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00000000-0000-0000-0000-000000000000}"/>
  <workbookPr showInkAnnotation="0" codeName="ThisWorkbook" autoCompressPictures="0"/>
  <bookViews>
    <workbookView xWindow="2500" yWindow="0" windowWidth="42480" windowHeight="26700" tabRatio="543" activeTab="6"/>
  </bookViews>
  <sheets>
    <sheet name="Dashboard" sheetId="40" r:id="rId1"/>
    <sheet name="DashTime" sheetId="45" r:id="rId2"/>
    <sheet name="Dash Readiness" sheetId="47" r:id="rId3"/>
    <sheet name="Dash-Vuln" sheetId="46" r:id="rId4"/>
    <sheet name="VTimeSer" sheetId="29" r:id="rId5"/>
    <sheet name="RTimeSer" sheetId="43" r:id="rId6"/>
    <sheet name="Delta" sheetId="50" r:id="rId7"/>
    <sheet name="Vul_Scores" sheetId="41" r:id="rId8"/>
    <sheet name="Readin_Scores" sheetId="42" r:id="rId9"/>
    <sheet name="GDP_Anal" sheetId="28" r:id="rId10"/>
    <sheet name="Batch_List" sheetId="1" r:id="rId11"/>
    <sheet name="Tab_Raw" sheetId="7" r:id="rId12"/>
    <sheet name="Tab_Scores_A" sheetId="14" r:id="rId13"/>
    <sheet name="Vul_Index" sheetId="15" r:id="rId14"/>
    <sheet name="Vul_Ranks" sheetId="19" r:id="rId15"/>
    <sheet name="CoVariables" sheetId="27" r:id="rId16"/>
    <sheet name="Backups" sheetId="12" r:id="rId17"/>
    <sheet name="Scratch" sheetId="48" r:id="rId18"/>
    <sheet name="Sheet1" sheetId="49" r:id="rId19"/>
  </sheets>
  <definedNames>
    <definedName name="Big">DashTime!$S$1</definedName>
    <definedName name="ColDir">Batch_List!$J$2</definedName>
    <definedName name="ColFormat">Batch_List!$D$2</definedName>
    <definedName name="CountryRM">Batch_List!$O$2</definedName>
    <definedName name="GDPxx">Dashboard!$BT$47</definedName>
    <definedName name="RIxx">Dashboard!$CN$38</definedName>
    <definedName name="VIxx">Dashboard!$BT$38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50" l="1"/>
  <c r="M7" i="50"/>
  <c r="M8" i="50"/>
  <c r="M9" i="50"/>
  <c r="M10" i="50"/>
  <c r="M6" i="50"/>
  <c r="J46" i="50"/>
  <c r="J47" i="50"/>
  <c r="J48" i="50"/>
  <c r="J49" i="50"/>
  <c r="J50" i="50"/>
  <c r="J51" i="50"/>
  <c r="J52" i="50"/>
  <c r="J53" i="50"/>
  <c r="J54" i="50"/>
  <c r="J55" i="50"/>
  <c r="J56" i="50"/>
  <c r="J57" i="50"/>
  <c r="J58" i="50"/>
  <c r="J59" i="50"/>
  <c r="J60" i="50"/>
  <c r="J61" i="50"/>
  <c r="J62" i="50"/>
  <c r="J63" i="50"/>
  <c r="J64" i="50"/>
  <c r="J65" i="50"/>
  <c r="J66" i="50"/>
  <c r="J67" i="50"/>
  <c r="J68" i="50"/>
  <c r="J69" i="50"/>
  <c r="J70" i="50"/>
  <c r="J71" i="50"/>
  <c r="J72" i="50"/>
  <c r="J73" i="50"/>
  <c r="J74" i="50"/>
  <c r="J75" i="50"/>
  <c r="J76" i="50"/>
  <c r="J77" i="50"/>
  <c r="J78" i="50"/>
  <c r="J79" i="50"/>
  <c r="J80" i="50"/>
  <c r="J81" i="50"/>
  <c r="J82" i="50"/>
  <c r="J83" i="50"/>
  <c r="J84" i="50"/>
  <c r="J85" i="50"/>
  <c r="J86" i="50"/>
  <c r="J87" i="50"/>
  <c r="J88" i="50"/>
  <c r="J89" i="50"/>
  <c r="J90" i="50"/>
  <c r="J91" i="50"/>
  <c r="J92" i="50"/>
  <c r="J93" i="50"/>
  <c r="J94" i="50"/>
  <c r="J95" i="50"/>
  <c r="J96" i="50"/>
  <c r="J97" i="50"/>
  <c r="J98" i="50"/>
  <c r="J99" i="50"/>
  <c r="J100" i="50"/>
  <c r="J101" i="50"/>
  <c r="J102" i="50"/>
  <c r="J103" i="50"/>
  <c r="J104" i="50"/>
  <c r="J105" i="50"/>
  <c r="J106" i="50"/>
  <c r="J107" i="50"/>
  <c r="J108" i="50"/>
  <c r="J109" i="50"/>
  <c r="J110" i="50"/>
  <c r="J111" i="50"/>
  <c r="J112" i="50"/>
  <c r="J113" i="50"/>
  <c r="J114" i="50"/>
  <c r="J115" i="50"/>
  <c r="J116" i="50"/>
  <c r="J117" i="50"/>
  <c r="J118" i="50"/>
  <c r="J119" i="50"/>
  <c r="J120" i="50"/>
  <c r="J121" i="50"/>
  <c r="J122" i="50"/>
  <c r="J123" i="50"/>
  <c r="J124" i="50"/>
  <c r="J125" i="50"/>
  <c r="J126" i="50"/>
  <c r="J127" i="50"/>
  <c r="J128" i="50"/>
  <c r="J129" i="50"/>
  <c r="J130" i="50"/>
  <c r="J131" i="50"/>
  <c r="J132" i="50"/>
  <c r="J133" i="50"/>
  <c r="J134" i="50"/>
  <c r="J135" i="50"/>
  <c r="J136" i="50"/>
  <c r="J137" i="50"/>
  <c r="J138" i="50"/>
  <c r="J139" i="50"/>
  <c r="J140" i="50"/>
  <c r="J141" i="50"/>
  <c r="J142" i="50"/>
  <c r="J143" i="50"/>
  <c r="J144" i="50"/>
  <c r="J145" i="50"/>
  <c r="J146" i="50"/>
  <c r="J147" i="50"/>
  <c r="J148" i="50"/>
  <c r="J149" i="50"/>
  <c r="J150" i="50"/>
  <c r="J151" i="50"/>
  <c r="J152" i="50"/>
  <c r="J153" i="50"/>
  <c r="J154" i="50"/>
  <c r="J155" i="50"/>
  <c r="J156" i="50"/>
  <c r="J157" i="50"/>
  <c r="J158" i="50"/>
  <c r="J159" i="50"/>
  <c r="J160" i="50"/>
  <c r="J161" i="50"/>
  <c r="J162" i="50"/>
  <c r="J163" i="50"/>
  <c r="J164" i="50"/>
  <c r="J165" i="50"/>
  <c r="J166" i="50"/>
  <c r="J167" i="50"/>
  <c r="J168" i="50"/>
  <c r="J169" i="50"/>
  <c r="J170" i="50"/>
  <c r="J171" i="50"/>
  <c r="J172" i="50"/>
  <c r="J173" i="50"/>
  <c r="J174" i="50"/>
  <c r="J175" i="50"/>
  <c r="J176" i="50"/>
  <c r="J177" i="50"/>
  <c r="J178" i="50"/>
  <c r="J179" i="50"/>
  <c r="J180" i="50"/>
  <c r="J181" i="50"/>
  <c r="J182" i="50"/>
  <c r="J183" i="50"/>
  <c r="J184" i="50"/>
  <c r="J185" i="50"/>
  <c r="J186" i="50"/>
  <c r="J187" i="50"/>
  <c r="J188" i="50"/>
  <c r="J189" i="50"/>
  <c r="J190" i="50"/>
  <c r="J191" i="50"/>
  <c r="J192" i="50"/>
  <c r="J193" i="50"/>
  <c r="J194" i="50"/>
  <c r="J195" i="50"/>
  <c r="J196" i="50"/>
  <c r="J197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36" i="50"/>
  <c r="J37" i="50"/>
  <c r="J38" i="50"/>
  <c r="J39" i="50"/>
  <c r="J40" i="50"/>
  <c r="J41" i="50"/>
  <c r="J42" i="50"/>
  <c r="J43" i="50"/>
  <c r="J44" i="50"/>
  <c r="J45" i="50"/>
  <c r="J6" i="50"/>
  <c r="J3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6" i="50"/>
  <c r="D57" i="50"/>
  <c r="D58" i="50"/>
  <c r="D59" i="50"/>
  <c r="D60" i="50"/>
  <c r="D61" i="50"/>
  <c r="D62" i="50"/>
  <c r="D63" i="50"/>
  <c r="D64" i="50"/>
  <c r="D65" i="50"/>
  <c r="D66" i="50"/>
  <c r="D67" i="50"/>
  <c r="D68" i="50"/>
  <c r="D69" i="50"/>
  <c r="D70" i="50"/>
  <c r="D71" i="50"/>
  <c r="D72" i="50"/>
  <c r="D73" i="50"/>
  <c r="D74" i="50"/>
  <c r="D75" i="50"/>
  <c r="D76" i="50"/>
  <c r="D77" i="50"/>
  <c r="D78" i="50"/>
  <c r="D79" i="50"/>
  <c r="D80" i="50"/>
  <c r="D81" i="50"/>
  <c r="D82" i="50"/>
  <c r="D83" i="50"/>
  <c r="D84" i="50"/>
  <c r="D85" i="50"/>
  <c r="D86" i="50"/>
  <c r="D87" i="50"/>
  <c r="D88" i="50"/>
  <c r="D89" i="50"/>
  <c r="D90" i="50"/>
  <c r="D91" i="50"/>
  <c r="D92" i="50"/>
  <c r="D93" i="50"/>
  <c r="D94" i="50"/>
  <c r="D95" i="50"/>
  <c r="D96" i="50"/>
  <c r="D97" i="50"/>
  <c r="D98" i="50"/>
  <c r="D99" i="50"/>
  <c r="D100" i="50"/>
  <c r="D101" i="50"/>
  <c r="D102" i="50"/>
  <c r="D103" i="50"/>
  <c r="D104" i="50"/>
  <c r="D105" i="50"/>
  <c r="D106" i="50"/>
  <c r="D107" i="50"/>
  <c r="D108" i="50"/>
  <c r="D109" i="50"/>
  <c r="D110" i="50"/>
  <c r="D111" i="50"/>
  <c r="D112" i="50"/>
  <c r="D113" i="50"/>
  <c r="D114" i="50"/>
  <c r="D115" i="50"/>
  <c r="D116" i="50"/>
  <c r="D117" i="50"/>
  <c r="D118" i="50"/>
  <c r="D119" i="50"/>
  <c r="D120" i="50"/>
  <c r="D121" i="50"/>
  <c r="D122" i="50"/>
  <c r="D123" i="50"/>
  <c r="D124" i="50"/>
  <c r="D125" i="50"/>
  <c r="D126" i="50"/>
  <c r="D127" i="50"/>
  <c r="D128" i="50"/>
  <c r="D129" i="50"/>
  <c r="D130" i="50"/>
  <c r="D131" i="50"/>
  <c r="D132" i="50"/>
  <c r="D133" i="50"/>
  <c r="D134" i="50"/>
  <c r="D135" i="50"/>
  <c r="D136" i="50"/>
  <c r="D137" i="50"/>
  <c r="D138" i="50"/>
  <c r="D139" i="50"/>
  <c r="D140" i="50"/>
  <c r="D141" i="50"/>
  <c r="D142" i="50"/>
  <c r="D143" i="50"/>
  <c r="D144" i="50"/>
  <c r="D145" i="50"/>
  <c r="D146" i="50"/>
  <c r="D147" i="50"/>
  <c r="D148" i="50"/>
  <c r="D149" i="50"/>
  <c r="D150" i="50"/>
  <c r="D151" i="50"/>
  <c r="D152" i="50"/>
  <c r="D153" i="50"/>
  <c r="D154" i="50"/>
  <c r="D155" i="50"/>
  <c r="D156" i="50"/>
  <c r="D157" i="50"/>
  <c r="D158" i="50"/>
  <c r="D159" i="50"/>
  <c r="D160" i="50"/>
  <c r="D161" i="50"/>
  <c r="D162" i="50"/>
  <c r="D163" i="50"/>
  <c r="D164" i="50"/>
  <c r="D165" i="50"/>
  <c r="D166" i="50"/>
  <c r="D167" i="50"/>
  <c r="D168" i="50"/>
  <c r="D169" i="50"/>
  <c r="D170" i="50"/>
  <c r="D171" i="50"/>
  <c r="D172" i="50"/>
  <c r="D173" i="50"/>
  <c r="D174" i="50"/>
  <c r="D175" i="50"/>
  <c r="D176" i="50"/>
  <c r="D177" i="50"/>
  <c r="D178" i="50"/>
  <c r="D179" i="50"/>
  <c r="D180" i="50"/>
  <c r="D181" i="50"/>
  <c r="D182" i="50"/>
  <c r="D183" i="50"/>
  <c r="D184" i="50"/>
  <c r="D185" i="50"/>
  <c r="D186" i="50"/>
  <c r="D187" i="50"/>
  <c r="D188" i="50"/>
  <c r="D189" i="50"/>
  <c r="D190" i="50"/>
  <c r="D191" i="50"/>
  <c r="D192" i="50"/>
  <c r="D193" i="50"/>
  <c r="D194" i="50"/>
  <c r="D195" i="50"/>
  <c r="D196" i="50"/>
  <c r="D197" i="50"/>
  <c r="D6" i="50"/>
  <c r="E42" i="50"/>
  <c r="F42" i="50"/>
  <c r="G42" i="50"/>
  <c r="H42" i="50"/>
  <c r="E43" i="50"/>
  <c r="E44" i="50"/>
  <c r="E45" i="50"/>
  <c r="E46" i="50"/>
  <c r="E47" i="50"/>
  <c r="E48" i="50"/>
  <c r="F48" i="50"/>
  <c r="E49" i="50"/>
  <c r="E50" i="50"/>
  <c r="F50" i="50"/>
  <c r="G50" i="50"/>
  <c r="H50" i="50"/>
  <c r="E51" i="50"/>
  <c r="F51" i="50"/>
  <c r="E52" i="50"/>
  <c r="F52" i="50"/>
  <c r="E53" i="50"/>
  <c r="E54" i="50"/>
  <c r="F54" i="50"/>
  <c r="G54" i="50"/>
  <c r="H54" i="50"/>
  <c r="E55" i="50"/>
  <c r="F55" i="50"/>
  <c r="G55" i="50"/>
  <c r="H55" i="50"/>
  <c r="E56" i="50"/>
  <c r="F56" i="50"/>
  <c r="G56" i="50"/>
  <c r="E57" i="50"/>
  <c r="F57" i="50"/>
  <c r="G57" i="50"/>
  <c r="H57" i="50"/>
  <c r="E58" i="50"/>
  <c r="E59" i="50"/>
  <c r="E60" i="50"/>
  <c r="E61" i="50"/>
  <c r="F61" i="50"/>
  <c r="G61" i="50"/>
  <c r="H61" i="50"/>
  <c r="E62" i="50"/>
  <c r="E63" i="50"/>
  <c r="F63" i="50"/>
  <c r="G63" i="50"/>
  <c r="H63" i="50"/>
  <c r="E64" i="50"/>
  <c r="F64" i="50"/>
  <c r="G64" i="50"/>
  <c r="H64" i="50"/>
  <c r="E65" i="50"/>
  <c r="F65" i="50"/>
  <c r="E66" i="50"/>
  <c r="E67" i="50"/>
  <c r="E68" i="50"/>
  <c r="F68" i="50"/>
  <c r="G68" i="50"/>
  <c r="H68" i="50"/>
  <c r="E69" i="50"/>
  <c r="F69" i="50"/>
  <c r="E70" i="50"/>
  <c r="F70" i="50"/>
  <c r="G70" i="50"/>
  <c r="H70" i="50"/>
  <c r="E71" i="50"/>
  <c r="F71" i="50"/>
  <c r="G71" i="50"/>
  <c r="H71" i="50"/>
  <c r="E72" i="50"/>
  <c r="E73" i="50"/>
  <c r="E74" i="50"/>
  <c r="E75" i="50"/>
  <c r="E76" i="50"/>
  <c r="E77" i="50"/>
  <c r="E78" i="50"/>
  <c r="E79" i="50"/>
  <c r="E80" i="50"/>
  <c r="F80" i="50"/>
  <c r="G80" i="50"/>
  <c r="H80" i="50"/>
  <c r="E81" i="50"/>
  <c r="E82" i="50"/>
  <c r="F82" i="50"/>
  <c r="G82" i="50"/>
  <c r="H82" i="50"/>
  <c r="E83" i="50"/>
  <c r="E84" i="50"/>
  <c r="E85" i="50"/>
  <c r="F85" i="50"/>
  <c r="E86" i="50"/>
  <c r="F86" i="50"/>
  <c r="G86" i="50"/>
  <c r="H86" i="50"/>
  <c r="E87" i="50"/>
  <c r="F87" i="50"/>
  <c r="G87" i="50"/>
  <c r="H87" i="50"/>
  <c r="E88" i="50"/>
  <c r="E89" i="50"/>
  <c r="F89" i="50"/>
  <c r="G89" i="50"/>
  <c r="H89" i="50"/>
  <c r="E90" i="50"/>
  <c r="F90" i="50"/>
  <c r="G90" i="50"/>
  <c r="H90" i="50"/>
  <c r="E91" i="50"/>
  <c r="F91" i="50"/>
  <c r="G91" i="50"/>
  <c r="H91" i="50"/>
  <c r="E92" i="50"/>
  <c r="E93" i="50"/>
  <c r="F93" i="50"/>
  <c r="G93" i="50"/>
  <c r="H93" i="50"/>
  <c r="E94" i="50"/>
  <c r="E95" i="50"/>
  <c r="E96" i="50"/>
  <c r="F96" i="50"/>
  <c r="G96" i="50"/>
  <c r="E97" i="50"/>
  <c r="E98" i="50"/>
  <c r="E99" i="50"/>
  <c r="F99" i="50"/>
  <c r="G99" i="50"/>
  <c r="H99" i="50"/>
  <c r="E100" i="50"/>
  <c r="F100" i="50"/>
  <c r="G100" i="50"/>
  <c r="E101" i="50"/>
  <c r="E102" i="50"/>
  <c r="E103" i="50"/>
  <c r="E104" i="50"/>
  <c r="E105" i="50"/>
  <c r="F105" i="50"/>
  <c r="G105" i="50"/>
  <c r="H105" i="50"/>
  <c r="E106" i="50"/>
  <c r="F106" i="50"/>
  <c r="E107" i="50"/>
  <c r="E108" i="50"/>
  <c r="E109" i="50"/>
  <c r="E110" i="50"/>
  <c r="E111" i="50"/>
  <c r="E112" i="50"/>
  <c r="F112" i="50"/>
  <c r="G112" i="50"/>
  <c r="H112" i="50"/>
  <c r="E113" i="50"/>
  <c r="E114" i="50"/>
  <c r="E115" i="50"/>
  <c r="F115" i="50"/>
  <c r="G115" i="50"/>
  <c r="H115" i="50"/>
  <c r="E116" i="50"/>
  <c r="F116" i="50"/>
  <c r="G116" i="50"/>
  <c r="H116" i="50"/>
  <c r="E117" i="50"/>
  <c r="E118" i="50"/>
  <c r="E119" i="50"/>
  <c r="E120" i="50"/>
  <c r="F120" i="50"/>
  <c r="G120" i="50"/>
  <c r="H120" i="50"/>
  <c r="E121" i="50"/>
  <c r="F121" i="50"/>
  <c r="G121" i="50"/>
  <c r="H121" i="50"/>
  <c r="E122" i="50"/>
  <c r="F122" i="50"/>
  <c r="G122" i="50"/>
  <c r="H122" i="50"/>
  <c r="E123" i="50"/>
  <c r="F123" i="50"/>
  <c r="G123" i="50"/>
  <c r="H123" i="50"/>
  <c r="E124" i="50"/>
  <c r="E125" i="50"/>
  <c r="E126" i="50"/>
  <c r="F126" i="50"/>
  <c r="G126" i="50"/>
  <c r="H126" i="50"/>
  <c r="E127" i="50"/>
  <c r="E128" i="50"/>
  <c r="E129" i="50"/>
  <c r="E130" i="50"/>
  <c r="F130" i="50"/>
  <c r="G130" i="50"/>
  <c r="H130" i="50"/>
  <c r="E131" i="50"/>
  <c r="E132" i="50"/>
  <c r="E133" i="50"/>
  <c r="E134" i="50"/>
  <c r="F134" i="50"/>
  <c r="E135" i="50"/>
  <c r="F135" i="50"/>
  <c r="G135" i="50"/>
  <c r="H135" i="50"/>
  <c r="E136" i="50"/>
  <c r="E137" i="50"/>
  <c r="E138" i="50"/>
  <c r="E139" i="50"/>
  <c r="E140" i="50"/>
  <c r="E141" i="50"/>
  <c r="F141" i="50"/>
  <c r="G141" i="50"/>
  <c r="H141" i="50"/>
  <c r="E142" i="50"/>
  <c r="E143" i="50"/>
  <c r="F143" i="50"/>
  <c r="E144" i="50"/>
  <c r="F144" i="50"/>
  <c r="G144" i="50"/>
  <c r="H144" i="50"/>
  <c r="E145" i="50"/>
  <c r="F145" i="50"/>
  <c r="G145" i="50"/>
  <c r="E146" i="50"/>
  <c r="F146" i="50"/>
  <c r="G146" i="50"/>
  <c r="H146" i="50"/>
  <c r="E147" i="50"/>
  <c r="E148" i="50"/>
  <c r="E149" i="50"/>
  <c r="E150" i="50"/>
  <c r="F150" i="50"/>
  <c r="G150" i="50"/>
  <c r="H150" i="50"/>
  <c r="E151" i="50"/>
  <c r="F151" i="50"/>
  <c r="G151" i="50"/>
  <c r="H151" i="50"/>
  <c r="E152" i="50"/>
  <c r="F152" i="50"/>
  <c r="G152" i="50"/>
  <c r="H152" i="50"/>
  <c r="E153" i="50"/>
  <c r="E154" i="50"/>
  <c r="E155" i="50"/>
  <c r="F155" i="50"/>
  <c r="G155" i="50"/>
  <c r="E156" i="50"/>
  <c r="E157" i="50"/>
  <c r="E158" i="50"/>
  <c r="F158" i="50"/>
  <c r="G158" i="50"/>
  <c r="E159" i="50"/>
  <c r="E160" i="50"/>
  <c r="F160" i="50"/>
  <c r="G160" i="50"/>
  <c r="H160" i="50"/>
  <c r="E161" i="50"/>
  <c r="F161" i="50"/>
  <c r="G161" i="50"/>
  <c r="H161" i="50"/>
  <c r="E162" i="50"/>
  <c r="F162" i="50"/>
  <c r="E163" i="50"/>
  <c r="E164" i="50"/>
  <c r="E165" i="50"/>
  <c r="F165" i="50"/>
  <c r="G165" i="50"/>
  <c r="H165" i="50"/>
  <c r="E166" i="50"/>
  <c r="F166" i="50"/>
  <c r="G166" i="50"/>
  <c r="H166" i="50"/>
  <c r="E167" i="50"/>
  <c r="F167" i="50"/>
  <c r="G167" i="50"/>
  <c r="H167" i="50"/>
  <c r="E168" i="50"/>
  <c r="E169" i="50"/>
  <c r="F169" i="50"/>
  <c r="G169" i="50"/>
  <c r="H169" i="50"/>
  <c r="E170" i="50"/>
  <c r="E171" i="50"/>
  <c r="F171" i="50"/>
  <c r="G171" i="50"/>
  <c r="H171" i="50"/>
  <c r="E172" i="50"/>
  <c r="F172" i="50"/>
  <c r="E173" i="50"/>
  <c r="E174" i="50"/>
  <c r="E175" i="50"/>
  <c r="E176" i="50"/>
  <c r="E177" i="50"/>
  <c r="E178" i="50"/>
  <c r="E179" i="50"/>
  <c r="F179" i="50"/>
  <c r="G179" i="50"/>
  <c r="H179" i="50"/>
  <c r="E180" i="50"/>
  <c r="F180" i="50"/>
  <c r="G180" i="50"/>
  <c r="E181" i="50"/>
  <c r="F181" i="50"/>
  <c r="G181" i="50"/>
  <c r="H181" i="50"/>
  <c r="E182" i="50"/>
  <c r="F182" i="50"/>
  <c r="G182" i="50"/>
  <c r="H182" i="50"/>
  <c r="E183" i="50"/>
  <c r="E184" i="50"/>
  <c r="E185" i="50"/>
  <c r="E186" i="50"/>
  <c r="F186" i="50"/>
  <c r="G186" i="50"/>
  <c r="H186" i="50"/>
  <c r="E187" i="50"/>
  <c r="F187" i="50"/>
  <c r="G187" i="50"/>
  <c r="E188" i="50"/>
  <c r="F188" i="50"/>
  <c r="E189" i="50"/>
  <c r="F189" i="50"/>
  <c r="G189" i="50"/>
  <c r="H189" i="50"/>
  <c r="E190" i="50"/>
  <c r="E191" i="50"/>
  <c r="E192" i="50"/>
  <c r="F192" i="50"/>
  <c r="G192" i="50"/>
  <c r="H192" i="50"/>
  <c r="E193" i="50"/>
  <c r="E194" i="50"/>
  <c r="E195" i="50"/>
  <c r="E196" i="50"/>
  <c r="F196" i="50"/>
  <c r="E197" i="50"/>
  <c r="E7" i="50"/>
  <c r="F7" i="50"/>
  <c r="G7" i="50"/>
  <c r="H7" i="50"/>
  <c r="E8" i="50"/>
  <c r="F8" i="50"/>
  <c r="G8" i="50"/>
  <c r="H8" i="50"/>
  <c r="E9" i="50"/>
  <c r="E10" i="50"/>
  <c r="E11" i="50"/>
  <c r="E12" i="50"/>
  <c r="F12" i="50"/>
  <c r="G12" i="50"/>
  <c r="H12" i="50"/>
  <c r="E13" i="50"/>
  <c r="F13" i="50"/>
  <c r="G13" i="50"/>
  <c r="H13" i="50"/>
  <c r="E14" i="50"/>
  <c r="F14" i="50"/>
  <c r="G14" i="50"/>
  <c r="H14" i="50"/>
  <c r="E15" i="50"/>
  <c r="F15" i="50"/>
  <c r="E16" i="50"/>
  <c r="F16" i="50"/>
  <c r="G16" i="50"/>
  <c r="E17" i="50"/>
  <c r="E18" i="50"/>
  <c r="F18" i="50"/>
  <c r="G18" i="50"/>
  <c r="H18" i="50"/>
  <c r="E19" i="50"/>
  <c r="E20" i="50"/>
  <c r="F20" i="50"/>
  <c r="G20" i="50"/>
  <c r="H20" i="50"/>
  <c r="E21" i="50"/>
  <c r="F21" i="50"/>
  <c r="G21" i="50"/>
  <c r="E22" i="50"/>
  <c r="F22" i="50"/>
  <c r="G22" i="50"/>
  <c r="H22" i="50"/>
  <c r="E23" i="50"/>
  <c r="F23" i="50"/>
  <c r="G23" i="50"/>
  <c r="H23" i="50"/>
  <c r="E24" i="50"/>
  <c r="F24" i="50"/>
  <c r="G24" i="50"/>
  <c r="H24" i="50"/>
  <c r="E25" i="50"/>
  <c r="F25" i="50"/>
  <c r="G25" i="50"/>
  <c r="H25" i="50"/>
  <c r="E26" i="50"/>
  <c r="E27" i="50"/>
  <c r="F27" i="50"/>
  <c r="G27" i="50"/>
  <c r="H27" i="50"/>
  <c r="E28" i="50"/>
  <c r="F28" i="50"/>
  <c r="G28" i="50"/>
  <c r="H28" i="50"/>
  <c r="E29" i="50"/>
  <c r="F29" i="50"/>
  <c r="G29" i="50"/>
  <c r="H29" i="50"/>
  <c r="E30" i="50"/>
  <c r="E31" i="50"/>
  <c r="F31" i="50"/>
  <c r="G31" i="50"/>
  <c r="H31" i="50"/>
  <c r="E32" i="50"/>
  <c r="E33" i="50"/>
  <c r="E34" i="50"/>
  <c r="E35" i="50"/>
  <c r="E36" i="50"/>
  <c r="F36" i="50"/>
  <c r="G36" i="50"/>
  <c r="H36" i="50"/>
  <c r="E37" i="50"/>
  <c r="F37" i="50"/>
  <c r="G37" i="50"/>
  <c r="H37" i="50"/>
  <c r="E38" i="50"/>
  <c r="E39" i="50"/>
  <c r="E40" i="50"/>
  <c r="F40" i="50"/>
  <c r="G40" i="50"/>
  <c r="H40" i="50"/>
  <c r="E41" i="50"/>
  <c r="E6" i="50"/>
  <c r="F17" i="50"/>
  <c r="F19" i="50"/>
  <c r="F26" i="50"/>
  <c r="F30" i="50"/>
  <c r="F32" i="50"/>
  <c r="F33" i="50"/>
  <c r="F34" i="50"/>
  <c r="F35" i="50"/>
  <c r="F38" i="50"/>
  <c r="F39" i="50"/>
  <c r="F41" i="50"/>
  <c r="F43" i="50"/>
  <c r="F44" i="50"/>
  <c r="F45" i="50"/>
  <c r="F46" i="50"/>
  <c r="F47" i="50"/>
  <c r="F49" i="50"/>
  <c r="F53" i="50"/>
  <c r="F58" i="50"/>
  <c r="F59" i="50"/>
  <c r="F60" i="50"/>
  <c r="F62" i="50"/>
  <c r="F66" i="50"/>
  <c r="F67" i="50"/>
  <c r="F72" i="50"/>
  <c r="F73" i="50"/>
  <c r="F74" i="50"/>
  <c r="F75" i="50"/>
  <c r="F76" i="50"/>
  <c r="F77" i="50"/>
  <c r="F78" i="50"/>
  <c r="F79" i="50"/>
  <c r="F81" i="50"/>
  <c r="F83" i="50"/>
  <c r="F84" i="50"/>
  <c r="F88" i="50"/>
  <c r="F92" i="50"/>
  <c r="F94" i="50"/>
  <c r="F95" i="50"/>
  <c r="F97" i="50"/>
  <c r="F98" i="50"/>
  <c r="F101" i="50"/>
  <c r="F102" i="50"/>
  <c r="F103" i="50"/>
  <c r="F104" i="50"/>
  <c r="F107" i="50"/>
  <c r="F108" i="50"/>
  <c r="F109" i="50"/>
  <c r="F110" i="50"/>
  <c r="F111" i="50"/>
  <c r="F113" i="50"/>
  <c r="F114" i="50"/>
  <c r="F117" i="50"/>
  <c r="F118" i="50"/>
  <c r="F119" i="50"/>
  <c r="F124" i="50"/>
  <c r="F125" i="50"/>
  <c r="F127" i="50"/>
  <c r="F128" i="50"/>
  <c r="F129" i="50"/>
  <c r="F131" i="50"/>
  <c r="F132" i="50"/>
  <c r="F133" i="50"/>
  <c r="F136" i="50"/>
  <c r="F137" i="50"/>
  <c r="F138" i="50"/>
  <c r="F139" i="50"/>
  <c r="F140" i="50"/>
  <c r="F142" i="50"/>
  <c r="F147" i="50"/>
  <c r="F148" i="50"/>
  <c r="F149" i="50"/>
  <c r="F153" i="50"/>
  <c r="F154" i="50"/>
  <c r="F156" i="50"/>
  <c r="F157" i="50"/>
  <c r="F159" i="50"/>
  <c r="F163" i="50"/>
  <c r="F164" i="50"/>
  <c r="F168" i="50"/>
  <c r="F170" i="50"/>
  <c r="F173" i="50"/>
  <c r="F174" i="50"/>
  <c r="F175" i="50"/>
  <c r="F176" i="50"/>
  <c r="F177" i="50"/>
  <c r="F178" i="50"/>
  <c r="F183" i="50"/>
  <c r="F184" i="50"/>
  <c r="F185" i="50"/>
  <c r="F190" i="50"/>
  <c r="F191" i="50"/>
  <c r="F193" i="50"/>
  <c r="F194" i="50"/>
  <c r="F195" i="50"/>
  <c r="F197" i="50"/>
  <c r="F9" i="50"/>
  <c r="F10" i="50"/>
  <c r="F11" i="50"/>
  <c r="F6" i="50"/>
  <c r="G6" i="50"/>
  <c r="H6" i="50"/>
  <c r="I6" i="50"/>
  <c r="I7" i="50"/>
  <c r="I8" i="50"/>
  <c r="G9" i="50"/>
  <c r="H9" i="50"/>
  <c r="I9" i="50"/>
  <c r="G10" i="50"/>
  <c r="H10" i="50"/>
  <c r="I10" i="50"/>
  <c r="G11" i="50"/>
  <c r="H11" i="50"/>
  <c r="I11" i="50"/>
  <c r="I12" i="50"/>
  <c r="I13" i="50"/>
  <c r="I14" i="50"/>
  <c r="G15" i="50"/>
  <c r="H15" i="50"/>
  <c r="I15" i="50"/>
  <c r="H16" i="50"/>
  <c r="I16" i="50"/>
  <c r="G17" i="50"/>
  <c r="H17" i="50"/>
  <c r="I17" i="50"/>
  <c r="I18" i="50"/>
  <c r="G19" i="50"/>
  <c r="H19" i="50"/>
  <c r="I19" i="50"/>
  <c r="I20" i="50"/>
  <c r="H21" i="50"/>
  <c r="I21" i="50"/>
  <c r="I22" i="50"/>
  <c r="I23" i="50"/>
  <c r="I24" i="50"/>
  <c r="I25" i="50"/>
  <c r="G26" i="50"/>
  <c r="H26" i="50"/>
  <c r="I26" i="50"/>
  <c r="I27" i="50"/>
  <c r="I28" i="50"/>
  <c r="I29" i="50"/>
  <c r="G30" i="50"/>
  <c r="H30" i="50"/>
  <c r="I30" i="50"/>
  <c r="I31" i="50"/>
  <c r="G32" i="50"/>
  <c r="H32" i="50"/>
  <c r="I32" i="50"/>
  <c r="G33" i="50"/>
  <c r="H33" i="50"/>
  <c r="I33" i="50"/>
  <c r="G34" i="50"/>
  <c r="H34" i="50"/>
  <c r="I34" i="50"/>
  <c r="G35" i="50"/>
  <c r="H35" i="50"/>
  <c r="I35" i="50"/>
  <c r="CA24" i="43"/>
  <c r="CB24" i="43"/>
  <c r="CC24" i="43"/>
  <c r="CD24" i="43"/>
  <c r="CE24" i="43"/>
  <c r="CF24" i="43"/>
  <c r="CG24" i="43"/>
  <c r="CH24" i="43"/>
  <c r="CI24" i="43"/>
  <c r="CJ24" i="43"/>
  <c r="CK24" i="43"/>
  <c r="CL24" i="43"/>
  <c r="CM24" i="43"/>
  <c r="CN24" i="43"/>
  <c r="CO24" i="43"/>
  <c r="CP24" i="43"/>
  <c r="CA25" i="43"/>
  <c r="CB25" i="43"/>
  <c r="CC25" i="43"/>
  <c r="CD25" i="43"/>
  <c r="CE25" i="43"/>
  <c r="CF25" i="43"/>
  <c r="CG25" i="43"/>
  <c r="CH25" i="43"/>
  <c r="CI25" i="43"/>
  <c r="CJ25" i="43"/>
  <c r="CK25" i="43"/>
  <c r="CL25" i="43"/>
  <c r="CM25" i="43"/>
  <c r="CN25" i="43"/>
  <c r="CO25" i="43"/>
  <c r="CP25" i="43"/>
  <c r="CA26" i="43"/>
  <c r="CB26" i="43"/>
  <c r="CC26" i="43"/>
  <c r="CD26" i="43"/>
  <c r="CE26" i="43"/>
  <c r="CF26" i="43"/>
  <c r="CG26" i="43"/>
  <c r="CH26" i="43"/>
  <c r="CI26" i="43"/>
  <c r="CJ26" i="43"/>
  <c r="CK26" i="43"/>
  <c r="CL26" i="43"/>
  <c r="CM26" i="43"/>
  <c r="CN26" i="43"/>
  <c r="CO26" i="43"/>
  <c r="CP26" i="43"/>
  <c r="CA27" i="43"/>
  <c r="CB27" i="43"/>
  <c r="CC27" i="43"/>
  <c r="CD27" i="43"/>
  <c r="CE27" i="43"/>
  <c r="CF27" i="43"/>
  <c r="CG27" i="43"/>
  <c r="CH27" i="43"/>
  <c r="CI27" i="43"/>
  <c r="CJ27" i="43"/>
  <c r="CK27" i="43"/>
  <c r="CL27" i="43"/>
  <c r="CM27" i="43"/>
  <c r="CN27" i="43"/>
  <c r="CO27" i="43"/>
  <c r="CP27" i="43"/>
  <c r="CA28" i="43"/>
  <c r="CB28" i="43"/>
  <c r="CC28" i="43"/>
  <c r="CD28" i="43"/>
  <c r="CE28" i="43"/>
  <c r="CF28" i="43"/>
  <c r="CG28" i="43"/>
  <c r="CH28" i="43"/>
  <c r="CI28" i="43"/>
  <c r="CJ28" i="43"/>
  <c r="CK28" i="43"/>
  <c r="CL28" i="43"/>
  <c r="CM28" i="43"/>
  <c r="CN28" i="43"/>
  <c r="CO28" i="43"/>
  <c r="CP28" i="43"/>
  <c r="CA29" i="43"/>
  <c r="CB29" i="43"/>
  <c r="CC29" i="43"/>
  <c r="CD29" i="43"/>
  <c r="CE29" i="43"/>
  <c r="CF29" i="43"/>
  <c r="CG29" i="43"/>
  <c r="CH29" i="43"/>
  <c r="CI29" i="43"/>
  <c r="CJ29" i="43"/>
  <c r="CK29" i="43"/>
  <c r="CL29" i="43"/>
  <c r="CM29" i="43"/>
  <c r="CN29" i="43"/>
  <c r="CO29" i="43"/>
  <c r="CP29" i="43"/>
  <c r="CA30" i="43"/>
  <c r="CB30" i="43"/>
  <c r="CC30" i="43"/>
  <c r="CD30" i="43"/>
  <c r="CE30" i="43"/>
  <c r="CF30" i="43"/>
  <c r="CG30" i="43"/>
  <c r="CH30" i="43"/>
  <c r="CI30" i="43"/>
  <c r="CJ30" i="43"/>
  <c r="CK30" i="43"/>
  <c r="CL30" i="43"/>
  <c r="CM30" i="43"/>
  <c r="CN30" i="43"/>
  <c r="CO30" i="43"/>
  <c r="CP30" i="43"/>
  <c r="CA31" i="43"/>
  <c r="CB31" i="43"/>
  <c r="CC31" i="43"/>
  <c r="CD31" i="43"/>
  <c r="CE31" i="43"/>
  <c r="CF31" i="43"/>
  <c r="CG31" i="43"/>
  <c r="CH31" i="43"/>
  <c r="CI31" i="43"/>
  <c r="CJ31" i="43"/>
  <c r="CK31" i="43"/>
  <c r="CL31" i="43"/>
  <c r="CM31" i="43"/>
  <c r="CN31" i="43"/>
  <c r="CO31" i="43"/>
  <c r="CP31" i="43"/>
  <c r="CA32" i="43"/>
  <c r="CB32" i="43"/>
  <c r="CC32" i="43"/>
  <c r="CD32" i="43"/>
  <c r="CE32" i="43"/>
  <c r="CF32" i="43"/>
  <c r="CG32" i="43"/>
  <c r="CH32" i="43"/>
  <c r="CI32" i="43"/>
  <c r="CJ32" i="43"/>
  <c r="CK32" i="43"/>
  <c r="CL32" i="43"/>
  <c r="CM32" i="43"/>
  <c r="CN32" i="43"/>
  <c r="CO32" i="43"/>
  <c r="CP32" i="43"/>
  <c r="CA33" i="43"/>
  <c r="CB33" i="43"/>
  <c r="CC33" i="43"/>
  <c r="CD33" i="43"/>
  <c r="CE33" i="43"/>
  <c r="CF33" i="43"/>
  <c r="CG33" i="43"/>
  <c r="CH33" i="43"/>
  <c r="CI33" i="43"/>
  <c r="CJ33" i="43"/>
  <c r="CK33" i="43"/>
  <c r="CL33" i="43"/>
  <c r="CM33" i="43"/>
  <c r="CN33" i="43"/>
  <c r="CO33" i="43"/>
  <c r="CP33" i="43"/>
  <c r="CA34" i="43"/>
  <c r="CB34" i="43"/>
  <c r="CC34" i="43"/>
  <c r="CD34" i="43"/>
  <c r="CE34" i="43"/>
  <c r="CF34" i="43"/>
  <c r="CG34" i="43"/>
  <c r="CH34" i="43"/>
  <c r="CI34" i="43"/>
  <c r="CJ34" i="43"/>
  <c r="CK34" i="43"/>
  <c r="CL34" i="43"/>
  <c r="CM34" i="43"/>
  <c r="CN34" i="43"/>
  <c r="CO34" i="43"/>
  <c r="CP34" i="43"/>
  <c r="CA35" i="43"/>
  <c r="CB35" i="43"/>
  <c r="CC35" i="43"/>
  <c r="CD35" i="43"/>
  <c r="CE35" i="43"/>
  <c r="CF35" i="43"/>
  <c r="CG35" i="43"/>
  <c r="CH35" i="43"/>
  <c r="CI35" i="43"/>
  <c r="CJ35" i="43"/>
  <c r="CK35" i="43"/>
  <c r="CL35" i="43"/>
  <c r="CM35" i="43"/>
  <c r="CN35" i="43"/>
  <c r="CO35" i="43"/>
  <c r="CP35" i="43"/>
  <c r="CA36" i="43"/>
  <c r="CB36" i="43"/>
  <c r="CC36" i="43"/>
  <c r="CD36" i="43"/>
  <c r="CE36" i="43"/>
  <c r="CF36" i="43"/>
  <c r="CG36" i="43"/>
  <c r="CH36" i="43"/>
  <c r="CI36" i="43"/>
  <c r="CJ36" i="43"/>
  <c r="CK36" i="43"/>
  <c r="CL36" i="43"/>
  <c r="CM36" i="43"/>
  <c r="CN36" i="43"/>
  <c r="CO36" i="43"/>
  <c r="CP36" i="43"/>
  <c r="CA37" i="43"/>
  <c r="CB37" i="43"/>
  <c r="CC37" i="43"/>
  <c r="CD37" i="43"/>
  <c r="CE37" i="43"/>
  <c r="CF37" i="43"/>
  <c r="CG37" i="43"/>
  <c r="CH37" i="43"/>
  <c r="CI37" i="43"/>
  <c r="CJ37" i="43"/>
  <c r="CK37" i="43"/>
  <c r="CL37" i="43"/>
  <c r="CM37" i="43"/>
  <c r="CN37" i="43"/>
  <c r="CO37" i="43"/>
  <c r="CP37" i="43"/>
  <c r="CA38" i="43"/>
  <c r="CB38" i="43"/>
  <c r="CC38" i="43"/>
  <c r="CD38" i="43"/>
  <c r="CE38" i="43"/>
  <c r="CF38" i="43"/>
  <c r="CG38" i="43"/>
  <c r="CH38" i="43"/>
  <c r="CI38" i="43"/>
  <c r="CJ38" i="43"/>
  <c r="CK38" i="43"/>
  <c r="CL38" i="43"/>
  <c r="CM38" i="43"/>
  <c r="CN38" i="43"/>
  <c r="CO38" i="43"/>
  <c r="CP38" i="43"/>
  <c r="CA39" i="43"/>
  <c r="CB39" i="43"/>
  <c r="CC39" i="43"/>
  <c r="CD39" i="43"/>
  <c r="CE39" i="43"/>
  <c r="CF39" i="43"/>
  <c r="CG39" i="43"/>
  <c r="CH39" i="43"/>
  <c r="CI39" i="43"/>
  <c r="CJ39" i="43"/>
  <c r="CK39" i="43"/>
  <c r="CL39" i="43"/>
  <c r="CM39" i="43"/>
  <c r="CN39" i="43"/>
  <c r="CO39" i="43"/>
  <c r="CP39" i="43"/>
  <c r="CA40" i="43"/>
  <c r="CB40" i="43"/>
  <c r="CC40" i="43"/>
  <c r="CD40" i="43"/>
  <c r="CE40" i="43"/>
  <c r="CF40" i="43"/>
  <c r="CG40" i="43"/>
  <c r="CH40" i="43"/>
  <c r="CI40" i="43"/>
  <c r="CJ40" i="43"/>
  <c r="CK40" i="43"/>
  <c r="CL40" i="43"/>
  <c r="CM40" i="43"/>
  <c r="CN40" i="43"/>
  <c r="CO40" i="43"/>
  <c r="CP40" i="43"/>
  <c r="CA41" i="43"/>
  <c r="CB41" i="43"/>
  <c r="CC41" i="43"/>
  <c r="CD41" i="43"/>
  <c r="CE41" i="43"/>
  <c r="CF41" i="43"/>
  <c r="CG41" i="43"/>
  <c r="CH41" i="43"/>
  <c r="CI41" i="43"/>
  <c r="CJ41" i="43"/>
  <c r="CK41" i="43"/>
  <c r="CL41" i="43"/>
  <c r="CM41" i="43"/>
  <c r="CN41" i="43"/>
  <c r="CO41" i="43"/>
  <c r="CP41" i="43"/>
  <c r="CA42" i="43"/>
  <c r="CB42" i="43"/>
  <c r="CC42" i="43"/>
  <c r="CD42" i="43"/>
  <c r="CE42" i="43"/>
  <c r="CF42" i="43"/>
  <c r="CG42" i="43"/>
  <c r="CH42" i="43"/>
  <c r="CI42" i="43"/>
  <c r="CJ42" i="43"/>
  <c r="CK42" i="43"/>
  <c r="CL42" i="43"/>
  <c r="CM42" i="43"/>
  <c r="CN42" i="43"/>
  <c r="CO42" i="43"/>
  <c r="CP42" i="43"/>
  <c r="CA43" i="43"/>
  <c r="CB43" i="43"/>
  <c r="CC43" i="43"/>
  <c r="CD43" i="43"/>
  <c r="CE43" i="43"/>
  <c r="CF43" i="43"/>
  <c r="CG43" i="43"/>
  <c r="CH43" i="43"/>
  <c r="CI43" i="43"/>
  <c r="CJ43" i="43"/>
  <c r="CK43" i="43"/>
  <c r="CL43" i="43"/>
  <c r="CM43" i="43"/>
  <c r="CN43" i="43"/>
  <c r="CO43" i="43"/>
  <c r="CP43" i="43"/>
  <c r="CA44" i="43"/>
  <c r="CB44" i="43"/>
  <c r="CC44" i="43"/>
  <c r="CD44" i="43"/>
  <c r="CE44" i="43"/>
  <c r="CF44" i="43"/>
  <c r="CG44" i="43"/>
  <c r="CH44" i="43"/>
  <c r="CI44" i="43"/>
  <c r="CJ44" i="43"/>
  <c r="CK44" i="43"/>
  <c r="CL44" i="43"/>
  <c r="CM44" i="43"/>
  <c r="CN44" i="43"/>
  <c r="CO44" i="43"/>
  <c r="CP44" i="43"/>
  <c r="CA45" i="43"/>
  <c r="CB45" i="43"/>
  <c r="CC45" i="43"/>
  <c r="CD45" i="43"/>
  <c r="CE45" i="43"/>
  <c r="CF45" i="43"/>
  <c r="CG45" i="43"/>
  <c r="CH45" i="43"/>
  <c r="CI45" i="43"/>
  <c r="CJ45" i="43"/>
  <c r="CK45" i="43"/>
  <c r="CL45" i="43"/>
  <c r="CM45" i="43"/>
  <c r="CN45" i="43"/>
  <c r="CO45" i="43"/>
  <c r="CP45" i="43"/>
  <c r="CA46" i="43"/>
  <c r="CB46" i="43"/>
  <c r="CC46" i="43"/>
  <c r="CD46" i="43"/>
  <c r="CE46" i="43"/>
  <c r="CF46" i="43"/>
  <c r="CG46" i="43"/>
  <c r="CH46" i="43"/>
  <c r="CI46" i="43"/>
  <c r="CJ46" i="43"/>
  <c r="CK46" i="43"/>
  <c r="CL46" i="43"/>
  <c r="CM46" i="43"/>
  <c r="CN46" i="43"/>
  <c r="CO46" i="43"/>
  <c r="CP46" i="43"/>
  <c r="CA47" i="43"/>
  <c r="CB47" i="43"/>
  <c r="CC47" i="43"/>
  <c r="CD47" i="43"/>
  <c r="CE47" i="43"/>
  <c r="CF47" i="43"/>
  <c r="CG47" i="43"/>
  <c r="CH47" i="43"/>
  <c r="CI47" i="43"/>
  <c r="CJ47" i="43"/>
  <c r="CK47" i="43"/>
  <c r="CL47" i="43"/>
  <c r="CM47" i="43"/>
  <c r="CN47" i="43"/>
  <c r="CO47" i="43"/>
  <c r="CP47" i="43"/>
  <c r="CA48" i="43"/>
  <c r="CB48" i="43"/>
  <c r="CC48" i="43"/>
  <c r="CD48" i="43"/>
  <c r="CE48" i="43"/>
  <c r="CF48" i="43"/>
  <c r="CG48" i="43"/>
  <c r="CH48" i="43"/>
  <c r="CI48" i="43"/>
  <c r="CJ48" i="43"/>
  <c r="CK48" i="43"/>
  <c r="CL48" i="43"/>
  <c r="CM48" i="43"/>
  <c r="CN48" i="43"/>
  <c r="CO48" i="43"/>
  <c r="CP48" i="43"/>
  <c r="CA49" i="43"/>
  <c r="CB49" i="43"/>
  <c r="CC49" i="43"/>
  <c r="CD49" i="43"/>
  <c r="CE49" i="43"/>
  <c r="CF49" i="43"/>
  <c r="CG49" i="43"/>
  <c r="CH49" i="43"/>
  <c r="CI49" i="43"/>
  <c r="CJ49" i="43"/>
  <c r="CK49" i="43"/>
  <c r="CL49" i="43"/>
  <c r="CM49" i="43"/>
  <c r="CN49" i="43"/>
  <c r="CO49" i="43"/>
  <c r="CP49" i="43"/>
  <c r="CA50" i="43"/>
  <c r="CB50" i="43"/>
  <c r="CC50" i="43"/>
  <c r="CD50" i="43"/>
  <c r="CE50" i="43"/>
  <c r="CF50" i="43"/>
  <c r="CG50" i="43"/>
  <c r="CH50" i="43"/>
  <c r="CI50" i="43"/>
  <c r="CJ50" i="43"/>
  <c r="CK50" i="43"/>
  <c r="CL50" i="43"/>
  <c r="CM50" i="43"/>
  <c r="CN50" i="43"/>
  <c r="CO50" i="43"/>
  <c r="CP50" i="43"/>
  <c r="CA51" i="43"/>
  <c r="CB51" i="43"/>
  <c r="CC51" i="43"/>
  <c r="CD51" i="43"/>
  <c r="CE51" i="43"/>
  <c r="CF51" i="43"/>
  <c r="CG51" i="43"/>
  <c r="CH51" i="43"/>
  <c r="CI51" i="43"/>
  <c r="CJ51" i="43"/>
  <c r="CK51" i="43"/>
  <c r="CL51" i="43"/>
  <c r="CM51" i="43"/>
  <c r="CN51" i="43"/>
  <c r="CO51" i="43"/>
  <c r="CP51" i="43"/>
  <c r="CA52" i="43"/>
  <c r="CB52" i="43"/>
  <c r="CC52" i="43"/>
  <c r="CD52" i="43"/>
  <c r="CE52" i="43"/>
  <c r="CF52" i="43"/>
  <c r="CG52" i="43"/>
  <c r="CH52" i="43"/>
  <c r="CI52" i="43"/>
  <c r="CJ52" i="43"/>
  <c r="CK52" i="43"/>
  <c r="CL52" i="43"/>
  <c r="CM52" i="43"/>
  <c r="CN52" i="43"/>
  <c r="CO52" i="43"/>
  <c r="CP52" i="43"/>
  <c r="CA53" i="43"/>
  <c r="CB53" i="43"/>
  <c r="CC53" i="43"/>
  <c r="CD53" i="43"/>
  <c r="CE53" i="43"/>
  <c r="CF53" i="43"/>
  <c r="CG53" i="43"/>
  <c r="CH53" i="43"/>
  <c r="CI53" i="43"/>
  <c r="CJ53" i="43"/>
  <c r="CK53" i="43"/>
  <c r="CL53" i="43"/>
  <c r="CM53" i="43"/>
  <c r="CN53" i="43"/>
  <c r="CO53" i="43"/>
  <c r="CP53" i="43"/>
  <c r="CA54" i="43"/>
  <c r="CB54" i="43"/>
  <c r="CC54" i="43"/>
  <c r="CD54" i="43"/>
  <c r="CE54" i="43"/>
  <c r="CF54" i="43"/>
  <c r="CG54" i="43"/>
  <c r="CH54" i="43"/>
  <c r="CI54" i="43"/>
  <c r="CJ54" i="43"/>
  <c r="CK54" i="43"/>
  <c r="CL54" i="43"/>
  <c r="CM54" i="43"/>
  <c r="CN54" i="43"/>
  <c r="CO54" i="43"/>
  <c r="CP54" i="43"/>
  <c r="CA55" i="43"/>
  <c r="CB55" i="43"/>
  <c r="CC55" i="43"/>
  <c r="CD55" i="43"/>
  <c r="CE55" i="43"/>
  <c r="CF55" i="43"/>
  <c r="CG55" i="43"/>
  <c r="CH55" i="43"/>
  <c r="CI55" i="43"/>
  <c r="CJ55" i="43"/>
  <c r="CK55" i="43"/>
  <c r="CL55" i="43"/>
  <c r="CM55" i="43"/>
  <c r="CN55" i="43"/>
  <c r="CO55" i="43"/>
  <c r="CP55" i="43"/>
  <c r="CA56" i="43"/>
  <c r="CB56" i="43"/>
  <c r="CC56" i="43"/>
  <c r="CD56" i="43"/>
  <c r="CE56" i="43"/>
  <c r="CF56" i="43"/>
  <c r="CG56" i="43"/>
  <c r="CH56" i="43"/>
  <c r="CI56" i="43"/>
  <c r="CJ56" i="43"/>
  <c r="CK56" i="43"/>
  <c r="CL56" i="43"/>
  <c r="CM56" i="43"/>
  <c r="CN56" i="43"/>
  <c r="CO56" i="43"/>
  <c r="CP56" i="43"/>
  <c r="CA57" i="43"/>
  <c r="CB57" i="43"/>
  <c r="CC57" i="43"/>
  <c r="CD57" i="43"/>
  <c r="CE57" i="43"/>
  <c r="CF57" i="43"/>
  <c r="CG57" i="43"/>
  <c r="CH57" i="43"/>
  <c r="CI57" i="43"/>
  <c r="CJ57" i="43"/>
  <c r="CK57" i="43"/>
  <c r="CL57" i="43"/>
  <c r="CM57" i="43"/>
  <c r="CN57" i="43"/>
  <c r="CO57" i="43"/>
  <c r="CP57" i="43"/>
  <c r="CA58" i="43"/>
  <c r="CB58" i="43"/>
  <c r="CC58" i="43"/>
  <c r="CD58" i="43"/>
  <c r="CE58" i="43"/>
  <c r="CF58" i="43"/>
  <c r="CG58" i="43"/>
  <c r="CH58" i="43"/>
  <c r="CI58" i="43"/>
  <c r="CJ58" i="43"/>
  <c r="CK58" i="43"/>
  <c r="CL58" i="43"/>
  <c r="CM58" i="43"/>
  <c r="CN58" i="43"/>
  <c r="CO58" i="43"/>
  <c r="CP58" i="43"/>
  <c r="CA59" i="43"/>
  <c r="CB59" i="43"/>
  <c r="CC59" i="43"/>
  <c r="CD59" i="43"/>
  <c r="CE59" i="43"/>
  <c r="CF59" i="43"/>
  <c r="CG59" i="43"/>
  <c r="CH59" i="43"/>
  <c r="CI59" i="43"/>
  <c r="CJ59" i="43"/>
  <c r="CK59" i="43"/>
  <c r="CL59" i="43"/>
  <c r="CM59" i="43"/>
  <c r="CN59" i="43"/>
  <c r="CO59" i="43"/>
  <c r="CP59" i="43"/>
  <c r="CA60" i="43"/>
  <c r="CB60" i="43"/>
  <c r="CC60" i="43"/>
  <c r="CD60" i="43"/>
  <c r="CE60" i="43"/>
  <c r="CF60" i="43"/>
  <c r="CG60" i="43"/>
  <c r="CH60" i="43"/>
  <c r="CI60" i="43"/>
  <c r="CJ60" i="43"/>
  <c r="CK60" i="43"/>
  <c r="CL60" i="43"/>
  <c r="CM60" i="43"/>
  <c r="CN60" i="43"/>
  <c r="CO60" i="43"/>
  <c r="CP60" i="43"/>
  <c r="CA61" i="43"/>
  <c r="CB61" i="43"/>
  <c r="CC61" i="43"/>
  <c r="CD61" i="43"/>
  <c r="CE61" i="43"/>
  <c r="CF61" i="43"/>
  <c r="CG61" i="43"/>
  <c r="CH61" i="43"/>
  <c r="CI61" i="43"/>
  <c r="CJ61" i="43"/>
  <c r="CK61" i="43"/>
  <c r="CL61" i="43"/>
  <c r="CM61" i="43"/>
  <c r="CN61" i="43"/>
  <c r="CO61" i="43"/>
  <c r="CP61" i="43"/>
  <c r="CA62" i="43"/>
  <c r="CB62" i="43"/>
  <c r="CC62" i="43"/>
  <c r="CD62" i="43"/>
  <c r="CE62" i="43"/>
  <c r="CF62" i="43"/>
  <c r="CG62" i="43"/>
  <c r="CH62" i="43"/>
  <c r="CI62" i="43"/>
  <c r="CJ62" i="43"/>
  <c r="CK62" i="43"/>
  <c r="CL62" i="43"/>
  <c r="CM62" i="43"/>
  <c r="CN62" i="43"/>
  <c r="CO62" i="43"/>
  <c r="CP62" i="43"/>
  <c r="CA63" i="43"/>
  <c r="CB63" i="43"/>
  <c r="CC63" i="43"/>
  <c r="CD63" i="43"/>
  <c r="CE63" i="43"/>
  <c r="CF63" i="43"/>
  <c r="CG63" i="43"/>
  <c r="CH63" i="43"/>
  <c r="CI63" i="43"/>
  <c r="CJ63" i="43"/>
  <c r="CK63" i="43"/>
  <c r="CL63" i="43"/>
  <c r="CM63" i="43"/>
  <c r="CN63" i="43"/>
  <c r="CO63" i="43"/>
  <c r="CP63" i="43"/>
  <c r="CA64" i="43"/>
  <c r="CB64" i="43"/>
  <c r="CC64" i="43"/>
  <c r="CD64" i="43"/>
  <c r="CE64" i="43"/>
  <c r="CF64" i="43"/>
  <c r="CG64" i="43"/>
  <c r="CH64" i="43"/>
  <c r="CI64" i="43"/>
  <c r="CJ64" i="43"/>
  <c r="CK64" i="43"/>
  <c r="CL64" i="43"/>
  <c r="CM64" i="43"/>
  <c r="CN64" i="43"/>
  <c r="CO64" i="43"/>
  <c r="CP64" i="43"/>
  <c r="CA65" i="43"/>
  <c r="CB65" i="43"/>
  <c r="CC65" i="43"/>
  <c r="CD65" i="43"/>
  <c r="CE65" i="43"/>
  <c r="CF65" i="43"/>
  <c r="CG65" i="43"/>
  <c r="CH65" i="43"/>
  <c r="CI65" i="43"/>
  <c r="CJ65" i="43"/>
  <c r="CK65" i="43"/>
  <c r="CL65" i="43"/>
  <c r="CM65" i="43"/>
  <c r="CN65" i="43"/>
  <c r="CO65" i="43"/>
  <c r="CP65" i="43"/>
  <c r="CA66" i="43"/>
  <c r="CB66" i="43"/>
  <c r="CC66" i="43"/>
  <c r="CD66" i="43"/>
  <c r="CE66" i="43"/>
  <c r="CF66" i="43"/>
  <c r="CG66" i="43"/>
  <c r="CH66" i="43"/>
  <c r="CI66" i="43"/>
  <c r="CJ66" i="43"/>
  <c r="CK66" i="43"/>
  <c r="CL66" i="43"/>
  <c r="CM66" i="43"/>
  <c r="CN66" i="43"/>
  <c r="CO66" i="43"/>
  <c r="CP66" i="43"/>
  <c r="CA67" i="43"/>
  <c r="CB67" i="43"/>
  <c r="CC67" i="43"/>
  <c r="CD67" i="43"/>
  <c r="CE67" i="43"/>
  <c r="CF67" i="43"/>
  <c r="CG67" i="43"/>
  <c r="CH67" i="43"/>
  <c r="CI67" i="43"/>
  <c r="CJ67" i="43"/>
  <c r="CK67" i="43"/>
  <c r="CL67" i="43"/>
  <c r="CM67" i="43"/>
  <c r="CN67" i="43"/>
  <c r="CO67" i="43"/>
  <c r="CP67" i="43"/>
  <c r="CA68" i="43"/>
  <c r="CB68" i="43"/>
  <c r="CC68" i="43"/>
  <c r="CD68" i="43"/>
  <c r="CE68" i="43"/>
  <c r="CF68" i="43"/>
  <c r="CG68" i="43"/>
  <c r="CH68" i="43"/>
  <c r="CI68" i="43"/>
  <c r="CJ68" i="43"/>
  <c r="CK68" i="43"/>
  <c r="CL68" i="43"/>
  <c r="CM68" i="43"/>
  <c r="CN68" i="43"/>
  <c r="CO68" i="43"/>
  <c r="CP68" i="43"/>
  <c r="CA69" i="43"/>
  <c r="CB69" i="43"/>
  <c r="CC69" i="43"/>
  <c r="CD69" i="43"/>
  <c r="CE69" i="43"/>
  <c r="CF69" i="43"/>
  <c r="CG69" i="43"/>
  <c r="CH69" i="43"/>
  <c r="CI69" i="43"/>
  <c r="CJ69" i="43"/>
  <c r="CK69" i="43"/>
  <c r="CL69" i="43"/>
  <c r="CM69" i="43"/>
  <c r="CN69" i="43"/>
  <c r="CO69" i="43"/>
  <c r="CP69" i="43"/>
  <c r="CA70" i="43"/>
  <c r="CB70" i="43"/>
  <c r="CC70" i="43"/>
  <c r="CD70" i="43"/>
  <c r="CE70" i="43"/>
  <c r="CF70" i="43"/>
  <c r="CG70" i="43"/>
  <c r="CH70" i="43"/>
  <c r="CI70" i="43"/>
  <c r="CJ70" i="43"/>
  <c r="CK70" i="43"/>
  <c r="CL70" i="43"/>
  <c r="CM70" i="43"/>
  <c r="CN70" i="43"/>
  <c r="CO70" i="43"/>
  <c r="CP70" i="43"/>
  <c r="CA71" i="43"/>
  <c r="CB71" i="43"/>
  <c r="CC71" i="43"/>
  <c r="CD71" i="43"/>
  <c r="CE71" i="43"/>
  <c r="CF71" i="43"/>
  <c r="CG71" i="43"/>
  <c r="CH71" i="43"/>
  <c r="CI71" i="43"/>
  <c r="CJ71" i="43"/>
  <c r="CK71" i="43"/>
  <c r="CL71" i="43"/>
  <c r="CM71" i="43"/>
  <c r="CN71" i="43"/>
  <c r="CO71" i="43"/>
  <c r="CP71" i="43"/>
  <c r="CA72" i="43"/>
  <c r="CB72" i="43"/>
  <c r="CC72" i="43"/>
  <c r="CD72" i="43"/>
  <c r="CE72" i="43"/>
  <c r="CF72" i="43"/>
  <c r="CG72" i="43"/>
  <c r="CH72" i="43"/>
  <c r="CI72" i="43"/>
  <c r="CJ72" i="43"/>
  <c r="CK72" i="43"/>
  <c r="CL72" i="43"/>
  <c r="CM72" i="43"/>
  <c r="CN72" i="43"/>
  <c r="CO72" i="43"/>
  <c r="CP72" i="43"/>
  <c r="CA73" i="43"/>
  <c r="CB73" i="43"/>
  <c r="CC73" i="43"/>
  <c r="CD73" i="43"/>
  <c r="CE73" i="43"/>
  <c r="CF73" i="43"/>
  <c r="CG73" i="43"/>
  <c r="CH73" i="43"/>
  <c r="CI73" i="43"/>
  <c r="CJ73" i="43"/>
  <c r="CK73" i="43"/>
  <c r="CL73" i="43"/>
  <c r="CM73" i="43"/>
  <c r="CN73" i="43"/>
  <c r="CO73" i="43"/>
  <c r="CP73" i="43"/>
  <c r="CA74" i="43"/>
  <c r="CB74" i="43"/>
  <c r="CC74" i="43"/>
  <c r="CD74" i="43"/>
  <c r="CE74" i="43"/>
  <c r="CF74" i="43"/>
  <c r="CG74" i="43"/>
  <c r="CH74" i="43"/>
  <c r="CI74" i="43"/>
  <c r="CJ74" i="43"/>
  <c r="CK74" i="43"/>
  <c r="CL74" i="43"/>
  <c r="CM74" i="43"/>
  <c r="CN74" i="43"/>
  <c r="CO74" i="43"/>
  <c r="CP74" i="43"/>
  <c r="CA75" i="43"/>
  <c r="CB75" i="43"/>
  <c r="CC75" i="43"/>
  <c r="CD75" i="43"/>
  <c r="CE75" i="43"/>
  <c r="CF75" i="43"/>
  <c r="CG75" i="43"/>
  <c r="CH75" i="43"/>
  <c r="CI75" i="43"/>
  <c r="CJ75" i="43"/>
  <c r="CK75" i="43"/>
  <c r="CL75" i="43"/>
  <c r="CM75" i="43"/>
  <c r="CN75" i="43"/>
  <c r="CO75" i="43"/>
  <c r="CP75" i="43"/>
  <c r="CA76" i="43"/>
  <c r="CB76" i="43"/>
  <c r="CC76" i="43"/>
  <c r="CD76" i="43"/>
  <c r="CE76" i="43"/>
  <c r="CF76" i="43"/>
  <c r="CG76" i="43"/>
  <c r="CH76" i="43"/>
  <c r="CI76" i="43"/>
  <c r="CJ76" i="43"/>
  <c r="CK76" i="43"/>
  <c r="CL76" i="43"/>
  <c r="CM76" i="43"/>
  <c r="CN76" i="43"/>
  <c r="CO76" i="43"/>
  <c r="CP76" i="43"/>
  <c r="CA77" i="43"/>
  <c r="CB77" i="43"/>
  <c r="CC77" i="43"/>
  <c r="CD77" i="43"/>
  <c r="CE77" i="43"/>
  <c r="CF77" i="43"/>
  <c r="CG77" i="43"/>
  <c r="CH77" i="43"/>
  <c r="CI77" i="43"/>
  <c r="CJ77" i="43"/>
  <c r="CK77" i="43"/>
  <c r="CL77" i="43"/>
  <c r="CM77" i="43"/>
  <c r="CN77" i="43"/>
  <c r="CO77" i="43"/>
  <c r="CP77" i="43"/>
  <c r="CA78" i="43"/>
  <c r="CB78" i="43"/>
  <c r="CC78" i="43"/>
  <c r="CD78" i="43"/>
  <c r="CE78" i="43"/>
  <c r="CF78" i="43"/>
  <c r="CG78" i="43"/>
  <c r="CH78" i="43"/>
  <c r="CI78" i="43"/>
  <c r="CJ78" i="43"/>
  <c r="CK78" i="43"/>
  <c r="CL78" i="43"/>
  <c r="CM78" i="43"/>
  <c r="CN78" i="43"/>
  <c r="CO78" i="43"/>
  <c r="CP78" i="43"/>
  <c r="CA79" i="43"/>
  <c r="CB79" i="43"/>
  <c r="CC79" i="43"/>
  <c r="CD79" i="43"/>
  <c r="CE79" i="43"/>
  <c r="CF79" i="43"/>
  <c r="CG79" i="43"/>
  <c r="CH79" i="43"/>
  <c r="CI79" i="43"/>
  <c r="CJ79" i="43"/>
  <c r="CK79" i="43"/>
  <c r="CL79" i="43"/>
  <c r="CM79" i="43"/>
  <c r="CN79" i="43"/>
  <c r="CO79" i="43"/>
  <c r="CP79" i="43"/>
  <c r="CA80" i="43"/>
  <c r="CB80" i="43"/>
  <c r="CC80" i="43"/>
  <c r="CD80" i="43"/>
  <c r="CE80" i="43"/>
  <c r="CF80" i="43"/>
  <c r="CG80" i="43"/>
  <c r="CH80" i="43"/>
  <c r="CI80" i="43"/>
  <c r="CJ80" i="43"/>
  <c r="CK80" i="43"/>
  <c r="CL80" i="43"/>
  <c r="CM80" i="43"/>
  <c r="CN80" i="43"/>
  <c r="CO80" i="43"/>
  <c r="CP80" i="43"/>
  <c r="CA81" i="43"/>
  <c r="CB81" i="43"/>
  <c r="CC81" i="43"/>
  <c r="CD81" i="43"/>
  <c r="CE81" i="43"/>
  <c r="CF81" i="43"/>
  <c r="CG81" i="43"/>
  <c r="CH81" i="43"/>
  <c r="CI81" i="43"/>
  <c r="CJ81" i="43"/>
  <c r="CK81" i="43"/>
  <c r="CL81" i="43"/>
  <c r="CM81" i="43"/>
  <c r="CN81" i="43"/>
  <c r="CO81" i="43"/>
  <c r="CP81" i="43"/>
  <c r="CA82" i="43"/>
  <c r="CB82" i="43"/>
  <c r="CC82" i="43"/>
  <c r="CD82" i="43"/>
  <c r="CE82" i="43"/>
  <c r="CF82" i="43"/>
  <c r="CG82" i="43"/>
  <c r="CH82" i="43"/>
  <c r="CI82" i="43"/>
  <c r="CJ82" i="43"/>
  <c r="CK82" i="43"/>
  <c r="CL82" i="43"/>
  <c r="CM82" i="43"/>
  <c r="CN82" i="43"/>
  <c r="CO82" i="43"/>
  <c r="CP82" i="43"/>
  <c r="CA83" i="43"/>
  <c r="CB83" i="43"/>
  <c r="CC83" i="43"/>
  <c r="CD83" i="43"/>
  <c r="CE83" i="43"/>
  <c r="CF83" i="43"/>
  <c r="CG83" i="43"/>
  <c r="CH83" i="43"/>
  <c r="CI83" i="43"/>
  <c r="CJ83" i="43"/>
  <c r="CK83" i="43"/>
  <c r="CL83" i="43"/>
  <c r="CM83" i="43"/>
  <c r="CN83" i="43"/>
  <c r="CO83" i="43"/>
  <c r="CP83" i="43"/>
  <c r="CA84" i="43"/>
  <c r="CB84" i="43"/>
  <c r="CC84" i="43"/>
  <c r="CD84" i="43"/>
  <c r="CE84" i="43"/>
  <c r="CF84" i="43"/>
  <c r="CG84" i="43"/>
  <c r="CH84" i="43"/>
  <c r="CI84" i="43"/>
  <c r="CJ84" i="43"/>
  <c r="CK84" i="43"/>
  <c r="CL84" i="43"/>
  <c r="CM84" i="43"/>
  <c r="CN84" i="43"/>
  <c r="CO84" i="43"/>
  <c r="CP84" i="43"/>
  <c r="CA85" i="43"/>
  <c r="CB85" i="43"/>
  <c r="CC85" i="43"/>
  <c r="CD85" i="43"/>
  <c r="CE85" i="43"/>
  <c r="CF85" i="43"/>
  <c r="CG85" i="43"/>
  <c r="CH85" i="43"/>
  <c r="CI85" i="43"/>
  <c r="CJ85" i="43"/>
  <c r="CK85" i="43"/>
  <c r="CL85" i="43"/>
  <c r="CM85" i="43"/>
  <c r="CN85" i="43"/>
  <c r="CO85" i="43"/>
  <c r="CP85" i="43"/>
  <c r="CA86" i="43"/>
  <c r="CB86" i="43"/>
  <c r="CC86" i="43"/>
  <c r="CD86" i="43"/>
  <c r="CE86" i="43"/>
  <c r="CF86" i="43"/>
  <c r="CG86" i="43"/>
  <c r="CH86" i="43"/>
  <c r="CI86" i="43"/>
  <c r="CJ86" i="43"/>
  <c r="CK86" i="43"/>
  <c r="CL86" i="43"/>
  <c r="CM86" i="43"/>
  <c r="CN86" i="43"/>
  <c r="CO86" i="43"/>
  <c r="CP86" i="43"/>
  <c r="CA87" i="43"/>
  <c r="CB87" i="43"/>
  <c r="CC87" i="43"/>
  <c r="CD87" i="43"/>
  <c r="CE87" i="43"/>
  <c r="CF87" i="43"/>
  <c r="CG87" i="43"/>
  <c r="CH87" i="43"/>
  <c r="CI87" i="43"/>
  <c r="CJ87" i="43"/>
  <c r="CK87" i="43"/>
  <c r="CL87" i="43"/>
  <c r="CM87" i="43"/>
  <c r="CN87" i="43"/>
  <c r="CO87" i="43"/>
  <c r="CP87" i="43"/>
  <c r="CA88" i="43"/>
  <c r="CB88" i="43"/>
  <c r="CC88" i="43"/>
  <c r="CD88" i="43"/>
  <c r="CE88" i="43"/>
  <c r="CF88" i="43"/>
  <c r="CG88" i="43"/>
  <c r="CH88" i="43"/>
  <c r="CI88" i="43"/>
  <c r="CJ88" i="43"/>
  <c r="CK88" i="43"/>
  <c r="CL88" i="43"/>
  <c r="CM88" i="43"/>
  <c r="CN88" i="43"/>
  <c r="CO88" i="43"/>
  <c r="CP88" i="43"/>
  <c r="CA89" i="43"/>
  <c r="CB89" i="43"/>
  <c r="CC89" i="43"/>
  <c r="CD89" i="43"/>
  <c r="CE89" i="43"/>
  <c r="CF89" i="43"/>
  <c r="CG89" i="43"/>
  <c r="CH89" i="43"/>
  <c r="CI89" i="43"/>
  <c r="CJ89" i="43"/>
  <c r="CK89" i="43"/>
  <c r="CL89" i="43"/>
  <c r="CM89" i="43"/>
  <c r="CN89" i="43"/>
  <c r="CO89" i="43"/>
  <c r="CP89" i="43"/>
  <c r="CA90" i="43"/>
  <c r="CB90" i="43"/>
  <c r="CC90" i="43"/>
  <c r="CD90" i="43"/>
  <c r="CE90" i="43"/>
  <c r="CF90" i="43"/>
  <c r="CG90" i="43"/>
  <c r="CH90" i="43"/>
  <c r="CI90" i="43"/>
  <c r="CJ90" i="43"/>
  <c r="CK90" i="43"/>
  <c r="CL90" i="43"/>
  <c r="CM90" i="43"/>
  <c r="CN90" i="43"/>
  <c r="CO90" i="43"/>
  <c r="CP90" i="43"/>
  <c r="CA91" i="43"/>
  <c r="CB91" i="43"/>
  <c r="CC91" i="43"/>
  <c r="CD91" i="43"/>
  <c r="CE91" i="43"/>
  <c r="CF91" i="43"/>
  <c r="CG91" i="43"/>
  <c r="CH91" i="43"/>
  <c r="CI91" i="43"/>
  <c r="CJ91" i="43"/>
  <c r="CK91" i="43"/>
  <c r="CL91" i="43"/>
  <c r="CM91" i="43"/>
  <c r="CN91" i="43"/>
  <c r="CO91" i="43"/>
  <c r="CP91" i="43"/>
  <c r="CA92" i="43"/>
  <c r="CB92" i="43"/>
  <c r="CC92" i="43"/>
  <c r="CD92" i="43"/>
  <c r="CE92" i="43"/>
  <c r="CF92" i="43"/>
  <c r="CG92" i="43"/>
  <c r="CH92" i="43"/>
  <c r="CI92" i="43"/>
  <c r="CJ92" i="43"/>
  <c r="CK92" i="43"/>
  <c r="CL92" i="43"/>
  <c r="CM92" i="43"/>
  <c r="CN92" i="43"/>
  <c r="CO92" i="43"/>
  <c r="CP92" i="43"/>
  <c r="CA93" i="43"/>
  <c r="CB93" i="43"/>
  <c r="CC93" i="43"/>
  <c r="CD93" i="43"/>
  <c r="CE93" i="43"/>
  <c r="CF93" i="43"/>
  <c r="CG93" i="43"/>
  <c r="CH93" i="43"/>
  <c r="CI93" i="43"/>
  <c r="CJ93" i="43"/>
  <c r="CK93" i="43"/>
  <c r="CL93" i="43"/>
  <c r="CM93" i="43"/>
  <c r="CN93" i="43"/>
  <c r="CO93" i="43"/>
  <c r="CP93" i="43"/>
  <c r="CA94" i="43"/>
  <c r="CB94" i="43"/>
  <c r="CC94" i="43"/>
  <c r="CD94" i="43"/>
  <c r="CE94" i="43"/>
  <c r="CF94" i="43"/>
  <c r="CG94" i="43"/>
  <c r="CH94" i="43"/>
  <c r="CI94" i="43"/>
  <c r="CJ94" i="43"/>
  <c r="CK94" i="43"/>
  <c r="CL94" i="43"/>
  <c r="CM94" i="43"/>
  <c r="CN94" i="43"/>
  <c r="CO94" i="43"/>
  <c r="CP94" i="43"/>
  <c r="CA95" i="43"/>
  <c r="CB95" i="43"/>
  <c r="CC95" i="43"/>
  <c r="CD95" i="43"/>
  <c r="CE95" i="43"/>
  <c r="CF95" i="43"/>
  <c r="CG95" i="43"/>
  <c r="CH95" i="43"/>
  <c r="CI95" i="43"/>
  <c r="CJ95" i="43"/>
  <c r="CK95" i="43"/>
  <c r="CL95" i="43"/>
  <c r="CM95" i="43"/>
  <c r="CN95" i="43"/>
  <c r="CO95" i="43"/>
  <c r="CP95" i="43"/>
  <c r="CA96" i="43"/>
  <c r="CB96" i="43"/>
  <c r="CC96" i="43"/>
  <c r="CD96" i="43"/>
  <c r="CE96" i="43"/>
  <c r="CF96" i="43"/>
  <c r="CG96" i="43"/>
  <c r="CH96" i="43"/>
  <c r="CI96" i="43"/>
  <c r="CJ96" i="43"/>
  <c r="CK96" i="43"/>
  <c r="CL96" i="43"/>
  <c r="CM96" i="43"/>
  <c r="CN96" i="43"/>
  <c r="CO96" i="43"/>
  <c r="CP96" i="43"/>
  <c r="CA97" i="43"/>
  <c r="CB97" i="43"/>
  <c r="CC97" i="43"/>
  <c r="CD97" i="43"/>
  <c r="CE97" i="43"/>
  <c r="CF97" i="43"/>
  <c r="CG97" i="43"/>
  <c r="CH97" i="43"/>
  <c r="CI97" i="43"/>
  <c r="CJ97" i="43"/>
  <c r="CK97" i="43"/>
  <c r="CL97" i="43"/>
  <c r="CM97" i="43"/>
  <c r="CN97" i="43"/>
  <c r="CO97" i="43"/>
  <c r="CP97" i="43"/>
  <c r="CA98" i="43"/>
  <c r="CB98" i="43"/>
  <c r="CC98" i="43"/>
  <c r="CD98" i="43"/>
  <c r="CE98" i="43"/>
  <c r="CF98" i="43"/>
  <c r="CG98" i="43"/>
  <c r="CH98" i="43"/>
  <c r="CI98" i="43"/>
  <c r="CJ98" i="43"/>
  <c r="CK98" i="43"/>
  <c r="CL98" i="43"/>
  <c r="CM98" i="43"/>
  <c r="CN98" i="43"/>
  <c r="CO98" i="43"/>
  <c r="CP98" i="43"/>
  <c r="CA99" i="43"/>
  <c r="CB99" i="43"/>
  <c r="CC99" i="43"/>
  <c r="CD99" i="43"/>
  <c r="CE99" i="43"/>
  <c r="CF99" i="43"/>
  <c r="CG99" i="43"/>
  <c r="CH99" i="43"/>
  <c r="CI99" i="43"/>
  <c r="CJ99" i="43"/>
  <c r="CK99" i="43"/>
  <c r="CL99" i="43"/>
  <c r="CM99" i="43"/>
  <c r="CN99" i="43"/>
  <c r="CO99" i="43"/>
  <c r="CP99" i="43"/>
  <c r="CA100" i="43"/>
  <c r="CB100" i="43"/>
  <c r="CC100" i="43"/>
  <c r="CD100" i="43"/>
  <c r="CE100" i="43"/>
  <c r="CF100" i="43"/>
  <c r="CG100" i="43"/>
  <c r="CH100" i="43"/>
  <c r="CI100" i="43"/>
  <c r="CJ100" i="43"/>
  <c r="CK100" i="43"/>
  <c r="CL100" i="43"/>
  <c r="CM100" i="43"/>
  <c r="CN100" i="43"/>
  <c r="CO100" i="43"/>
  <c r="CP100" i="43"/>
  <c r="CA101" i="43"/>
  <c r="CB101" i="43"/>
  <c r="CC101" i="43"/>
  <c r="CD101" i="43"/>
  <c r="CE101" i="43"/>
  <c r="CF101" i="43"/>
  <c r="CG101" i="43"/>
  <c r="CH101" i="43"/>
  <c r="CI101" i="43"/>
  <c r="CJ101" i="43"/>
  <c r="CK101" i="43"/>
  <c r="CL101" i="43"/>
  <c r="CM101" i="43"/>
  <c r="CN101" i="43"/>
  <c r="CO101" i="43"/>
  <c r="CP101" i="43"/>
  <c r="CA102" i="43"/>
  <c r="CB102" i="43"/>
  <c r="CC102" i="43"/>
  <c r="CD102" i="43"/>
  <c r="CE102" i="43"/>
  <c r="CF102" i="43"/>
  <c r="CG102" i="43"/>
  <c r="CH102" i="43"/>
  <c r="CI102" i="43"/>
  <c r="CJ102" i="43"/>
  <c r="CK102" i="43"/>
  <c r="CL102" i="43"/>
  <c r="CM102" i="43"/>
  <c r="CN102" i="43"/>
  <c r="CO102" i="43"/>
  <c r="CP102" i="43"/>
  <c r="CA103" i="43"/>
  <c r="CB103" i="43"/>
  <c r="CC103" i="43"/>
  <c r="CD103" i="43"/>
  <c r="CE103" i="43"/>
  <c r="CF103" i="43"/>
  <c r="CG103" i="43"/>
  <c r="CH103" i="43"/>
  <c r="CI103" i="43"/>
  <c r="CJ103" i="43"/>
  <c r="CK103" i="43"/>
  <c r="CL103" i="43"/>
  <c r="CM103" i="43"/>
  <c r="CN103" i="43"/>
  <c r="CO103" i="43"/>
  <c r="CP103" i="43"/>
  <c r="CA104" i="43"/>
  <c r="CB104" i="43"/>
  <c r="CC104" i="43"/>
  <c r="CD104" i="43"/>
  <c r="CE104" i="43"/>
  <c r="CF104" i="43"/>
  <c r="CG104" i="43"/>
  <c r="CH104" i="43"/>
  <c r="CI104" i="43"/>
  <c r="CJ104" i="43"/>
  <c r="CK104" i="43"/>
  <c r="CL104" i="43"/>
  <c r="CM104" i="43"/>
  <c r="CN104" i="43"/>
  <c r="CO104" i="43"/>
  <c r="CP104" i="43"/>
  <c r="CA105" i="43"/>
  <c r="CB105" i="43"/>
  <c r="CC105" i="43"/>
  <c r="CD105" i="43"/>
  <c r="CE105" i="43"/>
  <c r="CF105" i="43"/>
  <c r="CG105" i="43"/>
  <c r="CH105" i="43"/>
  <c r="CI105" i="43"/>
  <c r="CJ105" i="43"/>
  <c r="CK105" i="43"/>
  <c r="CL105" i="43"/>
  <c r="CM105" i="43"/>
  <c r="CN105" i="43"/>
  <c r="CO105" i="43"/>
  <c r="CP105" i="43"/>
  <c r="CA106" i="43"/>
  <c r="CB106" i="43"/>
  <c r="CC106" i="43"/>
  <c r="CD106" i="43"/>
  <c r="CE106" i="43"/>
  <c r="CF106" i="43"/>
  <c r="CG106" i="43"/>
  <c r="CH106" i="43"/>
  <c r="CI106" i="43"/>
  <c r="CJ106" i="43"/>
  <c r="CK106" i="43"/>
  <c r="CL106" i="43"/>
  <c r="CM106" i="43"/>
  <c r="CN106" i="43"/>
  <c r="CO106" i="43"/>
  <c r="CP106" i="43"/>
  <c r="CA107" i="43"/>
  <c r="CB107" i="43"/>
  <c r="CC107" i="43"/>
  <c r="CD107" i="43"/>
  <c r="CE107" i="43"/>
  <c r="CF107" i="43"/>
  <c r="CG107" i="43"/>
  <c r="CH107" i="43"/>
  <c r="CI107" i="43"/>
  <c r="CJ107" i="43"/>
  <c r="CK107" i="43"/>
  <c r="CL107" i="43"/>
  <c r="CM107" i="43"/>
  <c r="CN107" i="43"/>
  <c r="CO107" i="43"/>
  <c r="CP107" i="43"/>
  <c r="CA108" i="43"/>
  <c r="CB108" i="43"/>
  <c r="CC108" i="43"/>
  <c r="CD108" i="43"/>
  <c r="CE108" i="43"/>
  <c r="CF108" i="43"/>
  <c r="CG108" i="43"/>
  <c r="CH108" i="43"/>
  <c r="CI108" i="43"/>
  <c r="CJ108" i="43"/>
  <c r="CK108" i="43"/>
  <c r="CL108" i="43"/>
  <c r="CM108" i="43"/>
  <c r="CN108" i="43"/>
  <c r="CO108" i="43"/>
  <c r="CP108" i="43"/>
  <c r="CA109" i="43"/>
  <c r="CB109" i="43"/>
  <c r="CC109" i="43"/>
  <c r="CD109" i="43"/>
  <c r="CE109" i="43"/>
  <c r="CF109" i="43"/>
  <c r="CG109" i="43"/>
  <c r="CH109" i="43"/>
  <c r="CI109" i="43"/>
  <c r="CJ109" i="43"/>
  <c r="CK109" i="43"/>
  <c r="CL109" i="43"/>
  <c r="CM109" i="43"/>
  <c r="CN109" i="43"/>
  <c r="CO109" i="43"/>
  <c r="CP109" i="43"/>
  <c r="CA110" i="43"/>
  <c r="CB110" i="43"/>
  <c r="CC110" i="43"/>
  <c r="CD110" i="43"/>
  <c r="CE110" i="43"/>
  <c r="CF110" i="43"/>
  <c r="CG110" i="43"/>
  <c r="CH110" i="43"/>
  <c r="CI110" i="43"/>
  <c r="CJ110" i="43"/>
  <c r="CK110" i="43"/>
  <c r="CL110" i="43"/>
  <c r="CM110" i="43"/>
  <c r="CN110" i="43"/>
  <c r="CO110" i="43"/>
  <c r="CP110" i="43"/>
  <c r="CA111" i="43"/>
  <c r="CB111" i="43"/>
  <c r="CC111" i="43"/>
  <c r="CD111" i="43"/>
  <c r="CE111" i="43"/>
  <c r="CF111" i="43"/>
  <c r="CG111" i="43"/>
  <c r="CH111" i="43"/>
  <c r="CI111" i="43"/>
  <c r="CJ111" i="43"/>
  <c r="CK111" i="43"/>
  <c r="CL111" i="43"/>
  <c r="CM111" i="43"/>
  <c r="CN111" i="43"/>
  <c r="CO111" i="43"/>
  <c r="CP111" i="43"/>
  <c r="CA112" i="43"/>
  <c r="CB112" i="43"/>
  <c r="CC112" i="43"/>
  <c r="CD112" i="43"/>
  <c r="CE112" i="43"/>
  <c r="CF112" i="43"/>
  <c r="CG112" i="43"/>
  <c r="CH112" i="43"/>
  <c r="CI112" i="43"/>
  <c r="CJ112" i="43"/>
  <c r="CK112" i="43"/>
  <c r="CL112" i="43"/>
  <c r="CM112" i="43"/>
  <c r="CN112" i="43"/>
  <c r="CO112" i="43"/>
  <c r="CP112" i="43"/>
  <c r="CA113" i="43"/>
  <c r="CB113" i="43"/>
  <c r="CC113" i="43"/>
  <c r="CD113" i="43"/>
  <c r="CE113" i="43"/>
  <c r="CF113" i="43"/>
  <c r="CG113" i="43"/>
  <c r="CH113" i="43"/>
  <c r="CI113" i="43"/>
  <c r="CJ113" i="43"/>
  <c r="CK113" i="43"/>
  <c r="CL113" i="43"/>
  <c r="CM113" i="43"/>
  <c r="CN113" i="43"/>
  <c r="CO113" i="43"/>
  <c r="CP113" i="43"/>
  <c r="CA114" i="43"/>
  <c r="CB114" i="43"/>
  <c r="CC114" i="43"/>
  <c r="CD114" i="43"/>
  <c r="CE114" i="43"/>
  <c r="CF114" i="43"/>
  <c r="CG114" i="43"/>
  <c r="CH114" i="43"/>
  <c r="CI114" i="43"/>
  <c r="CJ114" i="43"/>
  <c r="CK114" i="43"/>
  <c r="CL114" i="43"/>
  <c r="CM114" i="43"/>
  <c r="CN114" i="43"/>
  <c r="CO114" i="43"/>
  <c r="CP114" i="43"/>
  <c r="CA115" i="43"/>
  <c r="CB115" i="43"/>
  <c r="CC115" i="43"/>
  <c r="CD115" i="43"/>
  <c r="CE115" i="43"/>
  <c r="CF115" i="43"/>
  <c r="CG115" i="43"/>
  <c r="CH115" i="43"/>
  <c r="CI115" i="43"/>
  <c r="CJ115" i="43"/>
  <c r="CK115" i="43"/>
  <c r="CL115" i="43"/>
  <c r="CM115" i="43"/>
  <c r="CN115" i="43"/>
  <c r="CO115" i="43"/>
  <c r="CP115" i="43"/>
  <c r="CA116" i="43"/>
  <c r="CB116" i="43"/>
  <c r="CC116" i="43"/>
  <c r="CD116" i="43"/>
  <c r="CE116" i="43"/>
  <c r="CF116" i="43"/>
  <c r="CG116" i="43"/>
  <c r="CH116" i="43"/>
  <c r="CI116" i="43"/>
  <c r="CJ116" i="43"/>
  <c r="CK116" i="43"/>
  <c r="CL116" i="43"/>
  <c r="CM116" i="43"/>
  <c r="CN116" i="43"/>
  <c r="CO116" i="43"/>
  <c r="CP116" i="43"/>
  <c r="CA117" i="43"/>
  <c r="CB117" i="43"/>
  <c r="CC117" i="43"/>
  <c r="CD117" i="43"/>
  <c r="CE117" i="43"/>
  <c r="CF117" i="43"/>
  <c r="CG117" i="43"/>
  <c r="CH117" i="43"/>
  <c r="CI117" i="43"/>
  <c r="CJ117" i="43"/>
  <c r="CK117" i="43"/>
  <c r="CL117" i="43"/>
  <c r="CM117" i="43"/>
  <c r="CN117" i="43"/>
  <c r="CO117" i="43"/>
  <c r="CP117" i="43"/>
  <c r="CA118" i="43"/>
  <c r="CB118" i="43"/>
  <c r="CC118" i="43"/>
  <c r="CD118" i="43"/>
  <c r="CE118" i="43"/>
  <c r="CF118" i="43"/>
  <c r="CG118" i="43"/>
  <c r="CH118" i="43"/>
  <c r="CI118" i="43"/>
  <c r="CJ118" i="43"/>
  <c r="CK118" i="43"/>
  <c r="CL118" i="43"/>
  <c r="CM118" i="43"/>
  <c r="CN118" i="43"/>
  <c r="CO118" i="43"/>
  <c r="CP118" i="43"/>
  <c r="CA119" i="43"/>
  <c r="CB119" i="43"/>
  <c r="CC119" i="43"/>
  <c r="CD119" i="43"/>
  <c r="CE119" i="43"/>
  <c r="CF119" i="43"/>
  <c r="CG119" i="43"/>
  <c r="CH119" i="43"/>
  <c r="CI119" i="43"/>
  <c r="CJ119" i="43"/>
  <c r="CK119" i="43"/>
  <c r="CL119" i="43"/>
  <c r="CM119" i="43"/>
  <c r="CN119" i="43"/>
  <c r="CO119" i="43"/>
  <c r="CP119" i="43"/>
  <c r="CA120" i="43"/>
  <c r="CB120" i="43"/>
  <c r="CC120" i="43"/>
  <c r="CD120" i="43"/>
  <c r="CE120" i="43"/>
  <c r="CF120" i="43"/>
  <c r="CG120" i="43"/>
  <c r="CH120" i="43"/>
  <c r="CI120" i="43"/>
  <c r="CJ120" i="43"/>
  <c r="CK120" i="43"/>
  <c r="CL120" i="43"/>
  <c r="CM120" i="43"/>
  <c r="CN120" i="43"/>
  <c r="CO120" i="43"/>
  <c r="CP120" i="43"/>
  <c r="CA121" i="43"/>
  <c r="CB121" i="43"/>
  <c r="CC121" i="43"/>
  <c r="CD121" i="43"/>
  <c r="CE121" i="43"/>
  <c r="CF121" i="43"/>
  <c r="CG121" i="43"/>
  <c r="CH121" i="43"/>
  <c r="CI121" i="43"/>
  <c r="CJ121" i="43"/>
  <c r="CK121" i="43"/>
  <c r="CL121" i="43"/>
  <c r="CM121" i="43"/>
  <c r="CN121" i="43"/>
  <c r="CO121" i="43"/>
  <c r="CP121" i="43"/>
  <c r="CA122" i="43"/>
  <c r="CB122" i="43"/>
  <c r="CC122" i="43"/>
  <c r="CD122" i="43"/>
  <c r="CE122" i="43"/>
  <c r="CF122" i="43"/>
  <c r="CG122" i="43"/>
  <c r="CH122" i="43"/>
  <c r="CI122" i="43"/>
  <c r="CJ122" i="43"/>
  <c r="CK122" i="43"/>
  <c r="CL122" i="43"/>
  <c r="CM122" i="43"/>
  <c r="CN122" i="43"/>
  <c r="CO122" i="43"/>
  <c r="CP122" i="43"/>
  <c r="CA123" i="43"/>
  <c r="CB123" i="43"/>
  <c r="CC123" i="43"/>
  <c r="CD123" i="43"/>
  <c r="CE123" i="43"/>
  <c r="CF123" i="43"/>
  <c r="CG123" i="43"/>
  <c r="CH123" i="43"/>
  <c r="CI123" i="43"/>
  <c r="CJ123" i="43"/>
  <c r="CK123" i="43"/>
  <c r="CL123" i="43"/>
  <c r="CM123" i="43"/>
  <c r="CN123" i="43"/>
  <c r="CO123" i="43"/>
  <c r="CP123" i="43"/>
  <c r="CA124" i="43"/>
  <c r="CB124" i="43"/>
  <c r="CC124" i="43"/>
  <c r="CD124" i="43"/>
  <c r="CE124" i="43"/>
  <c r="CF124" i="43"/>
  <c r="CG124" i="43"/>
  <c r="CH124" i="43"/>
  <c r="CI124" i="43"/>
  <c r="CJ124" i="43"/>
  <c r="CK124" i="43"/>
  <c r="CL124" i="43"/>
  <c r="CM124" i="43"/>
  <c r="CN124" i="43"/>
  <c r="CO124" i="43"/>
  <c r="CP124" i="43"/>
  <c r="CA125" i="43"/>
  <c r="CB125" i="43"/>
  <c r="CC125" i="43"/>
  <c r="CD125" i="43"/>
  <c r="CE125" i="43"/>
  <c r="CF125" i="43"/>
  <c r="CG125" i="43"/>
  <c r="CH125" i="43"/>
  <c r="CI125" i="43"/>
  <c r="CJ125" i="43"/>
  <c r="CK125" i="43"/>
  <c r="CL125" i="43"/>
  <c r="CM125" i="43"/>
  <c r="CN125" i="43"/>
  <c r="CO125" i="43"/>
  <c r="CP125" i="43"/>
  <c r="CA126" i="43"/>
  <c r="CB126" i="43"/>
  <c r="CC126" i="43"/>
  <c r="CD126" i="43"/>
  <c r="CE126" i="43"/>
  <c r="CF126" i="43"/>
  <c r="CG126" i="43"/>
  <c r="CH126" i="43"/>
  <c r="CI126" i="43"/>
  <c r="CJ126" i="43"/>
  <c r="CK126" i="43"/>
  <c r="CL126" i="43"/>
  <c r="CM126" i="43"/>
  <c r="CN126" i="43"/>
  <c r="CO126" i="43"/>
  <c r="CP126" i="43"/>
  <c r="CA127" i="43"/>
  <c r="CB127" i="43"/>
  <c r="CC127" i="43"/>
  <c r="CD127" i="43"/>
  <c r="CE127" i="43"/>
  <c r="CF127" i="43"/>
  <c r="CG127" i="43"/>
  <c r="CH127" i="43"/>
  <c r="CI127" i="43"/>
  <c r="CJ127" i="43"/>
  <c r="CK127" i="43"/>
  <c r="CL127" i="43"/>
  <c r="CM127" i="43"/>
  <c r="CN127" i="43"/>
  <c r="CO127" i="43"/>
  <c r="CP127" i="43"/>
  <c r="CA128" i="43"/>
  <c r="CB128" i="43"/>
  <c r="CC128" i="43"/>
  <c r="CD128" i="43"/>
  <c r="CE128" i="43"/>
  <c r="CF128" i="43"/>
  <c r="CG128" i="43"/>
  <c r="CH128" i="43"/>
  <c r="CI128" i="43"/>
  <c r="CJ128" i="43"/>
  <c r="CK128" i="43"/>
  <c r="CL128" i="43"/>
  <c r="CM128" i="43"/>
  <c r="CN128" i="43"/>
  <c r="CO128" i="43"/>
  <c r="CP128" i="43"/>
  <c r="CA129" i="43"/>
  <c r="CB129" i="43"/>
  <c r="CC129" i="43"/>
  <c r="CD129" i="43"/>
  <c r="CE129" i="43"/>
  <c r="CF129" i="43"/>
  <c r="CG129" i="43"/>
  <c r="CH129" i="43"/>
  <c r="CI129" i="43"/>
  <c r="CJ129" i="43"/>
  <c r="CK129" i="43"/>
  <c r="CL129" i="43"/>
  <c r="CM129" i="43"/>
  <c r="CN129" i="43"/>
  <c r="CO129" i="43"/>
  <c r="CP129" i="43"/>
  <c r="CA130" i="43"/>
  <c r="CB130" i="43"/>
  <c r="CC130" i="43"/>
  <c r="CD130" i="43"/>
  <c r="CE130" i="43"/>
  <c r="CF130" i="43"/>
  <c r="CG130" i="43"/>
  <c r="CH130" i="43"/>
  <c r="CI130" i="43"/>
  <c r="CJ130" i="43"/>
  <c r="CK130" i="43"/>
  <c r="CL130" i="43"/>
  <c r="CM130" i="43"/>
  <c r="CN130" i="43"/>
  <c r="CO130" i="43"/>
  <c r="CP130" i="43"/>
  <c r="CA131" i="43"/>
  <c r="CB131" i="43"/>
  <c r="CC131" i="43"/>
  <c r="CD131" i="43"/>
  <c r="CE131" i="43"/>
  <c r="CF131" i="43"/>
  <c r="CG131" i="43"/>
  <c r="CH131" i="43"/>
  <c r="CI131" i="43"/>
  <c r="CJ131" i="43"/>
  <c r="CK131" i="43"/>
  <c r="CL131" i="43"/>
  <c r="CM131" i="43"/>
  <c r="CN131" i="43"/>
  <c r="CO131" i="43"/>
  <c r="CP131" i="43"/>
  <c r="CA132" i="43"/>
  <c r="CB132" i="43"/>
  <c r="CC132" i="43"/>
  <c r="CD132" i="43"/>
  <c r="CE132" i="43"/>
  <c r="CF132" i="43"/>
  <c r="CG132" i="43"/>
  <c r="CH132" i="43"/>
  <c r="CI132" i="43"/>
  <c r="CJ132" i="43"/>
  <c r="CK132" i="43"/>
  <c r="CL132" i="43"/>
  <c r="CM132" i="43"/>
  <c r="CN132" i="43"/>
  <c r="CO132" i="43"/>
  <c r="CP132" i="43"/>
  <c r="CA133" i="43"/>
  <c r="CB133" i="43"/>
  <c r="CC133" i="43"/>
  <c r="CD133" i="43"/>
  <c r="CE133" i="43"/>
  <c r="CF133" i="43"/>
  <c r="CG133" i="43"/>
  <c r="CH133" i="43"/>
  <c r="CI133" i="43"/>
  <c r="CJ133" i="43"/>
  <c r="CK133" i="43"/>
  <c r="CL133" i="43"/>
  <c r="CM133" i="43"/>
  <c r="CN133" i="43"/>
  <c r="CO133" i="43"/>
  <c r="CP133" i="43"/>
  <c r="CA134" i="43"/>
  <c r="CB134" i="43"/>
  <c r="CC134" i="43"/>
  <c r="CD134" i="43"/>
  <c r="CE134" i="43"/>
  <c r="CF134" i="43"/>
  <c r="CG134" i="43"/>
  <c r="CH134" i="43"/>
  <c r="CI134" i="43"/>
  <c r="CJ134" i="43"/>
  <c r="CK134" i="43"/>
  <c r="CL134" i="43"/>
  <c r="CM134" i="43"/>
  <c r="CN134" i="43"/>
  <c r="CO134" i="43"/>
  <c r="CP134" i="43"/>
  <c r="CA135" i="43"/>
  <c r="CB135" i="43"/>
  <c r="CC135" i="43"/>
  <c r="CD135" i="43"/>
  <c r="CE135" i="43"/>
  <c r="CF135" i="43"/>
  <c r="CG135" i="43"/>
  <c r="CH135" i="43"/>
  <c r="CI135" i="43"/>
  <c r="CJ135" i="43"/>
  <c r="CK135" i="43"/>
  <c r="CL135" i="43"/>
  <c r="CM135" i="43"/>
  <c r="CN135" i="43"/>
  <c r="CO135" i="43"/>
  <c r="CP135" i="43"/>
  <c r="CA136" i="43"/>
  <c r="CB136" i="43"/>
  <c r="CC136" i="43"/>
  <c r="CD136" i="43"/>
  <c r="CE136" i="43"/>
  <c r="CF136" i="43"/>
  <c r="CG136" i="43"/>
  <c r="CH136" i="43"/>
  <c r="CI136" i="43"/>
  <c r="CJ136" i="43"/>
  <c r="CK136" i="43"/>
  <c r="CL136" i="43"/>
  <c r="CM136" i="43"/>
  <c r="CN136" i="43"/>
  <c r="CO136" i="43"/>
  <c r="CP136" i="43"/>
  <c r="CA137" i="43"/>
  <c r="CB137" i="43"/>
  <c r="CC137" i="43"/>
  <c r="CD137" i="43"/>
  <c r="CE137" i="43"/>
  <c r="CF137" i="43"/>
  <c r="CG137" i="43"/>
  <c r="CH137" i="43"/>
  <c r="CI137" i="43"/>
  <c r="CJ137" i="43"/>
  <c r="CK137" i="43"/>
  <c r="CL137" i="43"/>
  <c r="CM137" i="43"/>
  <c r="CN137" i="43"/>
  <c r="CO137" i="43"/>
  <c r="CP137" i="43"/>
  <c r="CA138" i="43"/>
  <c r="CB138" i="43"/>
  <c r="CC138" i="43"/>
  <c r="CD138" i="43"/>
  <c r="CE138" i="43"/>
  <c r="CF138" i="43"/>
  <c r="CG138" i="43"/>
  <c r="CH138" i="43"/>
  <c r="CI138" i="43"/>
  <c r="CJ138" i="43"/>
  <c r="CK138" i="43"/>
  <c r="CL138" i="43"/>
  <c r="CM138" i="43"/>
  <c r="CN138" i="43"/>
  <c r="CO138" i="43"/>
  <c r="CP138" i="43"/>
  <c r="CA139" i="43"/>
  <c r="CB139" i="43"/>
  <c r="CC139" i="43"/>
  <c r="CD139" i="43"/>
  <c r="CE139" i="43"/>
  <c r="CF139" i="43"/>
  <c r="CG139" i="43"/>
  <c r="CH139" i="43"/>
  <c r="CI139" i="43"/>
  <c r="CJ139" i="43"/>
  <c r="CK139" i="43"/>
  <c r="CL139" i="43"/>
  <c r="CM139" i="43"/>
  <c r="CN139" i="43"/>
  <c r="CO139" i="43"/>
  <c r="CP139" i="43"/>
  <c r="CA140" i="43"/>
  <c r="CB140" i="43"/>
  <c r="CC140" i="43"/>
  <c r="CD140" i="43"/>
  <c r="CE140" i="43"/>
  <c r="CF140" i="43"/>
  <c r="CG140" i="43"/>
  <c r="CH140" i="43"/>
  <c r="CI140" i="43"/>
  <c r="CJ140" i="43"/>
  <c r="CK140" i="43"/>
  <c r="CL140" i="43"/>
  <c r="CM140" i="43"/>
  <c r="CN140" i="43"/>
  <c r="CO140" i="43"/>
  <c r="CP140" i="43"/>
  <c r="CA141" i="43"/>
  <c r="CB141" i="43"/>
  <c r="CC141" i="43"/>
  <c r="CD141" i="43"/>
  <c r="CE141" i="43"/>
  <c r="CF141" i="43"/>
  <c r="CG141" i="43"/>
  <c r="CH141" i="43"/>
  <c r="CI141" i="43"/>
  <c r="CJ141" i="43"/>
  <c r="CK141" i="43"/>
  <c r="CL141" i="43"/>
  <c r="CM141" i="43"/>
  <c r="CN141" i="43"/>
  <c r="CO141" i="43"/>
  <c r="CP141" i="43"/>
  <c r="CA142" i="43"/>
  <c r="CB142" i="43"/>
  <c r="CC142" i="43"/>
  <c r="CD142" i="43"/>
  <c r="CE142" i="43"/>
  <c r="CF142" i="43"/>
  <c r="CG142" i="43"/>
  <c r="CH142" i="43"/>
  <c r="CI142" i="43"/>
  <c r="CJ142" i="43"/>
  <c r="CK142" i="43"/>
  <c r="CL142" i="43"/>
  <c r="CM142" i="43"/>
  <c r="CN142" i="43"/>
  <c r="CO142" i="43"/>
  <c r="CP142" i="43"/>
  <c r="CA143" i="43"/>
  <c r="CB143" i="43"/>
  <c r="CC143" i="43"/>
  <c r="CD143" i="43"/>
  <c r="CE143" i="43"/>
  <c r="CF143" i="43"/>
  <c r="CG143" i="43"/>
  <c r="CH143" i="43"/>
  <c r="CI143" i="43"/>
  <c r="CJ143" i="43"/>
  <c r="CK143" i="43"/>
  <c r="CL143" i="43"/>
  <c r="CM143" i="43"/>
  <c r="CN143" i="43"/>
  <c r="CO143" i="43"/>
  <c r="CP143" i="43"/>
  <c r="CA144" i="43"/>
  <c r="CB144" i="43"/>
  <c r="CC144" i="43"/>
  <c r="CD144" i="43"/>
  <c r="CE144" i="43"/>
  <c r="CF144" i="43"/>
  <c r="CG144" i="43"/>
  <c r="CH144" i="43"/>
  <c r="CI144" i="43"/>
  <c r="CJ144" i="43"/>
  <c r="CK144" i="43"/>
  <c r="CL144" i="43"/>
  <c r="CM144" i="43"/>
  <c r="CN144" i="43"/>
  <c r="CO144" i="43"/>
  <c r="CP144" i="43"/>
  <c r="CA145" i="43"/>
  <c r="CB145" i="43"/>
  <c r="CC145" i="43"/>
  <c r="CD145" i="43"/>
  <c r="CE145" i="43"/>
  <c r="CF145" i="43"/>
  <c r="CG145" i="43"/>
  <c r="CH145" i="43"/>
  <c r="CI145" i="43"/>
  <c r="CJ145" i="43"/>
  <c r="CK145" i="43"/>
  <c r="CL145" i="43"/>
  <c r="CM145" i="43"/>
  <c r="CN145" i="43"/>
  <c r="CO145" i="43"/>
  <c r="CP145" i="43"/>
  <c r="CA146" i="43"/>
  <c r="CB146" i="43"/>
  <c r="CC146" i="43"/>
  <c r="CD146" i="43"/>
  <c r="CE146" i="43"/>
  <c r="CF146" i="43"/>
  <c r="CG146" i="43"/>
  <c r="CH146" i="43"/>
  <c r="CI146" i="43"/>
  <c r="CJ146" i="43"/>
  <c r="CK146" i="43"/>
  <c r="CL146" i="43"/>
  <c r="CM146" i="43"/>
  <c r="CN146" i="43"/>
  <c r="CO146" i="43"/>
  <c r="CP146" i="43"/>
  <c r="CA147" i="43"/>
  <c r="CB147" i="43"/>
  <c r="CC147" i="43"/>
  <c r="CD147" i="43"/>
  <c r="CE147" i="43"/>
  <c r="CF147" i="43"/>
  <c r="CG147" i="43"/>
  <c r="CH147" i="43"/>
  <c r="CI147" i="43"/>
  <c r="CJ147" i="43"/>
  <c r="CK147" i="43"/>
  <c r="CL147" i="43"/>
  <c r="CM147" i="43"/>
  <c r="CN147" i="43"/>
  <c r="CO147" i="43"/>
  <c r="CP147" i="43"/>
  <c r="CA148" i="43"/>
  <c r="CB148" i="43"/>
  <c r="CC148" i="43"/>
  <c r="CD148" i="43"/>
  <c r="CE148" i="43"/>
  <c r="CF148" i="43"/>
  <c r="CG148" i="43"/>
  <c r="CH148" i="43"/>
  <c r="CI148" i="43"/>
  <c r="CJ148" i="43"/>
  <c r="CK148" i="43"/>
  <c r="CL148" i="43"/>
  <c r="CM148" i="43"/>
  <c r="CN148" i="43"/>
  <c r="CO148" i="43"/>
  <c r="CP148" i="43"/>
  <c r="CA149" i="43"/>
  <c r="CB149" i="43"/>
  <c r="CC149" i="43"/>
  <c r="CD149" i="43"/>
  <c r="CE149" i="43"/>
  <c r="CF149" i="43"/>
  <c r="CG149" i="43"/>
  <c r="CH149" i="43"/>
  <c r="CI149" i="43"/>
  <c r="CJ149" i="43"/>
  <c r="CK149" i="43"/>
  <c r="CL149" i="43"/>
  <c r="CM149" i="43"/>
  <c r="CN149" i="43"/>
  <c r="CO149" i="43"/>
  <c r="CP149" i="43"/>
  <c r="CA150" i="43"/>
  <c r="CB150" i="43"/>
  <c r="CC150" i="43"/>
  <c r="CD150" i="43"/>
  <c r="CE150" i="43"/>
  <c r="CF150" i="43"/>
  <c r="CG150" i="43"/>
  <c r="CH150" i="43"/>
  <c r="CI150" i="43"/>
  <c r="CJ150" i="43"/>
  <c r="CK150" i="43"/>
  <c r="CL150" i="43"/>
  <c r="CM150" i="43"/>
  <c r="CN150" i="43"/>
  <c r="CO150" i="43"/>
  <c r="CP150" i="43"/>
  <c r="CA151" i="43"/>
  <c r="CB151" i="43"/>
  <c r="CC151" i="43"/>
  <c r="CD151" i="43"/>
  <c r="CE151" i="43"/>
  <c r="CF151" i="43"/>
  <c r="CG151" i="43"/>
  <c r="CH151" i="43"/>
  <c r="CI151" i="43"/>
  <c r="CJ151" i="43"/>
  <c r="CK151" i="43"/>
  <c r="CL151" i="43"/>
  <c r="CM151" i="43"/>
  <c r="CN151" i="43"/>
  <c r="CO151" i="43"/>
  <c r="CP151" i="43"/>
  <c r="CA152" i="43"/>
  <c r="CB152" i="43"/>
  <c r="CC152" i="43"/>
  <c r="CD152" i="43"/>
  <c r="CE152" i="43"/>
  <c r="CF152" i="43"/>
  <c r="CG152" i="43"/>
  <c r="CH152" i="43"/>
  <c r="CI152" i="43"/>
  <c r="CJ152" i="43"/>
  <c r="CK152" i="43"/>
  <c r="CL152" i="43"/>
  <c r="CM152" i="43"/>
  <c r="CN152" i="43"/>
  <c r="CO152" i="43"/>
  <c r="CP152" i="43"/>
  <c r="CA153" i="43"/>
  <c r="CB153" i="43"/>
  <c r="CC153" i="43"/>
  <c r="CD153" i="43"/>
  <c r="CE153" i="43"/>
  <c r="CF153" i="43"/>
  <c r="CG153" i="43"/>
  <c r="CH153" i="43"/>
  <c r="CI153" i="43"/>
  <c r="CJ153" i="43"/>
  <c r="CK153" i="43"/>
  <c r="CL153" i="43"/>
  <c r="CM153" i="43"/>
  <c r="CN153" i="43"/>
  <c r="CO153" i="43"/>
  <c r="CP153" i="43"/>
  <c r="CA154" i="43"/>
  <c r="CB154" i="43"/>
  <c r="CC154" i="43"/>
  <c r="CD154" i="43"/>
  <c r="CE154" i="43"/>
  <c r="CF154" i="43"/>
  <c r="CG154" i="43"/>
  <c r="CH154" i="43"/>
  <c r="CI154" i="43"/>
  <c r="CJ154" i="43"/>
  <c r="CK154" i="43"/>
  <c r="CL154" i="43"/>
  <c r="CM154" i="43"/>
  <c r="CN154" i="43"/>
  <c r="CO154" i="43"/>
  <c r="CP154" i="43"/>
  <c r="CA155" i="43"/>
  <c r="CB155" i="43"/>
  <c r="CC155" i="43"/>
  <c r="CD155" i="43"/>
  <c r="CE155" i="43"/>
  <c r="CF155" i="43"/>
  <c r="CG155" i="43"/>
  <c r="CH155" i="43"/>
  <c r="CI155" i="43"/>
  <c r="CJ155" i="43"/>
  <c r="CK155" i="43"/>
  <c r="CL155" i="43"/>
  <c r="CM155" i="43"/>
  <c r="CN155" i="43"/>
  <c r="CO155" i="43"/>
  <c r="CP155" i="43"/>
  <c r="CA156" i="43"/>
  <c r="CB156" i="43"/>
  <c r="CC156" i="43"/>
  <c r="CD156" i="43"/>
  <c r="CE156" i="43"/>
  <c r="CF156" i="43"/>
  <c r="CG156" i="43"/>
  <c r="CH156" i="43"/>
  <c r="CI156" i="43"/>
  <c r="CJ156" i="43"/>
  <c r="CK156" i="43"/>
  <c r="CL156" i="43"/>
  <c r="CM156" i="43"/>
  <c r="CN156" i="43"/>
  <c r="CO156" i="43"/>
  <c r="CP156" i="43"/>
  <c r="CA157" i="43"/>
  <c r="CB157" i="43"/>
  <c r="CC157" i="43"/>
  <c r="CD157" i="43"/>
  <c r="CE157" i="43"/>
  <c r="CF157" i="43"/>
  <c r="CG157" i="43"/>
  <c r="CH157" i="43"/>
  <c r="CI157" i="43"/>
  <c r="CJ157" i="43"/>
  <c r="CK157" i="43"/>
  <c r="CL157" i="43"/>
  <c r="CM157" i="43"/>
  <c r="CN157" i="43"/>
  <c r="CO157" i="43"/>
  <c r="CP157" i="43"/>
  <c r="CA158" i="43"/>
  <c r="CB158" i="43"/>
  <c r="CC158" i="43"/>
  <c r="CD158" i="43"/>
  <c r="CE158" i="43"/>
  <c r="CF158" i="43"/>
  <c r="CG158" i="43"/>
  <c r="CH158" i="43"/>
  <c r="CI158" i="43"/>
  <c r="CJ158" i="43"/>
  <c r="CK158" i="43"/>
  <c r="CL158" i="43"/>
  <c r="CM158" i="43"/>
  <c r="CN158" i="43"/>
  <c r="CO158" i="43"/>
  <c r="CP158" i="43"/>
  <c r="CA159" i="43"/>
  <c r="CB159" i="43"/>
  <c r="CC159" i="43"/>
  <c r="CD159" i="43"/>
  <c r="CE159" i="43"/>
  <c r="CF159" i="43"/>
  <c r="CG159" i="43"/>
  <c r="CH159" i="43"/>
  <c r="CI159" i="43"/>
  <c r="CJ159" i="43"/>
  <c r="CK159" i="43"/>
  <c r="CL159" i="43"/>
  <c r="CM159" i="43"/>
  <c r="CN159" i="43"/>
  <c r="CO159" i="43"/>
  <c r="CP159" i="43"/>
  <c r="CA160" i="43"/>
  <c r="CB160" i="43"/>
  <c r="CC160" i="43"/>
  <c r="CD160" i="43"/>
  <c r="CE160" i="43"/>
  <c r="CF160" i="43"/>
  <c r="CG160" i="43"/>
  <c r="CH160" i="43"/>
  <c r="CI160" i="43"/>
  <c r="CJ160" i="43"/>
  <c r="CK160" i="43"/>
  <c r="CL160" i="43"/>
  <c r="CM160" i="43"/>
  <c r="CN160" i="43"/>
  <c r="CO160" i="43"/>
  <c r="CP160" i="43"/>
  <c r="CA161" i="43"/>
  <c r="CB161" i="43"/>
  <c r="CC161" i="43"/>
  <c r="CD161" i="43"/>
  <c r="CE161" i="43"/>
  <c r="CF161" i="43"/>
  <c r="CG161" i="43"/>
  <c r="CH161" i="43"/>
  <c r="CI161" i="43"/>
  <c r="CJ161" i="43"/>
  <c r="CK161" i="43"/>
  <c r="CL161" i="43"/>
  <c r="CM161" i="43"/>
  <c r="CN161" i="43"/>
  <c r="CO161" i="43"/>
  <c r="CP161" i="43"/>
  <c r="CA162" i="43"/>
  <c r="CB162" i="43"/>
  <c r="CC162" i="43"/>
  <c r="CD162" i="43"/>
  <c r="CE162" i="43"/>
  <c r="CF162" i="43"/>
  <c r="CG162" i="43"/>
  <c r="CH162" i="43"/>
  <c r="CI162" i="43"/>
  <c r="CJ162" i="43"/>
  <c r="CK162" i="43"/>
  <c r="CL162" i="43"/>
  <c r="CM162" i="43"/>
  <c r="CN162" i="43"/>
  <c r="CO162" i="43"/>
  <c r="CP162" i="43"/>
  <c r="CA163" i="43"/>
  <c r="CB163" i="43"/>
  <c r="CC163" i="43"/>
  <c r="CD163" i="43"/>
  <c r="CE163" i="43"/>
  <c r="CF163" i="43"/>
  <c r="CG163" i="43"/>
  <c r="CH163" i="43"/>
  <c r="CI163" i="43"/>
  <c r="CJ163" i="43"/>
  <c r="CK163" i="43"/>
  <c r="CL163" i="43"/>
  <c r="CM163" i="43"/>
  <c r="CN163" i="43"/>
  <c r="CO163" i="43"/>
  <c r="CP163" i="43"/>
  <c r="CA164" i="43"/>
  <c r="CB164" i="43"/>
  <c r="CC164" i="43"/>
  <c r="CD164" i="43"/>
  <c r="CE164" i="43"/>
  <c r="CF164" i="43"/>
  <c r="CG164" i="43"/>
  <c r="CH164" i="43"/>
  <c r="CI164" i="43"/>
  <c r="CJ164" i="43"/>
  <c r="CK164" i="43"/>
  <c r="CL164" i="43"/>
  <c r="CM164" i="43"/>
  <c r="CN164" i="43"/>
  <c r="CO164" i="43"/>
  <c r="CP164" i="43"/>
  <c r="CA165" i="43"/>
  <c r="CB165" i="43"/>
  <c r="CC165" i="43"/>
  <c r="CD165" i="43"/>
  <c r="CE165" i="43"/>
  <c r="CF165" i="43"/>
  <c r="CG165" i="43"/>
  <c r="CH165" i="43"/>
  <c r="CI165" i="43"/>
  <c r="CJ165" i="43"/>
  <c r="CK165" i="43"/>
  <c r="CL165" i="43"/>
  <c r="CM165" i="43"/>
  <c r="CN165" i="43"/>
  <c r="CO165" i="43"/>
  <c r="CP165" i="43"/>
  <c r="CA166" i="43"/>
  <c r="CB166" i="43"/>
  <c r="CC166" i="43"/>
  <c r="CD166" i="43"/>
  <c r="CE166" i="43"/>
  <c r="CF166" i="43"/>
  <c r="CG166" i="43"/>
  <c r="CH166" i="43"/>
  <c r="CI166" i="43"/>
  <c r="CJ166" i="43"/>
  <c r="CK166" i="43"/>
  <c r="CL166" i="43"/>
  <c r="CM166" i="43"/>
  <c r="CN166" i="43"/>
  <c r="CO166" i="43"/>
  <c r="CP166" i="43"/>
  <c r="CA167" i="43"/>
  <c r="CB167" i="43"/>
  <c r="CC167" i="43"/>
  <c r="CD167" i="43"/>
  <c r="CE167" i="43"/>
  <c r="CF167" i="43"/>
  <c r="CG167" i="43"/>
  <c r="CH167" i="43"/>
  <c r="CI167" i="43"/>
  <c r="CJ167" i="43"/>
  <c r="CK167" i="43"/>
  <c r="CL167" i="43"/>
  <c r="CM167" i="43"/>
  <c r="CN167" i="43"/>
  <c r="CO167" i="43"/>
  <c r="CP167" i="43"/>
  <c r="CA168" i="43"/>
  <c r="CB168" i="43"/>
  <c r="CC168" i="43"/>
  <c r="CD168" i="43"/>
  <c r="CE168" i="43"/>
  <c r="CF168" i="43"/>
  <c r="CG168" i="43"/>
  <c r="CH168" i="43"/>
  <c r="CI168" i="43"/>
  <c r="CJ168" i="43"/>
  <c r="CK168" i="43"/>
  <c r="CL168" i="43"/>
  <c r="CM168" i="43"/>
  <c r="CN168" i="43"/>
  <c r="CO168" i="43"/>
  <c r="CP168" i="43"/>
  <c r="CA169" i="43"/>
  <c r="CB169" i="43"/>
  <c r="CC169" i="43"/>
  <c r="CD169" i="43"/>
  <c r="CE169" i="43"/>
  <c r="CF169" i="43"/>
  <c r="CG169" i="43"/>
  <c r="CH169" i="43"/>
  <c r="CI169" i="43"/>
  <c r="CJ169" i="43"/>
  <c r="CK169" i="43"/>
  <c r="CL169" i="43"/>
  <c r="CM169" i="43"/>
  <c r="CN169" i="43"/>
  <c r="CO169" i="43"/>
  <c r="CP169" i="43"/>
  <c r="CA170" i="43"/>
  <c r="CB170" i="43"/>
  <c r="CC170" i="43"/>
  <c r="CD170" i="43"/>
  <c r="CE170" i="43"/>
  <c r="CF170" i="43"/>
  <c r="CG170" i="43"/>
  <c r="CH170" i="43"/>
  <c r="CI170" i="43"/>
  <c r="CJ170" i="43"/>
  <c r="CK170" i="43"/>
  <c r="CL170" i="43"/>
  <c r="CM170" i="43"/>
  <c r="CN170" i="43"/>
  <c r="CO170" i="43"/>
  <c r="CP170" i="43"/>
  <c r="CA171" i="43"/>
  <c r="CB171" i="43"/>
  <c r="CC171" i="43"/>
  <c r="CD171" i="43"/>
  <c r="CE171" i="43"/>
  <c r="CF171" i="43"/>
  <c r="CG171" i="43"/>
  <c r="CH171" i="43"/>
  <c r="CI171" i="43"/>
  <c r="CJ171" i="43"/>
  <c r="CK171" i="43"/>
  <c r="CL171" i="43"/>
  <c r="CM171" i="43"/>
  <c r="CN171" i="43"/>
  <c r="CO171" i="43"/>
  <c r="CP171" i="43"/>
  <c r="CA172" i="43"/>
  <c r="CB172" i="43"/>
  <c r="CC172" i="43"/>
  <c r="CD172" i="43"/>
  <c r="CE172" i="43"/>
  <c r="CF172" i="43"/>
  <c r="CG172" i="43"/>
  <c r="CH172" i="43"/>
  <c r="CI172" i="43"/>
  <c r="CJ172" i="43"/>
  <c r="CK172" i="43"/>
  <c r="CL172" i="43"/>
  <c r="CM172" i="43"/>
  <c r="CN172" i="43"/>
  <c r="CO172" i="43"/>
  <c r="CP172" i="43"/>
  <c r="CA173" i="43"/>
  <c r="CB173" i="43"/>
  <c r="CC173" i="43"/>
  <c r="CD173" i="43"/>
  <c r="CE173" i="43"/>
  <c r="CF173" i="43"/>
  <c r="CG173" i="43"/>
  <c r="CH173" i="43"/>
  <c r="CI173" i="43"/>
  <c r="CJ173" i="43"/>
  <c r="CK173" i="43"/>
  <c r="CL173" i="43"/>
  <c r="CM173" i="43"/>
  <c r="CN173" i="43"/>
  <c r="CO173" i="43"/>
  <c r="CP173" i="43"/>
  <c r="CA174" i="43"/>
  <c r="CB174" i="43"/>
  <c r="CC174" i="43"/>
  <c r="CD174" i="43"/>
  <c r="CE174" i="43"/>
  <c r="CF174" i="43"/>
  <c r="CG174" i="43"/>
  <c r="CH174" i="43"/>
  <c r="CI174" i="43"/>
  <c r="CJ174" i="43"/>
  <c r="CK174" i="43"/>
  <c r="CL174" i="43"/>
  <c r="CM174" i="43"/>
  <c r="CN174" i="43"/>
  <c r="CO174" i="43"/>
  <c r="CP174" i="43"/>
  <c r="CA175" i="43"/>
  <c r="CB175" i="43"/>
  <c r="CC175" i="43"/>
  <c r="CD175" i="43"/>
  <c r="CE175" i="43"/>
  <c r="CF175" i="43"/>
  <c r="CG175" i="43"/>
  <c r="CH175" i="43"/>
  <c r="CI175" i="43"/>
  <c r="CJ175" i="43"/>
  <c r="CK175" i="43"/>
  <c r="CL175" i="43"/>
  <c r="CM175" i="43"/>
  <c r="CN175" i="43"/>
  <c r="CO175" i="43"/>
  <c r="CP175" i="43"/>
  <c r="CA176" i="43"/>
  <c r="CB176" i="43"/>
  <c r="CC176" i="43"/>
  <c r="CD176" i="43"/>
  <c r="CE176" i="43"/>
  <c r="CF176" i="43"/>
  <c r="CG176" i="43"/>
  <c r="CH176" i="43"/>
  <c r="CI176" i="43"/>
  <c r="CJ176" i="43"/>
  <c r="CK176" i="43"/>
  <c r="CL176" i="43"/>
  <c r="CM176" i="43"/>
  <c r="CN176" i="43"/>
  <c r="CO176" i="43"/>
  <c r="CP176" i="43"/>
  <c r="CA177" i="43"/>
  <c r="CB177" i="43"/>
  <c r="CC177" i="43"/>
  <c r="CD177" i="43"/>
  <c r="CE177" i="43"/>
  <c r="CF177" i="43"/>
  <c r="CG177" i="43"/>
  <c r="CH177" i="43"/>
  <c r="CI177" i="43"/>
  <c r="CJ177" i="43"/>
  <c r="CK177" i="43"/>
  <c r="CL177" i="43"/>
  <c r="CM177" i="43"/>
  <c r="CN177" i="43"/>
  <c r="CO177" i="43"/>
  <c r="CP177" i="43"/>
  <c r="CA178" i="43"/>
  <c r="CB178" i="43"/>
  <c r="CC178" i="43"/>
  <c r="CD178" i="43"/>
  <c r="CE178" i="43"/>
  <c r="CF178" i="43"/>
  <c r="CG178" i="43"/>
  <c r="CH178" i="43"/>
  <c r="CI178" i="43"/>
  <c r="CJ178" i="43"/>
  <c r="CK178" i="43"/>
  <c r="CL178" i="43"/>
  <c r="CM178" i="43"/>
  <c r="CN178" i="43"/>
  <c r="CO178" i="43"/>
  <c r="CP178" i="43"/>
  <c r="CA179" i="43"/>
  <c r="CB179" i="43"/>
  <c r="CC179" i="43"/>
  <c r="CD179" i="43"/>
  <c r="CE179" i="43"/>
  <c r="CF179" i="43"/>
  <c r="CG179" i="43"/>
  <c r="CH179" i="43"/>
  <c r="CI179" i="43"/>
  <c r="CJ179" i="43"/>
  <c r="CK179" i="43"/>
  <c r="CL179" i="43"/>
  <c r="CM179" i="43"/>
  <c r="CN179" i="43"/>
  <c r="CO179" i="43"/>
  <c r="CP179" i="43"/>
  <c r="CA180" i="43"/>
  <c r="CB180" i="43"/>
  <c r="CC180" i="43"/>
  <c r="CD180" i="43"/>
  <c r="CE180" i="43"/>
  <c r="CF180" i="43"/>
  <c r="CG180" i="43"/>
  <c r="CH180" i="43"/>
  <c r="CI180" i="43"/>
  <c r="CJ180" i="43"/>
  <c r="CK180" i="43"/>
  <c r="CL180" i="43"/>
  <c r="CM180" i="43"/>
  <c r="CN180" i="43"/>
  <c r="CO180" i="43"/>
  <c r="CP180" i="43"/>
  <c r="CA181" i="43"/>
  <c r="CB181" i="43"/>
  <c r="CC181" i="43"/>
  <c r="CD181" i="43"/>
  <c r="CE181" i="43"/>
  <c r="CF181" i="43"/>
  <c r="CG181" i="43"/>
  <c r="CH181" i="43"/>
  <c r="CI181" i="43"/>
  <c r="CJ181" i="43"/>
  <c r="CK181" i="43"/>
  <c r="CL181" i="43"/>
  <c r="CM181" i="43"/>
  <c r="CN181" i="43"/>
  <c r="CO181" i="43"/>
  <c r="CP181" i="43"/>
  <c r="CA182" i="43"/>
  <c r="CB182" i="43"/>
  <c r="CC182" i="43"/>
  <c r="CD182" i="43"/>
  <c r="CE182" i="43"/>
  <c r="CF182" i="43"/>
  <c r="CG182" i="43"/>
  <c r="CH182" i="43"/>
  <c r="CI182" i="43"/>
  <c r="CJ182" i="43"/>
  <c r="CK182" i="43"/>
  <c r="CL182" i="43"/>
  <c r="CM182" i="43"/>
  <c r="CN182" i="43"/>
  <c r="CO182" i="43"/>
  <c r="CP182" i="43"/>
  <c r="CA183" i="43"/>
  <c r="CB183" i="43"/>
  <c r="CC183" i="43"/>
  <c r="CD183" i="43"/>
  <c r="CE183" i="43"/>
  <c r="CF183" i="43"/>
  <c r="CG183" i="43"/>
  <c r="CH183" i="43"/>
  <c r="CI183" i="43"/>
  <c r="CJ183" i="43"/>
  <c r="CK183" i="43"/>
  <c r="CL183" i="43"/>
  <c r="CM183" i="43"/>
  <c r="CN183" i="43"/>
  <c r="CO183" i="43"/>
  <c r="CP183" i="43"/>
  <c r="CA184" i="43"/>
  <c r="CB184" i="43"/>
  <c r="CC184" i="43"/>
  <c r="CD184" i="43"/>
  <c r="CE184" i="43"/>
  <c r="CF184" i="43"/>
  <c r="CG184" i="43"/>
  <c r="CH184" i="43"/>
  <c r="CI184" i="43"/>
  <c r="CJ184" i="43"/>
  <c r="CK184" i="43"/>
  <c r="CL184" i="43"/>
  <c r="CM184" i="43"/>
  <c r="CN184" i="43"/>
  <c r="CO184" i="43"/>
  <c r="CP184" i="43"/>
  <c r="CA185" i="43"/>
  <c r="CB185" i="43"/>
  <c r="CC185" i="43"/>
  <c r="CD185" i="43"/>
  <c r="CE185" i="43"/>
  <c r="CF185" i="43"/>
  <c r="CG185" i="43"/>
  <c r="CH185" i="43"/>
  <c r="CI185" i="43"/>
  <c r="CJ185" i="43"/>
  <c r="CK185" i="43"/>
  <c r="CL185" i="43"/>
  <c r="CM185" i="43"/>
  <c r="CN185" i="43"/>
  <c r="CO185" i="43"/>
  <c r="CP185" i="43"/>
  <c r="CA186" i="43"/>
  <c r="CB186" i="43"/>
  <c r="CC186" i="43"/>
  <c r="CD186" i="43"/>
  <c r="CE186" i="43"/>
  <c r="CF186" i="43"/>
  <c r="CG186" i="43"/>
  <c r="CH186" i="43"/>
  <c r="CI186" i="43"/>
  <c r="CJ186" i="43"/>
  <c r="CK186" i="43"/>
  <c r="CL186" i="43"/>
  <c r="CM186" i="43"/>
  <c r="CN186" i="43"/>
  <c r="CO186" i="43"/>
  <c r="CP186" i="43"/>
  <c r="CA187" i="43"/>
  <c r="CB187" i="43"/>
  <c r="CC187" i="43"/>
  <c r="CD187" i="43"/>
  <c r="CE187" i="43"/>
  <c r="CF187" i="43"/>
  <c r="CG187" i="43"/>
  <c r="CH187" i="43"/>
  <c r="CI187" i="43"/>
  <c r="CJ187" i="43"/>
  <c r="CK187" i="43"/>
  <c r="CL187" i="43"/>
  <c r="CM187" i="43"/>
  <c r="CN187" i="43"/>
  <c r="CO187" i="43"/>
  <c r="CP187" i="43"/>
  <c r="CA188" i="43"/>
  <c r="CB188" i="43"/>
  <c r="CC188" i="43"/>
  <c r="CD188" i="43"/>
  <c r="CE188" i="43"/>
  <c r="CF188" i="43"/>
  <c r="CG188" i="43"/>
  <c r="CH188" i="43"/>
  <c r="CI188" i="43"/>
  <c r="CJ188" i="43"/>
  <c r="CK188" i="43"/>
  <c r="CL188" i="43"/>
  <c r="CM188" i="43"/>
  <c r="CN188" i="43"/>
  <c r="CO188" i="43"/>
  <c r="CP188" i="43"/>
  <c r="CA189" i="43"/>
  <c r="CB189" i="43"/>
  <c r="CC189" i="43"/>
  <c r="CD189" i="43"/>
  <c r="CE189" i="43"/>
  <c r="CF189" i="43"/>
  <c r="CG189" i="43"/>
  <c r="CH189" i="43"/>
  <c r="CI189" i="43"/>
  <c r="CJ189" i="43"/>
  <c r="CK189" i="43"/>
  <c r="CL189" i="43"/>
  <c r="CM189" i="43"/>
  <c r="CN189" i="43"/>
  <c r="CO189" i="43"/>
  <c r="CP189" i="43"/>
  <c r="CA190" i="43"/>
  <c r="CB190" i="43"/>
  <c r="CC190" i="43"/>
  <c r="CD190" i="43"/>
  <c r="CE190" i="43"/>
  <c r="CF190" i="43"/>
  <c r="CG190" i="43"/>
  <c r="CH190" i="43"/>
  <c r="CI190" i="43"/>
  <c r="CJ190" i="43"/>
  <c r="CK190" i="43"/>
  <c r="CL190" i="43"/>
  <c r="CM190" i="43"/>
  <c r="CN190" i="43"/>
  <c r="CO190" i="43"/>
  <c r="CP190" i="43"/>
  <c r="CA191" i="43"/>
  <c r="CB191" i="43"/>
  <c r="CC191" i="43"/>
  <c r="CD191" i="43"/>
  <c r="CE191" i="43"/>
  <c r="CF191" i="43"/>
  <c r="CG191" i="43"/>
  <c r="CH191" i="43"/>
  <c r="CI191" i="43"/>
  <c r="CJ191" i="43"/>
  <c r="CK191" i="43"/>
  <c r="CL191" i="43"/>
  <c r="CM191" i="43"/>
  <c r="CN191" i="43"/>
  <c r="CO191" i="43"/>
  <c r="CP191" i="43"/>
  <c r="CA192" i="43"/>
  <c r="CB192" i="43"/>
  <c r="CC192" i="43"/>
  <c r="CD192" i="43"/>
  <c r="CE192" i="43"/>
  <c r="CF192" i="43"/>
  <c r="CG192" i="43"/>
  <c r="CH192" i="43"/>
  <c r="CI192" i="43"/>
  <c r="CJ192" i="43"/>
  <c r="CK192" i="43"/>
  <c r="CL192" i="43"/>
  <c r="CM192" i="43"/>
  <c r="CN192" i="43"/>
  <c r="CO192" i="43"/>
  <c r="CP192" i="43"/>
  <c r="CA193" i="43"/>
  <c r="CB193" i="43"/>
  <c r="CC193" i="43"/>
  <c r="CD193" i="43"/>
  <c r="CE193" i="43"/>
  <c r="CF193" i="43"/>
  <c r="CG193" i="43"/>
  <c r="CH193" i="43"/>
  <c r="CI193" i="43"/>
  <c r="CJ193" i="43"/>
  <c r="CK193" i="43"/>
  <c r="CL193" i="43"/>
  <c r="CM193" i="43"/>
  <c r="CN193" i="43"/>
  <c r="CO193" i="43"/>
  <c r="CP193" i="43"/>
  <c r="CA194" i="43"/>
  <c r="CB194" i="43"/>
  <c r="CC194" i="43"/>
  <c r="CD194" i="43"/>
  <c r="CE194" i="43"/>
  <c r="CF194" i="43"/>
  <c r="CG194" i="43"/>
  <c r="CH194" i="43"/>
  <c r="CI194" i="43"/>
  <c r="CJ194" i="43"/>
  <c r="CK194" i="43"/>
  <c r="CL194" i="43"/>
  <c r="CM194" i="43"/>
  <c r="CN194" i="43"/>
  <c r="CO194" i="43"/>
  <c r="CP194" i="43"/>
  <c r="CA195" i="43"/>
  <c r="CB195" i="43"/>
  <c r="CC195" i="43"/>
  <c r="CD195" i="43"/>
  <c r="CE195" i="43"/>
  <c r="CF195" i="43"/>
  <c r="CG195" i="43"/>
  <c r="CH195" i="43"/>
  <c r="CI195" i="43"/>
  <c r="CJ195" i="43"/>
  <c r="CK195" i="43"/>
  <c r="CL195" i="43"/>
  <c r="CM195" i="43"/>
  <c r="CN195" i="43"/>
  <c r="CO195" i="43"/>
  <c r="CP195" i="43"/>
  <c r="CA196" i="43"/>
  <c r="CB196" i="43"/>
  <c r="CC196" i="43"/>
  <c r="CD196" i="43"/>
  <c r="CE196" i="43"/>
  <c r="CF196" i="43"/>
  <c r="CG196" i="43"/>
  <c r="CH196" i="43"/>
  <c r="CI196" i="43"/>
  <c r="CJ196" i="43"/>
  <c r="CK196" i="43"/>
  <c r="CL196" i="43"/>
  <c r="CM196" i="43"/>
  <c r="CN196" i="43"/>
  <c r="CO196" i="43"/>
  <c r="CP196" i="43"/>
  <c r="CA197" i="43"/>
  <c r="CB197" i="43"/>
  <c r="CC197" i="43"/>
  <c r="CD197" i="43"/>
  <c r="CE197" i="43"/>
  <c r="CF197" i="43"/>
  <c r="CG197" i="43"/>
  <c r="CH197" i="43"/>
  <c r="CI197" i="43"/>
  <c r="CJ197" i="43"/>
  <c r="CK197" i="43"/>
  <c r="CL197" i="43"/>
  <c r="CM197" i="43"/>
  <c r="CN197" i="43"/>
  <c r="CO197" i="43"/>
  <c r="CP197" i="43"/>
  <c r="CA23" i="43"/>
  <c r="CB23" i="43"/>
  <c r="CC23" i="43"/>
  <c r="CD23" i="43"/>
  <c r="CE23" i="43"/>
  <c r="CF23" i="43"/>
  <c r="CG23" i="43"/>
  <c r="CH23" i="43"/>
  <c r="CI23" i="43"/>
  <c r="CJ23" i="43"/>
  <c r="CK23" i="43"/>
  <c r="CL23" i="43"/>
  <c r="CM23" i="43"/>
  <c r="CN23" i="43"/>
  <c r="CO23" i="43"/>
  <c r="CP23" i="43"/>
  <c r="CA7" i="43"/>
  <c r="CB7" i="43"/>
  <c r="CC7" i="43"/>
  <c r="CD7" i="43"/>
  <c r="CE7" i="43"/>
  <c r="CF7" i="43"/>
  <c r="CG7" i="43"/>
  <c r="CH7" i="43"/>
  <c r="CI7" i="43"/>
  <c r="CJ7" i="43"/>
  <c r="CK7" i="43"/>
  <c r="CL7" i="43"/>
  <c r="CM7" i="43"/>
  <c r="CN7" i="43"/>
  <c r="CO7" i="43"/>
  <c r="CP7" i="43"/>
  <c r="CA8" i="43"/>
  <c r="CB8" i="43"/>
  <c r="CC8" i="43"/>
  <c r="CD8" i="43"/>
  <c r="CE8" i="43"/>
  <c r="CF8" i="43"/>
  <c r="CG8" i="43"/>
  <c r="CH8" i="43"/>
  <c r="CI8" i="43"/>
  <c r="CJ8" i="43"/>
  <c r="CK8" i="43"/>
  <c r="CL8" i="43"/>
  <c r="CM8" i="43"/>
  <c r="CN8" i="43"/>
  <c r="CO8" i="43"/>
  <c r="CP8" i="43"/>
  <c r="CA9" i="43"/>
  <c r="CB9" i="43"/>
  <c r="CC9" i="43"/>
  <c r="CD9" i="43"/>
  <c r="CE9" i="43"/>
  <c r="CF9" i="43"/>
  <c r="CG9" i="43"/>
  <c r="CH9" i="43"/>
  <c r="CI9" i="43"/>
  <c r="CJ9" i="43"/>
  <c r="CK9" i="43"/>
  <c r="CL9" i="43"/>
  <c r="CM9" i="43"/>
  <c r="CN9" i="43"/>
  <c r="CO9" i="43"/>
  <c r="CP9" i="43"/>
  <c r="CA10" i="43"/>
  <c r="CB10" i="43"/>
  <c r="CC10" i="43"/>
  <c r="CD10" i="43"/>
  <c r="CE10" i="43"/>
  <c r="CF10" i="43"/>
  <c r="CG10" i="43"/>
  <c r="CH10" i="43"/>
  <c r="CI10" i="43"/>
  <c r="CJ10" i="43"/>
  <c r="CK10" i="43"/>
  <c r="CL10" i="43"/>
  <c r="CM10" i="43"/>
  <c r="CN10" i="43"/>
  <c r="CO10" i="43"/>
  <c r="CP10" i="43"/>
  <c r="CA11" i="43"/>
  <c r="CB11" i="43"/>
  <c r="CC11" i="43"/>
  <c r="CD11" i="43"/>
  <c r="CE11" i="43"/>
  <c r="CF11" i="43"/>
  <c r="CG11" i="43"/>
  <c r="CH11" i="43"/>
  <c r="CI11" i="43"/>
  <c r="CJ11" i="43"/>
  <c r="CK11" i="43"/>
  <c r="CL11" i="43"/>
  <c r="CM11" i="43"/>
  <c r="CN11" i="43"/>
  <c r="CO11" i="43"/>
  <c r="CP11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CM12" i="43"/>
  <c r="CN12" i="43"/>
  <c r="CO12" i="43"/>
  <c r="CP12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CM13" i="43"/>
  <c r="CN13" i="43"/>
  <c r="CO13" i="43"/>
  <c r="CP13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CM14" i="43"/>
  <c r="CN14" i="43"/>
  <c r="CO14" i="43"/>
  <c r="CP14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CM15" i="43"/>
  <c r="CN15" i="43"/>
  <c r="CO15" i="43"/>
  <c r="CP15" i="43"/>
  <c r="CA16" i="43"/>
  <c r="CB16" i="43"/>
  <c r="CC16" i="43"/>
  <c r="CD16" i="43"/>
  <c r="CE16" i="43"/>
  <c r="CF16" i="43"/>
  <c r="CG16" i="43"/>
  <c r="CH16" i="43"/>
  <c r="CI16" i="43"/>
  <c r="CJ16" i="43"/>
  <c r="CK16" i="43"/>
  <c r="CL16" i="43"/>
  <c r="CM16" i="43"/>
  <c r="CN16" i="43"/>
  <c r="CO16" i="43"/>
  <c r="CP16" i="43"/>
  <c r="CA17" i="43"/>
  <c r="CB17" i="43"/>
  <c r="CC17" i="43"/>
  <c r="CD17" i="43"/>
  <c r="CE17" i="43"/>
  <c r="CF17" i="43"/>
  <c r="CG17" i="43"/>
  <c r="CH17" i="43"/>
  <c r="CI17" i="43"/>
  <c r="CJ17" i="43"/>
  <c r="CK17" i="43"/>
  <c r="CL17" i="43"/>
  <c r="CM17" i="43"/>
  <c r="CN17" i="43"/>
  <c r="CO17" i="43"/>
  <c r="CP17" i="43"/>
  <c r="CA18" i="43"/>
  <c r="CB18" i="43"/>
  <c r="CC18" i="43"/>
  <c r="CD18" i="43"/>
  <c r="CE18" i="43"/>
  <c r="CF18" i="43"/>
  <c r="CG18" i="43"/>
  <c r="CH18" i="43"/>
  <c r="CI18" i="43"/>
  <c r="CJ18" i="43"/>
  <c r="CK18" i="43"/>
  <c r="CL18" i="43"/>
  <c r="CM18" i="43"/>
  <c r="CN18" i="43"/>
  <c r="CO18" i="43"/>
  <c r="CP18" i="43"/>
  <c r="CA19" i="43"/>
  <c r="CB19" i="43"/>
  <c r="CC19" i="43"/>
  <c r="CD19" i="43"/>
  <c r="CE19" i="43"/>
  <c r="CF19" i="43"/>
  <c r="CG19" i="43"/>
  <c r="CH19" i="43"/>
  <c r="CI19" i="43"/>
  <c r="CJ19" i="43"/>
  <c r="CK19" i="43"/>
  <c r="CL19" i="43"/>
  <c r="CM19" i="43"/>
  <c r="CN19" i="43"/>
  <c r="CO19" i="43"/>
  <c r="CP19" i="43"/>
  <c r="CA20" i="43"/>
  <c r="CB20" i="43"/>
  <c r="CC20" i="43"/>
  <c r="CD20" i="43"/>
  <c r="CE20" i="43"/>
  <c r="CF20" i="43"/>
  <c r="CG20" i="43"/>
  <c r="CH20" i="43"/>
  <c r="CI20" i="43"/>
  <c r="CJ20" i="43"/>
  <c r="CK20" i="43"/>
  <c r="CL20" i="43"/>
  <c r="CM20" i="43"/>
  <c r="CN20" i="43"/>
  <c r="CO20" i="43"/>
  <c r="CP20" i="43"/>
  <c r="CA21" i="43"/>
  <c r="CB21" i="43"/>
  <c r="CC21" i="43"/>
  <c r="CD21" i="43"/>
  <c r="CE21" i="43"/>
  <c r="CF21" i="43"/>
  <c r="CG21" i="43"/>
  <c r="CH21" i="43"/>
  <c r="CI21" i="43"/>
  <c r="CJ21" i="43"/>
  <c r="CK21" i="43"/>
  <c r="CL21" i="43"/>
  <c r="CM21" i="43"/>
  <c r="CN21" i="43"/>
  <c r="CO21" i="43"/>
  <c r="CP21" i="43"/>
  <c r="CA22" i="43"/>
  <c r="CB22" i="43"/>
  <c r="CC22" i="43"/>
  <c r="CD22" i="43"/>
  <c r="CE22" i="43"/>
  <c r="CF22" i="43"/>
  <c r="CG22" i="43"/>
  <c r="CH22" i="43"/>
  <c r="CI22" i="43"/>
  <c r="CJ22" i="43"/>
  <c r="CK22" i="43"/>
  <c r="CL22" i="43"/>
  <c r="CM22" i="43"/>
  <c r="CN22" i="43"/>
  <c r="CO22" i="43"/>
  <c r="CP22" i="43"/>
  <c r="CB6" i="43"/>
  <c r="CC6" i="43"/>
  <c r="CD6" i="43"/>
  <c r="CE6" i="43"/>
  <c r="CF6" i="43"/>
  <c r="CG6" i="43"/>
  <c r="CH6" i="43"/>
  <c r="CI6" i="43"/>
  <c r="CJ6" i="43"/>
  <c r="CK6" i="43"/>
  <c r="CL6" i="43"/>
  <c r="CM6" i="43"/>
  <c r="CN6" i="43"/>
  <c r="CO6" i="43"/>
  <c r="CP6" i="43"/>
  <c r="CA6" i="43"/>
  <c r="G127" i="50"/>
  <c r="H127" i="50"/>
  <c r="I127" i="50"/>
  <c r="G128" i="50"/>
  <c r="H128" i="50"/>
  <c r="I128" i="50"/>
  <c r="G119" i="50"/>
  <c r="H119" i="50"/>
  <c r="I119" i="50"/>
  <c r="G104" i="50"/>
  <c r="H104" i="50"/>
  <c r="I104" i="50"/>
  <c r="I105" i="50"/>
  <c r="I36" i="50"/>
  <c r="I37" i="50"/>
  <c r="G38" i="50"/>
  <c r="H38" i="50"/>
  <c r="I38" i="50"/>
  <c r="G39" i="50"/>
  <c r="H39" i="50"/>
  <c r="I39" i="50"/>
  <c r="I40" i="50"/>
  <c r="G41" i="50"/>
  <c r="H41" i="50"/>
  <c r="I41" i="50"/>
  <c r="I42" i="50"/>
  <c r="G43" i="50"/>
  <c r="H43" i="50"/>
  <c r="I43" i="50"/>
  <c r="G44" i="50"/>
  <c r="H44" i="50"/>
  <c r="I44" i="50"/>
  <c r="G45" i="50"/>
  <c r="H45" i="50"/>
  <c r="I45" i="50"/>
  <c r="G46" i="50"/>
  <c r="H46" i="50"/>
  <c r="I46" i="50"/>
  <c r="G47" i="50"/>
  <c r="H47" i="50"/>
  <c r="I47" i="50"/>
  <c r="G48" i="50"/>
  <c r="H48" i="50"/>
  <c r="I48" i="50"/>
  <c r="G49" i="50"/>
  <c r="H49" i="50"/>
  <c r="I49" i="50"/>
  <c r="I50" i="50"/>
  <c r="G51" i="50"/>
  <c r="H51" i="50"/>
  <c r="I51" i="50"/>
  <c r="G52" i="50"/>
  <c r="H52" i="50"/>
  <c r="I52" i="50"/>
  <c r="G53" i="50"/>
  <c r="H53" i="50"/>
  <c r="I53" i="50"/>
  <c r="I54" i="50"/>
  <c r="I55" i="50"/>
  <c r="H56" i="50"/>
  <c r="I56" i="50"/>
  <c r="I57" i="50"/>
  <c r="G58" i="50"/>
  <c r="H58" i="50"/>
  <c r="I58" i="50"/>
  <c r="G59" i="50"/>
  <c r="H59" i="50"/>
  <c r="I59" i="50"/>
  <c r="G60" i="50"/>
  <c r="H60" i="50"/>
  <c r="I60" i="50"/>
  <c r="I61" i="50"/>
  <c r="G62" i="50"/>
  <c r="H62" i="50"/>
  <c r="I62" i="50"/>
  <c r="I63" i="50"/>
  <c r="I64" i="50"/>
  <c r="G65" i="50"/>
  <c r="H65" i="50"/>
  <c r="I65" i="50"/>
  <c r="G66" i="50"/>
  <c r="H66" i="50"/>
  <c r="I66" i="50"/>
  <c r="G67" i="50"/>
  <c r="H67" i="50"/>
  <c r="I67" i="50"/>
  <c r="I68" i="50"/>
  <c r="G69" i="50"/>
  <c r="H69" i="50"/>
  <c r="I69" i="50"/>
  <c r="I70" i="50"/>
  <c r="I71" i="50"/>
  <c r="G72" i="50"/>
  <c r="H72" i="50"/>
  <c r="I72" i="50"/>
  <c r="G73" i="50"/>
  <c r="H73" i="50"/>
  <c r="I73" i="50"/>
  <c r="G74" i="50"/>
  <c r="H74" i="50"/>
  <c r="I74" i="50"/>
  <c r="G75" i="50"/>
  <c r="H75" i="50"/>
  <c r="I75" i="50"/>
  <c r="G76" i="50"/>
  <c r="H76" i="50"/>
  <c r="I76" i="50"/>
  <c r="G77" i="50"/>
  <c r="H77" i="50"/>
  <c r="I77" i="50"/>
  <c r="G78" i="50"/>
  <c r="H78" i="50"/>
  <c r="I78" i="50"/>
  <c r="G79" i="50"/>
  <c r="H79" i="50"/>
  <c r="I79" i="50"/>
  <c r="I80" i="50"/>
  <c r="G81" i="50"/>
  <c r="H81" i="50"/>
  <c r="I81" i="50"/>
  <c r="I82" i="50"/>
  <c r="G83" i="50"/>
  <c r="H83" i="50"/>
  <c r="I83" i="50"/>
  <c r="G84" i="50"/>
  <c r="H84" i="50"/>
  <c r="I84" i="50"/>
  <c r="G85" i="50"/>
  <c r="H85" i="50"/>
  <c r="I85" i="50"/>
  <c r="I86" i="50"/>
  <c r="I87" i="50"/>
  <c r="G88" i="50"/>
  <c r="H88" i="50"/>
  <c r="I88" i="50"/>
  <c r="I89" i="50"/>
  <c r="I90" i="50"/>
  <c r="I91" i="50"/>
  <c r="G92" i="50"/>
  <c r="H92" i="50"/>
  <c r="I92" i="50"/>
  <c r="I93" i="50"/>
  <c r="G94" i="50"/>
  <c r="H94" i="50"/>
  <c r="I94" i="50"/>
  <c r="G95" i="50"/>
  <c r="H95" i="50"/>
  <c r="I95" i="50"/>
  <c r="H96" i="50"/>
  <c r="I96" i="50"/>
  <c r="G97" i="50"/>
  <c r="H97" i="50"/>
  <c r="I97" i="50"/>
  <c r="G98" i="50"/>
  <c r="H98" i="50"/>
  <c r="I98" i="50"/>
  <c r="I99" i="50"/>
  <c r="H100" i="50"/>
  <c r="I100" i="50"/>
  <c r="G101" i="50"/>
  <c r="H101" i="50"/>
  <c r="I101" i="50"/>
  <c r="G102" i="50"/>
  <c r="H102" i="50"/>
  <c r="I102" i="50"/>
  <c r="G103" i="50"/>
  <c r="H103" i="50"/>
  <c r="I103" i="50"/>
  <c r="G106" i="50"/>
  <c r="H106" i="50"/>
  <c r="I106" i="50"/>
  <c r="G107" i="50"/>
  <c r="H107" i="50"/>
  <c r="I107" i="50"/>
  <c r="G108" i="50"/>
  <c r="H108" i="50"/>
  <c r="I108" i="50"/>
  <c r="G109" i="50"/>
  <c r="H109" i="50"/>
  <c r="I109" i="50"/>
  <c r="G110" i="50"/>
  <c r="H110" i="50"/>
  <c r="I110" i="50"/>
  <c r="G111" i="50"/>
  <c r="H111" i="50"/>
  <c r="I111" i="50"/>
  <c r="I112" i="50"/>
  <c r="G113" i="50"/>
  <c r="H113" i="50"/>
  <c r="I113" i="50"/>
  <c r="G114" i="50"/>
  <c r="H114" i="50"/>
  <c r="I114" i="50"/>
  <c r="I115" i="50"/>
  <c r="I116" i="50"/>
  <c r="G117" i="50"/>
  <c r="H117" i="50"/>
  <c r="I117" i="50"/>
  <c r="G118" i="50"/>
  <c r="H118" i="50"/>
  <c r="I118" i="50"/>
  <c r="I120" i="50"/>
  <c r="I121" i="50"/>
  <c r="I122" i="50"/>
  <c r="I123" i="50"/>
  <c r="G124" i="50"/>
  <c r="H124" i="50"/>
  <c r="I124" i="50"/>
  <c r="G125" i="50"/>
  <c r="H125" i="50"/>
  <c r="I125" i="50"/>
  <c r="I126" i="50"/>
  <c r="G129" i="50"/>
  <c r="H129" i="50"/>
  <c r="I129" i="50"/>
  <c r="I130" i="50"/>
  <c r="G131" i="50"/>
  <c r="H131" i="50"/>
  <c r="I131" i="50"/>
  <c r="G132" i="50"/>
  <c r="H132" i="50"/>
  <c r="I132" i="50"/>
  <c r="G133" i="50"/>
  <c r="H133" i="50"/>
  <c r="I133" i="50"/>
  <c r="G134" i="50"/>
  <c r="H134" i="50"/>
  <c r="I134" i="50"/>
  <c r="I135" i="50"/>
  <c r="G136" i="50"/>
  <c r="H136" i="50"/>
  <c r="I136" i="50"/>
  <c r="G137" i="50"/>
  <c r="H137" i="50"/>
  <c r="I137" i="50"/>
  <c r="G138" i="50"/>
  <c r="H138" i="50"/>
  <c r="I138" i="50"/>
  <c r="G139" i="50"/>
  <c r="H139" i="50"/>
  <c r="I139" i="50"/>
  <c r="G140" i="50"/>
  <c r="H140" i="50"/>
  <c r="I140" i="50"/>
  <c r="I141" i="50"/>
  <c r="G142" i="50"/>
  <c r="H142" i="50"/>
  <c r="I142" i="50"/>
  <c r="G143" i="50"/>
  <c r="H143" i="50"/>
  <c r="I143" i="50"/>
  <c r="I144" i="50"/>
  <c r="H145" i="50"/>
  <c r="I145" i="50"/>
  <c r="I146" i="50"/>
  <c r="G147" i="50"/>
  <c r="H147" i="50"/>
  <c r="I147" i="50"/>
  <c r="G148" i="50"/>
  <c r="H148" i="50"/>
  <c r="I148" i="50"/>
  <c r="G149" i="50"/>
  <c r="H149" i="50"/>
  <c r="I149" i="50"/>
  <c r="I150" i="50"/>
  <c r="I151" i="50"/>
  <c r="I152" i="50"/>
  <c r="G153" i="50"/>
  <c r="H153" i="50"/>
  <c r="I153" i="50"/>
  <c r="G154" i="50"/>
  <c r="H154" i="50"/>
  <c r="I154" i="50"/>
  <c r="H155" i="50"/>
  <c r="I155" i="50"/>
  <c r="G156" i="50"/>
  <c r="H156" i="50"/>
  <c r="I156" i="50"/>
  <c r="G157" i="50"/>
  <c r="H157" i="50"/>
  <c r="I157" i="50"/>
  <c r="H158" i="50"/>
  <c r="I158" i="50"/>
  <c r="G159" i="50"/>
  <c r="H159" i="50"/>
  <c r="I159" i="50"/>
  <c r="I160" i="50"/>
  <c r="I161" i="50"/>
  <c r="G162" i="50"/>
  <c r="H162" i="50"/>
  <c r="I162" i="50"/>
  <c r="G163" i="50"/>
  <c r="H163" i="50"/>
  <c r="I163" i="50"/>
  <c r="G164" i="50"/>
  <c r="H164" i="50"/>
  <c r="I164" i="50"/>
  <c r="I165" i="50"/>
  <c r="I166" i="50"/>
  <c r="I167" i="50"/>
  <c r="G168" i="50"/>
  <c r="H168" i="50"/>
  <c r="I168" i="50"/>
  <c r="I169" i="50"/>
  <c r="G170" i="50"/>
  <c r="H170" i="50"/>
  <c r="I170" i="50"/>
  <c r="I171" i="50"/>
  <c r="G172" i="50"/>
  <c r="H172" i="50"/>
  <c r="I172" i="50"/>
  <c r="G173" i="50"/>
  <c r="H173" i="50"/>
  <c r="I173" i="50"/>
  <c r="G174" i="50"/>
  <c r="H174" i="50"/>
  <c r="I174" i="50"/>
  <c r="G175" i="50"/>
  <c r="H175" i="50"/>
  <c r="I175" i="50"/>
  <c r="G176" i="50"/>
  <c r="H176" i="50"/>
  <c r="I176" i="50"/>
  <c r="G177" i="50"/>
  <c r="H177" i="50"/>
  <c r="I177" i="50"/>
  <c r="G178" i="50"/>
  <c r="H178" i="50"/>
  <c r="I178" i="50"/>
  <c r="I179" i="50"/>
  <c r="H180" i="50"/>
  <c r="I180" i="50"/>
  <c r="I181" i="50"/>
  <c r="I182" i="50"/>
  <c r="G183" i="50"/>
  <c r="H183" i="50"/>
  <c r="I183" i="50"/>
  <c r="G184" i="50"/>
  <c r="H184" i="50"/>
  <c r="I184" i="50"/>
  <c r="G185" i="50"/>
  <c r="H185" i="50"/>
  <c r="I185" i="50"/>
  <c r="I186" i="50"/>
  <c r="H187" i="50"/>
  <c r="I187" i="50"/>
  <c r="G188" i="50"/>
  <c r="H188" i="50"/>
  <c r="I188" i="50"/>
  <c r="I189" i="50"/>
  <c r="G190" i="50"/>
  <c r="H190" i="50"/>
  <c r="I190" i="50"/>
  <c r="G191" i="50"/>
  <c r="H191" i="50"/>
  <c r="I191" i="50"/>
  <c r="I192" i="50"/>
  <c r="G193" i="50"/>
  <c r="H193" i="50"/>
  <c r="I193" i="50"/>
  <c r="G194" i="50"/>
  <c r="H194" i="50"/>
  <c r="I194" i="50"/>
  <c r="G195" i="50"/>
  <c r="H195" i="50"/>
  <c r="I195" i="50"/>
  <c r="G196" i="50"/>
  <c r="H196" i="50"/>
  <c r="I196" i="50"/>
  <c r="G197" i="50"/>
  <c r="H197" i="50"/>
  <c r="I197" i="50"/>
  <c r="ED5" i="40"/>
  <c r="EE5" i="40"/>
  <c r="ED6" i="40"/>
  <c r="EE6" i="40"/>
  <c r="ED7" i="40"/>
  <c r="EE7" i="40"/>
  <c r="ED8" i="40"/>
  <c r="EE8" i="40"/>
  <c r="ED9" i="40"/>
  <c r="EE9" i="40"/>
  <c r="ED10" i="40"/>
  <c r="EE10" i="40"/>
  <c r="ED11" i="40"/>
  <c r="EE11" i="40"/>
  <c r="ED12" i="40"/>
  <c r="EE12" i="40"/>
  <c r="ED13" i="40"/>
  <c r="EE13" i="40"/>
  <c r="ED14" i="40"/>
  <c r="EE14" i="40"/>
  <c r="ED15" i="40"/>
  <c r="EE15" i="40"/>
  <c r="ED16" i="40"/>
  <c r="EE16" i="40"/>
  <c r="ED17" i="40"/>
  <c r="EE17" i="40"/>
  <c r="ED18" i="40"/>
  <c r="EE18" i="40"/>
  <c r="ED19" i="40"/>
  <c r="EE19" i="40"/>
  <c r="ED20" i="40"/>
  <c r="EE20" i="40"/>
  <c r="ED21" i="40"/>
  <c r="EE21" i="40"/>
  <c r="ED22" i="40"/>
  <c r="EE22" i="40"/>
  <c r="ED23" i="40"/>
  <c r="EE23" i="40"/>
  <c r="ED24" i="40"/>
  <c r="EE24" i="40"/>
  <c r="ED25" i="40"/>
  <c r="EE25" i="40"/>
  <c r="ED26" i="40"/>
  <c r="EE26" i="40"/>
  <c r="ED27" i="40"/>
  <c r="EE27" i="40"/>
  <c r="ED28" i="40"/>
  <c r="EE28" i="40"/>
  <c r="ED29" i="40"/>
  <c r="EE29" i="40"/>
  <c r="ED30" i="40"/>
  <c r="EE30" i="40"/>
  <c r="ED31" i="40"/>
  <c r="EE31" i="40"/>
  <c r="ED32" i="40"/>
  <c r="EE32" i="40"/>
  <c r="ED33" i="40"/>
  <c r="EE33" i="40"/>
  <c r="ED34" i="40"/>
  <c r="EE34" i="40"/>
  <c r="ED35" i="40"/>
  <c r="EE35" i="40"/>
  <c r="ED36" i="40"/>
  <c r="EE36" i="40"/>
  <c r="ED37" i="40"/>
  <c r="EE37" i="40"/>
  <c r="ED38" i="40"/>
  <c r="EE38" i="40"/>
  <c r="ED39" i="40"/>
  <c r="EE39" i="40"/>
  <c r="ED40" i="40"/>
  <c r="EE40" i="40"/>
  <c r="ED41" i="40"/>
  <c r="EE41" i="40"/>
  <c r="ED42" i="40"/>
  <c r="EE42" i="40"/>
  <c r="ED43" i="40"/>
  <c r="EE43" i="40"/>
  <c r="ED44" i="40"/>
  <c r="EE44" i="40"/>
  <c r="ED45" i="40"/>
  <c r="EE45" i="40"/>
  <c r="ED46" i="40"/>
  <c r="EE46" i="40"/>
  <c r="ED47" i="40"/>
  <c r="EE47" i="40"/>
  <c r="ED48" i="40"/>
  <c r="EE48" i="40"/>
  <c r="ED49" i="40"/>
  <c r="EE49" i="40"/>
  <c r="ED50" i="40"/>
  <c r="EE50" i="40"/>
  <c r="ED51" i="40"/>
  <c r="EE51" i="40"/>
  <c r="ED52" i="40"/>
  <c r="EE52" i="40"/>
  <c r="ED53" i="40"/>
  <c r="EE53" i="40"/>
  <c r="ED54" i="40"/>
  <c r="EE54" i="40"/>
  <c r="ED55" i="40"/>
  <c r="EE55" i="40"/>
  <c r="ED56" i="40"/>
  <c r="EE56" i="40"/>
  <c r="ED57" i="40"/>
  <c r="EE57" i="40"/>
  <c r="ED58" i="40"/>
  <c r="EE58" i="40"/>
  <c r="ED59" i="40"/>
  <c r="EE59" i="40"/>
  <c r="ED60" i="40"/>
  <c r="EE60" i="40"/>
  <c r="ED61" i="40"/>
  <c r="EE61" i="40"/>
  <c r="ED62" i="40"/>
  <c r="EE62" i="40"/>
  <c r="ED63" i="40"/>
  <c r="EE63" i="40"/>
  <c r="ED64" i="40"/>
  <c r="EE64" i="40"/>
  <c r="ED65" i="40"/>
  <c r="EE65" i="40"/>
  <c r="ED66" i="40"/>
  <c r="EE66" i="40"/>
  <c r="ED67" i="40"/>
  <c r="EE67" i="40"/>
  <c r="ED68" i="40"/>
  <c r="EE68" i="40"/>
  <c r="ED69" i="40"/>
  <c r="EE69" i="40"/>
  <c r="ED70" i="40"/>
  <c r="EE70" i="40"/>
  <c r="ED71" i="40"/>
  <c r="EE71" i="40"/>
  <c r="ED72" i="40"/>
  <c r="EE72" i="40"/>
  <c r="ED73" i="40"/>
  <c r="EE73" i="40"/>
  <c r="ED74" i="40"/>
  <c r="EE74" i="40"/>
  <c r="ED75" i="40"/>
  <c r="EE75" i="40"/>
  <c r="ED76" i="40"/>
  <c r="EE76" i="40"/>
  <c r="ED77" i="40"/>
  <c r="EE77" i="40"/>
  <c r="ED78" i="40"/>
  <c r="EE78" i="40"/>
  <c r="ED79" i="40"/>
  <c r="EE79" i="40"/>
  <c r="ED80" i="40"/>
  <c r="EE80" i="40"/>
  <c r="ED81" i="40"/>
  <c r="EE81" i="40"/>
  <c r="ED82" i="40"/>
  <c r="EE82" i="40"/>
  <c r="ED83" i="40"/>
  <c r="EE83" i="40"/>
  <c r="ED84" i="40"/>
  <c r="EE84" i="40"/>
  <c r="ED85" i="40"/>
  <c r="EE85" i="40"/>
  <c r="ED86" i="40"/>
  <c r="EE86" i="40"/>
  <c r="ED87" i="40"/>
  <c r="EE87" i="40"/>
  <c r="ED88" i="40"/>
  <c r="EE88" i="40"/>
  <c r="ED89" i="40"/>
  <c r="EE89" i="40"/>
  <c r="ED90" i="40"/>
  <c r="EE90" i="40"/>
  <c r="ED91" i="40"/>
  <c r="EE91" i="40"/>
  <c r="ED92" i="40"/>
  <c r="EE92" i="40"/>
  <c r="ED93" i="40"/>
  <c r="EE93" i="40"/>
  <c r="ED94" i="40"/>
  <c r="EE94" i="40"/>
  <c r="ED95" i="40"/>
  <c r="EE95" i="40"/>
  <c r="ED96" i="40"/>
  <c r="EE96" i="40"/>
  <c r="ED97" i="40"/>
  <c r="EE97" i="40"/>
  <c r="ED98" i="40"/>
  <c r="EE98" i="40"/>
  <c r="ED99" i="40"/>
  <c r="EE99" i="40"/>
  <c r="ED100" i="40"/>
  <c r="EE100" i="40"/>
  <c r="ED101" i="40"/>
  <c r="EE101" i="40"/>
  <c r="ED102" i="40"/>
  <c r="EE102" i="40"/>
  <c r="ED103" i="40"/>
  <c r="EE103" i="40"/>
  <c r="ED104" i="40"/>
  <c r="EE104" i="40"/>
  <c r="ED105" i="40"/>
  <c r="EE105" i="40"/>
  <c r="ED106" i="40"/>
  <c r="EE106" i="40"/>
  <c r="ED107" i="40"/>
  <c r="EE107" i="40"/>
  <c r="ED108" i="40"/>
  <c r="EE108" i="40"/>
  <c r="ED109" i="40"/>
  <c r="EE109" i="40"/>
  <c r="ED110" i="40"/>
  <c r="EE110" i="40"/>
  <c r="ED111" i="40"/>
  <c r="EE111" i="40"/>
  <c r="ED112" i="40"/>
  <c r="EE112" i="40"/>
  <c r="ED113" i="40"/>
  <c r="EE113" i="40"/>
  <c r="ED114" i="40"/>
  <c r="EE114" i="40"/>
  <c r="ED115" i="40"/>
  <c r="EE115" i="40"/>
  <c r="ED116" i="40"/>
  <c r="EE116" i="40"/>
  <c r="ED117" i="40"/>
  <c r="EE117" i="40"/>
  <c r="ED118" i="40"/>
  <c r="EE118" i="40"/>
  <c r="ED119" i="40"/>
  <c r="EE119" i="40"/>
  <c r="ED120" i="40"/>
  <c r="EE120" i="40"/>
  <c r="ED121" i="40"/>
  <c r="EE121" i="40"/>
  <c r="ED122" i="40"/>
  <c r="EE122" i="40"/>
  <c r="ED123" i="40"/>
  <c r="EE123" i="40"/>
  <c r="ED124" i="40"/>
  <c r="EE124" i="40"/>
  <c r="ED125" i="40"/>
  <c r="EE125" i="40"/>
  <c r="ED126" i="40"/>
  <c r="EE126" i="40"/>
  <c r="ED127" i="40"/>
  <c r="EE127" i="40"/>
  <c r="ED128" i="40"/>
  <c r="EE128" i="40"/>
  <c r="ED129" i="40"/>
  <c r="EE129" i="40"/>
  <c r="ED130" i="40"/>
  <c r="EE130" i="40"/>
  <c r="ED131" i="40"/>
  <c r="EE131" i="40"/>
  <c r="ED132" i="40"/>
  <c r="EE132" i="40"/>
  <c r="ED133" i="40"/>
  <c r="EE133" i="40"/>
  <c r="ED134" i="40"/>
  <c r="EE134" i="40"/>
  <c r="ED135" i="40"/>
  <c r="EE135" i="40"/>
  <c r="ED136" i="40"/>
  <c r="EE136" i="40"/>
  <c r="ED137" i="40"/>
  <c r="EE137" i="40"/>
  <c r="ED138" i="40"/>
  <c r="EE138" i="40"/>
  <c r="ED139" i="40"/>
  <c r="EE139" i="40"/>
  <c r="ED140" i="40"/>
  <c r="EE140" i="40"/>
  <c r="ED141" i="40"/>
  <c r="EE141" i="40"/>
  <c r="ED142" i="40"/>
  <c r="EE142" i="40"/>
  <c r="ED143" i="40"/>
  <c r="EE143" i="40"/>
  <c r="ED144" i="40"/>
  <c r="EE144" i="40"/>
  <c r="ED145" i="40"/>
  <c r="EE145" i="40"/>
  <c r="ED146" i="40"/>
  <c r="EE146" i="40"/>
  <c r="ED147" i="40"/>
  <c r="EE147" i="40"/>
  <c r="ED148" i="40"/>
  <c r="EE148" i="40"/>
  <c r="ED149" i="40"/>
  <c r="EE149" i="40"/>
  <c r="ED150" i="40"/>
  <c r="EE150" i="40"/>
  <c r="ED151" i="40"/>
  <c r="EE151" i="40"/>
  <c r="ED152" i="40"/>
  <c r="EE152" i="40"/>
  <c r="ED153" i="40"/>
  <c r="EE153" i="40"/>
  <c r="ED154" i="40"/>
  <c r="EE154" i="40"/>
  <c r="ED155" i="40"/>
  <c r="EE155" i="40"/>
  <c r="ED156" i="40"/>
  <c r="EE156" i="40"/>
  <c r="ED157" i="40"/>
  <c r="EE157" i="40"/>
  <c r="ED158" i="40"/>
  <c r="EE158" i="40"/>
  <c r="ED159" i="40"/>
  <c r="EE159" i="40"/>
  <c r="ED160" i="40"/>
  <c r="EE160" i="40"/>
  <c r="ED161" i="40"/>
  <c r="EE161" i="40"/>
  <c r="ED162" i="40"/>
  <c r="EE162" i="40"/>
  <c r="ED163" i="40"/>
  <c r="EE163" i="40"/>
  <c r="ED164" i="40"/>
  <c r="EE164" i="40"/>
  <c r="ED165" i="40"/>
  <c r="EE165" i="40"/>
  <c r="ED166" i="40"/>
  <c r="EE166" i="40"/>
  <c r="ED167" i="40"/>
  <c r="EE167" i="40"/>
  <c r="ED168" i="40"/>
  <c r="EE168" i="40"/>
  <c r="ED169" i="40"/>
  <c r="EE169" i="40"/>
  <c r="ED170" i="40"/>
  <c r="EE170" i="40"/>
  <c r="ED171" i="40"/>
  <c r="EE171" i="40"/>
  <c r="ED172" i="40"/>
  <c r="EE172" i="40"/>
  <c r="ED173" i="40"/>
  <c r="EE173" i="40"/>
  <c r="ED174" i="40"/>
  <c r="EE174" i="40"/>
  <c r="ED175" i="40"/>
  <c r="EE175" i="40"/>
  <c r="ED176" i="40"/>
  <c r="EE176" i="40"/>
  <c r="ED177" i="40"/>
  <c r="EE177" i="40"/>
  <c r="ED178" i="40"/>
  <c r="EE178" i="40"/>
  <c r="ED179" i="40"/>
  <c r="EE179" i="40"/>
  <c r="ED180" i="40"/>
  <c r="EE180" i="40"/>
  <c r="ED181" i="40"/>
  <c r="EE181" i="40"/>
  <c r="ED182" i="40"/>
  <c r="EE182" i="40"/>
  <c r="ED183" i="40"/>
  <c r="EE183" i="40"/>
  <c r="ED184" i="40"/>
  <c r="EE184" i="40"/>
  <c r="ED185" i="40"/>
  <c r="EE185" i="40"/>
  <c r="ED186" i="40"/>
  <c r="EE186" i="40"/>
  <c r="ED187" i="40"/>
  <c r="EE187" i="40"/>
  <c r="ED188" i="40"/>
  <c r="EE188" i="40"/>
  <c r="ED189" i="40"/>
  <c r="EE189" i="40"/>
  <c r="ED190" i="40"/>
  <c r="EE190" i="40"/>
  <c r="ED191" i="40"/>
  <c r="EE191" i="40"/>
  <c r="ED192" i="40"/>
  <c r="EE192" i="40"/>
  <c r="ED193" i="40"/>
  <c r="EE193" i="40"/>
  <c r="ED194" i="40"/>
  <c r="EE194" i="40"/>
  <c r="ED195" i="40"/>
  <c r="EE195" i="40"/>
  <c r="DT4" i="40"/>
  <c r="DR4" i="40"/>
  <c r="DS4" i="40"/>
  <c r="EE4" i="40"/>
  <c r="ED4" i="40"/>
  <c r="X44" i="42" a="1"/>
  <c r="X44" i="42"/>
  <c r="Y44" i="42" a="1"/>
  <c r="Y44" i="42"/>
  <c r="Z44" i="42" a="1"/>
  <c r="Z44" i="42"/>
  <c r="AA44" i="42" a="1"/>
  <c r="AA44" i="42"/>
  <c r="AB44" i="42" a="1"/>
  <c r="AB44" i="42"/>
  <c r="AC44" i="42" a="1"/>
  <c r="AC44" i="42"/>
  <c r="AD44" i="42" a="1"/>
  <c r="AD44" i="42"/>
  <c r="AE44" i="42" a="1"/>
  <c r="AE44" i="42"/>
  <c r="AF44" i="42" a="1"/>
  <c r="AF44" i="42"/>
  <c r="AG44" i="42" a="1"/>
  <c r="AG44" i="42"/>
  <c r="AH44" i="42" a="1"/>
  <c r="AH44" i="42"/>
  <c r="AI44" i="42" a="1"/>
  <c r="AI44" i="42"/>
  <c r="AJ44" i="42" a="1"/>
  <c r="AJ44" i="42"/>
  <c r="AK44" i="42" a="1"/>
  <c r="AK44" i="42"/>
  <c r="X45" i="42" a="1"/>
  <c r="X45" i="42"/>
  <c r="Y45" i="42" a="1"/>
  <c r="Y45" i="42"/>
  <c r="Z45" i="42" a="1"/>
  <c r="Z45" i="42"/>
  <c r="AA45" i="42" a="1"/>
  <c r="AA45" i="42"/>
  <c r="AB45" i="42" a="1"/>
  <c r="AB45" i="42"/>
  <c r="AC45" i="42" a="1"/>
  <c r="AC45" i="42"/>
  <c r="AD45" i="42" a="1"/>
  <c r="AD45" i="42"/>
  <c r="AE45" i="42" a="1"/>
  <c r="AE45" i="42"/>
  <c r="AF45" i="42" a="1"/>
  <c r="AF45" i="42"/>
  <c r="AG45" i="42" a="1"/>
  <c r="AG45" i="42"/>
  <c r="AH45" i="42" a="1"/>
  <c r="AH45" i="42"/>
  <c r="AI45" i="42" a="1"/>
  <c r="AI45" i="42"/>
  <c r="AJ45" i="42" a="1"/>
  <c r="AJ45" i="42"/>
  <c r="AK45" i="42" a="1"/>
  <c r="AK45" i="42"/>
  <c r="X46" i="42" a="1"/>
  <c r="X46" i="42"/>
  <c r="Y46" i="42" a="1"/>
  <c r="Y46" i="42"/>
  <c r="Z46" i="42" a="1"/>
  <c r="Z46" i="42"/>
  <c r="AA46" i="42" a="1"/>
  <c r="AA46" i="42"/>
  <c r="AB46" i="42" a="1"/>
  <c r="AB46" i="42"/>
  <c r="AC46" i="42" a="1"/>
  <c r="AC46" i="42"/>
  <c r="AD46" i="42" a="1"/>
  <c r="AD46" i="42"/>
  <c r="AE46" i="42" a="1"/>
  <c r="AE46" i="42"/>
  <c r="AF46" i="42" a="1"/>
  <c r="AF46" i="42"/>
  <c r="AG46" i="42" a="1"/>
  <c r="AG46" i="42"/>
  <c r="AH46" i="42" a="1"/>
  <c r="AH46" i="42"/>
  <c r="AI46" i="42" a="1"/>
  <c r="AI46" i="42"/>
  <c r="AJ46" i="42" a="1"/>
  <c r="AJ46" i="42"/>
  <c r="AK46" i="42" a="1"/>
  <c r="AK46" i="42"/>
  <c r="X47" i="42" a="1"/>
  <c r="X47" i="42"/>
  <c r="Y47" i="42" a="1"/>
  <c r="Y47" i="42"/>
  <c r="Z47" i="42" a="1"/>
  <c r="Z47" i="42"/>
  <c r="AA47" i="42" a="1"/>
  <c r="AA47" i="42"/>
  <c r="AB47" i="42" a="1"/>
  <c r="AB47" i="42"/>
  <c r="AC47" i="42" a="1"/>
  <c r="AC47" i="42"/>
  <c r="AD47" i="42" a="1"/>
  <c r="AD47" i="42"/>
  <c r="AE47" i="42" a="1"/>
  <c r="AE47" i="42"/>
  <c r="AF47" i="42" a="1"/>
  <c r="AF47" i="42"/>
  <c r="AG47" i="42" a="1"/>
  <c r="AG47" i="42"/>
  <c r="AH47" i="42" a="1"/>
  <c r="AH47" i="42"/>
  <c r="AI47" i="42" a="1"/>
  <c r="AI47" i="42"/>
  <c r="AJ47" i="42" a="1"/>
  <c r="AJ47" i="42"/>
  <c r="AK47" i="42" a="1"/>
  <c r="AK47" i="42"/>
  <c r="X48" i="42" a="1"/>
  <c r="X48" i="42"/>
  <c r="Y48" i="42" a="1"/>
  <c r="Y48" i="42"/>
  <c r="Z48" i="42" a="1"/>
  <c r="Z48" i="42"/>
  <c r="AA48" i="42" a="1"/>
  <c r="AA48" i="42"/>
  <c r="AB48" i="42" a="1"/>
  <c r="AB48" i="42"/>
  <c r="AC48" i="42" a="1"/>
  <c r="AC48" i="42"/>
  <c r="AD48" i="42" a="1"/>
  <c r="AD48" i="42"/>
  <c r="AE48" i="42" a="1"/>
  <c r="AE48" i="42"/>
  <c r="AF48" i="42" a="1"/>
  <c r="AF48" i="42"/>
  <c r="AG48" i="42" a="1"/>
  <c r="AG48" i="42"/>
  <c r="AH48" i="42" a="1"/>
  <c r="AH48" i="42"/>
  <c r="AI48" i="42" a="1"/>
  <c r="AI48" i="42"/>
  <c r="AJ48" i="42" a="1"/>
  <c r="AJ48" i="42"/>
  <c r="AK48" i="42" a="1"/>
  <c r="AK48" i="42"/>
  <c r="X49" i="42" a="1"/>
  <c r="X49" i="42"/>
  <c r="Y49" i="42" a="1"/>
  <c r="Y49" i="42"/>
  <c r="Z49" i="42" a="1"/>
  <c r="Z49" i="42"/>
  <c r="AA49" i="42" a="1"/>
  <c r="AA49" i="42"/>
  <c r="AB49" i="42" a="1"/>
  <c r="AB49" i="42"/>
  <c r="AC49" i="42" a="1"/>
  <c r="AC49" i="42"/>
  <c r="AD49" i="42" a="1"/>
  <c r="AD49" i="42"/>
  <c r="AE49" i="42" a="1"/>
  <c r="AE49" i="42"/>
  <c r="AF49" i="42" a="1"/>
  <c r="AF49" i="42"/>
  <c r="AG49" i="42" a="1"/>
  <c r="AG49" i="42"/>
  <c r="AH49" i="42" a="1"/>
  <c r="AH49" i="42"/>
  <c r="AI49" i="42" a="1"/>
  <c r="AI49" i="42"/>
  <c r="AJ49" i="42" a="1"/>
  <c r="AJ49" i="42"/>
  <c r="AK49" i="42" a="1"/>
  <c r="AK49" i="42"/>
  <c r="X50" i="42" a="1"/>
  <c r="X50" i="42"/>
  <c r="Y50" i="42" a="1"/>
  <c r="Y50" i="42"/>
  <c r="Z50" i="42" a="1"/>
  <c r="Z50" i="42"/>
  <c r="AA50" i="42" a="1"/>
  <c r="AA50" i="42"/>
  <c r="AB50" i="42" a="1"/>
  <c r="AB50" i="42"/>
  <c r="AC50" i="42" a="1"/>
  <c r="AC50" i="42"/>
  <c r="AD50" i="42" a="1"/>
  <c r="AD50" i="42"/>
  <c r="AE50" i="42" a="1"/>
  <c r="AE50" i="42"/>
  <c r="AF50" i="42" a="1"/>
  <c r="AF50" i="42"/>
  <c r="AG50" i="42" a="1"/>
  <c r="AG50" i="42"/>
  <c r="AH50" i="42" a="1"/>
  <c r="AH50" i="42"/>
  <c r="AI50" i="42" a="1"/>
  <c r="AI50" i="42"/>
  <c r="AJ50" i="42" a="1"/>
  <c r="AJ50" i="42"/>
  <c r="AK50" i="42" a="1"/>
  <c r="AK50" i="42"/>
  <c r="X51" i="42" a="1"/>
  <c r="X51" i="42"/>
  <c r="Y51" i="42" a="1"/>
  <c r="Y51" i="42"/>
  <c r="Z51" i="42" a="1"/>
  <c r="Z51" i="42"/>
  <c r="AA51" i="42" a="1"/>
  <c r="AA51" i="42"/>
  <c r="AB51" i="42" a="1"/>
  <c r="AB51" i="42"/>
  <c r="AC51" i="42" a="1"/>
  <c r="AC51" i="42"/>
  <c r="AD51" i="42" a="1"/>
  <c r="AD51" i="42"/>
  <c r="AE51" i="42" a="1"/>
  <c r="AE51" i="42"/>
  <c r="AF51" i="42" a="1"/>
  <c r="AF51" i="42"/>
  <c r="AG51" i="42" a="1"/>
  <c r="AG51" i="42"/>
  <c r="AH51" i="42" a="1"/>
  <c r="AH51" i="42"/>
  <c r="AI51" i="42" a="1"/>
  <c r="AI51" i="42"/>
  <c r="AJ51" i="42" a="1"/>
  <c r="AJ51" i="42"/>
  <c r="AK51" i="42" a="1"/>
  <c r="AK51" i="42"/>
  <c r="X52" i="42" a="1"/>
  <c r="X52" i="42"/>
  <c r="Y52" i="42" a="1"/>
  <c r="Y52" i="42"/>
  <c r="Z52" i="42" a="1"/>
  <c r="Z52" i="42"/>
  <c r="AA52" i="42" a="1"/>
  <c r="AA52" i="42"/>
  <c r="AB52" i="42" a="1"/>
  <c r="AB52" i="42"/>
  <c r="AC52" i="42" a="1"/>
  <c r="AC52" i="42"/>
  <c r="AD52" i="42" a="1"/>
  <c r="AD52" i="42"/>
  <c r="AE52" i="42" a="1"/>
  <c r="AE52" i="42"/>
  <c r="AF52" i="42" a="1"/>
  <c r="AF52" i="42"/>
  <c r="AG52" i="42" a="1"/>
  <c r="AG52" i="42"/>
  <c r="AH52" i="42" a="1"/>
  <c r="AH52" i="42"/>
  <c r="AI52" i="42" a="1"/>
  <c r="AI52" i="42"/>
  <c r="AJ52" i="42" a="1"/>
  <c r="AJ52" i="42"/>
  <c r="AK52" i="42" a="1"/>
  <c r="AK52" i="42"/>
  <c r="X53" i="42" a="1"/>
  <c r="X53" i="42"/>
  <c r="Y53" i="42" a="1"/>
  <c r="Y53" i="42"/>
  <c r="Z53" i="42" a="1"/>
  <c r="Z53" i="42"/>
  <c r="AA53" i="42" a="1"/>
  <c r="AA53" i="42"/>
  <c r="AB53" i="42" a="1"/>
  <c r="AB53" i="42"/>
  <c r="AC53" i="42" a="1"/>
  <c r="AC53" i="42"/>
  <c r="AD53" i="42" a="1"/>
  <c r="AD53" i="42"/>
  <c r="AE53" i="42" a="1"/>
  <c r="AE53" i="42"/>
  <c r="AF53" i="42" a="1"/>
  <c r="AF53" i="42"/>
  <c r="AG53" i="42" a="1"/>
  <c r="AG53" i="42"/>
  <c r="AH53" i="42" a="1"/>
  <c r="AH53" i="42"/>
  <c r="AI53" i="42" a="1"/>
  <c r="AI53" i="42"/>
  <c r="AJ53" i="42" a="1"/>
  <c r="AJ53" i="42"/>
  <c r="AK53" i="42" a="1"/>
  <c r="AK53" i="42"/>
  <c r="X54" i="42" a="1"/>
  <c r="X54" i="42"/>
  <c r="Y54" i="42" a="1"/>
  <c r="Y54" i="42"/>
  <c r="Z54" i="42" a="1"/>
  <c r="Z54" i="42"/>
  <c r="AA54" i="42" a="1"/>
  <c r="AA54" i="42"/>
  <c r="AB54" i="42" a="1"/>
  <c r="AB54" i="42"/>
  <c r="AC54" i="42" a="1"/>
  <c r="AC54" i="42"/>
  <c r="AD54" i="42" a="1"/>
  <c r="AD54" i="42"/>
  <c r="AE54" i="42" a="1"/>
  <c r="AE54" i="42"/>
  <c r="AF54" i="42" a="1"/>
  <c r="AF54" i="42"/>
  <c r="AG54" i="42" a="1"/>
  <c r="AG54" i="42"/>
  <c r="AH54" i="42" a="1"/>
  <c r="AH54" i="42"/>
  <c r="AI54" i="42" a="1"/>
  <c r="AI54" i="42"/>
  <c r="AJ54" i="42" a="1"/>
  <c r="AJ54" i="42"/>
  <c r="AK54" i="42" a="1"/>
  <c r="AK54" i="42"/>
  <c r="X55" i="42" a="1"/>
  <c r="X55" i="42"/>
  <c r="Y55" i="42" a="1"/>
  <c r="Y55" i="42"/>
  <c r="Z55" i="42" a="1"/>
  <c r="Z55" i="42"/>
  <c r="AA55" i="42" a="1"/>
  <c r="AA55" i="42"/>
  <c r="AB55" i="42" a="1"/>
  <c r="AB55" i="42"/>
  <c r="AC55" i="42" a="1"/>
  <c r="AC55" i="42"/>
  <c r="AD55" i="42" a="1"/>
  <c r="AD55" i="42"/>
  <c r="AE55" i="42" a="1"/>
  <c r="AE55" i="42"/>
  <c r="AF55" i="42" a="1"/>
  <c r="AF55" i="42"/>
  <c r="AG55" i="42" a="1"/>
  <c r="AG55" i="42"/>
  <c r="AH55" i="42" a="1"/>
  <c r="AH55" i="42"/>
  <c r="AI55" i="42" a="1"/>
  <c r="AI55" i="42"/>
  <c r="AJ55" i="42" a="1"/>
  <c r="AJ55" i="42"/>
  <c r="AK55" i="42" a="1"/>
  <c r="AK55" i="42"/>
  <c r="X56" i="42" a="1"/>
  <c r="X56" i="42"/>
  <c r="Y56" i="42" a="1"/>
  <c r="Y56" i="42"/>
  <c r="Z56" i="42" a="1"/>
  <c r="Z56" i="42"/>
  <c r="AA56" i="42" a="1"/>
  <c r="AA56" i="42"/>
  <c r="AB56" i="42" a="1"/>
  <c r="AB56" i="42"/>
  <c r="AC56" i="42" a="1"/>
  <c r="AC56" i="42"/>
  <c r="AD56" i="42" a="1"/>
  <c r="AD56" i="42"/>
  <c r="AE56" i="42" a="1"/>
  <c r="AE56" i="42"/>
  <c r="AF56" i="42" a="1"/>
  <c r="AF56" i="42"/>
  <c r="AG56" i="42" a="1"/>
  <c r="AG56" i="42"/>
  <c r="AH56" i="42" a="1"/>
  <c r="AH56" i="42"/>
  <c r="AI56" i="42" a="1"/>
  <c r="AI56" i="42"/>
  <c r="AJ56" i="42" a="1"/>
  <c r="AJ56" i="42"/>
  <c r="AK56" i="42" a="1"/>
  <c r="AK56" i="42"/>
  <c r="X57" i="42" a="1"/>
  <c r="X57" i="42"/>
  <c r="Y57" i="42" a="1"/>
  <c r="Y57" i="42"/>
  <c r="Z57" i="42" a="1"/>
  <c r="Z57" i="42"/>
  <c r="AA57" i="42" a="1"/>
  <c r="AA57" i="42"/>
  <c r="AB57" i="42" a="1"/>
  <c r="AB57" i="42"/>
  <c r="AC57" i="42" a="1"/>
  <c r="AC57" i="42"/>
  <c r="AD57" i="42" a="1"/>
  <c r="AD57" i="42"/>
  <c r="AE57" i="42" a="1"/>
  <c r="AE57" i="42"/>
  <c r="AF57" i="42" a="1"/>
  <c r="AF57" i="42"/>
  <c r="AG57" i="42" a="1"/>
  <c r="AG57" i="42"/>
  <c r="AH57" i="42" a="1"/>
  <c r="AH57" i="42"/>
  <c r="AI57" i="42" a="1"/>
  <c r="AI57" i="42"/>
  <c r="AJ57" i="42" a="1"/>
  <c r="AJ57" i="42"/>
  <c r="AK57" i="42" a="1"/>
  <c r="AK57" i="42"/>
  <c r="X58" i="42" a="1"/>
  <c r="X58" i="42"/>
  <c r="Y58" i="42" a="1"/>
  <c r="Y58" i="42"/>
  <c r="Z58" i="42" a="1"/>
  <c r="Z58" i="42"/>
  <c r="AA58" i="42" a="1"/>
  <c r="AA58" i="42"/>
  <c r="AB58" i="42" a="1"/>
  <c r="AB58" i="42"/>
  <c r="AC58" i="42" a="1"/>
  <c r="AC58" i="42"/>
  <c r="AD58" i="42" a="1"/>
  <c r="AD58" i="42"/>
  <c r="AE58" i="42" a="1"/>
  <c r="AE58" i="42"/>
  <c r="AF58" i="42" a="1"/>
  <c r="AF58" i="42"/>
  <c r="AG58" i="42" a="1"/>
  <c r="AG58" i="42"/>
  <c r="AH58" i="42" a="1"/>
  <c r="AH58" i="42"/>
  <c r="AI58" i="42" a="1"/>
  <c r="AI58" i="42"/>
  <c r="AJ58" i="42" a="1"/>
  <c r="AJ58" i="42"/>
  <c r="AK58" i="42" a="1"/>
  <c r="AK58" i="42"/>
  <c r="X59" i="42" a="1"/>
  <c r="X59" i="42"/>
  <c r="Y59" i="42" a="1"/>
  <c r="Y59" i="42"/>
  <c r="Z59" i="42" a="1"/>
  <c r="Z59" i="42"/>
  <c r="AA59" i="42" a="1"/>
  <c r="AA59" i="42"/>
  <c r="AB59" i="42" a="1"/>
  <c r="AB59" i="42"/>
  <c r="AC59" i="42" a="1"/>
  <c r="AC59" i="42"/>
  <c r="AD59" i="42" a="1"/>
  <c r="AD59" i="42"/>
  <c r="AE59" i="42" a="1"/>
  <c r="AE59" i="42"/>
  <c r="AF59" i="42" a="1"/>
  <c r="AF59" i="42"/>
  <c r="AG59" i="42" a="1"/>
  <c r="AG59" i="42"/>
  <c r="AH59" i="42" a="1"/>
  <c r="AH59" i="42"/>
  <c r="AI59" i="42" a="1"/>
  <c r="AI59" i="42"/>
  <c r="AJ59" i="42" a="1"/>
  <c r="AJ59" i="42"/>
  <c r="AK59" i="42" a="1"/>
  <c r="AK59" i="42"/>
  <c r="X60" i="42" a="1"/>
  <c r="X60" i="42"/>
  <c r="Y60" i="42" a="1"/>
  <c r="Y60" i="42"/>
  <c r="Z60" i="42" a="1"/>
  <c r="Z60" i="42"/>
  <c r="AA60" i="42" a="1"/>
  <c r="AA60" i="42"/>
  <c r="AB60" i="42" a="1"/>
  <c r="AB60" i="42"/>
  <c r="AC60" i="42" a="1"/>
  <c r="AC60" i="42"/>
  <c r="AD60" i="42" a="1"/>
  <c r="AD60" i="42"/>
  <c r="AE60" i="42" a="1"/>
  <c r="AE60" i="42"/>
  <c r="AF60" i="42" a="1"/>
  <c r="AF60" i="42"/>
  <c r="AG60" i="42" a="1"/>
  <c r="AG60" i="42"/>
  <c r="AH60" i="42" a="1"/>
  <c r="AH60" i="42"/>
  <c r="AI60" i="42" a="1"/>
  <c r="AI60" i="42"/>
  <c r="AJ60" i="42" a="1"/>
  <c r="AJ60" i="42"/>
  <c r="AK60" i="42" a="1"/>
  <c r="AK60" i="42"/>
  <c r="X61" i="42" a="1"/>
  <c r="X61" i="42"/>
  <c r="Y61" i="42" a="1"/>
  <c r="Y61" i="42"/>
  <c r="Z61" i="42" a="1"/>
  <c r="Z61" i="42"/>
  <c r="AA61" i="42" a="1"/>
  <c r="AA61" i="42"/>
  <c r="AB61" i="42" a="1"/>
  <c r="AB61" i="42"/>
  <c r="AC61" i="42" a="1"/>
  <c r="AC61" i="42"/>
  <c r="AD61" i="42" a="1"/>
  <c r="AD61" i="42"/>
  <c r="AE61" i="42" a="1"/>
  <c r="AE61" i="42"/>
  <c r="AF61" i="42" a="1"/>
  <c r="AF61" i="42"/>
  <c r="AG61" i="42" a="1"/>
  <c r="AG61" i="42"/>
  <c r="AH61" i="42" a="1"/>
  <c r="AH61" i="42"/>
  <c r="AI61" i="42" a="1"/>
  <c r="AI61" i="42"/>
  <c r="AJ61" i="42" a="1"/>
  <c r="AJ61" i="42"/>
  <c r="AK61" i="42" a="1"/>
  <c r="AK61" i="42"/>
  <c r="X62" i="42" a="1"/>
  <c r="X62" i="42"/>
  <c r="Y62" i="42" a="1"/>
  <c r="Y62" i="42"/>
  <c r="Z62" i="42" a="1"/>
  <c r="Z62" i="42"/>
  <c r="AA62" i="42" a="1"/>
  <c r="AA62" i="42"/>
  <c r="AB62" i="42" a="1"/>
  <c r="AB62" i="42"/>
  <c r="AC62" i="42" a="1"/>
  <c r="AC62" i="42"/>
  <c r="AD62" i="42" a="1"/>
  <c r="AD62" i="42"/>
  <c r="AE62" i="42" a="1"/>
  <c r="AE62" i="42"/>
  <c r="AF62" i="42" a="1"/>
  <c r="AF62" i="42"/>
  <c r="AG62" i="42" a="1"/>
  <c r="AG62" i="42"/>
  <c r="AH62" i="42" a="1"/>
  <c r="AH62" i="42"/>
  <c r="AI62" i="42" a="1"/>
  <c r="AI62" i="42"/>
  <c r="AJ62" i="42" a="1"/>
  <c r="AJ62" i="42"/>
  <c r="AK62" i="42" a="1"/>
  <c r="AK62" i="42"/>
  <c r="X63" i="42" a="1"/>
  <c r="X63" i="42"/>
  <c r="Y63" i="42" a="1"/>
  <c r="Y63" i="42"/>
  <c r="Z63" i="42" a="1"/>
  <c r="Z63" i="42"/>
  <c r="AA63" i="42" a="1"/>
  <c r="AA63" i="42"/>
  <c r="AB63" i="42" a="1"/>
  <c r="AB63" i="42"/>
  <c r="AC63" i="42" a="1"/>
  <c r="AC63" i="42"/>
  <c r="AD63" i="42" a="1"/>
  <c r="AD63" i="42"/>
  <c r="AE63" i="42" a="1"/>
  <c r="AE63" i="42"/>
  <c r="AF63" i="42" a="1"/>
  <c r="AF63" i="42"/>
  <c r="AG63" i="42" a="1"/>
  <c r="AG63" i="42"/>
  <c r="AH63" i="42" a="1"/>
  <c r="AH63" i="42"/>
  <c r="AI63" i="42" a="1"/>
  <c r="AI63" i="42"/>
  <c r="AJ63" i="42" a="1"/>
  <c r="AJ63" i="42"/>
  <c r="AK63" i="42" a="1"/>
  <c r="AK63" i="42"/>
  <c r="X64" i="42" a="1"/>
  <c r="X64" i="42"/>
  <c r="Y64" i="42" a="1"/>
  <c r="Y64" i="42"/>
  <c r="Z64" i="42" a="1"/>
  <c r="Z64" i="42"/>
  <c r="AA64" i="42" a="1"/>
  <c r="AA64" i="42"/>
  <c r="AB64" i="42" a="1"/>
  <c r="AB64" i="42"/>
  <c r="AC64" i="42" a="1"/>
  <c r="AC64" i="42"/>
  <c r="AD64" i="42" a="1"/>
  <c r="AD64" i="42"/>
  <c r="AE64" i="42" a="1"/>
  <c r="AE64" i="42"/>
  <c r="AF64" i="42" a="1"/>
  <c r="AF64" i="42"/>
  <c r="AG64" i="42" a="1"/>
  <c r="AG64" i="42"/>
  <c r="AH64" i="42" a="1"/>
  <c r="AH64" i="42"/>
  <c r="AI64" i="42" a="1"/>
  <c r="AI64" i="42"/>
  <c r="AJ64" i="42" a="1"/>
  <c r="AJ64" i="42"/>
  <c r="AK64" i="42" a="1"/>
  <c r="AK64" i="42"/>
  <c r="X65" i="42" a="1"/>
  <c r="X65" i="42"/>
  <c r="Y65" i="42" a="1"/>
  <c r="Y65" i="42"/>
  <c r="Z65" i="42" a="1"/>
  <c r="Z65" i="42"/>
  <c r="AA65" i="42" a="1"/>
  <c r="AA65" i="42"/>
  <c r="AB65" i="42" a="1"/>
  <c r="AB65" i="42"/>
  <c r="AC65" i="42" a="1"/>
  <c r="AC65" i="42"/>
  <c r="AD65" i="42" a="1"/>
  <c r="AD65" i="42"/>
  <c r="AE65" i="42" a="1"/>
  <c r="AE65" i="42"/>
  <c r="AF65" i="42" a="1"/>
  <c r="AF65" i="42"/>
  <c r="AG65" i="42" a="1"/>
  <c r="AG65" i="42"/>
  <c r="AH65" i="42" a="1"/>
  <c r="AH65" i="42"/>
  <c r="AI65" i="42" a="1"/>
  <c r="AI65" i="42"/>
  <c r="AJ65" i="42" a="1"/>
  <c r="AJ65" i="42"/>
  <c r="AK65" i="42" a="1"/>
  <c r="AK65" i="42"/>
  <c r="X66" i="42" a="1"/>
  <c r="X66" i="42"/>
  <c r="Y66" i="42" a="1"/>
  <c r="Y66" i="42"/>
  <c r="Z66" i="42" a="1"/>
  <c r="Z66" i="42"/>
  <c r="AA66" i="42" a="1"/>
  <c r="AA66" i="42"/>
  <c r="AB66" i="42" a="1"/>
  <c r="AB66" i="42"/>
  <c r="AC66" i="42" a="1"/>
  <c r="AC66" i="42"/>
  <c r="AD66" i="42" a="1"/>
  <c r="AD66" i="42"/>
  <c r="AE66" i="42" a="1"/>
  <c r="AE66" i="42"/>
  <c r="AF66" i="42" a="1"/>
  <c r="AF66" i="42"/>
  <c r="AG66" i="42" a="1"/>
  <c r="AG66" i="42"/>
  <c r="AH66" i="42" a="1"/>
  <c r="AH66" i="42"/>
  <c r="AI66" i="42" a="1"/>
  <c r="AI66" i="42"/>
  <c r="AJ66" i="42" a="1"/>
  <c r="AJ66" i="42"/>
  <c r="AK66" i="42" a="1"/>
  <c r="AK66" i="42"/>
  <c r="X67" i="42" a="1"/>
  <c r="X67" i="42"/>
  <c r="Y67" i="42" a="1"/>
  <c r="Y67" i="42"/>
  <c r="Z67" i="42" a="1"/>
  <c r="Z67" i="42"/>
  <c r="AA67" i="42" a="1"/>
  <c r="AA67" i="42"/>
  <c r="AB67" i="42" a="1"/>
  <c r="AB67" i="42"/>
  <c r="AC67" i="42" a="1"/>
  <c r="AC67" i="42"/>
  <c r="AD67" i="42" a="1"/>
  <c r="AD67" i="42"/>
  <c r="AE67" i="42" a="1"/>
  <c r="AE67" i="42"/>
  <c r="AF67" i="42" a="1"/>
  <c r="AF67" i="42"/>
  <c r="AG67" i="42" a="1"/>
  <c r="AG67" i="42"/>
  <c r="AH67" i="42" a="1"/>
  <c r="AH67" i="42"/>
  <c r="AI67" i="42" a="1"/>
  <c r="AI67" i="42"/>
  <c r="AJ67" i="42" a="1"/>
  <c r="AJ67" i="42"/>
  <c r="AK67" i="42" a="1"/>
  <c r="AK67" i="42"/>
  <c r="X68" i="42" a="1"/>
  <c r="X68" i="42"/>
  <c r="Y68" i="42" a="1"/>
  <c r="Y68" i="42"/>
  <c r="Z68" i="42" a="1"/>
  <c r="Z68" i="42"/>
  <c r="AA68" i="42" a="1"/>
  <c r="AA68" i="42"/>
  <c r="AB68" i="42" a="1"/>
  <c r="AB68" i="42"/>
  <c r="AC68" i="42" a="1"/>
  <c r="AC68" i="42"/>
  <c r="AD68" i="42" a="1"/>
  <c r="AD68" i="42"/>
  <c r="AE68" i="42" a="1"/>
  <c r="AE68" i="42"/>
  <c r="AF68" i="42" a="1"/>
  <c r="AF68" i="42"/>
  <c r="AG68" i="42" a="1"/>
  <c r="AG68" i="42"/>
  <c r="AH68" i="42" a="1"/>
  <c r="AH68" i="42"/>
  <c r="AI68" i="42" a="1"/>
  <c r="AI68" i="42"/>
  <c r="AJ68" i="42" a="1"/>
  <c r="AJ68" i="42"/>
  <c r="AK68" i="42" a="1"/>
  <c r="AK68" i="42"/>
  <c r="X69" i="42" a="1"/>
  <c r="X69" i="42"/>
  <c r="Y69" i="42" a="1"/>
  <c r="Y69" i="42"/>
  <c r="Z69" i="42" a="1"/>
  <c r="Z69" i="42"/>
  <c r="AA69" i="42" a="1"/>
  <c r="AA69" i="42"/>
  <c r="AB69" i="42" a="1"/>
  <c r="AB69" i="42"/>
  <c r="AC69" i="42" a="1"/>
  <c r="AC69" i="42"/>
  <c r="AD69" i="42" a="1"/>
  <c r="AD69" i="42"/>
  <c r="AE69" i="42" a="1"/>
  <c r="AE69" i="42"/>
  <c r="AF69" i="42" a="1"/>
  <c r="AF69" i="42"/>
  <c r="AG69" i="42" a="1"/>
  <c r="AG69" i="42"/>
  <c r="AH69" i="42" a="1"/>
  <c r="AH69" i="42"/>
  <c r="AI69" i="42" a="1"/>
  <c r="AI69" i="42"/>
  <c r="AJ69" i="42" a="1"/>
  <c r="AJ69" i="42"/>
  <c r="AK69" i="42" a="1"/>
  <c r="AK69" i="42"/>
  <c r="X70" i="42" a="1"/>
  <c r="X70" i="42"/>
  <c r="Y70" i="42" a="1"/>
  <c r="Y70" i="42"/>
  <c r="Z70" i="42" a="1"/>
  <c r="Z70" i="42"/>
  <c r="AA70" i="42" a="1"/>
  <c r="AA70" i="42"/>
  <c r="AB70" i="42" a="1"/>
  <c r="AB70" i="42"/>
  <c r="AC70" i="42" a="1"/>
  <c r="AC70" i="42"/>
  <c r="AD70" i="42" a="1"/>
  <c r="AD70" i="42"/>
  <c r="AE70" i="42" a="1"/>
  <c r="AE70" i="42"/>
  <c r="AF70" i="42" a="1"/>
  <c r="AF70" i="42"/>
  <c r="AG70" i="42" a="1"/>
  <c r="AG70" i="42"/>
  <c r="AH70" i="42" a="1"/>
  <c r="AH70" i="42"/>
  <c r="AI70" i="42" a="1"/>
  <c r="AI70" i="42"/>
  <c r="AJ70" i="42" a="1"/>
  <c r="AJ70" i="42"/>
  <c r="AK70" i="42" a="1"/>
  <c r="AK70" i="42"/>
  <c r="X71" i="42" a="1"/>
  <c r="X71" i="42"/>
  <c r="Y71" i="42" a="1"/>
  <c r="Y71" i="42"/>
  <c r="Z71" i="42" a="1"/>
  <c r="Z71" i="42"/>
  <c r="AA71" i="42" a="1"/>
  <c r="AA71" i="42"/>
  <c r="AB71" i="42" a="1"/>
  <c r="AB71" i="42"/>
  <c r="AC71" i="42" a="1"/>
  <c r="AC71" i="42"/>
  <c r="AD71" i="42" a="1"/>
  <c r="AD71" i="42"/>
  <c r="AE71" i="42" a="1"/>
  <c r="AE71" i="42"/>
  <c r="AF71" i="42" a="1"/>
  <c r="AF71" i="42"/>
  <c r="AG71" i="42" a="1"/>
  <c r="AG71" i="42"/>
  <c r="AH71" i="42" a="1"/>
  <c r="AH71" i="42"/>
  <c r="AI71" i="42" a="1"/>
  <c r="AI71" i="42"/>
  <c r="AJ71" i="42" a="1"/>
  <c r="AJ71" i="42"/>
  <c r="AK71" i="42" a="1"/>
  <c r="AK71" i="42"/>
  <c r="X72" i="42" a="1"/>
  <c r="X72" i="42"/>
  <c r="Y72" i="42" a="1"/>
  <c r="Y72" i="42"/>
  <c r="Z72" i="42" a="1"/>
  <c r="Z72" i="42"/>
  <c r="AA72" i="42" a="1"/>
  <c r="AA72" i="42"/>
  <c r="AB72" i="42" a="1"/>
  <c r="AB72" i="42"/>
  <c r="AC72" i="42" a="1"/>
  <c r="AC72" i="42"/>
  <c r="AD72" i="42" a="1"/>
  <c r="AD72" i="42"/>
  <c r="AE72" i="42" a="1"/>
  <c r="AE72" i="42"/>
  <c r="AF72" i="42" a="1"/>
  <c r="AF72" i="42"/>
  <c r="AG72" i="42" a="1"/>
  <c r="AG72" i="42"/>
  <c r="AH72" i="42" a="1"/>
  <c r="AH72" i="42"/>
  <c r="AI72" i="42" a="1"/>
  <c r="AI72" i="42"/>
  <c r="AJ72" i="42" a="1"/>
  <c r="AJ72" i="42"/>
  <c r="AK72" i="42" a="1"/>
  <c r="AK72" i="42"/>
  <c r="X73" i="42" a="1"/>
  <c r="X73" i="42"/>
  <c r="Y73" i="42" a="1"/>
  <c r="Y73" i="42"/>
  <c r="Z73" i="42" a="1"/>
  <c r="Z73" i="42"/>
  <c r="AA73" i="42" a="1"/>
  <c r="AA73" i="42"/>
  <c r="AB73" i="42" a="1"/>
  <c r="AB73" i="42"/>
  <c r="AC73" i="42" a="1"/>
  <c r="AC73" i="42"/>
  <c r="AD73" i="42" a="1"/>
  <c r="AD73" i="42"/>
  <c r="AE73" i="42" a="1"/>
  <c r="AE73" i="42"/>
  <c r="AF73" i="42" a="1"/>
  <c r="AF73" i="42"/>
  <c r="AG73" i="42" a="1"/>
  <c r="AG73" i="42"/>
  <c r="AH73" i="42" a="1"/>
  <c r="AH73" i="42"/>
  <c r="AI73" i="42" a="1"/>
  <c r="AI73" i="42"/>
  <c r="AJ73" i="42" a="1"/>
  <c r="AJ73" i="42"/>
  <c r="AK73" i="42" a="1"/>
  <c r="AK73" i="42"/>
  <c r="X74" i="42" a="1"/>
  <c r="X74" i="42"/>
  <c r="Y74" i="42" a="1"/>
  <c r="Y74" i="42"/>
  <c r="Z74" i="42" a="1"/>
  <c r="Z74" i="42"/>
  <c r="AA74" i="42" a="1"/>
  <c r="AA74" i="42"/>
  <c r="AB74" i="42" a="1"/>
  <c r="AB74" i="42"/>
  <c r="AC74" i="42" a="1"/>
  <c r="AC74" i="42"/>
  <c r="AD74" i="42" a="1"/>
  <c r="AD74" i="42"/>
  <c r="AE74" i="42" a="1"/>
  <c r="AE74" i="42"/>
  <c r="AF74" i="42" a="1"/>
  <c r="AF74" i="42"/>
  <c r="AG74" i="42" a="1"/>
  <c r="AG74" i="42"/>
  <c r="AH74" i="42" a="1"/>
  <c r="AH74" i="42"/>
  <c r="AI74" i="42" a="1"/>
  <c r="AI74" i="42"/>
  <c r="AJ74" i="42" a="1"/>
  <c r="AJ74" i="42"/>
  <c r="AK74" i="42" a="1"/>
  <c r="AK74" i="42"/>
  <c r="X75" i="42" a="1"/>
  <c r="X75" i="42"/>
  <c r="Y75" i="42" a="1"/>
  <c r="Y75" i="42"/>
  <c r="Z75" i="42" a="1"/>
  <c r="Z75" i="42"/>
  <c r="AA75" i="42" a="1"/>
  <c r="AA75" i="42"/>
  <c r="AB75" i="42" a="1"/>
  <c r="AB75" i="42"/>
  <c r="AC75" i="42" a="1"/>
  <c r="AC75" i="42"/>
  <c r="AD75" i="42" a="1"/>
  <c r="AD75" i="42"/>
  <c r="AE75" i="42" a="1"/>
  <c r="AE75" i="42"/>
  <c r="AF75" i="42" a="1"/>
  <c r="AF75" i="42"/>
  <c r="AG75" i="42" a="1"/>
  <c r="AG75" i="42"/>
  <c r="AH75" i="42" a="1"/>
  <c r="AH75" i="42"/>
  <c r="AI75" i="42" a="1"/>
  <c r="AI75" i="42"/>
  <c r="AJ75" i="42" a="1"/>
  <c r="AJ75" i="42"/>
  <c r="AK75" i="42" a="1"/>
  <c r="AK75" i="42"/>
  <c r="X76" i="42" a="1"/>
  <c r="X76" i="42"/>
  <c r="Y76" i="42" a="1"/>
  <c r="Y76" i="42"/>
  <c r="Z76" i="42" a="1"/>
  <c r="Z76" i="42"/>
  <c r="AA76" i="42" a="1"/>
  <c r="AA76" i="42"/>
  <c r="AB76" i="42" a="1"/>
  <c r="AB76" i="42"/>
  <c r="AC76" i="42" a="1"/>
  <c r="AC76" i="42"/>
  <c r="AD76" i="42" a="1"/>
  <c r="AD76" i="42"/>
  <c r="AE76" i="42" a="1"/>
  <c r="AE76" i="42"/>
  <c r="AF76" i="42" a="1"/>
  <c r="AF76" i="42"/>
  <c r="AG76" i="42" a="1"/>
  <c r="AG76" i="42"/>
  <c r="AH76" i="42" a="1"/>
  <c r="AH76" i="42"/>
  <c r="AI76" i="42" a="1"/>
  <c r="AI76" i="42"/>
  <c r="AJ76" i="42" a="1"/>
  <c r="AJ76" i="42"/>
  <c r="AK76" i="42" a="1"/>
  <c r="AK76" i="42"/>
  <c r="X77" i="42" a="1"/>
  <c r="X77" i="42"/>
  <c r="Y77" i="42" a="1"/>
  <c r="Y77" i="42"/>
  <c r="Z77" i="42" a="1"/>
  <c r="Z77" i="42"/>
  <c r="AA77" i="42" a="1"/>
  <c r="AA77" i="42"/>
  <c r="AB77" i="42" a="1"/>
  <c r="AB77" i="42"/>
  <c r="AC77" i="42" a="1"/>
  <c r="AC77" i="42"/>
  <c r="AD77" i="42" a="1"/>
  <c r="AD77" i="42"/>
  <c r="AE77" i="42" a="1"/>
  <c r="AE77" i="42"/>
  <c r="AF77" i="42" a="1"/>
  <c r="AF77" i="42"/>
  <c r="AG77" i="42" a="1"/>
  <c r="AG77" i="42"/>
  <c r="AH77" i="42" a="1"/>
  <c r="AH77" i="42"/>
  <c r="AI77" i="42" a="1"/>
  <c r="AI77" i="42"/>
  <c r="AJ77" i="42" a="1"/>
  <c r="AJ77" i="42"/>
  <c r="AK77" i="42" a="1"/>
  <c r="AK77" i="42"/>
  <c r="X78" i="42" a="1"/>
  <c r="X78" i="42"/>
  <c r="Y78" i="42" a="1"/>
  <c r="Y78" i="42"/>
  <c r="Z78" i="42" a="1"/>
  <c r="Z78" i="42"/>
  <c r="AA78" i="42" a="1"/>
  <c r="AA78" i="42"/>
  <c r="AB78" i="42" a="1"/>
  <c r="AB78" i="42"/>
  <c r="AC78" i="42" a="1"/>
  <c r="AC78" i="42"/>
  <c r="AD78" i="42" a="1"/>
  <c r="AD78" i="42"/>
  <c r="AE78" i="42" a="1"/>
  <c r="AE78" i="42"/>
  <c r="AF78" i="42" a="1"/>
  <c r="AF78" i="42"/>
  <c r="AG78" i="42" a="1"/>
  <c r="AG78" i="42"/>
  <c r="AH78" i="42" a="1"/>
  <c r="AH78" i="42"/>
  <c r="AI78" i="42" a="1"/>
  <c r="AI78" i="42"/>
  <c r="AJ78" i="42" a="1"/>
  <c r="AJ78" i="42"/>
  <c r="AK78" i="42" a="1"/>
  <c r="AK78" i="42"/>
  <c r="X79" i="42" a="1"/>
  <c r="X79" i="42"/>
  <c r="Y79" i="42" a="1"/>
  <c r="Y79" i="42"/>
  <c r="Z79" i="42" a="1"/>
  <c r="Z79" i="42"/>
  <c r="AA79" i="42" a="1"/>
  <c r="AA79" i="42"/>
  <c r="AB79" i="42" a="1"/>
  <c r="AB79" i="42"/>
  <c r="AC79" i="42" a="1"/>
  <c r="AC79" i="42"/>
  <c r="AD79" i="42" a="1"/>
  <c r="AD79" i="42"/>
  <c r="AE79" i="42" a="1"/>
  <c r="AE79" i="42"/>
  <c r="AF79" i="42" a="1"/>
  <c r="AF79" i="42"/>
  <c r="AG79" i="42" a="1"/>
  <c r="AG79" i="42"/>
  <c r="AH79" i="42" a="1"/>
  <c r="AH79" i="42"/>
  <c r="AI79" i="42" a="1"/>
  <c r="AI79" i="42"/>
  <c r="AJ79" i="42" a="1"/>
  <c r="AJ79" i="42"/>
  <c r="AK79" i="42" a="1"/>
  <c r="AK79" i="42"/>
  <c r="X80" i="42" a="1"/>
  <c r="X80" i="42"/>
  <c r="Y80" i="42" a="1"/>
  <c r="Y80" i="42"/>
  <c r="Z80" i="42" a="1"/>
  <c r="Z80" i="42"/>
  <c r="AA80" i="42" a="1"/>
  <c r="AA80" i="42"/>
  <c r="AB80" i="42" a="1"/>
  <c r="AB80" i="42"/>
  <c r="AC80" i="42" a="1"/>
  <c r="AC80" i="42"/>
  <c r="AD80" i="42" a="1"/>
  <c r="AD80" i="42"/>
  <c r="AE80" i="42" a="1"/>
  <c r="AE80" i="42"/>
  <c r="AF80" i="42" a="1"/>
  <c r="AF80" i="42"/>
  <c r="AG80" i="42" a="1"/>
  <c r="AG80" i="42"/>
  <c r="AH80" i="42" a="1"/>
  <c r="AH80" i="42"/>
  <c r="AI80" i="42" a="1"/>
  <c r="AI80" i="42"/>
  <c r="AJ80" i="42" a="1"/>
  <c r="AJ80" i="42"/>
  <c r="AK80" i="42" a="1"/>
  <c r="AK80" i="42"/>
  <c r="X81" i="42" a="1"/>
  <c r="X81" i="42"/>
  <c r="Y81" i="42" a="1"/>
  <c r="Y81" i="42"/>
  <c r="Z81" i="42" a="1"/>
  <c r="Z81" i="42"/>
  <c r="AA81" i="42" a="1"/>
  <c r="AA81" i="42"/>
  <c r="AB81" i="42" a="1"/>
  <c r="AB81" i="42"/>
  <c r="AC81" i="42" a="1"/>
  <c r="AC81" i="42"/>
  <c r="AD81" i="42" a="1"/>
  <c r="AD81" i="42"/>
  <c r="AE81" i="42" a="1"/>
  <c r="AE81" i="42"/>
  <c r="AF81" i="42" a="1"/>
  <c r="AF81" i="42"/>
  <c r="AG81" i="42" a="1"/>
  <c r="AG81" i="42"/>
  <c r="AH81" i="42" a="1"/>
  <c r="AH81" i="42"/>
  <c r="AI81" i="42" a="1"/>
  <c r="AI81" i="42"/>
  <c r="AJ81" i="42" a="1"/>
  <c r="AJ81" i="42"/>
  <c r="AK81" i="42" a="1"/>
  <c r="AK81" i="42"/>
  <c r="X82" i="42" a="1"/>
  <c r="X82" i="42"/>
  <c r="Y82" i="42" a="1"/>
  <c r="Y82" i="42"/>
  <c r="Z82" i="42" a="1"/>
  <c r="Z82" i="42"/>
  <c r="AA82" i="42" a="1"/>
  <c r="AA82" i="42"/>
  <c r="AB82" i="42" a="1"/>
  <c r="AB82" i="42"/>
  <c r="AC82" i="42" a="1"/>
  <c r="AC82" i="42"/>
  <c r="AD82" i="42" a="1"/>
  <c r="AD82" i="42"/>
  <c r="AE82" i="42" a="1"/>
  <c r="AE82" i="42"/>
  <c r="AF82" i="42" a="1"/>
  <c r="AF82" i="42"/>
  <c r="AG82" i="42" a="1"/>
  <c r="AG82" i="42"/>
  <c r="AH82" i="42" a="1"/>
  <c r="AH82" i="42"/>
  <c r="AI82" i="42" a="1"/>
  <c r="AI82" i="42"/>
  <c r="AJ82" i="42" a="1"/>
  <c r="AJ82" i="42"/>
  <c r="AK82" i="42" a="1"/>
  <c r="AK82" i="42"/>
  <c r="X83" i="42" a="1"/>
  <c r="X83" i="42"/>
  <c r="Y83" i="42" a="1"/>
  <c r="Y83" i="42"/>
  <c r="Z83" i="42" a="1"/>
  <c r="Z83" i="42"/>
  <c r="AA83" i="42" a="1"/>
  <c r="AA83" i="42"/>
  <c r="AB83" i="42" a="1"/>
  <c r="AB83" i="42"/>
  <c r="AC83" i="42" a="1"/>
  <c r="AC83" i="42"/>
  <c r="AD83" i="42" a="1"/>
  <c r="AD83" i="42"/>
  <c r="AE83" i="42" a="1"/>
  <c r="AE83" i="42"/>
  <c r="AF83" i="42" a="1"/>
  <c r="AF83" i="42"/>
  <c r="AG83" i="42" a="1"/>
  <c r="AG83" i="42"/>
  <c r="AH83" i="42" a="1"/>
  <c r="AH83" i="42"/>
  <c r="AI83" i="42" a="1"/>
  <c r="AI83" i="42"/>
  <c r="AJ83" i="42" a="1"/>
  <c r="AJ83" i="42"/>
  <c r="AK83" i="42" a="1"/>
  <c r="AK83" i="42"/>
  <c r="X84" i="42" a="1"/>
  <c r="X84" i="42"/>
  <c r="Y84" i="42" a="1"/>
  <c r="Y84" i="42"/>
  <c r="Z84" i="42" a="1"/>
  <c r="Z84" i="42"/>
  <c r="AA84" i="42" a="1"/>
  <c r="AA84" i="42"/>
  <c r="AB84" i="42" a="1"/>
  <c r="AB84" i="42"/>
  <c r="AC84" i="42" a="1"/>
  <c r="AC84" i="42"/>
  <c r="AD84" i="42" a="1"/>
  <c r="AD84" i="42"/>
  <c r="AE84" i="42" a="1"/>
  <c r="AE84" i="42"/>
  <c r="AF84" i="42" a="1"/>
  <c r="AF84" i="42"/>
  <c r="AG84" i="42" a="1"/>
  <c r="AG84" i="42"/>
  <c r="AH84" i="42" a="1"/>
  <c r="AH84" i="42"/>
  <c r="AI84" i="42" a="1"/>
  <c r="AI84" i="42"/>
  <c r="AJ84" i="42" a="1"/>
  <c r="AJ84" i="42"/>
  <c r="AK84" i="42" a="1"/>
  <c r="AK84" i="42"/>
  <c r="X85" i="42" a="1"/>
  <c r="X85" i="42"/>
  <c r="Y85" i="42" a="1"/>
  <c r="Y85" i="42"/>
  <c r="Z85" i="42" a="1"/>
  <c r="Z85" i="42"/>
  <c r="AA85" i="42" a="1"/>
  <c r="AA85" i="42"/>
  <c r="AB85" i="42" a="1"/>
  <c r="AB85" i="42"/>
  <c r="AC85" i="42" a="1"/>
  <c r="AC85" i="42"/>
  <c r="AD85" i="42" a="1"/>
  <c r="AD85" i="42"/>
  <c r="AE85" i="42" a="1"/>
  <c r="AE85" i="42"/>
  <c r="AF85" i="42" a="1"/>
  <c r="AF85" i="42"/>
  <c r="AG85" i="42" a="1"/>
  <c r="AG85" i="42"/>
  <c r="AH85" i="42" a="1"/>
  <c r="AH85" i="42"/>
  <c r="AI85" i="42" a="1"/>
  <c r="AI85" i="42"/>
  <c r="AJ85" i="42" a="1"/>
  <c r="AJ85" i="42"/>
  <c r="AK85" i="42" a="1"/>
  <c r="AK85" i="42"/>
  <c r="X86" i="42" a="1"/>
  <c r="X86" i="42"/>
  <c r="Y86" i="42" a="1"/>
  <c r="Y86" i="42"/>
  <c r="Z86" i="42" a="1"/>
  <c r="Z86" i="42"/>
  <c r="AA86" i="42" a="1"/>
  <c r="AA86" i="42"/>
  <c r="AB86" i="42" a="1"/>
  <c r="AB86" i="42"/>
  <c r="AC86" i="42" a="1"/>
  <c r="AC86" i="42"/>
  <c r="AD86" i="42" a="1"/>
  <c r="AD86" i="42"/>
  <c r="AE86" i="42" a="1"/>
  <c r="AE86" i="42"/>
  <c r="AF86" i="42" a="1"/>
  <c r="AF86" i="42"/>
  <c r="AG86" i="42" a="1"/>
  <c r="AG86" i="42"/>
  <c r="AH86" i="42" a="1"/>
  <c r="AH86" i="42"/>
  <c r="AI86" i="42" a="1"/>
  <c r="AI86" i="42"/>
  <c r="AJ86" i="42" a="1"/>
  <c r="AJ86" i="42"/>
  <c r="AK86" i="42" a="1"/>
  <c r="AK86" i="42"/>
  <c r="X87" i="42" a="1"/>
  <c r="X87" i="42"/>
  <c r="Y87" i="42" a="1"/>
  <c r="Y87" i="42"/>
  <c r="Z87" i="42" a="1"/>
  <c r="Z87" i="42"/>
  <c r="AA87" i="42" a="1"/>
  <c r="AA87" i="42"/>
  <c r="AB87" i="42" a="1"/>
  <c r="AB87" i="42"/>
  <c r="AC87" i="42" a="1"/>
  <c r="AC87" i="42"/>
  <c r="AD87" i="42" a="1"/>
  <c r="AD87" i="42"/>
  <c r="AE87" i="42" a="1"/>
  <c r="AE87" i="42"/>
  <c r="AF87" i="42" a="1"/>
  <c r="AF87" i="42"/>
  <c r="AG87" i="42" a="1"/>
  <c r="AG87" i="42"/>
  <c r="AH87" i="42" a="1"/>
  <c r="AH87" i="42"/>
  <c r="AI87" i="42" a="1"/>
  <c r="AI87" i="42"/>
  <c r="AJ87" i="42" a="1"/>
  <c r="AJ87" i="42"/>
  <c r="AK87" i="42" a="1"/>
  <c r="AK87" i="42"/>
  <c r="X88" i="42" a="1"/>
  <c r="X88" i="42"/>
  <c r="Y88" i="42" a="1"/>
  <c r="Y88" i="42"/>
  <c r="Z88" i="42" a="1"/>
  <c r="Z88" i="42"/>
  <c r="AA88" i="42" a="1"/>
  <c r="AA88" i="42"/>
  <c r="AB88" i="42" a="1"/>
  <c r="AB88" i="42"/>
  <c r="AC88" i="42" a="1"/>
  <c r="AC88" i="42"/>
  <c r="AD88" i="42" a="1"/>
  <c r="AD88" i="42"/>
  <c r="AE88" i="42" a="1"/>
  <c r="AE88" i="42"/>
  <c r="AF88" i="42" a="1"/>
  <c r="AF88" i="42"/>
  <c r="AG88" i="42" a="1"/>
  <c r="AG88" i="42"/>
  <c r="AH88" i="42" a="1"/>
  <c r="AH88" i="42"/>
  <c r="AI88" i="42" a="1"/>
  <c r="AI88" i="42"/>
  <c r="AJ88" i="42" a="1"/>
  <c r="AJ88" i="42"/>
  <c r="AK88" i="42" a="1"/>
  <c r="AK88" i="42"/>
  <c r="X89" i="42" a="1"/>
  <c r="X89" i="42"/>
  <c r="Y89" i="42" a="1"/>
  <c r="Y89" i="42"/>
  <c r="Z89" i="42" a="1"/>
  <c r="Z89" i="42"/>
  <c r="AA89" i="42" a="1"/>
  <c r="AA89" i="42"/>
  <c r="AB89" i="42" a="1"/>
  <c r="AB89" i="42"/>
  <c r="AC89" i="42" a="1"/>
  <c r="AC89" i="42"/>
  <c r="AD89" i="42" a="1"/>
  <c r="AD89" i="42"/>
  <c r="AE89" i="42" a="1"/>
  <c r="AE89" i="42"/>
  <c r="AF89" i="42" a="1"/>
  <c r="AF89" i="42"/>
  <c r="AG89" i="42" a="1"/>
  <c r="AG89" i="42"/>
  <c r="AH89" i="42" a="1"/>
  <c r="AH89" i="42"/>
  <c r="AI89" i="42" a="1"/>
  <c r="AI89" i="42"/>
  <c r="AJ89" i="42" a="1"/>
  <c r="AJ89" i="42"/>
  <c r="AK89" i="42" a="1"/>
  <c r="AK89" i="42"/>
  <c r="X90" i="42" a="1"/>
  <c r="X90" i="42"/>
  <c r="Y90" i="42" a="1"/>
  <c r="Y90" i="42"/>
  <c r="Z90" i="42" a="1"/>
  <c r="Z90" i="42"/>
  <c r="AA90" i="42" a="1"/>
  <c r="AA90" i="42"/>
  <c r="AB90" i="42" a="1"/>
  <c r="AB90" i="42"/>
  <c r="AC90" i="42" a="1"/>
  <c r="AC90" i="42"/>
  <c r="AD90" i="42" a="1"/>
  <c r="AD90" i="42"/>
  <c r="AE90" i="42" a="1"/>
  <c r="AE90" i="42"/>
  <c r="AF90" i="42" a="1"/>
  <c r="AF90" i="42"/>
  <c r="AG90" i="42" a="1"/>
  <c r="AG90" i="42"/>
  <c r="AH90" i="42" a="1"/>
  <c r="AH90" i="42"/>
  <c r="AI90" i="42" a="1"/>
  <c r="AI90" i="42"/>
  <c r="AJ90" i="42" a="1"/>
  <c r="AJ90" i="42"/>
  <c r="AK90" i="42" a="1"/>
  <c r="AK90" i="42"/>
  <c r="X91" i="42" a="1"/>
  <c r="X91" i="42"/>
  <c r="Y91" i="42" a="1"/>
  <c r="Y91" i="42"/>
  <c r="Z91" i="42" a="1"/>
  <c r="Z91" i="42"/>
  <c r="AA91" i="42" a="1"/>
  <c r="AA91" i="42"/>
  <c r="AB91" i="42" a="1"/>
  <c r="AB91" i="42"/>
  <c r="AC91" i="42" a="1"/>
  <c r="AC91" i="42"/>
  <c r="AD91" i="42" a="1"/>
  <c r="AD91" i="42"/>
  <c r="AE91" i="42" a="1"/>
  <c r="AE91" i="42"/>
  <c r="AF91" i="42" a="1"/>
  <c r="AF91" i="42"/>
  <c r="AG91" i="42" a="1"/>
  <c r="AG91" i="42"/>
  <c r="AH91" i="42" a="1"/>
  <c r="AH91" i="42"/>
  <c r="AI91" i="42" a="1"/>
  <c r="AI91" i="42"/>
  <c r="AJ91" i="42" a="1"/>
  <c r="AJ91" i="42"/>
  <c r="AK91" i="42" a="1"/>
  <c r="AK91" i="42"/>
  <c r="X92" i="42" a="1"/>
  <c r="X92" i="42"/>
  <c r="Y92" i="42" a="1"/>
  <c r="Y92" i="42"/>
  <c r="Z92" i="42" a="1"/>
  <c r="Z92" i="42"/>
  <c r="AA92" i="42" a="1"/>
  <c r="AA92" i="42"/>
  <c r="AB92" i="42" a="1"/>
  <c r="AB92" i="42"/>
  <c r="AC92" i="42" a="1"/>
  <c r="AC92" i="42"/>
  <c r="AD92" i="42" a="1"/>
  <c r="AD92" i="42"/>
  <c r="AE92" i="42" a="1"/>
  <c r="AE92" i="42"/>
  <c r="AF92" i="42" a="1"/>
  <c r="AF92" i="42"/>
  <c r="AG92" i="42" a="1"/>
  <c r="AG92" i="42"/>
  <c r="AH92" i="42" a="1"/>
  <c r="AH92" i="42"/>
  <c r="AI92" i="42" a="1"/>
  <c r="AI92" i="42"/>
  <c r="AJ92" i="42" a="1"/>
  <c r="AJ92" i="42"/>
  <c r="AK92" i="42" a="1"/>
  <c r="AK92" i="42"/>
  <c r="X93" i="42" a="1"/>
  <c r="X93" i="42"/>
  <c r="Y93" i="42" a="1"/>
  <c r="Y93" i="42"/>
  <c r="Z93" i="42" a="1"/>
  <c r="Z93" i="42"/>
  <c r="AA93" i="42" a="1"/>
  <c r="AA93" i="42"/>
  <c r="AB93" i="42" a="1"/>
  <c r="AB93" i="42"/>
  <c r="AC93" i="42" a="1"/>
  <c r="AC93" i="42"/>
  <c r="AD93" i="42" a="1"/>
  <c r="AD93" i="42"/>
  <c r="AE93" i="42" a="1"/>
  <c r="AE93" i="42"/>
  <c r="AF93" i="42" a="1"/>
  <c r="AF93" i="42"/>
  <c r="AG93" i="42" a="1"/>
  <c r="AG93" i="42"/>
  <c r="AH93" i="42" a="1"/>
  <c r="AH93" i="42"/>
  <c r="AI93" i="42" a="1"/>
  <c r="AI93" i="42"/>
  <c r="AJ93" i="42" a="1"/>
  <c r="AJ93" i="42"/>
  <c r="AK93" i="42" a="1"/>
  <c r="AK93" i="42"/>
  <c r="X94" i="42" a="1"/>
  <c r="X94" i="42"/>
  <c r="Y94" i="42" a="1"/>
  <c r="Y94" i="42"/>
  <c r="Z94" i="42" a="1"/>
  <c r="Z94" i="42"/>
  <c r="AA94" i="42" a="1"/>
  <c r="AA94" i="42"/>
  <c r="AB94" i="42" a="1"/>
  <c r="AB94" i="42"/>
  <c r="AC94" i="42" a="1"/>
  <c r="AC94" i="42"/>
  <c r="AD94" i="42" a="1"/>
  <c r="AD94" i="42"/>
  <c r="AE94" i="42" a="1"/>
  <c r="AE94" i="42"/>
  <c r="AF94" i="42" a="1"/>
  <c r="AF94" i="42"/>
  <c r="AG94" i="42" a="1"/>
  <c r="AG94" i="42"/>
  <c r="AH94" i="42" a="1"/>
  <c r="AH94" i="42"/>
  <c r="AI94" i="42" a="1"/>
  <c r="AI94" i="42"/>
  <c r="AJ94" i="42" a="1"/>
  <c r="AJ94" i="42"/>
  <c r="AK94" i="42" a="1"/>
  <c r="AK94" i="42"/>
  <c r="X95" i="42" a="1"/>
  <c r="X95" i="42"/>
  <c r="Y95" i="42" a="1"/>
  <c r="Y95" i="42"/>
  <c r="Z95" i="42" a="1"/>
  <c r="Z95" i="42"/>
  <c r="AA95" i="42" a="1"/>
  <c r="AA95" i="42"/>
  <c r="AB95" i="42" a="1"/>
  <c r="AB95" i="42"/>
  <c r="AC95" i="42" a="1"/>
  <c r="AC95" i="42"/>
  <c r="AD95" i="42" a="1"/>
  <c r="AD95" i="42"/>
  <c r="AE95" i="42" a="1"/>
  <c r="AE95" i="42"/>
  <c r="AF95" i="42" a="1"/>
  <c r="AF95" i="42"/>
  <c r="AG95" i="42" a="1"/>
  <c r="AG95" i="42"/>
  <c r="AH95" i="42" a="1"/>
  <c r="AH95" i="42"/>
  <c r="AI95" i="42" a="1"/>
  <c r="AI95" i="42"/>
  <c r="AJ95" i="42" a="1"/>
  <c r="AJ95" i="42"/>
  <c r="AK95" i="42" a="1"/>
  <c r="AK95" i="42"/>
  <c r="X96" i="42" a="1"/>
  <c r="X96" i="42"/>
  <c r="Y96" i="42" a="1"/>
  <c r="Y96" i="42"/>
  <c r="Z96" i="42" a="1"/>
  <c r="Z96" i="42"/>
  <c r="AA96" i="42" a="1"/>
  <c r="AA96" i="42"/>
  <c r="AB96" i="42" a="1"/>
  <c r="AB96" i="42"/>
  <c r="AC96" i="42" a="1"/>
  <c r="AC96" i="42"/>
  <c r="AD96" i="42" a="1"/>
  <c r="AD96" i="42"/>
  <c r="AE96" i="42" a="1"/>
  <c r="AE96" i="42"/>
  <c r="AF96" i="42" a="1"/>
  <c r="AF96" i="42"/>
  <c r="AG96" i="42" a="1"/>
  <c r="AG96" i="42"/>
  <c r="AH96" i="42" a="1"/>
  <c r="AH96" i="42"/>
  <c r="AI96" i="42" a="1"/>
  <c r="AI96" i="42"/>
  <c r="AJ96" i="42" a="1"/>
  <c r="AJ96" i="42"/>
  <c r="AK96" i="42" a="1"/>
  <c r="AK96" i="42"/>
  <c r="X97" i="42" a="1"/>
  <c r="X97" i="42"/>
  <c r="Y97" i="42" a="1"/>
  <c r="Y97" i="42"/>
  <c r="Z97" i="42" a="1"/>
  <c r="Z97" i="42"/>
  <c r="AA97" i="42" a="1"/>
  <c r="AA97" i="42"/>
  <c r="AB97" i="42" a="1"/>
  <c r="AB97" i="42"/>
  <c r="AC97" i="42" a="1"/>
  <c r="AC97" i="42"/>
  <c r="AD97" i="42" a="1"/>
  <c r="AD97" i="42"/>
  <c r="AE97" i="42" a="1"/>
  <c r="AE97" i="42"/>
  <c r="AF97" i="42" a="1"/>
  <c r="AF97" i="42"/>
  <c r="AG97" i="42" a="1"/>
  <c r="AG97" i="42"/>
  <c r="AH97" i="42" a="1"/>
  <c r="AH97" i="42"/>
  <c r="AI97" i="42" a="1"/>
  <c r="AI97" i="42"/>
  <c r="AJ97" i="42" a="1"/>
  <c r="AJ97" i="42"/>
  <c r="AK97" i="42" a="1"/>
  <c r="AK97" i="42"/>
  <c r="X98" i="42" a="1"/>
  <c r="X98" i="42"/>
  <c r="Y98" i="42" a="1"/>
  <c r="Y98" i="42"/>
  <c r="Z98" i="42" a="1"/>
  <c r="Z98" i="42"/>
  <c r="AA98" i="42" a="1"/>
  <c r="AA98" i="42"/>
  <c r="AB98" i="42" a="1"/>
  <c r="AB98" i="42"/>
  <c r="AC98" i="42" a="1"/>
  <c r="AC98" i="42"/>
  <c r="AD98" i="42" a="1"/>
  <c r="AD98" i="42"/>
  <c r="AE98" i="42" a="1"/>
  <c r="AE98" i="42"/>
  <c r="AF98" i="42" a="1"/>
  <c r="AF98" i="42"/>
  <c r="AG98" i="42" a="1"/>
  <c r="AG98" i="42"/>
  <c r="AH98" i="42" a="1"/>
  <c r="AH98" i="42"/>
  <c r="AI98" i="42" a="1"/>
  <c r="AI98" i="42"/>
  <c r="AJ98" i="42" a="1"/>
  <c r="AJ98" i="42"/>
  <c r="AK98" i="42" a="1"/>
  <c r="AK98" i="42"/>
  <c r="X99" i="42" a="1"/>
  <c r="X99" i="42"/>
  <c r="Y99" i="42" a="1"/>
  <c r="Y99" i="42"/>
  <c r="Z99" i="42" a="1"/>
  <c r="Z99" i="42"/>
  <c r="AA99" i="42" a="1"/>
  <c r="AA99" i="42"/>
  <c r="AB99" i="42" a="1"/>
  <c r="AB99" i="42"/>
  <c r="AC99" i="42" a="1"/>
  <c r="AC99" i="42"/>
  <c r="AD99" i="42" a="1"/>
  <c r="AD99" i="42"/>
  <c r="AE99" i="42" a="1"/>
  <c r="AE99" i="42"/>
  <c r="AF99" i="42" a="1"/>
  <c r="AF99" i="42"/>
  <c r="AG99" i="42" a="1"/>
  <c r="AG99" i="42"/>
  <c r="AH99" i="42" a="1"/>
  <c r="AH99" i="42"/>
  <c r="AI99" i="42" a="1"/>
  <c r="AI99" i="42"/>
  <c r="AJ99" i="42" a="1"/>
  <c r="AJ99" i="42"/>
  <c r="AK99" i="42" a="1"/>
  <c r="AK99" i="42"/>
  <c r="X100" i="42" a="1"/>
  <c r="X100" i="42"/>
  <c r="Y100" i="42" a="1"/>
  <c r="Y100" i="42"/>
  <c r="Z100" i="42" a="1"/>
  <c r="Z100" i="42"/>
  <c r="AA100" i="42" a="1"/>
  <c r="AA100" i="42"/>
  <c r="AB100" i="42" a="1"/>
  <c r="AB100" i="42"/>
  <c r="AC100" i="42" a="1"/>
  <c r="AC100" i="42"/>
  <c r="AD100" i="42" a="1"/>
  <c r="AD100" i="42"/>
  <c r="AE100" i="42" a="1"/>
  <c r="AE100" i="42"/>
  <c r="AF100" i="42" a="1"/>
  <c r="AF100" i="42"/>
  <c r="AG100" i="42" a="1"/>
  <c r="AG100" i="42"/>
  <c r="AH100" i="42" a="1"/>
  <c r="AH100" i="42"/>
  <c r="AI100" i="42" a="1"/>
  <c r="AI100" i="42"/>
  <c r="AJ100" i="42" a="1"/>
  <c r="AJ100" i="42"/>
  <c r="AK100" i="42" a="1"/>
  <c r="AK100" i="42"/>
  <c r="X101" i="42" a="1"/>
  <c r="X101" i="42"/>
  <c r="Y101" i="42" a="1"/>
  <c r="Y101" i="42"/>
  <c r="Z101" i="42" a="1"/>
  <c r="Z101" i="42"/>
  <c r="AA101" i="42" a="1"/>
  <c r="AA101" i="42"/>
  <c r="AB101" i="42" a="1"/>
  <c r="AB101" i="42"/>
  <c r="AC101" i="42" a="1"/>
  <c r="AC101" i="42"/>
  <c r="AD101" i="42" a="1"/>
  <c r="AD101" i="42"/>
  <c r="AE101" i="42" a="1"/>
  <c r="AE101" i="42"/>
  <c r="AF101" i="42" a="1"/>
  <c r="AF101" i="42"/>
  <c r="AG101" i="42" a="1"/>
  <c r="AG101" i="42"/>
  <c r="AH101" i="42" a="1"/>
  <c r="AH101" i="42"/>
  <c r="AI101" i="42" a="1"/>
  <c r="AI101" i="42"/>
  <c r="AJ101" i="42" a="1"/>
  <c r="AJ101" i="42"/>
  <c r="AK101" i="42" a="1"/>
  <c r="AK101" i="42"/>
  <c r="X102" i="42" a="1"/>
  <c r="X102" i="42"/>
  <c r="Y102" i="42" a="1"/>
  <c r="Y102" i="42"/>
  <c r="Z102" i="42" a="1"/>
  <c r="Z102" i="42"/>
  <c r="AA102" i="42" a="1"/>
  <c r="AA102" i="42"/>
  <c r="AB102" i="42" a="1"/>
  <c r="AB102" i="42"/>
  <c r="AC102" i="42" a="1"/>
  <c r="AC102" i="42"/>
  <c r="AD102" i="42" a="1"/>
  <c r="AD102" i="42"/>
  <c r="AE102" i="42" a="1"/>
  <c r="AE102" i="42"/>
  <c r="AF102" i="42" a="1"/>
  <c r="AF102" i="42"/>
  <c r="AG102" i="42" a="1"/>
  <c r="AG102" i="42"/>
  <c r="AH102" i="42" a="1"/>
  <c r="AH102" i="42"/>
  <c r="AI102" i="42" a="1"/>
  <c r="AI102" i="42"/>
  <c r="AJ102" i="42" a="1"/>
  <c r="AJ102" i="42"/>
  <c r="AK102" i="42" a="1"/>
  <c r="AK102" i="42"/>
  <c r="X103" i="42" a="1"/>
  <c r="X103" i="42"/>
  <c r="Y103" i="42" a="1"/>
  <c r="Y103" i="42"/>
  <c r="Z103" i="42" a="1"/>
  <c r="Z103" i="42"/>
  <c r="AA103" i="42" a="1"/>
  <c r="AA103" i="42"/>
  <c r="AB103" i="42" a="1"/>
  <c r="AB103" i="42"/>
  <c r="AC103" i="42" a="1"/>
  <c r="AC103" i="42"/>
  <c r="AD103" i="42" a="1"/>
  <c r="AD103" i="42"/>
  <c r="AE103" i="42" a="1"/>
  <c r="AE103" i="42"/>
  <c r="AF103" i="42" a="1"/>
  <c r="AF103" i="42"/>
  <c r="AG103" i="42" a="1"/>
  <c r="AG103" i="42"/>
  <c r="AH103" i="42" a="1"/>
  <c r="AH103" i="42"/>
  <c r="AI103" i="42" a="1"/>
  <c r="AI103" i="42"/>
  <c r="AJ103" i="42" a="1"/>
  <c r="AJ103" i="42"/>
  <c r="AK103" i="42" a="1"/>
  <c r="AK103" i="42"/>
  <c r="X104" i="42" a="1"/>
  <c r="X104" i="42"/>
  <c r="Y104" i="42" a="1"/>
  <c r="Y104" i="42"/>
  <c r="Z104" i="42" a="1"/>
  <c r="Z104" i="42"/>
  <c r="AA104" i="42" a="1"/>
  <c r="AA104" i="42"/>
  <c r="AB104" i="42" a="1"/>
  <c r="AB104" i="42"/>
  <c r="AC104" i="42" a="1"/>
  <c r="AC104" i="42"/>
  <c r="AD104" i="42" a="1"/>
  <c r="AD104" i="42"/>
  <c r="AE104" i="42" a="1"/>
  <c r="AE104" i="42"/>
  <c r="AF104" i="42" a="1"/>
  <c r="AF104" i="42"/>
  <c r="AG104" i="42" a="1"/>
  <c r="AG104" i="42"/>
  <c r="AH104" i="42" a="1"/>
  <c r="AH104" i="42"/>
  <c r="AI104" i="42" a="1"/>
  <c r="AI104" i="42"/>
  <c r="AJ104" i="42" a="1"/>
  <c r="AJ104" i="42"/>
  <c r="AK104" i="42" a="1"/>
  <c r="AK104" i="42"/>
  <c r="X105" i="42" a="1"/>
  <c r="X105" i="42"/>
  <c r="Y105" i="42" a="1"/>
  <c r="Y105" i="42"/>
  <c r="Z105" i="42" a="1"/>
  <c r="Z105" i="42"/>
  <c r="AA105" i="42" a="1"/>
  <c r="AA105" i="42"/>
  <c r="AB105" i="42" a="1"/>
  <c r="AB105" i="42"/>
  <c r="AC105" i="42" a="1"/>
  <c r="AC105" i="42"/>
  <c r="AD105" i="42" a="1"/>
  <c r="AD105" i="42"/>
  <c r="AE105" i="42" a="1"/>
  <c r="AE105" i="42"/>
  <c r="AF105" i="42" a="1"/>
  <c r="AF105" i="42"/>
  <c r="AG105" i="42" a="1"/>
  <c r="AG105" i="42"/>
  <c r="AH105" i="42" a="1"/>
  <c r="AH105" i="42"/>
  <c r="AI105" i="42" a="1"/>
  <c r="AI105" i="42"/>
  <c r="AJ105" i="42" a="1"/>
  <c r="AJ105" i="42"/>
  <c r="AK105" i="42" a="1"/>
  <c r="AK105" i="42"/>
  <c r="X106" i="42" a="1"/>
  <c r="X106" i="42"/>
  <c r="Y106" i="42" a="1"/>
  <c r="Y106" i="42"/>
  <c r="Z106" i="42" a="1"/>
  <c r="Z106" i="42"/>
  <c r="AA106" i="42" a="1"/>
  <c r="AA106" i="42"/>
  <c r="AB106" i="42" a="1"/>
  <c r="AB106" i="42"/>
  <c r="AC106" i="42" a="1"/>
  <c r="AC106" i="42"/>
  <c r="AD106" i="42" a="1"/>
  <c r="AD106" i="42"/>
  <c r="AE106" i="42" a="1"/>
  <c r="AE106" i="42"/>
  <c r="AF106" i="42" a="1"/>
  <c r="AF106" i="42"/>
  <c r="AG106" i="42" a="1"/>
  <c r="AG106" i="42"/>
  <c r="AH106" i="42" a="1"/>
  <c r="AH106" i="42"/>
  <c r="AI106" i="42" a="1"/>
  <c r="AI106" i="42"/>
  <c r="AJ106" i="42" a="1"/>
  <c r="AJ106" i="42"/>
  <c r="AK106" i="42" a="1"/>
  <c r="AK106" i="42"/>
  <c r="X107" i="42" a="1"/>
  <c r="X107" i="42"/>
  <c r="Y107" i="42" a="1"/>
  <c r="Y107" i="42"/>
  <c r="Z107" i="42" a="1"/>
  <c r="Z107" i="42"/>
  <c r="AA107" i="42" a="1"/>
  <c r="AA107" i="42"/>
  <c r="AB107" i="42" a="1"/>
  <c r="AB107" i="42"/>
  <c r="AC107" i="42" a="1"/>
  <c r="AC107" i="42"/>
  <c r="AD107" i="42" a="1"/>
  <c r="AD107" i="42"/>
  <c r="AE107" i="42" a="1"/>
  <c r="AE107" i="42"/>
  <c r="AF107" i="42" a="1"/>
  <c r="AF107" i="42"/>
  <c r="AG107" i="42" a="1"/>
  <c r="AG107" i="42"/>
  <c r="AH107" i="42" a="1"/>
  <c r="AH107" i="42"/>
  <c r="AI107" i="42" a="1"/>
  <c r="AI107" i="42"/>
  <c r="AJ107" i="42" a="1"/>
  <c r="AJ107" i="42"/>
  <c r="AK107" i="42" a="1"/>
  <c r="AK107" i="42"/>
  <c r="X108" i="42" a="1"/>
  <c r="X108" i="42"/>
  <c r="Y108" i="42" a="1"/>
  <c r="Y108" i="42"/>
  <c r="Z108" i="42" a="1"/>
  <c r="Z108" i="42"/>
  <c r="AA108" i="42" a="1"/>
  <c r="AA108" i="42"/>
  <c r="AB108" i="42" a="1"/>
  <c r="AB108" i="42"/>
  <c r="AC108" i="42" a="1"/>
  <c r="AC108" i="42"/>
  <c r="AD108" i="42" a="1"/>
  <c r="AD108" i="42"/>
  <c r="AE108" i="42" a="1"/>
  <c r="AE108" i="42"/>
  <c r="AF108" i="42" a="1"/>
  <c r="AF108" i="42"/>
  <c r="AG108" i="42" a="1"/>
  <c r="AG108" i="42"/>
  <c r="AH108" i="42" a="1"/>
  <c r="AH108" i="42"/>
  <c r="AI108" i="42" a="1"/>
  <c r="AI108" i="42"/>
  <c r="AJ108" i="42" a="1"/>
  <c r="AJ108" i="42"/>
  <c r="AK108" i="42" a="1"/>
  <c r="AK108" i="42"/>
  <c r="X109" i="42" a="1"/>
  <c r="X109" i="42"/>
  <c r="Y109" i="42" a="1"/>
  <c r="Y109" i="42"/>
  <c r="Z109" i="42" a="1"/>
  <c r="Z109" i="42"/>
  <c r="AA109" i="42" a="1"/>
  <c r="AA109" i="42"/>
  <c r="AB109" i="42" a="1"/>
  <c r="AB109" i="42"/>
  <c r="AC109" i="42" a="1"/>
  <c r="AC109" i="42"/>
  <c r="AD109" i="42" a="1"/>
  <c r="AD109" i="42"/>
  <c r="AE109" i="42" a="1"/>
  <c r="AE109" i="42"/>
  <c r="AF109" i="42" a="1"/>
  <c r="AF109" i="42"/>
  <c r="AG109" i="42" a="1"/>
  <c r="AG109" i="42"/>
  <c r="AH109" i="42" a="1"/>
  <c r="AH109" i="42"/>
  <c r="AI109" i="42" a="1"/>
  <c r="AI109" i="42"/>
  <c r="AJ109" i="42" a="1"/>
  <c r="AJ109" i="42"/>
  <c r="AK109" i="42" a="1"/>
  <c r="AK109" i="42"/>
  <c r="X110" i="42" a="1"/>
  <c r="X110" i="42"/>
  <c r="Y110" i="42" a="1"/>
  <c r="Y110" i="42"/>
  <c r="Z110" i="42" a="1"/>
  <c r="Z110" i="42"/>
  <c r="AA110" i="42" a="1"/>
  <c r="AA110" i="42"/>
  <c r="AB110" i="42" a="1"/>
  <c r="AB110" i="42"/>
  <c r="AC110" i="42" a="1"/>
  <c r="AC110" i="42"/>
  <c r="AD110" i="42" a="1"/>
  <c r="AD110" i="42"/>
  <c r="AE110" i="42" a="1"/>
  <c r="AE110" i="42"/>
  <c r="AF110" i="42" a="1"/>
  <c r="AF110" i="42"/>
  <c r="AG110" i="42" a="1"/>
  <c r="AG110" i="42"/>
  <c r="AH110" i="42" a="1"/>
  <c r="AH110" i="42"/>
  <c r="AI110" i="42" a="1"/>
  <c r="AI110" i="42"/>
  <c r="AJ110" i="42" a="1"/>
  <c r="AJ110" i="42"/>
  <c r="AK110" i="42" a="1"/>
  <c r="AK110" i="42"/>
  <c r="X111" i="42" a="1"/>
  <c r="X111" i="42"/>
  <c r="Y111" i="42" a="1"/>
  <c r="Y111" i="42"/>
  <c r="Z111" i="42" a="1"/>
  <c r="Z111" i="42"/>
  <c r="AA111" i="42" a="1"/>
  <c r="AA111" i="42"/>
  <c r="AB111" i="42" a="1"/>
  <c r="AB111" i="42"/>
  <c r="AC111" i="42" a="1"/>
  <c r="AC111" i="42"/>
  <c r="AD111" i="42" a="1"/>
  <c r="AD111" i="42"/>
  <c r="AE111" i="42" a="1"/>
  <c r="AE111" i="42"/>
  <c r="AF111" i="42" a="1"/>
  <c r="AF111" i="42"/>
  <c r="AG111" i="42" a="1"/>
  <c r="AG111" i="42"/>
  <c r="AH111" i="42" a="1"/>
  <c r="AH111" i="42"/>
  <c r="AI111" i="42" a="1"/>
  <c r="AI111" i="42"/>
  <c r="AJ111" i="42" a="1"/>
  <c r="AJ111" i="42"/>
  <c r="AK111" i="42" a="1"/>
  <c r="AK111" i="42"/>
  <c r="X112" i="42" a="1"/>
  <c r="X112" i="42"/>
  <c r="Y112" i="42" a="1"/>
  <c r="Y112" i="42"/>
  <c r="Z112" i="42" a="1"/>
  <c r="Z112" i="42"/>
  <c r="AA112" i="42" a="1"/>
  <c r="AA112" i="42"/>
  <c r="AB112" i="42" a="1"/>
  <c r="AB112" i="42"/>
  <c r="AC112" i="42" a="1"/>
  <c r="AC112" i="42"/>
  <c r="AD112" i="42" a="1"/>
  <c r="AD112" i="42"/>
  <c r="AE112" i="42" a="1"/>
  <c r="AE112" i="42"/>
  <c r="AF112" i="42" a="1"/>
  <c r="AF112" i="42"/>
  <c r="AG112" i="42" a="1"/>
  <c r="AG112" i="42"/>
  <c r="AH112" i="42" a="1"/>
  <c r="AH112" i="42"/>
  <c r="AI112" i="42" a="1"/>
  <c r="AI112" i="42"/>
  <c r="AJ112" i="42" a="1"/>
  <c r="AJ112" i="42"/>
  <c r="AK112" i="42" a="1"/>
  <c r="AK112" i="42"/>
  <c r="X113" i="42" a="1"/>
  <c r="X113" i="42"/>
  <c r="Y113" i="42" a="1"/>
  <c r="Y113" i="42"/>
  <c r="Z113" i="42" a="1"/>
  <c r="Z113" i="42"/>
  <c r="AA113" i="42" a="1"/>
  <c r="AA113" i="42"/>
  <c r="AB113" i="42" a="1"/>
  <c r="AB113" i="42"/>
  <c r="AC113" i="42" a="1"/>
  <c r="AC113" i="42"/>
  <c r="AD113" i="42" a="1"/>
  <c r="AD113" i="42"/>
  <c r="AE113" i="42" a="1"/>
  <c r="AE113" i="42"/>
  <c r="AF113" i="42" a="1"/>
  <c r="AF113" i="42"/>
  <c r="AG113" i="42" a="1"/>
  <c r="AG113" i="42"/>
  <c r="AH113" i="42" a="1"/>
  <c r="AH113" i="42"/>
  <c r="AI113" i="42" a="1"/>
  <c r="AI113" i="42"/>
  <c r="AJ113" i="42" a="1"/>
  <c r="AJ113" i="42"/>
  <c r="AK113" i="42" a="1"/>
  <c r="AK113" i="42"/>
  <c r="X114" i="42" a="1"/>
  <c r="X114" i="42"/>
  <c r="Y114" i="42" a="1"/>
  <c r="Y114" i="42"/>
  <c r="Z114" i="42" a="1"/>
  <c r="Z114" i="42"/>
  <c r="AA114" i="42" a="1"/>
  <c r="AA114" i="42"/>
  <c r="AB114" i="42" a="1"/>
  <c r="AB114" i="42"/>
  <c r="AC114" i="42" a="1"/>
  <c r="AC114" i="42"/>
  <c r="AD114" i="42" a="1"/>
  <c r="AD114" i="42"/>
  <c r="AE114" i="42" a="1"/>
  <c r="AE114" i="42"/>
  <c r="AF114" i="42" a="1"/>
  <c r="AF114" i="42"/>
  <c r="AG114" i="42" a="1"/>
  <c r="AG114" i="42"/>
  <c r="AH114" i="42" a="1"/>
  <c r="AH114" i="42"/>
  <c r="AI114" i="42" a="1"/>
  <c r="AI114" i="42"/>
  <c r="AJ114" i="42" a="1"/>
  <c r="AJ114" i="42"/>
  <c r="AK114" i="42" a="1"/>
  <c r="AK114" i="42"/>
  <c r="X115" i="42" a="1"/>
  <c r="X115" i="42"/>
  <c r="Y115" i="42" a="1"/>
  <c r="Y115" i="42"/>
  <c r="Z115" i="42" a="1"/>
  <c r="Z115" i="42"/>
  <c r="AA115" i="42" a="1"/>
  <c r="AA115" i="42"/>
  <c r="AB115" i="42" a="1"/>
  <c r="AB115" i="42"/>
  <c r="AC115" i="42" a="1"/>
  <c r="AC115" i="42"/>
  <c r="AD115" i="42" a="1"/>
  <c r="AD115" i="42"/>
  <c r="AE115" i="42" a="1"/>
  <c r="AE115" i="42"/>
  <c r="AF115" i="42" a="1"/>
  <c r="AF115" i="42"/>
  <c r="AG115" i="42" a="1"/>
  <c r="AG115" i="42"/>
  <c r="AH115" i="42" a="1"/>
  <c r="AH115" i="42"/>
  <c r="AI115" i="42" a="1"/>
  <c r="AI115" i="42"/>
  <c r="AJ115" i="42" a="1"/>
  <c r="AJ115" i="42"/>
  <c r="AK115" i="42" a="1"/>
  <c r="AK115" i="42"/>
  <c r="X116" i="42" a="1"/>
  <c r="X116" i="42"/>
  <c r="Y116" i="42" a="1"/>
  <c r="Y116" i="42"/>
  <c r="Z116" i="42" a="1"/>
  <c r="Z116" i="42"/>
  <c r="AA116" i="42" a="1"/>
  <c r="AA116" i="42"/>
  <c r="AB116" i="42" a="1"/>
  <c r="AB116" i="42"/>
  <c r="AC116" i="42" a="1"/>
  <c r="AC116" i="42"/>
  <c r="AD116" i="42" a="1"/>
  <c r="AD116" i="42"/>
  <c r="AE116" i="42" a="1"/>
  <c r="AE116" i="42"/>
  <c r="AF116" i="42" a="1"/>
  <c r="AF116" i="42"/>
  <c r="AG116" i="42" a="1"/>
  <c r="AG116" i="42"/>
  <c r="AH116" i="42" a="1"/>
  <c r="AH116" i="42"/>
  <c r="AI116" i="42" a="1"/>
  <c r="AI116" i="42"/>
  <c r="AJ116" i="42" a="1"/>
  <c r="AJ116" i="42"/>
  <c r="AK116" i="42" a="1"/>
  <c r="AK116" i="42"/>
  <c r="X117" i="42" a="1"/>
  <c r="X117" i="42"/>
  <c r="Y117" i="42" a="1"/>
  <c r="Y117" i="42"/>
  <c r="Z117" i="42" a="1"/>
  <c r="Z117" i="42"/>
  <c r="AA117" i="42" a="1"/>
  <c r="AA117" i="42"/>
  <c r="AB117" i="42" a="1"/>
  <c r="AB117" i="42"/>
  <c r="AC117" i="42" a="1"/>
  <c r="AC117" i="42"/>
  <c r="AD117" i="42" a="1"/>
  <c r="AD117" i="42"/>
  <c r="AE117" i="42" a="1"/>
  <c r="AE117" i="42"/>
  <c r="AF117" i="42" a="1"/>
  <c r="AF117" i="42"/>
  <c r="AG117" i="42" a="1"/>
  <c r="AG117" i="42"/>
  <c r="AH117" i="42" a="1"/>
  <c r="AH117" i="42"/>
  <c r="AI117" i="42" a="1"/>
  <c r="AI117" i="42"/>
  <c r="AJ117" i="42" a="1"/>
  <c r="AJ117" i="42"/>
  <c r="AK117" i="42" a="1"/>
  <c r="AK117" i="42"/>
  <c r="X118" i="42" a="1"/>
  <c r="X118" i="42"/>
  <c r="Y118" i="42" a="1"/>
  <c r="Y118" i="42"/>
  <c r="Z118" i="42" a="1"/>
  <c r="Z118" i="42"/>
  <c r="AA118" i="42" a="1"/>
  <c r="AA118" i="42"/>
  <c r="AB118" i="42" a="1"/>
  <c r="AB118" i="42"/>
  <c r="AC118" i="42" a="1"/>
  <c r="AC118" i="42"/>
  <c r="AD118" i="42" a="1"/>
  <c r="AD118" i="42"/>
  <c r="AE118" i="42" a="1"/>
  <c r="AE118" i="42"/>
  <c r="AF118" i="42" a="1"/>
  <c r="AF118" i="42"/>
  <c r="AG118" i="42" a="1"/>
  <c r="AG118" i="42"/>
  <c r="AH118" i="42" a="1"/>
  <c r="AH118" i="42"/>
  <c r="AI118" i="42" a="1"/>
  <c r="AI118" i="42"/>
  <c r="AJ118" i="42" a="1"/>
  <c r="AJ118" i="42"/>
  <c r="AK118" i="42" a="1"/>
  <c r="AK118" i="42"/>
  <c r="X119" i="42" a="1"/>
  <c r="X119" i="42"/>
  <c r="Y119" i="42" a="1"/>
  <c r="Y119" i="42"/>
  <c r="Z119" i="42" a="1"/>
  <c r="Z119" i="42"/>
  <c r="AA119" i="42" a="1"/>
  <c r="AA119" i="42"/>
  <c r="AB119" i="42" a="1"/>
  <c r="AB119" i="42"/>
  <c r="AC119" i="42" a="1"/>
  <c r="AC119" i="42"/>
  <c r="AD119" i="42" a="1"/>
  <c r="AD119" i="42"/>
  <c r="AE119" i="42" a="1"/>
  <c r="AE119" i="42"/>
  <c r="AF119" i="42" a="1"/>
  <c r="AF119" i="42"/>
  <c r="AG119" i="42" a="1"/>
  <c r="AG119" i="42"/>
  <c r="AH119" i="42" a="1"/>
  <c r="AH119" i="42"/>
  <c r="AI119" i="42" a="1"/>
  <c r="AI119" i="42"/>
  <c r="AJ119" i="42" a="1"/>
  <c r="AJ119" i="42"/>
  <c r="AK119" i="42" a="1"/>
  <c r="AK119" i="42"/>
  <c r="X120" i="42" a="1"/>
  <c r="X120" i="42"/>
  <c r="Y120" i="42" a="1"/>
  <c r="Y120" i="42"/>
  <c r="Z120" i="42" a="1"/>
  <c r="Z120" i="42"/>
  <c r="AA120" i="42" a="1"/>
  <c r="AA120" i="42"/>
  <c r="AB120" i="42" a="1"/>
  <c r="AB120" i="42"/>
  <c r="AC120" i="42" a="1"/>
  <c r="AC120" i="42"/>
  <c r="AD120" i="42" a="1"/>
  <c r="AD120" i="42"/>
  <c r="AE120" i="42" a="1"/>
  <c r="AE120" i="42"/>
  <c r="AF120" i="42" a="1"/>
  <c r="AF120" i="42"/>
  <c r="AG120" i="42" a="1"/>
  <c r="AG120" i="42"/>
  <c r="AH120" i="42" a="1"/>
  <c r="AH120" i="42"/>
  <c r="AI120" i="42" a="1"/>
  <c r="AI120" i="42"/>
  <c r="AJ120" i="42" a="1"/>
  <c r="AJ120" i="42"/>
  <c r="AK120" i="42" a="1"/>
  <c r="AK120" i="42"/>
  <c r="X121" i="42" a="1"/>
  <c r="X121" i="42"/>
  <c r="Y121" i="42" a="1"/>
  <c r="Y121" i="42"/>
  <c r="Z121" i="42" a="1"/>
  <c r="Z121" i="42"/>
  <c r="AA121" i="42" a="1"/>
  <c r="AA121" i="42"/>
  <c r="AB121" i="42" a="1"/>
  <c r="AB121" i="42"/>
  <c r="AC121" i="42" a="1"/>
  <c r="AC121" i="42"/>
  <c r="AD121" i="42" a="1"/>
  <c r="AD121" i="42"/>
  <c r="AE121" i="42" a="1"/>
  <c r="AE121" i="42"/>
  <c r="AF121" i="42" a="1"/>
  <c r="AF121" i="42"/>
  <c r="AG121" i="42" a="1"/>
  <c r="AG121" i="42"/>
  <c r="AH121" i="42" a="1"/>
  <c r="AH121" i="42"/>
  <c r="AI121" i="42" a="1"/>
  <c r="AI121" i="42"/>
  <c r="AJ121" i="42" a="1"/>
  <c r="AJ121" i="42"/>
  <c r="AK121" i="42" a="1"/>
  <c r="AK121" i="42"/>
  <c r="X122" i="42" a="1"/>
  <c r="X122" i="42"/>
  <c r="Y122" i="42" a="1"/>
  <c r="Y122" i="42"/>
  <c r="Z122" i="42" a="1"/>
  <c r="Z122" i="42"/>
  <c r="AA122" i="42" a="1"/>
  <c r="AA122" i="42"/>
  <c r="AB122" i="42" a="1"/>
  <c r="AB122" i="42"/>
  <c r="AC122" i="42" a="1"/>
  <c r="AC122" i="42"/>
  <c r="AD122" i="42" a="1"/>
  <c r="AD122" i="42"/>
  <c r="AE122" i="42" a="1"/>
  <c r="AE122" i="42"/>
  <c r="AF122" i="42" a="1"/>
  <c r="AF122" i="42"/>
  <c r="AG122" i="42" a="1"/>
  <c r="AG122" i="42"/>
  <c r="AH122" i="42" a="1"/>
  <c r="AH122" i="42"/>
  <c r="AI122" i="42" a="1"/>
  <c r="AI122" i="42"/>
  <c r="AJ122" i="42" a="1"/>
  <c r="AJ122" i="42"/>
  <c r="AK122" i="42" a="1"/>
  <c r="AK122" i="42"/>
  <c r="X123" i="42" a="1"/>
  <c r="X123" i="42"/>
  <c r="Y123" i="42" a="1"/>
  <c r="Y123" i="42"/>
  <c r="Z123" i="42" a="1"/>
  <c r="Z123" i="42"/>
  <c r="AA123" i="42" a="1"/>
  <c r="AA123" i="42"/>
  <c r="AB123" i="42" a="1"/>
  <c r="AB123" i="42"/>
  <c r="AC123" i="42" a="1"/>
  <c r="AC123" i="42"/>
  <c r="AD123" i="42" a="1"/>
  <c r="AD123" i="42"/>
  <c r="AE123" i="42" a="1"/>
  <c r="AE123" i="42"/>
  <c r="AF123" i="42" a="1"/>
  <c r="AF123" i="42"/>
  <c r="AG123" i="42" a="1"/>
  <c r="AG123" i="42"/>
  <c r="AH123" i="42" a="1"/>
  <c r="AH123" i="42"/>
  <c r="AI123" i="42" a="1"/>
  <c r="AI123" i="42"/>
  <c r="AJ123" i="42" a="1"/>
  <c r="AJ123" i="42"/>
  <c r="AK123" i="42" a="1"/>
  <c r="AK123" i="42"/>
  <c r="X124" i="42" a="1"/>
  <c r="X124" i="42"/>
  <c r="Y124" i="42" a="1"/>
  <c r="Y124" i="42"/>
  <c r="Z124" i="42" a="1"/>
  <c r="Z124" i="42"/>
  <c r="AA124" i="42" a="1"/>
  <c r="AA124" i="42"/>
  <c r="AB124" i="42" a="1"/>
  <c r="AB124" i="42"/>
  <c r="AC124" i="42" a="1"/>
  <c r="AC124" i="42"/>
  <c r="AD124" i="42" a="1"/>
  <c r="AD124" i="42"/>
  <c r="AE124" i="42" a="1"/>
  <c r="AE124" i="42"/>
  <c r="AF124" i="42" a="1"/>
  <c r="AF124" i="42"/>
  <c r="AG124" i="42" a="1"/>
  <c r="AG124" i="42"/>
  <c r="AH124" i="42" a="1"/>
  <c r="AH124" i="42"/>
  <c r="AI124" i="42" a="1"/>
  <c r="AI124" i="42"/>
  <c r="AJ124" i="42" a="1"/>
  <c r="AJ124" i="42"/>
  <c r="AK124" i="42" a="1"/>
  <c r="AK124" i="42"/>
  <c r="X125" i="42" a="1"/>
  <c r="X125" i="42"/>
  <c r="Y125" i="42" a="1"/>
  <c r="Y125" i="42"/>
  <c r="Z125" i="42" a="1"/>
  <c r="Z125" i="42"/>
  <c r="AA125" i="42" a="1"/>
  <c r="AA125" i="42"/>
  <c r="AB125" i="42" a="1"/>
  <c r="AB125" i="42"/>
  <c r="AC125" i="42" a="1"/>
  <c r="AC125" i="42"/>
  <c r="AD125" i="42" a="1"/>
  <c r="AD125" i="42"/>
  <c r="AE125" i="42" a="1"/>
  <c r="AE125" i="42"/>
  <c r="AF125" i="42" a="1"/>
  <c r="AF125" i="42"/>
  <c r="AG125" i="42" a="1"/>
  <c r="AG125" i="42"/>
  <c r="AH125" i="42" a="1"/>
  <c r="AH125" i="42"/>
  <c r="AI125" i="42" a="1"/>
  <c r="AI125" i="42"/>
  <c r="AJ125" i="42" a="1"/>
  <c r="AJ125" i="42"/>
  <c r="AK125" i="42" a="1"/>
  <c r="AK125" i="42"/>
  <c r="X126" i="42" a="1"/>
  <c r="X126" i="42"/>
  <c r="Y126" i="42" a="1"/>
  <c r="Y126" i="42"/>
  <c r="Z126" i="42" a="1"/>
  <c r="Z126" i="42"/>
  <c r="AA126" i="42" a="1"/>
  <c r="AA126" i="42"/>
  <c r="AB126" i="42" a="1"/>
  <c r="AB126" i="42"/>
  <c r="AC126" i="42" a="1"/>
  <c r="AC126" i="42"/>
  <c r="AD126" i="42" a="1"/>
  <c r="AD126" i="42"/>
  <c r="AE126" i="42" a="1"/>
  <c r="AE126" i="42"/>
  <c r="AF126" i="42" a="1"/>
  <c r="AF126" i="42"/>
  <c r="AG126" i="42" a="1"/>
  <c r="AG126" i="42"/>
  <c r="AH126" i="42" a="1"/>
  <c r="AH126" i="42"/>
  <c r="AI126" i="42" a="1"/>
  <c r="AI126" i="42"/>
  <c r="AJ126" i="42" a="1"/>
  <c r="AJ126" i="42"/>
  <c r="AK126" i="42" a="1"/>
  <c r="AK126" i="42"/>
  <c r="X127" i="42" a="1"/>
  <c r="X127" i="42"/>
  <c r="Y127" i="42" a="1"/>
  <c r="Y127" i="42"/>
  <c r="Z127" i="42" a="1"/>
  <c r="Z127" i="42"/>
  <c r="AA127" i="42" a="1"/>
  <c r="AA127" i="42"/>
  <c r="AB127" i="42" a="1"/>
  <c r="AB127" i="42"/>
  <c r="AC127" i="42" a="1"/>
  <c r="AC127" i="42"/>
  <c r="AD127" i="42" a="1"/>
  <c r="AD127" i="42"/>
  <c r="AE127" i="42" a="1"/>
  <c r="AE127" i="42"/>
  <c r="AF127" i="42" a="1"/>
  <c r="AF127" i="42"/>
  <c r="AG127" i="42" a="1"/>
  <c r="AG127" i="42"/>
  <c r="AH127" i="42" a="1"/>
  <c r="AH127" i="42"/>
  <c r="AI127" i="42" a="1"/>
  <c r="AI127" i="42"/>
  <c r="AJ127" i="42" a="1"/>
  <c r="AJ127" i="42"/>
  <c r="AK127" i="42" a="1"/>
  <c r="AK127" i="42"/>
  <c r="X128" i="42" a="1"/>
  <c r="X128" i="42"/>
  <c r="Y128" i="42" a="1"/>
  <c r="Y128" i="42"/>
  <c r="Z128" i="42" a="1"/>
  <c r="Z128" i="42"/>
  <c r="AA128" i="42" a="1"/>
  <c r="AA128" i="42"/>
  <c r="AB128" i="42" a="1"/>
  <c r="AB128" i="42"/>
  <c r="AC128" i="42" a="1"/>
  <c r="AC128" i="42"/>
  <c r="AD128" i="42" a="1"/>
  <c r="AD128" i="42"/>
  <c r="AE128" i="42" a="1"/>
  <c r="AE128" i="42"/>
  <c r="AF128" i="42" a="1"/>
  <c r="AF128" i="42"/>
  <c r="AG128" i="42" a="1"/>
  <c r="AG128" i="42"/>
  <c r="AH128" i="42" a="1"/>
  <c r="AH128" i="42"/>
  <c r="AI128" i="42" a="1"/>
  <c r="AI128" i="42"/>
  <c r="AJ128" i="42" a="1"/>
  <c r="AJ128" i="42"/>
  <c r="AK128" i="42" a="1"/>
  <c r="AK128" i="42"/>
  <c r="X129" i="42" a="1"/>
  <c r="X129" i="42"/>
  <c r="Y129" i="42" a="1"/>
  <c r="Y129" i="42"/>
  <c r="Z129" i="42" a="1"/>
  <c r="Z129" i="42"/>
  <c r="AA129" i="42" a="1"/>
  <c r="AA129" i="42"/>
  <c r="AB129" i="42" a="1"/>
  <c r="AB129" i="42"/>
  <c r="AC129" i="42" a="1"/>
  <c r="AC129" i="42"/>
  <c r="AD129" i="42" a="1"/>
  <c r="AD129" i="42"/>
  <c r="AE129" i="42" a="1"/>
  <c r="AE129" i="42"/>
  <c r="AF129" i="42" a="1"/>
  <c r="AF129" i="42"/>
  <c r="AG129" i="42" a="1"/>
  <c r="AG129" i="42"/>
  <c r="AH129" i="42" a="1"/>
  <c r="AH129" i="42"/>
  <c r="AI129" i="42" a="1"/>
  <c r="AI129" i="42"/>
  <c r="AJ129" i="42" a="1"/>
  <c r="AJ129" i="42"/>
  <c r="AK129" i="42" a="1"/>
  <c r="AK129" i="42"/>
  <c r="X130" i="42" a="1"/>
  <c r="X130" i="42"/>
  <c r="Y130" i="42" a="1"/>
  <c r="Y130" i="42"/>
  <c r="Z130" i="42" a="1"/>
  <c r="Z130" i="42"/>
  <c r="AA130" i="42" a="1"/>
  <c r="AA130" i="42"/>
  <c r="AB130" i="42" a="1"/>
  <c r="AB130" i="42"/>
  <c r="AC130" i="42" a="1"/>
  <c r="AC130" i="42"/>
  <c r="AD130" i="42" a="1"/>
  <c r="AD130" i="42"/>
  <c r="AE130" i="42" a="1"/>
  <c r="AE130" i="42"/>
  <c r="AF130" i="42" a="1"/>
  <c r="AF130" i="42"/>
  <c r="AG130" i="42" a="1"/>
  <c r="AG130" i="42"/>
  <c r="AH130" i="42" a="1"/>
  <c r="AH130" i="42"/>
  <c r="AI130" i="42" a="1"/>
  <c r="AI130" i="42"/>
  <c r="AJ130" i="42" a="1"/>
  <c r="AJ130" i="42"/>
  <c r="AK130" i="42" a="1"/>
  <c r="AK130" i="42"/>
  <c r="X131" i="42" a="1"/>
  <c r="X131" i="42"/>
  <c r="Y131" i="42" a="1"/>
  <c r="Y131" i="42"/>
  <c r="Z131" i="42" a="1"/>
  <c r="Z131" i="42"/>
  <c r="AA131" i="42" a="1"/>
  <c r="AA131" i="42"/>
  <c r="AB131" i="42" a="1"/>
  <c r="AB131" i="42"/>
  <c r="AC131" i="42" a="1"/>
  <c r="AC131" i="42"/>
  <c r="AD131" i="42" a="1"/>
  <c r="AD131" i="42"/>
  <c r="AE131" i="42" a="1"/>
  <c r="AE131" i="42"/>
  <c r="AF131" i="42" a="1"/>
  <c r="AF131" i="42"/>
  <c r="AG131" i="42" a="1"/>
  <c r="AG131" i="42"/>
  <c r="AH131" i="42" a="1"/>
  <c r="AH131" i="42"/>
  <c r="AI131" i="42" a="1"/>
  <c r="AI131" i="42"/>
  <c r="AJ131" i="42" a="1"/>
  <c r="AJ131" i="42"/>
  <c r="AK131" i="42" a="1"/>
  <c r="AK131" i="42"/>
  <c r="X132" i="42" a="1"/>
  <c r="X132" i="42"/>
  <c r="Y132" i="42" a="1"/>
  <c r="Y132" i="42"/>
  <c r="Z132" i="42" a="1"/>
  <c r="Z132" i="42"/>
  <c r="AA132" i="42" a="1"/>
  <c r="AA132" i="42"/>
  <c r="AB132" i="42" a="1"/>
  <c r="AB132" i="42"/>
  <c r="AC132" i="42" a="1"/>
  <c r="AC132" i="42"/>
  <c r="AD132" i="42" a="1"/>
  <c r="AD132" i="42"/>
  <c r="AE132" i="42" a="1"/>
  <c r="AE132" i="42"/>
  <c r="AF132" i="42" a="1"/>
  <c r="AF132" i="42"/>
  <c r="AG132" i="42" a="1"/>
  <c r="AG132" i="42"/>
  <c r="AH132" i="42" a="1"/>
  <c r="AH132" i="42"/>
  <c r="AI132" i="42" a="1"/>
  <c r="AI132" i="42"/>
  <c r="AJ132" i="42" a="1"/>
  <c r="AJ132" i="42"/>
  <c r="AK132" i="42" a="1"/>
  <c r="AK132" i="42"/>
  <c r="X133" i="42" a="1"/>
  <c r="X133" i="42"/>
  <c r="Y133" i="42" a="1"/>
  <c r="Y133" i="42"/>
  <c r="Z133" i="42" a="1"/>
  <c r="Z133" i="42"/>
  <c r="AA133" i="42" a="1"/>
  <c r="AA133" i="42"/>
  <c r="AB133" i="42" a="1"/>
  <c r="AB133" i="42"/>
  <c r="AC133" i="42" a="1"/>
  <c r="AC133" i="42"/>
  <c r="AD133" i="42" a="1"/>
  <c r="AD133" i="42"/>
  <c r="AE133" i="42" a="1"/>
  <c r="AE133" i="42"/>
  <c r="AF133" i="42" a="1"/>
  <c r="AF133" i="42"/>
  <c r="AG133" i="42" a="1"/>
  <c r="AG133" i="42"/>
  <c r="AH133" i="42" a="1"/>
  <c r="AH133" i="42"/>
  <c r="AI133" i="42" a="1"/>
  <c r="AI133" i="42"/>
  <c r="AJ133" i="42" a="1"/>
  <c r="AJ133" i="42"/>
  <c r="AK133" i="42" a="1"/>
  <c r="AK133" i="42"/>
  <c r="X134" i="42" a="1"/>
  <c r="X134" i="42"/>
  <c r="Y134" i="42" a="1"/>
  <c r="Y134" i="42"/>
  <c r="Z134" i="42" a="1"/>
  <c r="Z134" i="42"/>
  <c r="AA134" i="42" a="1"/>
  <c r="AA134" i="42"/>
  <c r="AB134" i="42" a="1"/>
  <c r="AB134" i="42"/>
  <c r="AC134" i="42" a="1"/>
  <c r="AC134" i="42"/>
  <c r="AD134" i="42" a="1"/>
  <c r="AD134" i="42"/>
  <c r="AE134" i="42" a="1"/>
  <c r="AE134" i="42"/>
  <c r="AF134" i="42" a="1"/>
  <c r="AF134" i="42"/>
  <c r="AG134" i="42" a="1"/>
  <c r="AG134" i="42"/>
  <c r="AH134" i="42" a="1"/>
  <c r="AH134" i="42"/>
  <c r="AI134" i="42" a="1"/>
  <c r="AI134" i="42"/>
  <c r="AJ134" i="42" a="1"/>
  <c r="AJ134" i="42"/>
  <c r="AK134" i="42" a="1"/>
  <c r="AK134" i="42"/>
  <c r="X135" i="42" a="1"/>
  <c r="X135" i="42"/>
  <c r="Y135" i="42" a="1"/>
  <c r="Y135" i="42"/>
  <c r="Z135" i="42" a="1"/>
  <c r="Z135" i="42"/>
  <c r="AA135" i="42" a="1"/>
  <c r="AA135" i="42"/>
  <c r="AB135" i="42" a="1"/>
  <c r="AB135" i="42"/>
  <c r="AC135" i="42" a="1"/>
  <c r="AC135" i="42"/>
  <c r="AD135" i="42" a="1"/>
  <c r="AD135" i="42"/>
  <c r="AE135" i="42" a="1"/>
  <c r="AE135" i="42"/>
  <c r="AF135" i="42" a="1"/>
  <c r="AF135" i="42"/>
  <c r="AG135" i="42" a="1"/>
  <c r="AG135" i="42"/>
  <c r="AH135" i="42" a="1"/>
  <c r="AH135" i="42"/>
  <c r="AI135" i="42" a="1"/>
  <c r="AI135" i="42"/>
  <c r="AJ135" i="42" a="1"/>
  <c r="AJ135" i="42"/>
  <c r="AK135" i="42" a="1"/>
  <c r="AK135" i="42"/>
  <c r="X136" i="42" a="1"/>
  <c r="X136" i="42"/>
  <c r="Y136" i="42" a="1"/>
  <c r="Y136" i="42"/>
  <c r="Z136" i="42" a="1"/>
  <c r="Z136" i="42"/>
  <c r="AA136" i="42" a="1"/>
  <c r="AA136" i="42"/>
  <c r="AB136" i="42" a="1"/>
  <c r="AB136" i="42"/>
  <c r="AC136" i="42" a="1"/>
  <c r="AC136" i="42"/>
  <c r="AD136" i="42" a="1"/>
  <c r="AD136" i="42"/>
  <c r="AE136" i="42" a="1"/>
  <c r="AE136" i="42"/>
  <c r="AF136" i="42" a="1"/>
  <c r="AF136" i="42"/>
  <c r="AG136" i="42" a="1"/>
  <c r="AG136" i="42"/>
  <c r="AH136" i="42" a="1"/>
  <c r="AH136" i="42"/>
  <c r="AI136" i="42" a="1"/>
  <c r="AI136" i="42"/>
  <c r="AJ136" i="42" a="1"/>
  <c r="AJ136" i="42"/>
  <c r="AK136" i="42" a="1"/>
  <c r="AK136" i="42"/>
  <c r="X137" i="42" a="1"/>
  <c r="X137" i="42"/>
  <c r="Y137" i="42" a="1"/>
  <c r="Y137" i="42"/>
  <c r="Z137" i="42" a="1"/>
  <c r="Z137" i="42"/>
  <c r="AA137" i="42" a="1"/>
  <c r="AA137" i="42"/>
  <c r="AB137" i="42" a="1"/>
  <c r="AB137" i="42"/>
  <c r="AC137" i="42" a="1"/>
  <c r="AC137" i="42"/>
  <c r="AD137" i="42" a="1"/>
  <c r="AD137" i="42"/>
  <c r="AE137" i="42" a="1"/>
  <c r="AE137" i="42"/>
  <c r="AF137" i="42" a="1"/>
  <c r="AF137" i="42"/>
  <c r="AG137" i="42" a="1"/>
  <c r="AG137" i="42"/>
  <c r="AH137" i="42" a="1"/>
  <c r="AH137" i="42"/>
  <c r="AI137" i="42" a="1"/>
  <c r="AI137" i="42"/>
  <c r="AJ137" i="42" a="1"/>
  <c r="AJ137" i="42"/>
  <c r="AK137" i="42" a="1"/>
  <c r="AK137" i="42"/>
  <c r="X138" i="42" a="1"/>
  <c r="X138" i="42"/>
  <c r="Y138" i="42" a="1"/>
  <c r="Y138" i="42"/>
  <c r="Z138" i="42" a="1"/>
  <c r="Z138" i="42"/>
  <c r="AA138" i="42" a="1"/>
  <c r="AA138" i="42"/>
  <c r="AB138" i="42" a="1"/>
  <c r="AB138" i="42"/>
  <c r="AC138" i="42" a="1"/>
  <c r="AC138" i="42"/>
  <c r="AD138" i="42" a="1"/>
  <c r="AD138" i="42"/>
  <c r="AE138" i="42" a="1"/>
  <c r="AE138" i="42"/>
  <c r="AF138" i="42" a="1"/>
  <c r="AF138" i="42"/>
  <c r="AG138" i="42" a="1"/>
  <c r="AG138" i="42"/>
  <c r="AH138" i="42" a="1"/>
  <c r="AH138" i="42"/>
  <c r="AI138" i="42" a="1"/>
  <c r="AI138" i="42"/>
  <c r="AJ138" i="42" a="1"/>
  <c r="AJ138" i="42"/>
  <c r="AK138" i="42" a="1"/>
  <c r="AK138" i="42"/>
  <c r="X139" i="42" a="1"/>
  <c r="X139" i="42"/>
  <c r="Y139" i="42" a="1"/>
  <c r="Y139" i="42"/>
  <c r="Z139" i="42" a="1"/>
  <c r="Z139" i="42"/>
  <c r="AA139" i="42" a="1"/>
  <c r="AA139" i="42"/>
  <c r="AB139" i="42" a="1"/>
  <c r="AB139" i="42"/>
  <c r="AC139" i="42" a="1"/>
  <c r="AC139" i="42"/>
  <c r="AD139" i="42" a="1"/>
  <c r="AD139" i="42"/>
  <c r="AE139" i="42" a="1"/>
  <c r="AE139" i="42"/>
  <c r="AF139" i="42" a="1"/>
  <c r="AF139" i="42"/>
  <c r="AG139" i="42" a="1"/>
  <c r="AG139" i="42"/>
  <c r="AH139" i="42" a="1"/>
  <c r="AH139" i="42"/>
  <c r="AI139" i="42" a="1"/>
  <c r="AI139" i="42"/>
  <c r="AJ139" i="42" a="1"/>
  <c r="AJ139" i="42"/>
  <c r="AK139" i="42" a="1"/>
  <c r="AK139" i="42"/>
  <c r="X140" i="42" a="1"/>
  <c r="X140" i="42"/>
  <c r="Y140" i="42" a="1"/>
  <c r="Y140" i="42"/>
  <c r="Z140" i="42" a="1"/>
  <c r="Z140" i="42"/>
  <c r="AA140" i="42" a="1"/>
  <c r="AA140" i="42"/>
  <c r="AB140" i="42" a="1"/>
  <c r="AB140" i="42"/>
  <c r="AC140" i="42" a="1"/>
  <c r="AC140" i="42"/>
  <c r="AD140" i="42" a="1"/>
  <c r="AD140" i="42"/>
  <c r="AE140" i="42" a="1"/>
  <c r="AE140" i="42"/>
  <c r="AF140" i="42" a="1"/>
  <c r="AF140" i="42"/>
  <c r="AG140" i="42" a="1"/>
  <c r="AG140" i="42"/>
  <c r="AH140" i="42" a="1"/>
  <c r="AH140" i="42"/>
  <c r="AI140" i="42" a="1"/>
  <c r="AI140" i="42"/>
  <c r="AJ140" i="42" a="1"/>
  <c r="AJ140" i="42"/>
  <c r="AK140" i="42" a="1"/>
  <c r="AK140" i="42"/>
  <c r="X141" i="42" a="1"/>
  <c r="X141" i="42"/>
  <c r="Y141" i="42" a="1"/>
  <c r="Y141" i="42"/>
  <c r="Z141" i="42" a="1"/>
  <c r="Z141" i="42"/>
  <c r="AA141" i="42" a="1"/>
  <c r="AA141" i="42"/>
  <c r="AB141" i="42" a="1"/>
  <c r="AB141" i="42"/>
  <c r="AC141" i="42" a="1"/>
  <c r="AC141" i="42"/>
  <c r="AD141" i="42" a="1"/>
  <c r="AD141" i="42"/>
  <c r="AE141" i="42" a="1"/>
  <c r="AE141" i="42"/>
  <c r="AF141" i="42" a="1"/>
  <c r="AF141" i="42"/>
  <c r="AG141" i="42" a="1"/>
  <c r="AG141" i="42"/>
  <c r="AH141" i="42" a="1"/>
  <c r="AH141" i="42"/>
  <c r="AI141" i="42" a="1"/>
  <c r="AI141" i="42"/>
  <c r="AJ141" i="42" a="1"/>
  <c r="AJ141" i="42"/>
  <c r="AK141" i="42" a="1"/>
  <c r="AK141" i="42"/>
  <c r="X142" i="42" a="1"/>
  <c r="X142" i="42"/>
  <c r="Y142" i="42" a="1"/>
  <c r="Y142" i="42"/>
  <c r="Z142" i="42" a="1"/>
  <c r="Z142" i="42"/>
  <c r="AA142" i="42" a="1"/>
  <c r="AA142" i="42"/>
  <c r="AB142" i="42" a="1"/>
  <c r="AB142" i="42"/>
  <c r="AC142" i="42" a="1"/>
  <c r="AC142" i="42"/>
  <c r="AD142" i="42" a="1"/>
  <c r="AD142" i="42"/>
  <c r="AE142" i="42" a="1"/>
  <c r="AE142" i="42"/>
  <c r="AF142" i="42" a="1"/>
  <c r="AF142" i="42"/>
  <c r="AG142" i="42" a="1"/>
  <c r="AG142" i="42"/>
  <c r="AH142" i="42" a="1"/>
  <c r="AH142" i="42"/>
  <c r="AI142" i="42" a="1"/>
  <c r="AI142" i="42"/>
  <c r="AJ142" i="42" a="1"/>
  <c r="AJ142" i="42"/>
  <c r="AK142" i="42" a="1"/>
  <c r="AK142" i="42"/>
  <c r="X143" i="42" a="1"/>
  <c r="X143" i="42"/>
  <c r="Y143" i="42" a="1"/>
  <c r="Y143" i="42"/>
  <c r="Z143" i="42" a="1"/>
  <c r="Z143" i="42"/>
  <c r="AA143" i="42" a="1"/>
  <c r="AA143" i="42"/>
  <c r="AB143" i="42" a="1"/>
  <c r="AB143" i="42"/>
  <c r="AC143" i="42" a="1"/>
  <c r="AC143" i="42"/>
  <c r="AD143" i="42" a="1"/>
  <c r="AD143" i="42"/>
  <c r="AE143" i="42" a="1"/>
  <c r="AE143" i="42"/>
  <c r="AF143" i="42" a="1"/>
  <c r="AF143" i="42"/>
  <c r="AG143" i="42" a="1"/>
  <c r="AG143" i="42"/>
  <c r="AH143" i="42" a="1"/>
  <c r="AH143" i="42"/>
  <c r="AI143" i="42" a="1"/>
  <c r="AI143" i="42"/>
  <c r="AJ143" i="42" a="1"/>
  <c r="AJ143" i="42"/>
  <c r="AK143" i="42" a="1"/>
  <c r="AK143" i="42"/>
  <c r="X144" i="42" a="1"/>
  <c r="X144" i="42"/>
  <c r="Y144" i="42" a="1"/>
  <c r="Y144" i="42"/>
  <c r="Z144" i="42" a="1"/>
  <c r="Z144" i="42"/>
  <c r="AA144" i="42" a="1"/>
  <c r="AA144" i="42"/>
  <c r="AB144" i="42" a="1"/>
  <c r="AB144" i="42"/>
  <c r="AC144" i="42" a="1"/>
  <c r="AC144" i="42"/>
  <c r="AD144" i="42" a="1"/>
  <c r="AD144" i="42"/>
  <c r="AE144" i="42" a="1"/>
  <c r="AE144" i="42"/>
  <c r="AF144" i="42" a="1"/>
  <c r="AF144" i="42"/>
  <c r="AG144" i="42" a="1"/>
  <c r="AG144" i="42"/>
  <c r="AH144" i="42" a="1"/>
  <c r="AH144" i="42"/>
  <c r="AI144" i="42" a="1"/>
  <c r="AI144" i="42"/>
  <c r="AJ144" i="42" a="1"/>
  <c r="AJ144" i="42"/>
  <c r="AK144" i="42" a="1"/>
  <c r="AK144" i="42"/>
  <c r="X145" i="42" a="1"/>
  <c r="X145" i="42"/>
  <c r="Y145" i="42" a="1"/>
  <c r="Y145" i="42"/>
  <c r="Z145" i="42" a="1"/>
  <c r="Z145" i="42"/>
  <c r="AA145" i="42" a="1"/>
  <c r="AA145" i="42"/>
  <c r="AB145" i="42" a="1"/>
  <c r="AB145" i="42"/>
  <c r="AC145" i="42" a="1"/>
  <c r="AC145" i="42"/>
  <c r="AD145" i="42" a="1"/>
  <c r="AD145" i="42"/>
  <c r="AE145" i="42" a="1"/>
  <c r="AE145" i="42"/>
  <c r="AF145" i="42" a="1"/>
  <c r="AF145" i="42"/>
  <c r="AG145" i="42" a="1"/>
  <c r="AG145" i="42"/>
  <c r="AH145" i="42" a="1"/>
  <c r="AH145" i="42"/>
  <c r="AI145" i="42" a="1"/>
  <c r="AI145" i="42"/>
  <c r="AJ145" i="42" a="1"/>
  <c r="AJ145" i="42"/>
  <c r="AK145" i="42" a="1"/>
  <c r="AK145" i="42"/>
  <c r="X146" i="42" a="1"/>
  <c r="X146" i="42"/>
  <c r="Y146" i="42" a="1"/>
  <c r="Y146" i="42"/>
  <c r="Z146" i="42" a="1"/>
  <c r="Z146" i="42"/>
  <c r="AA146" i="42" a="1"/>
  <c r="AA146" i="42"/>
  <c r="AB146" i="42" a="1"/>
  <c r="AB146" i="42"/>
  <c r="AC146" i="42" a="1"/>
  <c r="AC146" i="42"/>
  <c r="AD146" i="42" a="1"/>
  <c r="AD146" i="42"/>
  <c r="AE146" i="42" a="1"/>
  <c r="AE146" i="42"/>
  <c r="AF146" i="42" a="1"/>
  <c r="AF146" i="42"/>
  <c r="AG146" i="42" a="1"/>
  <c r="AG146" i="42"/>
  <c r="AH146" i="42" a="1"/>
  <c r="AH146" i="42"/>
  <c r="AI146" i="42" a="1"/>
  <c r="AI146" i="42"/>
  <c r="AJ146" i="42" a="1"/>
  <c r="AJ146" i="42"/>
  <c r="AK146" i="42" a="1"/>
  <c r="AK146" i="42"/>
  <c r="X147" i="42" a="1"/>
  <c r="X147" i="42"/>
  <c r="Y147" i="42" a="1"/>
  <c r="Y147" i="42"/>
  <c r="Z147" i="42" a="1"/>
  <c r="Z147" i="42"/>
  <c r="AA147" i="42" a="1"/>
  <c r="AA147" i="42"/>
  <c r="AB147" i="42" a="1"/>
  <c r="AB147" i="42"/>
  <c r="AC147" i="42" a="1"/>
  <c r="AC147" i="42"/>
  <c r="AD147" i="42" a="1"/>
  <c r="AD147" i="42"/>
  <c r="AE147" i="42" a="1"/>
  <c r="AE147" i="42"/>
  <c r="AF147" i="42" a="1"/>
  <c r="AF147" i="42"/>
  <c r="AG147" i="42" a="1"/>
  <c r="AG147" i="42"/>
  <c r="AH147" i="42" a="1"/>
  <c r="AH147" i="42"/>
  <c r="AI147" i="42" a="1"/>
  <c r="AI147" i="42"/>
  <c r="AJ147" i="42" a="1"/>
  <c r="AJ147" i="42"/>
  <c r="AK147" i="42" a="1"/>
  <c r="AK147" i="42"/>
  <c r="X148" i="42" a="1"/>
  <c r="X148" i="42"/>
  <c r="Y148" i="42" a="1"/>
  <c r="Y148" i="42"/>
  <c r="Z148" i="42" a="1"/>
  <c r="Z148" i="42"/>
  <c r="AA148" i="42" a="1"/>
  <c r="AA148" i="42"/>
  <c r="AB148" i="42" a="1"/>
  <c r="AB148" i="42"/>
  <c r="AC148" i="42" a="1"/>
  <c r="AC148" i="42"/>
  <c r="AD148" i="42" a="1"/>
  <c r="AD148" i="42"/>
  <c r="AE148" i="42" a="1"/>
  <c r="AE148" i="42"/>
  <c r="AF148" i="42" a="1"/>
  <c r="AF148" i="42"/>
  <c r="AG148" i="42" a="1"/>
  <c r="AG148" i="42"/>
  <c r="AH148" i="42" a="1"/>
  <c r="AH148" i="42"/>
  <c r="AI148" i="42" a="1"/>
  <c r="AI148" i="42"/>
  <c r="AJ148" i="42" a="1"/>
  <c r="AJ148" i="42"/>
  <c r="AK148" i="42" a="1"/>
  <c r="AK148" i="42"/>
  <c r="X149" i="42" a="1"/>
  <c r="X149" i="42"/>
  <c r="Y149" i="42" a="1"/>
  <c r="Y149" i="42"/>
  <c r="Z149" i="42" a="1"/>
  <c r="Z149" i="42"/>
  <c r="AA149" i="42" a="1"/>
  <c r="AA149" i="42"/>
  <c r="AB149" i="42" a="1"/>
  <c r="AB149" i="42"/>
  <c r="AC149" i="42" a="1"/>
  <c r="AC149" i="42"/>
  <c r="AD149" i="42" a="1"/>
  <c r="AD149" i="42"/>
  <c r="AE149" i="42" a="1"/>
  <c r="AE149" i="42"/>
  <c r="AF149" i="42" a="1"/>
  <c r="AF149" i="42"/>
  <c r="AG149" i="42" a="1"/>
  <c r="AG149" i="42"/>
  <c r="AH149" i="42" a="1"/>
  <c r="AH149" i="42"/>
  <c r="AI149" i="42" a="1"/>
  <c r="AI149" i="42"/>
  <c r="AJ149" i="42" a="1"/>
  <c r="AJ149" i="42"/>
  <c r="AK149" i="42" a="1"/>
  <c r="AK149" i="42"/>
  <c r="X150" i="42" a="1"/>
  <c r="X150" i="42"/>
  <c r="Y150" i="42" a="1"/>
  <c r="Y150" i="42"/>
  <c r="Z150" i="42" a="1"/>
  <c r="Z150" i="42"/>
  <c r="AA150" i="42" a="1"/>
  <c r="AA150" i="42"/>
  <c r="AB150" i="42" a="1"/>
  <c r="AB150" i="42"/>
  <c r="AC150" i="42" a="1"/>
  <c r="AC150" i="42"/>
  <c r="AD150" i="42" a="1"/>
  <c r="AD150" i="42"/>
  <c r="AE150" i="42" a="1"/>
  <c r="AE150" i="42"/>
  <c r="AF150" i="42" a="1"/>
  <c r="AF150" i="42"/>
  <c r="AG150" i="42" a="1"/>
  <c r="AG150" i="42"/>
  <c r="AH150" i="42" a="1"/>
  <c r="AH150" i="42"/>
  <c r="AI150" i="42" a="1"/>
  <c r="AI150" i="42"/>
  <c r="AJ150" i="42" a="1"/>
  <c r="AJ150" i="42"/>
  <c r="AK150" i="42" a="1"/>
  <c r="AK150" i="42"/>
  <c r="X151" i="42" a="1"/>
  <c r="X151" i="42"/>
  <c r="Y151" i="42" a="1"/>
  <c r="Y151" i="42"/>
  <c r="Z151" i="42" a="1"/>
  <c r="Z151" i="42"/>
  <c r="AA151" i="42" a="1"/>
  <c r="AA151" i="42"/>
  <c r="AB151" i="42" a="1"/>
  <c r="AB151" i="42"/>
  <c r="AC151" i="42" a="1"/>
  <c r="AC151" i="42"/>
  <c r="AD151" i="42" a="1"/>
  <c r="AD151" i="42"/>
  <c r="AE151" i="42" a="1"/>
  <c r="AE151" i="42"/>
  <c r="AF151" i="42" a="1"/>
  <c r="AF151" i="42"/>
  <c r="AG151" i="42" a="1"/>
  <c r="AG151" i="42"/>
  <c r="AH151" i="42" a="1"/>
  <c r="AH151" i="42"/>
  <c r="AI151" i="42" a="1"/>
  <c r="AI151" i="42"/>
  <c r="AJ151" i="42" a="1"/>
  <c r="AJ151" i="42"/>
  <c r="AK151" i="42" a="1"/>
  <c r="AK151" i="42"/>
  <c r="X152" i="42" a="1"/>
  <c r="X152" i="42"/>
  <c r="Y152" i="42" a="1"/>
  <c r="Y152" i="42"/>
  <c r="Z152" i="42" a="1"/>
  <c r="Z152" i="42"/>
  <c r="AA152" i="42" a="1"/>
  <c r="AA152" i="42"/>
  <c r="AB152" i="42" a="1"/>
  <c r="AB152" i="42"/>
  <c r="AC152" i="42" a="1"/>
  <c r="AC152" i="42"/>
  <c r="AD152" i="42" a="1"/>
  <c r="AD152" i="42"/>
  <c r="AE152" i="42" a="1"/>
  <c r="AE152" i="42"/>
  <c r="AF152" i="42" a="1"/>
  <c r="AF152" i="42"/>
  <c r="AG152" i="42" a="1"/>
  <c r="AG152" i="42"/>
  <c r="AH152" i="42" a="1"/>
  <c r="AH152" i="42"/>
  <c r="AI152" i="42" a="1"/>
  <c r="AI152" i="42"/>
  <c r="AJ152" i="42" a="1"/>
  <c r="AJ152" i="42"/>
  <c r="AK152" i="42" a="1"/>
  <c r="AK152" i="42"/>
  <c r="X153" i="42" a="1"/>
  <c r="X153" i="42"/>
  <c r="Y153" i="42" a="1"/>
  <c r="Y153" i="42"/>
  <c r="Z153" i="42" a="1"/>
  <c r="Z153" i="42"/>
  <c r="AA153" i="42" a="1"/>
  <c r="AA153" i="42"/>
  <c r="AB153" i="42" a="1"/>
  <c r="AB153" i="42"/>
  <c r="AC153" i="42" a="1"/>
  <c r="AC153" i="42"/>
  <c r="AD153" i="42" a="1"/>
  <c r="AD153" i="42"/>
  <c r="AE153" i="42" a="1"/>
  <c r="AE153" i="42"/>
  <c r="AF153" i="42" a="1"/>
  <c r="AF153" i="42"/>
  <c r="AG153" i="42" a="1"/>
  <c r="AG153" i="42"/>
  <c r="AH153" i="42" a="1"/>
  <c r="AH153" i="42"/>
  <c r="AI153" i="42" a="1"/>
  <c r="AI153" i="42"/>
  <c r="AJ153" i="42" a="1"/>
  <c r="AJ153" i="42"/>
  <c r="AK153" i="42" a="1"/>
  <c r="AK153" i="42"/>
  <c r="X154" i="42" a="1"/>
  <c r="X154" i="42"/>
  <c r="Y154" i="42" a="1"/>
  <c r="Y154" i="42"/>
  <c r="Z154" i="42" a="1"/>
  <c r="Z154" i="42"/>
  <c r="AA154" i="42" a="1"/>
  <c r="AA154" i="42"/>
  <c r="AB154" i="42" a="1"/>
  <c r="AB154" i="42"/>
  <c r="AC154" i="42" a="1"/>
  <c r="AC154" i="42"/>
  <c r="AD154" i="42" a="1"/>
  <c r="AD154" i="42"/>
  <c r="AE154" i="42" a="1"/>
  <c r="AE154" i="42"/>
  <c r="AF154" i="42" a="1"/>
  <c r="AF154" i="42"/>
  <c r="AG154" i="42" a="1"/>
  <c r="AG154" i="42"/>
  <c r="AH154" i="42" a="1"/>
  <c r="AH154" i="42"/>
  <c r="AI154" i="42" a="1"/>
  <c r="AI154" i="42"/>
  <c r="AJ154" i="42" a="1"/>
  <c r="AJ154" i="42"/>
  <c r="AK154" i="42" a="1"/>
  <c r="AK154" i="42"/>
  <c r="X155" i="42" a="1"/>
  <c r="X155" i="42"/>
  <c r="Y155" i="42" a="1"/>
  <c r="Y155" i="42"/>
  <c r="Z155" i="42" a="1"/>
  <c r="Z155" i="42"/>
  <c r="AA155" i="42" a="1"/>
  <c r="AA155" i="42"/>
  <c r="AB155" i="42" a="1"/>
  <c r="AB155" i="42"/>
  <c r="AC155" i="42" a="1"/>
  <c r="AC155" i="42"/>
  <c r="AD155" i="42" a="1"/>
  <c r="AD155" i="42"/>
  <c r="AE155" i="42" a="1"/>
  <c r="AE155" i="42"/>
  <c r="AF155" i="42" a="1"/>
  <c r="AF155" i="42"/>
  <c r="AG155" i="42" a="1"/>
  <c r="AG155" i="42"/>
  <c r="AH155" i="42" a="1"/>
  <c r="AH155" i="42"/>
  <c r="AI155" i="42" a="1"/>
  <c r="AI155" i="42"/>
  <c r="AJ155" i="42" a="1"/>
  <c r="AJ155" i="42"/>
  <c r="AK155" i="42" a="1"/>
  <c r="AK155" i="42"/>
  <c r="X156" i="42" a="1"/>
  <c r="X156" i="42"/>
  <c r="Y156" i="42" a="1"/>
  <c r="Y156" i="42"/>
  <c r="Z156" i="42" a="1"/>
  <c r="Z156" i="42"/>
  <c r="AA156" i="42" a="1"/>
  <c r="AA156" i="42"/>
  <c r="AB156" i="42" a="1"/>
  <c r="AB156" i="42"/>
  <c r="AC156" i="42" a="1"/>
  <c r="AC156" i="42"/>
  <c r="AD156" i="42" a="1"/>
  <c r="AD156" i="42"/>
  <c r="AE156" i="42" a="1"/>
  <c r="AE156" i="42"/>
  <c r="AF156" i="42" a="1"/>
  <c r="AF156" i="42"/>
  <c r="AG156" i="42" a="1"/>
  <c r="AG156" i="42"/>
  <c r="AH156" i="42" a="1"/>
  <c r="AH156" i="42"/>
  <c r="AI156" i="42" a="1"/>
  <c r="AI156" i="42"/>
  <c r="AJ156" i="42" a="1"/>
  <c r="AJ156" i="42"/>
  <c r="AK156" i="42" a="1"/>
  <c r="AK156" i="42"/>
  <c r="X157" i="42" a="1"/>
  <c r="X157" i="42"/>
  <c r="Y157" i="42" a="1"/>
  <c r="Y157" i="42"/>
  <c r="Z157" i="42" a="1"/>
  <c r="Z157" i="42"/>
  <c r="AA157" i="42" a="1"/>
  <c r="AA157" i="42"/>
  <c r="AB157" i="42" a="1"/>
  <c r="AB157" i="42"/>
  <c r="AC157" i="42" a="1"/>
  <c r="AC157" i="42"/>
  <c r="AD157" i="42" a="1"/>
  <c r="AD157" i="42"/>
  <c r="AE157" i="42" a="1"/>
  <c r="AE157" i="42"/>
  <c r="AF157" i="42" a="1"/>
  <c r="AF157" i="42"/>
  <c r="AG157" i="42" a="1"/>
  <c r="AG157" i="42"/>
  <c r="AH157" i="42" a="1"/>
  <c r="AH157" i="42"/>
  <c r="AI157" i="42" a="1"/>
  <c r="AI157" i="42"/>
  <c r="AJ157" i="42" a="1"/>
  <c r="AJ157" i="42"/>
  <c r="AK157" i="42" a="1"/>
  <c r="AK157" i="42"/>
  <c r="X158" i="42" a="1"/>
  <c r="X158" i="42"/>
  <c r="Y158" i="42" a="1"/>
  <c r="Y158" i="42"/>
  <c r="Z158" i="42" a="1"/>
  <c r="Z158" i="42"/>
  <c r="AA158" i="42" a="1"/>
  <c r="AA158" i="42"/>
  <c r="AB158" i="42" a="1"/>
  <c r="AB158" i="42"/>
  <c r="AC158" i="42" a="1"/>
  <c r="AC158" i="42"/>
  <c r="AD158" i="42" a="1"/>
  <c r="AD158" i="42"/>
  <c r="AE158" i="42" a="1"/>
  <c r="AE158" i="42"/>
  <c r="AF158" i="42" a="1"/>
  <c r="AF158" i="42"/>
  <c r="AG158" i="42" a="1"/>
  <c r="AG158" i="42"/>
  <c r="AH158" i="42" a="1"/>
  <c r="AH158" i="42"/>
  <c r="AI158" i="42" a="1"/>
  <c r="AI158" i="42"/>
  <c r="AJ158" i="42" a="1"/>
  <c r="AJ158" i="42"/>
  <c r="AK158" i="42" a="1"/>
  <c r="AK158" i="42"/>
  <c r="X159" i="42" a="1"/>
  <c r="X159" i="42"/>
  <c r="Y159" i="42" a="1"/>
  <c r="Y159" i="42"/>
  <c r="Z159" i="42" a="1"/>
  <c r="Z159" i="42"/>
  <c r="AA159" i="42" a="1"/>
  <c r="AA159" i="42"/>
  <c r="AB159" i="42" a="1"/>
  <c r="AB159" i="42"/>
  <c r="AC159" i="42" a="1"/>
  <c r="AC159" i="42"/>
  <c r="AD159" i="42" a="1"/>
  <c r="AD159" i="42"/>
  <c r="AE159" i="42" a="1"/>
  <c r="AE159" i="42"/>
  <c r="AF159" i="42" a="1"/>
  <c r="AF159" i="42"/>
  <c r="AG159" i="42" a="1"/>
  <c r="AG159" i="42"/>
  <c r="AH159" i="42" a="1"/>
  <c r="AH159" i="42"/>
  <c r="AI159" i="42" a="1"/>
  <c r="AI159" i="42"/>
  <c r="AJ159" i="42" a="1"/>
  <c r="AJ159" i="42"/>
  <c r="AK159" i="42" a="1"/>
  <c r="AK159" i="42"/>
  <c r="X160" i="42" a="1"/>
  <c r="X160" i="42"/>
  <c r="Y160" i="42" a="1"/>
  <c r="Y160" i="42"/>
  <c r="Z160" i="42" a="1"/>
  <c r="Z160" i="42"/>
  <c r="AA160" i="42" a="1"/>
  <c r="AA160" i="42"/>
  <c r="AB160" i="42" a="1"/>
  <c r="AB160" i="42"/>
  <c r="AC160" i="42" a="1"/>
  <c r="AC160" i="42"/>
  <c r="AD160" i="42" a="1"/>
  <c r="AD160" i="42"/>
  <c r="AE160" i="42" a="1"/>
  <c r="AE160" i="42"/>
  <c r="AF160" i="42" a="1"/>
  <c r="AF160" i="42"/>
  <c r="AG160" i="42" a="1"/>
  <c r="AG160" i="42"/>
  <c r="AH160" i="42" a="1"/>
  <c r="AH160" i="42"/>
  <c r="AI160" i="42" a="1"/>
  <c r="AI160" i="42"/>
  <c r="AJ160" i="42" a="1"/>
  <c r="AJ160" i="42"/>
  <c r="AK160" i="42" a="1"/>
  <c r="AK160" i="42"/>
  <c r="X161" i="42" a="1"/>
  <c r="X161" i="42"/>
  <c r="Y161" i="42" a="1"/>
  <c r="Y161" i="42"/>
  <c r="Z161" i="42" a="1"/>
  <c r="Z161" i="42"/>
  <c r="AA161" i="42" a="1"/>
  <c r="AA161" i="42"/>
  <c r="AB161" i="42" a="1"/>
  <c r="AB161" i="42"/>
  <c r="AC161" i="42" a="1"/>
  <c r="AC161" i="42"/>
  <c r="AD161" i="42" a="1"/>
  <c r="AD161" i="42"/>
  <c r="AE161" i="42" a="1"/>
  <c r="AE161" i="42"/>
  <c r="AF161" i="42" a="1"/>
  <c r="AF161" i="42"/>
  <c r="AG161" i="42" a="1"/>
  <c r="AG161" i="42"/>
  <c r="AH161" i="42" a="1"/>
  <c r="AH161" i="42"/>
  <c r="AI161" i="42" a="1"/>
  <c r="AI161" i="42"/>
  <c r="AJ161" i="42" a="1"/>
  <c r="AJ161" i="42"/>
  <c r="AK161" i="42" a="1"/>
  <c r="AK161" i="42"/>
  <c r="X162" i="42" a="1"/>
  <c r="X162" i="42"/>
  <c r="Y162" i="42" a="1"/>
  <c r="Y162" i="42"/>
  <c r="Z162" i="42" a="1"/>
  <c r="Z162" i="42"/>
  <c r="AA162" i="42" a="1"/>
  <c r="AA162" i="42"/>
  <c r="AB162" i="42" a="1"/>
  <c r="AB162" i="42"/>
  <c r="AC162" i="42" a="1"/>
  <c r="AC162" i="42"/>
  <c r="AD162" i="42" a="1"/>
  <c r="AD162" i="42"/>
  <c r="AE162" i="42" a="1"/>
  <c r="AE162" i="42"/>
  <c r="AF162" i="42" a="1"/>
  <c r="AF162" i="42"/>
  <c r="AG162" i="42" a="1"/>
  <c r="AG162" i="42"/>
  <c r="AH162" i="42" a="1"/>
  <c r="AH162" i="42"/>
  <c r="AI162" i="42" a="1"/>
  <c r="AI162" i="42"/>
  <c r="AJ162" i="42" a="1"/>
  <c r="AJ162" i="42"/>
  <c r="AK162" i="42" a="1"/>
  <c r="AK162" i="42"/>
  <c r="X163" i="42" a="1"/>
  <c r="X163" i="42"/>
  <c r="Y163" i="42" a="1"/>
  <c r="Y163" i="42"/>
  <c r="Z163" i="42" a="1"/>
  <c r="Z163" i="42"/>
  <c r="AA163" i="42" a="1"/>
  <c r="AA163" i="42"/>
  <c r="AB163" i="42" a="1"/>
  <c r="AB163" i="42"/>
  <c r="AC163" i="42" a="1"/>
  <c r="AC163" i="42"/>
  <c r="AD163" i="42" a="1"/>
  <c r="AD163" i="42"/>
  <c r="AE163" i="42" a="1"/>
  <c r="AE163" i="42"/>
  <c r="AF163" i="42" a="1"/>
  <c r="AF163" i="42"/>
  <c r="AG163" i="42" a="1"/>
  <c r="AG163" i="42"/>
  <c r="AH163" i="42" a="1"/>
  <c r="AH163" i="42"/>
  <c r="AI163" i="42" a="1"/>
  <c r="AI163" i="42"/>
  <c r="AJ163" i="42" a="1"/>
  <c r="AJ163" i="42"/>
  <c r="AK163" i="42" a="1"/>
  <c r="AK163" i="42"/>
  <c r="X164" i="42" a="1"/>
  <c r="X164" i="42"/>
  <c r="Y164" i="42" a="1"/>
  <c r="Y164" i="42"/>
  <c r="Z164" i="42" a="1"/>
  <c r="Z164" i="42"/>
  <c r="AA164" i="42" a="1"/>
  <c r="AA164" i="42"/>
  <c r="AB164" i="42" a="1"/>
  <c r="AB164" i="42"/>
  <c r="AC164" i="42" a="1"/>
  <c r="AC164" i="42"/>
  <c r="AD164" i="42" a="1"/>
  <c r="AD164" i="42"/>
  <c r="AE164" i="42" a="1"/>
  <c r="AE164" i="42"/>
  <c r="AF164" i="42" a="1"/>
  <c r="AF164" i="42"/>
  <c r="AG164" i="42" a="1"/>
  <c r="AG164" i="42"/>
  <c r="AH164" i="42" a="1"/>
  <c r="AH164" i="42"/>
  <c r="AI164" i="42" a="1"/>
  <c r="AI164" i="42"/>
  <c r="AJ164" i="42" a="1"/>
  <c r="AJ164" i="42"/>
  <c r="AK164" i="42" a="1"/>
  <c r="AK164" i="42"/>
  <c r="X165" i="42" a="1"/>
  <c r="X165" i="42"/>
  <c r="Y165" i="42" a="1"/>
  <c r="Y165" i="42"/>
  <c r="Z165" i="42" a="1"/>
  <c r="Z165" i="42"/>
  <c r="AA165" i="42" a="1"/>
  <c r="AA165" i="42"/>
  <c r="AB165" i="42" a="1"/>
  <c r="AB165" i="42"/>
  <c r="AC165" i="42" a="1"/>
  <c r="AC165" i="42"/>
  <c r="AD165" i="42" a="1"/>
  <c r="AD165" i="42"/>
  <c r="AE165" i="42" a="1"/>
  <c r="AE165" i="42"/>
  <c r="AF165" i="42" a="1"/>
  <c r="AF165" i="42"/>
  <c r="AG165" i="42" a="1"/>
  <c r="AG165" i="42"/>
  <c r="AH165" i="42" a="1"/>
  <c r="AH165" i="42"/>
  <c r="AI165" i="42" a="1"/>
  <c r="AI165" i="42"/>
  <c r="AJ165" i="42" a="1"/>
  <c r="AJ165" i="42"/>
  <c r="AK165" i="42" a="1"/>
  <c r="AK165" i="42"/>
  <c r="X166" i="42" a="1"/>
  <c r="X166" i="42"/>
  <c r="Y166" i="42" a="1"/>
  <c r="Y166" i="42"/>
  <c r="Z166" i="42" a="1"/>
  <c r="Z166" i="42"/>
  <c r="AA166" i="42" a="1"/>
  <c r="AA166" i="42"/>
  <c r="AB166" i="42" a="1"/>
  <c r="AB166" i="42"/>
  <c r="AC166" i="42" a="1"/>
  <c r="AC166" i="42"/>
  <c r="AD166" i="42" a="1"/>
  <c r="AD166" i="42"/>
  <c r="AE166" i="42" a="1"/>
  <c r="AE166" i="42"/>
  <c r="AF166" i="42" a="1"/>
  <c r="AF166" i="42"/>
  <c r="AG166" i="42" a="1"/>
  <c r="AG166" i="42"/>
  <c r="AH166" i="42" a="1"/>
  <c r="AH166" i="42"/>
  <c r="AI166" i="42" a="1"/>
  <c r="AI166" i="42"/>
  <c r="AJ166" i="42" a="1"/>
  <c r="AJ166" i="42"/>
  <c r="AK166" i="42" a="1"/>
  <c r="AK166" i="42"/>
  <c r="X167" i="42" a="1"/>
  <c r="X167" i="42"/>
  <c r="Y167" i="42" a="1"/>
  <c r="Y167" i="42"/>
  <c r="Z167" i="42" a="1"/>
  <c r="Z167" i="42"/>
  <c r="AA167" i="42" a="1"/>
  <c r="AA167" i="42"/>
  <c r="AB167" i="42" a="1"/>
  <c r="AB167" i="42"/>
  <c r="AC167" i="42" a="1"/>
  <c r="AC167" i="42"/>
  <c r="AD167" i="42" a="1"/>
  <c r="AD167" i="42"/>
  <c r="AE167" i="42" a="1"/>
  <c r="AE167" i="42"/>
  <c r="AF167" i="42" a="1"/>
  <c r="AF167" i="42"/>
  <c r="AG167" i="42" a="1"/>
  <c r="AG167" i="42"/>
  <c r="AH167" i="42" a="1"/>
  <c r="AH167" i="42"/>
  <c r="AI167" i="42" a="1"/>
  <c r="AI167" i="42"/>
  <c r="AJ167" i="42" a="1"/>
  <c r="AJ167" i="42"/>
  <c r="AK167" i="42" a="1"/>
  <c r="AK167" i="42"/>
  <c r="X168" i="42" a="1"/>
  <c r="X168" i="42"/>
  <c r="Y168" i="42" a="1"/>
  <c r="Y168" i="42"/>
  <c r="Z168" i="42" a="1"/>
  <c r="Z168" i="42"/>
  <c r="AA168" i="42" a="1"/>
  <c r="AA168" i="42"/>
  <c r="AB168" i="42" a="1"/>
  <c r="AB168" i="42"/>
  <c r="AC168" i="42" a="1"/>
  <c r="AC168" i="42"/>
  <c r="AD168" i="42" a="1"/>
  <c r="AD168" i="42"/>
  <c r="AE168" i="42" a="1"/>
  <c r="AE168" i="42"/>
  <c r="AF168" i="42" a="1"/>
  <c r="AF168" i="42"/>
  <c r="AG168" i="42" a="1"/>
  <c r="AG168" i="42"/>
  <c r="AH168" i="42" a="1"/>
  <c r="AH168" i="42"/>
  <c r="AI168" i="42" a="1"/>
  <c r="AI168" i="42"/>
  <c r="AJ168" i="42" a="1"/>
  <c r="AJ168" i="42"/>
  <c r="AK168" i="42" a="1"/>
  <c r="AK168" i="42"/>
  <c r="X169" i="42" a="1"/>
  <c r="X169" i="42"/>
  <c r="Y169" i="42" a="1"/>
  <c r="Y169" i="42"/>
  <c r="Z169" i="42" a="1"/>
  <c r="Z169" i="42"/>
  <c r="AA169" i="42" a="1"/>
  <c r="AA169" i="42"/>
  <c r="AB169" i="42" a="1"/>
  <c r="AB169" i="42"/>
  <c r="AC169" i="42" a="1"/>
  <c r="AC169" i="42"/>
  <c r="AD169" i="42" a="1"/>
  <c r="AD169" i="42"/>
  <c r="AE169" i="42" a="1"/>
  <c r="AE169" i="42"/>
  <c r="AF169" i="42" a="1"/>
  <c r="AF169" i="42"/>
  <c r="AG169" i="42" a="1"/>
  <c r="AG169" i="42"/>
  <c r="AH169" i="42" a="1"/>
  <c r="AH169" i="42"/>
  <c r="AI169" i="42" a="1"/>
  <c r="AI169" i="42"/>
  <c r="AJ169" i="42" a="1"/>
  <c r="AJ169" i="42"/>
  <c r="AK169" i="42" a="1"/>
  <c r="AK169" i="42"/>
  <c r="X170" i="42" a="1"/>
  <c r="X170" i="42"/>
  <c r="Y170" i="42" a="1"/>
  <c r="Y170" i="42"/>
  <c r="Z170" i="42" a="1"/>
  <c r="Z170" i="42"/>
  <c r="AA170" i="42" a="1"/>
  <c r="AA170" i="42"/>
  <c r="AB170" i="42" a="1"/>
  <c r="AB170" i="42"/>
  <c r="AC170" i="42" a="1"/>
  <c r="AC170" i="42"/>
  <c r="AD170" i="42" a="1"/>
  <c r="AD170" i="42"/>
  <c r="AE170" i="42" a="1"/>
  <c r="AE170" i="42"/>
  <c r="AF170" i="42" a="1"/>
  <c r="AF170" i="42"/>
  <c r="AG170" i="42" a="1"/>
  <c r="AG170" i="42"/>
  <c r="AH170" i="42" a="1"/>
  <c r="AH170" i="42"/>
  <c r="AI170" i="42" a="1"/>
  <c r="AI170" i="42"/>
  <c r="AJ170" i="42" a="1"/>
  <c r="AJ170" i="42"/>
  <c r="AK170" i="42" a="1"/>
  <c r="AK170" i="42"/>
  <c r="X171" i="42" a="1"/>
  <c r="X171" i="42"/>
  <c r="Y171" i="42" a="1"/>
  <c r="Y171" i="42"/>
  <c r="Z171" i="42" a="1"/>
  <c r="Z171" i="42"/>
  <c r="AA171" i="42" a="1"/>
  <c r="AA171" i="42"/>
  <c r="AB171" i="42" a="1"/>
  <c r="AB171" i="42"/>
  <c r="AC171" i="42" a="1"/>
  <c r="AC171" i="42"/>
  <c r="AD171" i="42" a="1"/>
  <c r="AD171" i="42"/>
  <c r="AE171" i="42" a="1"/>
  <c r="AE171" i="42"/>
  <c r="AF171" i="42" a="1"/>
  <c r="AF171" i="42"/>
  <c r="AG171" i="42" a="1"/>
  <c r="AG171" i="42"/>
  <c r="AH171" i="42" a="1"/>
  <c r="AH171" i="42"/>
  <c r="AI171" i="42" a="1"/>
  <c r="AI171" i="42"/>
  <c r="AJ171" i="42" a="1"/>
  <c r="AJ171" i="42"/>
  <c r="AK171" i="42" a="1"/>
  <c r="AK171" i="42"/>
  <c r="X172" i="42" a="1"/>
  <c r="X172" i="42"/>
  <c r="Y172" i="42" a="1"/>
  <c r="Y172" i="42"/>
  <c r="Z172" i="42" a="1"/>
  <c r="Z172" i="42"/>
  <c r="AA172" i="42" a="1"/>
  <c r="AA172" i="42"/>
  <c r="AB172" i="42" a="1"/>
  <c r="AB172" i="42"/>
  <c r="AC172" i="42" a="1"/>
  <c r="AC172" i="42"/>
  <c r="AD172" i="42" a="1"/>
  <c r="AD172" i="42"/>
  <c r="AE172" i="42" a="1"/>
  <c r="AE172" i="42"/>
  <c r="AF172" i="42" a="1"/>
  <c r="AF172" i="42"/>
  <c r="AG172" i="42" a="1"/>
  <c r="AG172" i="42"/>
  <c r="AH172" i="42" a="1"/>
  <c r="AH172" i="42"/>
  <c r="AI172" i="42" a="1"/>
  <c r="AI172" i="42"/>
  <c r="AJ172" i="42" a="1"/>
  <c r="AJ172" i="42"/>
  <c r="AK172" i="42" a="1"/>
  <c r="AK172" i="42"/>
  <c r="X173" i="42" a="1"/>
  <c r="X173" i="42"/>
  <c r="Y173" i="42" a="1"/>
  <c r="Y173" i="42"/>
  <c r="Z173" i="42" a="1"/>
  <c r="Z173" i="42"/>
  <c r="AA173" i="42" a="1"/>
  <c r="AA173" i="42"/>
  <c r="AB173" i="42" a="1"/>
  <c r="AB173" i="42"/>
  <c r="AC173" i="42" a="1"/>
  <c r="AC173" i="42"/>
  <c r="AD173" i="42" a="1"/>
  <c r="AD173" i="42"/>
  <c r="AE173" i="42" a="1"/>
  <c r="AE173" i="42"/>
  <c r="AF173" i="42" a="1"/>
  <c r="AF173" i="42"/>
  <c r="AG173" i="42" a="1"/>
  <c r="AG173" i="42"/>
  <c r="AH173" i="42" a="1"/>
  <c r="AH173" i="42"/>
  <c r="AI173" i="42" a="1"/>
  <c r="AI173" i="42"/>
  <c r="AJ173" i="42" a="1"/>
  <c r="AJ173" i="42"/>
  <c r="AK173" i="42" a="1"/>
  <c r="AK173" i="42"/>
  <c r="X174" i="42" a="1"/>
  <c r="X174" i="42"/>
  <c r="Y174" i="42" a="1"/>
  <c r="Y174" i="42"/>
  <c r="Z174" i="42" a="1"/>
  <c r="Z174" i="42"/>
  <c r="AA174" i="42" a="1"/>
  <c r="AA174" i="42"/>
  <c r="AB174" i="42" a="1"/>
  <c r="AB174" i="42"/>
  <c r="AC174" i="42" a="1"/>
  <c r="AC174" i="42"/>
  <c r="AD174" i="42" a="1"/>
  <c r="AD174" i="42"/>
  <c r="AE174" i="42" a="1"/>
  <c r="AE174" i="42"/>
  <c r="AF174" i="42" a="1"/>
  <c r="AF174" i="42"/>
  <c r="AG174" i="42" a="1"/>
  <c r="AG174" i="42"/>
  <c r="AH174" i="42" a="1"/>
  <c r="AH174" i="42"/>
  <c r="AI174" i="42" a="1"/>
  <c r="AI174" i="42"/>
  <c r="AJ174" i="42" a="1"/>
  <c r="AJ174" i="42"/>
  <c r="AK174" i="42" a="1"/>
  <c r="AK174" i="42"/>
  <c r="X175" i="42" a="1"/>
  <c r="X175" i="42"/>
  <c r="Y175" i="42" a="1"/>
  <c r="Y175" i="42"/>
  <c r="Z175" i="42" a="1"/>
  <c r="Z175" i="42"/>
  <c r="AA175" i="42" a="1"/>
  <c r="AA175" i="42"/>
  <c r="AB175" i="42" a="1"/>
  <c r="AB175" i="42"/>
  <c r="AC175" i="42" a="1"/>
  <c r="AC175" i="42"/>
  <c r="AD175" i="42" a="1"/>
  <c r="AD175" i="42"/>
  <c r="AE175" i="42" a="1"/>
  <c r="AE175" i="42"/>
  <c r="AF175" i="42" a="1"/>
  <c r="AF175" i="42"/>
  <c r="AG175" i="42" a="1"/>
  <c r="AG175" i="42"/>
  <c r="AH175" i="42" a="1"/>
  <c r="AH175" i="42"/>
  <c r="AI175" i="42" a="1"/>
  <c r="AI175" i="42"/>
  <c r="AJ175" i="42" a="1"/>
  <c r="AJ175" i="42"/>
  <c r="AK175" i="42" a="1"/>
  <c r="AK175" i="42"/>
  <c r="X176" i="42" a="1"/>
  <c r="X176" i="42"/>
  <c r="Y176" i="42" a="1"/>
  <c r="Y176" i="42"/>
  <c r="Z176" i="42" a="1"/>
  <c r="Z176" i="42"/>
  <c r="AA176" i="42" a="1"/>
  <c r="AA176" i="42"/>
  <c r="AB176" i="42" a="1"/>
  <c r="AB176" i="42"/>
  <c r="AC176" i="42" a="1"/>
  <c r="AC176" i="42"/>
  <c r="AD176" i="42" a="1"/>
  <c r="AD176" i="42"/>
  <c r="AE176" i="42" a="1"/>
  <c r="AE176" i="42"/>
  <c r="AF176" i="42" a="1"/>
  <c r="AF176" i="42"/>
  <c r="AG176" i="42" a="1"/>
  <c r="AG176" i="42"/>
  <c r="AH176" i="42" a="1"/>
  <c r="AH176" i="42"/>
  <c r="AI176" i="42" a="1"/>
  <c r="AI176" i="42"/>
  <c r="AJ176" i="42" a="1"/>
  <c r="AJ176" i="42"/>
  <c r="AK176" i="42" a="1"/>
  <c r="AK176" i="42"/>
  <c r="X177" i="42" a="1"/>
  <c r="X177" i="42"/>
  <c r="Y177" i="42" a="1"/>
  <c r="Y177" i="42"/>
  <c r="Z177" i="42" a="1"/>
  <c r="Z177" i="42"/>
  <c r="AA177" i="42" a="1"/>
  <c r="AA177" i="42"/>
  <c r="AB177" i="42" a="1"/>
  <c r="AB177" i="42"/>
  <c r="AC177" i="42" a="1"/>
  <c r="AC177" i="42"/>
  <c r="AD177" i="42" a="1"/>
  <c r="AD177" i="42"/>
  <c r="AE177" i="42" a="1"/>
  <c r="AE177" i="42"/>
  <c r="AF177" i="42" a="1"/>
  <c r="AF177" i="42"/>
  <c r="AG177" i="42" a="1"/>
  <c r="AG177" i="42"/>
  <c r="AH177" i="42" a="1"/>
  <c r="AH177" i="42"/>
  <c r="AI177" i="42" a="1"/>
  <c r="AI177" i="42"/>
  <c r="AJ177" i="42" a="1"/>
  <c r="AJ177" i="42"/>
  <c r="AK177" i="42" a="1"/>
  <c r="AK177" i="42"/>
  <c r="X178" i="42" a="1"/>
  <c r="X178" i="42"/>
  <c r="Y178" i="42" a="1"/>
  <c r="Y178" i="42"/>
  <c r="Z178" i="42" a="1"/>
  <c r="Z178" i="42"/>
  <c r="AA178" i="42" a="1"/>
  <c r="AA178" i="42"/>
  <c r="AB178" i="42" a="1"/>
  <c r="AB178" i="42"/>
  <c r="AC178" i="42" a="1"/>
  <c r="AC178" i="42"/>
  <c r="AD178" i="42" a="1"/>
  <c r="AD178" i="42"/>
  <c r="AE178" i="42" a="1"/>
  <c r="AE178" i="42"/>
  <c r="AF178" i="42" a="1"/>
  <c r="AF178" i="42"/>
  <c r="AG178" i="42" a="1"/>
  <c r="AG178" i="42"/>
  <c r="AH178" i="42" a="1"/>
  <c r="AH178" i="42"/>
  <c r="AI178" i="42" a="1"/>
  <c r="AI178" i="42"/>
  <c r="AJ178" i="42" a="1"/>
  <c r="AJ178" i="42"/>
  <c r="AK178" i="42" a="1"/>
  <c r="AK178" i="42"/>
  <c r="X179" i="42" a="1"/>
  <c r="X179" i="42"/>
  <c r="Y179" i="42" a="1"/>
  <c r="Y179" i="42"/>
  <c r="Z179" i="42" a="1"/>
  <c r="Z179" i="42"/>
  <c r="AA179" i="42" a="1"/>
  <c r="AA179" i="42"/>
  <c r="AB179" i="42" a="1"/>
  <c r="AB179" i="42"/>
  <c r="AC179" i="42" a="1"/>
  <c r="AC179" i="42"/>
  <c r="AD179" i="42" a="1"/>
  <c r="AD179" i="42"/>
  <c r="AE179" i="42" a="1"/>
  <c r="AE179" i="42"/>
  <c r="AF179" i="42" a="1"/>
  <c r="AF179" i="42"/>
  <c r="AG179" i="42" a="1"/>
  <c r="AG179" i="42"/>
  <c r="AH179" i="42" a="1"/>
  <c r="AH179" i="42"/>
  <c r="AI179" i="42" a="1"/>
  <c r="AI179" i="42"/>
  <c r="AJ179" i="42" a="1"/>
  <c r="AJ179" i="42"/>
  <c r="AK179" i="42" a="1"/>
  <c r="AK179" i="42"/>
  <c r="X180" i="42" a="1"/>
  <c r="X180" i="42"/>
  <c r="Y180" i="42" a="1"/>
  <c r="Y180" i="42"/>
  <c r="Z180" i="42" a="1"/>
  <c r="Z180" i="42"/>
  <c r="AA180" i="42" a="1"/>
  <c r="AA180" i="42"/>
  <c r="AB180" i="42" a="1"/>
  <c r="AB180" i="42"/>
  <c r="AC180" i="42" a="1"/>
  <c r="AC180" i="42"/>
  <c r="AD180" i="42" a="1"/>
  <c r="AD180" i="42"/>
  <c r="AE180" i="42" a="1"/>
  <c r="AE180" i="42"/>
  <c r="AF180" i="42" a="1"/>
  <c r="AF180" i="42"/>
  <c r="AG180" i="42" a="1"/>
  <c r="AG180" i="42"/>
  <c r="AH180" i="42" a="1"/>
  <c r="AH180" i="42"/>
  <c r="AI180" i="42" a="1"/>
  <c r="AI180" i="42"/>
  <c r="AJ180" i="42" a="1"/>
  <c r="AJ180" i="42"/>
  <c r="AK180" i="42" a="1"/>
  <c r="AK180" i="42"/>
  <c r="X181" i="42" a="1"/>
  <c r="X181" i="42"/>
  <c r="Y181" i="42" a="1"/>
  <c r="Y181" i="42"/>
  <c r="Z181" i="42" a="1"/>
  <c r="Z181" i="42"/>
  <c r="AA181" i="42" a="1"/>
  <c r="AA181" i="42"/>
  <c r="AB181" i="42" a="1"/>
  <c r="AB181" i="42"/>
  <c r="AC181" i="42" a="1"/>
  <c r="AC181" i="42"/>
  <c r="AD181" i="42" a="1"/>
  <c r="AD181" i="42"/>
  <c r="AE181" i="42" a="1"/>
  <c r="AE181" i="42"/>
  <c r="AF181" i="42" a="1"/>
  <c r="AF181" i="42"/>
  <c r="AG181" i="42" a="1"/>
  <c r="AG181" i="42"/>
  <c r="AH181" i="42" a="1"/>
  <c r="AH181" i="42"/>
  <c r="AI181" i="42" a="1"/>
  <c r="AI181" i="42"/>
  <c r="AJ181" i="42" a="1"/>
  <c r="AJ181" i="42"/>
  <c r="AK181" i="42" a="1"/>
  <c r="AK181" i="42"/>
  <c r="X182" i="42" a="1"/>
  <c r="X182" i="42"/>
  <c r="Y182" i="42" a="1"/>
  <c r="Y182" i="42"/>
  <c r="Z182" i="42" a="1"/>
  <c r="Z182" i="42"/>
  <c r="AA182" i="42" a="1"/>
  <c r="AA182" i="42"/>
  <c r="AB182" i="42" a="1"/>
  <c r="AB182" i="42"/>
  <c r="AC182" i="42" a="1"/>
  <c r="AC182" i="42"/>
  <c r="AD182" i="42" a="1"/>
  <c r="AD182" i="42"/>
  <c r="AE182" i="42" a="1"/>
  <c r="AE182" i="42"/>
  <c r="AF182" i="42" a="1"/>
  <c r="AF182" i="42"/>
  <c r="AG182" i="42" a="1"/>
  <c r="AG182" i="42"/>
  <c r="AH182" i="42" a="1"/>
  <c r="AH182" i="42"/>
  <c r="AI182" i="42" a="1"/>
  <c r="AI182" i="42"/>
  <c r="AJ182" i="42" a="1"/>
  <c r="AJ182" i="42"/>
  <c r="AK182" i="42" a="1"/>
  <c r="AK182" i="42"/>
  <c r="X183" i="42" a="1"/>
  <c r="X183" i="42"/>
  <c r="Y183" i="42" a="1"/>
  <c r="Y183" i="42"/>
  <c r="Z183" i="42" a="1"/>
  <c r="Z183" i="42"/>
  <c r="AA183" i="42" a="1"/>
  <c r="AA183" i="42"/>
  <c r="AB183" i="42" a="1"/>
  <c r="AB183" i="42"/>
  <c r="AC183" i="42" a="1"/>
  <c r="AC183" i="42"/>
  <c r="AD183" i="42" a="1"/>
  <c r="AD183" i="42"/>
  <c r="AE183" i="42" a="1"/>
  <c r="AE183" i="42"/>
  <c r="AF183" i="42" a="1"/>
  <c r="AF183" i="42"/>
  <c r="AG183" i="42" a="1"/>
  <c r="AG183" i="42"/>
  <c r="AH183" i="42" a="1"/>
  <c r="AH183" i="42"/>
  <c r="AI183" i="42" a="1"/>
  <c r="AI183" i="42"/>
  <c r="AJ183" i="42" a="1"/>
  <c r="AJ183" i="42"/>
  <c r="AK183" i="42" a="1"/>
  <c r="AK183" i="42"/>
  <c r="X184" i="42" a="1"/>
  <c r="X184" i="42"/>
  <c r="Y184" i="42" a="1"/>
  <c r="Y184" i="42"/>
  <c r="Z184" i="42" a="1"/>
  <c r="Z184" i="42"/>
  <c r="AA184" i="42" a="1"/>
  <c r="AA184" i="42"/>
  <c r="AB184" i="42" a="1"/>
  <c r="AB184" i="42"/>
  <c r="AC184" i="42" a="1"/>
  <c r="AC184" i="42"/>
  <c r="AD184" i="42" a="1"/>
  <c r="AD184" i="42"/>
  <c r="AE184" i="42" a="1"/>
  <c r="AE184" i="42"/>
  <c r="AF184" i="42" a="1"/>
  <c r="AF184" i="42"/>
  <c r="AG184" i="42" a="1"/>
  <c r="AG184" i="42"/>
  <c r="AH184" i="42" a="1"/>
  <c r="AH184" i="42"/>
  <c r="AI184" i="42" a="1"/>
  <c r="AI184" i="42"/>
  <c r="AJ184" i="42" a="1"/>
  <c r="AJ184" i="42"/>
  <c r="AK184" i="42" a="1"/>
  <c r="AK184" i="42"/>
  <c r="X185" i="42" a="1"/>
  <c r="X185" i="42"/>
  <c r="Y185" i="42" a="1"/>
  <c r="Y185" i="42"/>
  <c r="Z185" i="42" a="1"/>
  <c r="Z185" i="42"/>
  <c r="AA185" i="42" a="1"/>
  <c r="AA185" i="42"/>
  <c r="AB185" i="42" a="1"/>
  <c r="AB185" i="42"/>
  <c r="AC185" i="42" a="1"/>
  <c r="AC185" i="42"/>
  <c r="AD185" i="42" a="1"/>
  <c r="AD185" i="42"/>
  <c r="AE185" i="42" a="1"/>
  <c r="AE185" i="42"/>
  <c r="AF185" i="42" a="1"/>
  <c r="AF185" i="42"/>
  <c r="AG185" i="42" a="1"/>
  <c r="AG185" i="42"/>
  <c r="AH185" i="42" a="1"/>
  <c r="AH185" i="42"/>
  <c r="AI185" i="42" a="1"/>
  <c r="AI185" i="42"/>
  <c r="AJ185" i="42" a="1"/>
  <c r="AJ185" i="42"/>
  <c r="AK185" i="42" a="1"/>
  <c r="AK185" i="42"/>
  <c r="X186" i="42" a="1"/>
  <c r="X186" i="42"/>
  <c r="Y186" i="42" a="1"/>
  <c r="Y186" i="42"/>
  <c r="Z186" i="42" a="1"/>
  <c r="Z186" i="42"/>
  <c r="AA186" i="42" a="1"/>
  <c r="AA186" i="42"/>
  <c r="AB186" i="42" a="1"/>
  <c r="AB186" i="42"/>
  <c r="AC186" i="42" a="1"/>
  <c r="AC186" i="42"/>
  <c r="AD186" i="42" a="1"/>
  <c r="AD186" i="42"/>
  <c r="AE186" i="42" a="1"/>
  <c r="AE186" i="42"/>
  <c r="AF186" i="42" a="1"/>
  <c r="AF186" i="42"/>
  <c r="AG186" i="42" a="1"/>
  <c r="AG186" i="42"/>
  <c r="AH186" i="42" a="1"/>
  <c r="AH186" i="42"/>
  <c r="AI186" i="42" a="1"/>
  <c r="AI186" i="42"/>
  <c r="AJ186" i="42" a="1"/>
  <c r="AJ186" i="42"/>
  <c r="AK186" i="42" a="1"/>
  <c r="AK186" i="42"/>
  <c r="X187" i="42" a="1"/>
  <c r="X187" i="42"/>
  <c r="Y187" i="42" a="1"/>
  <c r="Y187" i="42"/>
  <c r="Z187" i="42" a="1"/>
  <c r="Z187" i="42"/>
  <c r="AA187" i="42" a="1"/>
  <c r="AA187" i="42"/>
  <c r="AB187" i="42" a="1"/>
  <c r="AB187" i="42"/>
  <c r="AC187" i="42" a="1"/>
  <c r="AC187" i="42"/>
  <c r="AD187" i="42" a="1"/>
  <c r="AD187" i="42"/>
  <c r="AE187" i="42" a="1"/>
  <c r="AE187" i="42"/>
  <c r="AF187" i="42" a="1"/>
  <c r="AF187" i="42"/>
  <c r="AG187" i="42" a="1"/>
  <c r="AG187" i="42"/>
  <c r="AH187" i="42" a="1"/>
  <c r="AH187" i="42"/>
  <c r="AI187" i="42" a="1"/>
  <c r="AI187" i="42"/>
  <c r="AJ187" i="42" a="1"/>
  <c r="AJ187" i="42"/>
  <c r="AK187" i="42" a="1"/>
  <c r="AK187" i="42"/>
  <c r="X188" i="42" a="1"/>
  <c r="X188" i="42"/>
  <c r="Y188" i="42" a="1"/>
  <c r="Y188" i="42"/>
  <c r="Z188" i="42" a="1"/>
  <c r="Z188" i="42"/>
  <c r="AA188" i="42" a="1"/>
  <c r="AA188" i="42"/>
  <c r="AB188" i="42" a="1"/>
  <c r="AB188" i="42"/>
  <c r="AC188" i="42" a="1"/>
  <c r="AC188" i="42"/>
  <c r="AD188" i="42" a="1"/>
  <c r="AD188" i="42"/>
  <c r="AE188" i="42" a="1"/>
  <c r="AE188" i="42"/>
  <c r="AF188" i="42" a="1"/>
  <c r="AF188" i="42"/>
  <c r="AG188" i="42" a="1"/>
  <c r="AG188" i="42"/>
  <c r="AH188" i="42" a="1"/>
  <c r="AH188" i="42"/>
  <c r="AI188" i="42" a="1"/>
  <c r="AI188" i="42"/>
  <c r="AJ188" i="42" a="1"/>
  <c r="AJ188" i="42"/>
  <c r="AK188" i="42" a="1"/>
  <c r="AK188" i="42"/>
  <c r="X189" i="42" a="1"/>
  <c r="X189" i="42"/>
  <c r="Y189" i="42" a="1"/>
  <c r="Y189" i="42"/>
  <c r="Z189" i="42" a="1"/>
  <c r="Z189" i="42"/>
  <c r="AA189" i="42" a="1"/>
  <c r="AA189" i="42"/>
  <c r="AB189" i="42" a="1"/>
  <c r="AB189" i="42"/>
  <c r="AC189" i="42" a="1"/>
  <c r="AC189" i="42"/>
  <c r="AD189" i="42" a="1"/>
  <c r="AD189" i="42"/>
  <c r="AE189" i="42" a="1"/>
  <c r="AE189" i="42"/>
  <c r="AF189" i="42" a="1"/>
  <c r="AF189" i="42"/>
  <c r="AG189" i="42" a="1"/>
  <c r="AG189" i="42"/>
  <c r="AH189" i="42" a="1"/>
  <c r="AH189" i="42"/>
  <c r="AI189" i="42" a="1"/>
  <c r="AI189" i="42"/>
  <c r="AJ189" i="42" a="1"/>
  <c r="AJ189" i="42"/>
  <c r="AK189" i="42" a="1"/>
  <c r="AK189" i="42"/>
  <c r="X190" i="42" a="1"/>
  <c r="X190" i="42"/>
  <c r="Y190" i="42" a="1"/>
  <c r="Y190" i="42"/>
  <c r="Z190" i="42" a="1"/>
  <c r="Z190" i="42"/>
  <c r="AA190" i="42" a="1"/>
  <c r="AA190" i="42"/>
  <c r="AB190" i="42" a="1"/>
  <c r="AB190" i="42"/>
  <c r="AC190" i="42" a="1"/>
  <c r="AC190" i="42"/>
  <c r="AD190" i="42" a="1"/>
  <c r="AD190" i="42"/>
  <c r="AE190" i="42" a="1"/>
  <c r="AE190" i="42"/>
  <c r="AF190" i="42" a="1"/>
  <c r="AF190" i="42"/>
  <c r="AG190" i="42" a="1"/>
  <c r="AG190" i="42"/>
  <c r="AH190" i="42" a="1"/>
  <c r="AH190" i="42"/>
  <c r="AI190" i="42" a="1"/>
  <c r="AI190" i="42"/>
  <c r="AJ190" i="42" a="1"/>
  <c r="AJ190" i="42"/>
  <c r="AK190" i="42" a="1"/>
  <c r="AK190" i="42"/>
  <c r="X191" i="42" a="1"/>
  <c r="X191" i="42"/>
  <c r="Y191" i="42" a="1"/>
  <c r="Y191" i="42"/>
  <c r="Z191" i="42" a="1"/>
  <c r="Z191" i="42"/>
  <c r="AA191" i="42" a="1"/>
  <c r="AA191" i="42"/>
  <c r="AB191" i="42" a="1"/>
  <c r="AB191" i="42"/>
  <c r="AC191" i="42" a="1"/>
  <c r="AC191" i="42"/>
  <c r="AD191" i="42" a="1"/>
  <c r="AD191" i="42"/>
  <c r="AE191" i="42" a="1"/>
  <c r="AE191" i="42"/>
  <c r="AF191" i="42" a="1"/>
  <c r="AF191" i="42"/>
  <c r="AG191" i="42" a="1"/>
  <c r="AG191" i="42"/>
  <c r="AH191" i="42" a="1"/>
  <c r="AH191" i="42"/>
  <c r="AI191" i="42" a="1"/>
  <c r="AI191" i="42"/>
  <c r="AJ191" i="42" a="1"/>
  <c r="AJ191" i="42"/>
  <c r="AK191" i="42" a="1"/>
  <c r="AK191" i="42"/>
  <c r="X192" i="42" a="1"/>
  <c r="X192" i="42"/>
  <c r="Y192" i="42" a="1"/>
  <c r="Y192" i="42"/>
  <c r="Z192" i="42" a="1"/>
  <c r="Z192" i="42"/>
  <c r="AA192" i="42" a="1"/>
  <c r="AA192" i="42"/>
  <c r="AB192" i="42" a="1"/>
  <c r="AB192" i="42"/>
  <c r="AC192" i="42" a="1"/>
  <c r="AC192" i="42"/>
  <c r="AD192" i="42" a="1"/>
  <c r="AD192" i="42"/>
  <c r="AE192" i="42" a="1"/>
  <c r="AE192" i="42"/>
  <c r="AF192" i="42" a="1"/>
  <c r="AF192" i="42"/>
  <c r="AG192" i="42" a="1"/>
  <c r="AG192" i="42"/>
  <c r="AH192" i="42" a="1"/>
  <c r="AH192" i="42"/>
  <c r="AI192" i="42" a="1"/>
  <c r="AI192" i="42"/>
  <c r="AJ192" i="42" a="1"/>
  <c r="AJ192" i="42"/>
  <c r="AK192" i="42" a="1"/>
  <c r="AK192" i="42"/>
  <c r="X193" i="42" a="1"/>
  <c r="X193" i="42"/>
  <c r="Y193" i="42" a="1"/>
  <c r="Y193" i="42"/>
  <c r="Z193" i="42" a="1"/>
  <c r="Z193" i="42"/>
  <c r="AA193" i="42" a="1"/>
  <c r="AA193" i="42"/>
  <c r="AB193" i="42" a="1"/>
  <c r="AB193" i="42"/>
  <c r="AC193" i="42" a="1"/>
  <c r="AC193" i="42"/>
  <c r="AD193" i="42" a="1"/>
  <c r="AD193" i="42"/>
  <c r="AE193" i="42" a="1"/>
  <c r="AE193" i="42"/>
  <c r="AF193" i="42" a="1"/>
  <c r="AF193" i="42"/>
  <c r="AG193" i="42" a="1"/>
  <c r="AG193" i="42"/>
  <c r="AH193" i="42" a="1"/>
  <c r="AH193" i="42"/>
  <c r="AI193" i="42" a="1"/>
  <c r="AI193" i="42"/>
  <c r="AJ193" i="42" a="1"/>
  <c r="AJ193" i="42"/>
  <c r="AK193" i="42" a="1"/>
  <c r="AK193" i="42"/>
  <c r="X194" i="42" a="1"/>
  <c r="X194" i="42"/>
  <c r="Y194" i="42" a="1"/>
  <c r="Y194" i="42"/>
  <c r="Z194" i="42" a="1"/>
  <c r="Z194" i="42"/>
  <c r="AA194" i="42" a="1"/>
  <c r="AA194" i="42"/>
  <c r="AB194" i="42" a="1"/>
  <c r="AB194" i="42"/>
  <c r="AC194" i="42" a="1"/>
  <c r="AC194" i="42"/>
  <c r="AD194" i="42" a="1"/>
  <c r="AD194" i="42"/>
  <c r="AE194" i="42" a="1"/>
  <c r="AE194" i="42"/>
  <c r="AF194" i="42" a="1"/>
  <c r="AF194" i="42"/>
  <c r="AG194" i="42" a="1"/>
  <c r="AG194" i="42"/>
  <c r="AH194" i="42" a="1"/>
  <c r="AH194" i="42"/>
  <c r="AI194" i="42" a="1"/>
  <c r="AI194" i="42"/>
  <c r="AJ194" i="42" a="1"/>
  <c r="AJ194" i="42"/>
  <c r="AK194" i="42" a="1"/>
  <c r="AK194" i="42"/>
  <c r="X195" i="42" a="1"/>
  <c r="X195" i="42"/>
  <c r="Y195" i="42" a="1"/>
  <c r="Y195" i="42"/>
  <c r="Z195" i="42" a="1"/>
  <c r="Z195" i="42"/>
  <c r="AA195" i="42" a="1"/>
  <c r="AA195" i="42"/>
  <c r="AB195" i="42" a="1"/>
  <c r="AB195" i="42"/>
  <c r="AC195" i="42" a="1"/>
  <c r="AC195" i="42"/>
  <c r="AD195" i="42" a="1"/>
  <c r="AD195" i="42"/>
  <c r="AE195" i="42" a="1"/>
  <c r="AE195" i="42"/>
  <c r="AF195" i="42" a="1"/>
  <c r="AF195" i="42"/>
  <c r="AG195" i="42" a="1"/>
  <c r="AG195" i="42"/>
  <c r="AH195" i="42" a="1"/>
  <c r="AH195" i="42"/>
  <c r="AI195" i="42" a="1"/>
  <c r="AI195" i="42"/>
  <c r="AJ195" i="42" a="1"/>
  <c r="AJ195" i="42"/>
  <c r="AK195" i="42" a="1"/>
  <c r="AK195" i="42"/>
  <c r="X196" i="42" a="1"/>
  <c r="X196" i="42"/>
  <c r="Y196" i="42" a="1"/>
  <c r="Y196" i="42"/>
  <c r="Z196" i="42" a="1"/>
  <c r="Z196" i="42"/>
  <c r="AA196" i="42" a="1"/>
  <c r="AA196" i="42"/>
  <c r="AB196" i="42" a="1"/>
  <c r="AB196" i="42"/>
  <c r="AC196" i="42" a="1"/>
  <c r="AC196" i="42"/>
  <c r="AD196" i="42" a="1"/>
  <c r="AD196" i="42"/>
  <c r="AE196" i="42" a="1"/>
  <c r="AE196" i="42"/>
  <c r="AF196" i="42" a="1"/>
  <c r="AF196" i="42"/>
  <c r="AG196" i="42" a="1"/>
  <c r="AG196" i="42"/>
  <c r="AH196" i="42" a="1"/>
  <c r="AH196" i="42"/>
  <c r="AI196" i="42" a="1"/>
  <c r="AI196" i="42"/>
  <c r="AJ196" i="42" a="1"/>
  <c r="AJ196" i="42"/>
  <c r="AK196" i="42" a="1"/>
  <c r="AK196" i="42"/>
  <c r="X197" i="42" a="1"/>
  <c r="X197" i="42"/>
  <c r="Y197" i="42" a="1"/>
  <c r="Y197" i="42"/>
  <c r="Z197" i="42" a="1"/>
  <c r="Z197" i="42"/>
  <c r="AA197" i="42" a="1"/>
  <c r="AA197" i="42"/>
  <c r="AB197" i="42" a="1"/>
  <c r="AB197" i="42"/>
  <c r="AC197" i="42" a="1"/>
  <c r="AC197" i="42"/>
  <c r="AD197" i="42" a="1"/>
  <c r="AD197" i="42"/>
  <c r="AE197" i="42" a="1"/>
  <c r="AE197" i="42"/>
  <c r="AF197" i="42" a="1"/>
  <c r="AF197" i="42"/>
  <c r="AG197" i="42" a="1"/>
  <c r="AG197" i="42"/>
  <c r="AH197" i="42" a="1"/>
  <c r="AH197" i="42"/>
  <c r="AI197" i="42" a="1"/>
  <c r="AI197" i="42"/>
  <c r="AJ197" i="42" a="1"/>
  <c r="AJ197" i="42"/>
  <c r="AK197" i="42" a="1"/>
  <c r="AK197" i="42"/>
  <c r="X198" i="42" a="1"/>
  <c r="X198" i="42"/>
  <c r="Y198" i="42" a="1"/>
  <c r="Y198" i="42"/>
  <c r="Z198" i="42" a="1"/>
  <c r="Z198" i="42"/>
  <c r="AA198" i="42" a="1"/>
  <c r="AA198" i="42"/>
  <c r="AB198" i="42" a="1"/>
  <c r="AB198" i="42"/>
  <c r="AC198" i="42" a="1"/>
  <c r="AC198" i="42"/>
  <c r="AD198" i="42" a="1"/>
  <c r="AD198" i="42"/>
  <c r="AE198" i="42" a="1"/>
  <c r="AE198" i="42"/>
  <c r="AF198" i="42" a="1"/>
  <c r="AF198" i="42"/>
  <c r="AG198" i="42" a="1"/>
  <c r="AG198" i="42"/>
  <c r="AH198" i="42" a="1"/>
  <c r="AH198" i="42"/>
  <c r="AI198" i="42" a="1"/>
  <c r="AI198" i="42"/>
  <c r="AJ198" i="42" a="1"/>
  <c r="AJ198" i="42"/>
  <c r="AK198" i="42" a="1"/>
  <c r="AK198" i="42"/>
  <c r="X199" i="42" a="1"/>
  <c r="X199" i="42"/>
  <c r="Y199" i="42" a="1"/>
  <c r="Y199" i="42"/>
  <c r="Z199" i="42" a="1"/>
  <c r="Z199" i="42"/>
  <c r="AA199" i="42" a="1"/>
  <c r="AA199" i="42"/>
  <c r="AB199" i="42" a="1"/>
  <c r="AB199" i="42"/>
  <c r="AC199" i="42" a="1"/>
  <c r="AC199" i="42"/>
  <c r="AD199" i="42" a="1"/>
  <c r="AD199" i="42"/>
  <c r="AE199" i="42" a="1"/>
  <c r="AE199" i="42"/>
  <c r="AF199" i="42" a="1"/>
  <c r="AF199" i="42"/>
  <c r="AG199" i="42" a="1"/>
  <c r="AG199" i="42"/>
  <c r="AH199" i="42" a="1"/>
  <c r="AH199" i="42"/>
  <c r="AI199" i="42" a="1"/>
  <c r="AI199" i="42"/>
  <c r="AJ199" i="42" a="1"/>
  <c r="AJ199" i="42"/>
  <c r="AK199" i="42" a="1"/>
  <c r="AK199" i="42"/>
  <c r="X200" i="42" a="1"/>
  <c r="X200" i="42"/>
  <c r="Y200" i="42" a="1"/>
  <c r="Y200" i="42"/>
  <c r="Z200" i="42" a="1"/>
  <c r="Z200" i="42"/>
  <c r="AA200" i="42" a="1"/>
  <c r="AA200" i="42"/>
  <c r="AB200" i="42" a="1"/>
  <c r="AB200" i="42"/>
  <c r="AC200" i="42" a="1"/>
  <c r="AC200" i="42"/>
  <c r="AD200" i="42" a="1"/>
  <c r="AD200" i="42"/>
  <c r="AE200" i="42" a="1"/>
  <c r="AE200" i="42"/>
  <c r="AF200" i="42" a="1"/>
  <c r="AF200" i="42"/>
  <c r="AG200" i="42" a="1"/>
  <c r="AG200" i="42"/>
  <c r="AH200" i="42" a="1"/>
  <c r="AH200" i="42"/>
  <c r="AI200" i="42" a="1"/>
  <c r="AI200" i="42"/>
  <c r="AJ200" i="42" a="1"/>
  <c r="AJ200" i="42"/>
  <c r="AK200" i="42" a="1"/>
  <c r="AK200" i="42"/>
  <c r="X10" i="42" a="1"/>
  <c r="X10" i="42"/>
  <c r="Y10" i="42" a="1"/>
  <c r="Y10" i="42"/>
  <c r="Z10" i="42" a="1"/>
  <c r="Z10" i="42"/>
  <c r="AA10" i="42" a="1"/>
  <c r="AA10" i="42"/>
  <c r="AB10" i="42" a="1"/>
  <c r="AB10" i="42"/>
  <c r="AC10" i="42" a="1"/>
  <c r="AC10" i="42"/>
  <c r="AD10" i="42" a="1"/>
  <c r="AD10" i="42"/>
  <c r="AE10" i="42" a="1"/>
  <c r="AE10" i="42"/>
  <c r="AF10" i="42" a="1"/>
  <c r="AF10" i="42"/>
  <c r="AG10" i="42" a="1"/>
  <c r="AG10" i="42"/>
  <c r="AH10" i="42" a="1"/>
  <c r="AH10" i="42"/>
  <c r="AI10" i="42" a="1"/>
  <c r="AI10" i="42"/>
  <c r="AJ10" i="42" a="1"/>
  <c r="AJ10" i="42"/>
  <c r="AK10" i="42" a="1"/>
  <c r="AK10" i="42"/>
  <c r="X11" i="42" a="1"/>
  <c r="X11" i="42"/>
  <c r="Y11" i="42" a="1"/>
  <c r="Y11" i="42"/>
  <c r="Z11" i="42" a="1"/>
  <c r="Z11" i="42"/>
  <c r="AA11" i="42" a="1"/>
  <c r="AA11" i="42"/>
  <c r="AB11" i="42" a="1"/>
  <c r="AB11" i="42"/>
  <c r="AC11" i="42" a="1"/>
  <c r="AC11" i="42"/>
  <c r="AD11" i="42" a="1"/>
  <c r="AD11" i="42"/>
  <c r="AE11" i="42" a="1"/>
  <c r="AE11" i="42"/>
  <c r="AF11" i="42" a="1"/>
  <c r="AF11" i="42"/>
  <c r="AG11" i="42" a="1"/>
  <c r="AG11" i="42"/>
  <c r="AH11" i="42" a="1"/>
  <c r="AH11" i="42"/>
  <c r="AI11" i="42" a="1"/>
  <c r="AI11" i="42"/>
  <c r="AJ11" i="42" a="1"/>
  <c r="AJ11" i="42"/>
  <c r="AK11" i="42" a="1"/>
  <c r="AK11" i="42"/>
  <c r="X12" i="42" a="1"/>
  <c r="X12" i="42"/>
  <c r="Y12" i="42" a="1"/>
  <c r="Y12" i="42"/>
  <c r="Z12" i="42" a="1"/>
  <c r="Z12" i="42"/>
  <c r="AA12" i="42" a="1"/>
  <c r="AA12" i="42"/>
  <c r="AB12" i="42" a="1"/>
  <c r="AB12" i="42"/>
  <c r="AC12" i="42" a="1"/>
  <c r="AC12" i="42"/>
  <c r="AD12" i="42" a="1"/>
  <c r="AD12" i="42"/>
  <c r="AE12" i="42" a="1"/>
  <c r="AE12" i="42"/>
  <c r="AF12" i="42" a="1"/>
  <c r="AF12" i="42"/>
  <c r="AG12" i="42" a="1"/>
  <c r="AG12" i="42"/>
  <c r="AH12" i="42" a="1"/>
  <c r="AH12" i="42"/>
  <c r="AI12" i="42" a="1"/>
  <c r="AI12" i="42"/>
  <c r="AJ12" i="42" a="1"/>
  <c r="AJ12" i="42"/>
  <c r="AK12" i="42" a="1"/>
  <c r="AK12" i="42"/>
  <c r="X13" i="42" a="1"/>
  <c r="X13" i="42"/>
  <c r="Y13" i="42" a="1"/>
  <c r="Y13" i="42"/>
  <c r="Z13" i="42" a="1"/>
  <c r="Z13" i="42"/>
  <c r="AA13" i="42" a="1"/>
  <c r="AA13" i="42"/>
  <c r="AB13" i="42" a="1"/>
  <c r="AB13" i="42"/>
  <c r="AC13" i="42" a="1"/>
  <c r="AC13" i="42"/>
  <c r="AD13" i="42" a="1"/>
  <c r="AD13" i="42"/>
  <c r="AE13" i="42" a="1"/>
  <c r="AE13" i="42"/>
  <c r="AF13" i="42" a="1"/>
  <c r="AF13" i="42"/>
  <c r="AG13" i="42" a="1"/>
  <c r="AG13" i="42"/>
  <c r="AH13" i="42" a="1"/>
  <c r="AH13" i="42"/>
  <c r="AI13" i="42" a="1"/>
  <c r="AI13" i="42"/>
  <c r="AJ13" i="42" a="1"/>
  <c r="AJ13" i="42"/>
  <c r="AK13" i="42" a="1"/>
  <c r="AK13" i="42"/>
  <c r="X14" i="42" a="1"/>
  <c r="X14" i="42"/>
  <c r="Y14" i="42" a="1"/>
  <c r="Y14" i="42"/>
  <c r="Z14" i="42" a="1"/>
  <c r="Z14" i="42"/>
  <c r="AA14" i="42" a="1"/>
  <c r="AA14" i="42"/>
  <c r="AB14" i="42" a="1"/>
  <c r="AB14" i="42"/>
  <c r="AC14" i="42" a="1"/>
  <c r="AC14" i="42"/>
  <c r="AD14" i="42" a="1"/>
  <c r="AD14" i="42"/>
  <c r="AE14" i="42" a="1"/>
  <c r="AE14" i="42"/>
  <c r="AF14" i="42" a="1"/>
  <c r="AF14" i="42"/>
  <c r="AG14" i="42" a="1"/>
  <c r="AG14" i="42"/>
  <c r="AH14" i="42" a="1"/>
  <c r="AH14" i="42"/>
  <c r="AI14" i="42" a="1"/>
  <c r="AI14" i="42"/>
  <c r="AJ14" i="42" a="1"/>
  <c r="AJ14" i="42"/>
  <c r="AK14" i="42" a="1"/>
  <c r="AK14" i="42"/>
  <c r="X15" i="42" a="1"/>
  <c r="X15" i="42"/>
  <c r="Y15" i="42" a="1"/>
  <c r="Y15" i="42"/>
  <c r="Z15" i="42" a="1"/>
  <c r="Z15" i="42"/>
  <c r="AA15" i="42" a="1"/>
  <c r="AA15" i="42"/>
  <c r="AB15" i="42" a="1"/>
  <c r="AB15" i="42"/>
  <c r="AC15" i="42" a="1"/>
  <c r="AC15" i="42"/>
  <c r="AD15" i="42" a="1"/>
  <c r="AD15" i="42"/>
  <c r="AE15" i="42" a="1"/>
  <c r="AE15" i="42"/>
  <c r="AF15" i="42" a="1"/>
  <c r="AF15" i="42"/>
  <c r="AG15" i="42" a="1"/>
  <c r="AG15" i="42"/>
  <c r="AH15" i="42" a="1"/>
  <c r="AH15" i="42"/>
  <c r="AI15" i="42" a="1"/>
  <c r="AI15" i="42"/>
  <c r="AJ15" i="42" a="1"/>
  <c r="AJ15" i="42"/>
  <c r="AK15" i="42" a="1"/>
  <c r="AK15" i="42"/>
  <c r="X16" i="42" a="1"/>
  <c r="X16" i="42"/>
  <c r="Y16" i="42" a="1"/>
  <c r="Y16" i="42"/>
  <c r="Z16" i="42" a="1"/>
  <c r="Z16" i="42"/>
  <c r="AA16" i="42" a="1"/>
  <c r="AA16" i="42"/>
  <c r="AB16" i="42" a="1"/>
  <c r="AB16" i="42"/>
  <c r="AC16" i="42" a="1"/>
  <c r="AC16" i="42"/>
  <c r="AD16" i="42" a="1"/>
  <c r="AD16" i="42"/>
  <c r="AE16" i="42" a="1"/>
  <c r="AE16" i="42"/>
  <c r="AF16" i="42" a="1"/>
  <c r="AF16" i="42"/>
  <c r="AG16" i="42" a="1"/>
  <c r="AG16" i="42"/>
  <c r="AH16" i="42" a="1"/>
  <c r="AH16" i="42"/>
  <c r="AI16" i="42" a="1"/>
  <c r="AI16" i="42"/>
  <c r="AJ16" i="42" a="1"/>
  <c r="AJ16" i="42"/>
  <c r="AK16" i="42" a="1"/>
  <c r="AK16" i="42"/>
  <c r="X17" i="42" a="1"/>
  <c r="X17" i="42"/>
  <c r="Y17" i="42" a="1"/>
  <c r="Y17" i="42"/>
  <c r="Z17" i="42" a="1"/>
  <c r="Z17" i="42"/>
  <c r="AA17" i="42" a="1"/>
  <c r="AA17" i="42"/>
  <c r="AB17" i="42" a="1"/>
  <c r="AB17" i="42"/>
  <c r="AC17" i="42" a="1"/>
  <c r="AC17" i="42"/>
  <c r="AD17" i="42" a="1"/>
  <c r="AD17" i="42"/>
  <c r="AE17" i="42" a="1"/>
  <c r="AE17" i="42"/>
  <c r="AF17" i="42" a="1"/>
  <c r="AF17" i="42"/>
  <c r="AG17" i="42" a="1"/>
  <c r="AG17" i="42"/>
  <c r="AH17" i="42" a="1"/>
  <c r="AH17" i="42"/>
  <c r="AI17" i="42" a="1"/>
  <c r="AI17" i="42"/>
  <c r="AJ17" i="42" a="1"/>
  <c r="AJ17" i="42"/>
  <c r="AK17" i="42" a="1"/>
  <c r="AK17" i="42"/>
  <c r="X18" i="42" a="1"/>
  <c r="X18" i="42"/>
  <c r="Y18" i="42" a="1"/>
  <c r="Y18" i="42"/>
  <c r="Z18" i="42" a="1"/>
  <c r="Z18" i="42"/>
  <c r="AA18" i="42" a="1"/>
  <c r="AA18" i="42"/>
  <c r="AB18" i="42" a="1"/>
  <c r="AB18" i="42"/>
  <c r="AC18" i="42" a="1"/>
  <c r="AC18" i="42"/>
  <c r="AD18" i="42" a="1"/>
  <c r="AD18" i="42"/>
  <c r="AE18" i="42" a="1"/>
  <c r="AE18" i="42"/>
  <c r="AF18" i="42" a="1"/>
  <c r="AF18" i="42"/>
  <c r="AG18" i="42" a="1"/>
  <c r="AG18" i="42"/>
  <c r="AH18" i="42" a="1"/>
  <c r="AH18" i="42"/>
  <c r="AI18" i="42" a="1"/>
  <c r="AI18" i="42"/>
  <c r="AJ18" i="42" a="1"/>
  <c r="AJ18" i="42"/>
  <c r="AK18" i="42" a="1"/>
  <c r="AK18" i="42"/>
  <c r="X19" i="42" a="1"/>
  <c r="X19" i="42"/>
  <c r="Y19" i="42" a="1"/>
  <c r="Y19" i="42"/>
  <c r="Z19" i="42" a="1"/>
  <c r="Z19" i="42"/>
  <c r="AA19" i="42" a="1"/>
  <c r="AA19" i="42"/>
  <c r="AB19" i="42" a="1"/>
  <c r="AB19" i="42"/>
  <c r="AC19" i="42" a="1"/>
  <c r="AC19" i="42"/>
  <c r="AD19" i="42" a="1"/>
  <c r="AD19" i="42"/>
  <c r="AE19" i="42" a="1"/>
  <c r="AE19" i="42"/>
  <c r="AF19" i="42" a="1"/>
  <c r="AF19" i="42"/>
  <c r="AG19" i="42" a="1"/>
  <c r="AG19" i="42"/>
  <c r="AH19" i="42" a="1"/>
  <c r="AH19" i="42"/>
  <c r="AI19" i="42" a="1"/>
  <c r="AI19" i="42"/>
  <c r="AJ19" i="42" a="1"/>
  <c r="AJ19" i="42"/>
  <c r="AK19" i="42" a="1"/>
  <c r="AK19" i="42"/>
  <c r="X20" i="42" a="1"/>
  <c r="X20" i="42"/>
  <c r="Y20" i="42" a="1"/>
  <c r="Y20" i="42"/>
  <c r="Z20" i="42" a="1"/>
  <c r="Z20" i="42"/>
  <c r="AA20" i="42" a="1"/>
  <c r="AA20" i="42"/>
  <c r="AB20" i="42" a="1"/>
  <c r="AB20" i="42"/>
  <c r="AC20" i="42" a="1"/>
  <c r="AC20" i="42"/>
  <c r="AD20" i="42" a="1"/>
  <c r="AD20" i="42"/>
  <c r="AE20" i="42" a="1"/>
  <c r="AE20" i="42"/>
  <c r="AF20" i="42" a="1"/>
  <c r="AF20" i="42"/>
  <c r="AG20" i="42" a="1"/>
  <c r="AG20" i="42"/>
  <c r="AH20" i="42" a="1"/>
  <c r="AH20" i="42"/>
  <c r="AI20" i="42" a="1"/>
  <c r="AI20" i="42"/>
  <c r="AJ20" i="42" a="1"/>
  <c r="AJ20" i="42"/>
  <c r="AK20" i="42" a="1"/>
  <c r="AK20" i="42"/>
  <c r="X21" i="42" a="1"/>
  <c r="X21" i="42"/>
  <c r="Y21" i="42" a="1"/>
  <c r="Y21" i="42"/>
  <c r="Z21" i="42" a="1"/>
  <c r="Z21" i="42"/>
  <c r="AA21" i="42" a="1"/>
  <c r="AA21" i="42"/>
  <c r="AB21" i="42" a="1"/>
  <c r="AB21" i="42"/>
  <c r="AC21" i="42" a="1"/>
  <c r="AC21" i="42"/>
  <c r="AD21" i="42" a="1"/>
  <c r="AD21" i="42"/>
  <c r="AE21" i="42" a="1"/>
  <c r="AE21" i="42"/>
  <c r="AF21" i="42" a="1"/>
  <c r="AF21" i="42"/>
  <c r="AG21" i="42" a="1"/>
  <c r="AG21" i="42"/>
  <c r="AH21" i="42" a="1"/>
  <c r="AH21" i="42"/>
  <c r="AI21" i="42" a="1"/>
  <c r="AI21" i="42"/>
  <c r="AJ21" i="42" a="1"/>
  <c r="AJ21" i="42"/>
  <c r="AK21" i="42" a="1"/>
  <c r="AK21" i="42"/>
  <c r="X22" i="42" a="1"/>
  <c r="X22" i="42"/>
  <c r="Y22" i="42" a="1"/>
  <c r="Y22" i="42"/>
  <c r="Z22" i="42" a="1"/>
  <c r="Z22" i="42"/>
  <c r="AA22" i="42" a="1"/>
  <c r="AA22" i="42"/>
  <c r="AB22" i="42" a="1"/>
  <c r="AB22" i="42"/>
  <c r="AC22" i="42" a="1"/>
  <c r="AC22" i="42"/>
  <c r="AD22" i="42" a="1"/>
  <c r="AD22" i="42"/>
  <c r="AE22" i="42" a="1"/>
  <c r="AE22" i="42"/>
  <c r="AF22" i="42" a="1"/>
  <c r="AF22" i="42"/>
  <c r="AG22" i="42" a="1"/>
  <c r="AG22" i="42"/>
  <c r="AH22" i="42" a="1"/>
  <c r="AH22" i="42"/>
  <c r="AI22" i="42" a="1"/>
  <c r="AI22" i="42"/>
  <c r="AJ22" i="42" a="1"/>
  <c r="AJ22" i="42"/>
  <c r="AK22" i="42" a="1"/>
  <c r="AK22" i="42"/>
  <c r="X23" i="42" a="1"/>
  <c r="X23" i="42"/>
  <c r="Y23" i="42" a="1"/>
  <c r="Y23" i="42"/>
  <c r="Z23" i="42" a="1"/>
  <c r="Z23" i="42"/>
  <c r="AA23" i="42" a="1"/>
  <c r="AA23" i="42"/>
  <c r="AB23" i="42" a="1"/>
  <c r="AB23" i="42"/>
  <c r="AC23" i="42" a="1"/>
  <c r="AC23" i="42"/>
  <c r="AD23" i="42" a="1"/>
  <c r="AD23" i="42"/>
  <c r="AE23" i="42" a="1"/>
  <c r="AE23" i="42"/>
  <c r="AF23" i="42" a="1"/>
  <c r="AF23" i="42"/>
  <c r="AG23" i="42" a="1"/>
  <c r="AG23" i="42"/>
  <c r="AH23" i="42" a="1"/>
  <c r="AH23" i="42"/>
  <c r="AI23" i="42" a="1"/>
  <c r="AI23" i="42"/>
  <c r="AJ23" i="42" a="1"/>
  <c r="AJ23" i="42"/>
  <c r="AK23" i="42" a="1"/>
  <c r="AK23" i="42"/>
  <c r="X24" i="42" a="1"/>
  <c r="X24" i="42"/>
  <c r="Y24" i="42" a="1"/>
  <c r="Y24" i="42"/>
  <c r="Z24" i="42" a="1"/>
  <c r="Z24" i="42"/>
  <c r="AA24" i="42" a="1"/>
  <c r="AA24" i="42"/>
  <c r="AB24" i="42" a="1"/>
  <c r="AB24" i="42"/>
  <c r="AC24" i="42" a="1"/>
  <c r="AC24" i="42"/>
  <c r="AD24" i="42" a="1"/>
  <c r="AD24" i="42"/>
  <c r="AE24" i="42" a="1"/>
  <c r="AE24" i="42"/>
  <c r="AF24" i="42" a="1"/>
  <c r="AF24" i="42"/>
  <c r="AG24" i="42" a="1"/>
  <c r="AG24" i="42"/>
  <c r="AH24" i="42" a="1"/>
  <c r="AH24" i="42"/>
  <c r="AI24" i="42" a="1"/>
  <c r="AI24" i="42"/>
  <c r="AJ24" i="42" a="1"/>
  <c r="AJ24" i="42"/>
  <c r="AK24" i="42" a="1"/>
  <c r="AK24" i="42"/>
  <c r="X25" i="42" a="1"/>
  <c r="X25" i="42"/>
  <c r="Y25" i="42" a="1"/>
  <c r="Y25" i="42"/>
  <c r="Z25" i="42" a="1"/>
  <c r="Z25" i="42"/>
  <c r="AA25" i="42" a="1"/>
  <c r="AA25" i="42"/>
  <c r="AB25" i="42" a="1"/>
  <c r="AB25" i="42"/>
  <c r="AC25" i="42" a="1"/>
  <c r="AC25" i="42"/>
  <c r="AD25" i="42" a="1"/>
  <c r="AD25" i="42"/>
  <c r="AE25" i="42" a="1"/>
  <c r="AE25" i="42"/>
  <c r="AF25" i="42" a="1"/>
  <c r="AF25" i="42"/>
  <c r="AG25" i="42" a="1"/>
  <c r="AG25" i="42"/>
  <c r="AH25" i="42" a="1"/>
  <c r="AH25" i="42"/>
  <c r="AI25" i="42" a="1"/>
  <c r="AI25" i="42"/>
  <c r="AJ25" i="42" a="1"/>
  <c r="AJ25" i="42"/>
  <c r="AK25" i="42" a="1"/>
  <c r="AK25" i="42"/>
  <c r="X26" i="42" a="1"/>
  <c r="X26" i="42"/>
  <c r="Y26" i="42" a="1"/>
  <c r="Y26" i="42"/>
  <c r="Z26" i="42" a="1"/>
  <c r="Z26" i="42"/>
  <c r="AA26" i="42" a="1"/>
  <c r="AA26" i="42"/>
  <c r="AB26" i="42" a="1"/>
  <c r="AB26" i="42"/>
  <c r="AC26" i="42" a="1"/>
  <c r="AC26" i="42"/>
  <c r="AD26" i="42" a="1"/>
  <c r="AD26" i="42"/>
  <c r="AE26" i="42" a="1"/>
  <c r="AE26" i="42"/>
  <c r="AF26" i="42" a="1"/>
  <c r="AF26" i="42"/>
  <c r="AG26" i="42" a="1"/>
  <c r="AG26" i="42"/>
  <c r="AH26" i="42" a="1"/>
  <c r="AH26" i="42"/>
  <c r="AI26" i="42" a="1"/>
  <c r="AI26" i="42"/>
  <c r="AJ26" i="42" a="1"/>
  <c r="AJ26" i="42"/>
  <c r="AK26" i="42" a="1"/>
  <c r="AK26" i="42"/>
  <c r="X27" i="42" a="1"/>
  <c r="X27" i="42"/>
  <c r="Y27" i="42" a="1"/>
  <c r="Y27" i="42"/>
  <c r="Z27" i="42" a="1"/>
  <c r="Z27" i="42"/>
  <c r="AA27" i="42" a="1"/>
  <c r="AA27" i="42"/>
  <c r="AB27" i="42" a="1"/>
  <c r="AB27" i="42"/>
  <c r="AC27" i="42" a="1"/>
  <c r="AC27" i="42"/>
  <c r="AD27" i="42" a="1"/>
  <c r="AD27" i="42"/>
  <c r="AE27" i="42" a="1"/>
  <c r="AE27" i="42"/>
  <c r="AF27" i="42" a="1"/>
  <c r="AF27" i="42"/>
  <c r="AG27" i="42" a="1"/>
  <c r="AG27" i="42"/>
  <c r="AH27" i="42" a="1"/>
  <c r="AH27" i="42"/>
  <c r="AI27" i="42" a="1"/>
  <c r="AI27" i="42"/>
  <c r="AJ27" i="42" a="1"/>
  <c r="AJ27" i="42"/>
  <c r="AK27" i="42" a="1"/>
  <c r="AK27" i="42"/>
  <c r="X28" i="42" a="1"/>
  <c r="X28" i="42"/>
  <c r="Y28" i="42" a="1"/>
  <c r="Y28" i="42"/>
  <c r="Z28" i="42" a="1"/>
  <c r="Z28" i="42"/>
  <c r="AA28" i="42" a="1"/>
  <c r="AA28" i="42"/>
  <c r="AB28" i="42" a="1"/>
  <c r="AB28" i="42"/>
  <c r="AC28" i="42" a="1"/>
  <c r="AC28" i="42"/>
  <c r="AD28" i="42" a="1"/>
  <c r="AD28" i="42"/>
  <c r="AE28" i="42" a="1"/>
  <c r="AE28" i="42"/>
  <c r="AF28" i="42" a="1"/>
  <c r="AF28" i="42"/>
  <c r="AG28" i="42" a="1"/>
  <c r="AG28" i="42"/>
  <c r="AH28" i="42" a="1"/>
  <c r="AH28" i="42"/>
  <c r="AI28" i="42" a="1"/>
  <c r="AI28" i="42"/>
  <c r="AJ28" i="42" a="1"/>
  <c r="AJ28" i="42"/>
  <c r="AK28" i="42" a="1"/>
  <c r="AK28" i="42"/>
  <c r="X29" i="42" a="1"/>
  <c r="X29" i="42"/>
  <c r="Y29" i="42" a="1"/>
  <c r="Y29" i="42"/>
  <c r="Z29" i="42" a="1"/>
  <c r="Z29" i="42"/>
  <c r="AA29" i="42" a="1"/>
  <c r="AA29" i="42"/>
  <c r="AB29" i="42" a="1"/>
  <c r="AB29" i="42"/>
  <c r="AC29" i="42" a="1"/>
  <c r="AC29" i="42"/>
  <c r="AD29" i="42" a="1"/>
  <c r="AD29" i="42"/>
  <c r="AE29" i="42" a="1"/>
  <c r="AE29" i="42"/>
  <c r="AF29" i="42" a="1"/>
  <c r="AF29" i="42"/>
  <c r="AG29" i="42" a="1"/>
  <c r="AG29" i="42"/>
  <c r="AH29" i="42" a="1"/>
  <c r="AH29" i="42"/>
  <c r="AI29" i="42" a="1"/>
  <c r="AI29" i="42"/>
  <c r="AJ29" i="42" a="1"/>
  <c r="AJ29" i="42"/>
  <c r="AK29" i="42" a="1"/>
  <c r="AK29" i="42"/>
  <c r="X30" i="42" a="1"/>
  <c r="X30" i="42"/>
  <c r="Y30" i="42" a="1"/>
  <c r="Y30" i="42"/>
  <c r="Z30" i="42" a="1"/>
  <c r="Z30" i="42"/>
  <c r="AA30" i="42" a="1"/>
  <c r="AA30" i="42"/>
  <c r="AB30" i="42" a="1"/>
  <c r="AB30" i="42"/>
  <c r="AC30" i="42" a="1"/>
  <c r="AC30" i="42"/>
  <c r="AD30" i="42" a="1"/>
  <c r="AD30" i="42"/>
  <c r="AE30" i="42" a="1"/>
  <c r="AE30" i="42"/>
  <c r="AF30" i="42" a="1"/>
  <c r="AF30" i="42"/>
  <c r="AG30" i="42" a="1"/>
  <c r="AG30" i="42"/>
  <c r="AH30" i="42" a="1"/>
  <c r="AH30" i="42"/>
  <c r="AI30" i="42" a="1"/>
  <c r="AI30" i="42"/>
  <c r="AJ30" i="42" a="1"/>
  <c r="AJ30" i="42"/>
  <c r="AK30" i="42" a="1"/>
  <c r="AK30" i="42"/>
  <c r="X31" i="42" a="1"/>
  <c r="X31" i="42"/>
  <c r="Y31" i="42" a="1"/>
  <c r="Y31" i="42"/>
  <c r="Z31" i="42" a="1"/>
  <c r="Z31" i="42"/>
  <c r="AA31" i="42" a="1"/>
  <c r="AA31" i="42"/>
  <c r="AB31" i="42" a="1"/>
  <c r="AB31" i="42"/>
  <c r="AC31" i="42" a="1"/>
  <c r="AC31" i="42"/>
  <c r="AD31" i="42" a="1"/>
  <c r="AD31" i="42"/>
  <c r="AE31" i="42" a="1"/>
  <c r="AE31" i="42"/>
  <c r="AF31" i="42" a="1"/>
  <c r="AF31" i="42"/>
  <c r="AG31" i="42" a="1"/>
  <c r="AG31" i="42"/>
  <c r="AH31" i="42" a="1"/>
  <c r="AH31" i="42"/>
  <c r="AI31" i="42" a="1"/>
  <c r="AI31" i="42"/>
  <c r="AJ31" i="42" a="1"/>
  <c r="AJ31" i="42"/>
  <c r="AK31" i="42" a="1"/>
  <c r="AK31" i="42"/>
  <c r="X32" i="42" a="1"/>
  <c r="X32" i="42"/>
  <c r="Y32" i="42" a="1"/>
  <c r="Y32" i="42"/>
  <c r="Z32" i="42" a="1"/>
  <c r="Z32" i="42"/>
  <c r="AA32" i="42" a="1"/>
  <c r="AA32" i="42"/>
  <c r="AB32" i="42" a="1"/>
  <c r="AB32" i="42"/>
  <c r="AC32" i="42" a="1"/>
  <c r="AC32" i="42"/>
  <c r="AD32" i="42" a="1"/>
  <c r="AD32" i="42"/>
  <c r="AE32" i="42" a="1"/>
  <c r="AE32" i="42"/>
  <c r="AF32" i="42" a="1"/>
  <c r="AF32" i="42"/>
  <c r="AG32" i="42" a="1"/>
  <c r="AG32" i="42"/>
  <c r="AH32" i="42" a="1"/>
  <c r="AH32" i="42"/>
  <c r="AI32" i="42" a="1"/>
  <c r="AI32" i="42"/>
  <c r="AJ32" i="42" a="1"/>
  <c r="AJ32" i="42"/>
  <c r="AK32" i="42" a="1"/>
  <c r="AK32" i="42"/>
  <c r="X33" i="42" a="1"/>
  <c r="X33" i="42"/>
  <c r="Y33" i="42" a="1"/>
  <c r="Y33" i="42"/>
  <c r="Z33" i="42" a="1"/>
  <c r="Z33" i="42"/>
  <c r="AA33" i="42" a="1"/>
  <c r="AA33" i="42"/>
  <c r="AB33" i="42" a="1"/>
  <c r="AB33" i="42"/>
  <c r="AC33" i="42" a="1"/>
  <c r="AC33" i="42"/>
  <c r="AD33" i="42" a="1"/>
  <c r="AD33" i="42"/>
  <c r="AE33" i="42" a="1"/>
  <c r="AE33" i="42"/>
  <c r="AF33" i="42" a="1"/>
  <c r="AF33" i="42"/>
  <c r="AG33" i="42" a="1"/>
  <c r="AG33" i="42"/>
  <c r="AH33" i="42" a="1"/>
  <c r="AH33" i="42"/>
  <c r="AI33" i="42" a="1"/>
  <c r="AI33" i="42"/>
  <c r="AJ33" i="42" a="1"/>
  <c r="AJ33" i="42"/>
  <c r="AK33" i="42" a="1"/>
  <c r="AK33" i="42"/>
  <c r="X34" i="42" a="1"/>
  <c r="X34" i="42"/>
  <c r="Y34" i="42" a="1"/>
  <c r="Y34" i="42"/>
  <c r="Z34" i="42" a="1"/>
  <c r="Z34" i="42"/>
  <c r="AA34" i="42" a="1"/>
  <c r="AA34" i="42"/>
  <c r="AB34" i="42" a="1"/>
  <c r="AB34" i="42"/>
  <c r="AC34" i="42" a="1"/>
  <c r="AC34" i="42"/>
  <c r="AD34" i="42" a="1"/>
  <c r="AD34" i="42"/>
  <c r="AE34" i="42" a="1"/>
  <c r="AE34" i="42"/>
  <c r="AF34" i="42" a="1"/>
  <c r="AF34" i="42"/>
  <c r="AG34" i="42" a="1"/>
  <c r="AG34" i="42"/>
  <c r="AH34" i="42" a="1"/>
  <c r="AH34" i="42"/>
  <c r="AI34" i="42" a="1"/>
  <c r="AI34" i="42"/>
  <c r="AJ34" i="42" a="1"/>
  <c r="AJ34" i="42"/>
  <c r="AK34" i="42" a="1"/>
  <c r="AK34" i="42"/>
  <c r="X35" i="42" a="1"/>
  <c r="X35" i="42"/>
  <c r="Y35" i="42" a="1"/>
  <c r="Y35" i="42"/>
  <c r="Z35" i="42" a="1"/>
  <c r="Z35" i="42"/>
  <c r="AA35" i="42" a="1"/>
  <c r="AA35" i="42"/>
  <c r="AB35" i="42" a="1"/>
  <c r="AB35" i="42"/>
  <c r="AC35" i="42" a="1"/>
  <c r="AC35" i="42"/>
  <c r="AD35" i="42" a="1"/>
  <c r="AD35" i="42"/>
  <c r="AE35" i="42" a="1"/>
  <c r="AE35" i="42"/>
  <c r="AF35" i="42" a="1"/>
  <c r="AF35" i="42"/>
  <c r="AG35" i="42" a="1"/>
  <c r="AG35" i="42"/>
  <c r="AH35" i="42" a="1"/>
  <c r="AH35" i="42"/>
  <c r="AI35" i="42" a="1"/>
  <c r="AI35" i="42"/>
  <c r="AJ35" i="42" a="1"/>
  <c r="AJ35" i="42"/>
  <c r="AK35" i="42" a="1"/>
  <c r="AK35" i="42"/>
  <c r="X36" i="42" a="1"/>
  <c r="X36" i="42"/>
  <c r="Y36" i="42" a="1"/>
  <c r="Y36" i="42"/>
  <c r="Z36" i="42" a="1"/>
  <c r="Z36" i="42"/>
  <c r="AA36" i="42" a="1"/>
  <c r="AA36" i="42"/>
  <c r="AB36" i="42" a="1"/>
  <c r="AB36" i="42"/>
  <c r="AC36" i="42" a="1"/>
  <c r="AC36" i="42"/>
  <c r="AD36" i="42" a="1"/>
  <c r="AD36" i="42"/>
  <c r="AE36" i="42" a="1"/>
  <c r="AE36" i="42"/>
  <c r="AF36" i="42" a="1"/>
  <c r="AF36" i="42"/>
  <c r="AG36" i="42" a="1"/>
  <c r="AG36" i="42"/>
  <c r="AH36" i="42" a="1"/>
  <c r="AH36" i="42"/>
  <c r="AI36" i="42" a="1"/>
  <c r="AI36" i="42"/>
  <c r="AJ36" i="42" a="1"/>
  <c r="AJ36" i="42"/>
  <c r="AK36" i="42" a="1"/>
  <c r="AK36" i="42"/>
  <c r="X37" i="42" a="1"/>
  <c r="X37" i="42"/>
  <c r="Y37" i="42" a="1"/>
  <c r="Y37" i="42"/>
  <c r="Z37" i="42" a="1"/>
  <c r="Z37" i="42"/>
  <c r="AA37" i="42" a="1"/>
  <c r="AA37" i="42"/>
  <c r="AB37" i="42" a="1"/>
  <c r="AB37" i="42"/>
  <c r="AC37" i="42" a="1"/>
  <c r="AC37" i="42"/>
  <c r="AD37" i="42" a="1"/>
  <c r="AD37" i="42"/>
  <c r="AE37" i="42" a="1"/>
  <c r="AE37" i="42"/>
  <c r="AF37" i="42" a="1"/>
  <c r="AF37" i="42"/>
  <c r="AG37" i="42" a="1"/>
  <c r="AG37" i="42"/>
  <c r="AH37" i="42" a="1"/>
  <c r="AH37" i="42"/>
  <c r="AI37" i="42" a="1"/>
  <c r="AI37" i="42"/>
  <c r="AJ37" i="42" a="1"/>
  <c r="AJ37" i="42"/>
  <c r="AK37" i="42" a="1"/>
  <c r="AK37" i="42"/>
  <c r="X38" i="42" a="1"/>
  <c r="X38" i="42"/>
  <c r="Y38" i="42" a="1"/>
  <c r="Y38" i="42"/>
  <c r="Z38" i="42" a="1"/>
  <c r="Z38" i="42"/>
  <c r="AA38" i="42" a="1"/>
  <c r="AA38" i="42"/>
  <c r="AB38" i="42" a="1"/>
  <c r="AB38" i="42"/>
  <c r="AC38" i="42" a="1"/>
  <c r="AC38" i="42"/>
  <c r="AD38" i="42" a="1"/>
  <c r="AD38" i="42"/>
  <c r="AE38" i="42" a="1"/>
  <c r="AE38" i="42"/>
  <c r="AF38" i="42" a="1"/>
  <c r="AF38" i="42"/>
  <c r="AG38" i="42" a="1"/>
  <c r="AG38" i="42"/>
  <c r="AH38" i="42" a="1"/>
  <c r="AH38" i="42"/>
  <c r="AI38" i="42" a="1"/>
  <c r="AI38" i="42"/>
  <c r="AJ38" i="42" a="1"/>
  <c r="AJ38" i="42"/>
  <c r="AK38" i="42" a="1"/>
  <c r="AK38" i="42"/>
  <c r="X39" i="42" a="1"/>
  <c r="X39" i="42"/>
  <c r="Y39" i="42" a="1"/>
  <c r="Y39" i="42"/>
  <c r="Z39" i="42" a="1"/>
  <c r="Z39" i="42"/>
  <c r="AA39" i="42" a="1"/>
  <c r="AA39" i="42"/>
  <c r="AB39" i="42" a="1"/>
  <c r="AB39" i="42"/>
  <c r="AC39" i="42" a="1"/>
  <c r="AC39" i="42"/>
  <c r="AD39" i="42" a="1"/>
  <c r="AD39" i="42"/>
  <c r="AE39" i="42" a="1"/>
  <c r="AE39" i="42"/>
  <c r="AF39" i="42" a="1"/>
  <c r="AF39" i="42"/>
  <c r="AG39" i="42" a="1"/>
  <c r="AG39" i="42"/>
  <c r="AH39" i="42" a="1"/>
  <c r="AH39" i="42"/>
  <c r="AI39" i="42" a="1"/>
  <c r="AI39" i="42"/>
  <c r="AJ39" i="42" a="1"/>
  <c r="AJ39" i="42"/>
  <c r="AK39" i="42" a="1"/>
  <c r="AK39" i="42"/>
  <c r="X40" i="42" a="1"/>
  <c r="X40" i="42"/>
  <c r="Y40" i="42" a="1"/>
  <c r="Y40" i="42"/>
  <c r="Z40" i="42" a="1"/>
  <c r="Z40" i="42"/>
  <c r="AA40" i="42" a="1"/>
  <c r="AA40" i="42"/>
  <c r="AB40" i="42" a="1"/>
  <c r="AB40" i="42"/>
  <c r="AC40" i="42" a="1"/>
  <c r="AC40" i="42"/>
  <c r="AD40" i="42" a="1"/>
  <c r="AD40" i="42"/>
  <c r="AE40" i="42" a="1"/>
  <c r="AE40" i="42"/>
  <c r="AF40" i="42" a="1"/>
  <c r="AF40" i="42"/>
  <c r="AG40" i="42" a="1"/>
  <c r="AG40" i="42"/>
  <c r="AH40" i="42" a="1"/>
  <c r="AH40" i="42"/>
  <c r="AI40" i="42" a="1"/>
  <c r="AI40" i="42"/>
  <c r="AJ40" i="42" a="1"/>
  <c r="AJ40" i="42"/>
  <c r="AK40" i="42" a="1"/>
  <c r="AK40" i="42"/>
  <c r="X41" i="42" a="1"/>
  <c r="X41" i="42"/>
  <c r="Y41" i="42" a="1"/>
  <c r="Y41" i="42"/>
  <c r="Z41" i="42" a="1"/>
  <c r="Z41" i="42"/>
  <c r="AA41" i="42" a="1"/>
  <c r="AA41" i="42"/>
  <c r="AB41" i="42" a="1"/>
  <c r="AB41" i="42"/>
  <c r="AC41" i="42" a="1"/>
  <c r="AC41" i="42"/>
  <c r="AD41" i="42" a="1"/>
  <c r="AD41" i="42"/>
  <c r="AE41" i="42" a="1"/>
  <c r="AE41" i="42"/>
  <c r="AF41" i="42" a="1"/>
  <c r="AF41" i="42"/>
  <c r="AG41" i="42" a="1"/>
  <c r="AG41" i="42"/>
  <c r="AH41" i="42" a="1"/>
  <c r="AH41" i="42"/>
  <c r="AI41" i="42" a="1"/>
  <c r="AI41" i="42"/>
  <c r="AJ41" i="42" a="1"/>
  <c r="AJ41" i="42"/>
  <c r="AK41" i="42" a="1"/>
  <c r="AK41" i="42"/>
  <c r="X42" i="42" a="1"/>
  <c r="X42" i="42"/>
  <c r="Y42" i="42" a="1"/>
  <c r="Y42" i="42"/>
  <c r="Z42" i="42" a="1"/>
  <c r="Z42" i="42"/>
  <c r="AA42" i="42" a="1"/>
  <c r="AA42" i="42"/>
  <c r="AB42" i="42" a="1"/>
  <c r="AB42" i="42"/>
  <c r="AC42" i="42" a="1"/>
  <c r="AC42" i="42"/>
  <c r="AD42" i="42" a="1"/>
  <c r="AD42" i="42"/>
  <c r="AE42" i="42" a="1"/>
  <c r="AE42" i="42"/>
  <c r="AF42" i="42" a="1"/>
  <c r="AF42" i="42"/>
  <c r="AG42" i="42" a="1"/>
  <c r="AG42" i="42"/>
  <c r="AH42" i="42" a="1"/>
  <c r="AH42" i="42"/>
  <c r="AI42" i="42" a="1"/>
  <c r="AI42" i="42"/>
  <c r="AJ42" i="42" a="1"/>
  <c r="AJ42" i="42"/>
  <c r="AK42" i="42" a="1"/>
  <c r="AK42" i="42"/>
  <c r="X43" i="42" a="1"/>
  <c r="X43" i="42"/>
  <c r="Y43" i="42" a="1"/>
  <c r="Y43" i="42"/>
  <c r="Z43" i="42" a="1"/>
  <c r="Z43" i="42"/>
  <c r="AA43" i="42" a="1"/>
  <c r="AA43" i="42"/>
  <c r="AB43" i="42" a="1"/>
  <c r="AB43" i="42"/>
  <c r="AC43" i="42" a="1"/>
  <c r="AC43" i="42"/>
  <c r="AD43" i="42" a="1"/>
  <c r="AD43" i="42"/>
  <c r="AE43" i="42" a="1"/>
  <c r="AE43" i="42"/>
  <c r="AF43" i="42" a="1"/>
  <c r="AF43" i="42"/>
  <c r="AG43" i="42" a="1"/>
  <c r="AG43" i="42"/>
  <c r="AH43" i="42" a="1"/>
  <c r="AH43" i="42"/>
  <c r="AI43" i="42" a="1"/>
  <c r="AI43" i="42"/>
  <c r="AJ43" i="42" a="1"/>
  <c r="AJ43" i="42"/>
  <c r="AK43" i="42" a="1"/>
  <c r="AK43" i="42"/>
  <c r="Y9" i="42" a="1"/>
  <c r="Y9" i="42"/>
  <c r="Z9" i="42" a="1"/>
  <c r="Z9" i="42"/>
  <c r="AA9" i="42" a="1"/>
  <c r="AA9" i="42"/>
  <c r="AB9" i="42" a="1"/>
  <c r="AB9" i="42"/>
  <c r="AC9" i="42" a="1"/>
  <c r="AC9" i="42"/>
  <c r="AD9" i="42" a="1"/>
  <c r="AD9" i="42"/>
  <c r="AE9" i="42" a="1"/>
  <c r="AE9" i="42"/>
  <c r="AF9" i="42" a="1"/>
  <c r="AF9" i="42"/>
  <c r="AG9" i="42" a="1"/>
  <c r="AG9" i="42"/>
  <c r="AH9" i="42" a="1"/>
  <c r="AH9" i="42"/>
  <c r="AI9" i="42" a="1"/>
  <c r="AI9" i="42"/>
  <c r="AJ9" i="42" a="1"/>
  <c r="AJ9" i="42"/>
  <c r="AK9" i="42" a="1"/>
  <c r="AK9" i="42"/>
  <c r="AE7" i="42"/>
  <c r="AF7" i="42"/>
  <c r="AG7" i="42"/>
  <c r="AH7" i="42"/>
  <c r="AI7" i="42"/>
  <c r="AJ7" i="42"/>
  <c r="AK7" i="42"/>
  <c r="Y8" i="42"/>
  <c r="Z8" i="42"/>
  <c r="AA8" i="42"/>
  <c r="AB8" i="42"/>
  <c r="AC8" i="42"/>
  <c r="AD8" i="42"/>
  <c r="Y7" i="42"/>
  <c r="Z7" i="42"/>
  <c r="AA7" i="42"/>
  <c r="AB7" i="42"/>
  <c r="AC7" i="42"/>
  <c r="AD7" i="42"/>
  <c r="X7" i="42"/>
  <c r="H203" i="42"/>
  <c r="I203" i="42"/>
  <c r="J203" i="42"/>
  <c r="K203" i="42"/>
  <c r="L203" i="42"/>
  <c r="M203" i="42"/>
  <c r="N203" i="42"/>
  <c r="O203" i="42"/>
  <c r="P203" i="42"/>
  <c r="H211" i="42" a="1"/>
  <c r="H211" i="42"/>
  <c r="H204" i="42" a="1"/>
  <c r="H204" i="42"/>
  <c r="I211" i="42" a="1"/>
  <c r="I211" i="42"/>
  <c r="I204" i="42" a="1"/>
  <c r="I204" i="42"/>
  <c r="J211" i="42" a="1"/>
  <c r="J211" i="42"/>
  <c r="J204" i="42" a="1"/>
  <c r="J204" i="42"/>
  <c r="K211" i="42" a="1"/>
  <c r="K211" i="42"/>
  <c r="K204" i="42" a="1"/>
  <c r="K204" i="42"/>
  <c r="L211" i="42" a="1"/>
  <c r="L211" i="42"/>
  <c r="L204" i="42" a="1"/>
  <c r="L204" i="42"/>
  <c r="M211" i="42" a="1"/>
  <c r="M211" i="42"/>
  <c r="M204" i="42" a="1"/>
  <c r="M204" i="42"/>
  <c r="N211" i="42" a="1"/>
  <c r="N211" i="42"/>
  <c r="N204" i="42" a="1"/>
  <c r="N204" i="42"/>
  <c r="O211" i="42" a="1"/>
  <c r="O211" i="42"/>
  <c r="O204" i="42" a="1"/>
  <c r="O204" i="42"/>
  <c r="P211" i="42" a="1"/>
  <c r="P211" i="42"/>
  <c r="P204" i="42" a="1"/>
  <c r="P204" i="42"/>
  <c r="H212" i="42" a="1"/>
  <c r="H212" i="42"/>
  <c r="H205" i="42" a="1"/>
  <c r="H205" i="42"/>
  <c r="I212" i="42" a="1"/>
  <c r="I212" i="42"/>
  <c r="I205" i="42" a="1"/>
  <c r="I205" i="42"/>
  <c r="J212" i="42" a="1"/>
  <c r="J212" i="42"/>
  <c r="J205" i="42" a="1"/>
  <c r="J205" i="42"/>
  <c r="K212" i="42" a="1"/>
  <c r="K212" i="42"/>
  <c r="K205" i="42" a="1"/>
  <c r="K205" i="42"/>
  <c r="L212" i="42" a="1"/>
  <c r="L212" i="42"/>
  <c r="L205" i="42" a="1"/>
  <c r="L205" i="42"/>
  <c r="M212" i="42" a="1"/>
  <c r="M212" i="42"/>
  <c r="M205" i="42" a="1"/>
  <c r="M205" i="42"/>
  <c r="N212" i="42" a="1"/>
  <c r="N212" i="42"/>
  <c r="N205" i="42" a="1"/>
  <c r="N205" i="42"/>
  <c r="O212" i="42" a="1"/>
  <c r="O212" i="42"/>
  <c r="O205" i="42" a="1"/>
  <c r="O205" i="42"/>
  <c r="P212" i="42" a="1"/>
  <c r="P212" i="42"/>
  <c r="P205" i="42" a="1"/>
  <c r="P205" i="42"/>
  <c r="H213" i="42" a="1"/>
  <c r="H213" i="42"/>
  <c r="H206" i="42" a="1"/>
  <c r="H206" i="42"/>
  <c r="I213" i="42" a="1"/>
  <c r="I213" i="42"/>
  <c r="I206" i="42" a="1"/>
  <c r="I206" i="42"/>
  <c r="J213" i="42" a="1"/>
  <c r="J213" i="42"/>
  <c r="J206" i="42" a="1"/>
  <c r="J206" i="42"/>
  <c r="K213" i="42" a="1"/>
  <c r="K213" i="42"/>
  <c r="K206" i="42" a="1"/>
  <c r="K206" i="42"/>
  <c r="L213" i="42" a="1"/>
  <c r="L213" i="42"/>
  <c r="L206" i="42" a="1"/>
  <c r="L206" i="42"/>
  <c r="M213" i="42" a="1"/>
  <c r="M213" i="42"/>
  <c r="M206" i="42" a="1"/>
  <c r="M206" i="42"/>
  <c r="N213" i="42" a="1"/>
  <c r="N213" i="42"/>
  <c r="N206" i="42" a="1"/>
  <c r="N206" i="42"/>
  <c r="O213" i="42" a="1"/>
  <c r="O213" i="42"/>
  <c r="O206" i="42" a="1"/>
  <c r="O206" i="42"/>
  <c r="P213" i="42" a="1"/>
  <c r="P213" i="42"/>
  <c r="P206" i="42" a="1"/>
  <c r="P206" i="42"/>
  <c r="H214" i="42" a="1"/>
  <c r="H214" i="42"/>
  <c r="H207" i="42" a="1"/>
  <c r="H207" i="42"/>
  <c r="I214" i="42" a="1"/>
  <c r="I214" i="42"/>
  <c r="I207" i="42" a="1"/>
  <c r="I207" i="42"/>
  <c r="J214" i="42" a="1"/>
  <c r="J214" i="42"/>
  <c r="J207" i="42" a="1"/>
  <c r="J207" i="42"/>
  <c r="K214" i="42" a="1"/>
  <c r="K214" i="42"/>
  <c r="K207" i="42" a="1"/>
  <c r="K207" i="42"/>
  <c r="L214" i="42" a="1"/>
  <c r="L214" i="42"/>
  <c r="L207" i="42" a="1"/>
  <c r="L207" i="42"/>
  <c r="M214" i="42" a="1"/>
  <c r="M214" i="42"/>
  <c r="M207" i="42" a="1"/>
  <c r="M207" i="42"/>
  <c r="N214" i="42" a="1"/>
  <c r="N214" i="42"/>
  <c r="N207" i="42" a="1"/>
  <c r="N207" i="42"/>
  <c r="O214" i="42" a="1"/>
  <c r="O214" i="42"/>
  <c r="O207" i="42" a="1"/>
  <c r="O207" i="42"/>
  <c r="P214" i="42" a="1"/>
  <c r="P214" i="42"/>
  <c r="P207" i="42" a="1"/>
  <c r="P207" i="42"/>
  <c r="H215" i="42" a="1"/>
  <c r="H215" i="42"/>
  <c r="H208" i="42" a="1"/>
  <c r="H208" i="42"/>
  <c r="I215" i="42" a="1"/>
  <c r="I215" i="42"/>
  <c r="I208" i="42" a="1"/>
  <c r="I208" i="42"/>
  <c r="J215" i="42" a="1"/>
  <c r="J215" i="42"/>
  <c r="J208" i="42" a="1"/>
  <c r="J208" i="42"/>
  <c r="K215" i="42" a="1"/>
  <c r="K215" i="42"/>
  <c r="K208" i="42" a="1"/>
  <c r="K208" i="42"/>
  <c r="L215" i="42" a="1"/>
  <c r="L215" i="42"/>
  <c r="L208" i="42" a="1"/>
  <c r="L208" i="42"/>
  <c r="M215" i="42" a="1"/>
  <c r="M215" i="42"/>
  <c r="M208" i="42" a="1"/>
  <c r="M208" i="42"/>
  <c r="N215" i="42" a="1"/>
  <c r="N215" i="42"/>
  <c r="N208" i="42" a="1"/>
  <c r="N208" i="42"/>
  <c r="O215" i="42" a="1"/>
  <c r="O215" i="42"/>
  <c r="O208" i="42" a="1"/>
  <c r="O208" i="42"/>
  <c r="P215" i="42" a="1"/>
  <c r="P215" i="42"/>
  <c r="P208" i="42" a="1"/>
  <c r="P208" i="42"/>
  <c r="H216" i="42"/>
  <c r="H209" i="42" a="1"/>
  <c r="H209" i="42"/>
  <c r="I216" i="42"/>
  <c r="I209" i="42" a="1"/>
  <c r="I209" i="42"/>
  <c r="J216" i="42"/>
  <c r="J209" i="42" a="1"/>
  <c r="J209" i="42"/>
  <c r="K216" i="42"/>
  <c r="K209" i="42" a="1"/>
  <c r="K209" i="42"/>
  <c r="L216" i="42"/>
  <c r="L209" i="42" a="1"/>
  <c r="L209" i="42"/>
  <c r="M216" i="42"/>
  <c r="M209" i="42" a="1"/>
  <c r="M209" i="42"/>
  <c r="N216" i="42"/>
  <c r="N209" i="42" a="1"/>
  <c r="N209" i="42"/>
  <c r="O216" i="42"/>
  <c r="O209" i="42" a="1"/>
  <c r="O209" i="42"/>
  <c r="P216" i="42"/>
  <c r="P209" i="42" a="1"/>
  <c r="P209" i="42"/>
  <c r="V19" i="40"/>
  <c r="V20" i="40"/>
  <c r="V18" i="40"/>
  <c r="V17" i="40"/>
  <c r="A8" i="40"/>
  <c r="DX7" i="40"/>
  <c r="A7" i="40"/>
  <c r="DX6" i="40"/>
  <c r="A6" i="40"/>
  <c r="DX5" i="40"/>
  <c r="A4" i="40"/>
  <c r="DX4" i="40"/>
  <c r="CM20" i="40"/>
  <c r="DV6" i="40"/>
  <c r="CH6" i="40"/>
  <c r="DW6" i="40"/>
  <c r="CM21" i="40"/>
  <c r="DV7" i="40"/>
  <c r="CH7" i="40"/>
  <c r="DW7" i="40"/>
  <c r="CH5" i="40"/>
  <c r="DW5" i="40"/>
  <c r="CM19" i="40"/>
  <c r="DV5" i="40"/>
  <c r="CM17" i="40"/>
  <c r="DV4" i="40"/>
  <c r="CH3" i="40"/>
  <c r="DW4" i="40"/>
  <c r="DT18" i="40"/>
  <c r="DR18" i="40"/>
  <c r="DS18" i="40"/>
  <c r="DT19" i="40"/>
  <c r="DR19" i="40"/>
  <c r="DS19" i="40"/>
  <c r="DT20" i="40"/>
  <c r="DR20" i="40"/>
  <c r="DS20" i="40"/>
  <c r="DT21" i="40"/>
  <c r="DR21" i="40"/>
  <c r="DS21" i="40"/>
  <c r="DT22" i="40"/>
  <c r="DR22" i="40"/>
  <c r="DS22" i="40"/>
  <c r="DT23" i="40"/>
  <c r="DR23" i="40"/>
  <c r="DS23" i="40"/>
  <c r="DT24" i="40"/>
  <c r="DR24" i="40"/>
  <c r="DS24" i="40"/>
  <c r="DT25" i="40"/>
  <c r="DR25" i="40"/>
  <c r="DS25" i="40"/>
  <c r="DT26" i="40"/>
  <c r="DR26" i="40"/>
  <c r="DS26" i="40"/>
  <c r="DT27" i="40"/>
  <c r="DR27" i="40"/>
  <c r="DS27" i="40"/>
  <c r="DT28" i="40"/>
  <c r="DR28" i="40"/>
  <c r="DS28" i="40"/>
  <c r="DT29" i="40"/>
  <c r="DR29" i="40"/>
  <c r="DS29" i="40"/>
  <c r="DT30" i="40"/>
  <c r="DR30" i="40"/>
  <c r="DS30" i="40"/>
  <c r="DT31" i="40"/>
  <c r="DR31" i="40"/>
  <c r="DS31" i="40"/>
  <c r="DT32" i="40"/>
  <c r="DR32" i="40"/>
  <c r="DS32" i="40"/>
  <c r="DT33" i="40"/>
  <c r="DR33" i="40"/>
  <c r="DS33" i="40"/>
  <c r="DT34" i="40"/>
  <c r="DR34" i="40"/>
  <c r="DS34" i="40"/>
  <c r="DT35" i="40"/>
  <c r="DR35" i="40"/>
  <c r="DS35" i="40"/>
  <c r="DT36" i="40"/>
  <c r="DR36" i="40"/>
  <c r="DS36" i="40"/>
  <c r="DT37" i="40"/>
  <c r="DR37" i="40"/>
  <c r="DS37" i="40"/>
  <c r="DT38" i="40"/>
  <c r="DR38" i="40"/>
  <c r="DS38" i="40"/>
  <c r="DT39" i="40"/>
  <c r="DR39" i="40"/>
  <c r="DS39" i="40"/>
  <c r="DT40" i="40"/>
  <c r="DR40" i="40"/>
  <c r="DS40" i="40"/>
  <c r="DT41" i="40"/>
  <c r="DR41" i="40"/>
  <c r="DS41" i="40"/>
  <c r="DT42" i="40"/>
  <c r="DR42" i="40"/>
  <c r="DS42" i="40"/>
  <c r="DT43" i="40"/>
  <c r="DR43" i="40"/>
  <c r="DS43" i="40"/>
  <c r="DT44" i="40"/>
  <c r="DR44" i="40"/>
  <c r="DS44" i="40"/>
  <c r="DT45" i="40"/>
  <c r="DR45" i="40"/>
  <c r="DS45" i="40"/>
  <c r="DT46" i="40"/>
  <c r="DR46" i="40"/>
  <c r="DS46" i="40"/>
  <c r="DT47" i="40"/>
  <c r="DR47" i="40"/>
  <c r="DS47" i="40"/>
  <c r="DT48" i="40"/>
  <c r="DR48" i="40"/>
  <c r="DS48" i="40"/>
  <c r="DT49" i="40"/>
  <c r="DR49" i="40"/>
  <c r="DS49" i="40"/>
  <c r="DT50" i="40"/>
  <c r="DR50" i="40"/>
  <c r="DS50" i="40"/>
  <c r="DT51" i="40"/>
  <c r="DR51" i="40"/>
  <c r="DS51" i="40"/>
  <c r="DT52" i="40"/>
  <c r="DR52" i="40"/>
  <c r="DS52" i="40"/>
  <c r="DT53" i="40"/>
  <c r="DR53" i="40"/>
  <c r="DS53" i="40"/>
  <c r="DT54" i="40"/>
  <c r="DR54" i="40"/>
  <c r="DS54" i="40"/>
  <c r="DT55" i="40"/>
  <c r="DR55" i="40"/>
  <c r="DS55" i="40"/>
  <c r="DT56" i="40"/>
  <c r="DR56" i="40"/>
  <c r="DS56" i="40"/>
  <c r="DT57" i="40"/>
  <c r="DR57" i="40"/>
  <c r="DS57" i="40"/>
  <c r="DT58" i="40"/>
  <c r="DR58" i="40"/>
  <c r="DS58" i="40"/>
  <c r="DT59" i="40"/>
  <c r="DR59" i="40"/>
  <c r="DS59" i="40"/>
  <c r="DT60" i="40"/>
  <c r="DR60" i="40"/>
  <c r="DS60" i="40"/>
  <c r="DT61" i="40"/>
  <c r="DR61" i="40"/>
  <c r="DS61" i="40"/>
  <c r="DT62" i="40"/>
  <c r="DR62" i="40"/>
  <c r="DS62" i="40"/>
  <c r="DT63" i="40"/>
  <c r="DR63" i="40"/>
  <c r="DS63" i="40"/>
  <c r="DT64" i="40"/>
  <c r="DR64" i="40"/>
  <c r="DS64" i="40"/>
  <c r="DT65" i="40"/>
  <c r="DR65" i="40"/>
  <c r="DS65" i="40"/>
  <c r="DT66" i="40"/>
  <c r="DR66" i="40"/>
  <c r="DS66" i="40"/>
  <c r="DT67" i="40"/>
  <c r="DR67" i="40"/>
  <c r="DS67" i="40"/>
  <c r="DT68" i="40"/>
  <c r="DR68" i="40"/>
  <c r="DS68" i="40"/>
  <c r="DT69" i="40"/>
  <c r="DR69" i="40"/>
  <c r="DS69" i="40"/>
  <c r="DT70" i="40"/>
  <c r="DR70" i="40"/>
  <c r="DS70" i="40"/>
  <c r="DT71" i="40"/>
  <c r="DR71" i="40"/>
  <c r="DS71" i="40"/>
  <c r="DT72" i="40"/>
  <c r="DR72" i="40"/>
  <c r="DS72" i="40"/>
  <c r="DT73" i="40"/>
  <c r="DR73" i="40"/>
  <c r="DS73" i="40"/>
  <c r="DT74" i="40"/>
  <c r="DR74" i="40"/>
  <c r="DS74" i="40"/>
  <c r="DT75" i="40"/>
  <c r="DR75" i="40"/>
  <c r="DS75" i="40"/>
  <c r="DT76" i="40"/>
  <c r="DR76" i="40"/>
  <c r="DS76" i="40"/>
  <c r="DT77" i="40"/>
  <c r="DR77" i="40"/>
  <c r="DS77" i="40"/>
  <c r="DT78" i="40"/>
  <c r="DR78" i="40"/>
  <c r="DS78" i="40"/>
  <c r="DT79" i="40"/>
  <c r="DR79" i="40"/>
  <c r="DS79" i="40"/>
  <c r="DT80" i="40"/>
  <c r="DR80" i="40"/>
  <c r="DS80" i="40"/>
  <c r="DT81" i="40"/>
  <c r="DR81" i="40"/>
  <c r="DS81" i="40"/>
  <c r="DT82" i="40"/>
  <c r="DR82" i="40"/>
  <c r="DS82" i="40"/>
  <c r="DT83" i="40"/>
  <c r="DR83" i="40"/>
  <c r="DS83" i="40"/>
  <c r="DT84" i="40"/>
  <c r="DR84" i="40"/>
  <c r="DS84" i="40"/>
  <c r="DT85" i="40"/>
  <c r="DR85" i="40"/>
  <c r="DS85" i="40"/>
  <c r="DT86" i="40"/>
  <c r="DR86" i="40"/>
  <c r="DS86" i="40"/>
  <c r="DT87" i="40"/>
  <c r="DR87" i="40"/>
  <c r="DS87" i="40"/>
  <c r="DT88" i="40"/>
  <c r="DR88" i="40"/>
  <c r="DS88" i="40"/>
  <c r="DT89" i="40"/>
  <c r="DR89" i="40"/>
  <c r="DS89" i="40"/>
  <c r="DT90" i="40"/>
  <c r="DR90" i="40"/>
  <c r="DS90" i="40"/>
  <c r="DT91" i="40"/>
  <c r="DR91" i="40"/>
  <c r="DS91" i="40"/>
  <c r="DT92" i="40"/>
  <c r="DR92" i="40"/>
  <c r="DS92" i="40"/>
  <c r="DT93" i="40"/>
  <c r="DR93" i="40"/>
  <c r="DS93" i="40"/>
  <c r="DT94" i="40"/>
  <c r="DR94" i="40"/>
  <c r="DS94" i="40"/>
  <c r="DT95" i="40"/>
  <c r="DR95" i="40"/>
  <c r="DS95" i="40"/>
  <c r="DT96" i="40"/>
  <c r="DR96" i="40"/>
  <c r="DS96" i="40"/>
  <c r="DT97" i="40"/>
  <c r="DR97" i="40"/>
  <c r="DS97" i="40"/>
  <c r="DT98" i="40"/>
  <c r="DR98" i="40"/>
  <c r="DS98" i="40"/>
  <c r="DT99" i="40"/>
  <c r="DR99" i="40"/>
  <c r="DS99" i="40"/>
  <c r="DT100" i="40"/>
  <c r="DR100" i="40"/>
  <c r="DS100" i="40"/>
  <c r="DT101" i="40"/>
  <c r="DR101" i="40"/>
  <c r="DS101" i="40"/>
  <c r="DT102" i="40"/>
  <c r="DR102" i="40"/>
  <c r="DS102" i="40"/>
  <c r="DT103" i="40"/>
  <c r="DR103" i="40"/>
  <c r="DS103" i="40"/>
  <c r="DT104" i="40"/>
  <c r="DR104" i="40"/>
  <c r="DS104" i="40"/>
  <c r="DT105" i="40"/>
  <c r="DR105" i="40"/>
  <c r="DS105" i="40"/>
  <c r="DT106" i="40"/>
  <c r="DR106" i="40"/>
  <c r="DS106" i="40"/>
  <c r="DT107" i="40"/>
  <c r="DR107" i="40"/>
  <c r="DS107" i="40"/>
  <c r="DT108" i="40"/>
  <c r="DR108" i="40"/>
  <c r="DS108" i="40"/>
  <c r="DT109" i="40"/>
  <c r="DR109" i="40"/>
  <c r="DS109" i="40"/>
  <c r="DT110" i="40"/>
  <c r="DR110" i="40"/>
  <c r="DS110" i="40"/>
  <c r="DT111" i="40"/>
  <c r="DR111" i="40"/>
  <c r="DS111" i="40"/>
  <c r="DT112" i="40"/>
  <c r="DR112" i="40"/>
  <c r="DS112" i="40"/>
  <c r="DT113" i="40"/>
  <c r="DR113" i="40"/>
  <c r="DS113" i="40"/>
  <c r="DT114" i="40"/>
  <c r="DR114" i="40"/>
  <c r="DS114" i="40"/>
  <c r="DT115" i="40"/>
  <c r="DR115" i="40"/>
  <c r="DS115" i="40"/>
  <c r="DT116" i="40"/>
  <c r="DR116" i="40"/>
  <c r="DS116" i="40"/>
  <c r="DT117" i="40"/>
  <c r="DR117" i="40"/>
  <c r="DS117" i="40"/>
  <c r="DT118" i="40"/>
  <c r="DR118" i="40"/>
  <c r="DS118" i="40"/>
  <c r="DT119" i="40"/>
  <c r="DR119" i="40"/>
  <c r="DS119" i="40"/>
  <c r="DT120" i="40"/>
  <c r="DR120" i="40"/>
  <c r="DS120" i="40"/>
  <c r="DT121" i="40"/>
  <c r="DR121" i="40"/>
  <c r="DS121" i="40"/>
  <c r="DT122" i="40"/>
  <c r="DR122" i="40"/>
  <c r="DS122" i="40"/>
  <c r="DT123" i="40"/>
  <c r="DR123" i="40"/>
  <c r="DS123" i="40"/>
  <c r="DT124" i="40"/>
  <c r="DR124" i="40"/>
  <c r="DS124" i="40"/>
  <c r="DT125" i="40"/>
  <c r="DR125" i="40"/>
  <c r="DS125" i="40"/>
  <c r="DT126" i="40"/>
  <c r="DR126" i="40"/>
  <c r="DS126" i="40"/>
  <c r="DT127" i="40"/>
  <c r="DR127" i="40"/>
  <c r="DS127" i="40"/>
  <c r="DT128" i="40"/>
  <c r="DR128" i="40"/>
  <c r="DS128" i="40"/>
  <c r="DT129" i="40"/>
  <c r="DR129" i="40"/>
  <c r="DS129" i="40"/>
  <c r="DT130" i="40"/>
  <c r="DR130" i="40"/>
  <c r="DS130" i="40"/>
  <c r="DT131" i="40"/>
  <c r="DR131" i="40"/>
  <c r="DS131" i="40"/>
  <c r="DT132" i="40"/>
  <c r="DR132" i="40"/>
  <c r="DS132" i="40"/>
  <c r="DT133" i="40"/>
  <c r="DR133" i="40"/>
  <c r="DS133" i="40"/>
  <c r="DT134" i="40"/>
  <c r="DR134" i="40"/>
  <c r="DS134" i="40"/>
  <c r="DT135" i="40"/>
  <c r="DR135" i="40"/>
  <c r="DS135" i="40"/>
  <c r="DT136" i="40"/>
  <c r="DR136" i="40"/>
  <c r="DS136" i="40"/>
  <c r="DT137" i="40"/>
  <c r="DR137" i="40"/>
  <c r="DS137" i="40"/>
  <c r="DT138" i="40"/>
  <c r="DR138" i="40"/>
  <c r="DS138" i="40"/>
  <c r="DT139" i="40"/>
  <c r="DR139" i="40"/>
  <c r="DS139" i="40"/>
  <c r="DT140" i="40"/>
  <c r="DR140" i="40"/>
  <c r="DS140" i="40"/>
  <c r="DT141" i="40"/>
  <c r="DR141" i="40"/>
  <c r="DS141" i="40"/>
  <c r="DT142" i="40"/>
  <c r="DR142" i="40"/>
  <c r="DS142" i="40"/>
  <c r="DT143" i="40"/>
  <c r="DR143" i="40"/>
  <c r="DS143" i="40"/>
  <c r="DT144" i="40"/>
  <c r="DR144" i="40"/>
  <c r="DS144" i="40"/>
  <c r="DT145" i="40"/>
  <c r="DR145" i="40"/>
  <c r="DS145" i="40"/>
  <c r="DT146" i="40"/>
  <c r="DR146" i="40"/>
  <c r="DS146" i="40"/>
  <c r="DT147" i="40"/>
  <c r="DR147" i="40"/>
  <c r="DS147" i="40"/>
  <c r="DT148" i="40"/>
  <c r="DR148" i="40"/>
  <c r="DS148" i="40"/>
  <c r="DT149" i="40"/>
  <c r="DR149" i="40"/>
  <c r="DS149" i="40"/>
  <c r="DT150" i="40"/>
  <c r="DR150" i="40"/>
  <c r="DS150" i="40"/>
  <c r="DT151" i="40"/>
  <c r="DR151" i="40"/>
  <c r="DS151" i="40"/>
  <c r="DT152" i="40"/>
  <c r="DR152" i="40"/>
  <c r="DS152" i="40"/>
  <c r="DT153" i="40"/>
  <c r="DR153" i="40"/>
  <c r="DS153" i="40"/>
  <c r="DT154" i="40"/>
  <c r="DR154" i="40"/>
  <c r="DS154" i="40"/>
  <c r="DT155" i="40"/>
  <c r="DR155" i="40"/>
  <c r="DS155" i="40"/>
  <c r="DT156" i="40"/>
  <c r="DR156" i="40"/>
  <c r="DS156" i="40"/>
  <c r="DT157" i="40"/>
  <c r="DR157" i="40"/>
  <c r="DS157" i="40"/>
  <c r="DT158" i="40"/>
  <c r="DR158" i="40"/>
  <c r="DS158" i="40"/>
  <c r="DT159" i="40"/>
  <c r="DR159" i="40"/>
  <c r="DS159" i="40"/>
  <c r="DT160" i="40"/>
  <c r="DR160" i="40"/>
  <c r="DS160" i="40"/>
  <c r="DT161" i="40"/>
  <c r="DR161" i="40"/>
  <c r="DS161" i="40"/>
  <c r="DT162" i="40"/>
  <c r="DR162" i="40"/>
  <c r="DS162" i="40"/>
  <c r="DT163" i="40"/>
  <c r="DR163" i="40"/>
  <c r="DS163" i="40"/>
  <c r="DT164" i="40"/>
  <c r="DR164" i="40"/>
  <c r="DS164" i="40"/>
  <c r="DT165" i="40"/>
  <c r="DR165" i="40"/>
  <c r="DS165" i="40"/>
  <c r="DT166" i="40"/>
  <c r="DR166" i="40"/>
  <c r="DS166" i="40"/>
  <c r="DT167" i="40"/>
  <c r="DR167" i="40"/>
  <c r="DS167" i="40"/>
  <c r="DT168" i="40"/>
  <c r="DR168" i="40"/>
  <c r="DS168" i="40"/>
  <c r="DT169" i="40"/>
  <c r="DR169" i="40"/>
  <c r="DS169" i="40"/>
  <c r="DT170" i="40"/>
  <c r="DR170" i="40"/>
  <c r="DS170" i="40"/>
  <c r="DT171" i="40"/>
  <c r="DR171" i="40"/>
  <c r="DS171" i="40"/>
  <c r="DT172" i="40"/>
  <c r="DR172" i="40"/>
  <c r="DS172" i="40"/>
  <c r="DT173" i="40"/>
  <c r="DR173" i="40"/>
  <c r="DS173" i="40"/>
  <c r="DT174" i="40"/>
  <c r="DR174" i="40"/>
  <c r="DS174" i="40"/>
  <c r="DT175" i="40"/>
  <c r="DR175" i="40"/>
  <c r="DS175" i="40"/>
  <c r="DT176" i="40"/>
  <c r="DR176" i="40"/>
  <c r="DS176" i="40"/>
  <c r="DT177" i="40"/>
  <c r="DR177" i="40"/>
  <c r="DS177" i="40"/>
  <c r="DT178" i="40"/>
  <c r="DR178" i="40"/>
  <c r="DS178" i="40"/>
  <c r="DT179" i="40"/>
  <c r="DR179" i="40"/>
  <c r="DS179" i="40"/>
  <c r="DT180" i="40"/>
  <c r="DR180" i="40"/>
  <c r="DS180" i="40"/>
  <c r="DT181" i="40"/>
  <c r="DR181" i="40"/>
  <c r="DS181" i="40"/>
  <c r="DT182" i="40"/>
  <c r="DR182" i="40"/>
  <c r="DS182" i="40"/>
  <c r="DT183" i="40"/>
  <c r="DR183" i="40"/>
  <c r="DS183" i="40"/>
  <c r="DT184" i="40"/>
  <c r="DR184" i="40"/>
  <c r="DS184" i="40"/>
  <c r="DT185" i="40"/>
  <c r="DR185" i="40"/>
  <c r="DS185" i="40"/>
  <c r="DT186" i="40"/>
  <c r="DR186" i="40"/>
  <c r="DS186" i="40"/>
  <c r="DT187" i="40"/>
  <c r="DR187" i="40"/>
  <c r="DS187" i="40"/>
  <c r="DT188" i="40"/>
  <c r="DR188" i="40"/>
  <c r="DS188" i="40"/>
  <c r="DT189" i="40"/>
  <c r="DR189" i="40"/>
  <c r="DS189" i="40"/>
  <c r="DT190" i="40"/>
  <c r="DR190" i="40"/>
  <c r="DS190" i="40"/>
  <c r="DT191" i="40"/>
  <c r="DR191" i="40"/>
  <c r="DS191" i="40"/>
  <c r="DT192" i="40"/>
  <c r="DR192" i="40"/>
  <c r="DS192" i="40"/>
  <c r="DT193" i="40"/>
  <c r="DR193" i="40"/>
  <c r="DS193" i="40"/>
  <c r="DT194" i="40"/>
  <c r="DR194" i="40"/>
  <c r="DS194" i="40"/>
  <c r="DT195" i="40"/>
  <c r="DR195" i="40"/>
  <c r="DS195" i="40"/>
  <c r="DT5" i="40"/>
  <c r="DR5" i="40"/>
  <c r="DS5" i="40"/>
  <c r="DT6" i="40"/>
  <c r="DR6" i="40"/>
  <c r="DS6" i="40"/>
  <c r="DT7" i="40"/>
  <c r="DR7" i="40"/>
  <c r="DS7" i="40"/>
  <c r="DT8" i="40"/>
  <c r="DR8" i="40"/>
  <c r="DS8" i="40"/>
  <c r="DT9" i="40"/>
  <c r="DR9" i="40"/>
  <c r="DS9" i="40"/>
  <c r="DT10" i="40"/>
  <c r="DR10" i="40"/>
  <c r="DS10" i="40"/>
  <c r="DT11" i="40"/>
  <c r="DR11" i="40"/>
  <c r="DS11" i="40"/>
  <c r="DT12" i="40"/>
  <c r="DR12" i="40"/>
  <c r="DS12" i="40"/>
  <c r="DT13" i="40"/>
  <c r="DR13" i="40"/>
  <c r="DS13" i="40"/>
  <c r="DT14" i="40"/>
  <c r="DR14" i="40"/>
  <c r="DS14" i="40"/>
  <c r="DT15" i="40"/>
  <c r="DR15" i="40"/>
  <c r="DS15" i="40"/>
  <c r="DT16" i="40"/>
  <c r="DR16" i="40"/>
  <c r="DS16" i="40"/>
  <c r="DT17" i="40"/>
  <c r="DR17" i="40"/>
  <c r="DS17" i="40"/>
  <c r="BV9" i="40"/>
  <c r="AR5" i="42"/>
  <c r="AQ10" i="42"/>
  <c r="AQ11" i="42"/>
  <c r="AQ12" i="42"/>
  <c r="AQ13" i="42"/>
  <c r="AQ14" i="42"/>
  <c r="AQ15" i="42"/>
  <c r="AQ16" i="42"/>
  <c r="AQ17" i="42"/>
  <c r="AQ18" i="42"/>
  <c r="AQ19" i="42"/>
  <c r="AQ20" i="42"/>
  <c r="AQ21" i="42"/>
  <c r="AQ22" i="42"/>
  <c r="AQ23" i="42"/>
  <c r="AQ24" i="42"/>
  <c r="AQ25" i="42"/>
  <c r="AQ26" i="42"/>
  <c r="AQ27" i="42"/>
  <c r="AQ28" i="42"/>
  <c r="AQ29" i="42"/>
  <c r="AQ30" i="42"/>
  <c r="AQ31" i="42"/>
  <c r="AQ32" i="42"/>
  <c r="AQ33" i="42"/>
  <c r="AQ34" i="42"/>
  <c r="AQ35" i="42"/>
  <c r="AQ36" i="42"/>
  <c r="AQ37" i="42"/>
  <c r="AQ38" i="42"/>
  <c r="AQ39" i="42"/>
  <c r="AQ40" i="42"/>
  <c r="AQ41" i="42"/>
  <c r="AQ42" i="42"/>
  <c r="AQ43" i="42"/>
  <c r="AQ44" i="42"/>
  <c r="AQ45" i="42"/>
  <c r="AQ46" i="42"/>
  <c r="AQ47" i="42"/>
  <c r="AQ48" i="42"/>
  <c r="AQ49" i="42"/>
  <c r="AQ50" i="42"/>
  <c r="AQ51" i="42"/>
  <c r="AQ52" i="42"/>
  <c r="AQ53" i="42"/>
  <c r="AQ54" i="42"/>
  <c r="AQ55" i="42"/>
  <c r="AQ56" i="42"/>
  <c r="AQ57" i="42"/>
  <c r="AQ58" i="42"/>
  <c r="AQ59" i="42"/>
  <c r="AQ60" i="42"/>
  <c r="AQ61" i="42"/>
  <c r="AQ62" i="42"/>
  <c r="AQ63" i="42"/>
  <c r="AQ64" i="42"/>
  <c r="AQ65" i="42"/>
  <c r="AQ66" i="42"/>
  <c r="AQ67" i="42"/>
  <c r="AQ68" i="42"/>
  <c r="AQ69" i="42"/>
  <c r="AQ70" i="42"/>
  <c r="AQ71" i="42"/>
  <c r="AQ72" i="42"/>
  <c r="AQ73" i="42"/>
  <c r="AQ74" i="42"/>
  <c r="AQ75" i="42"/>
  <c r="AQ76" i="42"/>
  <c r="AQ77" i="42"/>
  <c r="AQ78" i="42"/>
  <c r="AQ79" i="42"/>
  <c r="AQ80" i="42"/>
  <c r="AQ81" i="42"/>
  <c r="AQ82" i="42"/>
  <c r="AQ83" i="42"/>
  <c r="AQ84" i="42"/>
  <c r="AQ85" i="42"/>
  <c r="AQ86" i="42"/>
  <c r="AQ87" i="42"/>
  <c r="AQ88" i="42"/>
  <c r="AQ89" i="42"/>
  <c r="AQ90" i="42"/>
  <c r="AQ91" i="42"/>
  <c r="AQ92" i="42"/>
  <c r="AQ93" i="42"/>
  <c r="AQ94" i="42"/>
  <c r="AQ95" i="42"/>
  <c r="AQ96" i="42"/>
  <c r="AQ97" i="42"/>
  <c r="AQ98" i="42"/>
  <c r="AQ99" i="42"/>
  <c r="AQ100" i="42"/>
  <c r="AQ101" i="42"/>
  <c r="AQ102" i="42"/>
  <c r="AQ103" i="42"/>
  <c r="AQ104" i="42"/>
  <c r="AQ105" i="42"/>
  <c r="AQ106" i="42"/>
  <c r="AQ107" i="42"/>
  <c r="AQ108" i="42"/>
  <c r="AQ109" i="42"/>
  <c r="AQ110" i="42"/>
  <c r="AQ111" i="42"/>
  <c r="AQ112" i="42"/>
  <c r="AQ113" i="42"/>
  <c r="AQ114" i="42"/>
  <c r="AQ115" i="42"/>
  <c r="AQ116" i="42"/>
  <c r="AQ117" i="42"/>
  <c r="AQ118" i="42"/>
  <c r="AQ119" i="42"/>
  <c r="AQ120" i="42"/>
  <c r="AQ121" i="42"/>
  <c r="AQ122" i="42"/>
  <c r="AQ123" i="42"/>
  <c r="AQ124" i="42"/>
  <c r="AQ125" i="42"/>
  <c r="AQ126" i="42"/>
  <c r="AQ127" i="42"/>
  <c r="AQ128" i="42"/>
  <c r="AQ129" i="42"/>
  <c r="AQ130" i="42"/>
  <c r="AQ131" i="42"/>
  <c r="AQ132" i="42"/>
  <c r="AQ133" i="42"/>
  <c r="AQ134" i="42"/>
  <c r="AQ135" i="42"/>
  <c r="AQ136" i="42"/>
  <c r="AQ137" i="42"/>
  <c r="AQ138" i="42"/>
  <c r="AQ139" i="42"/>
  <c r="AQ140" i="42"/>
  <c r="AQ141" i="42"/>
  <c r="AQ142" i="42"/>
  <c r="AQ143" i="42"/>
  <c r="AQ144" i="42"/>
  <c r="AQ145" i="42"/>
  <c r="AQ146" i="42"/>
  <c r="AQ147" i="42"/>
  <c r="AQ148" i="42"/>
  <c r="AQ149" i="42"/>
  <c r="AQ150" i="42"/>
  <c r="AQ151" i="42"/>
  <c r="AQ152" i="42"/>
  <c r="AQ153" i="42"/>
  <c r="AQ154" i="42"/>
  <c r="AQ155" i="42"/>
  <c r="AQ156" i="42"/>
  <c r="AQ157" i="42"/>
  <c r="AQ158" i="42"/>
  <c r="AQ159" i="42"/>
  <c r="AQ160" i="42"/>
  <c r="AQ161" i="42"/>
  <c r="AQ162" i="42"/>
  <c r="AQ163" i="42"/>
  <c r="AQ164" i="42"/>
  <c r="AQ165" i="42"/>
  <c r="AQ166" i="42"/>
  <c r="AQ167" i="42"/>
  <c r="AQ168" i="42"/>
  <c r="AQ169" i="42"/>
  <c r="AQ170" i="42"/>
  <c r="AQ171" i="42"/>
  <c r="AQ172" i="42"/>
  <c r="AQ173" i="42"/>
  <c r="AQ174" i="42"/>
  <c r="AQ175" i="42"/>
  <c r="AQ176" i="42"/>
  <c r="AQ177" i="42"/>
  <c r="AQ178" i="42"/>
  <c r="AQ179" i="42"/>
  <c r="AQ180" i="42"/>
  <c r="AQ181" i="42"/>
  <c r="AQ182" i="42"/>
  <c r="AQ183" i="42"/>
  <c r="AQ184" i="42"/>
  <c r="AQ185" i="42"/>
  <c r="AQ186" i="42"/>
  <c r="AQ187" i="42"/>
  <c r="AQ188" i="42"/>
  <c r="AQ189" i="42"/>
  <c r="AQ190" i="42"/>
  <c r="AQ191" i="42"/>
  <c r="AQ192" i="42"/>
  <c r="AQ193" i="42"/>
  <c r="AQ194" i="42"/>
  <c r="AQ195" i="42"/>
  <c r="AQ196" i="42"/>
  <c r="AQ197" i="42"/>
  <c r="AQ198" i="42"/>
  <c r="AQ199" i="42"/>
  <c r="AQ200" i="42"/>
  <c r="AQ9" i="42"/>
  <c r="AQ7" i="40"/>
  <c r="AQ2" i="40"/>
  <c r="AQ6" i="40"/>
  <c r="AQ8" i="40"/>
  <c r="CM18" i="40"/>
  <c r="AQ17" i="40"/>
  <c r="AR17" i="40"/>
  <c r="AS17" i="40"/>
  <c r="AQ14" i="40"/>
  <c r="CH4" i="40"/>
  <c r="AQ18" i="40"/>
  <c r="AR18" i="40"/>
  <c r="AS18" i="40"/>
  <c r="AQ19" i="40"/>
  <c r="AR19" i="40"/>
  <c r="AS19" i="40"/>
  <c r="AQ13" i="40"/>
  <c r="AQ12" i="40"/>
  <c r="AQ3" i="40"/>
  <c r="CN18" i="40"/>
  <c r="CO18" i="40"/>
  <c r="CP18" i="40"/>
  <c r="CQ18" i="40"/>
  <c r="CR18" i="40"/>
  <c r="CN24" i="40"/>
  <c r="CN25" i="40"/>
  <c r="CN26" i="40"/>
  <c r="AQ24" i="40"/>
  <c r="CO24" i="40"/>
  <c r="CO25" i="40"/>
  <c r="CO26" i="40"/>
  <c r="AR24" i="40"/>
  <c r="AQ5" i="40"/>
  <c r="X9" i="42" a="1"/>
  <c r="X9" i="42"/>
  <c r="X8" i="42"/>
  <c r="CI3" i="40"/>
  <c r="CI4" i="40"/>
  <c r="CJ3" i="40"/>
  <c r="CJ4" i="40"/>
  <c r="CK3" i="40"/>
  <c r="CK4" i="40"/>
  <c r="CL3" i="40"/>
  <c r="CL4" i="40"/>
  <c r="CI10" i="40"/>
  <c r="CI11" i="40"/>
  <c r="CI12" i="40"/>
  <c r="AQ22" i="40"/>
  <c r="CM3" i="40"/>
  <c r="CM4" i="40"/>
  <c r="CN3" i="40"/>
  <c r="CN4" i="40"/>
  <c r="CO3" i="40"/>
  <c r="CO4" i="40"/>
  <c r="CM10" i="40"/>
  <c r="CM11" i="40"/>
  <c r="CM12" i="40"/>
  <c r="AQ23" i="40"/>
  <c r="AQ15" i="40"/>
  <c r="CJ10" i="40"/>
  <c r="CJ11" i="40"/>
  <c r="CJ12" i="40"/>
  <c r="AR22" i="40"/>
  <c r="CN10" i="40"/>
  <c r="CN11" i="40"/>
  <c r="CN12" i="40"/>
  <c r="AR23" i="40"/>
  <c r="AQ16" i="40"/>
  <c r="AQ4" i="40"/>
  <c r="R211" i="42" a="1"/>
  <c r="R211" i="42"/>
  <c r="R212" i="42" a="1"/>
  <c r="R212" i="42"/>
  <c r="R213" i="42" a="1"/>
  <c r="R214" i="42" a="1"/>
  <c r="R215" i="42" a="1"/>
  <c r="R213" i="42"/>
  <c r="R214" i="42"/>
  <c r="R215" i="42"/>
  <c r="R216" i="42"/>
  <c r="R209" i="42" a="1"/>
  <c r="R209" i="42"/>
  <c r="R208" i="42" a="1"/>
  <c r="R208" i="42"/>
  <c r="R207" i="42" a="1"/>
  <c r="R207" i="42"/>
  <c r="R206" i="42" a="1"/>
  <c r="R206" i="42"/>
  <c r="R205" i="42" a="1"/>
  <c r="R205" i="42"/>
  <c r="R204" i="42" a="1"/>
  <c r="R204" i="42"/>
  <c r="R203" i="42"/>
  <c r="CM23" i="40"/>
  <c r="A9" i="40"/>
  <c r="CM22" i="40"/>
  <c r="CN20" i="40"/>
  <c r="CO20" i="40"/>
  <c r="CP20" i="40"/>
  <c r="CQ20" i="40"/>
  <c r="CR20" i="40"/>
  <c r="CN21" i="40"/>
  <c r="CO21" i="40"/>
  <c r="CP21" i="40"/>
  <c r="CQ21" i="40"/>
  <c r="CR21" i="40"/>
  <c r="CO19" i="40"/>
  <c r="CP19" i="40"/>
  <c r="CQ19" i="40"/>
  <c r="CR19" i="40"/>
  <c r="CN19" i="40"/>
  <c r="CO17" i="40"/>
  <c r="CP17" i="40"/>
  <c r="CQ17" i="40"/>
  <c r="CR17" i="40"/>
  <c r="CN17" i="40"/>
  <c r="D213" i="42" a="1"/>
  <c r="D213" i="42"/>
  <c r="D206" i="42" a="1"/>
  <c r="D206" i="42"/>
  <c r="D215" i="42" a="1"/>
  <c r="D215" i="42"/>
  <c r="D208" i="42" a="1"/>
  <c r="D208" i="42"/>
  <c r="CO22" i="40"/>
  <c r="E213" i="42" a="1"/>
  <c r="E213" i="42"/>
  <c r="E206" i="42" a="1"/>
  <c r="E206" i="42"/>
  <c r="E215" i="42" a="1"/>
  <c r="E215" i="42"/>
  <c r="E208" i="42" a="1"/>
  <c r="E208" i="42"/>
  <c r="CP22" i="40"/>
  <c r="F213" i="42" a="1"/>
  <c r="F213" i="42"/>
  <c r="F206" i="42" a="1"/>
  <c r="F206" i="42"/>
  <c r="F215" i="42" a="1"/>
  <c r="F215" i="42"/>
  <c r="F208" i="42" a="1"/>
  <c r="F208" i="42"/>
  <c r="CQ22" i="40"/>
  <c r="G213" i="42" a="1"/>
  <c r="G213" i="42"/>
  <c r="G206" i="42" a="1"/>
  <c r="G206" i="42"/>
  <c r="G215" i="42" a="1"/>
  <c r="G215" i="42"/>
  <c r="G208" i="42" a="1"/>
  <c r="G208" i="42"/>
  <c r="CR22" i="40"/>
  <c r="D211" i="42" a="1"/>
  <c r="D211" i="42"/>
  <c r="D212" i="42" a="1"/>
  <c r="D212" i="42"/>
  <c r="D214" i="42" a="1"/>
  <c r="D214" i="42"/>
  <c r="D216" i="42"/>
  <c r="D209" i="42" a="1"/>
  <c r="D209" i="42"/>
  <c r="CO23" i="40"/>
  <c r="E211" i="42" a="1"/>
  <c r="E211" i="42"/>
  <c r="E212" i="42" a="1"/>
  <c r="E212" i="42"/>
  <c r="E214" i="42" a="1"/>
  <c r="E214" i="42"/>
  <c r="E216" i="42"/>
  <c r="E209" i="42" a="1"/>
  <c r="E209" i="42"/>
  <c r="CP23" i="40"/>
  <c r="F211" i="42" a="1"/>
  <c r="F211" i="42"/>
  <c r="F212" i="42" a="1"/>
  <c r="F212" i="42"/>
  <c r="F214" i="42" a="1"/>
  <c r="F214" i="42"/>
  <c r="F216" i="42"/>
  <c r="F209" i="42" a="1"/>
  <c r="F209" i="42"/>
  <c r="CQ23" i="40"/>
  <c r="G211" i="42" a="1"/>
  <c r="G211" i="42"/>
  <c r="G212" i="42" a="1"/>
  <c r="G212" i="42"/>
  <c r="G214" i="42" a="1"/>
  <c r="G214" i="42"/>
  <c r="G216" i="42"/>
  <c r="G209" i="42" a="1"/>
  <c r="G209" i="42"/>
  <c r="CR23" i="40"/>
  <c r="C211" i="42" a="1"/>
  <c r="C211" i="42"/>
  <c r="C212" i="42" a="1"/>
  <c r="C212" i="42"/>
  <c r="C213" i="42" a="1"/>
  <c r="C214" i="42" a="1"/>
  <c r="C215" i="42" a="1"/>
  <c r="C213" i="42"/>
  <c r="C214" i="42"/>
  <c r="C215" i="42"/>
  <c r="C216" i="42"/>
  <c r="C209" i="42" a="1"/>
  <c r="C209" i="42"/>
  <c r="CN23" i="40"/>
  <c r="C206" i="42" a="1"/>
  <c r="C206" i="42"/>
  <c r="C208" i="42" a="1"/>
  <c r="C208" i="42"/>
  <c r="CN22" i="40"/>
  <c r="CL18" i="40"/>
  <c r="CG5" i="40"/>
  <c r="CL19" i="40"/>
  <c r="CG6" i="40"/>
  <c r="CL20" i="40"/>
  <c r="CG7" i="40"/>
  <c r="CL21" i="40"/>
  <c r="F9" i="40"/>
  <c r="CG8" i="40"/>
  <c r="CL22" i="40"/>
  <c r="CL23" i="40"/>
  <c r="CG3" i="40"/>
  <c r="CL17" i="40"/>
  <c r="Z209" i="41"/>
  <c r="DM9" i="40"/>
  <c r="Y209" i="41"/>
  <c r="DL9" i="40"/>
  <c r="X209" i="41"/>
  <c r="DK9" i="40"/>
  <c r="W209" i="41"/>
  <c r="DJ9" i="40"/>
  <c r="V209" i="41"/>
  <c r="DI9" i="40"/>
  <c r="U209" i="41"/>
  <c r="DH9" i="40"/>
  <c r="T209" i="41"/>
  <c r="DG9" i="40"/>
  <c r="S209" i="41"/>
  <c r="DF9" i="40"/>
  <c r="R209" i="41"/>
  <c r="DE9" i="40"/>
  <c r="Q209" i="41"/>
  <c r="DD9" i="40"/>
  <c r="P209" i="41"/>
  <c r="DC9" i="40"/>
  <c r="O209" i="41"/>
  <c r="DB9" i="40"/>
  <c r="N209" i="41"/>
  <c r="DA9" i="40"/>
  <c r="M209" i="41"/>
  <c r="CZ9" i="40"/>
  <c r="L209" i="41"/>
  <c r="CY9" i="40"/>
  <c r="K209" i="41"/>
  <c r="CX9" i="40"/>
  <c r="J209" i="41"/>
  <c r="CW9" i="40"/>
  <c r="I209" i="41"/>
  <c r="CV9" i="40"/>
  <c r="H209" i="41"/>
  <c r="CU9" i="40"/>
  <c r="G209" i="41"/>
  <c r="CT9" i="40"/>
  <c r="F209" i="41"/>
  <c r="CS9" i="40"/>
  <c r="E209" i="41"/>
  <c r="CR9" i="40"/>
  <c r="D209" i="41"/>
  <c r="CQ9" i="40"/>
  <c r="C209" i="41"/>
  <c r="CP9" i="40"/>
  <c r="AI209" i="41"/>
  <c r="CO9" i="40"/>
  <c r="AH209" i="41"/>
  <c r="CN9" i="40"/>
  <c r="AG209" i="41"/>
  <c r="CM9" i="40"/>
  <c r="AF209" i="41"/>
  <c r="CL9" i="40"/>
  <c r="AE209" i="41"/>
  <c r="CK9" i="40"/>
  <c r="AD209" i="41"/>
  <c r="CJ9" i="40"/>
  <c r="AB209" i="41"/>
  <c r="CH9" i="40"/>
  <c r="DM8" i="40"/>
  <c r="DL8" i="40"/>
  <c r="DK8" i="40"/>
  <c r="DJ8" i="40"/>
  <c r="DI8" i="40"/>
  <c r="DH8" i="40"/>
  <c r="DG8" i="40"/>
  <c r="DF8" i="40"/>
  <c r="DE8" i="40"/>
  <c r="DD8" i="40"/>
  <c r="DC8" i="40"/>
  <c r="DB8" i="40"/>
  <c r="DA8" i="40"/>
  <c r="CZ8" i="40"/>
  <c r="CY8" i="40"/>
  <c r="CX8" i="40"/>
  <c r="CW8" i="40"/>
  <c r="CV8" i="40"/>
  <c r="CU8" i="40"/>
  <c r="CT8" i="40"/>
  <c r="CS8" i="40"/>
  <c r="CR8" i="40"/>
  <c r="CQ8" i="40"/>
  <c r="CP8" i="40"/>
  <c r="CO8" i="40"/>
  <c r="CN8" i="40"/>
  <c r="CM8" i="40"/>
  <c r="CL8" i="40"/>
  <c r="CK8" i="40"/>
  <c r="CJ8" i="40"/>
  <c r="CH8" i="40"/>
  <c r="DM7" i="40"/>
  <c r="DL7" i="40"/>
  <c r="DK7" i="40"/>
  <c r="DJ7" i="40"/>
  <c r="DI7" i="40"/>
  <c r="DH7" i="40"/>
  <c r="DG7" i="40"/>
  <c r="DF7" i="40"/>
  <c r="DE7" i="40"/>
  <c r="DD7" i="40"/>
  <c r="DC7" i="40"/>
  <c r="DB7" i="40"/>
  <c r="DA7" i="40"/>
  <c r="CZ7" i="40"/>
  <c r="CY7" i="40"/>
  <c r="CX7" i="40"/>
  <c r="CW7" i="40"/>
  <c r="CV7" i="40"/>
  <c r="CU7" i="40"/>
  <c r="CT7" i="40"/>
  <c r="CS7" i="40"/>
  <c r="CR7" i="40"/>
  <c r="CQ7" i="40"/>
  <c r="CP7" i="40"/>
  <c r="CO7" i="40"/>
  <c r="CN7" i="40"/>
  <c r="CM7" i="40"/>
  <c r="CL7" i="40"/>
  <c r="CK7" i="40"/>
  <c r="CJ7" i="40"/>
  <c r="DM6" i="40"/>
  <c r="DL6" i="40"/>
  <c r="DK6" i="40"/>
  <c r="DJ6" i="40"/>
  <c r="DI6" i="40"/>
  <c r="DH6" i="40"/>
  <c r="DG6" i="40"/>
  <c r="DF6" i="40"/>
  <c r="DE6" i="40"/>
  <c r="DD6" i="40"/>
  <c r="DC6" i="40"/>
  <c r="DB6" i="40"/>
  <c r="DA6" i="40"/>
  <c r="CZ6" i="40"/>
  <c r="CY6" i="40"/>
  <c r="CX6" i="40"/>
  <c r="CW6" i="40"/>
  <c r="CV6" i="40"/>
  <c r="CU6" i="40"/>
  <c r="CT6" i="40"/>
  <c r="CS6" i="40"/>
  <c r="CR6" i="40"/>
  <c r="CQ6" i="40"/>
  <c r="CP6" i="40"/>
  <c r="CO6" i="40"/>
  <c r="CN6" i="40"/>
  <c r="CM6" i="40"/>
  <c r="CL6" i="40"/>
  <c r="CK6" i="40"/>
  <c r="CJ6" i="40"/>
  <c r="DM5" i="40"/>
  <c r="DL5" i="40"/>
  <c r="DK5" i="40"/>
  <c r="DJ5" i="40"/>
  <c r="DI5" i="40"/>
  <c r="DH5" i="40"/>
  <c r="DG5" i="40"/>
  <c r="DF5" i="40"/>
  <c r="DE5" i="40"/>
  <c r="DD5" i="40"/>
  <c r="DC5" i="40"/>
  <c r="DB5" i="40"/>
  <c r="DA5" i="40"/>
  <c r="CZ5" i="40"/>
  <c r="CY5" i="40"/>
  <c r="CX5" i="40"/>
  <c r="CW5" i="40"/>
  <c r="CV5" i="40"/>
  <c r="CU5" i="40"/>
  <c r="CT5" i="40"/>
  <c r="CS5" i="40"/>
  <c r="CR5" i="40"/>
  <c r="CQ5" i="40"/>
  <c r="CP5" i="40"/>
  <c r="CO5" i="40"/>
  <c r="CN5" i="40"/>
  <c r="CM5" i="40"/>
  <c r="CL5" i="40"/>
  <c r="CK5" i="40"/>
  <c r="CJ5" i="40"/>
  <c r="DM3" i="40"/>
  <c r="DM4" i="40"/>
  <c r="DL3" i="40"/>
  <c r="DL4" i="40"/>
  <c r="DK3" i="40"/>
  <c r="DK4" i="40"/>
  <c r="DJ3" i="40"/>
  <c r="DJ4" i="40"/>
  <c r="DI3" i="40"/>
  <c r="DI4" i="40"/>
  <c r="DH3" i="40"/>
  <c r="DH4" i="40"/>
  <c r="DG3" i="40"/>
  <c r="DG4" i="40"/>
  <c r="DF3" i="40"/>
  <c r="DF4" i="40"/>
  <c r="DE3" i="40"/>
  <c r="DE4" i="40"/>
  <c r="DD3" i="40"/>
  <c r="DD4" i="40"/>
  <c r="DC3" i="40"/>
  <c r="DC4" i="40"/>
  <c r="DB3" i="40"/>
  <c r="DB4" i="40"/>
  <c r="DA3" i="40"/>
  <c r="DA4" i="40"/>
  <c r="CZ3" i="40"/>
  <c r="CZ4" i="40"/>
  <c r="CY3" i="40"/>
  <c r="CY4" i="40"/>
  <c r="CX3" i="40"/>
  <c r="CX4" i="40"/>
  <c r="CW3" i="40"/>
  <c r="CW4" i="40"/>
  <c r="CV3" i="40"/>
  <c r="CV4" i="40"/>
  <c r="CU3" i="40"/>
  <c r="CU4" i="40"/>
  <c r="CT3" i="40"/>
  <c r="CT4" i="40"/>
  <c r="CS3" i="40"/>
  <c r="CS4" i="40"/>
  <c r="CR3" i="40"/>
  <c r="CR4" i="40"/>
  <c r="CQ3" i="40"/>
  <c r="CQ4" i="40"/>
  <c r="CP3" i="40"/>
  <c r="CP4" i="40"/>
  <c r="AC209" i="41"/>
  <c r="CI9" i="40"/>
  <c r="CI8" i="40"/>
  <c r="CI6" i="40"/>
  <c r="CI7" i="40"/>
  <c r="CI5" i="40"/>
  <c r="BT40" i="40"/>
  <c r="CN40" i="40"/>
  <c r="BT41" i="40"/>
  <c r="CN41" i="40"/>
  <c r="BT42" i="40"/>
  <c r="CN42" i="40"/>
  <c r="BT43" i="40"/>
  <c r="CN43" i="40"/>
  <c r="BT44" i="40"/>
  <c r="CN44" i="40"/>
  <c r="BT39" i="40"/>
  <c r="CN39" i="40"/>
  <c r="BT50" i="40"/>
  <c r="BT51" i="40"/>
  <c r="BT49" i="40"/>
  <c r="BT48" i="40"/>
  <c r="BX19" i="40"/>
  <c r="BX20" i="40"/>
  <c r="BY19" i="40"/>
  <c r="BY20" i="40"/>
  <c r="BZ19" i="40"/>
  <c r="BZ20" i="40"/>
  <c r="CA19" i="40"/>
  <c r="CA20" i="40"/>
  <c r="CB19" i="40"/>
  <c r="CB20" i="40"/>
  <c r="CC19" i="40"/>
  <c r="CC20" i="40"/>
  <c r="BX21" i="40"/>
  <c r="BY21" i="40"/>
  <c r="BZ21" i="40"/>
  <c r="CA21" i="40"/>
  <c r="CB21" i="40"/>
  <c r="CC21" i="40"/>
  <c r="BX22" i="40"/>
  <c r="BY22" i="40"/>
  <c r="BZ22" i="40"/>
  <c r="CA22" i="40"/>
  <c r="CB22" i="40"/>
  <c r="CC22" i="40"/>
  <c r="BX23" i="40"/>
  <c r="BY23" i="40"/>
  <c r="BZ23" i="40"/>
  <c r="CA23" i="40"/>
  <c r="CB23" i="40"/>
  <c r="CC23" i="40"/>
  <c r="BX24" i="40"/>
  <c r="BY24" i="40"/>
  <c r="BZ24" i="40"/>
  <c r="CA24" i="40"/>
  <c r="CB24" i="40"/>
  <c r="CC24" i="40"/>
  <c r="BX25" i="40"/>
  <c r="BY25" i="40"/>
  <c r="BZ25" i="40"/>
  <c r="CA25" i="40"/>
  <c r="CB25" i="40"/>
  <c r="CC25" i="40"/>
  <c r="BX26" i="40"/>
  <c r="BY26" i="40"/>
  <c r="BZ26" i="40"/>
  <c r="CA26" i="40"/>
  <c r="CB26" i="40"/>
  <c r="CC26" i="40"/>
  <c r="BW19" i="40"/>
  <c r="BW22" i="40"/>
  <c r="BW23" i="40"/>
  <c r="BW24" i="40"/>
  <c r="BW25" i="40"/>
  <c r="BW26" i="40"/>
  <c r="BW21" i="40"/>
  <c r="E5" i="46"/>
  <c r="E6" i="46"/>
  <c r="E7" i="46"/>
  <c r="E8" i="46"/>
  <c r="E3" i="46"/>
  <c r="D54" i="46"/>
  <c r="D55" i="46"/>
  <c r="D56" i="46"/>
  <c r="D57" i="46"/>
  <c r="D58" i="46"/>
  <c r="D59" i="46"/>
  <c r="D53" i="46"/>
  <c r="D29" i="46"/>
  <c r="D30" i="46"/>
  <c r="D31" i="46"/>
  <c r="D32" i="46"/>
  <c r="D33" i="46"/>
  <c r="D34" i="46"/>
  <c r="D28" i="46"/>
  <c r="A3" i="46"/>
  <c r="M3" i="46"/>
  <c r="M4" i="46"/>
  <c r="A5" i="46"/>
  <c r="M5" i="46"/>
  <c r="A6" i="46"/>
  <c r="M6" i="46"/>
  <c r="A7" i="46"/>
  <c r="M7" i="46"/>
  <c r="A8" i="46"/>
  <c r="M8" i="46"/>
  <c r="A9" i="46"/>
  <c r="M9" i="46"/>
  <c r="O53" i="46"/>
  <c r="O54" i="46"/>
  <c r="O55" i="46"/>
  <c r="O56" i="46"/>
  <c r="O57" i="46"/>
  <c r="O58" i="46"/>
  <c r="O59" i="46"/>
  <c r="F28" i="46"/>
  <c r="G28" i="46"/>
  <c r="H28" i="46"/>
  <c r="I28" i="46"/>
  <c r="J28" i="46"/>
  <c r="K28" i="46"/>
  <c r="L28" i="46"/>
  <c r="M28" i="46"/>
  <c r="N28" i="46"/>
  <c r="O28" i="46"/>
  <c r="P28" i="46"/>
  <c r="Q28" i="46"/>
  <c r="E53" i="46"/>
  <c r="F53" i="46"/>
  <c r="G53" i="46"/>
  <c r="H53" i="46"/>
  <c r="I53" i="46"/>
  <c r="J53" i="46"/>
  <c r="K53" i="46"/>
  <c r="L53" i="46"/>
  <c r="M53" i="46"/>
  <c r="N53" i="46"/>
  <c r="F29" i="46"/>
  <c r="G29" i="46"/>
  <c r="H29" i="46"/>
  <c r="I29" i="46"/>
  <c r="J29" i="46"/>
  <c r="K29" i="46"/>
  <c r="L29" i="46"/>
  <c r="M29" i="46"/>
  <c r="N29" i="46"/>
  <c r="O29" i="46"/>
  <c r="P29" i="46"/>
  <c r="Q29" i="46"/>
  <c r="E54" i="46"/>
  <c r="F54" i="46"/>
  <c r="G54" i="46"/>
  <c r="H54" i="46"/>
  <c r="I54" i="46"/>
  <c r="J54" i="46"/>
  <c r="K54" i="46"/>
  <c r="L54" i="46"/>
  <c r="M54" i="46"/>
  <c r="N54" i="46"/>
  <c r="F30" i="46"/>
  <c r="G30" i="46"/>
  <c r="H30" i="46"/>
  <c r="I30" i="46"/>
  <c r="J30" i="46"/>
  <c r="K30" i="46"/>
  <c r="L30" i="46"/>
  <c r="M30" i="46"/>
  <c r="N30" i="46"/>
  <c r="O30" i="46"/>
  <c r="P30" i="46"/>
  <c r="Q30" i="46"/>
  <c r="E55" i="46"/>
  <c r="F55" i="46"/>
  <c r="G55" i="46"/>
  <c r="H55" i="46"/>
  <c r="I55" i="46"/>
  <c r="J55" i="46"/>
  <c r="K55" i="46"/>
  <c r="L55" i="46"/>
  <c r="M55" i="46"/>
  <c r="N55" i="46"/>
  <c r="F31" i="46"/>
  <c r="G31" i="46"/>
  <c r="H31" i="46"/>
  <c r="I31" i="46"/>
  <c r="J31" i="46"/>
  <c r="K31" i="46"/>
  <c r="L31" i="46"/>
  <c r="M31" i="46"/>
  <c r="N31" i="46"/>
  <c r="O31" i="46"/>
  <c r="P31" i="46"/>
  <c r="Q31" i="46"/>
  <c r="E56" i="46"/>
  <c r="F56" i="46"/>
  <c r="G56" i="46"/>
  <c r="H56" i="46"/>
  <c r="I56" i="46"/>
  <c r="J56" i="46"/>
  <c r="K56" i="46"/>
  <c r="L56" i="46"/>
  <c r="M56" i="46"/>
  <c r="N56" i="46"/>
  <c r="F32" i="46"/>
  <c r="G32" i="46"/>
  <c r="H32" i="46"/>
  <c r="I32" i="46"/>
  <c r="J32" i="46"/>
  <c r="K32" i="46"/>
  <c r="L32" i="46"/>
  <c r="M32" i="46"/>
  <c r="N32" i="46"/>
  <c r="O32" i="46"/>
  <c r="P32" i="46"/>
  <c r="Q32" i="46"/>
  <c r="E57" i="46"/>
  <c r="F57" i="46"/>
  <c r="G57" i="46"/>
  <c r="H57" i="46"/>
  <c r="I57" i="46"/>
  <c r="J57" i="46"/>
  <c r="K57" i="46"/>
  <c r="L57" i="46"/>
  <c r="M57" i="46"/>
  <c r="N57" i="46"/>
  <c r="F33" i="46"/>
  <c r="G33" i="46"/>
  <c r="H33" i="46"/>
  <c r="I33" i="46"/>
  <c r="J33" i="46"/>
  <c r="K33" i="46"/>
  <c r="L33" i="46"/>
  <c r="M33" i="46"/>
  <c r="N33" i="46"/>
  <c r="O33" i="46"/>
  <c r="P33" i="46"/>
  <c r="Q33" i="46"/>
  <c r="E58" i="46"/>
  <c r="F58" i="46"/>
  <c r="G58" i="46"/>
  <c r="H58" i="46"/>
  <c r="I58" i="46"/>
  <c r="J58" i="46"/>
  <c r="K58" i="46"/>
  <c r="L58" i="46"/>
  <c r="M58" i="46"/>
  <c r="N58" i="46"/>
  <c r="F34" i="46"/>
  <c r="G34" i="46"/>
  <c r="H34" i="46"/>
  <c r="I34" i="46"/>
  <c r="J34" i="46"/>
  <c r="K34" i="46"/>
  <c r="L34" i="46"/>
  <c r="M34" i="46"/>
  <c r="N34" i="46"/>
  <c r="O34" i="46"/>
  <c r="P34" i="46"/>
  <c r="Q34" i="46"/>
  <c r="E59" i="46"/>
  <c r="F59" i="46"/>
  <c r="G59" i="46"/>
  <c r="H59" i="46"/>
  <c r="I59" i="46"/>
  <c r="J59" i="46"/>
  <c r="K59" i="46"/>
  <c r="L59" i="46"/>
  <c r="M59" i="46"/>
  <c r="N59" i="46"/>
  <c r="E34" i="46"/>
  <c r="E33" i="46"/>
  <c r="E31" i="46"/>
  <c r="E32" i="46"/>
  <c r="E30" i="46"/>
  <c r="E28" i="46"/>
  <c r="E29" i="46"/>
  <c r="G3" i="46"/>
  <c r="G4" i="46"/>
  <c r="H3" i="46"/>
  <c r="H4" i="46"/>
  <c r="I3" i="46"/>
  <c r="I4" i="46"/>
  <c r="J3" i="46"/>
  <c r="J4" i="46"/>
  <c r="K3" i="46"/>
  <c r="K4" i="46"/>
  <c r="L3" i="46"/>
  <c r="L4" i="46"/>
  <c r="F3" i="46"/>
  <c r="F4" i="46"/>
  <c r="G5" i="46"/>
  <c r="H5" i="46"/>
  <c r="I5" i="46"/>
  <c r="J5" i="46"/>
  <c r="K5" i="46"/>
  <c r="L5" i="46"/>
  <c r="G6" i="46"/>
  <c r="H6" i="46"/>
  <c r="I6" i="46"/>
  <c r="J6" i="46"/>
  <c r="K6" i="46"/>
  <c r="L6" i="46"/>
  <c r="G7" i="46"/>
  <c r="H7" i="46"/>
  <c r="I7" i="46"/>
  <c r="J7" i="46"/>
  <c r="K7" i="46"/>
  <c r="L7" i="46"/>
  <c r="G8" i="46"/>
  <c r="H8" i="46"/>
  <c r="I8" i="46"/>
  <c r="J8" i="46"/>
  <c r="K8" i="46"/>
  <c r="L8" i="46"/>
  <c r="G9" i="46"/>
  <c r="H9" i="46"/>
  <c r="I9" i="46"/>
  <c r="J9" i="46"/>
  <c r="K9" i="46"/>
  <c r="L9" i="46"/>
  <c r="F8" i="46"/>
  <c r="F9" i="46"/>
  <c r="F6" i="46"/>
  <c r="F7" i="46"/>
  <c r="F5" i="46"/>
  <c r="A10" i="46"/>
  <c r="CP39" i="40"/>
  <c r="CQ39" i="40"/>
  <c r="CR39" i="40"/>
  <c r="CS39" i="40"/>
  <c r="CT39" i="40"/>
  <c r="CU39" i="40"/>
  <c r="CV39" i="40"/>
  <c r="CW39" i="40"/>
  <c r="CX39" i="40"/>
  <c r="CY39" i="40"/>
  <c r="CZ39" i="40"/>
  <c r="DA39" i="40"/>
  <c r="DB39" i="40"/>
  <c r="DC39" i="40"/>
  <c r="DD39" i="40"/>
  <c r="CP40" i="40"/>
  <c r="CQ40" i="40"/>
  <c r="CR40" i="40"/>
  <c r="CS40" i="40"/>
  <c r="CT40" i="40"/>
  <c r="CU40" i="40"/>
  <c r="CV40" i="40"/>
  <c r="CW40" i="40"/>
  <c r="CX40" i="40"/>
  <c r="CY40" i="40"/>
  <c r="CZ40" i="40"/>
  <c r="DA40" i="40"/>
  <c r="DB40" i="40"/>
  <c r="DC40" i="40"/>
  <c r="DD40" i="40"/>
  <c r="CP41" i="40"/>
  <c r="CQ41" i="40"/>
  <c r="CR41" i="40"/>
  <c r="CS41" i="40"/>
  <c r="CT41" i="40"/>
  <c r="CU41" i="40"/>
  <c r="CV41" i="40"/>
  <c r="CW41" i="40"/>
  <c r="CX41" i="40"/>
  <c r="CY41" i="40"/>
  <c r="CZ41" i="40"/>
  <c r="DA41" i="40"/>
  <c r="DB41" i="40"/>
  <c r="DC41" i="40"/>
  <c r="DD41" i="40"/>
  <c r="CP42" i="40"/>
  <c r="CQ42" i="40"/>
  <c r="CR42" i="40"/>
  <c r="CS42" i="40"/>
  <c r="CT42" i="40"/>
  <c r="CU42" i="40"/>
  <c r="CV42" i="40"/>
  <c r="CW42" i="40"/>
  <c r="CX42" i="40"/>
  <c r="CY42" i="40"/>
  <c r="CZ42" i="40"/>
  <c r="DA42" i="40"/>
  <c r="DB42" i="40"/>
  <c r="DC42" i="40"/>
  <c r="DD42" i="40"/>
  <c r="CO41" i="40"/>
  <c r="CO42" i="40"/>
  <c r="CO40" i="40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51" i="28"/>
  <c r="BU51" i="40"/>
  <c r="C51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35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19" i="28"/>
  <c r="L4" i="28"/>
  <c r="L5" i="28"/>
  <c r="L6" i="28"/>
  <c r="L7" i="28"/>
  <c r="L8" i="28"/>
  <c r="L9" i="28"/>
  <c r="L10" i="28"/>
  <c r="L11" i="28"/>
  <c r="L12" i="28"/>
  <c r="L13" i="28"/>
  <c r="L14" i="28"/>
  <c r="L15" i="28"/>
  <c r="L16" i="28"/>
  <c r="L17" i="28"/>
  <c r="L18" i="28"/>
  <c r="CO39" i="40"/>
  <c r="L3" i="28"/>
  <c r="BU50" i="40"/>
  <c r="C35" i="28"/>
  <c r="BV49" i="40"/>
  <c r="C20" i="28"/>
  <c r="BW49" i="40"/>
  <c r="C21" i="28"/>
  <c r="BX49" i="40"/>
  <c r="C22" i="28"/>
  <c r="BY49" i="40"/>
  <c r="C23" i="28"/>
  <c r="BZ49" i="40"/>
  <c r="C24" i="28"/>
  <c r="CA49" i="40"/>
  <c r="C25" i="28"/>
  <c r="CB49" i="40"/>
  <c r="C26" i="28"/>
  <c r="CC49" i="40"/>
  <c r="C27" i="28"/>
  <c r="CD49" i="40"/>
  <c r="C28" i="28"/>
  <c r="CE49" i="40"/>
  <c r="C29" i="28"/>
  <c r="CF49" i="40"/>
  <c r="C30" i="28"/>
  <c r="CG49" i="40"/>
  <c r="C31" i="28"/>
  <c r="CH49" i="40"/>
  <c r="C32" i="28"/>
  <c r="CI49" i="40"/>
  <c r="C33" i="28"/>
  <c r="CJ49" i="40"/>
  <c r="C34" i="28"/>
  <c r="BU49" i="40"/>
  <c r="C19" i="28"/>
  <c r="O2" i="28"/>
  <c r="N2" i="28"/>
  <c r="M2" i="28"/>
  <c r="L2" i="28"/>
  <c r="BV51" i="40"/>
  <c r="J52" i="28"/>
  <c r="BW51" i="40"/>
  <c r="J53" i="28"/>
  <c r="BX51" i="40"/>
  <c r="J54" i="28"/>
  <c r="BY51" i="40"/>
  <c r="J55" i="28"/>
  <c r="BZ51" i="40"/>
  <c r="J56" i="28"/>
  <c r="CA51" i="40"/>
  <c r="J57" i="28"/>
  <c r="CB51" i="40"/>
  <c r="J58" i="28"/>
  <c r="CC51" i="40"/>
  <c r="J59" i="28"/>
  <c r="CD51" i="40"/>
  <c r="J60" i="28"/>
  <c r="CE51" i="40"/>
  <c r="J61" i="28"/>
  <c r="CF51" i="40"/>
  <c r="J62" i="28"/>
  <c r="CG51" i="40"/>
  <c r="J63" i="28"/>
  <c r="CH51" i="40"/>
  <c r="J64" i="28"/>
  <c r="CI51" i="40"/>
  <c r="J65" i="28"/>
  <c r="CJ51" i="40"/>
  <c r="J66" i="28"/>
  <c r="J51" i="28"/>
  <c r="BV50" i="40"/>
  <c r="J36" i="28"/>
  <c r="BW50" i="40"/>
  <c r="J37" i="28"/>
  <c r="BX50" i="40"/>
  <c r="J38" i="28"/>
  <c r="BY50" i="40"/>
  <c r="J39" i="28"/>
  <c r="BZ50" i="40"/>
  <c r="J40" i="28"/>
  <c r="CA50" i="40"/>
  <c r="J41" i="28"/>
  <c r="CB50" i="40"/>
  <c r="J42" i="28"/>
  <c r="CC50" i="40"/>
  <c r="J43" i="28"/>
  <c r="CD50" i="40"/>
  <c r="J44" i="28"/>
  <c r="CE50" i="40"/>
  <c r="J45" i="28"/>
  <c r="CF50" i="40"/>
  <c r="J46" i="28"/>
  <c r="CG50" i="40"/>
  <c r="J47" i="28"/>
  <c r="CH50" i="40"/>
  <c r="J48" i="28"/>
  <c r="CI50" i="40"/>
  <c r="J49" i="28"/>
  <c r="CJ50" i="40"/>
  <c r="J50" i="28"/>
  <c r="J35" i="28"/>
  <c r="BV48" i="40"/>
  <c r="C4" i="28"/>
  <c r="BW48" i="40"/>
  <c r="C5" i="28"/>
  <c r="BX48" i="40"/>
  <c r="C6" i="28"/>
  <c r="BY48" i="40"/>
  <c r="C7" i="28"/>
  <c r="BZ48" i="40"/>
  <c r="C8" i="28"/>
  <c r="CA48" i="40"/>
  <c r="C9" i="28"/>
  <c r="CB48" i="40"/>
  <c r="C10" i="28"/>
  <c r="CC48" i="40"/>
  <c r="C11" i="28"/>
  <c r="CD48" i="40"/>
  <c r="C12" i="28"/>
  <c r="CE48" i="40"/>
  <c r="C13" i="28"/>
  <c r="CF48" i="40"/>
  <c r="C14" i="28"/>
  <c r="CG48" i="40"/>
  <c r="C15" i="28"/>
  <c r="CH48" i="40"/>
  <c r="C16" i="28"/>
  <c r="CI48" i="40"/>
  <c r="C17" i="28"/>
  <c r="CJ48" i="40"/>
  <c r="C18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BU48" i="40"/>
  <c r="C3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19" i="28"/>
  <c r="J4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3" i="28"/>
  <c r="CN49" i="40"/>
  <c r="CN50" i="40"/>
  <c r="CN51" i="40"/>
  <c r="CO49" i="40"/>
  <c r="CP49" i="40"/>
  <c r="CQ49" i="40"/>
  <c r="CR49" i="40"/>
  <c r="CS49" i="40"/>
  <c r="CT49" i="40"/>
  <c r="CU49" i="40"/>
  <c r="CV49" i="40"/>
  <c r="CW49" i="40"/>
  <c r="CX49" i="40"/>
  <c r="CY49" i="40"/>
  <c r="CZ49" i="40"/>
  <c r="DA49" i="40"/>
  <c r="DB49" i="40"/>
  <c r="DC49" i="40"/>
  <c r="DD49" i="40"/>
  <c r="CO50" i="40"/>
  <c r="CP50" i="40"/>
  <c r="CQ50" i="40"/>
  <c r="CR50" i="40"/>
  <c r="CS50" i="40"/>
  <c r="CT50" i="40"/>
  <c r="CU50" i="40"/>
  <c r="CV50" i="40"/>
  <c r="CW50" i="40"/>
  <c r="CX50" i="40"/>
  <c r="CY50" i="40"/>
  <c r="CZ50" i="40"/>
  <c r="DA50" i="40"/>
  <c r="DB50" i="40"/>
  <c r="DC50" i="40"/>
  <c r="DD50" i="40"/>
  <c r="CO51" i="40"/>
  <c r="CP51" i="40"/>
  <c r="CQ51" i="40"/>
  <c r="CR51" i="40"/>
  <c r="CS51" i="40"/>
  <c r="CT51" i="40"/>
  <c r="CU51" i="40"/>
  <c r="CV51" i="40"/>
  <c r="CW51" i="40"/>
  <c r="CX51" i="40"/>
  <c r="CY51" i="40"/>
  <c r="CZ51" i="40"/>
  <c r="DA51" i="40"/>
  <c r="DB51" i="40"/>
  <c r="DC51" i="40"/>
  <c r="DD51" i="40"/>
  <c r="CO48" i="40"/>
  <c r="CP48" i="40"/>
  <c r="CQ48" i="40"/>
  <c r="CR48" i="40"/>
  <c r="CS48" i="40"/>
  <c r="CT48" i="40"/>
  <c r="CU48" i="40"/>
  <c r="CV48" i="40"/>
  <c r="CW48" i="40"/>
  <c r="CX48" i="40"/>
  <c r="CY48" i="40"/>
  <c r="CZ48" i="40"/>
  <c r="DA48" i="40"/>
  <c r="DB48" i="40"/>
  <c r="DC48" i="40"/>
  <c r="DD48" i="40"/>
  <c r="CN48" i="40"/>
  <c r="F208" i="43" a="1"/>
  <c r="F208" i="43"/>
  <c r="F201" i="43" a="1"/>
  <c r="F201" i="43"/>
  <c r="CP43" i="40"/>
  <c r="G208" i="43" a="1"/>
  <c r="G208" i="43"/>
  <c r="G201" i="43" a="1"/>
  <c r="G201" i="43"/>
  <c r="CQ43" i="40"/>
  <c r="H208" i="43" a="1"/>
  <c r="H208" i="43"/>
  <c r="H201" i="43" a="1"/>
  <c r="H201" i="43"/>
  <c r="CR43" i="40"/>
  <c r="I208" i="43" a="1"/>
  <c r="I208" i="43"/>
  <c r="I201" i="43" a="1"/>
  <c r="I201" i="43"/>
  <c r="CS43" i="40"/>
  <c r="J208" i="43" a="1"/>
  <c r="J208" i="43"/>
  <c r="J201" i="43" a="1"/>
  <c r="J201" i="43"/>
  <c r="CT43" i="40"/>
  <c r="K208" i="43" a="1"/>
  <c r="K208" i="43"/>
  <c r="K201" i="43" a="1"/>
  <c r="K201" i="43"/>
  <c r="CU43" i="40"/>
  <c r="L208" i="43" a="1"/>
  <c r="L208" i="43"/>
  <c r="L201" i="43" a="1"/>
  <c r="L201" i="43"/>
  <c r="CV43" i="40"/>
  <c r="M208" i="43" a="1"/>
  <c r="M208" i="43"/>
  <c r="M201" i="43" a="1"/>
  <c r="M201" i="43"/>
  <c r="CW43" i="40"/>
  <c r="N208" i="43" a="1"/>
  <c r="N208" i="43"/>
  <c r="N201" i="43" a="1"/>
  <c r="N201" i="43"/>
  <c r="CX43" i="40"/>
  <c r="O208" i="43" a="1"/>
  <c r="O208" i="43"/>
  <c r="O201" i="43" a="1"/>
  <c r="O201" i="43"/>
  <c r="CY43" i="40"/>
  <c r="P208" i="43" a="1"/>
  <c r="P208" i="43"/>
  <c r="P201" i="43" a="1"/>
  <c r="P201" i="43"/>
  <c r="CZ43" i="40"/>
  <c r="Q208" i="43" a="1"/>
  <c r="Q208" i="43"/>
  <c r="Q201" i="43" a="1"/>
  <c r="Q201" i="43"/>
  <c r="DA43" i="40"/>
  <c r="R208" i="43" a="1"/>
  <c r="R208" i="43"/>
  <c r="R201" i="43" a="1"/>
  <c r="R201" i="43"/>
  <c r="DB43" i="40"/>
  <c r="S208" i="43" a="1"/>
  <c r="S208" i="43"/>
  <c r="S201" i="43" a="1"/>
  <c r="S201" i="43"/>
  <c r="DC43" i="40"/>
  <c r="T208" i="43" a="1"/>
  <c r="T208" i="43"/>
  <c r="T201" i="43" a="1"/>
  <c r="T201" i="43"/>
  <c r="DD43" i="40"/>
  <c r="F209" i="43" a="1"/>
  <c r="F209" i="43"/>
  <c r="F210" i="43" a="1"/>
  <c r="F210" i="43"/>
  <c r="F211" i="43" a="1"/>
  <c r="F212" i="43" a="1"/>
  <c r="F211" i="43"/>
  <c r="F212" i="43"/>
  <c r="F213" i="43"/>
  <c r="F206" i="43" a="1"/>
  <c r="F206" i="43"/>
  <c r="CP44" i="40"/>
  <c r="G209" i="43" a="1"/>
  <c r="G209" i="43"/>
  <c r="G210" i="43" a="1"/>
  <c r="G210" i="43"/>
  <c r="G211" i="43" a="1"/>
  <c r="G212" i="43" a="1"/>
  <c r="G211" i="43"/>
  <c r="G212" i="43"/>
  <c r="G213" i="43"/>
  <c r="G206" i="43" a="1"/>
  <c r="G206" i="43"/>
  <c r="CQ44" i="40"/>
  <c r="H209" i="43" a="1"/>
  <c r="H209" i="43"/>
  <c r="H210" i="43" a="1"/>
  <c r="H210" i="43"/>
  <c r="H211" i="43" a="1"/>
  <c r="H212" i="43" a="1"/>
  <c r="H211" i="43"/>
  <c r="H212" i="43"/>
  <c r="H213" i="43"/>
  <c r="H206" i="43" a="1"/>
  <c r="H206" i="43"/>
  <c r="CR44" i="40"/>
  <c r="I209" i="43" a="1"/>
  <c r="I209" i="43"/>
  <c r="I210" i="43" a="1"/>
  <c r="I210" i="43"/>
  <c r="I211" i="43" a="1"/>
  <c r="I212" i="43" a="1"/>
  <c r="I211" i="43"/>
  <c r="I212" i="43"/>
  <c r="I213" i="43"/>
  <c r="I206" i="43" a="1"/>
  <c r="I206" i="43"/>
  <c r="CS44" i="40"/>
  <c r="J209" i="43" a="1"/>
  <c r="J209" i="43"/>
  <c r="J210" i="43" a="1"/>
  <c r="J210" i="43"/>
  <c r="J211" i="43" a="1"/>
  <c r="J212" i="43" a="1"/>
  <c r="J211" i="43"/>
  <c r="J212" i="43"/>
  <c r="J213" i="43"/>
  <c r="J206" i="43" a="1"/>
  <c r="J206" i="43"/>
  <c r="CT44" i="40"/>
  <c r="K209" i="43" a="1"/>
  <c r="K209" i="43"/>
  <c r="K210" i="43" a="1"/>
  <c r="K210" i="43"/>
  <c r="K211" i="43" a="1"/>
  <c r="K212" i="43" a="1"/>
  <c r="K211" i="43"/>
  <c r="K212" i="43"/>
  <c r="K213" i="43"/>
  <c r="K206" i="43" a="1"/>
  <c r="K206" i="43"/>
  <c r="CU44" i="40"/>
  <c r="L209" i="43" a="1"/>
  <c r="L209" i="43"/>
  <c r="L210" i="43" a="1"/>
  <c r="L210" i="43"/>
  <c r="L211" i="43" a="1"/>
  <c r="L212" i="43" a="1"/>
  <c r="L211" i="43"/>
  <c r="L212" i="43"/>
  <c r="L213" i="43"/>
  <c r="L206" i="43" a="1"/>
  <c r="L206" i="43"/>
  <c r="CV44" i="40"/>
  <c r="M209" i="43" a="1"/>
  <c r="M209" i="43"/>
  <c r="M210" i="43" a="1"/>
  <c r="M210" i="43"/>
  <c r="M211" i="43" a="1"/>
  <c r="M212" i="43" a="1"/>
  <c r="M211" i="43"/>
  <c r="M212" i="43"/>
  <c r="M213" i="43"/>
  <c r="M206" i="43" a="1"/>
  <c r="M206" i="43"/>
  <c r="CW44" i="40"/>
  <c r="N209" i="43" a="1"/>
  <c r="N209" i="43"/>
  <c r="N210" i="43" a="1"/>
  <c r="N210" i="43"/>
  <c r="N211" i="43" a="1"/>
  <c r="N212" i="43" a="1"/>
  <c r="N211" i="43"/>
  <c r="N212" i="43"/>
  <c r="N213" i="43"/>
  <c r="N206" i="43" a="1"/>
  <c r="N206" i="43"/>
  <c r="CX44" i="40"/>
  <c r="O209" i="43" a="1"/>
  <c r="O209" i="43"/>
  <c r="O210" i="43" a="1"/>
  <c r="O210" i="43"/>
  <c r="O211" i="43" a="1"/>
  <c r="O212" i="43" a="1"/>
  <c r="O211" i="43"/>
  <c r="O212" i="43"/>
  <c r="O213" i="43"/>
  <c r="O206" i="43" a="1"/>
  <c r="O206" i="43"/>
  <c r="CY44" i="40"/>
  <c r="P209" i="43" a="1"/>
  <c r="P209" i="43"/>
  <c r="P210" i="43" a="1"/>
  <c r="P210" i="43"/>
  <c r="P211" i="43" a="1"/>
  <c r="P212" i="43" a="1"/>
  <c r="P211" i="43"/>
  <c r="P212" i="43"/>
  <c r="P213" i="43"/>
  <c r="P206" i="43" a="1"/>
  <c r="P206" i="43"/>
  <c r="CZ44" i="40"/>
  <c r="Q209" i="43" a="1"/>
  <c r="Q209" i="43"/>
  <c r="Q210" i="43" a="1"/>
  <c r="Q210" i="43"/>
  <c r="Q211" i="43" a="1"/>
  <c r="Q212" i="43" a="1"/>
  <c r="Q211" i="43"/>
  <c r="Q212" i="43"/>
  <c r="Q213" i="43"/>
  <c r="Q206" i="43" a="1"/>
  <c r="Q206" i="43"/>
  <c r="DA44" i="40"/>
  <c r="R209" i="43" a="1"/>
  <c r="R209" i="43"/>
  <c r="R210" i="43" a="1"/>
  <c r="R210" i="43"/>
  <c r="R211" i="43" a="1"/>
  <c r="R212" i="43" a="1"/>
  <c r="R211" i="43"/>
  <c r="R212" i="43"/>
  <c r="R213" i="43"/>
  <c r="R206" i="43" a="1"/>
  <c r="R206" i="43"/>
  <c r="DB44" i="40"/>
  <c r="S209" i="43" a="1"/>
  <c r="S209" i="43"/>
  <c r="S210" i="43" a="1"/>
  <c r="S210" i="43"/>
  <c r="S211" i="43" a="1"/>
  <c r="S212" i="43" a="1"/>
  <c r="S211" i="43"/>
  <c r="S212" i="43"/>
  <c r="S213" i="43"/>
  <c r="S206" i="43" a="1"/>
  <c r="S206" i="43"/>
  <c r="DC44" i="40"/>
  <c r="T209" i="43" a="1"/>
  <c r="T209" i="43"/>
  <c r="T210" i="43" a="1"/>
  <c r="T210" i="43"/>
  <c r="T211" i="43" a="1"/>
  <c r="T212" i="43" a="1"/>
  <c r="T211" i="43"/>
  <c r="T212" i="43"/>
  <c r="T213" i="43"/>
  <c r="T206" i="43" a="1"/>
  <c r="T206" i="43"/>
  <c r="DD44" i="40"/>
  <c r="E208" i="43" a="1"/>
  <c r="E208" i="43"/>
  <c r="E209" i="43" a="1"/>
  <c r="E209" i="43"/>
  <c r="E210" i="43" a="1"/>
  <c r="E211" i="43" a="1"/>
  <c r="E212" i="43" a="1"/>
  <c r="E210" i="43"/>
  <c r="E211" i="43"/>
  <c r="E212" i="43"/>
  <c r="E213" i="43"/>
  <c r="E206" i="43" a="1"/>
  <c r="E206" i="43"/>
  <c r="CO44" i="40"/>
  <c r="E201" i="43" a="1"/>
  <c r="E201" i="43"/>
  <c r="CO43" i="40"/>
  <c r="K200" i="43"/>
  <c r="L200" i="43"/>
  <c r="M200" i="43"/>
  <c r="N200" i="43"/>
  <c r="O200" i="43"/>
  <c r="P200" i="43"/>
  <c r="Q200" i="43"/>
  <c r="R200" i="43"/>
  <c r="S200" i="43"/>
  <c r="T200" i="43"/>
  <c r="E202" i="43" a="1"/>
  <c r="E202" i="43"/>
  <c r="F202" i="43" a="1"/>
  <c r="F202" i="43"/>
  <c r="G202" i="43" a="1"/>
  <c r="G202" i="43"/>
  <c r="H202" i="43" a="1"/>
  <c r="H202" i="43"/>
  <c r="I202" i="43" a="1"/>
  <c r="I202" i="43"/>
  <c r="J202" i="43" a="1"/>
  <c r="J202" i="43"/>
  <c r="K202" i="43" a="1"/>
  <c r="K202" i="43"/>
  <c r="L202" i="43" a="1"/>
  <c r="L202" i="43"/>
  <c r="M202" i="43" a="1"/>
  <c r="M202" i="43"/>
  <c r="N202" i="43" a="1"/>
  <c r="N202" i="43"/>
  <c r="O202" i="43" a="1"/>
  <c r="O202" i="43"/>
  <c r="P202" i="43" a="1"/>
  <c r="P202" i="43"/>
  <c r="Q202" i="43" a="1"/>
  <c r="Q202" i="43"/>
  <c r="R202" i="43" a="1"/>
  <c r="R202" i="43"/>
  <c r="S202" i="43" a="1"/>
  <c r="S202" i="43"/>
  <c r="T202" i="43" a="1"/>
  <c r="T202" i="43"/>
  <c r="E203" i="43" a="1"/>
  <c r="E203" i="43"/>
  <c r="F203" i="43" a="1"/>
  <c r="F203" i="43"/>
  <c r="G203" i="43" a="1"/>
  <c r="G203" i="43"/>
  <c r="H203" i="43" a="1"/>
  <c r="H203" i="43"/>
  <c r="I203" i="43" a="1"/>
  <c r="I203" i="43"/>
  <c r="J203" i="43" a="1"/>
  <c r="J203" i="43"/>
  <c r="K203" i="43" a="1"/>
  <c r="K203" i="43"/>
  <c r="L203" i="43" a="1"/>
  <c r="L203" i="43"/>
  <c r="M203" i="43" a="1"/>
  <c r="M203" i="43"/>
  <c r="N203" i="43" a="1"/>
  <c r="N203" i="43"/>
  <c r="O203" i="43" a="1"/>
  <c r="O203" i="43"/>
  <c r="P203" i="43" a="1"/>
  <c r="P203" i="43"/>
  <c r="Q203" i="43" a="1"/>
  <c r="Q203" i="43"/>
  <c r="R203" i="43" a="1"/>
  <c r="R203" i="43"/>
  <c r="S203" i="43" a="1"/>
  <c r="S203" i="43"/>
  <c r="T203" i="43" a="1"/>
  <c r="T203" i="43"/>
  <c r="E204" i="43" a="1"/>
  <c r="E204" i="43"/>
  <c r="F204" i="43" a="1"/>
  <c r="F204" i="43"/>
  <c r="G204" i="43" a="1"/>
  <c r="G204" i="43"/>
  <c r="H204" i="43" a="1"/>
  <c r="H204" i="43"/>
  <c r="I204" i="43" a="1"/>
  <c r="I204" i="43"/>
  <c r="J204" i="43" a="1"/>
  <c r="J204" i="43"/>
  <c r="K204" i="43" a="1"/>
  <c r="K204" i="43"/>
  <c r="L204" i="43" a="1"/>
  <c r="L204" i="43"/>
  <c r="M204" i="43" a="1"/>
  <c r="M204" i="43"/>
  <c r="N204" i="43" a="1"/>
  <c r="N204" i="43"/>
  <c r="O204" i="43" a="1"/>
  <c r="O204" i="43"/>
  <c r="P204" i="43" a="1"/>
  <c r="P204" i="43"/>
  <c r="Q204" i="43" a="1"/>
  <c r="Q204" i="43"/>
  <c r="R204" i="43" a="1"/>
  <c r="R204" i="43"/>
  <c r="S204" i="43" a="1"/>
  <c r="S204" i="43"/>
  <c r="T204" i="43" a="1"/>
  <c r="T204" i="43"/>
  <c r="E205" i="43" a="1"/>
  <c r="E205" i="43"/>
  <c r="F205" i="43" a="1"/>
  <c r="F205" i="43"/>
  <c r="G205" i="43" a="1"/>
  <c r="G205" i="43"/>
  <c r="H205" i="43" a="1"/>
  <c r="H205" i="43"/>
  <c r="I205" i="43" a="1"/>
  <c r="I205" i="43"/>
  <c r="J205" i="43" a="1"/>
  <c r="J205" i="43"/>
  <c r="K205" i="43" a="1"/>
  <c r="K205" i="43"/>
  <c r="L205" i="43" a="1"/>
  <c r="L205" i="43"/>
  <c r="M205" i="43" a="1"/>
  <c r="M205" i="43"/>
  <c r="N205" i="43" a="1"/>
  <c r="N205" i="43"/>
  <c r="O205" i="43" a="1"/>
  <c r="O205" i="43"/>
  <c r="P205" i="43" a="1"/>
  <c r="P205" i="43"/>
  <c r="Q205" i="43" a="1"/>
  <c r="Q205" i="43"/>
  <c r="R205" i="43" a="1"/>
  <c r="R205" i="43"/>
  <c r="S205" i="43" a="1"/>
  <c r="S205" i="43"/>
  <c r="T205" i="43" a="1"/>
  <c r="T205" i="43"/>
  <c r="I200" i="43"/>
  <c r="H200" i="43"/>
  <c r="G200" i="43"/>
  <c r="F200" i="43"/>
  <c r="E200" i="43"/>
  <c r="J200" i="43"/>
  <c r="BW197" i="43"/>
  <c r="BV197" i="43"/>
  <c r="BU197" i="43"/>
  <c r="BT197" i="43"/>
  <c r="BS197" i="43"/>
  <c r="BR197" i="43"/>
  <c r="BQ197" i="43"/>
  <c r="BP197" i="43"/>
  <c r="BO197" i="43"/>
  <c r="BN197" i="43"/>
  <c r="BM197" i="43"/>
  <c r="BL197" i="43"/>
  <c r="BK197" i="43"/>
  <c r="BJ197" i="43"/>
  <c r="BI197" i="43"/>
  <c r="BH197" i="43"/>
  <c r="AY197" i="43"/>
  <c r="AX197" i="43"/>
  <c r="BW196" i="43"/>
  <c r="BV196" i="43"/>
  <c r="BU196" i="43"/>
  <c r="BT196" i="43"/>
  <c r="BS196" i="43"/>
  <c r="BR196" i="43"/>
  <c r="BQ196" i="43"/>
  <c r="BP196" i="43"/>
  <c r="BO196" i="43"/>
  <c r="BN196" i="43"/>
  <c r="BM196" i="43"/>
  <c r="BL196" i="43"/>
  <c r="BK196" i="43"/>
  <c r="BJ196" i="43"/>
  <c r="BI196" i="43"/>
  <c r="BH196" i="43"/>
  <c r="AY196" i="43"/>
  <c r="AX196" i="43"/>
  <c r="BW195" i="43"/>
  <c r="BV195" i="43"/>
  <c r="BU195" i="43"/>
  <c r="BT195" i="43"/>
  <c r="BS195" i="43"/>
  <c r="BR195" i="43"/>
  <c r="BQ195" i="43"/>
  <c r="BP195" i="43"/>
  <c r="BO195" i="43"/>
  <c r="BN195" i="43"/>
  <c r="BM195" i="43"/>
  <c r="BL195" i="43"/>
  <c r="BK195" i="43"/>
  <c r="BJ195" i="43"/>
  <c r="BI195" i="43"/>
  <c r="BH195" i="43"/>
  <c r="AY195" i="43"/>
  <c r="AX195" i="43"/>
  <c r="BW194" i="43"/>
  <c r="BV194" i="43"/>
  <c r="BU194" i="43"/>
  <c r="BT194" i="43"/>
  <c r="BS194" i="43"/>
  <c r="BR194" i="43"/>
  <c r="BQ194" i="43"/>
  <c r="BP194" i="43"/>
  <c r="BO194" i="43"/>
  <c r="BN194" i="43"/>
  <c r="BM194" i="43"/>
  <c r="BL194" i="43"/>
  <c r="BK194" i="43"/>
  <c r="BJ194" i="43"/>
  <c r="BI194" i="43"/>
  <c r="BH194" i="43"/>
  <c r="AY194" i="43"/>
  <c r="AX194" i="43"/>
  <c r="BW193" i="43"/>
  <c r="BV193" i="43"/>
  <c r="BU193" i="43"/>
  <c r="BT193" i="43"/>
  <c r="BS193" i="43"/>
  <c r="BR193" i="43"/>
  <c r="BQ193" i="43"/>
  <c r="BP193" i="43"/>
  <c r="BO193" i="43"/>
  <c r="BN193" i="43"/>
  <c r="BM193" i="43"/>
  <c r="BL193" i="43"/>
  <c r="BK193" i="43"/>
  <c r="BJ193" i="43"/>
  <c r="BI193" i="43"/>
  <c r="BH193" i="43"/>
  <c r="AY193" i="43"/>
  <c r="AX193" i="43"/>
  <c r="BW192" i="43"/>
  <c r="BV192" i="43"/>
  <c r="BU192" i="43"/>
  <c r="BT192" i="43"/>
  <c r="BS192" i="43"/>
  <c r="BR192" i="43"/>
  <c r="BQ192" i="43"/>
  <c r="BP192" i="43"/>
  <c r="BO192" i="43"/>
  <c r="BN192" i="43"/>
  <c r="BM192" i="43"/>
  <c r="BL192" i="43"/>
  <c r="BK192" i="43"/>
  <c r="BJ192" i="43"/>
  <c r="BI192" i="43"/>
  <c r="BH192" i="43"/>
  <c r="AY192" i="43"/>
  <c r="AX192" i="43"/>
  <c r="BW191" i="43"/>
  <c r="BV191" i="43"/>
  <c r="BU191" i="43"/>
  <c r="BT191" i="43"/>
  <c r="BS191" i="43"/>
  <c r="BR191" i="43"/>
  <c r="BQ191" i="43"/>
  <c r="BP191" i="43"/>
  <c r="BO191" i="43"/>
  <c r="BN191" i="43"/>
  <c r="BM191" i="43"/>
  <c r="BL191" i="43"/>
  <c r="BK191" i="43"/>
  <c r="BJ191" i="43"/>
  <c r="BI191" i="43"/>
  <c r="BH191" i="43"/>
  <c r="AY191" i="43"/>
  <c r="AX191" i="43"/>
  <c r="BW190" i="43"/>
  <c r="BV190" i="43"/>
  <c r="BU190" i="43"/>
  <c r="BT190" i="43"/>
  <c r="BS190" i="43"/>
  <c r="BR190" i="43"/>
  <c r="BQ190" i="43"/>
  <c r="BP190" i="43"/>
  <c r="BO190" i="43"/>
  <c r="BN190" i="43"/>
  <c r="BM190" i="43"/>
  <c r="BL190" i="43"/>
  <c r="BK190" i="43"/>
  <c r="BJ190" i="43"/>
  <c r="BI190" i="43"/>
  <c r="BH190" i="43"/>
  <c r="AY190" i="43"/>
  <c r="AX190" i="43"/>
  <c r="BW189" i="43"/>
  <c r="BV189" i="43"/>
  <c r="BU189" i="43"/>
  <c r="BT189" i="43"/>
  <c r="BS189" i="43"/>
  <c r="BR189" i="43"/>
  <c r="BQ189" i="43"/>
  <c r="BP189" i="43"/>
  <c r="BO189" i="43"/>
  <c r="BN189" i="43"/>
  <c r="BM189" i="43"/>
  <c r="BL189" i="43"/>
  <c r="BK189" i="43"/>
  <c r="BJ189" i="43"/>
  <c r="BI189" i="43"/>
  <c r="BH189" i="43"/>
  <c r="AY189" i="43"/>
  <c r="AX189" i="43"/>
  <c r="BW188" i="43"/>
  <c r="BV188" i="43"/>
  <c r="BU188" i="43"/>
  <c r="BT188" i="43"/>
  <c r="BS188" i="43"/>
  <c r="BR188" i="43"/>
  <c r="BQ188" i="43"/>
  <c r="BP188" i="43"/>
  <c r="BO188" i="43"/>
  <c r="BN188" i="43"/>
  <c r="BM188" i="43"/>
  <c r="BL188" i="43"/>
  <c r="BK188" i="43"/>
  <c r="BJ188" i="43"/>
  <c r="BI188" i="43"/>
  <c r="BH188" i="43"/>
  <c r="AY188" i="43"/>
  <c r="AX188" i="43"/>
  <c r="BW187" i="43"/>
  <c r="BV187" i="43"/>
  <c r="BU187" i="43"/>
  <c r="BT187" i="43"/>
  <c r="BS187" i="43"/>
  <c r="BR187" i="43"/>
  <c r="BQ187" i="43"/>
  <c r="BP187" i="43"/>
  <c r="BO187" i="43"/>
  <c r="BN187" i="43"/>
  <c r="BM187" i="43"/>
  <c r="BL187" i="43"/>
  <c r="BK187" i="43"/>
  <c r="BJ187" i="43"/>
  <c r="BI187" i="43"/>
  <c r="BH187" i="43"/>
  <c r="AY187" i="43"/>
  <c r="AX187" i="43"/>
  <c r="BW186" i="43"/>
  <c r="BV186" i="43"/>
  <c r="BU186" i="43"/>
  <c r="BT186" i="43"/>
  <c r="BS186" i="43"/>
  <c r="BR186" i="43"/>
  <c r="BQ186" i="43"/>
  <c r="BP186" i="43"/>
  <c r="BO186" i="43"/>
  <c r="BN186" i="43"/>
  <c r="BM186" i="43"/>
  <c r="BL186" i="43"/>
  <c r="BK186" i="43"/>
  <c r="BJ186" i="43"/>
  <c r="BI186" i="43"/>
  <c r="BH186" i="43"/>
  <c r="AY186" i="43"/>
  <c r="AX186" i="43"/>
  <c r="BW185" i="43"/>
  <c r="BV185" i="43"/>
  <c r="BU185" i="43"/>
  <c r="BT185" i="43"/>
  <c r="BS185" i="43"/>
  <c r="BR185" i="43"/>
  <c r="BQ185" i="43"/>
  <c r="BP185" i="43"/>
  <c r="BO185" i="43"/>
  <c r="BN185" i="43"/>
  <c r="BM185" i="43"/>
  <c r="BL185" i="43"/>
  <c r="BK185" i="43"/>
  <c r="BJ185" i="43"/>
  <c r="BI185" i="43"/>
  <c r="BH185" i="43"/>
  <c r="AY185" i="43"/>
  <c r="AX185" i="43"/>
  <c r="BW184" i="43"/>
  <c r="BV184" i="43"/>
  <c r="BU184" i="43"/>
  <c r="BT184" i="43"/>
  <c r="BS184" i="43"/>
  <c r="BR184" i="43"/>
  <c r="BQ184" i="43"/>
  <c r="BP184" i="43"/>
  <c r="BO184" i="43"/>
  <c r="BN184" i="43"/>
  <c r="BM184" i="43"/>
  <c r="BL184" i="43"/>
  <c r="BK184" i="43"/>
  <c r="BJ184" i="43"/>
  <c r="BI184" i="43"/>
  <c r="BH184" i="43"/>
  <c r="AY184" i="43"/>
  <c r="AX184" i="43"/>
  <c r="BW183" i="43"/>
  <c r="BV183" i="43"/>
  <c r="BU183" i="43"/>
  <c r="BT183" i="43"/>
  <c r="BS183" i="43"/>
  <c r="BR183" i="43"/>
  <c r="BQ183" i="43"/>
  <c r="BP183" i="43"/>
  <c r="BO183" i="43"/>
  <c r="BN183" i="43"/>
  <c r="BM183" i="43"/>
  <c r="BL183" i="43"/>
  <c r="BK183" i="43"/>
  <c r="BJ183" i="43"/>
  <c r="BI183" i="43"/>
  <c r="BH183" i="43"/>
  <c r="AY183" i="43"/>
  <c r="AX183" i="43"/>
  <c r="BW182" i="43"/>
  <c r="BV182" i="43"/>
  <c r="BU182" i="43"/>
  <c r="BT182" i="43"/>
  <c r="BS182" i="43"/>
  <c r="BR182" i="43"/>
  <c r="BQ182" i="43"/>
  <c r="BP182" i="43"/>
  <c r="BO182" i="43"/>
  <c r="BN182" i="43"/>
  <c r="BM182" i="43"/>
  <c r="BL182" i="43"/>
  <c r="BK182" i="43"/>
  <c r="BJ182" i="43"/>
  <c r="BI182" i="43"/>
  <c r="BH182" i="43"/>
  <c r="AY182" i="43"/>
  <c r="AX182" i="43"/>
  <c r="BW181" i="43"/>
  <c r="BV181" i="43"/>
  <c r="BU181" i="43"/>
  <c r="BT181" i="43"/>
  <c r="BS181" i="43"/>
  <c r="BR181" i="43"/>
  <c r="BQ181" i="43"/>
  <c r="BP181" i="43"/>
  <c r="BO181" i="43"/>
  <c r="BN181" i="43"/>
  <c r="BM181" i="43"/>
  <c r="BL181" i="43"/>
  <c r="BK181" i="43"/>
  <c r="BJ181" i="43"/>
  <c r="BI181" i="43"/>
  <c r="BH181" i="43"/>
  <c r="AY181" i="43"/>
  <c r="AX181" i="43"/>
  <c r="BW180" i="43"/>
  <c r="BV180" i="43"/>
  <c r="BU180" i="43"/>
  <c r="BT180" i="43"/>
  <c r="BS180" i="43"/>
  <c r="BR180" i="43"/>
  <c r="BQ180" i="43"/>
  <c r="BP180" i="43"/>
  <c r="BO180" i="43"/>
  <c r="BN180" i="43"/>
  <c r="BM180" i="43"/>
  <c r="BL180" i="43"/>
  <c r="BK180" i="43"/>
  <c r="BJ180" i="43"/>
  <c r="BI180" i="43"/>
  <c r="BH180" i="43"/>
  <c r="AY180" i="43"/>
  <c r="AX180" i="43"/>
  <c r="BW179" i="43"/>
  <c r="BV179" i="43"/>
  <c r="BU179" i="43"/>
  <c r="BT179" i="43"/>
  <c r="BS179" i="43"/>
  <c r="BR179" i="43"/>
  <c r="BQ179" i="43"/>
  <c r="BP179" i="43"/>
  <c r="BO179" i="43"/>
  <c r="BN179" i="43"/>
  <c r="BM179" i="43"/>
  <c r="BL179" i="43"/>
  <c r="BK179" i="43"/>
  <c r="BJ179" i="43"/>
  <c r="BI179" i="43"/>
  <c r="BH179" i="43"/>
  <c r="AY179" i="43"/>
  <c r="AX179" i="43"/>
  <c r="BW178" i="43"/>
  <c r="BV178" i="43"/>
  <c r="BU178" i="43"/>
  <c r="BT178" i="43"/>
  <c r="BS178" i="43"/>
  <c r="BR178" i="43"/>
  <c r="BQ178" i="43"/>
  <c r="BP178" i="43"/>
  <c r="BO178" i="43"/>
  <c r="BN178" i="43"/>
  <c r="BM178" i="43"/>
  <c r="BL178" i="43"/>
  <c r="BK178" i="43"/>
  <c r="BJ178" i="43"/>
  <c r="BI178" i="43"/>
  <c r="BH178" i="43"/>
  <c r="AY178" i="43"/>
  <c r="AX178" i="43"/>
  <c r="BW177" i="43"/>
  <c r="BV177" i="43"/>
  <c r="BU177" i="43"/>
  <c r="BT177" i="43"/>
  <c r="BS177" i="43"/>
  <c r="BR177" i="43"/>
  <c r="BQ177" i="43"/>
  <c r="BP177" i="43"/>
  <c r="BO177" i="43"/>
  <c r="BN177" i="43"/>
  <c r="BM177" i="43"/>
  <c r="BL177" i="43"/>
  <c r="BK177" i="43"/>
  <c r="BJ177" i="43"/>
  <c r="BI177" i="43"/>
  <c r="BH177" i="43"/>
  <c r="AY177" i="43"/>
  <c r="AX177" i="43"/>
  <c r="BW176" i="43"/>
  <c r="BV176" i="43"/>
  <c r="BU176" i="43"/>
  <c r="BT176" i="43"/>
  <c r="BS176" i="43"/>
  <c r="BR176" i="43"/>
  <c r="BQ176" i="43"/>
  <c r="BP176" i="43"/>
  <c r="BO176" i="43"/>
  <c r="BN176" i="43"/>
  <c r="BM176" i="43"/>
  <c r="BL176" i="43"/>
  <c r="BK176" i="43"/>
  <c r="BJ176" i="43"/>
  <c r="BI176" i="43"/>
  <c r="BH176" i="43"/>
  <c r="AY176" i="43"/>
  <c r="AX176" i="43"/>
  <c r="BW175" i="43"/>
  <c r="BV175" i="43"/>
  <c r="BU175" i="43"/>
  <c r="BT175" i="43"/>
  <c r="BS175" i="43"/>
  <c r="BR175" i="43"/>
  <c r="BQ175" i="43"/>
  <c r="BP175" i="43"/>
  <c r="BO175" i="43"/>
  <c r="BN175" i="43"/>
  <c r="BM175" i="43"/>
  <c r="BL175" i="43"/>
  <c r="BK175" i="43"/>
  <c r="BJ175" i="43"/>
  <c r="BI175" i="43"/>
  <c r="BH175" i="43"/>
  <c r="AY175" i="43"/>
  <c r="AX175" i="43"/>
  <c r="BW174" i="43"/>
  <c r="BV174" i="43"/>
  <c r="BU174" i="43"/>
  <c r="BT174" i="43"/>
  <c r="BS174" i="43"/>
  <c r="BR174" i="43"/>
  <c r="BQ174" i="43"/>
  <c r="BP174" i="43"/>
  <c r="BO174" i="43"/>
  <c r="BN174" i="43"/>
  <c r="BM174" i="43"/>
  <c r="BL174" i="43"/>
  <c r="BK174" i="43"/>
  <c r="BJ174" i="43"/>
  <c r="BI174" i="43"/>
  <c r="BH174" i="43"/>
  <c r="AY174" i="43"/>
  <c r="AX174" i="43"/>
  <c r="BW173" i="43"/>
  <c r="BV173" i="43"/>
  <c r="BU173" i="43"/>
  <c r="BT173" i="43"/>
  <c r="BS173" i="43"/>
  <c r="BR173" i="43"/>
  <c r="BQ173" i="43"/>
  <c r="BP173" i="43"/>
  <c r="BO173" i="43"/>
  <c r="BN173" i="43"/>
  <c r="BM173" i="43"/>
  <c r="BL173" i="43"/>
  <c r="BK173" i="43"/>
  <c r="BJ173" i="43"/>
  <c r="BI173" i="43"/>
  <c r="BH173" i="43"/>
  <c r="AY173" i="43"/>
  <c r="AX173" i="43"/>
  <c r="BW172" i="43"/>
  <c r="BV172" i="43"/>
  <c r="BU172" i="43"/>
  <c r="BT172" i="43"/>
  <c r="BS172" i="43"/>
  <c r="BR172" i="43"/>
  <c r="BQ172" i="43"/>
  <c r="BP172" i="43"/>
  <c r="BO172" i="43"/>
  <c r="BN172" i="43"/>
  <c r="BM172" i="43"/>
  <c r="BL172" i="43"/>
  <c r="BK172" i="43"/>
  <c r="BJ172" i="43"/>
  <c r="BI172" i="43"/>
  <c r="BH172" i="43"/>
  <c r="AY172" i="43"/>
  <c r="AX172" i="43"/>
  <c r="BW171" i="43"/>
  <c r="BV171" i="43"/>
  <c r="BU171" i="43"/>
  <c r="BT171" i="43"/>
  <c r="BS171" i="43"/>
  <c r="BR171" i="43"/>
  <c r="BQ171" i="43"/>
  <c r="BP171" i="43"/>
  <c r="BO171" i="43"/>
  <c r="BN171" i="43"/>
  <c r="BM171" i="43"/>
  <c r="BL171" i="43"/>
  <c r="BK171" i="43"/>
  <c r="BJ171" i="43"/>
  <c r="BI171" i="43"/>
  <c r="BH171" i="43"/>
  <c r="AY171" i="43"/>
  <c r="AX171" i="43"/>
  <c r="BW170" i="43"/>
  <c r="BV170" i="43"/>
  <c r="BU170" i="43"/>
  <c r="BT170" i="43"/>
  <c r="BS170" i="43"/>
  <c r="BR170" i="43"/>
  <c r="BQ170" i="43"/>
  <c r="BP170" i="43"/>
  <c r="BO170" i="43"/>
  <c r="BN170" i="43"/>
  <c r="BM170" i="43"/>
  <c r="BL170" i="43"/>
  <c r="BK170" i="43"/>
  <c r="BJ170" i="43"/>
  <c r="BI170" i="43"/>
  <c r="BH170" i="43"/>
  <c r="AY170" i="43"/>
  <c r="AX170" i="43"/>
  <c r="BW169" i="43"/>
  <c r="BV169" i="43"/>
  <c r="BU169" i="43"/>
  <c r="BT169" i="43"/>
  <c r="BS169" i="43"/>
  <c r="BR169" i="43"/>
  <c r="BQ169" i="43"/>
  <c r="BP169" i="43"/>
  <c r="BO169" i="43"/>
  <c r="BN169" i="43"/>
  <c r="BM169" i="43"/>
  <c r="BL169" i="43"/>
  <c r="BK169" i="43"/>
  <c r="BJ169" i="43"/>
  <c r="BI169" i="43"/>
  <c r="BH169" i="43"/>
  <c r="AY169" i="43"/>
  <c r="AX169" i="43"/>
  <c r="BW168" i="43"/>
  <c r="BV168" i="43"/>
  <c r="BU168" i="43"/>
  <c r="BT168" i="43"/>
  <c r="BS168" i="43"/>
  <c r="BR168" i="43"/>
  <c r="BQ168" i="43"/>
  <c r="BP168" i="43"/>
  <c r="BO168" i="43"/>
  <c r="BN168" i="43"/>
  <c r="BM168" i="43"/>
  <c r="BL168" i="43"/>
  <c r="BK168" i="43"/>
  <c r="BJ168" i="43"/>
  <c r="BI168" i="43"/>
  <c r="BH168" i="43"/>
  <c r="AY168" i="43"/>
  <c r="AX168" i="43"/>
  <c r="BW167" i="43"/>
  <c r="BV167" i="43"/>
  <c r="BU167" i="43"/>
  <c r="BT167" i="43"/>
  <c r="BS167" i="43"/>
  <c r="BR167" i="43"/>
  <c r="BQ167" i="43"/>
  <c r="BP167" i="43"/>
  <c r="BO167" i="43"/>
  <c r="BN167" i="43"/>
  <c r="BM167" i="43"/>
  <c r="BL167" i="43"/>
  <c r="BK167" i="43"/>
  <c r="BJ167" i="43"/>
  <c r="BI167" i="43"/>
  <c r="BH167" i="43"/>
  <c r="AY167" i="43"/>
  <c r="AX167" i="43"/>
  <c r="BW166" i="43"/>
  <c r="BV166" i="43"/>
  <c r="BU166" i="43"/>
  <c r="BT166" i="43"/>
  <c r="BS166" i="43"/>
  <c r="BR166" i="43"/>
  <c r="BQ166" i="43"/>
  <c r="BP166" i="43"/>
  <c r="BO166" i="43"/>
  <c r="BN166" i="43"/>
  <c r="BM166" i="43"/>
  <c r="BL166" i="43"/>
  <c r="BK166" i="43"/>
  <c r="BJ166" i="43"/>
  <c r="BI166" i="43"/>
  <c r="BH166" i="43"/>
  <c r="AY166" i="43"/>
  <c r="AX166" i="43"/>
  <c r="BW165" i="43"/>
  <c r="BV165" i="43"/>
  <c r="BU165" i="43"/>
  <c r="BT165" i="43"/>
  <c r="BS165" i="43"/>
  <c r="BR165" i="43"/>
  <c r="BQ165" i="43"/>
  <c r="BP165" i="43"/>
  <c r="BO165" i="43"/>
  <c r="BN165" i="43"/>
  <c r="BM165" i="43"/>
  <c r="BL165" i="43"/>
  <c r="BK165" i="43"/>
  <c r="BJ165" i="43"/>
  <c r="BI165" i="43"/>
  <c r="BH165" i="43"/>
  <c r="AY165" i="43"/>
  <c r="AX165" i="43"/>
  <c r="BW164" i="43"/>
  <c r="BV164" i="43"/>
  <c r="BU164" i="43"/>
  <c r="BT164" i="43"/>
  <c r="BS164" i="43"/>
  <c r="BR164" i="43"/>
  <c r="BQ164" i="43"/>
  <c r="BP164" i="43"/>
  <c r="BO164" i="43"/>
  <c r="BN164" i="43"/>
  <c r="BM164" i="43"/>
  <c r="BL164" i="43"/>
  <c r="BK164" i="43"/>
  <c r="BJ164" i="43"/>
  <c r="BI164" i="43"/>
  <c r="BH164" i="43"/>
  <c r="AY164" i="43"/>
  <c r="AX164" i="43"/>
  <c r="BW163" i="43"/>
  <c r="BV163" i="43"/>
  <c r="BU163" i="43"/>
  <c r="BT163" i="43"/>
  <c r="BS163" i="43"/>
  <c r="BR163" i="43"/>
  <c r="BQ163" i="43"/>
  <c r="BP163" i="43"/>
  <c r="BO163" i="43"/>
  <c r="BN163" i="43"/>
  <c r="BM163" i="43"/>
  <c r="BL163" i="43"/>
  <c r="BK163" i="43"/>
  <c r="BJ163" i="43"/>
  <c r="BI163" i="43"/>
  <c r="BH163" i="43"/>
  <c r="AY163" i="43"/>
  <c r="AX163" i="43"/>
  <c r="BW162" i="43"/>
  <c r="BV162" i="43"/>
  <c r="BU162" i="43"/>
  <c r="BT162" i="43"/>
  <c r="BS162" i="43"/>
  <c r="BR162" i="43"/>
  <c r="BQ162" i="43"/>
  <c r="BP162" i="43"/>
  <c r="BO162" i="43"/>
  <c r="BN162" i="43"/>
  <c r="BM162" i="43"/>
  <c r="BL162" i="43"/>
  <c r="BK162" i="43"/>
  <c r="BJ162" i="43"/>
  <c r="BI162" i="43"/>
  <c r="BH162" i="43"/>
  <c r="AY162" i="43"/>
  <c r="AX162" i="43"/>
  <c r="BW161" i="43"/>
  <c r="BV161" i="43"/>
  <c r="BU161" i="43"/>
  <c r="BT161" i="43"/>
  <c r="BS161" i="43"/>
  <c r="BR161" i="43"/>
  <c r="BQ161" i="43"/>
  <c r="BP161" i="43"/>
  <c r="BO161" i="43"/>
  <c r="BN161" i="43"/>
  <c r="BM161" i="43"/>
  <c r="BL161" i="43"/>
  <c r="BK161" i="43"/>
  <c r="BJ161" i="43"/>
  <c r="BI161" i="43"/>
  <c r="BH161" i="43"/>
  <c r="AY161" i="43"/>
  <c r="AX161" i="43"/>
  <c r="BW160" i="43"/>
  <c r="BV160" i="43"/>
  <c r="BU160" i="43"/>
  <c r="BT160" i="43"/>
  <c r="BS160" i="43"/>
  <c r="BR160" i="43"/>
  <c r="BQ160" i="43"/>
  <c r="BP160" i="43"/>
  <c r="BO160" i="43"/>
  <c r="BN160" i="43"/>
  <c r="BM160" i="43"/>
  <c r="BL160" i="43"/>
  <c r="BK160" i="43"/>
  <c r="BJ160" i="43"/>
  <c r="BI160" i="43"/>
  <c r="BH160" i="43"/>
  <c r="AY160" i="43"/>
  <c r="AX160" i="43"/>
  <c r="BW159" i="43"/>
  <c r="BV159" i="43"/>
  <c r="BU159" i="43"/>
  <c r="BT159" i="43"/>
  <c r="BS159" i="43"/>
  <c r="BR159" i="43"/>
  <c r="BQ159" i="43"/>
  <c r="BP159" i="43"/>
  <c r="BO159" i="43"/>
  <c r="BN159" i="43"/>
  <c r="BM159" i="43"/>
  <c r="BL159" i="43"/>
  <c r="BK159" i="43"/>
  <c r="BJ159" i="43"/>
  <c r="BI159" i="43"/>
  <c r="BH159" i="43"/>
  <c r="AY159" i="43"/>
  <c r="AX159" i="43"/>
  <c r="BW158" i="43"/>
  <c r="BV158" i="43"/>
  <c r="BU158" i="43"/>
  <c r="BT158" i="43"/>
  <c r="BS158" i="43"/>
  <c r="BR158" i="43"/>
  <c r="BQ158" i="43"/>
  <c r="BP158" i="43"/>
  <c r="BO158" i="43"/>
  <c r="BN158" i="43"/>
  <c r="BM158" i="43"/>
  <c r="BL158" i="43"/>
  <c r="BK158" i="43"/>
  <c r="BJ158" i="43"/>
  <c r="BI158" i="43"/>
  <c r="BH158" i="43"/>
  <c r="AY158" i="43"/>
  <c r="AX158" i="43"/>
  <c r="BW157" i="43"/>
  <c r="BV157" i="43"/>
  <c r="BU157" i="43"/>
  <c r="BT157" i="43"/>
  <c r="BS157" i="43"/>
  <c r="BR157" i="43"/>
  <c r="BQ157" i="43"/>
  <c r="BP157" i="43"/>
  <c r="BO157" i="43"/>
  <c r="BN157" i="43"/>
  <c r="BM157" i="43"/>
  <c r="BL157" i="43"/>
  <c r="BK157" i="43"/>
  <c r="BJ157" i="43"/>
  <c r="BI157" i="43"/>
  <c r="BH157" i="43"/>
  <c r="AY157" i="43"/>
  <c r="AX157" i="43"/>
  <c r="BW156" i="43"/>
  <c r="BV156" i="43"/>
  <c r="BU156" i="43"/>
  <c r="BT156" i="43"/>
  <c r="BS156" i="43"/>
  <c r="BR156" i="43"/>
  <c r="BQ156" i="43"/>
  <c r="BP156" i="43"/>
  <c r="BO156" i="43"/>
  <c r="BN156" i="43"/>
  <c r="BM156" i="43"/>
  <c r="BL156" i="43"/>
  <c r="BK156" i="43"/>
  <c r="BJ156" i="43"/>
  <c r="BI156" i="43"/>
  <c r="BH156" i="43"/>
  <c r="AY156" i="43"/>
  <c r="AX156" i="43"/>
  <c r="BW155" i="43"/>
  <c r="BV155" i="43"/>
  <c r="BU155" i="43"/>
  <c r="BT155" i="43"/>
  <c r="BS155" i="43"/>
  <c r="BR155" i="43"/>
  <c r="BQ155" i="43"/>
  <c r="BP155" i="43"/>
  <c r="BO155" i="43"/>
  <c r="BN155" i="43"/>
  <c r="BM155" i="43"/>
  <c r="BL155" i="43"/>
  <c r="BK155" i="43"/>
  <c r="BJ155" i="43"/>
  <c r="BI155" i="43"/>
  <c r="BH155" i="43"/>
  <c r="AY155" i="43"/>
  <c r="AX155" i="43"/>
  <c r="BW154" i="43"/>
  <c r="BV154" i="43"/>
  <c r="BU154" i="43"/>
  <c r="BT154" i="43"/>
  <c r="BS154" i="43"/>
  <c r="BR154" i="43"/>
  <c r="BQ154" i="43"/>
  <c r="BP154" i="43"/>
  <c r="BO154" i="43"/>
  <c r="BN154" i="43"/>
  <c r="BM154" i="43"/>
  <c r="BL154" i="43"/>
  <c r="BK154" i="43"/>
  <c r="BJ154" i="43"/>
  <c r="BI154" i="43"/>
  <c r="BH154" i="43"/>
  <c r="AY154" i="43"/>
  <c r="AX154" i="43"/>
  <c r="BW153" i="43"/>
  <c r="BV153" i="43"/>
  <c r="BU153" i="43"/>
  <c r="BT153" i="43"/>
  <c r="BS153" i="43"/>
  <c r="BR153" i="43"/>
  <c r="BQ153" i="43"/>
  <c r="BP153" i="43"/>
  <c r="BO153" i="43"/>
  <c r="BN153" i="43"/>
  <c r="BM153" i="43"/>
  <c r="BL153" i="43"/>
  <c r="BK153" i="43"/>
  <c r="BJ153" i="43"/>
  <c r="BI153" i="43"/>
  <c r="BH153" i="43"/>
  <c r="AY153" i="43"/>
  <c r="AX153" i="43"/>
  <c r="BW152" i="43"/>
  <c r="BV152" i="43"/>
  <c r="BU152" i="43"/>
  <c r="BT152" i="43"/>
  <c r="BS152" i="43"/>
  <c r="BR152" i="43"/>
  <c r="BQ152" i="43"/>
  <c r="BP152" i="43"/>
  <c r="BO152" i="43"/>
  <c r="BN152" i="43"/>
  <c r="BM152" i="43"/>
  <c r="BL152" i="43"/>
  <c r="BK152" i="43"/>
  <c r="BJ152" i="43"/>
  <c r="BI152" i="43"/>
  <c r="BH152" i="43"/>
  <c r="AY152" i="43"/>
  <c r="AX152" i="43"/>
  <c r="BW151" i="43"/>
  <c r="BV151" i="43"/>
  <c r="BU151" i="43"/>
  <c r="BT151" i="43"/>
  <c r="BS151" i="43"/>
  <c r="BR151" i="43"/>
  <c r="BQ151" i="43"/>
  <c r="BP151" i="43"/>
  <c r="BO151" i="43"/>
  <c r="BN151" i="43"/>
  <c r="BM151" i="43"/>
  <c r="BL151" i="43"/>
  <c r="BK151" i="43"/>
  <c r="BJ151" i="43"/>
  <c r="BI151" i="43"/>
  <c r="BH151" i="43"/>
  <c r="AY151" i="43"/>
  <c r="AX151" i="43"/>
  <c r="BW150" i="43"/>
  <c r="BV150" i="43"/>
  <c r="BU150" i="43"/>
  <c r="BT150" i="43"/>
  <c r="BS150" i="43"/>
  <c r="BR150" i="43"/>
  <c r="BQ150" i="43"/>
  <c r="BP150" i="43"/>
  <c r="BO150" i="43"/>
  <c r="BN150" i="43"/>
  <c r="BM150" i="43"/>
  <c r="BL150" i="43"/>
  <c r="BK150" i="43"/>
  <c r="BJ150" i="43"/>
  <c r="BI150" i="43"/>
  <c r="BH150" i="43"/>
  <c r="AY150" i="43"/>
  <c r="AX150" i="43"/>
  <c r="BW149" i="43"/>
  <c r="BV149" i="43"/>
  <c r="BU149" i="43"/>
  <c r="BT149" i="43"/>
  <c r="BS149" i="43"/>
  <c r="BR149" i="43"/>
  <c r="BQ149" i="43"/>
  <c r="BP149" i="43"/>
  <c r="BO149" i="43"/>
  <c r="BN149" i="43"/>
  <c r="BM149" i="43"/>
  <c r="BL149" i="43"/>
  <c r="BK149" i="43"/>
  <c r="BJ149" i="43"/>
  <c r="BI149" i="43"/>
  <c r="BH149" i="43"/>
  <c r="AY149" i="43"/>
  <c r="AX149" i="43"/>
  <c r="BW148" i="43"/>
  <c r="BV148" i="43"/>
  <c r="BU148" i="43"/>
  <c r="BT148" i="43"/>
  <c r="BS148" i="43"/>
  <c r="BR148" i="43"/>
  <c r="BQ148" i="43"/>
  <c r="BP148" i="43"/>
  <c r="BO148" i="43"/>
  <c r="BN148" i="43"/>
  <c r="BM148" i="43"/>
  <c r="BL148" i="43"/>
  <c r="BK148" i="43"/>
  <c r="BJ148" i="43"/>
  <c r="BI148" i="43"/>
  <c r="BH148" i="43"/>
  <c r="AY148" i="43"/>
  <c r="AX148" i="43"/>
  <c r="BW147" i="43"/>
  <c r="BV147" i="43"/>
  <c r="BU147" i="43"/>
  <c r="BT147" i="43"/>
  <c r="BS147" i="43"/>
  <c r="BR147" i="43"/>
  <c r="BQ147" i="43"/>
  <c r="BP147" i="43"/>
  <c r="BO147" i="43"/>
  <c r="BN147" i="43"/>
  <c r="BM147" i="43"/>
  <c r="BL147" i="43"/>
  <c r="BK147" i="43"/>
  <c r="BJ147" i="43"/>
  <c r="BI147" i="43"/>
  <c r="BH147" i="43"/>
  <c r="AY147" i="43"/>
  <c r="AX147" i="43"/>
  <c r="BW146" i="43"/>
  <c r="BV146" i="43"/>
  <c r="BU146" i="43"/>
  <c r="BT146" i="43"/>
  <c r="BS146" i="43"/>
  <c r="BR146" i="43"/>
  <c r="BQ146" i="43"/>
  <c r="BP146" i="43"/>
  <c r="BO146" i="43"/>
  <c r="BN146" i="43"/>
  <c r="BM146" i="43"/>
  <c r="BL146" i="43"/>
  <c r="BK146" i="43"/>
  <c r="BJ146" i="43"/>
  <c r="BI146" i="43"/>
  <c r="BH146" i="43"/>
  <c r="AY146" i="43"/>
  <c r="AX146" i="43"/>
  <c r="BW145" i="43"/>
  <c r="BV145" i="43"/>
  <c r="BU145" i="43"/>
  <c r="BT145" i="43"/>
  <c r="BS145" i="43"/>
  <c r="BR145" i="43"/>
  <c r="BQ145" i="43"/>
  <c r="BP145" i="43"/>
  <c r="BO145" i="43"/>
  <c r="BN145" i="43"/>
  <c r="BM145" i="43"/>
  <c r="BL145" i="43"/>
  <c r="BK145" i="43"/>
  <c r="BJ145" i="43"/>
  <c r="BI145" i="43"/>
  <c r="BH145" i="43"/>
  <c r="AY145" i="43"/>
  <c r="AX145" i="43"/>
  <c r="BW144" i="43"/>
  <c r="BV144" i="43"/>
  <c r="BU144" i="43"/>
  <c r="BT144" i="43"/>
  <c r="BS144" i="43"/>
  <c r="BR144" i="43"/>
  <c r="BQ144" i="43"/>
  <c r="BP144" i="43"/>
  <c r="BO144" i="43"/>
  <c r="BN144" i="43"/>
  <c r="BM144" i="43"/>
  <c r="BL144" i="43"/>
  <c r="BK144" i="43"/>
  <c r="BJ144" i="43"/>
  <c r="BI144" i="43"/>
  <c r="BH144" i="43"/>
  <c r="AY144" i="43"/>
  <c r="AX144" i="43"/>
  <c r="BW143" i="43"/>
  <c r="BV143" i="43"/>
  <c r="BU143" i="43"/>
  <c r="BT143" i="43"/>
  <c r="BS143" i="43"/>
  <c r="BR143" i="43"/>
  <c r="BQ143" i="43"/>
  <c r="BP143" i="43"/>
  <c r="BO143" i="43"/>
  <c r="BN143" i="43"/>
  <c r="BM143" i="43"/>
  <c r="BL143" i="43"/>
  <c r="BK143" i="43"/>
  <c r="BJ143" i="43"/>
  <c r="BI143" i="43"/>
  <c r="BH143" i="43"/>
  <c r="AY143" i="43"/>
  <c r="AX143" i="43"/>
  <c r="BW142" i="43"/>
  <c r="BV142" i="43"/>
  <c r="BU142" i="43"/>
  <c r="BT142" i="43"/>
  <c r="BS142" i="43"/>
  <c r="BR142" i="43"/>
  <c r="BQ142" i="43"/>
  <c r="BP142" i="43"/>
  <c r="BO142" i="43"/>
  <c r="BN142" i="43"/>
  <c r="BM142" i="43"/>
  <c r="BL142" i="43"/>
  <c r="BK142" i="43"/>
  <c r="BJ142" i="43"/>
  <c r="BI142" i="43"/>
  <c r="BH142" i="43"/>
  <c r="AY142" i="43"/>
  <c r="AX142" i="43"/>
  <c r="BW141" i="43"/>
  <c r="BV141" i="43"/>
  <c r="BU141" i="43"/>
  <c r="BT141" i="43"/>
  <c r="BS141" i="43"/>
  <c r="BR141" i="43"/>
  <c r="BQ141" i="43"/>
  <c r="BP141" i="43"/>
  <c r="BO141" i="43"/>
  <c r="BN141" i="43"/>
  <c r="BM141" i="43"/>
  <c r="BL141" i="43"/>
  <c r="BK141" i="43"/>
  <c r="BJ141" i="43"/>
  <c r="BI141" i="43"/>
  <c r="BH141" i="43"/>
  <c r="AY141" i="43"/>
  <c r="AX141" i="43"/>
  <c r="BW140" i="43"/>
  <c r="BV140" i="43"/>
  <c r="BU140" i="43"/>
  <c r="BT140" i="43"/>
  <c r="BS140" i="43"/>
  <c r="BR140" i="43"/>
  <c r="BQ140" i="43"/>
  <c r="BP140" i="43"/>
  <c r="BO140" i="43"/>
  <c r="BN140" i="43"/>
  <c r="BM140" i="43"/>
  <c r="BL140" i="43"/>
  <c r="BK140" i="43"/>
  <c r="BJ140" i="43"/>
  <c r="BI140" i="43"/>
  <c r="BH140" i="43"/>
  <c r="AY140" i="43"/>
  <c r="AX140" i="43"/>
  <c r="BW139" i="43"/>
  <c r="BV139" i="43"/>
  <c r="BU139" i="43"/>
  <c r="BT139" i="43"/>
  <c r="BS139" i="43"/>
  <c r="BR139" i="43"/>
  <c r="BQ139" i="43"/>
  <c r="BP139" i="43"/>
  <c r="BO139" i="43"/>
  <c r="BN139" i="43"/>
  <c r="BM139" i="43"/>
  <c r="BL139" i="43"/>
  <c r="BK139" i="43"/>
  <c r="BJ139" i="43"/>
  <c r="BI139" i="43"/>
  <c r="BH139" i="43"/>
  <c r="AY139" i="43"/>
  <c r="AX139" i="43"/>
  <c r="BW138" i="43"/>
  <c r="BV138" i="43"/>
  <c r="BU138" i="43"/>
  <c r="BT138" i="43"/>
  <c r="BS138" i="43"/>
  <c r="BR138" i="43"/>
  <c r="BQ138" i="43"/>
  <c r="BP138" i="43"/>
  <c r="BO138" i="43"/>
  <c r="BN138" i="43"/>
  <c r="BM138" i="43"/>
  <c r="BL138" i="43"/>
  <c r="BK138" i="43"/>
  <c r="BJ138" i="43"/>
  <c r="BI138" i="43"/>
  <c r="BH138" i="43"/>
  <c r="AY138" i="43"/>
  <c r="AX138" i="43"/>
  <c r="BW137" i="43"/>
  <c r="BV137" i="43"/>
  <c r="BU137" i="43"/>
  <c r="BT137" i="43"/>
  <c r="BS137" i="43"/>
  <c r="BR137" i="43"/>
  <c r="BQ137" i="43"/>
  <c r="BP137" i="43"/>
  <c r="BO137" i="43"/>
  <c r="BN137" i="43"/>
  <c r="BM137" i="43"/>
  <c r="BL137" i="43"/>
  <c r="BK137" i="43"/>
  <c r="BJ137" i="43"/>
  <c r="BI137" i="43"/>
  <c r="BH137" i="43"/>
  <c r="AY137" i="43"/>
  <c r="AX137" i="43"/>
  <c r="BW136" i="43"/>
  <c r="BV136" i="43"/>
  <c r="BU136" i="43"/>
  <c r="BT136" i="43"/>
  <c r="BS136" i="43"/>
  <c r="BR136" i="43"/>
  <c r="BQ136" i="43"/>
  <c r="BP136" i="43"/>
  <c r="BO136" i="43"/>
  <c r="BN136" i="43"/>
  <c r="BM136" i="43"/>
  <c r="BL136" i="43"/>
  <c r="BK136" i="43"/>
  <c r="BJ136" i="43"/>
  <c r="BI136" i="43"/>
  <c r="BH136" i="43"/>
  <c r="AY136" i="43"/>
  <c r="AX136" i="43"/>
  <c r="BW135" i="43"/>
  <c r="BV135" i="43"/>
  <c r="BU135" i="43"/>
  <c r="BT135" i="43"/>
  <c r="BS135" i="43"/>
  <c r="BR135" i="43"/>
  <c r="BQ135" i="43"/>
  <c r="BP135" i="43"/>
  <c r="BO135" i="43"/>
  <c r="BN135" i="43"/>
  <c r="BM135" i="43"/>
  <c r="BL135" i="43"/>
  <c r="BK135" i="43"/>
  <c r="BJ135" i="43"/>
  <c r="BI135" i="43"/>
  <c r="BH135" i="43"/>
  <c r="AY135" i="43"/>
  <c r="AX135" i="43"/>
  <c r="BW134" i="43"/>
  <c r="BV134" i="43"/>
  <c r="BU134" i="43"/>
  <c r="BT134" i="43"/>
  <c r="BS134" i="43"/>
  <c r="BR134" i="43"/>
  <c r="BQ134" i="43"/>
  <c r="BP134" i="43"/>
  <c r="BO134" i="43"/>
  <c r="BN134" i="43"/>
  <c r="BM134" i="43"/>
  <c r="BL134" i="43"/>
  <c r="BK134" i="43"/>
  <c r="BJ134" i="43"/>
  <c r="BI134" i="43"/>
  <c r="BH134" i="43"/>
  <c r="AY134" i="43"/>
  <c r="AX134" i="43"/>
  <c r="BW133" i="43"/>
  <c r="BV133" i="43"/>
  <c r="BU133" i="43"/>
  <c r="BT133" i="43"/>
  <c r="BS133" i="43"/>
  <c r="BR133" i="43"/>
  <c r="BQ133" i="43"/>
  <c r="BP133" i="43"/>
  <c r="BO133" i="43"/>
  <c r="BN133" i="43"/>
  <c r="BM133" i="43"/>
  <c r="BL133" i="43"/>
  <c r="BK133" i="43"/>
  <c r="BJ133" i="43"/>
  <c r="BI133" i="43"/>
  <c r="BH133" i="43"/>
  <c r="AY133" i="43"/>
  <c r="AX133" i="43"/>
  <c r="BW132" i="43"/>
  <c r="BV132" i="43"/>
  <c r="BU132" i="43"/>
  <c r="BT132" i="43"/>
  <c r="BS132" i="43"/>
  <c r="BR132" i="43"/>
  <c r="BQ132" i="43"/>
  <c r="BP132" i="43"/>
  <c r="BO132" i="43"/>
  <c r="BN132" i="43"/>
  <c r="BM132" i="43"/>
  <c r="BL132" i="43"/>
  <c r="BK132" i="43"/>
  <c r="BJ132" i="43"/>
  <c r="BI132" i="43"/>
  <c r="BH132" i="43"/>
  <c r="AY132" i="43"/>
  <c r="AX132" i="43"/>
  <c r="BW131" i="43"/>
  <c r="BV131" i="43"/>
  <c r="BU131" i="43"/>
  <c r="BT131" i="43"/>
  <c r="BS131" i="43"/>
  <c r="BR131" i="43"/>
  <c r="BQ131" i="43"/>
  <c r="BP131" i="43"/>
  <c r="BO131" i="43"/>
  <c r="BN131" i="43"/>
  <c r="BM131" i="43"/>
  <c r="BL131" i="43"/>
  <c r="BK131" i="43"/>
  <c r="BJ131" i="43"/>
  <c r="BI131" i="43"/>
  <c r="BH131" i="43"/>
  <c r="AY131" i="43"/>
  <c r="AX131" i="43"/>
  <c r="BW130" i="43"/>
  <c r="BV130" i="43"/>
  <c r="BU130" i="43"/>
  <c r="BT130" i="43"/>
  <c r="BS130" i="43"/>
  <c r="BR130" i="43"/>
  <c r="BQ130" i="43"/>
  <c r="BP130" i="43"/>
  <c r="BO130" i="43"/>
  <c r="BN130" i="43"/>
  <c r="BM130" i="43"/>
  <c r="BL130" i="43"/>
  <c r="BK130" i="43"/>
  <c r="BJ130" i="43"/>
  <c r="BI130" i="43"/>
  <c r="BH130" i="43"/>
  <c r="AY130" i="43"/>
  <c r="AX130" i="43"/>
  <c r="BW129" i="43"/>
  <c r="BV129" i="43"/>
  <c r="BU129" i="43"/>
  <c r="BT129" i="43"/>
  <c r="BS129" i="43"/>
  <c r="BR129" i="43"/>
  <c r="BQ129" i="43"/>
  <c r="BP129" i="43"/>
  <c r="BO129" i="43"/>
  <c r="BN129" i="43"/>
  <c r="BM129" i="43"/>
  <c r="BL129" i="43"/>
  <c r="BK129" i="43"/>
  <c r="BJ129" i="43"/>
  <c r="BI129" i="43"/>
  <c r="BH129" i="43"/>
  <c r="AY129" i="43"/>
  <c r="AX129" i="43"/>
  <c r="BW128" i="43"/>
  <c r="BV128" i="43"/>
  <c r="BU128" i="43"/>
  <c r="BT128" i="43"/>
  <c r="BS128" i="43"/>
  <c r="BR128" i="43"/>
  <c r="BQ128" i="43"/>
  <c r="BP128" i="43"/>
  <c r="BO128" i="43"/>
  <c r="BN128" i="43"/>
  <c r="BM128" i="43"/>
  <c r="BL128" i="43"/>
  <c r="BK128" i="43"/>
  <c r="BJ128" i="43"/>
  <c r="BI128" i="43"/>
  <c r="BH128" i="43"/>
  <c r="AY128" i="43"/>
  <c r="AX128" i="43"/>
  <c r="BW127" i="43"/>
  <c r="BV127" i="43"/>
  <c r="BU127" i="43"/>
  <c r="BT127" i="43"/>
  <c r="BS127" i="43"/>
  <c r="BR127" i="43"/>
  <c r="BQ127" i="43"/>
  <c r="BP127" i="43"/>
  <c r="BO127" i="43"/>
  <c r="BN127" i="43"/>
  <c r="BM127" i="43"/>
  <c r="BL127" i="43"/>
  <c r="BK127" i="43"/>
  <c r="BJ127" i="43"/>
  <c r="BI127" i="43"/>
  <c r="BH127" i="43"/>
  <c r="AY127" i="43"/>
  <c r="AX127" i="43"/>
  <c r="BW126" i="43"/>
  <c r="BV126" i="43"/>
  <c r="BU126" i="43"/>
  <c r="BT126" i="43"/>
  <c r="BS126" i="43"/>
  <c r="BR126" i="43"/>
  <c r="BQ126" i="43"/>
  <c r="BP126" i="43"/>
  <c r="BO126" i="43"/>
  <c r="BN126" i="43"/>
  <c r="BM126" i="43"/>
  <c r="BL126" i="43"/>
  <c r="BK126" i="43"/>
  <c r="BJ126" i="43"/>
  <c r="BI126" i="43"/>
  <c r="BH126" i="43"/>
  <c r="AY126" i="43"/>
  <c r="AX126" i="43"/>
  <c r="BW125" i="43"/>
  <c r="BV125" i="43"/>
  <c r="BU125" i="43"/>
  <c r="BT125" i="43"/>
  <c r="BS125" i="43"/>
  <c r="BR125" i="43"/>
  <c r="BQ125" i="43"/>
  <c r="BP125" i="43"/>
  <c r="BO125" i="43"/>
  <c r="BN125" i="43"/>
  <c r="BM125" i="43"/>
  <c r="BL125" i="43"/>
  <c r="BK125" i="43"/>
  <c r="BJ125" i="43"/>
  <c r="BI125" i="43"/>
  <c r="BH125" i="43"/>
  <c r="AY125" i="43"/>
  <c r="AX125" i="43"/>
  <c r="BW124" i="43"/>
  <c r="BV124" i="43"/>
  <c r="BU124" i="43"/>
  <c r="BT124" i="43"/>
  <c r="BS124" i="43"/>
  <c r="BR124" i="43"/>
  <c r="BQ124" i="43"/>
  <c r="BP124" i="43"/>
  <c r="BO124" i="43"/>
  <c r="BN124" i="43"/>
  <c r="BM124" i="43"/>
  <c r="BL124" i="43"/>
  <c r="BK124" i="43"/>
  <c r="BJ124" i="43"/>
  <c r="BI124" i="43"/>
  <c r="BH124" i="43"/>
  <c r="AY124" i="43"/>
  <c r="AX124" i="43"/>
  <c r="BW123" i="43"/>
  <c r="BV123" i="43"/>
  <c r="BU123" i="43"/>
  <c r="BT123" i="43"/>
  <c r="BS123" i="43"/>
  <c r="BR123" i="43"/>
  <c r="BQ123" i="43"/>
  <c r="BP123" i="43"/>
  <c r="BO123" i="43"/>
  <c r="BN123" i="43"/>
  <c r="BM123" i="43"/>
  <c r="BL123" i="43"/>
  <c r="BK123" i="43"/>
  <c r="BJ123" i="43"/>
  <c r="BI123" i="43"/>
  <c r="BH123" i="43"/>
  <c r="AY123" i="43"/>
  <c r="AX123" i="43"/>
  <c r="BW122" i="43"/>
  <c r="BV122" i="43"/>
  <c r="BU122" i="43"/>
  <c r="BT122" i="43"/>
  <c r="BS122" i="43"/>
  <c r="BR122" i="43"/>
  <c r="BQ122" i="43"/>
  <c r="BP122" i="43"/>
  <c r="BO122" i="43"/>
  <c r="BN122" i="43"/>
  <c r="BM122" i="43"/>
  <c r="BL122" i="43"/>
  <c r="BK122" i="43"/>
  <c r="BJ122" i="43"/>
  <c r="BI122" i="43"/>
  <c r="BH122" i="43"/>
  <c r="AY122" i="43"/>
  <c r="AX122" i="43"/>
  <c r="BW121" i="43"/>
  <c r="BV121" i="43"/>
  <c r="BU121" i="43"/>
  <c r="BT121" i="43"/>
  <c r="BS121" i="43"/>
  <c r="BR121" i="43"/>
  <c r="BQ121" i="43"/>
  <c r="BP121" i="43"/>
  <c r="BO121" i="43"/>
  <c r="BN121" i="43"/>
  <c r="BM121" i="43"/>
  <c r="BL121" i="43"/>
  <c r="BK121" i="43"/>
  <c r="BJ121" i="43"/>
  <c r="BI121" i="43"/>
  <c r="BH121" i="43"/>
  <c r="AY121" i="43"/>
  <c r="AX121" i="43"/>
  <c r="BW120" i="43"/>
  <c r="BV120" i="43"/>
  <c r="BU120" i="43"/>
  <c r="BT120" i="43"/>
  <c r="BS120" i="43"/>
  <c r="BR120" i="43"/>
  <c r="BQ120" i="43"/>
  <c r="BP120" i="43"/>
  <c r="BO120" i="43"/>
  <c r="BN120" i="43"/>
  <c r="BM120" i="43"/>
  <c r="BL120" i="43"/>
  <c r="BK120" i="43"/>
  <c r="BJ120" i="43"/>
  <c r="BI120" i="43"/>
  <c r="BH120" i="43"/>
  <c r="AY120" i="43"/>
  <c r="AX120" i="43"/>
  <c r="BW119" i="43"/>
  <c r="BV119" i="43"/>
  <c r="BU119" i="43"/>
  <c r="BT119" i="43"/>
  <c r="BS119" i="43"/>
  <c r="BR119" i="43"/>
  <c r="BQ119" i="43"/>
  <c r="BP119" i="43"/>
  <c r="BO119" i="43"/>
  <c r="BN119" i="43"/>
  <c r="BM119" i="43"/>
  <c r="BL119" i="43"/>
  <c r="BK119" i="43"/>
  <c r="BJ119" i="43"/>
  <c r="BI119" i="43"/>
  <c r="BH119" i="43"/>
  <c r="AY119" i="43"/>
  <c r="AX119" i="43"/>
  <c r="BW118" i="43"/>
  <c r="BV118" i="43"/>
  <c r="BU118" i="43"/>
  <c r="BT118" i="43"/>
  <c r="BS118" i="43"/>
  <c r="BR118" i="43"/>
  <c r="BQ118" i="43"/>
  <c r="BP118" i="43"/>
  <c r="BO118" i="43"/>
  <c r="BN118" i="43"/>
  <c r="BM118" i="43"/>
  <c r="BL118" i="43"/>
  <c r="BK118" i="43"/>
  <c r="BJ118" i="43"/>
  <c r="BI118" i="43"/>
  <c r="BH118" i="43"/>
  <c r="AY118" i="43"/>
  <c r="AX118" i="43"/>
  <c r="BW117" i="43"/>
  <c r="BV117" i="43"/>
  <c r="BU117" i="43"/>
  <c r="BT117" i="43"/>
  <c r="BS117" i="43"/>
  <c r="BR117" i="43"/>
  <c r="BQ117" i="43"/>
  <c r="BP117" i="43"/>
  <c r="BO117" i="43"/>
  <c r="BN117" i="43"/>
  <c r="BM117" i="43"/>
  <c r="BL117" i="43"/>
  <c r="BK117" i="43"/>
  <c r="BJ117" i="43"/>
  <c r="BI117" i="43"/>
  <c r="BH117" i="43"/>
  <c r="AY117" i="43"/>
  <c r="AX117" i="43"/>
  <c r="BW116" i="43"/>
  <c r="BV116" i="43"/>
  <c r="BU116" i="43"/>
  <c r="BT116" i="43"/>
  <c r="BS116" i="43"/>
  <c r="BR116" i="43"/>
  <c r="BQ116" i="43"/>
  <c r="BP116" i="43"/>
  <c r="BO116" i="43"/>
  <c r="BN116" i="43"/>
  <c r="BM116" i="43"/>
  <c r="BL116" i="43"/>
  <c r="BK116" i="43"/>
  <c r="BJ116" i="43"/>
  <c r="BI116" i="43"/>
  <c r="BH116" i="43"/>
  <c r="AY116" i="43"/>
  <c r="AX116" i="43"/>
  <c r="BW115" i="43"/>
  <c r="BV115" i="43"/>
  <c r="BU115" i="43"/>
  <c r="BT115" i="43"/>
  <c r="BS115" i="43"/>
  <c r="BR115" i="43"/>
  <c r="BQ115" i="43"/>
  <c r="BP115" i="43"/>
  <c r="BO115" i="43"/>
  <c r="BN115" i="43"/>
  <c r="BM115" i="43"/>
  <c r="BL115" i="43"/>
  <c r="BK115" i="43"/>
  <c r="BJ115" i="43"/>
  <c r="BI115" i="43"/>
  <c r="BH115" i="43"/>
  <c r="AY115" i="43"/>
  <c r="AX115" i="43"/>
  <c r="BW114" i="43"/>
  <c r="BV114" i="43"/>
  <c r="BU114" i="43"/>
  <c r="BT114" i="43"/>
  <c r="BS114" i="43"/>
  <c r="BR114" i="43"/>
  <c r="BQ114" i="43"/>
  <c r="BP114" i="43"/>
  <c r="BO114" i="43"/>
  <c r="BN114" i="43"/>
  <c r="BM114" i="43"/>
  <c r="BL114" i="43"/>
  <c r="BK114" i="43"/>
  <c r="BJ114" i="43"/>
  <c r="BI114" i="43"/>
  <c r="BH114" i="43"/>
  <c r="AY114" i="43"/>
  <c r="AX114" i="43"/>
  <c r="BW113" i="43"/>
  <c r="BV113" i="43"/>
  <c r="BU113" i="43"/>
  <c r="BT113" i="43"/>
  <c r="BS113" i="43"/>
  <c r="BR113" i="43"/>
  <c r="BQ113" i="43"/>
  <c r="BP113" i="43"/>
  <c r="BO113" i="43"/>
  <c r="BN113" i="43"/>
  <c r="BM113" i="43"/>
  <c r="BL113" i="43"/>
  <c r="BK113" i="43"/>
  <c r="BJ113" i="43"/>
  <c r="BI113" i="43"/>
  <c r="BH113" i="43"/>
  <c r="AY113" i="43"/>
  <c r="AX113" i="43"/>
  <c r="BW112" i="43"/>
  <c r="BV112" i="43"/>
  <c r="BU112" i="43"/>
  <c r="BT112" i="43"/>
  <c r="BS112" i="43"/>
  <c r="BR112" i="43"/>
  <c r="BQ112" i="43"/>
  <c r="BP112" i="43"/>
  <c r="BO112" i="43"/>
  <c r="BN112" i="43"/>
  <c r="BM112" i="43"/>
  <c r="BL112" i="43"/>
  <c r="BK112" i="43"/>
  <c r="BJ112" i="43"/>
  <c r="BI112" i="43"/>
  <c r="BH112" i="43"/>
  <c r="AY112" i="43"/>
  <c r="AX112" i="43"/>
  <c r="BW111" i="43"/>
  <c r="BV111" i="43"/>
  <c r="BU111" i="43"/>
  <c r="BT111" i="43"/>
  <c r="BS111" i="43"/>
  <c r="BR111" i="43"/>
  <c r="BQ111" i="43"/>
  <c r="BP111" i="43"/>
  <c r="BO111" i="43"/>
  <c r="BN111" i="43"/>
  <c r="BM111" i="43"/>
  <c r="BL111" i="43"/>
  <c r="BK111" i="43"/>
  <c r="BJ111" i="43"/>
  <c r="BI111" i="43"/>
  <c r="BH111" i="43"/>
  <c r="AY111" i="43"/>
  <c r="AX111" i="43"/>
  <c r="BW110" i="43"/>
  <c r="BV110" i="43"/>
  <c r="BU110" i="43"/>
  <c r="BT110" i="43"/>
  <c r="BS110" i="43"/>
  <c r="BR110" i="43"/>
  <c r="BQ110" i="43"/>
  <c r="BP110" i="43"/>
  <c r="BO110" i="43"/>
  <c r="BN110" i="43"/>
  <c r="BM110" i="43"/>
  <c r="BL110" i="43"/>
  <c r="BK110" i="43"/>
  <c r="BJ110" i="43"/>
  <c r="BI110" i="43"/>
  <c r="BH110" i="43"/>
  <c r="AY110" i="43"/>
  <c r="AX110" i="43"/>
  <c r="BW109" i="43"/>
  <c r="BV109" i="43"/>
  <c r="BU109" i="43"/>
  <c r="BT109" i="43"/>
  <c r="BS109" i="43"/>
  <c r="BR109" i="43"/>
  <c r="BQ109" i="43"/>
  <c r="BP109" i="43"/>
  <c r="BO109" i="43"/>
  <c r="BN109" i="43"/>
  <c r="BM109" i="43"/>
  <c r="BL109" i="43"/>
  <c r="BK109" i="43"/>
  <c r="BJ109" i="43"/>
  <c r="BI109" i="43"/>
  <c r="BH109" i="43"/>
  <c r="AY109" i="43"/>
  <c r="AX109" i="43"/>
  <c r="BW108" i="43"/>
  <c r="BV108" i="43"/>
  <c r="BU108" i="43"/>
  <c r="BT108" i="43"/>
  <c r="BS108" i="43"/>
  <c r="BR108" i="43"/>
  <c r="BQ108" i="43"/>
  <c r="BP108" i="43"/>
  <c r="BO108" i="43"/>
  <c r="BN108" i="43"/>
  <c r="BM108" i="43"/>
  <c r="BL108" i="43"/>
  <c r="BK108" i="43"/>
  <c r="BJ108" i="43"/>
  <c r="BI108" i="43"/>
  <c r="BH108" i="43"/>
  <c r="AY108" i="43"/>
  <c r="AX108" i="43"/>
  <c r="BW107" i="43"/>
  <c r="BV107" i="43"/>
  <c r="BU107" i="43"/>
  <c r="BT107" i="43"/>
  <c r="BS107" i="43"/>
  <c r="BR107" i="43"/>
  <c r="BQ107" i="43"/>
  <c r="BP107" i="43"/>
  <c r="BO107" i="43"/>
  <c r="BN107" i="43"/>
  <c r="BM107" i="43"/>
  <c r="BL107" i="43"/>
  <c r="BK107" i="43"/>
  <c r="BJ107" i="43"/>
  <c r="BI107" i="43"/>
  <c r="BH107" i="43"/>
  <c r="AY107" i="43"/>
  <c r="AX107" i="43"/>
  <c r="BW106" i="43"/>
  <c r="BV106" i="43"/>
  <c r="BU106" i="43"/>
  <c r="BT106" i="43"/>
  <c r="BS106" i="43"/>
  <c r="BR106" i="43"/>
  <c r="BQ106" i="43"/>
  <c r="BP106" i="43"/>
  <c r="BO106" i="43"/>
  <c r="BN106" i="43"/>
  <c r="BM106" i="43"/>
  <c r="BL106" i="43"/>
  <c r="BK106" i="43"/>
  <c r="BJ106" i="43"/>
  <c r="BI106" i="43"/>
  <c r="BH106" i="43"/>
  <c r="AY106" i="43"/>
  <c r="AX106" i="43"/>
  <c r="BW105" i="43"/>
  <c r="BV105" i="43"/>
  <c r="BU105" i="43"/>
  <c r="BT105" i="43"/>
  <c r="BS105" i="43"/>
  <c r="BR105" i="43"/>
  <c r="BQ105" i="43"/>
  <c r="BP105" i="43"/>
  <c r="BO105" i="43"/>
  <c r="BN105" i="43"/>
  <c r="BM105" i="43"/>
  <c r="BL105" i="43"/>
  <c r="BK105" i="43"/>
  <c r="BJ105" i="43"/>
  <c r="BI105" i="43"/>
  <c r="BH105" i="43"/>
  <c r="AY105" i="43"/>
  <c r="AX105" i="43"/>
  <c r="BW104" i="43"/>
  <c r="BV104" i="43"/>
  <c r="BU104" i="43"/>
  <c r="BT104" i="43"/>
  <c r="BS104" i="43"/>
  <c r="BR104" i="43"/>
  <c r="BQ104" i="43"/>
  <c r="BP104" i="43"/>
  <c r="BO104" i="43"/>
  <c r="BN104" i="43"/>
  <c r="BM104" i="43"/>
  <c r="BL104" i="43"/>
  <c r="BK104" i="43"/>
  <c r="BJ104" i="43"/>
  <c r="BI104" i="43"/>
  <c r="BH104" i="43"/>
  <c r="AY104" i="43"/>
  <c r="AX104" i="43"/>
  <c r="BW103" i="43"/>
  <c r="BV103" i="43"/>
  <c r="BU103" i="43"/>
  <c r="BT103" i="43"/>
  <c r="BS103" i="43"/>
  <c r="BR103" i="43"/>
  <c r="BQ103" i="43"/>
  <c r="BP103" i="43"/>
  <c r="BO103" i="43"/>
  <c r="BN103" i="43"/>
  <c r="BM103" i="43"/>
  <c r="BL103" i="43"/>
  <c r="BK103" i="43"/>
  <c r="BJ103" i="43"/>
  <c r="BI103" i="43"/>
  <c r="BH103" i="43"/>
  <c r="AY103" i="43"/>
  <c r="AX103" i="43"/>
  <c r="BW102" i="43"/>
  <c r="BV102" i="43"/>
  <c r="BU102" i="43"/>
  <c r="BT102" i="43"/>
  <c r="BS102" i="43"/>
  <c r="BR102" i="43"/>
  <c r="BQ102" i="43"/>
  <c r="BP102" i="43"/>
  <c r="BO102" i="43"/>
  <c r="BN102" i="43"/>
  <c r="BM102" i="43"/>
  <c r="BL102" i="43"/>
  <c r="BK102" i="43"/>
  <c r="BJ102" i="43"/>
  <c r="BI102" i="43"/>
  <c r="BH102" i="43"/>
  <c r="AY102" i="43"/>
  <c r="AX102" i="43"/>
  <c r="BW101" i="43"/>
  <c r="BV101" i="43"/>
  <c r="BU101" i="43"/>
  <c r="BT101" i="43"/>
  <c r="BS101" i="43"/>
  <c r="BR101" i="43"/>
  <c r="BQ101" i="43"/>
  <c r="BP101" i="43"/>
  <c r="BO101" i="43"/>
  <c r="BN101" i="43"/>
  <c r="BM101" i="43"/>
  <c r="BL101" i="43"/>
  <c r="BK101" i="43"/>
  <c r="BJ101" i="43"/>
  <c r="BI101" i="43"/>
  <c r="BH101" i="43"/>
  <c r="AY101" i="43"/>
  <c r="AX101" i="43"/>
  <c r="BW100" i="43"/>
  <c r="BV100" i="43"/>
  <c r="BU100" i="43"/>
  <c r="BT100" i="43"/>
  <c r="BS100" i="43"/>
  <c r="BR100" i="43"/>
  <c r="BQ100" i="43"/>
  <c r="BP100" i="43"/>
  <c r="BO100" i="43"/>
  <c r="BN100" i="43"/>
  <c r="BM100" i="43"/>
  <c r="BL100" i="43"/>
  <c r="BK100" i="43"/>
  <c r="BJ100" i="43"/>
  <c r="BI100" i="43"/>
  <c r="BH100" i="43"/>
  <c r="AY100" i="43"/>
  <c r="AX100" i="43"/>
  <c r="BW99" i="43"/>
  <c r="BV99" i="43"/>
  <c r="BU99" i="43"/>
  <c r="BT99" i="43"/>
  <c r="BS99" i="43"/>
  <c r="BR99" i="43"/>
  <c r="BQ99" i="43"/>
  <c r="BP99" i="43"/>
  <c r="BO99" i="43"/>
  <c r="BN99" i="43"/>
  <c r="BM99" i="43"/>
  <c r="BL99" i="43"/>
  <c r="BK99" i="43"/>
  <c r="BJ99" i="43"/>
  <c r="BI99" i="43"/>
  <c r="BH99" i="43"/>
  <c r="AY99" i="43"/>
  <c r="AX99" i="43"/>
  <c r="BW98" i="43"/>
  <c r="BV98" i="43"/>
  <c r="BU98" i="43"/>
  <c r="BT98" i="43"/>
  <c r="BS98" i="43"/>
  <c r="BR98" i="43"/>
  <c r="BQ98" i="43"/>
  <c r="BP98" i="43"/>
  <c r="BO98" i="43"/>
  <c r="BN98" i="43"/>
  <c r="BM98" i="43"/>
  <c r="BL98" i="43"/>
  <c r="BK98" i="43"/>
  <c r="BJ98" i="43"/>
  <c r="BI98" i="43"/>
  <c r="BH98" i="43"/>
  <c r="AY98" i="43"/>
  <c r="AX98" i="43"/>
  <c r="BW97" i="43"/>
  <c r="BV97" i="43"/>
  <c r="BU97" i="43"/>
  <c r="BT97" i="43"/>
  <c r="BS97" i="43"/>
  <c r="BR97" i="43"/>
  <c r="BQ97" i="43"/>
  <c r="BP97" i="43"/>
  <c r="BO97" i="43"/>
  <c r="BN97" i="43"/>
  <c r="BM97" i="43"/>
  <c r="BL97" i="43"/>
  <c r="BK97" i="43"/>
  <c r="BJ97" i="43"/>
  <c r="BI97" i="43"/>
  <c r="BH97" i="43"/>
  <c r="AY97" i="43"/>
  <c r="AX97" i="43"/>
  <c r="BW96" i="43"/>
  <c r="BV96" i="43"/>
  <c r="BU96" i="43"/>
  <c r="BT96" i="43"/>
  <c r="BS96" i="43"/>
  <c r="BR96" i="43"/>
  <c r="BQ96" i="43"/>
  <c r="BP96" i="43"/>
  <c r="BO96" i="43"/>
  <c r="BN96" i="43"/>
  <c r="BM96" i="43"/>
  <c r="BL96" i="43"/>
  <c r="BK96" i="43"/>
  <c r="BJ96" i="43"/>
  <c r="BI96" i="43"/>
  <c r="BH96" i="43"/>
  <c r="AY96" i="43"/>
  <c r="AX96" i="43"/>
  <c r="BW95" i="43"/>
  <c r="BV95" i="43"/>
  <c r="BU95" i="43"/>
  <c r="BT95" i="43"/>
  <c r="BS95" i="43"/>
  <c r="BR95" i="43"/>
  <c r="BQ95" i="43"/>
  <c r="BP95" i="43"/>
  <c r="BO95" i="43"/>
  <c r="BN95" i="43"/>
  <c r="BM95" i="43"/>
  <c r="BL95" i="43"/>
  <c r="BK95" i="43"/>
  <c r="BJ95" i="43"/>
  <c r="BI95" i="43"/>
  <c r="BH95" i="43"/>
  <c r="AY95" i="43"/>
  <c r="AX95" i="43"/>
  <c r="BW94" i="43"/>
  <c r="BV94" i="43"/>
  <c r="BU94" i="43"/>
  <c r="BT94" i="43"/>
  <c r="BS94" i="43"/>
  <c r="BR94" i="43"/>
  <c r="BQ94" i="43"/>
  <c r="BP94" i="43"/>
  <c r="BO94" i="43"/>
  <c r="BN94" i="43"/>
  <c r="BM94" i="43"/>
  <c r="BL94" i="43"/>
  <c r="BK94" i="43"/>
  <c r="BJ94" i="43"/>
  <c r="BI94" i="43"/>
  <c r="BH94" i="43"/>
  <c r="AY94" i="43"/>
  <c r="AX94" i="43"/>
  <c r="BW93" i="43"/>
  <c r="BV93" i="43"/>
  <c r="BU93" i="43"/>
  <c r="BT93" i="43"/>
  <c r="BS93" i="43"/>
  <c r="BR93" i="43"/>
  <c r="BQ93" i="43"/>
  <c r="BP93" i="43"/>
  <c r="BO93" i="43"/>
  <c r="BN93" i="43"/>
  <c r="BM93" i="43"/>
  <c r="BL93" i="43"/>
  <c r="BK93" i="43"/>
  <c r="BJ93" i="43"/>
  <c r="BI93" i="43"/>
  <c r="BH93" i="43"/>
  <c r="AY93" i="43"/>
  <c r="AX93" i="43"/>
  <c r="BW92" i="43"/>
  <c r="BV92" i="43"/>
  <c r="BU92" i="43"/>
  <c r="BT92" i="43"/>
  <c r="BS92" i="43"/>
  <c r="BR92" i="43"/>
  <c r="BQ92" i="43"/>
  <c r="BP92" i="43"/>
  <c r="BO92" i="43"/>
  <c r="BN92" i="43"/>
  <c r="BM92" i="43"/>
  <c r="BL92" i="43"/>
  <c r="BK92" i="43"/>
  <c r="BJ92" i="43"/>
  <c r="BI92" i="43"/>
  <c r="BH92" i="43"/>
  <c r="AY92" i="43"/>
  <c r="AX92" i="43"/>
  <c r="BW91" i="43"/>
  <c r="BV91" i="43"/>
  <c r="BU91" i="43"/>
  <c r="BT91" i="43"/>
  <c r="BS91" i="43"/>
  <c r="BR91" i="43"/>
  <c r="BQ91" i="43"/>
  <c r="BP91" i="43"/>
  <c r="BO91" i="43"/>
  <c r="BN91" i="43"/>
  <c r="BM91" i="43"/>
  <c r="BL91" i="43"/>
  <c r="BK91" i="43"/>
  <c r="BJ91" i="43"/>
  <c r="BI91" i="43"/>
  <c r="BH91" i="43"/>
  <c r="AY91" i="43"/>
  <c r="AX91" i="43"/>
  <c r="BW90" i="43"/>
  <c r="BV90" i="43"/>
  <c r="BU90" i="43"/>
  <c r="BT90" i="43"/>
  <c r="BS90" i="43"/>
  <c r="BR90" i="43"/>
  <c r="BQ90" i="43"/>
  <c r="BP90" i="43"/>
  <c r="BO90" i="43"/>
  <c r="BN90" i="43"/>
  <c r="BM90" i="43"/>
  <c r="BL90" i="43"/>
  <c r="BK90" i="43"/>
  <c r="BJ90" i="43"/>
  <c r="BI90" i="43"/>
  <c r="BH90" i="43"/>
  <c r="AY90" i="43"/>
  <c r="AX90" i="43"/>
  <c r="BW89" i="43"/>
  <c r="BV89" i="43"/>
  <c r="BU89" i="43"/>
  <c r="BT89" i="43"/>
  <c r="BS89" i="43"/>
  <c r="BR89" i="43"/>
  <c r="BQ89" i="43"/>
  <c r="BP89" i="43"/>
  <c r="BO89" i="43"/>
  <c r="BN89" i="43"/>
  <c r="BM89" i="43"/>
  <c r="BL89" i="43"/>
  <c r="BK89" i="43"/>
  <c r="BJ89" i="43"/>
  <c r="BI89" i="43"/>
  <c r="BH89" i="43"/>
  <c r="AY89" i="43"/>
  <c r="AX89" i="43"/>
  <c r="BW88" i="43"/>
  <c r="BV88" i="43"/>
  <c r="BU88" i="43"/>
  <c r="BT88" i="43"/>
  <c r="BS88" i="43"/>
  <c r="BR88" i="43"/>
  <c r="BQ88" i="43"/>
  <c r="BP88" i="43"/>
  <c r="BO88" i="43"/>
  <c r="BN88" i="43"/>
  <c r="BM88" i="43"/>
  <c r="BL88" i="43"/>
  <c r="BK88" i="43"/>
  <c r="BJ88" i="43"/>
  <c r="BI88" i="43"/>
  <c r="BH88" i="43"/>
  <c r="AY88" i="43"/>
  <c r="AX88" i="43"/>
  <c r="BW87" i="43"/>
  <c r="BV87" i="43"/>
  <c r="BU87" i="43"/>
  <c r="BT87" i="43"/>
  <c r="BS87" i="43"/>
  <c r="BR87" i="43"/>
  <c r="BQ87" i="43"/>
  <c r="BP87" i="43"/>
  <c r="BO87" i="43"/>
  <c r="BN87" i="43"/>
  <c r="BM87" i="43"/>
  <c r="BL87" i="43"/>
  <c r="BK87" i="43"/>
  <c r="BJ87" i="43"/>
  <c r="BI87" i="43"/>
  <c r="BH87" i="43"/>
  <c r="AY87" i="43"/>
  <c r="AX87" i="43"/>
  <c r="BW86" i="43"/>
  <c r="BV86" i="43"/>
  <c r="BU86" i="43"/>
  <c r="BT86" i="43"/>
  <c r="BS86" i="43"/>
  <c r="BR86" i="43"/>
  <c r="BQ86" i="43"/>
  <c r="BP86" i="43"/>
  <c r="BO86" i="43"/>
  <c r="BN86" i="43"/>
  <c r="BM86" i="43"/>
  <c r="BL86" i="43"/>
  <c r="BK86" i="43"/>
  <c r="BJ86" i="43"/>
  <c r="BI86" i="43"/>
  <c r="BH86" i="43"/>
  <c r="AY86" i="43"/>
  <c r="AX86" i="43"/>
  <c r="BW85" i="43"/>
  <c r="BV85" i="43"/>
  <c r="BU85" i="43"/>
  <c r="BT85" i="43"/>
  <c r="BS85" i="43"/>
  <c r="BR85" i="43"/>
  <c r="BQ85" i="43"/>
  <c r="BP85" i="43"/>
  <c r="BO85" i="43"/>
  <c r="BN85" i="43"/>
  <c r="BM85" i="43"/>
  <c r="BL85" i="43"/>
  <c r="BK85" i="43"/>
  <c r="BJ85" i="43"/>
  <c r="BI85" i="43"/>
  <c r="BH85" i="43"/>
  <c r="AY85" i="43"/>
  <c r="AX85" i="43"/>
  <c r="BW84" i="43"/>
  <c r="BV84" i="43"/>
  <c r="BU84" i="43"/>
  <c r="BT84" i="43"/>
  <c r="BS84" i="43"/>
  <c r="BR84" i="43"/>
  <c r="BQ84" i="43"/>
  <c r="BP84" i="43"/>
  <c r="BO84" i="43"/>
  <c r="BN84" i="43"/>
  <c r="BM84" i="43"/>
  <c r="BL84" i="43"/>
  <c r="BK84" i="43"/>
  <c r="BJ84" i="43"/>
  <c r="BI84" i="43"/>
  <c r="BH84" i="43"/>
  <c r="AY84" i="43"/>
  <c r="AX84" i="43"/>
  <c r="BW83" i="43"/>
  <c r="BV83" i="43"/>
  <c r="BU83" i="43"/>
  <c r="BT83" i="43"/>
  <c r="BS83" i="43"/>
  <c r="BR83" i="43"/>
  <c r="BQ83" i="43"/>
  <c r="BP83" i="43"/>
  <c r="BO83" i="43"/>
  <c r="BN83" i="43"/>
  <c r="BM83" i="43"/>
  <c r="BL83" i="43"/>
  <c r="BK83" i="43"/>
  <c r="BJ83" i="43"/>
  <c r="BI83" i="43"/>
  <c r="BH83" i="43"/>
  <c r="AY83" i="43"/>
  <c r="AX83" i="43"/>
  <c r="BW82" i="43"/>
  <c r="BV82" i="43"/>
  <c r="BU82" i="43"/>
  <c r="BT82" i="43"/>
  <c r="BS82" i="43"/>
  <c r="BR82" i="43"/>
  <c r="BQ82" i="43"/>
  <c r="BP82" i="43"/>
  <c r="BO82" i="43"/>
  <c r="BN82" i="43"/>
  <c r="BM82" i="43"/>
  <c r="BL82" i="43"/>
  <c r="BK82" i="43"/>
  <c r="BJ82" i="43"/>
  <c r="BI82" i="43"/>
  <c r="BH82" i="43"/>
  <c r="AY82" i="43"/>
  <c r="AX82" i="43"/>
  <c r="BW81" i="43"/>
  <c r="BV81" i="43"/>
  <c r="BU81" i="43"/>
  <c r="BT81" i="43"/>
  <c r="BS81" i="43"/>
  <c r="BR81" i="43"/>
  <c r="BQ81" i="43"/>
  <c r="BP81" i="43"/>
  <c r="BO81" i="43"/>
  <c r="BN81" i="43"/>
  <c r="BM81" i="43"/>
  <c r="BL81" i="43"/>
  <c r="BK81" i="43"/>
  <c r="BJ81" i="43"/>
  <c r="BI81" i="43"/>
  <c r="BH81" i="43"/>
  <c r="AY81" i="43"/>
  <c r="AX81" i="43"/>
  <c r="BW80" i="43"/>
  <c r="BV80" i="43"/>
  <c r="BU80" i="43"/>
  <c r="BT80" i="43"/>
  <c r="BS80" i="43"/>
  <c r="BR80" i="43"/>
  <c r="BQ80" i="43"/>
  <c r="BP80" i="43"/>
  <c r="BO80" i="43"/>
  <c r="BN80" i="43"/>
  <c r="BM80" i="43"/>
  <c r="BL80" i="43"/>
  <c r="BK80" i="43"/>
  <c r="BJ80" i="43"/>
  <c r="BI80" i="43"/>
  <c r="BH80" i="43"/>
  <c r="AY80" i="43"/>
  <c r="AX80" i="43"/>
  <c r="BW79" i="43"/>
  <c r="BV79" i="43"/>
  <c r="BU79" i="43"/>
  <c r="BT79" i="43"/>
  <c r="BS79" i="43"/>
  <c r="BR79" i="43"/>
  <c r="BQ79" i="43"/>
  <c r="BP79" i="43"/>
  <c r="BO79" i="43"/>
  <c r="BN79" i="43"/>
  <c r="BM79" i="43"/>
  <c r="BL79" i="43"/>
  <c r="BK79" i="43"/>
  <c r="BJ79" i="43"/>
  <c r="BI79" i="43"/>
  <c r="BH79" i="43"/>
  <c r="AY79" i="43"/>
  <c r="AX79" i="43"/>
  <c r="BW78" i="43"/>
  <c r="BV78" i="43"/>
  <c r="BU78" i="43"/>
  <c r="BT78" i="43"/>
  <c r="BS78" i="43"/>
  <c r="BR78" i="43"/>
  <c r="BQ78" i="43"/>
  <c r="BP78" i="43"/>
  <c r="BO78" i="43"/>
  <c r="BN78" i="43"/>
  <c r="BM78" i="43"/>
  <c r="BL78" i="43"/>
  <c r="BK78" i="43"/>
  <c r="BJ78" i="43"/>
  <c r="BI78" i="43"/>
  <c r="BH78" i="43"/>
  <c r="AY78" i="43"/>
  <c r="AX78" i="43"/>
  <c r="BW77" i="43"/>
  <c r="BV77" i="43"/>
  <c r="BU77" i="43"/>
  <c r="BT77" i="43"/>
  <c r="BS77" i="43"/>
  <c r="BR77" i="43"/>
  <c r="BQ77" i="43"/>
  <c r="BP77" i="43"/>
  <c r="BO77" i="43"/>
  <c r="BN77" i="43"/>
  <c r="BM77" i="43"/>
  <c r="BL77" i="43"/>
  <c r="BK77" i="43"/>
  <c r="BJ77" i="43"/>
  <c r="BI77" i="43"/>
  <c r="BH77" i="43"/>
  <c r="AY77" i="43"/>
  <c r="AX77" i="43"/>
  <c r="BW76" i="43"/>
  <c r="BV76" i="43"/>
  <c r="BU76" i="43"/>
  <c r="BT76" i="43"/>
  <c r="BS76" i="43"/>
  <c r="BR76" i="43"/>
  <c r="BQ76" i="43"/>
  <c r="BP76" i="43"/>
  <c r="BO76" i="43"/>
  <c r="BN76" i="43"/>
  <c r="BM76" i="43"/>
  <c r="BL76" i="43"/>
  <c r="BK76" i="43"/>
  <c r="BJ76" i="43"/>
  <c r="BI76" i="43"/>
  <c r="BH76" i="43"/>
  <c r="AY76" i="43"/>
  <c r="AX76" i="43"/>
  <c r="BW75" i="43"/>
  <c r="BV75" i="43"/>
  <c r="BU75" i="43"/>
  <c r="BT75" i="43"/>
  <c r="BS75" i="43"/>
  <c r="BR75" i="43"/>
  <c r="BQ75" i="43"/>
  <c r="BP75" i="43"/>
  <c r="BO75" i="43"/>
  <c r="BN75" i="43"/>
  <c r="BM75" i="43"/>
  <c r="BL75" i="43"/>
  <c r="BK75" i="43"/>
  <c r="BJ75" i="43"/>
  <c r="BI75" i="43"/>
  <c r="BH75" i="43"/>
  <c r="AY75" i="43"/>
  <c r="AX75" i="43"/>
  <c r="BW74" i="43"/>
  <c r="BV74" i="43"/>
  <c r="BU74" i="43"/>
  <c r="BT74" i="43"/>
  <c r="BS74" i="43"/>
  <c r="BR74" i="43"/>
  <c r="BQ74" i="43"/>
  <c r="BP74" i="43"/>
  <c r="BO74" i="43"/>
  <c r="BN74" i="43"/>
  <c r="BM74" i="43"/>
  <c r="BL74" i="43"/>
  <c r="BK74" i="43"/>
  <c r="BJ74" i="43"/>
  <c r="BI74" i="43"/>
  <c r="BH74" i="43"/>
  <c r="AY74" i="43"/>
  <c r="AX74" i="43"/>
  <c r="BW73" i="43"/>
  <c r="BV73" i="43"/>
  <c r="BU73" i="43"/>
  <c r="BT73" i="43"/>
  <c r="BS73" i="43"/>
  <c r="BR73" i="43"/>
  <c r="BQ73" i="43"/>
  <c r="BP73" i="43"/>
  <c r="BO73" i="43"/>
  <c r="BN73" i="43"/>
  <c r="BM73" i="43"/>
  <c r="BL73" i="43"/>
  <c r="BK73" i="43"/>
  <c r="BJ73" i="43"/>
  <c r="BI73" i="43"/>
  <c r="BH73" i="43"/>
  <c r="AY73" i="43"/>
  <c r="AX73" i="43"/>
  <c r="BW72" i="43"/>
  <c r="BV72" i="43"/>
  <c r="BU72" i="43"/>
  <c r="BT72" i="43"/>
  <c r="BS72" i="43"/>
  <c r="BR72" i="43"/>
  <c r="BQ72" i="43"/>
  <c r="BP72" i="43"/>
  <c r="BO72" i="43"/>
  <c r="BN72" i="43"/>
  <c r="BM72" i="43"/>
  <c r="BL72" i="43"/>
  <c r="BK72" i="43"/>
  <c r="BJ72" i="43"/>
  <c r="BI72" i="43"/>
  <c r="BH72" i="43"/>
  <c r="AY72" i="43"/>
  <c r="AX72" i="43"/>
  <c r="BW71" i="43"/>
  <c r="BV71" i="43"/>
  <c r="BU71" i="43"/>
  <c r="BT71" i="43"/>
  <c r="BS71" i="43"/>
  <c r="BR71" i="43"/>
  <c r="BQ71" i="43"/>
  <c r="BP71" i="43"/>
  <c r="BO71" i="43"/>
  <c r="BN71" i="43"/>
  <c r="BM71" i="43"/>
  <c r="BL71" i="43"/>
  <c r="BK71" i="43"/>
  <c r="BJ71" i="43"/>
  <c r="BI71" i="43"/>
  <c r="BH71" i="43"/>
  <c r="AY71" i="43"/>
  <c r="AX71" i="43"/>
  <c r="BW70" i="43"/>
  <c r="BV70" i="43"/>
  <c r="BU70" i="43"/>
  <c r="BT70" i="43"/>
  <c r="BS70" i="43"/>
  <c r="BR70" i="43"/>
  <c r="BQ70" i="43"/>
  <c r="BP70" i="43"/>
  <c r="BO70" i="43"/>
  <c r="BN70" i="43"/>
  <c r="BM70" i="43"/>
  <c r="BL70" i="43"/>
  <c r="BK70" i="43"/>
  <c r="BJ70" i="43"/>
  <c r="BI70" i="43"/>
  <c r="BH70" i="43"/>
  <c r="AY70" i="43"/>
  <c r="AX70" i="43"/>
  <c r="BW69" i="43"/>
  <c r="BV69" i="43"/>
  <c r="BU69" i="43"/>
  <c r="BT69" i="43"/>
  <c r="BS69" i="43"/>
  <c r="BR69" i="43"/>
  <c r="BQ69" i="43"/>
  <c r="BP69" i="43"/>
  <c r="BO69" i="43"/>
  <c r="BN69" i="43"/>
  <c r="BM69" i="43"/>
  <c r="BL69" i="43"/>
  <c r="BK69" i="43"/>
  <c r="BJ69" i="43"/>
  <c r="BI69" i="43"/>
  <c r="BH69" i="43"/>
  <c r="AY69" i="43"/>
  <c r="AX69" i="43"/>
  <c r="BW68" i="43"/>
  <c r="BV68" i="43"/>
  <c r="BU68" i="43"/>
  <c r="BT68" i="43"/>
  <c r="BS68" i="43"/>
  <c r="BR68" i="43"/>
  <c r="BQ68" i="43"/>
  <c r="BP68" i="43"/>
  <c r="BO68" i="43"/>
  <c r="BN68" i="43"/>
  <c r="BM68" i="43"/>
  <c r="BL68" i="43"/>
  <c r="BK68" i="43"/>
  <c r="BJ68" i="43"/>
  <c r="BI68" i="43"/>
  <c r="BH68" i="43"/>
  <c r="AY68" i="43"/>
  <c r="AX68" i="43"/>
  <c r="BW67" i="43"/>
  <c r="BV67" i="43"/>
  <c r="BU67" i="43"/>
  <c r="BT67" i="43"/>
  <c r="BS67" i="43"/>
  <c r="BR67" i="43"/>
  <c r="BQ67" i="43"/>
  <c r="BP67" i="43"/>
  <c r="BO67" i="43"/>
  <c r="BN67" i="43"/>
  <c r="BM67" i="43"/>
  <c r="BL67" i="43"/>
  <c r="BK67" i="43"/>
  <c r="BJ67" i="43"/>
  <c r="BI67" i="43"/>
  <c r="BH67" i="43"/>
  <c r="AY67" i="43"/>
  <c r="AX67" i="43"/>
  <c r="BW66" i="43"/>
  <c r="BV66" i="43"/>
  <c r="BU66" i="43"/>
  <c r="BT66" i="43"/>
  <c r="BS66" i="43"/>
  <c r="BR66" i="43"/>
  <c r="BQ66" i="43"/>
  <c r="BP66" i="43"/>
  <c r="BO66" i="43"/>
  <c r="BN66" i="43"/>
  <c r="BM66" i="43"/>
  <c r="BL66" i="43"/>
  <c r="BK66" i="43"/>
  <c r="BJ66" i="43"/>
  <c r="BI66" i="43"/>
  <c r="BH66" i="43"/>
  <c r="AY66" i="43"/>
  <c r="AX66" i="43"/>
  <c r="BW65" i="43"/>
  <c r="BV65" i="43"/>
  <c r="BU65" i="43"/>
  <c r="BT65" i="43"/>
  <c r="BS65" i="43"/>
  <c r="BR65" i="43"/>
  <c r="BQ65" i="43"/>
  <c r="BP65" i="43"/>
  <c r="BO65" i="43"/>
  <c r="BN65" i="43"/>
  <c r="BM65" i="43"/>
  <c r="BL65" i="43"/>
  <c r="BK65" i="43"/>
  <c r="BJ65" i="43"/>
  <c r="BI65" i="43"/>
  <c r="BH65" i="43"/>
  <c r="AY65" i="43"/>
  <c r="AX65" i="43"/>
  <c r="BW64" i="43"/>
  <c r="BV64" i="43"/>
  <c r="BU64" i="43"/>
  <c r="BT64" i="43"/>
  <c r="BS64" i="43"/>
  <c r="BR64" i="43"/>
  <c r="BQ64" i="43"/>
  <c r="BP64" i="43"/>
  <c r="BO64" i="43"/>
  <c r="BN64" i="43"/>
  <c r="BM64" i="43"/>
  <c r="BL64" i="43"/>
  <c r="BK64" i="43"/>
  <c r="BJ64" i="43"/>
  <c r="BI64" i="43"/>
  <c r="BH64" i="43"/>
  <c r="AY64" i="43"/>
  <c r="AX64" i="43"/>
  <c r="BW63" i="43"/>
  <c r="BV63" i="43"/>
  <c r="BU63" i="43"/>
  <c r="BT63" i="43"/>
  <c r="BS63" i="43"/>
  <c r="BR63" i="43"/>
  <c r="BQ63" i="43"/>
  <c r="BP63" i="43"/>
  <c r="BO63" i="43"/>
  <c r="BN63" i="43"/>
  <c r="BM63" i="43"/>
  <c r="BL63" i="43"/>
  <c r="BK63" i="43"/>
  <c r="BJ63" i="43"/>
  <c r="BI63" i="43"/>
  <c r="BH63" i="43"/>
  <c r="AY63" i="43"/>
  <c r="AX63" i="43"/>
  <c r="BW62" i="43"/>
  <c r="BV62" i="43"/>
  <c r="BU62" i="43"/>
  <c r="BT62" i="43"/>
  <c r="BS62" i="43"/>
  <c r="BR62" i="43"/>
  <c r="BQ62" i="43"/>
  <c r="BP62" i="43"/>
  <c r="BO62" i="43"/>
  <c r="BN62" i="43"/>
  <c r="BM62" i="43"/>
  <c r="BL62" i="43"/>
  <c r="BK62" i="43"/>
  <c r="BJ62" i="43"/>
  <c r="BI62" i="43"/>
  <c r="BH62" i="43"/>
  <c r="AY62" i="43"/>
  <c r="AX62" i="43"/>
  <c r="BW61" i="43"/>
  <c r="BV61" i="43"/>
  <c r="BU61" i="43"/>
  <c r="BT61" i="43"/>
  <c r="BS61" i="43"/>
  <c r="BR61" i="43"/>
  <c r="BQ61" i="43"/>
  <c r="BP61" i="43"/>
  <c r="BO61" i="43"/>
  <c r="BN61" i="43"/>
  <c r="BM61" i="43"/>
  <c r="BL61" i="43"/>
  <c r="BK61" i="43"/>
  <c r="BJ61" i="43"/>
  <c r="BI61" i="43"/>
  <c r="BH61" i="43"/>
  <c r="AY61" i="43"/>
  <c r="AX61" i="43"/>
  <c r="BW60" i="43"/>
  <c r="BV60" i="43"/>
  <c r="BU60" i="43"/>
  <c r="BT60" i="43"/>
  <c r="BS60" i="43"/>
  <c r="BR60" i="43"/>
  <c r="BQ60" i="43"/>
  <c r="BP60" i="43"/>
  <c r="BO60" i="43"/>
  <c r="BN60" i="43"/>
  <c r="BM60" i="43"/>
  <c r="BL60" i="43"/>
  <c r="BK60" i="43"/>
  <c r="BJ60" i="43"/>
  <c r="BI60" i="43"/>
  <c r="BH60" i="43"/>
  <c r="AY60" i="43"/>
  <c r="AX60" i="43"/>
  <c r="BW59" i="43"/>
  <c r="BV59" i="43"/>
  <c r="BU59" i="43"/>
  <c r="BT59" i="43"/>
  <c r="BS59" i="43"/>
  <c r="BR59" i="43"/>
  <c r="BQ59" i="43"/>
  <c r="BP59" i="43"/>
  <c r="BO59" i="43"/>
  <c r="BN59" i="43"/>
  <c r="BM59" i="43"/>
  <c r="BL59" i="43"/>
  <c r="BK59" i="43"/>
  <c r="BJ59" i="43"/>
  <c r="BI59" i="43"/>
  <c r="BH59" i="43"/>
  <c r="AY59" i="43"/>
  <c r="AX59" i="43"/>
  <c r="BW58" i="43"/>
  <c r="BV58" i="43"/>
  <c r="BU58" i="43"/>
  <c r="BT58" i="43"/>
  <c r="BS58" i="43"/>
  <c r="BR58" i="43"/>
  <c r="BQ58" i="43"/>
  <c r="BP58" i="43"/>
  <c r="BO58" i="43"/>
  <c r="BN58" i="43"/>
  <c r="BM58" i="43"/>
  <c r="BL58" i="43"/>
  <c r="BK58" i="43"/>
  <c r="BJ58" i="43"/>
  <c r="BI58" i="43"/>
  <c r="BH58" i="43"/>
  <c r="AY58" i="43"/>
  <c r="AX58" i="43"/>
  <c r="BW57" i="43"/>
  <c r="BV57" i="43"/>
  <c r="BU57" i="43"/>
  <c r="BT57" i="43"/>
  <c r="BS57" i="43"/>
  <c r="BR57" i="43"/>
  <c r="BQ57" i="43"/>
  <c r="BP57" i="43"/>
  <c r="BO57" i="43"/>
  <c r="BN57" i="43"/>
  <c r="BM57" i="43"/>
  <c r="BL57" i="43"/>
  <c r="BK57" i="43"/>
  <c r="BJ57" i="43"/>
  <c r="BI57" i="43"/>
  <c r="BH57" i="43"/>
  <c r="AY57" i="43"/>
  <c r="AX57" i="43"/>
  <c r="BW56" i="43"/>
  <c r="BV56" i="43"/>
  <c r="BU56" i="43"/>
  <c r="BT56" i="43"/>
  <c r="BS56" i="43"/>
  <c r="BR56" i="43"/>
  <c r="BQ56" i="43"/>
  <c r="BP56" i="43"/>
  <c r="BO56" i="43"/>
  <c r="BN56" i="43"/>
  <c r="BM56" i="43"/>
  <c r="BL56" i="43"/>
  <c r="BK56" i="43"/>
  <c r="BJ56" i="43"/>
  <c r="BI56" i="43"/>
  <c r="BH56" i="43"/>
  <c r="AY56" i="43"/>
  <c r="AX56" i="43"/>
  <c r="BW55" i="43"/>
  <c r="BV55" i="43"/>
  <c r="BU55" i="43"/>
  <c r="BT55" i="43"/>
  <c r="BS55" i="43"/>
  <c r="BR55" i="43"/>
  <c r="BQ55" i="43"/>
  <c r="BP55" i="43"/>
  <c r="BO55" i="43"/>
  <c r="BN55" i="43"/>
  <c r="BM55" i="43"/>
  <c r="BL55" i="43"/>
  <c r="BK55" i="43"/>
  <c r="BJ55" i="43"/>
  <c r="BI55" i="43"/>
  <c r="BH55" i="43"/>
  <c r="AY55" i="43"/>
  <c r="AX55" i="43"/>
  <c r="BW54" i="43"/>
  <c r="BV54" i="43"/>
  <c r="BU54" i="43"/>
  <c r="BT54" i="43"/>
  <c r="BS54" i="43"/>
  <c r="BR54" i="43"/>
  <c r="BQ54" i="43"/>
  <c r="BP54" i="43"/>
  <c r="BO54" i="43"/>
  <c r="BN54" i="43"/>
  <c r="BM54" i="43"/>
  <c r="BL54" i="43"/>
  <c r="BK54" i="43"/>
  <c r="BJ54" i="43"/>
  <c r="BI54" i="43"/>
  <c r="BH54" i="43"/>
  <c r="AY54" i="43"/>
  <c r="AX54" i="43"/>
  <c r="BW53" i="43"/>
  <c r="BV53" i="43"/>
  <c r="BU53" i="43"/>
  <c r="BT53" i="43"/>
  <c r="BS53" i="43"/>
  <c r="BR53" i="43"/>
  <c r="BQ53" i="43"/>
  <c r="BP53" i="43"/>
  <c r="BO53" i="43"/>
  <c r="BN53" i="43"/>
  <c r="BM53" i="43"/>
  <c r="BL53" i="43"/>
  <c r="BK53" i="43"/>
  <c r="BJ53" i="43"/>
  <c r="BI53" i="43"/>
  <c r="BH53" i="43"/>
  <c r="AY53" i="43"/>
  <c r="AX53" i="43"/>
  <c r="BW52" i="43"/>
  <c r="BV52" i="43"/>
  <c r="BU52" i="43"/>
  <c r="BT52" i="43"/>
  <c r="BS52" i="43"/>
  <c r="BR52" i="43"/>
  <c r="BQ52" i="43"/>
  <c r="BP52" i="43"/>
  <c r="BO52" i="43"/>
  <c r="BN52" i="43"/>
  <c r="BM52" i="43"/>
  <c r="BL52" i="43"/>
  <c r="BK52" i="43"/>
  <c r="BJ52" i="43"/>
  <c r="BI52" i="43"/>
  <c r="BH52" i="43"/>
  <c r="AY52" i="43"/>
  <c r="AX52" i="43"/>
  <c r="BW51" i="43"/>
  <c r="BV51" i="43"/>
  <c r="BU51" i="43"/>
  <c r="BT51" i="43"/>
  <c r="BS51" i="43"/>
  <c r="BR51" i="43"/>
  <c r="BQ51" i="43"/>
  <c r="BP51" i="43"/>
  <c r="BO51" i="43"/>
  <c r="BN51" i="43"/>
  <c r="BM51" i="43"/>
  <c r="BL51" i="43"/>
  <c r="BK51" i="43"/>
  <c r="BJ51" i="43"/>
  <c r="BI51" i="43"/>
  <c r="BH51" i="43"/>
  <c r="AY51" i="43"/>
  <c r="AX51" i="43"/>
  <c r="BW50" i="43"/>
  <c r="BV50" i="43"/>
  <c r="BU50" i="43"/>
  <c r="BT50" i="43"/>
  <c r="BS50" i="43"/>
  <c r="BR50" i="43"/>
  <c r="BQ50" i="43"/>
  <c r="BP50" i="43"/>
  <c r="BO50" i="43"/>
  <c r="BN50" i="43"/>
  <c r="BM50" i="43"/>
  <c r="BL50" i="43"/>
  <c r="BK50" i="43"/>
  <c r="BJ50" i="43"/>
  <c r="BI50" i="43"/>
  <c r="BH50" i="43"/>
  <c r="AY50" i="43"/>
  <c r="AX50" i="43"/>
  <c r="BW49" i="43"/>
  <c r="BV49" i="43"/>
  <c r="BU49" i="43"/>
  <c r="BT49" i="43"/>
  <c r="BS49" i="43"/>
  <c r="BR49" i="43"/>
  <c r="BQ49" i="43"/>
  <c r="BP49" i="43"/>
  <c r="BO49" i="43"/>
  <c r="BN49" i="43"/>
  <c r="BM49" i="43"/>
  <c r="BL49" i="43"/>
  <c r="BK49" i="43"/>
  <c r="BJ49" i="43"/>
  <c r="BI49" i="43"/>
  <c r="BH49" i="43"/>
  <c r="AY49" i="43"/>
  <c r="AX49" i="43"/>
  <c r="BW48" i="43"/>
  <c r="BV48" i="43"/>
  <c r="BU48" i="43"/>
  <c r="BT48" i="43"/>
  <c r="BS48" i="43"/>
  <c r="BR48" i="43"/>
  <c r="BQ48" i="43"/>
  <c r="BP48" i="43"/>
  <c r="BO48" i="43"/>
  <c r="BN48" i="43"/>
  <c r="BM48" i="43"/>
  <c r="BL48" i="43"/>
  <c r="BK48" i="43"/>
  <c r="BJ48" i="43"/>
  <c r="BI48" i="43"/>
  <c r="BH48" i="43"/>
  <c r="AY48" i="43"/>
  <c r="AX48" i="43"/>
  <c r="BW47" i="43"/>
  <c r="BV47" i="43"/>
  <c r="BU47" i="43"/>
  <c r="BT47" i="43"/>
  <c r="BS47" i="43"/>
  <c r="BR47" i="43"/>
  <c r="BQ47" i="43"/>
  <c r="BP47" i="43"/>
  <c r="BO47" i="43"/>
  <c r="BN47" i="43"/>
  <c r="BM47" i="43"/>
  <c r="BL47" i="43"/>
  <c r="BK47" i="43"/>
  <c r="BJ47" i="43"/>
  <c r="BI47" i="43"/>
  <c r="BH47" i="43"/>
  <c r="AY47" i="43"/>
  <c r="AX47" i="43"/>
  <c r="BW46" i="43"/>
  <c r="BV46" i="43"/>
  <c r="BU46" i="43"/>
  <c r="BT46" i="43"/>
  <c r="BS46" i="43"/>
  <c r="BR46" i="43"/>
  <c r="BQ46" i="43"/>
  <c r="BP46" i="43"/>
  <c r="BO46" i="43"/>
  <c r="BN46" i="43"/>
  <c r="BM46" i="43"/>
  <c r="BL46" i="43"/>
  <c r="BK46" i="43"/>
  <c r="BJ46" i="43"/>
  <c r="BI46" i="43"/>
  <c r="BH46" i="43"/>
  <c r="AY46" i="43"/>
  <c r="AX46" i="43"/>
  <c r="BW45" i="43"/>
  <c r="BV45" i="43"/>
  <c r="BU45" i="43"/>
  <c r="BT45" i="43"/>
  <c r="BS45" i="43"/>
  <c r="BR45" i="43"/>
  <c r="BQ45" i="43"/>
  <c r="BP45" i="43"/>
  <c r="BO45" i="43"/>
  <c r="BN45" i="43"/>
  <c r="BM45" i="43"/>
  <c r="BL45" i="43"/>
  <c r="BK45" i="43"/>
  <c r="BJ45" i="43"/>
  <c r="BI45" i="43"/>
  <c r="BH45" i="43"/>
  <c r="AY45" i="43"/>
  <c r="AX45" i="43"/>
  <c r="BW44" i="43"/>
  <c r="BV44" i="43"/>
  <c r="BU44" i="43"/>
  <c r="BT44" i="43"/>
  <c r="BS44" i="43"/>
  <c r="BR44" i="43"/>
  <c r="BQ44" i="43"/>
  <c r="BP44" i="43"/>
  <c r="BO44" i="43"/>
  <c r="BN44" i="43"/>
  <c r="BM44" i="43"/>
  <c r="BL44" i="43"/>
  <c r="BK44" i="43"/>
  <c r="BJ44" i="43"/>
  <c r="BI44" i="43"/>
  <c r="BH44" i="43"/>
  <c r="AY44" i="43"/>
  <c r="AX44" i="43"/>
  <c r="BW43" i="43"/>
  <c r="BV43" i="43"/>
  <c r="BU43" i="43"/>
  <c r="BT43" i="43"/>
  <c r="BS43" i="43"/>
  <c r="BR43" i="43"/>
  <c r="BQ43" i="43"/>
  <c r="BP43" i="43"/>
  <c r="BO43" i="43"/>
  <c r="BN43" i="43"/>
  <c r="BM43" i="43"/>
  <c r="BL43" i="43"/>
  <c r="BK43" i="43"/>
  <c r="BJ43" i="43"/>
  <c r="BI43" i="43"/>
  <c r="BH43" i="43"/>
  <c r="AY43" i="43"/>
  <c r="AX43" i="43"/>
  <c r="BW42" i="43"/>
  <c r="BV42" i="43"/>
  <c r="BU42" i="43"/>
  <c r="BT42" i="43"/>
  <c r="BS42" i="43"/>
  <c r="BR42" i="43"/>
  <c r="BQ42" i="43"/>
  <c r="BP42" i="43"/>
  <c r="BO42" i="43"/>
  <c r="BN42" i="43"/>
  <c r="BM42" i="43"/>
  <c r="BL42" i="43"/>
  <c r="BK42" i="43"/>
  <c r="BJ42" i="43"/>
  <c r="BI42" i="43"/>
  <c r="BH42" i="43"/>
  <c r="AY42" i="43"/>
  <c r="AX42" i="43"/>
  <c r="BW41" i="43"/>
  <c r="BV41" i="43"/>
  <c r="BU41" i="43"/>
  <c r="BT41" i="43"/>
  <c r="BS41" i="43"/>
  <c r="BR41" i="43"/>
  <c r="BQ41" i="43"/>
  <c r="BP41" i="43"/>
  <c r="BO41" i="43"/>
  <c r="BN41" i="43"/>
  <c r="BM41" i="43"/>
  <c r="BL41" i="43"/>
  <c r="BK41" i="43"/>
  <c r="BJ41" i="43"/>
  <c r="BI41" i="43"/>
  <c r="BH41" i="43"/>
  <c r="AY41" i="43"/>
  <c r="AX41" i="43"/>
  <c r="BW40" i="43"/>
  <c r="BV40" i="43"/>
  <c r="BU40" i="43"/>
  <c r="BT40" i="43"/>
  <c r="BS40" i="43"/>
  <c r="BR40" i="43"/>
  <c r="BQ40" i="43"/>
  <c r="BP40" i="43"/>
  <c r="BO40" i="43"/>
  <c r="BN40" i="43"/>
  <c r="BM40" i="43"/>
  <c r="BL40" i="43"/>
  <c r="BK40" i="43"/>
  <c r="BJ40" i="43"/>
  <c r="BI40" i="43"/>
  <c r="BH40" i="43"/>
  <c r="AY40" i="43"/>
  <c r="AX40" i="43"/>
  <c r="BW39" i="43"/>
  <c r="BV39" i="43"/>
  <c r="BU39" i="43"/>
  <c r="BT39" i="43"/>
  <c r="BS39" i="43"/>
  <c r="BR39" i="43"/>
  <c r="BQ39" i="43"/>
  <c r="BP39" i="43"/>
  <c r="BO39" i="43"/>
  <c r="BN39" i="43"/>
  <c r="BM39" i="43"/>
  <c r="BL39" i="43"/>
  <c r="BK39" i="43"/>
  <c r="BJ39" i="43"/>
  <c r="BI39" i="43"/>
  <c r="BH39" i="43"/>
  <c r="AY39" i="43"/>
  <c r="AX39" i="43"/>
  <c r="BW38" i="43"/>
  <c r="BV38" i="43"/>
  <c r="BU38" i="43"/>
  <c r="BT38" i="43"/>
  <c r="BS38" i="43"/>
  <c r="BR38" i="43"/>
  <c r="BQ38" i="43"/>
  <c r="BP38" i="43"/>
  <c r="BO38" i="43"/>
  <c r="BN38" i="43"/>
  <c r="BM38" i="43"/>
  <c r="BL38" i="43"/>
  <c r="BK38" i="43"/>
  <c r="BJ38" i="43"/>
  <c r="BI38" i="43"/>
  <c r="BH38" i="43"/>
  <c r="AY38" i="43"/>
  <c r="AX38" i="43"/>
  <c r="BW37" i="43"/>
  <c r="BV37" i="43"/>
  <c r="BU37" i="43"/>
  <c r="BT37" i="43"/>
  <c r="BS37" i="43"/>
  <c r="BR37" i="43"/>
  <c r="BQ37" i="43"/>
  <c r="BP37" i="43"/>
  <c r="BO37" i="43"/>
  <c r="BN37" i="43"/>
  <c r="BM37" i="43"/>
  <c r="BL37" i="43"/>
  <c r="BK37" i="43"/>
  <c r="BJ37" i="43"/>
  <c r="BI37" i="43"/>
  <c r="BH37" i="43"/>
  <c r="AY37" i="43"/>
  <c r="AX37" i="43"/>
  <c r="BW36" i="43"/>
  <c r="BV36" i="43"/>
  <c r="BU36" i="43"/>
  <c r="BT36" i="43"/>
  <c r="BS36" i="43"/>
  <c r="BR36" i="43"/>
  <c r="BQ36" i="43"/>
  <c r="BP36" i="43"/>
  <c r="BO36" i="43"/>
  <c r="BN36" i="43"/>
  <c r="BM36" i="43"/>
  <c r="BL36" i="43"/>
  <c r="BK36" i="43"/>
  <c r="BJ36" i="43"/>
  <c r="BI36" i="43"/>
  <c r="BH36" i="43"/>
  <c r="AY36" i="43"/>
  <c r="AX36" i="43"/>
  <c r="BW35" i="43"/>
  <c r="BV35" i="43"/>
  <c r="BU35" i="43"/>
  <c r="BT35" i="43"/>
  <c r="BS35" i="43"/>
  <c r="BR35" i="43"/>
  <c r="BQ35" i="43"/>
  <c r="BP35" i="43"/>
  <c r="BO35" i="43"/>
  <c r="BN35" i="43"/>
  <c r="BM35" i="43"/>
  <c r="BL35" i="43"/>
  <c r="BK35" i="43"/>
  <c r="BJ35" i="43"/>
  <c r="BI35" i="43"/>
  <c r="BH35" i="43"/>
  <c r="AY35" i="43"/>
  <c r="AX35" i="43"/>
  <c r="BW34" i="43"/>
  <c r="BV34" i="43"/>
  <c r="BU34" i="43"/>
  <c r="BT34" i="43"/>
  <c r="BS34" i="43"/>
  <c r="BR34" i="43"/>
  <c r="BQ34" i="43"/>
  <c r="BP34" i="43"/>
  <c r="BO34" i="43"/>
  <c r="BN34" i="43"/>
  <c r="BM34" i="43"/>
  <c r="BL34" i="43"/>
  <c r="BK34" i="43"/>
  <c r="BJ34" i="43"/>
  <c r="BI34" i="43"/>
  <c r="BH34" i="43"/>
  <c r="AY34" i="43"/>
  <c r="AX34" i="43"/>
  <c r="BW33" i="43"/>
  <c r="BV33" i="43"/>
  <c r="BU33" i="43"/>
  <c r="BT33" i="43"/>
  <c r="BS33" i="43"/>
  <c r="BR33" i="43"/>
  <c r="BQ33" i="43"/>
  <c r="BP33" i="43"/>
  <c r="BO33" i="43"/>
  <c r="BN33" i="43"/>
  <c r="BM33" i="43"/>
  <c r="BL33" i="43"/>
  <c r="BK33" i="43"/>
  <c r="BJ33" i="43"/>
  <c r="BI33" i="43"/>
  <c r="BH33" i="43"/>
  <c r="AY33" i="43"/>
  <c r="AX33" i="43"/>
  <c r="BW32" i="43"/>
  <c r="BV32" i="43"/>
  <c r="BU32" i="43"/>
  <c r="BT32" i="43"/>
  <c r="BS32" i="43"/>
  <c r="BR32" i="43"/>
  <c r="BQ32" i="43"/>
  <c r="BP32" i="43"/>
  <c r="BO32" i="43"/>
  <c r="BN32" i="43"/>
  <c r="BM32" i="43"/>
  <c r="BL32" i="43"/>
  <c r="BK32" i="43"/>
  <c r="BJ32" i="43"/>
  <c r="BI32" i="43"/>
  <c r="BH32" i="43"/>
  <c r="AY32" i="43"/>
  <c r="AX32" i="43"/>
  <c r="BW31" i="43"/>
  <c r="BV31" i="43"/>
  <c r="BU31" i="43"/>
  <c r="BT31" i="43"/>
  <c r="BS31" i="43"/>
  <c r="BR31" i="43"/>
  <c r="BQ31" i="43"/>
  <c r="BP31" i="43"/>
  <c r="BO31" i="43"/>
  <c r="BN31" i="43"/>
  <c r="BM31" i="43"/>
  <c r="BL31" i="43"/>
  <c r="BK31" i="43"/>
  <c r="BJ31" i="43"/>
  <c r="BI31" i="43"/>
  <c r="BH31" i="43"/>
  <c r="AY31" i="43"/>
  <c r="AX31" i="43"/>
  <c r="BW30" i="43"/>
  <c r="BV30" i="43"/>
  <c r="BU30" i="43"/>
  <c r="BT30" i="43"/>
  <c r="BS30" i="43"/>
  <c r="BR30" i="43"/>
  <c r="BQ30" i="43"/>
  <c r="BP30" i="43"/>
  <c r="BO30" i="43"/>
  <c r="BN30" i="43"/>
  <c r="BM30" i="43"/>
  <c r="BL30" i="43"/>
  <c r="BK30" i="43"/>
  <c r="BJ30" i="43"/>
  <c r="BI30" i="43"/>
  <c r="BH30" i="43"/>
  <c r="AY30" i="43"/>
  <c r="AX30" i="43"/>
  <c r="BW29" i="43"/>
  <c r="BV29" i="43"/>
  <c r="BU29" i="43"/>
  <c r="BT29" i="43"/>
  <c r="BS29" i="43"/>
  <c r="BR29" i="43"/>
  <c r="BQ29" i="43"/>
  <c r="BP29" i="43"/>
  <c r="BO29" i="43"/>
  <c r="BN29" i="43"/>
  <c r="BM29" i="43"/>
  <c r="BL29" i="43"/>
  <c r="BK29" i="43"/>
  <c r="BJ29" i="43"/>
  <c r="BI29" i="43"/>
  <c r="BH29" i="43"/>
  <c r="AY29" i="43"/>
  <c r="AX29" i="43"/>
  <c r="BW28" i="43"/>
  <c r="BV28" i="43"/>
  <c r="BU28" i="43"/>
  <c r="BT28" i="43"/>
  <c r="BS28" i="43"/>
  <c r="BR28" i="43"/>
  <c r="BQ28" i="43"/>
  <c r="BP28" i="43"/>
  <c r="BO28" i="43"/>
  <c r="BN28" i="43"/>
  <c r="BM28" i="43"/>
  <c r="BL28" i="43"/>
  <c r="BK28" i="43"/>
  <c r="BJ28" i="43"/>
  <c r="BI28" i="43"/>
  <c r="BH28" i="43"/>
  <c r="AY28" i="43"/>
  <c r="AX28" i="43"/>
  <c r="BW27" i="43"/>
  <c r="BV27" i="43"/>
  <c r="BU27" i="43"/>
  <c r="BT27" i="43"/>
  <c r="BS27" i="43"/>
  <c r="BR27" i="43"/>
  <c r="BQ27" i="43"/>
  <c r="BP27" i="43"/>
  <c r="BO27" i="43"/>
  <c r="BN27" i="43"/>
  <c r="BM27" i="43"/>
  <c r="BL27" i="43"/>
  <c r="BK27" i="43"/>
  <c r="BJ27" i="43"/>
  <c r="BI27" i="43"/>
  <c r="BH27" i="43"/>
  <c r="AY27" i="43"/>
  <c r="AX27" i="43"/>
  <c r="BW26" i="43"/>
  <c r="BV26" i="43"/>
  <c r="BU26" i="43"/>
  <c r="BT26" i="43"/>
  <c r="BS26" i="43"/>
  <c r="BR26" i="43"/>
  <c r="BQ26" i="43"/>
  <c r="BP26" i="43"/>
  <c r="BO26" i="43"/>
  <c r="BN26" i="43"/>
  <c r="BM26" i="43"/>
  <c r="BL26" i="43"/>
  <c r="BK26" i="43"/>
  <c r="BJ26" i="43"/>
  <c r="BI26" i="43"/>
  <c r="BH26" i="43"/>
  <c r="AY26" i="43"/>
  <c r="AX26" i="43"/>
  <c r="BW25" i="43"/>
  <c r="BV25" i="43"/>
  <c r="BU25" i="43"/>
  <c r="BT25" i="43"/>
  <c r="BS25" i="43"/>
  <c r="BR25" i="43"/>
  <c r="BQ25" i="43"/>
  <c r="BP25" i="43"/>
  <c r="BO25" i="43"/>
  <c r="BN25" i="43"/>
  <c r="BM25" i="43"/>
  <c r="BL25" i="43"/>
  <c r="BK25" i="43"/>
  <c r="BJ25" i="43"/>
  <c r="BI25" i="43"/>
  <c r="BH25" i="43"/>
  <c r="AY25" i="43"/>
  <c r="AX25" i="43"/>
  <c r="BW24" i="43"/>
  <c r="BV24" i="43"/>
  <c r="BU24" i="43"/>
  <c r="BT24" i="43"/>
  <c r="BS24" i="43"/>
  <c r="BR24" i="43"/>
  <c r="BQ24" i="43"/>
  <c r="BP24" i="43"/>
  <c r="BO24" i="43"/>
  <c r="BN24" i="43"/>
  <c r="BM24" i="43"/>
  <c r="BL24" i="43"/>
  <c r="BK24" i="43"/>
  <c r="BJ24" i="43"/>
  <c r="BI24" i="43"/>
  <c r="BH24" i="43"/>
  <c r="AY24" i="43"/>
  <c r="AX24" i="43"/>
  <c r="BW23" i="43"/>
  <c r="BV23" i="43"/>
  <c r="BU23" i="43"/>
  <c r="BT23" i="43"/>
  <c r="BS23" i="43"/>
  <c r="BR23" i="43"/>
  <c r="BQ23" i="43"/>
  <c r="BP23" i="43"/>
  <c r="BO23" i="43"/>
  <c r="BN23" i="43"/>
  <c r="BM23" i="43"/>
  <c r="BL23" i="43"/>
  <c r="BK23" i="43"/>
  <c r="BJ23" i="43"/>
  <c r="BI23" i="43"/>
  <c r="BH23" i="43"/>
  <c r="AY23" i="43"/>
  <c r="AX23" i="43"/>
  <c r="BW22" i="43"/>
  <c r="BV22" i="43"/>
  <c r="BU22" i="43"/>
  <c r="BT22" i="43"/>
  <c r="BS22" i="43"/>
  <c r="BR22" i="43"/>
  <c r="BQ22" i="43"/>
  <c r="BP22" i="43"/>
  <c r="BO22" i="43"/>
  <c r="BN22" i="43"/>
  <c r="BM22" i="43"/>
  <c r="BL22" i="43"/>
  <c r="BK22" i="43"/>
  <c r="BJ22" i="43"/>
  <c r="BI22" i="43"/>
  <c r="BH22" i="43"/>
  <c r="AY22" i="43"/>
  <c r="AX22" i="43"/>
  <c r="BW21" i="43"/>
  <c r="BV21" i="43"/>
  <c r="BU21" i="43"/>
  <c r="BT21" i="43"/>
  <c r="BS21" i="43"/>
  <c r="BR21" i="43"/>
  <c r="BQ21" i="43"/>
  <c r="BP21" i="43"/>
  <c r="BO21" i="43"/>
  <c r="BN21" i="43"/>
  <c r="BM21" i="43"/>
  <c r="BL21" i="43"/>
  <c r="BK21" i="43"/>
  <c r="BJ21" i="43"/>
  <c r="BI21" i="43"/>
  <c r="BH21" i="43"/>
  <c r="AY21" i="43"/>
  <c r="AX21" i="43"/>
  <c r="BW20" i="43"/>
  <c r="BV20" i="43"/>
  <c r="BU20" i="43"/>
  <c r="BT20" i="43"/>
  <c r="BS20" i="43"/>
  <c r="BR20" i="43"/>
  <c r="BQ20" i="43"/>
  <c r="BP20" i="43"/>
  <c r="BO20" i="43"/>
  <c r="BN20" i="43"/>
  <c r="BM20" i="43"/>
  <c r="BL20" i="43"/>
  <c r="BK20" i="43"/>
  <c r="BJ20" i="43"/>
  <c r="BI20" i="43"/>
  <c r="BH20" i="43"/>
  <c r="AY20" i="43"/>
  <c r="AX20" i="43"/>
  <c r="BW19" i="43"/>
  <c r="BV19" i="43"/>
  <c r="BU19" i="43"/>
  <c r="BT19" i="43"/>
  <c r="BS19" i="43"/>
  <c r="BR19" i="43"/>
  <c r="BQ19" i="43"/>
  <c r="BP19" i="43"/>
  <c r="BO19" i="43"/>
  <c r="BN19" i="43"/>
  <c r="BM19" i="43"/>
  <c r="BL19" i="43"/>
  <c r="BK19" i="43"/>
  <c r="BJ19" i="43"/>
  <c r="BI19" i="43"/>
  <c r="BH19" i="43"/>
  <c r="AY19" i="43"/>
  <c r="AX19" i="43"/>
  <c r="BW18" i="43"/>
  <c r="BV18" i="43"/>
  <c r="BU18" i="43"/>
  <c r="BT18" i="43"/>
  <c r="BS18" i="43"/>
  <c r="BR18" i="43"/>
  <c r="BQ18" i="43"/>
  <c r="BP18" i="43"/>
  <c r="BO18" i="43"/>
  <c r="BN18" i="43"/>
  <c r="BM18" i="43"/>
  <c r="BL18" i="43"/>
  <c r="BK18" i="43"/>
  <c r="BJ18" i="43"/>
  <c r="BI18" i="43"/>
  <c r="BH18" i="43"/>
  <c r="AY18" i="43"/>
  <c r="AX18" i="43"/>
  <c r="BW17" i="43"/>
  <c r="BV17" i="43"/>
  <c r="BU17" i="43"/>
  <c r="BT17" i="43"/>
  <c r="BS17" i="43"/>
  <c r="BR17" i="43"/>
  <c r="BQ17" i="43"/>
  <c r="BP17" i="43"/>
  <c r="BO17" i="43"/>
  <c r="BN17" i="43"/>
  <c r="BM17" i="43"/>
  <c r="BL17" i="43"/>
  <c r="BK17" i="43"/>
  <c r="BJ17" i="43"/>
  <c r="BI17" i="43"/>
  <c r="BH17" i="43"/>
  <c r="AY17" i="43"/>
  <c r="AX17" i="43"/>
  <c r="BW16" i="43"/>
  <c r="BV16" i="43"/>
  <c r="BU16" i="43"/>
  <c r="BT16" i="43"/>
  <c r="BS16" i="43"/>
  <c r="BR16" i="43"/>
  <c r="BQ16" i="43"/>
  <c r="BP16" i="43"/>
  <c r="BO16" i="43"/>
  <c r="BN16" i="43"/>
  <c r="BM16" i="43"/>
  <c r="BL16" i="43"/>
  <c r="BK16" i="43"/>
  <c r="BJ16" i="43"/>
  <c r="BI16" i="43"/>
  <c r="BH16" i="43"/>
  <c r="AY16" i="43"/>
  <c r="AX16" i="43"/>
  <c r="BW15" i="43"/>
  <c r="BV15" i="43"/>
  <c r="BU15" i="43"/>
  <c r="BT15" i="43"/>
  <c r="BS15" i="43"/>
  <c r="BR15" i="43"/>
  <c r="BQ15" i="43"/>
  <c r="BP15" i="43"/>
  <c r="BO15" i="43"/>
  <c r="BN15" i="43"/>
  <c r="BM15" i="43"/>
  <c r="BL15" i="43"/>
  <c r="BK15" i="43"/>
  <c r="BJ15" i="43"/>
  <c r="BI15" i="43"/>
  <c r="BH15" i="43"/>
  <c r="AY15" i="43"/>
  <c r="AX15" i="43"/>
  <c r="BW14" i="43"/>
  <c r="BV14" i="43"/>
  <c r="BU14" i="43"/>
  <c r="BT14" i="43"/>
  <c r="BS14" i="43"/>
  <c r="BR14" i="43"/>
  <c r="BQ14" i="43"/>
  <c r="BP14" i="43"/>
  <c r="BO14" i="43"/>
  <c r="BN14" i="43"/>
  <c r="BM14" i="43"/>
  <c r="BL14" i="43"/>
  <c r="BK14" i="43"/>
  <c r="BJ14" i="43"/>
  <c r="BI14" i="43"/>
  <c r="BH14" i="43"/>
  <c r="AY14" i="43"/>
  <c r="AX14" i="43"/>
  <c r="BW13" i="43"/>
  <c r="BV13" i="43"/>
  <c r="BU13" i="43"/>
  <c r="BT13" i="43"/>
  <c r="BS13" i="43"/>
  <c r="BR13" i="43"/>
  <c r="BQ13" i="43"/>
  <c r="BP13" i="43"/>
  <c r="BO13" i="43"/>
  <c r="BN13" i="43"/>
  <c r="BM13" i="43"/>
  <c r="BL13" i="43"/>
  <c r="BK13" i="43"/>
  <c r="BJ13" i="43"/>
  <c r="BI13" i="43"/>
  <c r="BH13" i="43"/>
  <c r="AY13" i="43"/>
  <c r="AX13" i="43"/>
  <c r="BW12" i="43"/>
  <c r="BV12" i="43"/>
  <c r="BU12" i="43"/>
  <c r="BT12" i="43"/>
  <c r="BS12" i="43"/>
  <c r="BR12" i="43"/>
  <c r="BQ12" i="43"/>
  <c r="BP12" i="43"/>
  <c r="BO12" i="43"/>
  <c r="BN12" i="43"/>
  <c r="BM12" i="43"/>
  <c r="BL12" i="43"/>
  <c r="BK12" i="43"/>
  <c r="BJ12" i="43"/>
  <c r="BI12" i="43"/>
  <c r="BH12" i="43"/>
  <c r="AY12" i="43"/>
  <c r="AX12" i="43"/>
  <c r="BW11" i="43"/>
  <c r="BV11" i="43"/>
  <c r="BU11" i="43"/>
  <c r="BT11" i="43"/>
  <c r="BS11" i="43"/>
  <c r="BR11" i="43"/>
  <c r="BQ11" i="43"/>
  <c r="BP11" i="43"/>
  <c r="BO11" i="43"/>
  <c r="BN11" i="43"/>
  <c r="BM11" i="43"/>
  <c r="BL11" i="43"/>
  <c r="BK11" i="43"/>
  <c r="BJ11" i="43"/>
  <c r="BI11" i="43"/>
  <c r="BH11" i="43"/>
  <c r="AY11" i="43"/>
  <c r="AX11" i="43"/>
  <c r="BW10" i="43"/>
  <c r="BV10" i="43"/>
  <c r="BU10" i="43"/>
  <c r="BT10" i="43"/>
  <c r="BS10" i="43"/>
  <c r="BR10" i="43"/>
  <c r="BQ10" i="43"/>
  <c r="BP10" i="43"/>
  <c r="BO10" i="43"/>
  <c r="BN10" i="43"/>
  <c r="BM10" i="43"/>
  <c r="BL10" i="43"/>
  <c r="BK10" i="43"/>
  <c r="BJ10" i="43"/>
  <c r="BI10" i="43"/>
  <c r="BH10" i="43"/>
  <c r="AY10" i="43"/>
  <c r="AX10" i="43"/>
  <c r="BW9" i="43"/>
  <c r="BV9" i="43"/>
  <c r="BU9" i="43"/>
  <c r="BT9" i="43"/>
  <c r="BS9" i="43"/>
  <c r="BR9" i="43"/>
  <c r="BQ9" i="43"/>
  <c r="BP9" i="43"/>
  <c r="BO9" i="43"/>
  <c r="BN9" i="43"/>
  <c r="BM9" i="43"/>
  <c r="BL9" i="43"/>
  <c r="BK9" i="43"/>
  <c r="BJ9" i="43"/>
  <c r="BI9" i="43"/>
  <c r="BH9" i="43"/>
  <c r="AY9" i="43"/>
  <c r="AX9" i="43"/>
  <c r="BW8" i="43"/>
  <c r="BV8" i="43"/>
  <c r="BU8" i="43"/>
  <c r="BT8" i="43"/>
  <c r="BS8" i="43"/>
  <c r="BR8" i="43"/>
  <c r="BQ8" i="43"/>
  <c r="BP8" i="43"/>
  <c r="BO8" i="43"/>
  <c r="BN8" i="43"/>
  <c r="BM8" i="43"/>
  <c r="BL8" i="43"/>
  <c r="BK8" i="43"/>
  <c r="BJ8" i="43"/>
  <c r="BI8" i="43"/>
  <c r="BH8" i="43"/>
  <c r="AY8" i="43"/>
  <c r="AX8" i="43"/>
  <c r="BW7" i="43"/>
  <c r="BV7" i="43"/>
  <c r="BU7" i="43"/>
  <c r="BT7" i="43"/>
  <c r="BS7" i="43"/>
  <c r="BR7" i="43"/>
  <c r="BQ7" i="43"/>
  <c r="BP7" i="43"/>
  <c r="BO7" i="43"/>
  <c r="BN7" i="43"/>
  <c r="BM7" i="43"/>
  <c r="BL7" i="43"/>
  <c r="BK7" i="43"/>
  <c r="BJ7" i="43"/>
  <c r="BI7" i="43"/>
  <c r="BH7" i="43"/>
  <c r="AY7" i="43"/>
  <c r="AX7" i="43"/>
  <c r="BW6" i="43"/>
  <c r="BV6" i="43"/>
  <c r="BU6" i="43"/>
  <c r="BT6" i="43"/>
  <c r="BS6" i="43"/>
  <c r="BR6" i="43"/>
  <c r="BQ6" i="43"/>
  <c r="BP6" i="43"/>
  <c r="BO6" i="43"/>
  <c r="BN6" i="43"/>
  <c r="BM6" i="43"/>
  <c r="BL6" i="43"/>
  <c r="BK6" i="43"/>
  <c r="BJ6" i="43"/>
  <c r="BI6" i="43"/>
  <c r="BH6" i="43"/>
  <c r="AY6" i="43"/>
  <c r="AX6" i="43"/>
  <c r="BM48" i="29"/>
  <c r="BL48" i="29"/>
  <c r="BK48" i="29"/>
  <c r="BJ48" i="29"/>
  <c r="BI48" i="29"/>
  <c r="BH48" i="29"/>
  <c r="BG48" i="29"/>
  <c r="AX48" i="29"/>
  <c r="BM57" i="29"/>
  <c r="BL57" i="29"/>
  <c r="BK57" i="29"/>
  <c r="BJ57" i="29"/>
  <c r="BI57" i="29"/>
  <c r="BH57" i="29"/>
  <c r="BG57" i="29"/>
  <c r="AX57" i="29"/>
  <c r="BM28" i="29"/>
  <c r="BL28" i="29"/>
  <c r="BK28" i="29"/>
  <c r="BJ28" i="29"/>
  <c r="BI28" i="29"/>
  <c r="BH28" i="29"/>
  <c r="BG28" i="29"/>
  <c r="AX28" i="29"/>
  <c r="BM115" i="29"/>
  <c r="BL115" i="29"/>
  <c r="BK115" i="29"/>
  <c r="BJ115" i="29"/>
  <c r="BI115" i="29"/>
  <c r="BH115" i="29"/>
  <c r="BG115" i="29"/>
  <c r="AX115" i="29"/>
  <c r="D204" i="42" a="1"/>
  <c r="D204" i="42"/>
  <c r="E204" i="42" a="1"/>
  <c r="E204" i="42"/>
  <c r="F204" i="42" a="1"/>
  <c r="F204" i="42"/>
  <c r="G204" i="42" a="1"/>
  <c r="G204" i="42"/>
  <c r="D205" i="42" a="1"/>
  <c r="D205" i="42"/>
  <c r="E205" i="42" a="1"/>
  <c r="E205" i="42"/>
  <c r="F205" i="42" a="1"/>
  <c r="F205" i="42"/>
  <c r="G205" i="42" a="1"/>
  <c r="G205" i="42"/>
  <c r="D207" i="42" a="1"/>
  <c r="D207" i="42"/>
  <c r="E207" i="42" a="1"/>
  <c r="E207" i="42"/>
  <c r="F207" i="42" a="1"/>
  <c r="F207" i="42"/>
  <c r="G207" i="42" a="1"/>
  <c r="G207" i="42"/>
  <c r="C205" i="42" a="1"/>
  <c r="C205" i="42"/>
  <c r="C207" i="42" a="1"/>
  <c r="C207" i="42"/>
  <c r="C204" i="42" a="1"/>
  <c r="C204" i="42"/>
  <c r="Q203" i="42"/>
  <c r="G203" i="42"/>
  <c r="F203" i="42"/>
  <c r="E203" i="42"/>
  <c r="D203" i="42"/>
  <c r="C203" i="42"/>
  <c r="AB9" i="41"/>
  <c r="AB10" i="41"/>
  <c r="AB11" i="41"/>
  <c r="AB12" i="41"/>
  <c r="AB13" i="41"/>
  <c r="AB14" i="41"/>
  <c r="AB15" i="41"/>
  <c r="AB16" i="41"/>
  <c r="AB17" i="41"/>
  <c r="AB18" i="41"/>
  <c r="AB19" i="41"/>
  <c r="AB20" i="41"/>
  <c r="AB21" i="41"/>
  <c r="AB22" i="41"/>
  <c r="AB23" i="41"/>
  <c r="AB24" i="41"/>
  <c r="AB25" i="41"/>
  <c r="AB26" i="41"/>
  <c r="AB27" i="41"/>
  <c r="AB28" i="41"/>
  <c r="AB29" i="41"/>
  <c r="AB30" i="41"/>
  <c r="AB31" i="41"/>
  <c r="AB32" i="41"/>
  <c r="AB33" i="41"/>
  <c r="AB34" i="41"/>
  <c r="AB35" i="41"/>
  <c r="AB36" i="41"/>
  <c r="AB37" i="41"/>
  <c r="AB38" i="41"/>
  <c r="AB39" i="41"/>
  <c r="AB40" i="41"/>
  <c r="AB41" i="41"/>
  <c r="AB42" i="41"/>
  <c r="AB43" i="41"/>
  <c r="AB44" i="41"/>
  <c r="AB45" i="41"/>
  <c r="AB46" i="41"/>
  <c r="AB47" i="41"/>
  <c r="AB48" i="41"/>
  <c r="AB49" i="41"/>
  <c r="AB50" i="41"/>
  <c r="AB51" i="41"/>
  <c r="AB52" i="41"/>
  <c r="AB53" i="41"/>
  <c r="AB54" i="41"/>
  <c r="AB55" i="41"/>
  <c r="AB56" i="41"/>
  <c r="AB57" i="41"/>
  <c r="AB58" i="41"/>
  <c r="AB59" i="41"/>
  <c r="AB60" i="41"/>
  <c r="AB61" i="41"/>
  <c r="AB62" i="41"/>
  <c r="AB63" i="41"/>
  <c r="AB64" i="41"/>
  <c r="AB65" i="41"/>
  <c r="AB66" i="41"/>
  <c r="AB67" i="41"/>
  <c r="AB68" i="41"/>
  <c r="AB69" i="41"/>
  <c r="AB70" i="41"/>
  <c r="AB71" i="41"/>
  <c r="AB72" i="41"/>
  <c r="AB73" i="41"/>
  <c r="AB74" i="41"/>
  <c r="AB75" i="41"/>
  <c r="AB76" i="41"/>
  <c r="AB77" i="41"/>
  <c r="AB78" i="41"/>
  <c r="AB79" i="41"/>
  <c r="AB80" i="41"/>
  <c r="AB81" i="41"/>
  <c r="AB82" i="41"/>
  <c r="AB83" i="41"/>
  <c r="AB84" i="41"/>
  <c r="AB85" i="41"/>
  <c r="AB86" i="41"/>
  <c r="AB87" i="41"/>
  <c r="AB88" i="41"/>
  <c r="AB89" i="4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AB114" i="41"/>
  <c r="AB115" i="41"/>
  <c r="AB116" i="41"/>
  <c r="AB117" i="41"/>
  <c r="AB118" i="41"/>
  <c r="AB119" i="41"/>
  <c r="AB120" i="41"/>
  <c r="AB121" i="41"/>
  <c r="AB122" i="41"/>
  <c r="AB123" i="41"/>
  <c r="AB124" i="41"/>
  <c r="AB125" i="41"/>
  <c r="AB126" i="41"/>
  <c r="AB127" i="41"/>
  <c r="AB128" i="41"/>
  <c r="AB129" i="41"/>
  <c r="AB130" i="41"/>
  <c r="AB131" i="41"/>
  <c r="AB132" i="41"/>
  <c r="AB133" i="41"/>
  <c r="AB134" i="41"/>
  <c r="AB135" i="41"/>
  <c r="AB136" i="41"/>
  <c r="AB137" i="41"/>
  <c r="AB138" i="41"/>
  <c r="AB139" i="41"/>
  <c r="AB140" i="41"/>
  <c r="AB141" i="41"/>
  <c r="AB142" i="41"/>
  <c r="AB143" i="41"/>
  <c r="AB144" i="41"/>
  <c r="AB145" i="41"/>
  <c r="AB146" i="41"/>
  <c r="AB147" i="41"/>
  <c r="AB148" i="41"/>
  <c r="AB149" i="41"/>
  <c r="AB150" i="41"/>
  <c r="AB151" i="41"/>
  <c r="AB152" i="41"/>
  <c r="AB153" i="41"/>
  <c r="AB154" i="41"/>
  <c r="AB155" i="41"/>
  <c r="AB156" i="41"/>
  <c r="AB157" i="41"/>
  <c r="AB158" i="41"/>
  <c r="AB159" i="41"/>
  <c r="AB160" i="41"/>
  <c r="AB161" i="41"/>
  <c r="AB162" i="41"/>
  <c r="AB163" i="41"/>
  <c r="AB164" i="41"/>
  <c r="AB165" i="41"/>
  <c r="AB166" i="41"/>
  <c r="AB167" i="41"/>
  <c r="AB168" i="41"/>
  <c r="AB169" i="41"/>
  <c r="AB170" i="41"/>
  <c r="AB171" i="41"/>
  <c r="AB172" i="41"/>
  <c r="AB173" i="41"/>
  <c r="AB174" i="41"/>
  <c r="AB175" i="41"/>
  <c r="AB176" i="41"/>
  <c r="AB177" i="41"/>
  <c r="AB178" i="41"/>
  <c r="AB179" i="41"/>
  <c r="AB180" i="41"/>
  <c r="AB181" i="41"/>
  <c r="AB182" i="41"/>
  <c r="AB183" i="41"/>
  <c r="AB184" i="41"/>
  <c r="AB185" i="41"/>
  <c r="AB186" i="41"/>
  <c r="AB187" i="41"/>
  <c r="AB188" i="41"/>
  <c r="AB189" i="41"/>
  <c r="AB190" i="41"/>
  <c r="AB191" i="41"/>
  <c r="AB192" i="41"/>
  <c r="AB193" i="41"/>
  <c r="AB194" i="41"/>
  <c r="AB195" i="41"/>
  <c r="AB196" i="41"/>
  <c r="AB197" i="41"/>
  <c r="AB198" i="41"/>
  <c r="AB199" i="41"/>
  <c r="AB200" i="41"/>
  <c r="CD76" i="40"/>
  <c r="AC9" i="41"/>
  <c r="AC10" i="41"/>
  <c r="AC11" i="41"/>
  <c r="AC12" i="41"/>
  <c r="AC13" i="41"/>
  <c r="AC14" i="41"/>
  <c r="AC15" i="41"/>
  <c r="AC16" i="41"/>
  <c r="AC17" i="41"/>
  <c r="AC18" i="41"/>
  <c r="AC19" i="41"/>
  <c r="AC20" i="41"/>
  <c r="AC21" i="41"/>
  <c r="AC22" i="41"/>
  <c r="AC23" i="41"/>
  <c r="AC24" i="41"/>
  <c r="AC25" i="41"/>
  <c r="AC26" i="41"/>
  <c r="AC27" i="41"/>
  <c r="AC28" i="41"/>
  <c r="AC29" i="41"/>
  <c r="AC30" i="41"/>
  <c r="AC31" i="41"/>
  <c r="AC32" i="41"/>
  <c r="AC33" i="41"/>
  <c r="AC34" i="41"/>
  <c r="AC35" i="41"/>
  <c r="AC36" i="41"/>
  <c r="AC37" i="41"/>
  <c r="AC38" i="41"/>
  <c r="AC39" i="41"/>
  <c r="AC40" i="41"/>
  <c r="AC41" i="41"/>
  <c r="AC42" i="41"/>
  <c r="AC43" i="41"/>
  <c r="AC44" i="41"/>
  <c r="AC45" i="41"/>
  <c r="AC46" i="41"/>
  <c r="AC47" i="41"/>
  <c r="AC48" i="41"/>
  <c r="AC49" i="41"/>
  <c r="AC50" i="41"/>
  <c r="AC51" i="41"/>
  <c r="AC52" i="41"/>
  <c r="AC53" i="41"/>
  <c r="AC54" i="41"/>
  <c r="AC55" i="41"/>
  <c r="AC56" i="41"/>
  <c r="AC57" i="41"/>
  <c r="AC58" i="41"/>
  <c r="AC59" i="41"/>
  <c r="AC60" i="41"/>
  <c r="AC61" i="41"/>
  <c r="AC62" i="41"/>
  <c r="AC63" i="41"/>
  <c r="AC64" i="41"/>
  <c r="AC65" i="41"/>
  <c r="AC66" i="41"/>
  <c r="AC67" i="41"/>
  <c r="AC68" i="41"/>
  <c r="AC69" i="41"/>
  <c r="AC70" i="41"/>
  <c r="AC71" i="41"/>
  <c r="AC72" i="41"/>
  <c r="AC73" i="41"/>
  <c r="AC74" i="41"/>
  <c r="AC75" i="41"/>
  <c r="AC76" i="41"/>
  <c r="AC77" i="41"/>
  <c r="AC78" i="41"/>
  <c r="AC79" i="41"/>
  <c r="AC80" i="41"/>
  <c r="AC81" i="41"/>
  <c r="AC82" i="41"/>
  <c r="AC83" i="41"/>
  <c r="AC84" i="41"/>
  <c r="AC85" i="41"/>
  <c r="AC86" i="41"/>
  <c r="AC87" i="41"/>
  <c r="AC88" i="41"/>
  <c r="AC89" i="41"/>
  <c r="AC90" i="41"/>
  <c r="AC91" i="41"/>
  <c r="AC92" i="41"/>
  <c r="AC93" i="41"/>
  <c r="AC94" i="41"/>
  <c r="AC95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AC114" i="41"/>
  <c r="AC115" i="41"/>
  <c r="AC116" i="41"/>
  <c r="AC117" i="41"/>
  <c r="AC118" i="41"/>
  <c r="AC119" i="41"/>
  <c r="AC120" i="41"/>
  <c r="AC121" i="41"/>
  <c r="AC122" i="41"/>
  <c r="AC123" i="41"/>
  <c r="AC124" i="41"/>
  <c r="AC125" i="41"/>
  <c r="AC126" i="41"/>
  <c r="AC127" i="41"/>
  <c r="AC128" i="41"/>
  <c r="AC129" i="41"/>
  <c r="AC130" i="41"/>
  <c r="AC131" i="41"/>
  <c r="AC132" i="41"/>
  <c r="AC133" i="41"/>
  <c r="AC134" i="41"/>
  <c r="AC135" i="41"/>
  <c r="AC136" i="41"/>
  <c r="AC137" i="41"/>
  <c r="AC138" i="41"/>
  <c r="AC139" i="41"/>
  <c r="AC140" i="41"/>
  <c r="AC141" i="41"/>
  <c r="AC142" i="41"/>
  <c r="AC143" i="41"/>
  <c r="AC144" i="41"/>
  <c r="AC145" i="41"/>
  <c r="AC146" i="41"/>
  <c r="AC147" i="41"/>
  <c r="AC148" i="41"/>
  <c r="AC149" i="41"/>
  <c r="AC150" i="41"/>
  <c r="AC151" i="41"/>
  <c r="AC152" i="41"/>
  <c r="AC153" i="41"/>
  <c r="AC154" i="41"/>
  <c r="AC155" i="41"/>
  <c r="AC156" i="41"/>
  <c r="AC157" i="41"/>
  <c r="AC158" i="41"/>
  <c r="AC159" i="41"/>
  <c r="AC160" i="41"/>
  <c r="AC161" i="41"/>
  <c r="AC162" i="41"/>
  <c r="AC163" i="41"/>
  <c r="AC164" i="41"/>
  <c r="AC165" i="41"/>
  <c r="AC166" i="41"/>
  <c r="AC167" i="41"/>
  <c r="AC168" i="41"/>
  <c r="AC169" i="41"/>
  <c r="AC170" i="41"/>
  <c r="AC171" i="41"/>
  <c r="AC172" i="41"/>
  <c r="AC173" i="41"/>
  <c r="AC174" i="41"/>
  <c r="AC175" i="41"/>
  <c r="AC176" i="41"/>
  <c r="AC177" i="41"/>
  <c r="AC178" i="41"/>
  <c r="AC179" i="41"/>
  <c r="AC180" i="41"/>
  <c r="AC181" i="41"/>
  <c r="AC182" i="41"/>
  <c r="AC183" i="41"/>
  <c r="AC184" i="41"/>
  <c r="AC185" i="41"/>
  <c r="AC186" i="41"/>
  <c r="AC187" i="41"/>
  <c r="AC188" i="41"/>
  <c r="AC189" i="41"/>
  <c r="AC190" i="41"/>
  <c r="AC191" i="41"/>
  <c r="AC192" i="41"/>
  <c r="AC193" i="41"/>
  <c r="AC194" i="41"/>
  <c r="AC195" i="41"/>
  <c r="AC196" i="41"/>
  <c r="AC197" i="41"/>
  <c r="AC198" i="41"/>
  <c r="AC199" i="41"/>
  <c r="AC200" i="41"/>
  <c r="CE76" i="40"/>
  <c r="CF76" i="40"/>
  <c r="CG76" i="40"/>
  <c r="CH76" i="40"/>
  <c r="AG9" i="41"/>
  <c r="AG10" i="41"/>
  <c r="AG11" i="41"/>
  <c r="AG12" i="41"/>
  <c r="AG13" i="41"/>
  <c r="AG14" i="41"/>
  <c r="AG15" i="41"/>
  <c r="AG16" i="41"/>
  <c r="AG17" i="41"/>
  <c r="AG18" i="41"/>
  <c r="AG19" i="41"/>
  <c r="AG20" i="41"/>
  <c r="AG21" i="41"/>
  <c r="AG22" i="41"/>
  <c r="AG23" i="41"/>
  <c r="AG24" i="41"/>
  <c r="AG25" i="41"/>
  <c r="AG26" i="41"/>
  <c r="AG27" i="41"/>
  <c r="AG28" i="41"/>
  <c r="AG29" i="41"/>
  <c r="AG30" i="41"/>
  <c r="AG31" i="41"/>
  <c r="AG32" i="41"/>
  <c r="AG33" i="41"/>
  <c r="AG34" i="41"/>
  <c r="AG35" i="41"/>
  <c r="AG36" i="41"/>
  <c r="AG37" i="41"/>
  <c r="AG38" i="41"/>
  <c r="AG39" i="41"/>
  <c r="AG40" i="41"/>
  <c r="AG41" i="41"/>
  <c r="AG42" i="41"/>
  <c r="AG43" i="41"/>
  <c r="AG44" i="41"/>
  <c r="AG45" i="41"/>
  <c r="AG46" i="41"/>
  <c r="AG47" i="41"/>
  <c r="AG48" i="41"/>
  <c r="AG49" i="41"/>
  <c r="AG50" i="41"/>
  <c r="AG51" i="41"/>
  <c r="AG52" i="41"/>
  <c r="AG53" i="41"/>
  <c r="AG54" i="41"/>
  <c r="AG55" i="41"/>
  <c r="AG56" i="41"/>
  <c r="AG57" i="41"/>
  <c r="AG58" i="41"/>
  <c r="AG59" i="41"/>
  <c r="AG60" i="41"/>
  <c r="AG61" i="41"/>
  <c r="AG62" i="41"/>
  <c r="AG63" i="41"/>
  <c r="AG64" i="41"/>
  <c r="AG65" i="41"/>
  <c r="AG66" i="41"/>
  <c r="AG67" i="41"/>
  <c r="AG68" i="41"/>
  <c r="AG69" i="41"/>
  <c r="AG70" i="41"/>
  <c r="AG71" i="41"/>
  <c r="AG72" i="41"/>
  <c r="AG73" i="41"/>
  <c r="AG74" i="41"/>
  <c r="AG75" i="41"/>
  <c r="AG76" i="41"/>
  <c r="AG77" i="41"/>
  <c r="AG78" i="41"/>
  <c r="AG79" i="41"/>
  <c r="AG80" i="41"/>
  <c r="AG81" i="41"/>
  <c r="AG82" i="41"/>
  <c r="AG83" i="41"/>
  <c r="AG84" i="41"/>
  <c r="AG85" i="41"/>
  <c r="AG86" i="41"/>
  <c r="AG87" i="41"/>
  <c r="AG88" i="41"/>
  <c r="AG89" i="41"/>
  <c r="AG90" i="41"/>
  <c r="AG91" i="41"/>
  <c r="AG92" i="41"/>
  <c r="AG93" i="41"/>
  <c r="AG94" i="41"/>
  <c r="AG95" i="41"/>
  <c r="AG96" i="41"/>
  <c r="AG97" i="41"/>
  <c r="AG98" i="41"/>
  <c r="AG99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G114" i="41"/>
  <c r="AG115" i="41"/>
  <c r="AG116" i="41"/>
  <c r="AG117" i="41"/>
  <c r="AG118" i="41"/>
  <c r="AG119" i="41"/>
  <c r="AG120" i="41"/>
  <c r="AG121" i="41"/>
  <c r="AG122" i="41"/>
  <c r="AG123" i="41"/>
  <c r="AG124" i="41"/>
  <c r="AG125" i="41"/>
  <c r="AG126" i="41"/>
  <c r="AG127" i="41"/>
  <c r="AG128" i="41"/>
  <c r="AG129" i="41"/>
  <c r="AG130" i="41"/>
  <c r="AG131" i="41"/>
  <c r="AG132" i="41"/>
  <c r="AG133" i="41"/>
  <c r="AG134" i="41"/>
  <c r="AG135" i="41"/>
  <c r="AG136" i="41"/>
  <c r="AG137" i="41"/>
  <c r="AG138" i="41"/>
  <c r="AG139" i="41"/>
  <c r="AG140" i="41"/>
  <c r="AG141" i="41"/>
  <c r="AG142" i="41"/>
  <c r="AG143" i="41"/>
  <c r="AG144" i="41"/>
  <c r="AG145" i="41"/>
  <c r="AG146" i="41"/>
  <c r="AG147" i="41"/>
  <c r="AG148" i="41"/>
  <c r="AG149" i="41"/>
  <c r="AG150" i="41"/>
  <c r="AG151" i="41"/>
  <c r="AG152" i="41"/>
  <c r="AG153" i="41"/>
  <c r="AG154" i="41"/>
  <c r="AG155" i="41"/>
  <c r="AG156" i="41"/>
  <c r="AG157" i="41"/>
  <c r="AG158" i="41"/>
  <c r="AG159" i="41"/>
  <c r="AG160" i="41"/>
  <c r="AG161" i="41"/>
  <c r="AG162" i="41"/>
  <c r="AG163" i="41"/>
  <c r="AG164" i="41"/>
  <c r="AG165" i="41"/>
  <c r="AG166" i="41"/>
  <c r="AG167" i="41"/>
  <c r="AG168" i="41"/>
  <c r="AG169" i="41"/>
  <c r="AG170" i="41"/>
  <c r="AG171" i="41"/>
  <c r="AG172" i="41"/>
  <c r="AG173" i="41"/>
  <c r="AG174" i="41"/>
  <c r="AG175" i="41"/>
  <c r="AG176" i="41"/>
  <c r="AG177" i="41"/>
  <c r="AG178" i="41"/>
  <c r="AG179" i="41"/>
  <c r="AG180" i="41"/>
  <c r="AG181" i="41"/>
  <c r="AG182" i="41"/>
  <c r="AG183" i="41"/>
  <c r="AG184" i="41"/>
  <c r="AG185" i="41"/>
  <c r="AG186" i="41"/>
  <c r="AG187" i="41"/>
  <c r="AG188" i="41"/>
  <c r="AG189" i="41"/>
  <c r="AG190" i="41"/>
  <c r="AG191" i="41"/>
  <c r="AG192" i="41"/>
  <c r="AG193" i="41"/>
  <c r="AG194" i="41"/>
  <c r="AG195" i="41"/>
  <c r="AG196" i="41"/>
  <c r="AG197" i="41"/>
  <c r="AG198" i="41"/>
  <c r="AG199" i="41"/>
  <c r="AG200" i="41"/>
  <c r="CI76" i="40"/>
  <c r="CJ76" i="40"/>
  <c r="CK76" i="40"/>
  <c r="CD57" i="40"/>
  <c r="CD56" i="40"/>
  <c r="BT57" i="40"/>
  <c r="CE57" i="40"/>
  <c r="CE56" i="40"/>
  <c r="BU57" i="40"/>
  <c r="CF57" i="40"/>
  <c r="CF56" i="40"/>
  <c r="BV57" i="40"/>
  <c r="CG57" i="40"/>
  <c r="CG56" i="40"/>
  <c r="BW57" i="40"/>
  <c r="CH57" i="40"/>
  <c r="CH56" i="40"/>
  <c r="BX57" i="40"/>
  <c r="CI57" i="40"/>
  <c r="CI56" i="40"/>
  <c r="BY57" i="40"/>
  <c r="CJ57" i="40"/>
  <c r="CJ56" i="40"/>
  <c r="BZ57" i="40"/>
  <c r="CK57" i="40"/>
  <c r="CK56" i="40"/>
  <c r="CA57" i="40"/>
  <c r="CD58" i="40"/>
  <c r="BT58" i="40"/>
  <c r="CE58" i="40"/>
  <c r="BU58" i="40"/>
  <c r="CF58" i="40"/>
  <c r="BV58" i="40"/>
  <c r="CG58" i="40"/>
  <c r="BW58" i="40"/>
  <c r="CH58" i="40"/>
  <c r="BX58" i="40"/>
  <c r="CI58" i="40"/>
  <c r="BY58" i="40"/>
  <c r="CJ58" i="40"/>
  <c r="BZ58" i="40"/>
  <c r="CK58" i="40"/>
  <c r="CA58" i="40"/>
  <c r="CD59" i="40"/>
  <c r="BT59" i="40"/>
  <c r="CE59" i="40"/>
  <c r="BU59" i="40"/>
  <c r="CF59" i="40"/>
  <c r="BV59" i="40"/>
  <c r="CG59" i="40"/>
  <c r="BW59" i="40"/>
  <c r="CH59" i="40"/>
  <c r="BX59" i="40"/>
  <c r="CI59" i="40"/>
  <c r="BY59" i="40"/>
  <c r="CJ59" i="40"/>
  <c r="BZ59" i="40"/>
  <c r="CK59" i="40"/>
  <c r="CA59" i="40"/>
  <c r="CD60" i="40"/>
  <c r="BT60" i="40"/>
  <c r="CE60" i="40"/>
  <c r="BU60" i="40"/>
  <c r="CF60" i="40"/>
  <c r="BV60" i="40"/>
  <c r="CG60" i="40"/>
  <c r="BW60" i="40"/>
  <c r="CH60" i="40"/>
  <c r="BX60" i="40"/>
  <c r="CI60" i="40"/>
  <c r="BY60" i="40"/>
  <c r="CJ60" i="40"/>
  <c r="BZ60" i="40"/>
  <c r="CK60" i="40"/>
  <c r="CA60" i="40"/>
  <c r="CD61" i="40"/>
  <c r="BT61" i="40"/>
  <c r="CE61" i="40"/>
  <c r="BU61" i="40"/>
  <c r="CF61" i="40"/>
  <c r="BV61" i="40"/>
  <c r="CG61" i="40"/>
  <c r="BW61" i="40"/>
  <c r="CH61" i="40"/>
  <c r="BX61" i="40"/>
  <c r="CI61" i="40"/>
  <c r="BY61" i="40"/>
  <c r="CJ61" i="40"/>
  <c r="BZ61" i="40"/>
  <c r="CK61" i="40"/>
  <c r="CA61" i="40"/>
  <c r="CD62" i="40"/>
  <c r="BT62" i="40"/>
  <c r="CE62" i="40"/>
  <c r="BU62" i="40"/>
  <c r="CF62" i="40"/>
  <c r="BV62" i="40"/>
  <c r="CG62" i="40"/>
  <c r="BW62" i="40"/>
  <c r="CH62" i="40"/>
  <c r="BX62" i="40"/>
  <c r="CI62" i="40"/>
  <c r="BY62" i="40"/>
  <c r="CJ62" i="40"/>
  <c r="BZ62" i="40"/>
  <c r="CK62" i="40"/>
  <c r="CA62" i="40"/>
  <c r="CD63" i="40"/>
  <c r="BT63" i="40"/>
  <c r="CE63" i="40"/>
  <c r="BU63" i="40"/>
  <c r="CF63" i="40"/>
  <c r="BV63" i="40"/>
  <c r="CG63" i="40"/>
  <c r="BW63" i="40"/>
  <c r="CH63" i="40"/>
  <c r="BX63" i="40"/>
  <c r="CI63" i="40"/>
  <c r="BY63" i="40"/>
  <c r="CJ63" i="40"/>
  <c r="BZ63" i="40"/>
  <c r="CK63" i="40"/>
  <c r="CA63" i="40"/>
  <c r="CD64" i="40"/>
  <c r="BT64" i="40"/>
  <c r="CE64" i="40"/>
  <c r="BU64" i="40"/>
  <c r="CF64" i="40"/>
  <c r="BV64" i="40"/>
  <c r="CG64" i="40"/>
  <c r="BW64" i="40"/>
  <c r="CH64" i="40"/>
  <c r="BX64" i="40"/>
  <c r="CI64" i="40"/>
  <c r="BY64" i="40"/>
  <c r="CJ64" i="40"/>
  <c r="BZ64" i="40"/>
  <c r="CK64" i="40"/>
  <c r="CA64" i="40"/>
  <c r="CD65" i="40"/>
  <c r="BT65" i="40"/>
  <c r="CE65" i="40"/>
  <c r="BU65" i="40"/>
  <c r="CF65" i="40"/>
  <c r="BV65" i="40"/>
  <c r="CG65" i="40"/>
  <c r="BW65" i="40"/>
  <c r="CH65" i="40"/>
  <c r="BX65" i="40"/>
  <c r="CI65" i="40"/>
  <c r="BY65" i="40"/>
  <c r="CJ65" i="40"/>
  <c r="BZ65" i="40"/>
  <c r="CK65" i="40"/>
  <c r="CA65" i="40"/>
  <c r="CD66" i="40"/>
  <c r="BT66" i="40"/>
  <c r="CE66" i="40"/>
  <c r="BU66" i="40"/>
  <c r="CF66" i="40"/>
  <c r="BV66" i="40"/>
  <c r="CG66" i="40"/>
  <c r="BW66" i="40"/>
  <c r="CH66" i="40"/>
  <c r="BX66" i="40"/>
  <c r="CI66" i="40"/>
  <c r="BY66" i="40"/>
  <c r="CJ66" i="40"/>
  <c r="BZ66" i="40"/>
  <c r="CK66" i="40"/>
  <c r="CA66" i="40"/>
  <c r="CD67" i="40"/>
  <c r="BT67" i="40"/>
  <c r="CE67" i="40"/>
  <c r="BU67" i="40"/>
  <c r="CF67" i="40"/>
  <c r="BV67" i="40"/>
  <c r="CG67" i="40"/>
  <c r="BW67" i="40"/>
  <c r="CH67" i="40"/>
  <c r="BX67" i="40"/>
  <c r="CI67" i="40"/>
  <c r="BY67" i="40"/>
  <c r="CJ67" i="40"/>
  <c r="BZ67" i="40"/>
  <c r="CK67" i="40"/>
  <c r="CA67" i="40"/>
  <c r="CD68" i="40"/>
  <c r="BT68" i="40"/>
  <c r="CE68" i="40"/>
  <c r="BU68" i="40"/>
  <c r="CF68" i="40"/>
  <c r="BV68" i="40"/>
  <c r="CG68" i="40"/>
  <c r="BW68" i="40"/>
  <c r="CH68" i="40"/>
  <c r="BX68" i="40"/>
  <c r="CI68" i="40"/>
  <c r="BY68" i="40"/>
  <c r="CJ68" i="40"/>
  <c r="BZ68" i="40"/>
  <c r="CK68" i="40"/>
  <c r="CA68" i="40"/>
  <c r="CD69" i="40"/>
  <c r="BT69" i="40"/>
  <c r="CE69" i="40"/>
  <c r="BU69" i="40"/>
  <c r="CF69" i="40"/>
  <c r="BV69" i="40"/>
  <c r="CG69" i="40"/>
  <c r="BW69" i="40"/>
  <c r="CH69" i="40"/>
  <c r="BX69" i="40"/>
  <c r="CI69" i="40"/>
  <c r="BY69" i="40"/>
  <c r="CJ69" i="40"/>
  <c r="BZ69" i="40"/>
  <c r="CK69" i="40"/>
  <c r="CA69" i="40"/>
  <c r="CD70" i="40"/>
  <c r="BT70" i="40"/>
  <c r="CE70" i="40"/>
  <c r="BU70" i="40"/>
  <c r="CF70" i="40"/>
  <c r="BV70" i="40"/>
  <c r="CG70" i="40"/>
  <c r="BW70" i="40"/>
  <c r="CH70" i="40"/>
  <c r="BX70" i="40"/>
  <c r="CI70" i="40"/>
  <c r="BY70" i="40"/>
  <c r="CJ70" i="40"/>
  <c r="BZ70" i="40"/>
  <c r="CK70" i="40"/>
  <c r="CA70" i="40"/>
  <c r="CD71" i="40"/>
  <c r="BT71" i="40"/>
  <c r="CE71" i="40"/>
  <c r="BU71" i="40"/>
  <c r="CF71" i="40"/>
  <c r="BV71" i="40"/>
  <c r="CG71" i="40"/>
  <c r="BW71" i="40"/>
  <c r="CH71" i="40"/>
  <c r="BX71" i="40"/>
  <c r="CI71" i="40"/>
  <c r="BY71" i="40"/>
  <c r="CJ71" i="40"/>
  <c r="BZ71" i="40"/>
  <c r="CK71" i="40"/>
  <c r="CA71" i="40"/>
  <c r="CD72" i="40"/>
  <c r="BT72" i="40"/>
  <c r="CE72" i="40"/>
  <c r="BU72" i="40"/>
  <c r="CF72" i="40"/>
  <c r="BV72" i="40"/>
  <c r="CG72" i="40"/>
  <c r="BW72" i="40"/>
  <c r="CH72" i="40"/>
  <c r="BX72" i="40"/>
  <c r="CI72" i="40"/>
  <c r="BY72" i="40"/>
  <c r="CJ72" i="40"/>
  <c r="BZ72" i="40"/>
  <c r="CK72" i="40"/>
  <c r="CA72" i="40"/>
  <c r="CD73" i="40"/>
  <c r="BT73" i="40"/>
  <c r="CE73" i="40"/>
  <c r="BU73" i="40"/>
  <c r="CF73" i="40"/>
  <c r="BV73" i="40"/>
  <c r="CG73" i="40"/>
  <c r="BW73" i="40"/>
  <c r="CH73" i="40"/>
  <c r="BX73" i="40"/>
  <c r="CI73" i="40"/>
  <c r="BY73" i="40"/>
  <c r="CJ73" i="40"/>
  <c r="BZ73" i="40"/>
  <c r="CK73" i="40"/>
  <c r="CA73" i="40"/>
  <c r="CD74" i="40"/>
  <c r="BT74" i="40"/>
  <c r="CE74" i="40"/>
  <c r="BU74" i="40"/>
  <c r="CF74" i="40"/>
  <c r="BV74" i="40"/>
  <c r="CG74" i="40"/>
  <c r="BW74" i="40"/>
  <c r="CH74" i="40"/>
  <c r="BX74" i="40"/>
  <c r="CI74" i="40"/>
  <c r="BY74" i="40"/>
  <c r="CJ74" i="40"/>
  <c r="BZ74" i="40"/>
  <c r="CK74" i="40"/>
  <c r="CA74" i="40"/>
  <c r="CD75" i="40"/>
  <c r="BT75" i="40"/>
  <c r="CE75" i="40"/>
  <c r="BU75" i="40"/>
  <c r="CF75" i="40"/>
  <c r="BV75" i="40"/>
  <c r="CG75" i="40"/>
  <c r="BW75" i="40"/>
  <c r="CH75" i="40"/>
  <c r="BX75" i="40"/>
  <c r="CI75" i="40"/>
  <c r="BY75" i="40"/>
  <c r="CJ75" i="40"/>
  <c r="BZ75" i="40"/>
  <c r="CK75" i="40"/>
  <c r="CA75" i="40"/>
  <c r="CE55" i="40"/>
  <c r="BU55" i="40"/>
  <c r="CF55" i="40"/>
  <c r="BV55" i="40"/>
  <c r="CG55" i="40"/>
  <c r="BW55" i="40"/>
  <c r="CH55" i="40"/>
  <c r="BX55" i="40"/>
  <c r="CI55" i="40"/>
  <c r="BY55" i="40"/>
  <c r="CJ55" i="40"/>
  <c r="BZ55" i="40"/>
  <c r="CK55" i="40"/>
  <c r="CA55" i="40"/>
  <c r="BU56" i="40"/>
  <c r="BV56" i="40"/>
  <c r="BW56" i="40"/>
  <c r="BX56" i="40"/>
  <c r="BY56" i="40"/>
  <c r="BZ56" i="40"/>
  <c r="CA56" i="40"/>
  <c r="CD55" i="40"/>
  <c r="BT55" i="40"/>
  <c r="BT56" i="40"/>
  <c r="BS56" i="40"/>
  <c r="BS57" i="40"/>
  <c r="BS58" i="40"/>
  <c r="BS59" i="40"/>
  <c r="BS60" i="40"/>
  <c r="BS61" i="40"/>
  <c r="BS62" i="40"/>
  <c r="BS63" i="40"/>
  <c r="BS64" i="40"/>
  <c r="BS65" i="40"/>
  <c r="BS66" i="40"/>
  <c r="BS67" i="40"/>
  <c r="BS68" i="40"/>
  <c r="BS69" i="40"/>
  <c r="BS70" i="40"/>
  <c r="BS71" i="40"/>
  <c r="BS72" i="40"/>
  <c r="BS73" i="40"/>
  <c r="BS74" i="40"/>
  <c r="BS75" i="40"/>
  <c r="BS55" i="40"/>
  <c r="CK54" i="40"/>
  <c r="CE54" i="40"/>
  <c r="CF54" i="40"/>
  <c r="CG54" i="40"/>
  <c r="CH54" i="40"/>
  <c r="CI54" i="40"/>
  <c r="CJ54" i="40"/>
  <c r="CD54" i="40"/>
  <c r="BV40" i="40"/>
  <c r="F20" i="28"/>
  <c r="BW40" i="40"/>
  <c r="F21" i="28"/>
  <c r="BX40" i="40"/>
  <c r="F22" i="28"/>
  <c r="BY40" i="40"/>
  <c r="F23" i="28"/>
  <c r="BZ40" i="40"/>
  <c r="F24" i="28"/>
  <c r="CA40" i="40"/>
  <c r="F25" i="28"/>
  <c r="CB40" i="40"/>
  <c r="F26" i="28"/>
  <c r="CC40" i="40"/>
  <c r="F27" i="28"/>
  <c r="CD40" i="40"/>
  <c r="F28" i="28"/>
  <c r="CE40" i="40"/>
  <c r="F29" i="28"/>
  <c r="CF40" i="40"/>
  <c r="F30" i="28"/>
  <c r="CG40" i="40"/>
  <c r="F31" i="28"/>
  <c r="CH40" i="40"/>
  <c r="F32" i="28"/>
  <c r="CI40" i="40"/>
  <c r="F33" i="28"/>
  <c r="CJ40" i="40"/>
  <c r="F34" i="28"/>
  <c r="BU40" i="40"/>
  <c r="F19" i="28"/>
  <c r="BV41" i="40"/>
  <c r="G36" i="28"/>
  <c r="BW41" i="40"/>
  <c r="G37" i="28"/>
  <c r="BX41" i="40"/>
  <c r="G38" i="28"/>
  <c r="BY41" i="40"/>
  <c r="G39" i="28"/>
  <c r="BZ41" i="40"/>
  <c r="G40" i="28"/>
  <c r="CA41" i="40"/>
  <c r="G41" i="28"/>
  <c r="CB41" i="40"/>
  <c r="G42" i="28"/>
  <c r="CC41" i="40"/>
  <c r="G43" i="28"/>
  <c r="CD41" i="40"/>
  <c r="G44" i="28"/>
  <c r="CE41" i="40"/>
  <c r="G45" i="28"/>
  <c r="CF41" i="40"/>
  <c r="G46" i="28"/>
  <c r="CG41" i="40"/>
  <c r="G47" i="28"/>
  <c r="CH41" i="40"/>
  <c r="G48" i="28"/>
  <c r="CI41" i="40"/>
  <c r="G49" i="28"/>
  <c r="CJ41" i="40"/>
  <c r="G50" i="28"/>
  <c r="BU41" i="40"/>
  <c r="G35" i="28"/>
  <c r="BV42" i="40"/>
  <c r="H52" i="28"/>
  <c r="BW42" i="40"/>
  <c r="H53" i="28"/>
  <c r="BX42" i="40"/>
  <c r="H54" i="28"/>
  <c r="BY42" i="40"/>
  <c r="H55" i="28"/>
  <c r="BZ42" i="40"/>
  <c r="H56" i="28"/>
  <c r="CA42" i="40"/>
  <c r="H57" i="28"/>
  <c r="CB42" i="40"/>
  <c r="H58" i="28"/>
  <c r="CC42" i="40"/>
  <c r="H59" i="28"/>
  <c r="CD42" i="40"/>
  <c r="H60" i="28"/>
  <c r="CE42" i="40"/>
  <c r="H61" i="28"/>
  <c r="CF42" i="40"/>
  <c r="H62" i="28"/>
  <c r="CG42" i="40"/>
  <c r="H63" i="28"/>
  <c r="CH42" i="40"/>
  <c r="H64" i="28"/>
  <c r="CI42" i="40"/>
  <c r="H65" i="28"/>
  <c r="CJ42" i="40"/>
  <c r="H66" i="28"/>
  <c r="BU42" i="40"/>
  <c r="H51" i="28"/>
  <c r="H2" i="28"/>
  <c r="G2" i="28"/>
  <c r="F2" i="28"/>
  <c r="E2" i="28"/>
  <c r="BV39" i="40"/>
  <c r="E4" i="28"/>
  <c r="BW39" i="40"/>
  <c r="E5" i="28"/>
  <c r="BX39" i="40"/>
  <c r="E6" i="28"/>
  <c r="BY39" i="40"/>
  <c r="E7" i="28"/>
  <c r="BZ39" i="40"/>
  <c r="E8" i="28"/>
  <c r="CA39" i="40"/>
  <c r="E9" i="28"/>
  <c r="CB39" i="40"/>
  <c r="E10" i="28"/>
  <c r="CC39" i="40"/>
  <c r="E11" i="28"/>
  <c r="CD39" i="40"/>
  <c r="E12" i="28"/>
  <c r="CE39" i="40"/>
  <c r="E13" i="28"/>
  <c r="CF39" i="40"/>
  <c r="E14" i="28"/>
  <c r="CG39" i="40"/>
  <c r="E15" i="28"/>
  <c r="CH39" i="40"/>
  <c r="E16" i="28"/>
  <c r="CI39" i="40"/>
  <c r="E17" i="28"/>
  <c r="CJ39" i="40"/>
  <c r="E18" i="28"/>
  <c r="BU39" i="40"/>
  <c r="E3" i="28"/>
  <c r="E202" i="29"/>
  <c r="BV43" i="40"/>
  <c r="F202" i="29"/>
  <c r="BW43" i="40"/>
  <c r="G202" i="29"/>
  <c r="BX43" i="40"/>
  <c r="H202" i="29"/>
  <c r="BY43" i="40"/>
  <c r="I202" i="29"/>
  <c r="BZ43" i="40"/>
  <c r="J202" i="29"/>
  <c r="CA43" i="40"/>
  <c r="K202" i="29"/>
  <c r="CB43" i="40"/>
  <c r="L202" i="29"/>
  <c r="CC43" i="40"/>
  <c r="M202" i="29"/>
  <c r="CD43" i="40"/>
  <c r="N202" i="29"/>
  <c r="CE43" i="40"/>
  <c r="O202" i="29"/>
  <c r="CF43" i="40"/>
  <c r="P202" i="29"/>
  <c r="CG43" i="40"/>
  <c r="Q202" i="29"/>
  <c r="CH43" i="40"/>
  <c r="R202" i="29"/>
  <c r="CI43" i="40"/>
  <c r="S202" i="29"/>
  <c r="CJ43" i="40"/>
  <c r="D202" i="29"/>
  <c r="BU43" i="40"/>
  <c r="E205" i="29"/>
  <c r="BV44" i="40"/>
  <c r="F205" i="29"/>
  <c r="BW44" i="40"/>
  <c r="G205" i="29"/>
  <c r="BX44" i="40"/>
  <c r="H205" i="29"/>
  <c r="BY44" i="40"/>
  <c r="I205" i="29"/>
  <c r="BZ44" i="40"/>
  <c r="J205" i="29"/>
  <c r="CA44" i="40"/>
  <c r="K205" i="29"/>
  <c r="CB44" i="40"/>
  <c r="L205" i="29"/>
  <c r="CC44" i="40"/>
  <c r="M205" i="29"/>
  <c r="CD44" i="40"/>
  <c r="N205" i="29"/>
  <c r="CE44" i="40"/>
  <c r="O205" i="29"/>
  <c r="CF44" i="40"/>
  <c r="P205" i="29"/>
  <c r="CG44" i="40"/>
  <c r="Q205" i="29"/>
  <c r="CH44" i="40"/>
  <c r="R205" i="29"/>
  <c r="CI44" i="40"/>
  <c r="S205" i="29"/>
  <c r="CJ44" i="40"/>
  <c r="D205" i="29"/>
  <c r="BU44" i="40"/>
  <c r="D201" i="29"/>
  <c r="E201" i="29"/>
  <c r="F201" i="29"/>
  <c r="G201" i="29"/>
  <c r="H201" i="29"/>
  <c r="I201" i="29"/>
  <c r="J201" i="29"/>
  <c r="K201" i="29"/>
  <c r="L201" i="29"/>
  <c r="M201" i="29"/>
  <c r="N201" i="29"/>
  <c r="O201" i="29"/>
  <c r="P201" i="29"/>
  <c r="Q201" i="29"/>
  <c r="R201" i="29"/>
  <c r="S201" i="29"/>
  <c r="D203" i="29"/>
  <c r="E203" i="29"/>
  <c r="F203" i="29"/>
  <c r="G203" i="29"/>
  <c r="H203" i="29"/>
  <c r="I203" i="29"/>
  <c r="J203" i="29"/>
  <c r="K203" i="29"/>
  <c r="L203" i="29"/>
  <c r="M203" i="29"/>
  <c r="N203" i="29"/>
  <c r="O203" i="29"/>
  <c r="P203" i="29"/>
  <c r="Q203" i="29"/>
  <c r="R203" i="29"/>
  <c r="S203" i="29"/>
  <c r="D204" i="29"/>
  <c r="E204" i="29"/>
  <c r="F204" i="29"/>
  <c r="G204" i="29"/>
  <c r="H204" i="29"/>
  <c r="I204" i="29"/>
  <c r="J204" i="29"/>
  <c r="K204" i="29"/>
  <c r="L204" i="29"/>
  <c r="M204" i="29"/>
  <c r="N204" i="29"/>
  <c r="O204" i="29"/>
  <c r="P204" i="29"/>
  <c r="Q204" i="29"/>
  <c r="R204" i="29"/>
  <c r="S204" i="29"/>
  <c r="E200" i="29"/>
  <c r="F200" i="29"/>
  <c r="G200" i="29"/>
  <c r="H200" i="29"/>
  <c r="I200" i="29"/>
  <c r="J200" i="29"/>
  <c r="K200" i="29"/>
  <c r="L200" i="29"/>
  <c r="M200" i="29"/>
  <c r="N200" i="29"/>
  <c r="O200" i="29"/>
  <c r="P200" i="29"/>
  <c r="Q200" i="29"/>
  <c r="R200" i="29"/>
  <c r="S200" i="29"/>
  <c r="D200" i="29"/>
  <c r="B205" i="29"/>
  <c r="B201" i="29"/>
  <c r="B202" i="29"/>
  <c r="B203" i="29"/>
  <c r="B204" i="29"/>
  <c r="B200" i="29"/>
  <c r="S199" i="29"/>
  <c r="R199" i="29"/>
  <c r="Q199" i="29"/>
  <c r="P199" i="29"/>
  <c r="O199" i="29"/>
  <c r="N199" i="29"/>
  <c r="M199" i="29"/>
  <c r="L199" i="29"/>
  <c r="K199" i="29"/>
  <c r="J199" i="29"/>
  <c r="I199" i="29"/>
  <c r="H199" i="29"/>
  <c r="G199" i="29"/>
  <c r="F199" i="29"/>
  <c r="E199" i="29"/>
  <c r="D199" i="29"/>
  <c r="C199" i="29"/>
  <c r="BX30" i="40"/>
  <c r="BY30" i="40"/>
  <c r="BZ30" i="40"/>
  <c r="CA30" i="40"/>
  <c r="CB30" i="40"/>
  <c r="CC30" i="40"/>
  <c r="BX31" i="40"/>
  <c r="BY31" i="40"/>
  <c r="BZ31" i="40"/>
  <c r="CA31" i="40"/>
  <c r="CB31" i="40"/>
  <c r="CC31" i="40"/>
  <c r="BX32" i="40"/>
  <c r="BY32" i="40"/>
  <c r="BZ32" i="40"/>
  <c r="CA32" i="40"/>
  <c r="CB32" i="40"/>
  <c r="CC32" i="40"/>
  <c r="BX33" i="40"/>
  <c r="BY33" i="40"/>
  <c r="BZ33" i="40"/>
  <c r="CA33" i="40"/>
  <c r="CB33" i="40"/>
  <c r="CC33" i="40"/>
  <c r="C206" i="41"/>
  <c r="AB206" i="41"/>
  <c r="BX34" i="40"/>
  <c r="AG206" i="41"/>
  <c r="AC206" i="41"/>
  <c r="BY34" i="40"/>
  <c r="BZ34" i="40"/>
  <c r="CA34" i="40"/>
  <c r="CB34" i="40"/>
  <c r="CC34" i="40"/>
  <c r="BX35" i="40"/>
  <c r="BY35" i="40"/>
  <c r="BZ35" i="40"/>
  <c r="CA35" i="40"/>
  <c r="CB35" i="40"/>
  <c r="CC35" i="40"/>
  <c r="BY29" i="40"/>
  <c r="BZ29" i="40"/>
  <c r="CA29" i="40"/>
  <c r="CB29" i="40"/>
  <c r="CC29" i="40"/>
  <c r="BX29" i="40"/>
  <c r="BW30" i="40"/>
  <c r="BW31" i="40"/>
  <c r="BW32" i="40"/>
  <c r="BW33" i="40"/>
  <c r="BW34" i="40"/>
  <c r="BW35" i="40"/>
  <c r="B204" i="41"/>
  <c r="C204" i="41"/>
  <c r="D204" i="41"/>
  <c r="E204" i="41"/>
  <c r="F204" i="41"/>
  <c r="G204" i="41"/>
  <c r="H204" i="41"/>
  <c r="I204" i="41"/>
  <c r="J204" i="41"/>
  <c r="K204" i="41"/>
  <c r="L204" i="41"/>
  <c r="M204" i="41"/>
  <c r="N204" i="41"/>
  <c r="O204" i="41"/>
  <c r="P204" i="41"/>
  <c r="Q204" i="41"/>
  <c r="R204" i="41"/>
  <c r="S204" i="41"/>
  <c r="T204" i="41"/>
  <c r="U204" i="41"/>
  <c r="V204" i="41"/>
  <c r="W204" i="41"/>
  <c r="X204" i="41"/>
  <c r="Y204" i="41"/>
  <c r="Z204" i="41"/>
  <c r="AB204" i="41"/>
  <c r="B205" i="41"/>
  <c r="C205" i="41"/>
  <c r="D205" i="41"/>
  <c r="E205" i="41"/>
  <c r="F205" i="41"/>
  <c r="G205" i="41"/>
  <c r="H205" i="41"/>
  <c r="I205" i="41"/>
  <c r="J205" i="41"/>
  <c r="K205" i="41"/>
  <c r="L205" i="41"/>
  <c r="M205" i="41"/>
  <c r="N205" i="41"/>
  <c r="O205" i="41"/>
  <c r="P205" i="41"/>
  <c r="Q205" i="41"/>
  <c r="R205" i="41"/>
  <c r="S205" i="41"/>
  <c r="T205" i="41"/>
  <c r="U205" i="41"/>
  <c r="V205" i="41"/>
  <c r="W205" i="41"/>
  <c r="X205" i="41"/>
  <c r="Y205" i="41"/>
  <c r="Z205" i="41"/>
  <c r="AB205" i="41"/>
  <c r="B206" i="41"/>
  <c r="D206" i="41"/>
  <c r="E206" i="41"/>
  <c r="F206" i="41"/>
  <c r="G206" i="41"/>
  <c r="H206" i="41"/>
  <c r="I206" i="41"/>
  <c r="J206" i="41"/>
  <c r="K206" i="41"/>
  <c r="L206" i="41"/>
  <c r="M206" i="41"/>
  <c r="N206" i="41"/>
  <c r="O206" i="41"/>
  <c r="P206" i="41"/>
  <c r="Q206" i="41"/>
  <c r="R206" i="41"/>
  <c r="S206" i="41"/>
  <c r="T206" i="41"/>
  <c r="U206" i="41"/>
  <c r="V206" i="41"/>
  <c r="W206" i="41"/>
  <c r="X206" i="41"/>
  <c r="Y206" i="41"/>
  <c r="Z206" i="41"/>
  <c r="B207" i="41"/>
  <c r="C207" i="41"/>
  <c r="D207" i="41"/>
  <c r="E207" i="41"/>
  <c r="F207" i="41"/>
  <c r="G207" i="41"/>
  <c r="H207" i="41"/>
  <c r="I207" i="41"/>
  <c r="J207" i="41"/>
  <c r="K207" i="41"/>
  <c r="L207" i="41"/>
  <c r="M207" i="41"/>
  <c r="N207" i="41"/>
  <c r="O207" i="41"/>
  <c r="P207" i="41"/>
  <c r="Q207" i="41"/>
  <c r="R207" i="41"/>
  <c r="S207" i="41"/>
  <c r="T207" i="41"/>
  <c r="U207" i="41"/>
  <c r="V207" i="41"/>
  <c r="W207" i="41"/>
  <c r="X207" i="41"/>
  <c r="Y207" i="41"/>
  <c r="Z207" i="41"/>
  <c r="AB207" i="41"/>
  <c r="B208" i="41"/>
  <c r="C208" i="41"/>
  <c r="D208" i="41"/>
  <c r="E208" i="41"/>
  <c r="F208" i="41"/>
  <c r="G208" i="41"/>
  <c r="H208" i="41"/>
  <c r="I208" i="41"/>
  <c r="J208" i="41"/>
  <c r="K208" i="41"/>
  <c r="L208" i="41"/>
  <c r="M208" i="41"/>
  <c r="N208" i="41"/>
  <c r="O208" i="41"/>
  <c r="P208" i="41"/>
  <c r="Q208" i="41"/>
  <c r="R208" i="41"/>
  <c r="S208" i="41"/>
  <c r="T208" i="41"/>
  <c r="U208" i="41"/>
  <c r="V208" i="41"/>
  <c r="W208" i="41"/>
  <c r="X208" i="41"/>
  <c r="Y208" i="41"/>
  <c r="Z208" i="41"/>
  <c r="AB208" i="41"/>
  <c r="AD44" i="41"/>
  <c r="AE44" i="41"/>
  <c r="AF44" i="41"/>
  <c r="AD17" i="41"/>
  <c r="AE17" i="41"/>
  <c r="AF17" i="41"/>
  <c r="AH10" i="41"/>
  <c r="AI10" i="41"/>
  <c r="AD10" i="41"/>
  <c r="AE10" i="41"/>
  <c r="AF10" i="41"/>
  <c r="AH11" i="41"/>
  <c r="AI11" i="41"/>
  <c r="AD11" i="41"/>
  <c r="AE11" i="41"/>
  <c r="AF11" i="41"/>
  <c r="AH12" i="41"/>
  <c r="AI12" i="41"/>
  <c r="AD12" i="41"/>
  <c r="AE12" i="41"/>
  <c r="AF12" i="41"/>
  <c r="AH13" i="41"/>
  <c r="AI13" i="41"/>
  <c r="AD13" i="41"/>
  <c r="AE13" i="41"/>
  <c r="AF13" i="41"/>
  <c r="AH14" i="41"/>
  <c r="AI14" i="41"/>
  <c r="AD14" i="41"/>
  <c r="AE14" i="41"/>
  <c r="AF14" i="41"/>
  <c r="AH15" i="41"/>
  <c r="AI15" i="41"/>
  <c r="AD15" i="41"/>
  <c r="AE15" i="41"/>
  <c r="AF15" i="41"/>
  <c r="AH16" i="41"/>
  <c r="AI16" i="41"/>
  <c r="AD16" i="41"/>
  <c r="AE16" i="41"/>
  <c r="AF16" i="41"/>
  <c r="AH17" i="41"/>
  <c r="AI17" i="41"/>
  <c r="AH18" i="41"/>
  <c r="AI18" i="41"/>
  <c r="AD18" i="41"/>
  <c r="AE18" i="41"/>
  <c r="AF18" i="41"/>
  <c r="AH19" i="41"/>
  <c r="AI19" i="41"/>
  <c r="AD19" i="41"/>
  <c r="AE19" i="41"/>
  <c r="AF19" i="41"/>
  <c r="AH20" i="41"/>
  <c r="AI20" i="41"/>
  <c r="AD20" i="41"/>
  <c r="AE20" i="41"/>
  <c r="AF20" i="41"/>
  <c r="AH21" i="41"/>
  <c r="AI21" i="41"/>
  <c r="AD21" i="41"/>
  <c r="AE21" i="41"/>
  <c r="AF21" i="41"/>
  <c r="AH22" i="41"/>
  <c r="AI22" i="41"/>
  <c r="AD22" i="41"/>
  <c r="AE22" i="41"/>
  <c r="AF22" i="41"/>
  <c r="AH23" i="41"/>
  <c r="AI23" i="41"/>
  <c r="AD23" i="41"/>
  <c r="AE23" i="41"/>
  <c r="AF23" i="41"/>
  <c r="AH24" i="41"/>
  <c r="AI24" i="41"/>
  <c r="AD24" i="41"/>
  <c r="AE24" i="41"/>
  <c r="AF24" i="41"/>
  <c r="AH25" i="41"/>
  <c r="AI25" i="41"/>
  <c r="AD25" i="41"/>
  <c r="AE25" i="41"/>
  <c r="AF25" i="41"/>
  <c r="AH26" i="41"/>
  <c r="AI26" i="41"/>
  <c r="AD26" i="41"/>
  <c r="AE26" i="41"/>
  <c r="AF26" i="41"/>
  <c r="AH27" i="41"/>
  <c r="AI27" i="41"/>
  <c r="AD27" i="41"/>
  <c r="AE27" i="41"/>
  <c r="AF27" i="41"/>
  <c r="AH28" i="41"/>
  <c r="AI28" i="41"/>
  <c r="AD28" i="41"/>
  <c r="AE28" i="41"/>
  <c r="AF28" i="41"/>
  <c r="AH29" i="41"/>
  <c r="AI29" i="41"/>
  <c r="AD29" i="41"/>
  <c r="AE29" i="41"/>
  <c r="AF29" i="41"/>
  <c r="AH30" i="41"/>
  <c r="AI30" i="41"/>
  <c r="AD30" i="41"/>
  <c r="AE30" i="41"/>
  <c r="AF30" i="41"/>
  <c r="AH31" i="41"/>
  <c r="AI31" i="41"/>
  <c r="AD31" i="41"/>
  <c r="AE31" i="41"/>
  <c r="AF31" i="41"/>
  <c r="AH32" i="41"/>
  <c r="AI32" i="41"/>
  <c r="AD32" i="41"/>
  <c r="AE32" i="41"/>
  <c r="AF32" i="41"/>
  <c r="AH33" i="41"/>
  <c r="AI33" i="41"/>
  <c r="AD33" i="41"/>
  <c r="AE33" i="41"/>
  <c r="AF33" i="41"/>
  <c r="AH34" i="41"/>
  <c r="AI34" i="41"/>
  <c r="AD34" i="41"/>
  <c r="AE34" i="41"/>
  <c r="AF34" i="41"/>
  <c r="AH35" i="41"/>
  <c r="AI35" i="41"/>
  <c r="AD35" i="41"/>
  <c r="AE35" i="41"/>
  <c r="AF35" i="41"/>
  <c r="AH36" i="41"/>
  <c r="AI36" i="41"/>
  <c r="AD36" i="41"/>
  <c r="AE36" i="41"/>
  <c r="AF36" i="41"/>
  <c r="AH37" i="41"/>
  <c r="AI37" i="41"/>
  <c r="AD37" i="41"/>
  <c r="AE37" i="41"/>
  <c r="AF37" i="41"/>
  <c r="AH38" i="41"/>
  <c r="AI38" i="41"/>
  <c r="AD38" i="41"/>
  <c r="AE38" i="41"/>
  <c r="AF38" i="41"/>
  <c r="AH39" i="41"/>
  <c r="AI39" i="41"/>
  <c r="AD39" i="41"/>
  <c r="AE39" i="41"/>
  <c r="AF39" i="41"/>
  <c r="AH40" i="41"/>
  <c r="AI40" i="41"/>
  <c r="AD40" i="41"/>
  <c r="AE40" i="41"/>
  <c r="AF40" i="41"/>
  <c r="AH41" i="41"/>
  <c r="AI41" i="41"/>
  <c r="AD41" i="41"/>
  <c r="AE41" i="41"/>
  <c r="AF41" i="41"/>
  <c r="AH42" i="41"/>
  <c r="AI42" i="41"/>
  <c r="AD42" i="41"/>
  <c r="AE42" i="41"/>
  <c r="AF42" i="41"/>
  <c r="AH43" i="41"/>
  <c r="AI43" i="41"/>
  <c r="AD43" i="41"/>
  <c r="AE43" i="41"/>
  <c r="AF43" i="41"/>
  <c r="AH44" i="41"/>
  <c r="AI44" i="41"/>
  <c r="AH45" i="41"/>
  <c r="AI45" i="41"/>
  <c r="AD45" i="41"/>
  <c r="AE45" i="41"/>
  <c r="AF45" i="41"/>
  <c r="AH46" i="41"/>
  <c r="AI46" i="41"/>
  <c r="AD46" i="41"/>
  <c r="AE46" i="41"/>
  <c r="AF46" i="41"/>
  <c r="AH47" i="41"/>
  <c r="AI47" i="41"/>
  <c r="AD47" i="41"/>
  <c r="AE47" i="41"/>
  <c r="AF47" i="41"/>
  <c r="AH48" i="41"/>
  <c r="AI48" i="41"/>
  <c r="AD48" i="41"/>
  <c r="AE48" i="41"/>
  <c r="AF48" i="41"/>
  <c r="AH49" i="41"/>
  <c r="AI49" i="41"/>
  <c r="AD49" i="41"/>
  <c r="AE49" i="41"/>
  <c r="AF49" i="41"/>
  <c r="AH50" i="41"/>
  <c r="AI50" i="41"/>
  <c r="AD50" i="41"/>
  <c r="AE50" i="41"/>
  <c r="AF50" i="41"/>
  <c r="AH51" i="41"/>
  <c r="AI51" i="41"/>
  <c r="AD51" i="41"/>
  <c r="AE51" i="41"/>
  <c r="AF51" i="41"/>
  <c r="AH52" i="41"/>
  <c r="AI52" i="41"/>
  <c r="AD52" i="41"/>
  <c r="AE52" i="41"/>
  <c r="AF52" i="41"/>
  <c r="AH53" i="41"/>
  <c r="AI53" i="41"/>
  <c r="AD53" i="41"/>
  <c r="AE53" i="41"/>
  <c r="AF53" i="41"/>
  <c r="AH54" i="41"/>
  <c r="AI54" i="41"/>
  <c r="AD54" i="41"/>
  <c r="AE54" i="41"/>
  <c r="AF54" i="41"/>
  <c r="AH55" i="41"/>
  <c r="AI55" i="41"/>
  <c r="AD55" i="41"/>
  <c r="AE55" i="41"/>
  <c r="AF55" i="41"/>
  <c r="AH56" i="41"/>
  <c r="AI56" i="41"/>
  <c r="AD56" i="41"/>
  <c r="AE56" i="41"/>
  <c r="AF56" i="41"/>
  <c r="AH57" i="41"/>
  <c r="AI57" i="41"/>
  <c r="AD57" i="41"/>
  <c r="AE57" i="41"/>
  <c r="AF57" i="41"/>
  <c r="AH58" i="41"/>
  <c r="AI58" i="41"/>
  <c r="AD58" i="41"/>
  <c r="AE58" i="41"/>
  <c r="AF58" i="41"/>
  <c r="AH59" i="41"/>
  <c r="AI59" i="41"/>
  <c r="AD59" i="41"/>
  <c r="AE59" i="41"/>
  <c r="AF59" i="41"/>
  <c r="AH60" i="41"/>
  <c r="AI60" i="41"/>
  <c r="AD60" i="41"/>
  <c r="AE60" i="41"/>
  <c r="AF60" i="41"/>
  <c r="AH61" i="41"/>
  <c r="AI61" i="41"/>
  <c r="AD61" i="41"/>
  <c r="AE61" i="41"/>
  <c r="AF61" i="41"/>
  <c r="AH62" i="41"/>
  <c r="AI62" i="41"/>
  <c r="AD62" i="41"/>
  <c r="AE62" i="41"/>
  <c r="AF62" i="41"/>
  <c r="AH63" i="41"/>
  <c r="AI63" i="41"/>
  <c r="AD63" i="41"/>
  <c r="AE63" i="41"/>
  <c r="AF63" i="41"/>
  <c r="AH64" i="41"/>
  <c r="AI64" i="41"/>
  <c r="AD64" i="41"/>
  <c r="AE64" i="41"/>
  <c r="AF64" i="41"/>
  <c r="AH65" i="41"/>
  <c r="AI65" i="41"/>
  <c r="AD65" i="41"/>
  <c r="AE65" i="41"/>
  <c r="AF65" i="41"/>
  <c r="AH66" i="41"/>
  <c r="AI66" i="41"/>
  <c r="AD66" i="41"/>
  <c r="AE66" i="41"/>
  <c r="AF66" i="41"/>
  <c r="AH67" i="41"/>
  <c r="AI67" i="41"/>
  <c r="AD67" i="41"/>
  <c r="AE67" i="41"/>
  <c r="AF67" i="41"/>
  <c r="AH68" i="41"/>
  <c r="AI68" i="41"/>
  <c r="AD68" i="41"/>
  <c r="AE68" i="41"/>
  <c r="AF68" i="41"/>
  <c r="AH69" i="41"/>
  <c r="AI69" i="41"/>
  <c r="AD69" i="41"/>
  <c r="AE69" i="41"/>
  <c r="AF69" i="41"/>
  <c r="AH70" i="41"/>
  <c r="AI70" i="41"/>
  <c r="AD70" i="41"/>
  <c r="AE70" i="41"/>
  <c r="AF70" i="41"/>
  <c r="AH71" i="41"/>
  <c r="AI71" i="41"/>
  <c r="AD71" i="41"/>
  <c r="AE71" i="41"/>
  <c r="AF71" i="41"/>
  <c r="AH72" i="41"/>
  <c r="AI72" i="41"/>
  <c r="AD72" i="41"/>
  <c r="AE72" i="41"/>
  <c r="AF72" i="41"/>
  <c r="AH73" i="41"/>
  <c r="AI73" i="41"/>
  <c r="AD73" i="41"/>
  <c r="AE73" i="41"/>
  <c r="AF73" i="41"/>
  <c r="AH74" i="41"/>
  <c r="AI74" i="41"/>
  <c r="AD74" i="41"/>
  <c r="AE74" i="41"/>
  <c r="AF74" i="41"/>
  <c r="AH75" i="41"/>
  <c r="AI75" i="41"/>
  <c r="AD75" i="41"/>
  <c r="AE75" i="41"/>
  <c r="AF75" i="41"/>
  <c r="AH76" i="41"/>
  <c r="AI76" i="41"/>
  <c r="AD76" i="41"/>
  <c r="AE76" i="41"/>
  <c r="AF76" i="41"/>
  <c r="AH77" i="41"/>
  <c r="AI77" i="41"/>
  <c r="AD77" i="41"/>
  <c r="AE77" i="41"/>
  <c r="AF77" i="41"/>
  <c r="AH78" i="41"/>
  <c r="AI78" i="41"/>
  <c r="AD78" i="41"/>
  <c r="AE78" i="41"/>
  <c r="AF78" i="41"/>
  <c r="AH79" i="41"/>
  <c r="AI79" i="41"/>
  <c r="AD79" i="41"/>
  <c r="AE79" i="41"/>
  <c r="AF79" i="41"/>
  <c r="AH80" i="41"/>
  <c r="AI80" i="41"/>
  <c r="AD80" i="41"/>
  <c r="AE80" i="41"/>
  <c r="AF80" i="41"/>
  <c r="AH81" i="41"/>
  <c r="AI81" i="41"/>
  <c r="AD81" i="41"/>
  <c r="AE81" i="41"/>
  <c r="AF81" i="41"/>
  <c r="AH82" i="41"/>
  <c r="AI82" i="41"/>
  <c r="AD82" i="41"/>
  <c r="AE82" i="41"/>
  <c r="AF82" i="41"/>
  <c r="AH83" i="41"/>
  <c r="AI83" i="41"/>
  <c r="AD83" i="41"/>
  <c r="AE83" i="41"/>
  <c r="AF83" i="41"/>
  <c r="AH84" i="41"/>
  <c r="AI84" i="41"/>
  <c r="AD84" i="41"/>
  <c r="AE84" i="41"/>
  <c r="AF84" i="41"/>
  <c r="AH85" i="41"/>
  <c r="AI85" i="41"/>
  <c r="AD85" i="41"/>
  <c r="AE85" i="41"/>
  <c r="AF85" i="41"/>
  <c r="AH86" i="41"/>
  <c r="AI86" i="41"/>
  <c r="AD86" i="41"/>
  <c r="AE86" i="41"/>
  <c r="AF86" i="41"/>
  <c r="AH87" i="41"/>
  <c r="AI87" i="41"/>
  <c r="AD87" i="41"/>
  <c r="AE87" i="41"/>
  <c r="AF87" i="41"/>
  <c r="AH88" i="41"/>
  <c r="AI88" i="41"/>
  <c r="AD88" i="41"/>
  <c r="AE88" i="41"/>
  <c r="AF88" i="41"/>
  <c r="AH89" i="41"/>
  <c r="AI89" i="41"/>
  <c r="AD89" i="41"/>
  <c r="AE89" i="41"/>
  <c r="AF89" i="41"/>
  <c r="AH90" i="41"/>
  <c r="AI90" i="41"/>
  <c r="AD90" i="41"/>
  <c r="AE90" i="41"/>
  <c r="AF90" i="41"/>
  <c r="AH91" i="41"/>
  <c r="AI91" i="41"/>
  <c r="AD91" i="41"/>
  <c r="AE91" i="41"/>
  <c r="AF91" i="41"/>
  <c r="AH92" i="41"/>
  <c r="AI92" i="41"/>
  <c r="AD92" i="41"/>
  <c r="AE92" i="41"/>
  <c r="AF92" i="41"/>
  <c r="AH93" i="41"/>
  <c r="AI93" i="41"/>
  <c r="AD93" i="41"/>
  <c r="AE93" i="41"/>
  <c r="AF93" i="41"/>
  <c r="AH94" i="41"/>
  <c r="AI94" i="41"/>
  <c r="AD94" i="41"/>
  <c r="AE94" i="41"/>
  <c r="AF94" i="41"/>
  <c r="AH95" i="41"/>
  <c r="AI95" i="41"/>
  <c r="AD95" i="41"/>
  <c r="AE95" i="41"/>
  <c r="AF95" i="41"/>
  <c r="AH96" i="41"/>
  <c r="AI96" i="41"/>
  <c r="AD96" i="41"/>
  <c r="AE96" i="41"/>
  <c r="AF96" i="41"/>
  <c r="AH97" i="41"/>
  <c r="AI97" i="41"/>
  <c r="AD97" i="41"/>
  <c r="AE97" i="41"/>
  <c r="AF97" i="41"/>
  <c r="AH98" i="41"/>
  <c r="AI98" i="41"/>
  <c r="AD98" i="41"/>
  <c r="AE98" i="41"/>
  <c r="AF98" i="41"/>
  <c r="AH99" i="41"/>
  <c r="AI99" i="41"/>
  <c r="AD99" i="41"/>
  <c r="AE99" i="41"/>
  <c r="AF99" i="41"/>
  <c r="AH100" i="41"/>
  <c r="AI100" i="41"/>
  <c r="AD100" i="41"/>
  <c r="AE100" i="41"/>
  <c r="AF100" i="41"/>
  <c r="AH101" i="41"/>
  <c r="AI101" i="41"/>
  <c r="AD101" i="41"/>
  <c r="AE101" i="41"/>
  <c r="AF101" i="41"/>
  <c r="AH102" i="41"/>
  <c r="AI102" i="41"/>
  <c r="AD102" i="41"/>
  <c r="AE102" i="41"/>
  <c r="AF102" i="41"/>
  <c r="AH103" i="41"/>
  <c r="AI103" i="41"/>
  <c r="AD103" i="41"/>
  <c r="AE103" i="41"/>
  <c r="AF103" i="41"/>
  <c r="AH104" i="41"/>
  <c r="AI104" i="41"/>
  <c r="AD104" i="41"/>
  <c r="AE104" i="41"/>
  <c r="AF104" i="41"/>
  <c r="AH105" i="41"/>
  <c r="AI105" i="41"/>
  <c r="AD105" i="41"/>
  <c r="AE105" i="41"/>
  <c r="AF105" i="41"/>
  <c r="AH106" i="41"/>
  <c r="AI106" i="41"/>
  <c r="AD106" i="41"/>
  <c r="AE106" i="41"/>
  <c r="AF106" i="41"/>
  <c r="AH107" i="41"/>
  <c r="AI107" i="41"/>
  <c r="AD107" i="41"/>
  <c r="AE107" i="41"/>
  <c r="AF107" i="41"/>
  <c r="AH108" i="41"/>
  <c r="AI108" i="41"/>
  <c r="AD108" i="41"/>
  <c r="AE108" i="41"/>
  <c r="AF108" i="41"/>
  <c r="AH109" i="41"/>
  <c r="AI109" i="41"/>
  <c r="AD109" i="41"/>
  <c r="AE109" i="41"/>
  <c r="AF109" i="41"/>
  <c r="AH110" i="41"/>
  <c r="AI110" i="41"/>
  <c r="AD110" i="41"/>
  <c r="AE110" i="41"/>
  <c r="AF110" i="41"/>
  <c r="AH111" i="41"/>
  <c r="AI111" i="41"/>
  <c r="AD111" i="41"/>
  <c r="AE111" i="41"/>
  <c r="AF111" i="41"/>
  <c r="AH112" i="41"/>
  <c r="AI112" i="41"/>
  <c r="AD112" i="41"/>
  <c r="AE112" i="41"/>
  <c r="AF112" i="41"/>
  <c r="AH113" i="41"/>
  <c r="AI113" i="41"/>
  <c r="AD113" i="41"/>
  <c r="AE113" i="41"/>
  <c r="AF113" i="41"/>
  <c r="AH114" i="41"/>
  <c r="AI114" i="41"/>
  <c r="AD114" i="41"/>
  <c r="AE114" i="41"/>
  <c r="AF114" i="41"/>
  <c r="AH115" i="41"/>
  <c r="AI115" i="41"/>
  <c r="AD115" i="41"/>
  <c r="AE115" i="41"/>
  <c r="AF115" i="41"/>
  <c r="AH116" i="41"/>
  <c r="AI116" i="41"/>
  <c r="AD116" i="41"/>
  <c r="AE116" i="41"/>
  <c r="AF116" i="41"/>
  <c r="AH117" i="41"/>
  <c r="AI117" i="41"/>
  <c r="AD117" i="41"/>
  <c r="AE117" i="41"/>
  <c r="AF117" i="41"/>
  <c r="AH118" i="41"/>
  <c r="AI118" i="41"/>
  <c r="AD118" i="41"/>
  <c r="AE118" i="41"/>
  <c r="AF118" i="41"/>
  <c r="AH119" i="41"/>
  <c r="AI119" i="41"/>
  <c r="AD119" i="41"/>
  <c r="AE119" i="41"/>
  <c r="AF119" i="41"/>
  <c r="AH120" i="41"/>
  <c r="AI120" i="41"/>
  <c r="AD120" i="41"/>
  <c r="AE120" i="41"/>
  <c r="AF120" i="41"/>
  <c r="AH121" i="41"/>
  <c r="AI121" i="41"/>
  <c r="AD121" i="41"/>
  <c r="AE121" i="41"/>
  <c r="AF121" i="41"/>
  <c r="AH122" i="41"/>
  <c r="AI122" i="41"/>
  <c r="AD122" i="41"/>
  <c r="AE122" i="41"/>
  <c r="AF122" i="41"/>
  <c r="AH123" i="41"/>
  <c r="AI123" i="41"/>
  <c r="AD123" i="41"/>
  <c r="AE123" i="41"/>
  <c r="AF123" i="41"/>
  <c r="AH124" i="41"/>
  <c r="AI124" i="41"/>
  <c r="AD124" i="41"/>
  <c r="AE124" i="41"/>
  <c r="AF124" i="41"/>
  <c r="AH125" i="41"/>
  <c r="AI125" i="41"/>
  <c r="AD125" i="41"/>
  <c r="AE125" i="41"/>
  <c r="AF125" i="41"/>
  <c r="AH126" i="41"/>
  <c r="AI126" i="41"/>
  <c r="AD126" i="41"/>
  <c r="AE126" i="41"/>
  <c r="AF126" i="41"/>
  <c r="AH127" i="41"/>
  <c r="AI127" i="41"/>
  <c r="AD127" i="41"/>
  <c r="AE127" i="41"/>
  <c r="AF127" i="41"/>
  <c r="AH128" i="41"/>
  <c r="AI128" i="41"/>
  <c r="AD128" i="41"/>
  <c r="AE128" i="41"/>
  <c r="AF128" i="41"/>
  <c r="AH129" i="41"/>
  <c r="AI129" i="41"/>
  <c r="AD129" i="41"/>
  <c r="AE129" i="41"/>
  <c r="AF129" i="41"/>
  <c r="AH130" i="41"/>
  <c r="AI130" i="41"/>
  <c r="AD130" i="41"/>
  <c r="AE130" i="41"/>
  <c r="AF130" i="41"/>
  <c r="AH131" i="41"/>
  <c r="AI131" i="41"/>
  <c r="AD131" i="41"/>
  <c r="AE131" i="41"/>
  <c r="AF131" i="41"/>
  <c r="AH132" i="41"/>
  <c r="AI132" i="41"/>
  <c r="AD132" i="41"/>
  <c r="AE132" i="41"/>
  <c r="AF132" i="41"/>
  <c r="AH133" i="41"/>
  <c r="AI133" i="41"/>
  <c r="AD133" i="41"/>
  <c r="AE133" i="41"/>
  <c r="AF133" i="41"/>
  <c r="AH134" i="41"/>
  <c r="AI134" i="41"/>
  <c r="AD134" i="41"/>
  <c r="AE134" i="41"/>
  <c r="AF134" i="41"/>
  <c r="AH135" i="41"/>
  <c r="AI135" i="41"/>
  <c r="AD135" i="41"/>
  <c r="AE135" i="41"/>
  <c r="AF135" i="41"/>
  <c r="AH136" i="41"/>
  <c r="AI136" i="41"/>
  <c r="AD136" i="41"/>
  <c r="AE136" i="41"/>
  <c r="AF136" i="41"/>
  <c r="AH137" i="41"/>
  <c r="AI137" i="41"/>
  <c r="AD137" i="41"/>
  <c r="AE137" i="41"/>
  <c r="AF137" i="41"/>
  <c r="AH138" i="41"/>
  <c r="AI138" i="41"/>
  <c r="AD138" i="41"/>
  <c r="AE138" i="41"/>
  <c r="AF138" i="41"/>
  <c r="AH139" i="41"/>
  <c r="AI139" i="41"/>
  <c r="AD139" i="41"/>
  <c r="AE139" i="41"/>
  <c r="AF139" i="41"/>
  <c r="AH140" i="41"/>
  <c r="AI140" i="41"/>
  <c r="AD140" i="41"/>
  <c r="AE140" i="41"/>
  <c r="AF140" i="41"/>
  <c r="AH141" i="41"/>
  <c r="AI141" i="41"/>
  <c r="AD141" i="41"/>
  <c r="AE141" i="41"/>
  <c r="AF141" i="41"/>
  <c r="AH142" i="41"/>
  <c r="AI142" i="41"/>
  <c r="AD142" i="41"/>
  <c r="AE142" i="41"/>
  <c r="AF142" i="41"/>
  <c r="AH143" i="41"/>
  <c r="AI143" i="41"/>
  <c r="AD143" i="41"/>
  <c r="AE143" i="41"/>
  <c r="AF143" i="41"/>
  <c r="AH144" i="41"/>
  <c r="AI144" i="41"/>
  <c r="AD144" i="41"/>
  <c r="AE144" i="41"/>
  <c r="AF144" i="41"/>
  <c r="AH145" i="41"/>
  <c r="AI145" i="41"/>
  <c r="AD145" i="41"/>
  <c r="AE145" i="41"/>
  <c r="AF145" i="41"/>
  <c r="AH146" i="41"/>
  <c r="AI146" i="41"/>
  <c r="AD146" i="41"/>
  <c r="AE146" i="41"/>
  <c r="AF146" i="41"/>
  <c r="AH147" i="41"/>
  <c r="AI147" i="41"/>
  <c r="AD147" i="41"/>
  <c r="AE147" i="41"/>
  <c r="AF147" i="41"/>
  <c r="AH148" i="41"/>
  <c r="AI148" i="41"/>
  <c r="AD148" i="41"/>
  <c r="AE148" i="41"/>
  <c r="AF148" i="41"/>
  <c r="AH149" i="41"/>
  <c r="AI149" i="41"/>
  <c r="AD149" i="41"/>
  <c r="AE149" i="41"/>
  <c r="AF149" i="41"/>
  <c r="AH150" i="41"/>
  <c r="AI150" i="41"/>
  <c r="AD150" i="41"/>
  <c r="AE150" i="41"/>
  <c r="AF150" i="41"/>
  <c r="AH151" i="41"/>
  <c r="AI151" i="41"/>
  <c r="AD151" i="41"/>
  <c r="AE151" i="41"/>
  <c r="AF151" i="41"/>
  <c r="AH152" i="41"/>
  <c r="AI152" i="41"/>
  <c r="AD152" i="41"/>
  <c r="AE152" i="41"/>
  <c r="AF152" i="41"/>
  <c r="AH153" i="41"/>
  <c r="AI153" i="41"/>
  <c r="AD153" i="41"/>
  <c r="AE153" i="41"/>
  <c r="AF153" i="41"/>
  <c r="AH154" i="41"/>
  <c r="AI154" i="41"/>
  <c r="AD154" i="41"/>
  <c r="AE154" i="41"/>
  <c r="AF154" i="41"/>
  <c r="AH155" i="41"/>
  <c r="AI155" i="41"/>
  <c r="AD155" i="41"/>
  <c r="AE155" i="41"/>
  <c r="AF155" i="41"/>
  <c r="AH156" i="41"/>
  <c r="AI156" i="41"/>
  <c r="AD156" i="41"/>
  <c r="AE156" i="41"/>
  <c r="AF156" i="41"/>
  <c r="AH157" i="41"/>
  <c r="AI157" i="41"/>
  <c r="AD157" i="41"/>
  <c r="AE157" i="41"/>
  <c r="AF157" i="41"/>
  <c r="AH158" i="41"/>
  <c r="AI158" i="41"/>
  <c r="AD158" i="41"/>
  <c r="AE158" i="41"/>
  <c r="AF158" i="41"/>
  <c r="AH159" i="41"/>
  <c r="AI159" i="41"/>
  <c r="AD159" i="41"/>
  <c r="AE159" i="41"/>
  <c r="AF159" i="41"/>
  <c r="AH160" i="41"/>
  <c r="AI160" i="41"/>
  <c r="AD160" i="41"/>
  <c r="AE160" i="41"/>
  <c r="AF160" i="41"/>
  <c r="AH161" i="41"/>
  <c r="AI161" i="41"/>
  <c r="AD161" i="41"/>
  <c r="AE161" i="41"/>
  <c r="AF161" i="41"/>
  <c r="AH162" i="41"/>
  <c r="AI162" i="41"/>
  <c r="AD162" i="41"/>
  <c r="AE162" i="41"/>
  <c r="AF162" i="41"/>
  <c r="AH163" i="41"/>
  <c r="AI163" i="41"/>
  <c r="AD163" i="41"/>
  <c r="AE163" i="41"/>
  <c r="AF163" i="41"/>
  <c r="AH164" i="41"/>
  <c r="AI164" i="41"/>
  <c r="AD164" i="41"/>
  <c r="AE164" i="41"/>
  <c r="AF164" i="41"/>
  <c r="AH165" i="41"/>
  <c r="AI165" i="41"/>
  <c r="AD165" i="41"/>
  <c r="AE165" i="41"/>
  <c r="AF165" i="41"/>
  <c r="AH166" i="41"/>
  <c r="AI166" i="41"/>
  <c r="AD166" i="41"/>
  <c r="AE166" i="41"/>
  <c r="AF166" i="41"/>
  <c r="AH167" i="41"/>
  <c r="AI167" i="41"/>
  <c r="AD167" i="41"/>
  <c r="AE167" i="41"/>
  <c r="AF167" i="41"/>
  <c r="AH168" i="41"/>
  <c r="AI168" i="41"/>
  <c r="AD168" i="41"/>
  <c r="AE168" i="41"/>
  <c r="AF168" i="41"/>
  <c r="AH169" i="41"/>
  <c r="AI169" i="41"/>
  <c r="AD169" i="41"/>
  <c r="AE169" i="41"/>
  <c r="AF169" i="41"/>
  <c r="AH170" i="41"/>
  <c r="AI170" i="41"/>
  <c r="AD170" i="41"/>
  <c r="AE170" i="41"/>
  <c r="AF170" i="41"/>
  <c r="AH171" i="41"/>
  <c r="AI171" i="41"/>
  <c r="AD171" i="41"/>
  <c r="AE171" i="41"/>
  <c r="AF171" i="41"/>
  <c r="AH172" i="41"/>
  <c r="AI172" i="41"/>
  <c r="AD172" i="41"/>
  <c r="AE172" i="41"/>
  <c r="AF172" i="41"/>
  <c r="AH173" i="41"/>
  <c r="AI173" i="41"/>
  <c r="AD173" i="41"/>
  <c r="AE173" i="41"/>
  <c r="AF173" i="41"/>
  <c r="AH174" i="41"/>
  <c r="AI174" i="41"/>
  <c r="AD174" i="41"/>
  <c r="AE174" i="41"/>
  <c r="AF174" i="41"/>
  <c r="AH175" i="41"/>
  <c r="AI175" i="41"/>
  <c r="AD175" i="41"/>
  <c r="AE175" i="41"/>
  <c r="AF175" i="41"/>
  <c r="AH176" i="41"/>
  <c r="AI176" i="41"/>
  <c r="AD176" i="41"/>
  <c r="AE176" i="41"/>
  <c r="AF176" i="41"/>
  <c r="AH177" i="41"/>
  <c r="AI177" i="41"/>
  <c r="AD177" i="41"/>
  <c r="AE177" i="41"/>
  <c r="AF177" i="41"/>
  <c r="AH178" i="41"/>
  <c r="AI178" i="41"/>
  <c r="AD178" i="41"/>
  <c r="AE178" i="41"/>
  <c r="AF178" i="41"/>
  <c r="AH179" i="41"/>
  <c r="AI179" i="41"/>
  <c r="AD179" i="41"/>
  <c r="AE179" i="41"/>
  <c r="AF179" i="41"/>
  <c r="AH180" i="41"/>
  <c r="AI180" i="41"/>
  <c r="AD180" i="41"/>
  <c r="AE180" i="41"/>
  <c r="AF180" i="41"/>
  <c r="AH181" i="41"/>
  <c r="AI181" i="41"/>
  <c r="AD181" i="41"/>
  <c r="AE181" i="41"/>
  <c r="AF181" i="41"/>
  <c r="AH182" i="41"/>
  <c r="AI182" i="41"/>
  <c r="AD182" i="41"/>
  <c r="AE182" i="41"/>
  <c r="AF182" i="41"/>
  <c r="AH183" i="41"/>
  <c r="AI183" i="41"/>
  <c r="AD183" i="41"/>
  <c r="AE183" i="41"/>
  <c r="AF183" i="41"/>
  <c r="AH184" i="41"/>
  <c r="AI184" i="41"/>
  <c r="AD184" i="41"/>
  <c r="AE184" i="41"/>
  <c r="AF184" i="41"/>
  <c r="AH185" i="41"/>
  <c r="AI185" i="41"/>
  <c r="AD185" i="41"/>
  <c r="AE185" i="41"/>
  <c r="AF185" i="41"/>
  <c r="AH186" i="41"/>
  <c r="AI186" i="41"/>
  <c r="AD186" i="41"/>
  <c r="AE186" i="41"/>
  <c r="AF186" i="41"/>
  <c r="AH187" i="41"/>
  <c r="AI187" i="41"/>
  <c r="AD187" i="41"/>
  <c r="AE187" i="41"/>
  <c r="AF187" i="41"/>
  <c r="AH188" i="41"/>
  <c r="AI188" i="41"/>
  <c r="AD188" i="41"/>
  <c r="AE188" i="41"/>
  <c r="AF188" i="41"/>
  <c r="AH189" i="41"/>
  <c r="AI189" i="41"/>
  <c r="AD189" i="41"/>
  <c r="AE189" i="41"/>
  <c r="AF189" i="41"/>
  <c r="AH190" i="41"/>
  <c r="AI190" i="41"/>
  <c r="AD190" i="41"/>
  <c r="AE190" i="41"/>
  <c r="AF190" i="41"/>
  <c r="AH191" i="41"/>
  <c r="AI191" i="41"/>
  <c r="AD191" i="41"/>
  <c r="AE191" i="41"/>
  <c r="AF191" i="41"/>
  <c r="AH192" i="41"/>
  <c r="AI192" i="41"/>
  <c r="AD192" i="41"/>
  <c r="AE192" i="41"/>
  <c r="AF192" i="41"/>
  <c r="AH193" i="41"/>
  <c r="AI193" i="41"/>
  <c r="AD193" i="41"/>
  <c r="AE193" i="41"/>
  <c r="AF193" i="41"/>
  <c r="AH194" i="41"/>
  <c r="AI194" i="41"/>
  <c r="AD194" i="41"/>
  <c r="AE194" i="41"/>
  <c r="AF194" i="41"/>
  <c r="AH195" i="41"/>
  <c r="AI195" i="41"/>
  <c r="AD195" i="41"/>
  <c r="AE195" i="41"/>
  <c r="AF195" i="41"/>
  <c r="AH196" i="41"/>
  <c r="AI196" i="41"/>
  <c r="AD196" i="41"/>
  <c r="AE196" i="41"/>
  <c r="AF196" i="41"/>
  <c r="AH197" i="41"/>
  <c r="AI197" i="41"/>
  <c r="AD197" i="41"/>
  <c r="AE197" i="41"/>
  <c r="AF197" i="41"/>
  <c r="AH198" i="41"/>
  <c r="AI198" i="41"/>
  <c r="AD198" i="41"/>
  <c r="AE198" i="41"/>
  <c r="AF198" i="41"/>
  <c r="AH199" i="41"/>
  <c r="AI199" i="41"/>
  <c r="AD199" i="41"/>
  <c r="AE199" i="41"/>
  <c r="AF199" i="41"/>
  <c r="AH200" i="41"/>
  <c r="AI200" i="41"/>
  <c r="AD200" i="41"/>
  <c r="AE200" i="41"/>
  <c r="AF200" i="41"/>
  <c r="AF9" i="41"/>
  <c r="AE9" i="41"/>
  <c r="AD9" i="41"/>
  <c r="AI9" i="41"/>
  <c r="AH9" i="41"/>
  <c r="AD205" i="41"/>
  <c r="AE205" i="41"/>
  <c r="AF205" i="41"/>
  <c r="AD206" i="41"/>
  <c r="AE206" i="41"/>
  <c r="AF206" i="41"/>
  <c r="AD207" i="41"/>
  <c r="AE207" i="41"/>
  <c r="AF207" i="41"/>
  <c r="AD208" i="41"/>
  <c r="AE208" i="41"/>
  <c r="AF208" i="41"/>
  <c r="AF204" i="41"/>
  <c r="AE204" i="41"/>
  <c r="AD204" i="41"/>
  <c r="AC205" i="41"/>
  <c r="AC207" i="41"/>
  <c r="AC208" i="41"/>
  <c r="AC204" i="41"/>
  <c r="B209" i="41"/>
  <c r="AI205" i="41"/>
  <c r="AI206" i="41"/>
  <c r="AI207" i="41"/>
  <c r="AI208" i="41"/>
  <c r="AI204" i="41"/>
  <c r="AH204" i="41"/>
  <c r="AH205" i="41"/>
  <c r="AH206" i="41"/>
  <c r="AH207" i="41"/>
  <c r="AH208" i="41"/>
  <c r="AG205" i="41"/>
  <c r="AG207" i="41"/>
  <c r="AG208" i="41"/>
  <c r="AG204" i="41"/>
  <c r="D203" i="41"/>
  <c r="E203" i="41"/>
  <c r="F203" i="41"/>
  <c r="G203" i="41"/>
  <c r="H203" i="41"/>
  <c r="I203" i="41"/>
  <c r="J203" i="41"/>
  <c r="K203" i="41"/>
  <c r="L203" i="41"/>
  <c r="M203" i="41"/>
  <c r="N203" i="41"/>
  <c r="O203" i="41"/>
  <c r="P203" i="41"/>
  <c r="Q203" i="41"/>
  <c r="R203" i="41"/>
  <c r="S203" i="41"/>
  <c r="T203" i="41"/>
  <c r="U203" i="41"/>
  <c r="V203" i="41"/>
  <c r="W203" i="41"/>
  <c r="X203" i="41"/>
  <c r="Y203" i="41"/>
  <c r="Z203" i="41"/>
  <c r="C203" i="41"/>
  <c r="BG6" i="29"/>
  <c r="BH6" i="29"/>
  <c r="BI6" i="29"/>
  <c r="BJ6" i="29"/>
  <c r="BK6" i="29"/>
  <c r="BL6" i="29"/>
  <c r="BM6" i="29"/>
  <c r="BN6" i="29"/>
  <c r="BO6" i="29"/>
  <c r="BP6" i="29"/>
  <c r="BQ6" i="29"/>
  <c r="BR6" i="29"/>
  <c r="BS6" i="29"/>
  <c r="BT6" i="29"/>
  <c r="BU6" i="29"/>
  <c r="BV6" i="29"/>
  <c r="BG7" i="29"/>
  <c r="BH7" i="29"/>
  <c r="BI7" i="29"/>
  <c r="BJ7" i="29"/>
  <c r="BK7" i="29"/>
  <c r="BL7" i="29"/>
  <c r="BM7" i="29"/>
  <c r="BN7" i="29"/>
  <c r="BO7" i="29"/>
  <c r="BP7" i="29"/>
  <c r="BQ7" i="29"/>
  <c r="BR7" i="29"/>
  <c r="BS7" i="29"/>
  <c r="BT7" i="29"/>
  <c r="BU7" i="29"/>
  <c r="BV7" i="29"/>
  <c r="BG8" i="29"/>
  <c r="BH8" i="29"/>
  <c r="BI8" i="29"/>
  <c r="BJ8" i="29"/>
  <c r="BK8" i="29"/>
  <c r="BL8" i="29"/>
  <c r="BM8" i="29"/>
  <c r="BN8" i="29"/>
  <c r="BO8" i="29"/>
  <c r="BP8" i="29"/>
  <c r="BQ8" i="29"/>
  <c r="BR8" i="29"/>
  <c r="BS8" i="29"/>
  <c r="BT8" i="29"/>
  <c r="BU8" i="29"/>
  <c r="BV8" i="29"/>
  <c r="BG9" i="29"/>
  <c r="BH9" i="29"/>
  <c r="BI9" i="29"/>
  <c r="BJ9" i="29"/>
  <c r="BK9" i="29"/>
  <c r="BL9" i="29"/>
  <c r="BM9" i="29"/>
  <c r="BN9" i="29"/>
  <c r="BO9" i="29"/>
  <c r="BP9" i="29"/>
  <c r="BQ9" i="29"/>
  <c r="BR9" i="29"/>
  <c r="BS9" i="29"/>
  <c r="BT9" i="29"/>
  <c r="BU9" i="29"/>
  <c r="BV9" i="29"/>
  <c r="BG10" i="29"/>
  <c r="BH10" i="29"/>
  <c r="BI10" i="29"/>
  <c r="BJ10" i="29"/>
  <c r="BK10" i="29"/>
  <c r="BL10" i="29"/>
  <c r="BM10" i="29"/>
  <c r="BN10" i="29"/>
  <c r="BO10" i="29"/>
  <c r="BP10" i="29"/>
  <c r="BQ10" i="29"/>
  <c r="BR10" i="29"/>
  <c r="BS10" i="29"/>
  <c r="BT10" i="29"/>
  <c r="BU10" i="29"/>
  <c r="BV10" i="29"/>
  <c r="BG11" i="29"/>
  <c r="BH11" i="29"/>
  <c r="BI11" i="29"/>
  <c r="BJ11" i="29"/>
  <c r="BK11" i="29"/>
  <c r="BL11" i="29"/>
  <c r="BM11" i="29"/>
  <c r="BN11" i="29"/>
  <c r="BO11" i="29"/>
  <c r="BP11" i="29"/>
  <c r="BQ11" i="29"/>
  <c r="BR11" i="29"/>
  <c r="BS11" i="29"/>
  <c r="BT11" i="29"/>
  <c r="BU11" i="29"/>
  <c r="BV11" i="29"/>
  <c r="BG12" i="29"/>
  <c r="BH12" i="29"/>
  <c r="BI12" i="29"/>
  <c r="BJ12" i="29"/>
  <c r="BK12" i="29"/>
  <c r="BL12" i="29"/>
  <c r="BM12" i="29"/>
  <c r="BN12" i="29"/>
  <c r="BO12" i="29"/>
  <c r="BP12" i="29"/>
  <c r="BQ12" i="29"/>
  <c r="BR12" i="29"/>
  <c r="BS12" i="29"/>
  <c r="BT12" i="29"/>
  <c r="BU12" i="29"/>
  <c r="BV12" i="29"/>
  <c r="BG13" i="29"/>
  <c r="BH13" i="29"/>
  <c r="BI13" i="29"/>
  <c r="BJ13" i="29"/>
  <c r="BK13" i="29"/>
  <c r="BL13" i="29"/>
  <c r="BM13" i="29"/>
  <c r="BN13" i="29"/>
  <c r="BO13" i="29"/>
  <c r="BP13" i="29"/>
  <c r="BQ13" i="29"/>
  <c r="BR13" i="29"/>
  <c r="BS13" i="29"/>
  <c r="BT13" i="29"/>
  <c r="BU13" i="29"/>
  <c r="BV13" i="29"/>
  <c r="BG14" i="29"/>
  <c r="BH14" i="29"/>
  <c r="BI14" i="29"/>
  <c r="BJ14" i="29"/>
  <c r="BK14" i="29"/>
  <c r="BL14" i="29"/>
  <c r="BM14" i="29"/>
  <c r="BN14" i="29"/>
  <c r="BO14" i="29"/>
  <c r="BP14" i="29"/>
  <c r="BQ14" i="29"/>
  <c r="BR14" i="29"/>
  <c r="BS14" i="29"/>
  <c r="BT14" i="29"/>
  <c r="BU14" i="29"/>
  <c r="BV14" i="29"/>
  <c r="BG15" i="29"/>
  <c r="BH15" i="29"/>
  <c r="BI15" i="29"/>
  <c r="BJ15" i="29"/>
  <c r="BK15" i="29"/>
  <c r="BL15" i="29"/>
  <c r="BM15" i="29"/>
  <c r="BN15" i="29"/>
  <c r="BO15" i="29"/>
  <c r="BP15" i="29"/>
  <c r="BQ15" i="29"/>
  <c r="BR15" i="29"/>
  <c r="BS15" i="29"/>
  <c r="BT15" i="29"/>
  <c r="BU15" i="29"/>
  <c r="BV15" i="29"/>
  <c r="BG16" i="29"/>
  <c r="BH16" i="29"/>
  <c r="BI16" i="29"/>
  <c r="BJ16" i="29"/>
  <c r="BK16" i="29"/>
  <c r="BL16" i="29"/>
  <c r="BM16" i="29"/>
  <c r="BN16" i="29"/>
  <c r="BO16" i="29"/>
  <c r="BP16" i="29"/>
  <c r="BQ16" i="29"/>
  <c r="BR16" i="29"/>
  <c r="BS16" i="29"/>
  <c r="BT16" i="29"/>
  <c r="BU16" i="29"/>
  <c r="BV16" i="29"/>
  <c r="BG17" i="29"/>
  <c r="BH17" i="29"/>
  <c r="BI17" i="29"/>
  <c r="BJ17" i="29"/>
  <c r="BK17" i="29"/>
  <c r="BL17" i="29"/>
  <c r="BM17" i="29"/>
  <c r="BN17" i="29"/>
  <c r="BO17" i="29"/>
  <c r="BP17" i="29"/>
  <c r="BQ17" i="29"/>
  <c r="BR17" i="29"/>
  <c r="BS17" i="29"/>
  <c r="BT17" i="29"/>
  <c r="BU17" i="29"/>
  <c r="BV17" i="29"/>
  <c r="BG18" i="29"/>
  <c r="BH18" i="29"/>
  <c r="BI18" i="29"/>
  <c r="BJ18" i="29"/>
  <c r="BK18" i="29"/>
  <c r="BL18" i="29"/>
  <c r="BM18" i="29"/>
  <c r="BN18" i="29"/>
  <c r="BO18" i="29"/>
  <c r="BP18" i="29"/>
  <c r="BQ18" i="29"/>
  <c r="BR18" i="29"/>
  <c r="BS18" i="29"/>
  <c r="BT18" i="29"/>
  <c r="BU18" i="29"/>
  <c r="BV18" i="29"/>
  <c r="BG19" i="29"/>
  <c r="BH19" i="29"/>
  <c r="BI19" i="29"/>
  <c r="BJ19" i="29"/>
  <c r="BK19" i="29"/>
  <c r="BL19" i="29"/>
  <c r="BM19" i="29"/>
  <c r="BN19" i="29"/>
  <c r="BO19" i="29"/>
  <c r="BP19" i="29"/>
  <c r="BQ19" i="29"/>
  <c r="BR19" i="29"/>
  <c r="BS19" i="29"/>
  <c r="BT19" i="29"/>
  <c r="BU19" i="29"/>
  <c r="BV19" i="29"/>
  <c r="BG20" i="29"/>
  <c r="BH20" i="29"/>
  <c r="BI20" i="29"/>
  <c r="BJ20" i="29"/>
  <c r="BK20" i="29"/>
  <c r="BL20" i="29"/>
  <c r="BM20" i="29"/>
  <c r="BN20" i="29"/>
  <c r="BO20" i="29"/>
  <c r="BP20" i="29"/>
  <c r="BQ20" i="29"/>
  <c r="BR20" i="29"/>
  <c r="BS20" i="29"/>
  <c r="BT20" i="29"/>
  <c r="BU20" i="29"/>
  <c r="BV20" i="29"/>
  <c r="BG21" i="29"/>
  <c r="BH21" i="29"/>
  <c r="BI21" i="29"/>
  <c r="BJ21" i="29"/>
  <c r="BK21" i="29"/>
  <c r="BL21" i="29"/>
  <c r="BM21" i="29"/>
  <c r="BN21" i="29"/>
  <c r="BO21" i="29"/>
  <c r="BP21" i="29"/>
  <c r="BQ21" i="29"/>
  <c r="BR21" i="29"/>
  <c r="BS21" i="29"/>
  <c r="BT21" i="29"/>
  <c r="BU21" i="29"/>
  <c r="BV21" i="29"/>
  <c r="BG22" i="29"/>
  <c r="BH22" i="29"/>
  <c r="BI22" i="29"/>
  <c r="BJ22" i="29"/>
  <c r="BK22" i="29"/>
  <c r="BL22" i="29"/>
  <c r="BM22" i="29"/>
  <c r="BN22" i="29"/>
  <c r="BO22" i="29"/>
  <c r="BP22" i="29"/>
  <c r="BQ22" i="29"/>
  <c r="BR22" i="29"/>
  <c r="BS22" i="29"/>
  <c r="BT22" i="29"/>
  <c r="BU22" i="29"/>
  <c r="BV22" i="29"/>
  <c r="BG23" i="29"/>
  <c r="BH23" i="29"/>
  <c r="BI23" i="29"/>
  <c r="BJ23" i="29"/>
  <c r="BK23" i="29"/>
  <c r="BL23" i="29"/>
  <c r="BM23" i="29"/>
  <c r="BN23" i="29"/>
  <c r="BO23" i="29"/>
  <c r="BP23" i="29"/>
  <c r="BQ23" i="29"/>
  <c r="BR23" i="29"/>
  <c r="BS23" i="29"/>
  <c r="BT23" i="29"/>
  <c r="BU23" i="29"/>
  <c r="BV23" i="29"/>
  <c r="BG24" i="29"/>
  <c r="BH24" i="29"/>
  <c r="BI24" i="29"/>
  <c r="BJ24" i="29"/>
  <c r="BK24" i="29"/>
  <c r="BL24" i="29"/>
  <c r="BM24" i="29"/>
  <c r="BN24" i="29"/>
  <c r="BO24" i="29"/>
  <c r="BP24" i="29"/>
  <c r="BQ24" i="29"/>
  <c r="BR24" i="29"/>
  <c r="BS24" i="29"/>
  <c r="BT24" i="29"/>
  <c r="BU24" i="29"/>
  <c r="BV24" i="29"/>
  <c r="BG25" i="29"/>
  <c r="BH25" i="29"/>
  <c r="BI25" i="29"/>
  <c r="BJ25" i="29"/>
  <c r="BK25" i="29"/>
  <c r="BL25" i="29"/>
  <c r="BM25" i="29"/>
  <c r="BN25" i="29"/>
  <c r="BO25" i="29"/>
  <c r="BP25" i="29"/>
  <c r="BQ25" i="29"/>
  <c r="BR25" i="29"/>
  <c r="BS25" i="29"/>
  <c r="BT25" i="29"/>
  <c r="BU25" i="29"/>
  <c r="BV25" i="29"/>
  <c r="BG26" i="29"/>
  <c r="BH26" i="29"/>
  <c r="BI26" i="29"/>
  <c r="BJ26" i="29"/>
  <c r="BK26" i="29"/>
  <c r="BL26" i="29"/>
  <c r="BM26" i="29"/>
  <c r="BN26" i="29"/>
  <c r="BO26" i="29"/>
  <c r="BP26" i="29"/>
  <c r="BQ26" i="29"/>
  <c r="BR26" i="29"/>
  <c r="BS26" i="29"/>
  <c r="BT26" i="29"/>
  <c r="BU26" i="29"/>
  <c r="BV26" i="29"/>
  <c r="BG27" i="29"/>
  <c r="BH27" i="29"/>
  <c r="BI27" i="29"/>
  <c r="BJ27" i="29"/>
  <c r="BK27" i="29"/>
  <c r="BL27" i="29"/>
  <c r="BM27" i="29"/>
  <c r="BN27" i="29"/>
  <c r="BO27" i="29"/>
  <c r="BP27" i="29"/>
  <c r="BQ27" i="29"/>
  <c r="BR27" i="29"/>
  <c r="BS27" i="29"/>
  <c r="BT27" i="29"/>
  <c r="BU27" i="29"/>
  <c r="BV27" i="29"/>
  <c r="BN28" i="29"/>
  <c r="BO28" i="29"/>
  <c r="BP28" i="29"/>
  <c r="BQ28" i="29"/>
  <c r="BR28" i="29"/>
  <c r="BS28" i="29"/>
  <c r="BT28" i="29"/>
  <c r="BU28" i="29"/>
  <c r="BV28" i="29"/>
  <c r="BG29" i="29"/>
  <c r="BH29" i="29"/>
  <c r="BI29" i="29"/>
  <c r="BJ29" i="29"/>
  <c r="BK29" i="29"/>
  <c r="BL29" i="29"/>
  <c r="BM29" i="29"/>
  <c r="BN29" i="29"/>
  <c r="BO29" i="29"/>
  <c r="BP29" i="29"/>
  <c r="BQ29" i="29"/>
  <c r="BR29" i="29"/>
  <c r="BS29" i="29"/>
  <c r="BT29" i="29"/>
  <c r="BU29" i="29"/>
  <c r="BV29" i="29"/>
  <c r="BG30" i="29"/>
  <c r="BH30" i="29"/>
  <c r="BI30" i="29"/>
  <c r="BJ30" i="29"/>
  <c r="BK30" i="29"/>
  <c r="BL30" i="29"/>
  <c r="BM30" i="29"/>
  <c r="BN30" i="29"/>
  <c r="BO30" i="29"/>
  <c r="BP30" i="29"/>
  <c r="BQ30" i="29"/>
  <c r="BR30" i="29"/>
  <c r="BS30" i="29"/>
  <c r="BT30" i="29"/>
  <c r="BU30" i="29"/>
  <c r="BV30" i="29"/>
  <c r="BG31" i="29"/>
  <c r="BH31" i="29"/>
  <c r="BI31" i="29"/>
  <c r="BJ31" i="29"/>
  <c r="BK31" i="29"/>
  <c r="BL31" i="29"/>
  <c r="BM31" i="29"/>
  <c r="BN31" i="29"/>
  <c r="BO31" i="29"/>
  <c r="BP31" i="29"/>
  <c r="BQ31" i="29"/>
  <c r="BR31" i="29"/>
  <c r="BS31" i="29"/>
  <c r="BT31" i="29"/>
  <c r="BU31" i="29"/>
  <c r="BV31" i="29"/>
  <c r="BG32" i="29"/>
  <c r="BH32" i="29"/>
  <c r="BI32" i="29"/>
  <c r="BJ32" i="29"/>
  <c r="BK32" i="29"/>
  <c r="BL32" i="29"/>
  <c r="BM32" i="29"/>
  <c r="BN32" i="29"/>
  <c r="BO32" i="29"/>
  <c r="BP32" i="29"/>
  <c r="BQ32" i="29"/>
  <c r="BR32" i="29"/>
  <c r="BS32" i="29"/>
  <c r="BT32" i="29"/>
  <c r="BU32" i="29"/>
  <c r="BV32" i="29"/>
  <c r="BG33" i="29"/>
  <c r="BH33" i="29"/>
  <c r="BI33" i="29"/>
  <c r="BJ33" i="29"/>
  <c r="BK33" i="29"/>
  <c r="BL33" i="29"/>
  <c r="BM33" i="29"/>
  <c r="BN33" i="29"/>
  <c r="BO33" i="29"/>
  <c r="BP33" i="29"/>
  <c r="BQ33" i="29"/>
  <c r="BR33" i="29"/>
  <c r="BS33" i="29"/>
  <c r="BT33" i="29"/>
  <c r="BU33" i="29"/>
  <c r="BV33" i="29"/>
  <c r="BG34" i="29"/>
  <c r="BH34" i="29"/>
  <c r="BI34" i="29"/>
  <c r="BJ34" i="29"/>
  <c r="BK34" i="29"/>
  <c r="BL34" i="29"/>
  <c r="BM34" i="29"/>
  <c r="BN34" i="29"/>
  <c r="BO34" i="29"/>
  <c r="BP34" i="29"/>
  <c r="BQ34" i="29"/>
  <c r="BR34" i="29"/>
  <c r="BS34" i="29"/>
  <c r="BT34" i="29"/>
  <c r="BU34" i="29"/>
  <c r="BV34" i="29"/>
  <c r="BG35" i="29"/>
  <c r="BH35" i="29"/>
  <c r="BI35" i="29"/>
  <c r="BJ35" i="29"/>
  <c r="BK35" i="29"/>
  <c r="BL35" i="29"/>
  <c r="BM35" i="29"/>
  <c r="BN35" i="29"/>
  <c r="BO35" i="29"/>
  <c r="BP35" i="29"/>
  <c r="BQ35" i="29"/>
  <c r="BR35" i="29"/>
  <c r="BS35" i="29"/>
  <c r="BT35" i="29"/>
  <c r="BU35" i="29"/>
  <c r="BV35" i="29"/>
  <c r="BG36" i="29"/>
  <c r="BH36" i="29"/>
  <c r="BI36" i="29"/>
  <c r="BJ36" i="29"/>
  <c r="BK36" i="29"/>
  <c r="BL36" i="29"/>
  <c r="BM36" i="29"/>
  <c r="BN36" i="29"/>
  <c r="BO36" i="29"/>
  <c r="BP36" i="29"/>
  <c r="BQ36" i="29"/>
  <c r="BR36" i="29"/>
  <c r="BS36" i="29"/>
  <c r="BT36" i="29"/>
  <c r="BU36" i="29"/>
  <c r="BV36" i="29"/>
  <c r="BG37" i="29"/>
  <c r="BH37" i="29"/>
  <c r="BI37" i="29"/>
  <c r="BJ37" i="29"/>
  <c r="BK37" i="29"/>
  <c r="BL37" i="29"/>
  <c r="BM37" i="29"/>
  <c r="BN37" i="29"/>
  <c r="BO37" i="29"/>
  <c r="BP37" i="29"/>
  <c r="BQ37" i="29"/>
  <c r="BR37" i="29"/>
  <c r="BS37" i="29"/>
  <c r="BT37" i="29"/>
  <c r="BU37" i="29"/>
  <c r="BV37" i="29"/>
  <c r="BG38" i="29"/>
  <c r="BH38" i="29"/>
  <c r="BI38" i="29"/>
  <c r="BJ38" i="29"/>
  <c r="BK38" i="29"/>
  <c r="BL38" i="29"/>
  <c r="BM38" i="29"/>
  <c r="BN38" i="29"/>
  <c r="BO38" i="29"/>
  <c r="BP38" i="29"/>
  <c r="BQ38" i="29"/>
  <c r="BR38" i="29"/>
  <c r="BS38" i="29"/>
  <c r="BT38" i="29"/>
  <c r="BU38" i="29"/>
  <c r="BV38" i="29"/>
  <c r="BG39" i="29"/>
  <c r="BH39" i="29"/>
  <c r="BI39" i="29"/>
  <c r="BJ39" i="29"/>
  <c r="BK39" i="29"/>
  <c r="BL39" i="29"/>
  <c r="BM39" i="29"/>
  <c r="BN39" i="29"/>
  <c r="BO39" i="29"/>
  <c r="BP39" i="29"/>
  <c r="BQ39" i="29"/>
  <c r="BR39" i="29"/>
  <c r="BS39" i="29"/>
  <c r="BT39" i="29"/>
  <c r="BU39" i="29"/>
  <c r="BV39" i="29"/>
  <c r="BG40" i="29"/>
  <c r="BH40" i="29"/>
  <c r="BI40" i="29"/>
  <c r="BJ40" i="29"/>
  <c r="BK40" i="29"/>
  <c r="BL40" i="29"/>
  <c r="BM40" i="29"/>
  <c r="BN40" i="29"/>
  <c r="BO40" i="29"/>
  <c r="BP40" i="29"/>
  <c r="BQ40" i="29"/>
  <c r="BR40" i="29"/>
  <c r="BS40" i="29"/>
  <c r="BT40" i="29"/>
  <c r="BU40" i="29"/>
  <c r="BV40" i="29"/>
  <c r="BG41" i="29"/>
  <c r="BH41" i="29"/>
  <c r="BI41" i="29"/>
  <c r="BJ41" i="29"/>
  <c r="BK41" i="29"/>
  <c r="BL41" i="29"/>
  <c r="BM41" i="29"/>
  <c r="BN41" i="29"/>
  <c r="BO41" i="29"/>
  <c r="BP41" i="29"/>
  <c r="BQ41" i="29"/>
  <c r="BR41" i="29"/>
  <c r="BS41" i="29"/>
  <c r="BT41" i="29"/>
  <c r="BU41" i="29"/>
  <c r="BV41" i="29"/>
  <c r="BG42" i="29"/>
  <c r="BH42" i="29"/>
  <c r="BI42" i="29"/>
  <c r="BJ42" i="29"/>
  <c r="BK42" i="29"/>
  <c r="BL42" i="29"/>
  <c r="BM42" i="29"/>
  <c r="BN42" i="29"/>
  <c r="BO42" i="29"/>
  <c r="BP42" i="29"/>
  <c r="BQ42" i="29"/>
  <c r="BR42" i="29"/>
  <c r="BS42" i="29"/>
  <c r="BT42" i="29"/>
  <c r="BU42" i="29"/>
  <c r="BV42" i="29"/>
  <c r="BG43" i="29"/>
  <c r="BH43" i="29"/>
  <c r="BI43" i="29"/>
  <c r="BJ43" i="29"/>
  <c r="BK43" i="29"/>
  <c r="BL43" i="29"/>
  <c r="BM43" i="29"/>
  <c r="BN43" i="29"/>
  <c r="BO43" i="29"/>
  <c r="BP43" i="29"/>
  <c r="BQ43" i="29"/>
  <c r="BR43" i="29"/>
  <c r="BS43" i="29"/>
  <c r="BT43" i="29"/>
  <c r="BU43" i="29"/>
  <c r="BV43" i="29"/>
  <c r="BG44" i="29"/>
  <c r="BH44" i="29"/>
  <c r="BI44" i="29"/>
  <c r="BJ44" i="29"/>
  <c r="BK44" i="29"/>
  <c r="BL44" i="29"/>
  <c r="BM44" i="29"/>
  <c r="BN44" i="29"/>
  <c r="BO44" i="29"/>
  <c r="BP44" i="29"/>
  <c r="BQ44" i="29"/>
  <c r="BR44" i="29"/>
  <c r="BS44" i="29"/>
  <c r="BT44" i="29"/>
  <c r="BU44" i="29"/>
  <c r="BV44" i="29"/>
  <c r="BG45" i="29"/>
  <c r="BH45" i="29"/>
  <c r="BI45" i="29"/>
  <c r="BJ45" i="29"/>
  <c r="BK45" i="29"/>
  <c r="BL45" i="29"/>
  <c r="BM45" i="29"/>
  <c r="BN45" i="29"/>
  <c r="BO45" i="29"/>
  <c r="BP45" i="29"/>
  <c r="BQ45" i="29"/>
  <c r="BR45" i="29"/>
  <c r="BS45" i="29"/>
  <c r="BT45" i="29"/>
  <c r="BU45" i="29"/>
  <c r="BV45" i="29"/>
  <c r="BG46" i="29"/>
  <c r="BH46" i="29"/>
  <c r="BI46" i="29"/>
  <c r="BJ46" i="29"/>
  <c r="BK46" i="29"/>
  <c r="BL46" i="29"/>
  <c r="BM46" i="29"/>
  <c r="BN46" i="29"/>
  <c r="BO46" i="29"/>
  <c r="BP46" i="29"/>
  <c r="BQ46" i="29"/>
  <c r="BR46" i="29"/>
  <c r="BS46" i="29"/>
  <c r="BT46" i="29"/>
  <c r="BU46" i="29"/>
  <c r="BV46" i="29"/>
  <c r="BG47" i="29"/>
  <c r="BH47" i="29"/>
  <c r="BI47" i="29"/>
  <c r="BJ47" i="29"/>
  <c r="BK47" i="29"/>
  <c r="BL47" i="29"/>
  <c r="BM47" i="29"/>
  <c r="BN47" i="29"/>
  <c r="BO47" i="29"/>
  <c r="BP47" i="29"/>
  <c r="BQ47" i="29"/>
  <c r="BR47" i="29"/>
  <c r="BS47" i="29"/>
  <c r="BT47" i="29"/>
  <c r="BU47" i="29"/>
  <c r="BV47" i="29"/>
  <c r="BN48" i="29"/>
  <c r="BO48" i="29"/>
  <c r="BP48" i="29"/>
  <c r="BQ48" i="29"/>
  <c r="BR48" i="29"/>
  <c r="BS48" i="29"/>
  <c r="BT48" i="29"/>
  <c r="BU48" i="29"/>
  <c r="BV48" i="29"/>
  <c r="BG49" i="29"/>
  <c r="BH49" i="29"/>
  <c r="BI49" i="29"/>
  <c r="BJ49" i="29"/>
  <c r="BK49" i="29"/>
  <c r="BL49" i="29"/>
  <c r="BM49" i="29"/>
  <c r="BN49" i="29"/>
  <c r="BO49" i="29"/>
  <c r="BP49" i="29"/>
  <c r="BQ49" i="29"/>
  <c r="BR49" i="29"/>
  <c r="BS49" i="29"/>
  <c r="BT49" i="29"/>
  <c r="BU49" i="29"/>
  <c r="BV49" i="29"/>
  <c r="BG50" i="29"/>
  <c r="BH50" i="29"/>
  <c r="BI50" i="29"/>
  <c r="BJ50" i="29"/>
  <c r="BK50" i="29"/>
  <c r="BL50" i="29"/>
  <c r="BM50" i="29"/>
  <c r="BN50" i="29"/>
  <c r="BO50" i="29"/>
  <c r="BP50" i="29"/>
  <c r="BQ50" i="29"/>
  <c r="BR50" i="29"/>
  <c r="BS50" i="29"/>
  <c r="BT50" i="29"/>
  <c r="BU50" i="29"/>
  <c r="BV50" i="29"/>
  <c r="BG51" i="29"/>
  <c r="BH51" i="29"/>
  <c r="BI51" i="29"/>
  <c r="BJ51" i="29"/>
  <c r="BK51" i="29"/>
  <c r="BL51" i="29"/>
  <c r="BM51" i="29"/>
  <c r="BN51" i="29"/>
  <c r="BO51" i="29"/>
  <c r="BP51" i="29"/>
  <c r="BQ51" i="29"/>
  <c r="BR51" i="29"/>
  <c r="BS51" i="29"/>
  <c r="BT51" i="29"/>
  <c r="BU51" i="29"/>
  <c r="BV51" i="29"/>
  <c r="BG52" i="29"/>
  <c r="BH52" i="29"/>
  <c r="BI52" i="29"/>
  <c r="BJ52" i="29"/>
  <c r="BK52" i="29"/>
  <c r="BL52" i="29"/>
  <c r="BM52" i="29"/>
  <c r="BN52" i="29"/>
  <c r="BO52" i="29"/>
  <c r="BP52" i="29"/>
  <c r="BQ52" i="29"/>
  <c r="BR52" i="29"/>
  <c r="BS52" i="29"/>
  <c r="BT52" i="29"/>
  <c r="BU52" i="29"/>
  <c r="BV52" i="29"/>
  <c r="BG53" i="29"/>
  <c r="BH53" i="29"/>
  <c r="BI53" i="29"/>
  <c r="BJ53" i="29"/>
  <c r="BK53" i="29"/>
  <c r="BL53" i="29"/>
  <c r="BM53" i="29"/>
  <c r="BN53" i="29"/>
  <c r="BO53" i="29"/>
  <c r="BP53" i="29"/>
  <c r="BQ53" i="29"/>
  <c r="BR53" i="29"/>
  <c r="BS53" i="29"/>
  <c r="BT53" i="29"/>
  <c r="BU53" i="29"/>
  <c r="BV53" i="29"/>
  <c r="BG54" i="29"/>
  <c r="BH54" i="29"/>
  <c r="BI54" i="29"/>
  <c r="BJ54" i="29"/>
  <c r="BK54" i="29"/>
  <c r="BL54" i="29"/>
  <c r="BM54" i="29"/>
  <c r="BN54" i="29"/>
  <c r="BO54" i="29"/>
  <c r="BP54" i="29"/>
  <c r="BQ54" i="29"/>
  <c r="BR54" i="29"/>
  <c r="BS54" i="29"/>
  <c r="BT54" i="29"/>
  <c r="BU54" i="29"/>
  <c r="BV54" i="29"/>
  <c r="BG55" i="29"/>
  <c r="BH55" i="29"/>
  <c r="BI55" i="29"/>
  <c r="BJ55" i="29"/>
  <c r="BK55" i="29"/>
  <c r="BL55" i="29"/>
  <c r="BM55" i="29"/>
  <c r="BN55" i="29"/>
  <c r="BO55" i="29"/>
  <c r="BP55" i="29"/>
  <c r="BQ55" i="29"/>
  <c r="BR55" i="29"/>
  <c r="BS55" i="29"/>
  <c r="BT55" i="29"/>
  <c r="BU55" i="29"/>
  <c r="BV55" i="29"/>
  <c r="BG56" i="29"/>
  <c r="BH56" i="29"/>
  <c r="BI56" i="29"/>
  <c r="BJ56" i="29"/>
  <c r="BK56" i="29"/>
  <c r="BL56" i="29"/>
  <c r="BM56" i="29"/>
  <c r="BN56" i="29"/>
  <c r="BO56" i="29"/>
  <c r="BP56" i="29"/>
  <c r="BQ56" i="29"/>
  <c r="BR56" i="29"/>
  <c r="BS56" i="29"/>
  <c r="BT56" i="29"/>
  <c r="BU56" i="29"/>
  <c r="BV56" i="29"/>
  <c r="BN57" i="29"/>
  <c r="BO57" i="29"/>
  <c r="BP57" i="29"/>
  <c r="BQ57" i="29"/>
  <c r="BR57" i="29"/>
  <c r="BS57" i="29"/>
  <c r="BT57" i="29"/>
  <c r="BU57" i="29"/>
  <c r="BV57" i="29"/>
  <c r="BG58" i="29"/>
  <c r="BH58" i="29"/>
  <c r="BI58" i="29"/>
  <c r="BJ58" i="29"/>
  <c r="BK58" i="29"/>
  <c r="BL58" i="29"/>
  <c r="BM58" i="29"/>
  <c r="BN58" i="29"/>
  <c r="BO58" i="29"/>
  <c r="BP58" i="29"/>
  <c r="BQ58" i="29"/>
  <c r="BR58" i="29"/>
  <c r="BS58" i="29"/>
  <c r="BT58" i="29"/>
  <c r="BU58" i="29"/>
  <c r="BV58" i="29"/>
  <c r="BG59" i="29"/>
  <c r="BH59" i="29"/>
  <c r="BI59" i="29"/>
  <c r="BJ59" i="29"/>
  <c r="BK59" i="29"/>
  <c r="BL59" i="29"/>
  <c r="BM59" i="29"/>
  <c r="BN59" i="29"/>
  <c r="BO59" i="29"/>
  <c r="BP59" i="29"/>
  <c r="BQ59" i="29"/>
  <c r="BR59" i="29"/>
  <c r="BS59" i="29"/>
  <c r="BT59" i="29"/>
  <c r="BU59" i="29"/>
  <c r="BV59" i="29"/>
  <c r="BG60" i="29"/>
  <c r="BH60" i="29"/>
  <c r="BI60" i="29"/>
  <c r="BJ60" i="29"/>
  <c r="BK60" i="29"/>
  <c r="BL60" i="29"/>
  <c r="BM60" i="29"/>
  <c r="BN60" i="29"/>
  <c r="BO60" i="29"/>
  <c r="BP60" i="29"/>
  <c r="BQ60" i="29"/>
  <c r="BR60" i="29"/>
  <c r="BS60" i="29"/>
  <c r="BT60" i="29"/>
  <c r="BU60" i="29"/>
  <c r="BV60" i="29"/>
  <c r="BG61" i="29"/>
  <c r="BH61" i="29"/>
  <c r="BI61" i="29"/>
  <c r="BJ61" i="29"/>
  <c r="BK61" i="29"/>
  <c r="BL61" i="29"/>
  <c r="BM61" i="29"/>
  <c r="BN61" i="29"/>
  <c r="BO61" i="29"/>
  <c r="BP61" i="29"/>
  <c r="BQ61" i="29"/>
  <c r="BR61" i="29"/>
  <c r="BS61" i="29"/>
  <c r="BT61" i="29"/>
  <c r="BU61" i="29"/>
  <c r="BV61" i="29"/>
  <c r="BG62" i="29"/>
  <c r="BH62" i="29"/>
  <c r="BI62" i="29"/>
  <c r="BJ62" i="29"/>
  <c r="BK62" i="29"/>
  <c r="BL62" i="29"/>
  <c r="BM62" i="29"/>
  <c r="BN62" i="29"/>
  <c r="BO62" i="29"/>
  <c r="BP62" i="29"/>
  <c r="BQ62" i="29"/>
  <c r="BR62" i="29"/>
  <c r="BS62" i="29"/>
  <c r="BT62" i="29"/>
  <c r="BU62" i="29"/>
  <c r="BV62" i="29"/>
  <c r="BG63" i="29"/>
  <c r="BH63" i="29"/>
  <c r="BI63" i="29"/>
  <c r="BJ63" i="29"/>
  <c r="BK63" i="29"/>
  <c r="BL63" i="29"/>
  <c r="BM63" i="29"/>
  <c r="BN63" i="29"/>
  <c r="BO63" i="29"/>
  <c r="BP63" i="29"/>
  <c r="BQ63" i="29"/>
  <c r="BR63" i="29"/>
  <c r="BS63" i="29"/>
  <c r="BT63" i="29"/>
  <c r="BU63" i="29"/>
  <c r="BV63" i="29"/>
  <c r="BG64" i="29"/>
  <c r="BH64" i="29"/>
  <c r="BI64" i="29"/>
  <c r="BJ64" i="29"/>
  <c r="BK64" i="29"/>
  <c r="BL64" i="29"/>
  <c r="BM64" i="29"/>
  <c r="BN64" i="29"/>
  <c r="BO64" i="29"/>
  <c r="BP64" i="29"/>
  <c r="BQ64" i="29"/>
  <c r="BR64" i="29"/>
  <c r="BS64" i="29"/>
  <c r="BT64" i="29"/>
  <c r="BU64" i="29"/>
  <c r="BV64" i="29"/>
  <c r="BG65" i="29"/>
  <c r="BH65" i="29"/>
  <c r="BI65" i="29"/>
  <c r="BJ65" i="29"/>
  <c r="BK65" i="29"/>
  <c r="BL65" i="29"/>
  <c r="BM65" i="29"/>
  <c r="BN65" i="29"/>
  <c r="BO65" i="29"/>
  <c r="BP65" i="29"/>
  <c r="BQ65" i="29"/>
  <c r="BR65" i="29"/>
  <c r="BS65" i="29"/>
  <c r="BT65" i="29"/>
  <c r="BU65" i="29"/>
  <c r="BV65" i="29"/>
  <c r="BG66" i="29"/>
  <c r="BH66" i="29"/>
  <c r="BI66" i="29"/>
  <c r="BJ66" i="29"/>
  <c r="BK66" i="29"/>
  <c r="BL66" i="29"/>
  <c r="BM66" i="29"/>
  <c r="BN66" i="29"/>
  <c r="BO66" i="29"/>
  <c r="BP66" i="29"/>
  <c r="BQ66" i="29"/>
  <c r="BR66" i="29"/>
  <c r="BS66" i="29"/>
  <c r="BT66" i="29"/>
  <c r="BU66" i="29"/>
  <c r="BV66" i="29"/>
  <c r="BG67" i="29"/>
  <c r="BH67" i="29"/>
  <c r="BI67" i="29"/>
  <c r="BJ67" i="29"/>
  <c r="BK67" i="29"/>
  <c r="BL67" i="29"/>
  <c r="BM67" i="29"/>
  <c r="BN67" i="29"/>
  <c r="BO67" i="29"/>
  <c r="BP67" i="29"/>
  <c r="BQ67" i="29"/>
  <c r="BR67" i="29"/>
  <c r="BS67" i="29"/>
  <c r="BT67" i="29"/>
  <c r="BU67" i="29"/>
  <c r="BV67" i="29"/>
  <c r="BG68" i="29"/>
  <c r="BH68" i="29"/>
  <c r="BI68" i="29"/>
  <c r="BJ68" i="29"/>
  <c r="BK68" i="29"/>
  <c r="BL68" i="29"/>
  <c r="BM68" i="29"/>
  <c r="BN68" i="29"/>
  <c r="BO68" i="29"/>
  <c r="BP68" i="29"/>
  <c r="BQ68" i="29"/>
  <c r="BR68" i="29"/>
  <c r="BS68" i="29"/>
  <c r="BT68" i="29"/>
  <c r="BU68" i="29"/>
  <c r="BV68" i="29"/>
  <c r="BG69" i="29"/>
  <c r="BH69" i="29"/>
  <c r="BI69" i="29"/>
  <c r="BJ69" i="29"/>
  <c r="BK69" i="29"/>
  <c r="BL69" i="29"/>
  <c r="BM69" i="29"/>
  <c r="BN69" i="29"/>
  <c r="BO69" i="29"/>
  <c r="BP69" i="29"/>
  <c r="BQ69" i="29"/>
  <c r="BR69" i="29"/>
  <c r="BS69" i="29"/>
  <c r="BT69" i="29"/>
  <c r="BU69" i="29"/>
  <c r="BV69" i="29"/>
  <c r="BG70" i="29"/>
  <c r="BH70" i="29"/>
  <c r="BI70" i="29"/>
  <c r="BJ70" i="29"/>
  <c r="BK70" i="29"/>
  <c r="BL70" i="29"/>
  <c r="BM70" i="29"/>
  <c r="BN70" i="29"/>
  <c r="BO70" i="29"/>
  <c r="BP70" i="29"/>
  <c r="BQ70" i="29"/>
  <c r="BR70" i="29"/>
  <c r="BS70" i="29"/>
  <c r="BT70" i="29"/>
  <c r="BU70" i="29"/>
  <c r="BV70" i="29"/>
  <c r="BG71" i="29"/>
  <c r="BH71" i="29"/>
  <c r="BI71" i="29"/>
  <c r="BJ71" i="29"/>
  <c r="BK71" i="29"/>
  <c r="BL71" i="29"/>
  <c r="BM71" i="29"/>
  <c r="BN71" i="29"/>
  <c r="BO71" i="29"/>
  <c r="BP71" i="29"/>
  <c r="BQ71" i="29"/>
  <c r="BR71" i="29"/>
  <c r="BS71" i="29"/>
  <c r="BT71" i="29"/>
  <c r="BU71" i="29"/>
  <c r="BV71" i="29"/>
  <c r="BG72" i="29"/>
  <c r="BH72" i="29"/>
  <c r="BI72" i="29"/>
  <c r="BJ72" i="29"/>
  <c r="BK72" i="29"/>
  <c r="BL72" i="29"/>
  <c r="BM72" i="29"/>
  <c r="BN72" i="29"/>
  <c r="BO72" i="29"/>
  <c r="BP72" i="29"/>
  <c r="BQ72" i="29"/>
  <c r="BR72" i="29"/>
  <c r="BS72" i="29"/>
  <c r="BT72" i="29"/>
  <c r="BU72" i="29"/>
  <c r="BV72" i="29"/>
  <c r="BG73" i="29"/>
  <c r="BH73" i="29"/>
  <c r="BI73" i="29"/>
  <c r="BJ73" i="29"/>
  <c r="BK73" i="29"/>
  <c r="BL73" i="29"/>
  <c r="BM73" i="29"/>
  <c r="BN73" i="29"/>
  <c r="BO73" i="29"/>
  <c r="BP73" i="29"/>
  <c r="BQ73" i="29"/>
  <c r="BR73" i="29"/>
  <c r="BS73" i="29"/>
  <c r="BT73" i="29"/>
  <c r="BU73" i="29"/>
  <c r="BV73" i="29"/>
  <c r="BG74" i="29"/>
  <c r="BH74" i="29"/>
  <c r="BI74" i="29"/>
  <c r="BJ74" i="29"/>
  <c r="BK74" i="29"/>
  <c r="BL74" i="29"/>
  <c r="BM74" i="29"/>
  <c r="BN74" i="29"/>
  <c r="BO74" i="29"/>
  <c r="BP74" i="29"/>
  <c r="BQ74" i="29"/>
  <c r="BR74" i="29"/>
  <c r="BS74" i="29"/>
  <c r="BT74" i="29"/>
  <c r="BU74" i="29"/>
  <c r="BV74" i="29"/>
  <c r="BG75" i="29"/>
  <c r="BH75" i="29"/>
  <c r="BI75" i="29"/>
  <c r="BJ75" i="29"/>
  <c r="BK75" i="29"/>
  <c r="BL75" i="29"/>
  <c r="BM75" i="29"/>
  <c r="BN75" i="29"/>
  <c r="BO75" i="29"/>
  <c r="BP75" i="29"/>
  <c r="BQ75" i="29"/>
  <c r="BR75" i="29"/>
  <c r="BS75" i="29"/>
  <c r="BT75" i="29"/>
  <c r="BU75" i="29"/>
  <c r="BV75" i="29"/>
  <c r="BG76" i="29"/>
  <c r="BH76" i="29"/>
  <c r="BI76" i="29"/>
  <c r="BJ76" i="29"/>
  <c r="BK76" i="29"/>
  <c r="BL76" i="29"/>
  <c r="BM76" i="29"/>
  <c r="BN76" i="29"/>
  <c r="BO76" i="29"/>
  <c r="BP76" i="29"/>
  <c r="BQ76" i="29"/>
  <c r="BR76" i="29"/>
  <c r="BS76" i="29"/>
  <c r="BT76" i="29"/>
  <c r="BU76" i="29"/>
  <c r="BV76" i="29"/>
  <c r="BG77" i="29"/>
  <c r="BH77" i="29"/>
  <c r="BI77" i="29"/>
  <c r="BJ77" i="29"/>
  <c r="BK77" i="29"/>
  <c r="BL77" i="29"/>
  <c r="BM77" i="29"/>
  <c r="BN77" i="29"/>
  <c r="BO77" i="29"/>
  <c r="BP77" i="29"/>
  <c r="BQ77" i="29"/>
  <c r="BR77" i="29"/>
  <c r="BS77" i="29"/>
  <c r="BT77" i="29"/>
  <c r="BU77" i="29"/>
  <c r="BV77" i="29"/>
  <c r="BG78" i="29"/>
  <c r="BH78" i="29"/>
  <c r="BI78" i="29"/>
  <c r="BJ78" i="29"/>
  <c r="BK78" i="29"/>
  <c r="BL78" i="29"/>
  <c r="BM78" i="29"/>
  <c r="BN78" i="29"/>
  <c r="BO78" i="29"/>
  <c r="BP78" i="29"/>
  <c r="BQ78" i="29"/>
  <c r="BR78" i="29"/>
  <c r="BS78" i="29"/>
  <c r="BT78" i="29"/>
  <c r="BU78" i="29"/>
  <c r="BV78" i="29"/>
  <c r="BG79" i="29"/>
  <c r="BH79" i="29"/>
  <c r="BI79" i="29"/>
  <c r="BJ79" i="29"/>
  <c r="BK79" i="29"/>
  <c r="BL79" i="29"/>
  <c r="BM79" i="29"/>
  <c r="BN79" i="29"/>
  <c r="BO79" i="29"/>
  <c r="BP79" i="29"/>
  <c r="BQ79" i="29"/>
  <c r="BR79" i="29"/>
  <c r="BS79" i="29"/>
  <c r="BT79" i="29"/>
  <c r="BU79" i="29"/>
  <c r="BV79" i="29"/>
  <c r="BG80" i="29"/>
  <c r="BH80" i="29"/>
  <c r="BI80" i="29"/>
  <c r="BJ80" i="29"/>
  <c r="BK80" i="29"/>
  <c r="BL80" i="29"/>
  <c r="BM80" i="29"/>
  <c r="BN80" i="29"/>
  <c r="BO80" i="29"/>
  <c r="BP80" i="29"/>
  <c r="BQ80" i="29"/>
  <c r="BR80" i="29"/>
  <c r="BS80" i="29"/>
  <c r="BT80" i="29"/>
  <c r="BU80" i="29"/>
  <c r="BV80" i="29"/>
  <c r="BG81" i="29"/>
  <c r="BH81" i="29"/>
  <c r="BI81" i="29"/>
  <c r="BJ81" i="29"/>
  <c r="BK81" i="29"/>
  <c r="BL81" i="29"/>
  <c r="BM81" i="29"/>
  <c r="BN81" i="29"/>
  <c r="BO81" i="29"/>
  <c r="BP81" i="29"/>
  <c r="BQ81" i="29"/>
  <c r="BR81" i="29"/>
  <c r="BS81" i="29"/>
  <c r="BT81" i="29"/>
  <c r="BU81" i="29"/>
  <c r="BV81" i="29"/>
  <c r="BG82" i="29"/>
  <c r="BH82" i="29"/>
  <c r="BI82" i="29"/>
  <c r="BJ82" i="29"/>
  <c r="BK82" i="29"/>
  <c r="BL82" i="29"/>
  <c r="BM82" i="29"/>
  <c r="BN82" i="29"/>
  <c r="BO82" i="29"/>
  <c r="BP82" i="29"/>
  <c r="BQ82" i="29"/>
  <c r="BR82" i="29"/>
  <c r="BS82" i="29"/>
  <c r="BT82" i="29"/>
  <c r="BU82" i="29"/>
  <c r="BV82" i="29"/>
  <c r="BG83" i="29"/>
  <c r="BH83" i="29"/>
  <c r="BI83" i="29"/>
  <c r="BJ83" i="29"/>
  <c r="BK83" i="29"/>
  <c r="BL83" i="29"/>
  <c r="BM83" i="29"/>
  <c r="BN83" i="29"/>
  <c r="BO83" i="29"/>
  <c r="BP83" i="29"/>
  <c r="BQ83" i="29"/>
  <c r="BR83" i="29"/>
  <c r="BS83" i="29"/>
  <c r="BT83" i="29"/>
  <c r="BU83" i="29"/>
  <c r="BV83" i="29"/>
  <c r="BG84" i="29"/>
  <c r="BH84" i="29"/>
  <c r="BI84" i="29"/>
  <c r="BJ84" i="29"/>
  <c r="BK84" i="29"/>
  <c r="BL84" i="29"/>
  <c r="BM84" i="29"/>
  <c r="BN84" i="29"/>
  <c r="BO84" i="29"/>
  <c r="BP84" i="29"/>
  <c r="BQ84" i="29"/>
  <c r="BR84" i="29"/>
  <c r="BS84" i="29"/>
  <c r="BT84" i="29"/>
  <c r="BU84" i="29"/>
  <c r="BV84" i="29"/>
  <c r="BG85" i="29"/>
  <c r="BH85" i="29"/>
  <c r="BI85" i="29"/>
  <c r="BJ85" i="29"/>
  <c r="BK85" i="29"/>
  <c r="BL85" i="29"/>
  <c r="BM85" i="29"/>
  <c r="BN85" i="29"/>
  <c r="BO85" i="29"/>
  <c r="BP85" i="29"/>
  <c r="BQ85" i="29"/>
  <c r="BR85" i="29"/>
  <c r="BS85" i="29"/>
  <c r="BT85" i="29"/>
  <c r="BU85" i="29"/>
  <c r="BV85" i="29"/>
  <c r="BG86" i="29"/>
  <c r="BH86" i="29"/>
  <c r="BI86" i="29"/>
  <c r="BJ86" i="29"/>
  <c r="BK86" i="29"/>
  <c r="BL86" i="29"/>
  <c r="BM86" i="29"/>
  <c r="BN86" i="29"/>
  <c r="BO86" i="29"/>
  <c r="BP86" i="29"/>
  <c r="BQ86" i="29"/>
  <c r="BR86" i="29"/>
  <c r="BS86" i="29"/>
  <c r="BT86" i="29"/>
  <c r="BU86" i="29"/>
  <c r="BV86" i="29"/>
  <c r="BG87" i="29"/>
  <c r="BH87" i="29"/>
  <c r="BI87" i="29"/>
  <c r="BJ87" i="29"/>
  <c r="BK87" i="29"/>
  <c r="BL87" i="29"/>
  <c r="BM87" i="29"/>
  <c r="BN87" i="29"/>
  <c r="BO87" i="29"/>
  <c r="BP87" i="29"/>
  <c r="BQ87" i="29"/>
  <c r="BR87" i="29"/>
  <c r="BS87" i="29"/>
  <c r="BT87" i="29"/>
  <c r="BU87" i="29"/>
  <c r="BV87" i="29"/>
  <c r="BG88" i="29"/>
  <c r="BH88" i="29"/>
  <c r="BI88" i="29"/>
  <c r="BJ88" i="29"/>
  <c r="BK88" i="29"/>
  <c r="BL88" i="29"/>
  <c r="BM88" i="29"/>
  <c r="BN88" i="29"/>
  <c r="BO88" i="29"/>
  <c r="BP88" i="29"/>
  <c r="BQ88" i="29"/>
  <c r="BR88" i="29"/>
  <c r="BS88" i="29"/>
  <c r="BT88" i="29"/>
  <c r="BU88" i="29"/>
  <c r="BV88" i="29"/>
  <c r="BG89" i="29"/>
  <c r="BH89" i="29"/>
  <c r="BI89" i="29"/>
  <c r="BJ89" i="29"/>
  <c r="BK89" i="29"/>
  <c r="BL89" i="29"/>
  <c r="BM89" i="29"/>
  <c r="BN89" i="29"/>
  <c r="BO89" i="29"/>
  <c r="BP89" i="29"/>
  <c r="BQ89" i="29"/>
  <c r="BR89" i="29"/>
  <c r="BS89" i="29"/>
  <c r="BT89" i="29"/>
  <c r="BU89" i="29"/>
  <c r="BV89" i="29"/>
  <c r="BG90" i="29"/>
  <c r="BH90" i="29"/>
  <c r="BI90" i="29"/>
  <c r="BJ90" i="29"/>
  <c r="BK90" i="29"/>
  <c r="BL90" i="29"/>
  <c r="BM90" i="29"/>
  <c r="BN90" i="29"/>
  <c r="BO90" i="29"/>
  <c r="BP90" i="29"/>
  <c r="BQ90" i="29"/>
  <c r="BR90" i="29"/>
  <c r="BS90" i="29"/>
  <c r="BT90" i="29"/>
  <c r="BU90" i="29"/>
  <c r="BV90" i="29"/>
  <c r="BG91" i="29"/>
  <c r="BH91" i="29"/>
  <c r="BI91" i="29"/>
  <c r="BJ91" i="29"/>
  <c r="BK91" i="29"/>
  <c r="BL91" i="29"/>
  <c r="BM91" i="29"/>
  <c r="BN91" i="29"/>
  <c r="BO91" i="29"/>
  <c r="BP91" i="29"/>
  <c r="BQ91" i="29"/>
  <c r="BR91" i="29"/>
  <c r="BS91" i="29"/>
  <c r="BT91" i="29"/>
  <c r="BU91" i="29"/>
  <c r="BV91" i="29"/>
  <c r="BG92" i="29"/>
  <c r="BH92" i="29"/>
  <c r="BI92" i="29"/>
  <c r="BJ92" i="29"/>
  <c r="BK92" i="29"/>
  <c r="BL92" i="29"/>
  <c r="BM92" i="29"/>
  <c r="BN92" i="29"/>
  <c r="BO92" i="29"/>
  <c r="BP92" i="29"/>
  <c r="BQ92" i="29"/>
  <c r="BR92" i="29"/>
  <c r="BS92" i="29"/>
  <c r="BT92" i="29"/>
  <c r="BU92" i="29"/>
  <c r="BV92" i="29"/>
  <c r="BG93" i="29"/>
  <c r="BH93" i="29"/>
  <c r="BI93" i="29"/>
  <c r="BJ93" i="29"/>
  <c r="BK93" i="29"/>
  <c r="BL93" i="29"/>
  <c r="BM93" i="29"/>
  <c r="BN93" i="29"/>
  <c r="BO93" i="29"/>
  <c r="BP93" i="29"/>
  <c r="BQ93" i="29"/>
  <c r="BR93" i="29"/>
  <c r="BS93" i="29"/>
  <c r="BT93" i="29"/>
  <c r="BU93" i="29"/>
  <c r="BV93" i="29"/>
  <c r="BG94" i="29"/>
  <c r="BH94" i="29"/>
  <c r="BI94" i="29"/>
  <c r="BJ94" i="29"/>
  <c r="BK94" i="29"/>
  <c r="BL94" i="29"/>
  <c r="BM94" i="29"/>
  <c r="BN94" i="29"/>
  <c r="BO94" i="29"/>
  <c r="BP94" i="29"/>
  <c r="BQ94" i="29"/>
  <c r="BR94" i="29"/>
  <c r="BS94" i="29"/>
  <c r="BT94" i="29"/>
  <c r="BU94" i="29"/>
  <c r="BV94" i="29"/>
  <c r="BG95" i="29"/>
  <c r="BH95" i="29"/>
  <c r="BI95" i="29"/>
  <c r="BJ95" i="29"/>
  <c r="BK95" i="29"/>
  <c r="BL95" i="29"/>
  <c r="BM95" i="29"/>
  <c r="BN95" i="29"/>
  <c r="BO95" i="29"/>
  <c r="BP95" i="29"/>
  <c r="BQ95" i="29"/>
  <c r="BR95" i="29"/>
  <c r="BS95" i="29"/>
  <c r="BT95" i="29"/>
  <c r="BU95" i="29"/>
  <c r="BV95" i="29"/>
  <c r="BG96" i="29"/>
  <c r="BH96" i="29"/>
  <c r="BI96" i="29"/>
  <c r="BJ96" i="29"/>
  <c r="BK96" i="29"/>
  <c r="BL96" i="29"/>
  <c r="BM96" i="29"/>
  <c r="BN96" i="29"/>
  <c r="BO96" i="29"/>
  <c r="BP96" i="29"/>
  <c r="BQ96" i="29"/>
  <c r="BR96" i="29"/>
  <c r="BS96" i="29"/>
  <c r="BT96" i="29"/>
  <c r="BU96" i="29"/>
  <c r="BV96" i="29"/>
  <c r="BG97" i="29"/>
  <c r="BH97" i="29"/>
  <c r="BI97" i="29"/>
  <c r="BJ97" i="29"/>
  <c r="BK97" i="29"/>
  <c r="BL97" i="29"/>
  <c r="BM97" i="29"/>
  <c r="BN97" i="29"/>
  <c r="BO97" i="29"/>
  <c r="BP97" i="29"/>
  <c r="BQ97" i="29"/>
  <c r="BR97" i="29"/>
  <c r="BS97" i="29"/>
  <c r="BT97" i="29"/>
  <c r="BU97" i="29"/>
  <c r="BV97" i="29"/>
  <c r="BG98" i="29"/>
  <c r="BH98" i="29"/>
  <c r="BI98" i="29"/>
  <c r="BJ98" i="29"/>
  <c r="BK98" i="29"/>
  <c r="BL98" i="29"/>
  <c r="BM98" i="29"/>
  <c r="BN98" i="29"/>
  <c r="BO98" i="29"/>
  <c r="BP98" i="29"/>
  <c r="BQ98" i="29"/>
  <c r="BR98" i="29"/>
  <c r="BS98" i="29"/>
  <c r="BT98" i="29"/>
  <c r="BU98" i="29"/>
  <c r="BV98" i="29"/>
  <c r="BG99" i="29"/>
  <c r="BH99" i="29"/>
  <c r="BI99" i="29"/>
  <c r="BJ99" i="29"/>
  <c r="BK99" i="29"/>
  <c r="BL99" i="29"/>
  <c r="BM99" i="29"/>
  <c r="BN99" i="29"/>
  <c r="BO99" i="29"/>
  <c r="BP99" i="29"/>
  <c r="BQ99" i="29"/>
  <c r="BR99" i="29"/>
  <c r="BS99" i="29"/>
  <c r="BT99" i="29"/>
  <c r="BU99" i="29"/>
  <c r="BV99" i="29"/>
  <c r="BG100" i="29"/>
  <c r="BH100" i="29"/>
  <c r="BI100" i="29"/>
  <c r="BJ100" i="29"/>
  <c r="BK100" i="29"/>
  <c r="BL100" i="29"/>
  <c r="BM100" i="29"/>
  <c r="BN100" i="29"/>
  <c r="BO100" i="29"/>
  <c r="BP100" i="29"/>
  <c r="BQ100" i="29"/>
  <c r="BR100" i="29"/>
  <c r="BS100" i="29"/>
  <c r="BT100" i="29"/>
  <c r="BU100" i="29"/>
  <c r="BV100" i="29"/>
  <c r="BG101" i="29"/>
  <c r="BH101" i="29"/>
  <c r="BI101" i="29"/>
  <c r="BJ101" i="29"/>
  <c r="BK101" i="29"/>
  <c r="BL101" i="29"/>
  <c r="BM101" i="29"/>
  <c r="BN101" i="29"/>
  <c r="BO101" i="29"/>
  <c r="BP101" i="29"/>
  <c r="BQ101" i="29"/>
  <c r="BR101" i="29"/>
  <c r="BS101" i="29"/>
  <c r="BT101" i="29"/>
  <c r="BU101" i="29"/>
  <c r="BV101" i="29"/>
  <c r="BG102" i="29"/>
  <c r="BH102" i="29"/>
  <c r="BI102" i="29"/>
  <c r="BJ102" i="29"/>
  <c r="BK102" i="29"/>
  <c r="BL102" i="29"/>
  <c r="BM102" i="29"/>
  <c r="BN102" i="29"/>
  <c r="BO102" i="29"/>
  <c r="BP102" i="29"/>
  <c r="BQ102" i="29"/>
  <c r="BR102" i="29"/>
  <c r="BS102" i="29"/>
  <c r="BT102" i="29"/>
  <c r="BU102" i="29"/>
  <c r="BV102" i="29"/>
  <c r="BG103" i="29"/>
  <c r="BH103" i="29"/>
  <c r="BI103" i="29"/>
  <c r="BJ103" i="29"/>
  <c r="BK103" i="29"/>
  <c r="BL103" i="29"/>
  <c r="BM103" i="29"/>
  <c r="BN103" i="29"/>
  <c r="BO103" i="29"/>
  <c r="BP103" i="29"/>
  <c r="BQ103" i="29"/>
  <c r="BR103" i="29"/>
  <c r="BS103" i="29"/>
  <c r="BT103" i="29"/>
  <c r="BU103" i="29"/>
  <c r="BV103" i="29"/>
  <c r="BG104" i="29"/>
  <c r="BH104" i="29"/>
  <c r="BI104" i="29"/>
  <c r="BJ104" i="29"/>
  <c r="BK104" i="29"/>
  <c r="BL104" i="29"/>
  <c r="BM104" i="29"/>
  <c r="BN104" i="29"/>
  <c r="BO104" i="29"/>
  <c r="BP104" i="29"/>
  <c r="BQ104" i="29"/>
  <c r="BR104" i="29"/>
  <c r="BS104" i="29"/>
  <c r="BT104" i="29"/>
  <c r="BU104" i="29"/>
  <c r="BV104" i="29"/>
  <c r="BG105" i="29"/>
  <c r="BH105" i="29"/>
  <c r="BI105" i="29"/>
  <c r="BJ105" i="29"/>
  <c r="BK105" i="29"/>
  <c r="BL105" i="29"/>
  <c r="BM105" i="29"/>
  <c r="BN105" i="29"/>
  <c r="BO105" i="29"/>
  <c r="BP105" i="29"/>
  <c r="BQ105" i="29"/>
  <c r="BR105" i="29"/>
  <c r="BS105" i="29"/>
  <c r="BT105" i="29"/>
  <c r="BU105" i="29"/>
  <c r="BV105" i="29"/>
  <c r="BG106" i="29"/>
  <c r="BH106" i="29"/>
  <c r="BI106" i="29"/>
  <c r="BJ106" i="29"/>
  <c r="BK106" i="29"/>
  <c r="BL106" i="29"/>
  <c r="BM106" i="29"/>
  <c r="BN106" i="29"/>
  <c r="BO106" i="29"/>
  <c r="BP106" i="29"/>
  <c r="BQ106" i="29"/>
  <c r="BR106" i="29"/>
  <c r="BS106" i="29"/>
  <c r="BT106" i="29"/>
  <c r="BU106" i="29"/>
  <c r="BV106" i="29"/>
  <c r="BG107" i="29"/>
  <c r="BH107" i="29"/>
  <c r="BI107" i="29"/>
  <c r="BJ107" i="29"/>
  <c r="BK107" i="29"/>
  <c r="BL107" i="29"/>
  <c r="BM107" i="29"/>
  <c r="BN107" i="29"/>
  <c r="BO107" i="29"/>
  <c r="BP107" i="29"/>
  <c r="BQ107" i="29"/>
  <c r="BR107" i="29"/>
  <c r="BS107" i="29"/>
  <c r="BT107" i="29"/>
  <c r="BU107" i="29"/>
  <c r="BV107" i="29"/>
  <c r="BG108" i="29"/>
  <c r="BH108" i="29"/>
  <c r="BI108" i="29"/>
  <c r="BJ108" i="29"/>
  <c r="BK108" i="29"/>
  <c r="BL108" i="29"/>
  <c r="BM108" i="29"/>
  <c r="BN108" i="29"/>
  <c r="BO108" i="29"/>
  <c r="BP108" i="29"/>
  <c r="BQ108" i="29"/>
  <c r="BR108" i="29"/>
  <c r="BS108" i="29"/>
  <c r="BT108" i="29"/>
  <c r="BU108" i="29"/>
  <c r="BV108" i="29"/>
  <c r="BG109" i="29"/>
  <c r="BH109" i="29"/>
  <c r="BI109" i="29"/>
  <c r="BJ109" i="29"/>
  <c r="BK109" i="29"/>
  <c r="BL109" i="29"/>
  <c r="BM109" i="29"/>
  <c r="BN109" i="29"/>
  <c r="BO109" i="29"/>
  <c r="BP109" i="29"/>
  <c r="BQ109" i="29"/>
  <c r="BR109" i="29"/>
  <c r="BS109" i="29"/>
  <c r="BT109" i="29"/>
  <c r="BU109" i="29"/>
  <c r="BV109" i="29"/>
  <c r="BG110" i="29"/>
  <c r="BH110" i="29"/>
  <c r="BI110" i="29"/>
  <c r="BJ110" i="29"/>
  <c r="BK110" i="29"/>
  <c r="BL110" i="29"/>
  <c r="BM110" i="29"/>
  <c r="BN110" i="29"/>
  <c r="BO110" i="29"/>
  <c r="BP110" i="29"/>
  <c r="BQ110" i="29"/>
  <c r="BR110" i="29"/>
  <c r="BS110" i="29"/>
  <c r="BT110" i="29"/>
  <c r="BU110" i="29"/>
  <c r="BV110" i="29"/>
  <c r="BG111" i="29"/>
  <c r="BH111" i="29"/>
  <c r="BI111" i="29"/>
  <c r="BJ111" i="29"/>
  <c r="BK111" i="29"/>
  <c r="BL111" i="29"/>
  <c r="BM111" i="29"/>
  <c r="BN111" i="29"/>
  <c r="BO111" i="29"/>
  <c r="BP111" i="29"/>
  <c r="BQ111" i="29"/>
  <c r="BR111" i="29"/>
  <c r="BS111" i="29"/>
  <c r="BT111" i="29"/>
  <c r="BU111" i="29"/>
  <c r="BV111" i="29"/>
  <c r="BG112" i="29"/>
  <c r="BH112" i="29"/>
  <c r="BI112" i="29"/>
  <c r="BJ112" i="29"/>
  <c r="BK112" i="29"/>
  <c r="BL112" i="29"/>
  <c r="BM112" i="29"/>
  <c r="BN112" i="29"/>
  <c r="BO112" i="29"/>
  <c r="BP112" i="29"/>
  <c r="BQ112" i="29"/>
  <c r="BR112" i="29"/>
  <c r="BS112" i="29"/>
  <c r="BT112" i="29"/>
  <c r="BU112" i="29"/>
  <c r="BV112" i="29"/>
  <c r="BG113" i="29"/>
  <c r="BH113" i="29"/>
  <c r="BI113" i="29"/>
  <c r="BJ113" i="29"/>
  <c r="BK113" i="29"/>
  <c r="BL113" i="29"/>
  <c r="BM113" i="29"/>
  <c r="BN113" i="29"/>
  <c r="BO113" i="29"/>
  <c r="BP113" i="29"/>
  <c r="BQ113" i="29"/>
  <c r="BR113" i="29"/>
  <c r="BS113" i="29"/>
  <c r="BT113" i="29"/>
  <c r="BU113" i="29"/>
  <c r="BV113" i="29"/>
  <c r="BG114" i="29"/>
  <c r="BH114" i="29"/>
  <c r="BI114" i="29"/>
  <c r="BJ114" i="29"/>
  <c r="BK114" i="29"/>
  <c r="BL114" i="29"/>
  <c r="BM114" i="29"/>
  <c r="BN114" i="29"/>
  <c r="BO114" i="29"/>
  <c r="BP114" i="29"/>
  <c r="BQ114" i="29"/>
  <c r="BR114" i="29"/>
  <c r="BS114" i="29"/>
  <c r="BT114" i="29"/>
  <c r="BU114" i="29"/>
  <c r="BV114" i="29"/>
  <c r="BN115" i="29"/>
  <c r="BO115" i="29"/>
  <c r="BP115" i="29"/>
  <c r="BQ115" i="29"/>
  <c r="BR115" i="29"/>
  <c r="BS115" i="29"/>
  <c r="BT115" i="29"/>
  <c r="BU115" i="29"/>
  <c r="BV115" i="29"/>
  <c r="BG116" i="29"/>
  <c r="BH116" i="29"/>
  <c r="BI116" i="29"/>
  <c r="BJ116" i="29"/>
  <c r="BK116" i="29"/>
  <c r="BL116" i="29"/>
  <c r="BM116" i="29"/>
  <c r="BN116" i="29"/>
  <c r="BO116" i="29"/>
  <c r="BP116" i="29"/>
  <c r="BQ116" i="29"/>
  <c r="BR116" i="29"/>
  <c r="BS116" i="29"/>
  <c r="BT116" i="29"/>
  <c r="BU116" i="29"/>
  <c r="BV116" i="29"/>
  <c r="BG117" i="29"/>
  <c r="BH117" i="29"/>
  <c r="BI117" i="29"/>
  <c r="BJ117" i="29"/>
  <c r="BK117" i="29"/>
  <c r="BL117" i="29"/>
  <c r="BM117" i="29"/>
  <c r="BN117" i="29"/>
  <c r="BO117" i="29"/>
  <c r="BP117" i="29"/>
  <c r="BQ117" i="29"/>
  <c r="BR117" i="29"/>
  <c r="BS117" i="29"/>
  <c r="BT117" i="29"/>
  <c r="BU117" i="29"/>
  <c r="BV117" i="29"/>
  <c r="BG118" i="29"/>
  <c r="BH118" i="29"/>
  <c r="BI118" i="29"/>
  <c r="BJ118" i="29"/>
  <c r="BK118" i="29"/>
  <c r="BL118" i="29"/>
  <c r="BM118" i="29"/>
  <c r="BN118" i="29"/>
  <c r="BO118" i="29"/>
  <c r="BP118" i="29"/>
  <c r="BQ118" i="29"/>
  <c r="BR118" i="29"/>
  <c r="BS118" i="29"/>
  <c r="BT118" i="29"/>
  <c r="BU118" i="29"/>
  <c r="BV118" i="29"/>
  <c r="BG119" i="29"/>
  <c r="BH119" i="29"/>
  <c r="BI119" i="29"/>
  <c r="BJ119" i="29"/>
  <c r="BK119" i="29"/>
  <c r="BL119" i="29"/>
  <c r="BM119" i="29"/>
  <c r="BN119" i="29"/>
  <c r="BO119" i="29"/>
  <c r="BP119" i="29"/>
  <c r="BQ119" i="29"/>
  <c r="BR119" i="29"/>
  <c r="BS119" i="29"/>
  <c r="BT119" i="29"/>
  <c r="BU119" i="29"/>
  <c r="BV119" i="29"/>
  <c r="BG120" i="29"/>
  <c r="BH120" i="29"/>
  <c r="BI120" i="29"/>
  <c r="BJ120" i="29"/>
  <c r="BK120" i="29"/>
  <c r="BL120" i="29"/>
  <c r="BM120" i="29"/>
  <c r="BN120" i="29"/>
  <c r="BO120" i="29"/>
  <c r="BP120" i="29"/>
  <c r="BQ120" i="29"/>
  <c r="BR120" i="29"/>
  <c r="BS120" i="29"/>
  <c r="BT120" i="29"/>
  <c r="BU120" i="29"/>
  <c r="BV120" i="29"/>
  <c r="BG121" i="29"/>
  <c r="BH121" i="29"/>
  <c r="BI121" i="29"/>
  <c r="BJ121" i="29"/>
  <c r="BK121" i="29"/>
  <c r="BL121" i="29"/>
  <c r="BM121" i="29"/>
  <c r="BN121" i="29"/>
  <c r="BO121" i="29"/>
  <c r="BP121" i="29"/>
  <c r="BQ121" i="29"/>
  <c r="BR121" i="29"/>
  <c r="BS121" i="29"/>
  <c r="BT121" i="29"/>
  <c r="BU121" i="29"/>
  <c r="BV121" i="29"/>
  <c r="BG122" i="29"/>
  <c r="BH122" i="29"/>
  <c r="BI122" i="29"/>
  <c r="BJ122" i="29"/>
  <c r="BK122" i="29"/>
  <c r="BL122" i="29"/>
  <c r="BM122" i="29"/>
  <c r="BN122" i="29"/>
  <c r="BO122" i="29"/>
  <c r="BP122" i="29"/>
  <c r="BQ122" i="29"/>
  <c r="BR122" i="29"/>
  <c r="BS122" i="29"/>
  <c r="BT122" i="29"/>
  <c r="BU122" i="29"/>
  <c r="BV122" i="29"/>
  <c r="BG123" i="29"/>
  <c r="BH123" i="29"/>
  <c r="BI123" i="29"/>
  <c r="BJ123" i="29"/>
  <c r="BK123" i="29"/>
  <c r="BL123" i="29"/>
  <c r="BM123" i="29"/>
  <c r="BN123" i="29"/>
  <c r="BO123" i="29"/>
  <c r="BP123" i="29"/>
  <c r="BQ123" i="29"/>
  <c r="BR123" i="29"/>
  <c r="BS123" i="29"/>
  <c r="BT123" i="29"/>
  <c r="BU123" i="29"/>
  <c r="BV123" i="29"/>
  <c r="BG124" i="29"/>
  <c r="BH124" i="29"/>
  <c r="BI124" i="29"/>
  <c r="BJ124" i="29"/>
  <c r="BK124" i="29"/>
  <c r="BL124" i="29"/>
  <c r="BM124" i="29"/>
  <c r="BN124" i="29"/>
  <c r="BO124" i="29"/>
  <c r="BP124" i="29"/>
  <c r="BQ124" i="29"/>
  <c r="BR124" i="29"/>
  <c r="BS124" i="29"/>
  <c r="BT124" i="29"/>
  <c r="BU124" i="29"/>
  <c r="BV124" i="29"/>
  <c r="BG125" i="29"/>
  <c r="BH125" i="29"/>
  <c r="BI125" i="29"/>
  <c r="BJ125" i="29"/>
  <c r="BK125" i="29"/>
  <c r="BL125" i="29"/>
  <c r="BM125" i="29"/>
  <c r="BN125" i="29"/>
  <c r="BO125" i="29"/>
  <c r="BP125" i="29"/>
  <c r="BQ125" i="29"/>
  <c r="BR125" i="29"/>
  <c r="BS125" i="29"/>
  <c r="BT125" i="29"/>
  <c r="BU125" i="29"/>
  <c r="BV125" i="29"/>
  <c r="BG126" i="29"/>
  <c r="BH126" i="29"/>
  <c r="BI126" i="29"/>
  <c r="BJ126" i="29"/>
  <c r="BK126" i="29"/>
  <c r="BL126" i="29"/>
  <c r="BM126" i="29"/>
  <c r="BN126" i="29"/>
  <c r="BO126" i="29"/>
  <c r="BP126" i="29"/>
  <c r="BQ126" i="29"/>
  <c r="BR126" i="29"/>
  <c r="BS126" i="29"/>
  <c r="BT126" i="29"/>
  <c r="BU126" i="29"/>
  <c r="BV126" i="29"/>
  <c r="BG127" i="29"/>
  <c r="BH127" i="29"/>
  <c r="BI127" i="29"/>
  <c r="BJ127" i="29"/>
  <c r="BK127" i="29"/>
  <c r="BL127" i="29"/>
  <c r="BM127" i="29"/>
  <c r="BN127" i="29"/>
  <c r="BO127" i="29"/>
  <c r="BP127" i="29"/>
  <c r="BQ127" i="29"/>
  <c r="BR127" i="29"/>
  <c r="BS127" i="29"/>
  <c r="BT127" i="29"/>
  <c r="BU127" i="29"/>
  <c r="BV127" i="29"/>
  <c r="BG128" i="29"/>
  <c r="BH128" i="29"/>
  <c r="BI128" i="29"/>
  <c r="BJ128" i="29"/>
  <c r="BK128" i="29"/>
  <c r="BL128" i="29"/>
  <c r="BM128" i="29"/>
  <c r="BN128" i="29"/>
  <c r="BO128" i="29"/>
  <c r="BP128" i="29"/>
  <c r="BQ128" i="29"/>
  <c r="BR128" i="29"/>
  <c r="BS128" i="29"/>
  <c r="BT128" i="29"/>
  <c r="BU128" i="29"/>
  <c r="BV128" i="29"/>
  <c r="BG129" i="29"/>
  <c r="BH129" i="29"/>
  <c r="BI129" i="29"/>
  <c r="BJ129" i="29"/>
  <c r="BK129" i="29"/>
  <c r="BL129" i="29"/>
  <c r="BM129" i="29"/>
  <c r="BN129" i="29"/>
  <c r="BO129" i="29"/>
  <c r="BP129" i="29"/>
  <c r="BQ129" i="29"/>
  <c r="BR129" i="29"/>
  <c r="BS129" i="29"/>
  <c r="BT129" i="29"/>
  <c r="BU129" i="29"/>
  <c r="BV129" i="29"/>
  <c r="BG130" i="29"/>
  <c r="BH130" i="29"/>
  <c r="BI130" i="29"/>
  <c r="BJ130" i="29"/>
  <c r="BK130" i="29"/>
  <c r="BL130" i="29"/>
  <c r="BM130" i="29"/>
  <c r="BN130" i="29"/>
  <c r="BO130" i="29"/>
  <c r="BP130" i="29"/>
  <c r="BQ130" i="29"/>
  <c r="BR130" i="29"/>
  <c r="BS130" i="29"/>
  <c r="BT130" i="29"/>
  <c r="BU130" i="29"/>
  <c r="BV130" i="29"/>
  <c r="BG131" i="29"/>
  <c r="BH131" i="29"/>
  <c r="BI131" i="29"/>
  <c r="BJ131" i="29"/>
  <c r="BK131" i="29"/>
  <c r="BL131" i="29"/>
  <c r="BM131" i="29"/>
  <c r="BN131" i="29"/>
  <c r="BO131" i="29"/>
  <c r="BP131" i="29"/>
  <c r="BQ131" i="29"/>
  <c r="BR131" i="29"/>
  <c r="BS131" i="29"/>
  <c r="BT131" i="29"/>
  <c r="BU131" i="29"/>
  <c r="BV131" i="29"/>
  <c r="BG132" i="29"/>
  <c r="BH132" i="29"/>
  <c r="BI132" i="29"/>
  <c r="BJ132" i="29"/>
  <c r="BK132" i="29"/>
  <c r="BL132" i="29"/>
  <c r="BM132" i="29"/>
  <c r="BN132" i="29"/>
  <c r="BO132" i="29"/>
  <c r="BP132" i="29"/>
  <c r="BQ132" i="29"/>
  <c r="BR132" i="29"/>
  <c r="BS132" i="29"/>
  <c r="BT132" i="29"/>
  <c r="BU132" i="29"/>
  <c r="BV132" i="29"/>
  <c r="BG133" i="29"/>
  <c r="BH133" i="29"/>
  <c r="BI133" i="29"/>
  <c r="BJ133" i="29"/>
  <c r="BK133" i="29"/>
  <c r="BL133" i="29"/>
  <c r="BM133" i="29"/>
  <c r="BN133" i="29"/>
  <c r="BO133" i="29"/>
  <c r="BP133" i="29"/>
  <c r="BQ133" i="29"/>
  <c r="BR133" i="29"/>
  <c r="BS133" i="29"/>
  <c r="BT133" i="29"/>
  <c r="BU133" i="29"/>
  <c r="BV133" i="29"/>
  <c r="BG134" i="29"/>
  <c r="BH134" i="29"/>
  <c r="BI134" i="29"/>
  <c r="BJ134" i="29"/>
  <c r="BK134" i="29"/>
  <c r="BL134" i="29"/>
  <c r="BM134" i="29"/>
  <c r="BN134" i="29"/>
  <c r="BO134" i="29"/>
  <c r="BP134" i="29"/>
  <c r="BQ134" i="29"/>
  <c r="BR134" i="29"/>
  <c r="BS134" i="29"/>
  <c r="BT134" i="29"/>
  <c r="BU134" i="29"/>
  <c r="BV134" i="29"/>
  <c r="BG135" i="29"/>
  <c r="BH135" i="29"/>
  <c r="BI135" i="29"/>
  <c r="BJ135" i="29"/>
  <c r="BK135" i="29"/>
  <c r="BL135" i="29"/>
  <c r="BM135" i="29"/>
  <c r="BN135" i="29"/>
  <c r="BO135" i="29"/>
  <c r="BP135" i="29"/>
  <c r="BQ135" i="29"/>
  <c r="BR135" i="29"/>
  <c r="BS135" i="29"/>
  <c r="BT135" i="29"/>
  <c r="BU135" i="29"/>
  <c r="BV135" i="29"/>
  <c r="BG136" i="29"/>
  <c r="BH136" i="29"/>
  <c r="BI136" i="29"/>
  <c r="BJ136" i="29"/>
  <c r="BK136" i="29"/>
  <c r="BL136" i="29"/>
  <c r="BM136" i="29"/>
  <c r="BN136" i="29"/>
  <c r="BO136" i="29"/>
  <c r="BP136" i="29"/>
  <c r="BQ136" i="29"/>
  <c r="BR136" i="29"/>
  <c r="BS136" i="29"/>
  <c r="BT136" i="29"/>
  <c r="BU136" i="29"/>
  <c r="BV136" i="29"/>
  <c r="BG137" i="29"/>
  <c r="BH137" i="29"/>
  <c r="BI137" i="29"/>
  <c r="BJ137" i="29"/>
  <c r="BK137" i="29"/>
  <c r="BL137" i="29"/>
  <c r="BM137" i="29"/>
  <c r="BN137" i="29"/>
  <c r="BO137" i="29"/>
  <c r="BP137" i="29"/>
  <c r="BQ137" i="29"/>
  <c r="BR137" i="29"/>
  <c r="BS137" i="29"/>
  <c r="BT137" i="29"/>
  <c r="BU137" i="29"/>
  <c r="BV137" i="29"/>
  <c r="BG138" i="29"/>
  <c r="BH138" i="29"/>
  <c r="BI138" i="29"/>
  <c r="BJ138" i="29"/>
  <c r="BK138" i="29"/>
  <c r="BL138" i="29"/>
  <c r="BM138" i="29"/>
  <c r="BN138" i="29"/>
  <c r="BO138" i="29"/>
  <c r="BP138" i="29"/>
  <c r="BQ138" i="29"/>
  <c r="BR138" i="29"/>
  <c r="BS138" i="29"/>
  <c r="BT138" i="29"/>
  <c r="BU138" i="29"/>
  <c r="BV138" i="29"/>
  <c r="BG139" i="29"/>
  <c r="BH139" i="29"/>
  <c r="BI139" i="29"/>
  <c r="BJ139" i="29"/>
  <c r="BK139" i="29"/>
  <c r="BL139" i="29"/>
  <c r="BM139" i="29"/>
  <c r="BN139" i="29"/>
  <c r="BO139" i="29"/>
  <c r="BP139" i="29"/>
  <c r="BQ139" i="29"/>
  <c r="BR139" i="29"/>
  <c r="BS139" i="29"/>
  <c r="BT139" i="29"/>
  <c r="BU139" i="29"/>
  <c r="BV139" i="29"/>
  <c r="BG140" i="29"/>
  <c r="BH140" i="29"/>
  <c r="BI140" i="29"/>
  <c r="BJ140" i="29"/>
  <c r="BK140" i="29"/>
  <c r="BL140" i="29"/>
  <c r="BM140" i="29"/>
  <c r="BN140" i="29"/>
  <c r="BO140" i="29"/>
  <c r="BP140" i="29"/>
  <c r="BQ140" i="29"/>
  <c r="BR140" i="29"/>
  <c r="BS140" i="29"/>
  <c r="BT140" i="29"/>
  <c r="BU140" i="29"/>
  <c r="BV140" i="29"/>
  <c r="BG141" i="29"/>
  <c r="BH141" i="29"/>
  <c r="BI141" i="29"/>
  <c r="BJ141" i="29"/>
  <c r="BK141" i="29"/>
  <c r="BL141" i="29"/>
  <c r="BM141" i="29"/>
  <c r="BN141" i="29"/>
  <c r="BO141" i="29"/>
  <c r="BP141" i="29"/>
  <c r="BQ141" i="29"/>
  <c r="BR141" i="29"/>
  <c r="BS141" i="29"/>
  <c r="BT141" i="29"/>
  <c r="BU141" i="29"/>
  <c r="BV141" i="29"/>
  <c r="BG142" i="29"/>
  <c r="BH142" i="29"/>
  <c r="BI142" i="29"/>
  <c r="BJ142" i="29"/>
  <c r="BK142" i="29"/>
  <c r="BL142" i="29"/>
  <c r="BM142" i="29"/>
  <c r="BN142" i="29"/>
  <c r="BO142" i="29"/>
  <c r="BP142" i="29"/>
  <c r="BQ142" i="29"/>
  <c r="BR142" i="29"/>
  <c r="BS142" i="29"/>
  <c r="BT142" i="29"/>
  <c r="BU142" i="29"/>
  <c r="BV142" i="29"/>
  <c r="BG143" i="29"/>
  <c r="BH143" i="29"/>
  <c r="BI143" i="29"/>
  <c r="BJ143" i="29"/>
  <c r="BK143" i="29"/>
  <c r="BL143" i="29"/>
  <c r="BM143" i="29"/>
  <c r="BN143" i="29"/>
  <c r="BO143" i="29"/>
  <c r="BP143" i="29"/>
  <c r="BQ143" i="29"/>
  <c r="BR143" i="29"/>
  <c r="BS143" i="29"/>
  <c r="BT143" i="29"/>
  <c r="BU143" i="29"/>
  <c r="BV143" i="29"/>
  <c r="BG144" i="29"/>
  <c r="BH144" i="29"/>
  <c r="BI144" i="29"/>
  <c r="BJ144" i="29"/>
  <c r="BK144" i="29"/>
  <c r="BL144" i="29"/>
  <c r="BM144" i="29"/>
  <c r="BN144" i="29"/>
  <c r="BO144" i="29"/>
  <c r="BP144" i="29"/>
  <c r="BQ144" i="29"/>
  <c r="BR144" i="29"/>
  <c r="BS144" i="29"/>
  <c r="BT144" i="29"/>
  <c r="BU144" i="29"/>
  <c r="BV144" i="29"/>
  <c r="BG145" i="29"/>
  <c r="BH145" i="29"/>
  <c r="BI145" i="29"/>
  <c r="BJ145" i="29"/>
  <c r="BK145" i="29"/>
  <c r="BL145" i="29"/>
  <c r="BM145" i="29"/>
  <c r="BN145" i="29"/>
  <c r="BO145" i="29"/>
  <c r="BP145" i="29"/>
  <c r="BQ145" i="29"/>
  <c r="BR145" i="29"/>
  <c r="BS145" i="29"/>
  <c r="BT145" i="29"/>
  <c r="BU145" i="29"/>
  <c r="BV145" i="29"/>
  <c r="BG146" i="29"/>
  <c r="BH146" i="29"/>
  <c r="BI146" i="29"/>
  <c r="BJ146" i="29"/>
  <c r="BK146" i="29"/>
  <c r="BL146" i="29"/>
  <c r="BM146" i="29"/>
  <c r="BN146" i="29"/>
  <c r="BO146" i="29"/>
  <c r="BP146" i="29"/>
  <c r="BQ146" i="29"/>
  <c r="BR146" i="29"/>
  <c r="BS146" i="29"/>
  <c r="BT146" i="29"/>
  <c r="BU146" i="29"/>
  <c r="BV146" i="29"/>
  <c r="BG147" i="29"/>
  <c r="BH147" i="29"/>
  <c r="BI147" i="29"/>
  <c r="BJ147" i="29"/>
  <c r="BK147" i="29"/>
  <c r="BL147" i="29"/>
  <c r="BM147" i="29"/>
  <c r="BN147" i="29"/>
  <c r="BO147" i="29"/>
  <c r="BP147" i="29"/>
  <c r="BQ147" i="29"/>
  <c r="BR147" i="29"/>
  <c r="BS147" i="29"/>
  <c r="BT147" i="29"/>
  <c r="BU147" i="29"/>
  <c r="BV147" i="29"/>
  <c r="BG148" i="29"/>
  <c r="BH148" i="29"/>
  <c r="BI148" i="29"/>
  <c r="BJ148" i="29"/>
  <c r="BK148" i="29"/>
  <c r="BL148" i="29"/>
  <c r="BM148" i="29"/>
  <c r="BN148" i="29"/>
  <c r="BO148" i="29"/>
  <c r="BP148" i="29"/>
  <c r="BQ148" i="29"/>
  <c r="BR148" i="29"/>
  <c r="BS148" i="29"/>
  <c r="BT148" i="29"/>
  <c r="BU148" i="29"/>
  <c r="BV148" i="29"/>
  <c r="BG149" i="29"/>
  <c r="BH149" i="29"/>
  <c r="BI149" i="29"/>
  <c r="BJ149" i="29"/>
  <c r="BK149" i="29"/>
  <c r="BL149" i="29"/>
  <c r="BM149" i="29"/>
  <c r="BN149" i="29"/>
  <c r="BO149" i="29"/>
  <c r="BP149" i="29"/>
  <c r="BQ149" i="29"/>
  <c r="BR149" i="29"/>
  <c r="BS149" i="29"/>
  <c r="BT149" i="29"/>
  <c r="BU149" i="29"/>
  <c r="BV149" i="29"/>
  <c r="BG150" i="29"/>
  <c r="BH150" i="29"/>
  <c r="BI150" i="29"/>
  <c r="BJ150" i="29"/>
  <c r="BK150" i="29"/>
  <c r="BL150" i="29"/>
  <c r="BM150" i="29"/>
  <c r="BN150" i="29"/>
  <c r="BO150" i="29"/>
  <c r="BP150" i="29"/>
  <c r="BQ150" i="29"/>
  <c r="BR150" i="29"/>
  <c r="BS150" i="29"/>
  <c r="BT150" i="29"/>
  <c r="BU150" i="29"/>
  <c r="BV150" i="29"/>
  <c r="BG151" i="29"/>
  <c r="BH151" i="29"/>
  <c r="BI151" i="29"/>
  <c r="BJ151" i="29"/>
  <c r="BK151" i="29"/>
  <c r="BL151" i="29"/>
  <c r="BM151" i="29"/>
  <c r="BN151" i="29"/>
  <c r="BO151" i="29"/>
  <c r="BP151" i="29"/>
  <c r="BQ151" i="29"/>
  <c r="BR151" i="29"/>
  <c r="BS151" i="29"/>
  <c r="BT151" i="29"/>
  <c r="BU151" i="29"/>
  <c r="BV151" i="29"/>
  <c r="BG152" i="29"/>
  <c r="BH152" i="29"/>
  <c r="BI152" i="29"/>
  <c r="BJ152" i="29"/>
  <c r="BK152" i="29"/>
  <c r="BL152" i="29"/>
  <c r="BM152" i="29"/>
  <c r="BN152" i="29"/>
  <c r="BO152" i="29"/>
  <c r="BP152" i="29"/>
  <c r="BQ152" i="29"/>
  <c r="BR152" i="29"/>
  <c r="BS152" i="29"/>
  <c r="BT152" i="29"/>
  <c r="BU152" i="29"/>
  <c r="BV152" i="29"/>
  <c r="BG153" i="29"/>
  <c r="BH153" i="29"/>
  <c r="BI153" i="29"/>
  <c r="BJ153" i="29"/>
  <c r="BK153" i="29"/>
  <c r="BL153" i="29"/>
  <c r="BM153" i="29"/>
  <c r="BN153" i="29"/>
  <c r="BO153" i="29"/>
  <c r="BP153" i="29"/>
  <c r="BQ153" i="29"/>
  <c r="BR153" i="29"/>
  <c r="BS153" i="29"/>
  <c r="BT153" i="29"/>
  <c r="BU153" i="29"/>
  <c r="BV153" i="29"/>
  <c r="BG154" i="29"/>
  <c r="BH154" i="29"/>
  <c r="BI154" i="29"/>
  <c r="BJ154" i="29"/>
  <c r="BK154" i="29"/>
  <c r="BL154" i="29"/>
  <c r="BM154" i="29"/>
  <c r="BN154" i="29"/>
  <c r="BO154" i="29"/>
  <c r="BP154" i="29"/>
  <c r="BQ154" i="29"/>
  <c r="BR154" i="29"/>
  <c r="BS154" i="29"/>
  <c r="BT154" i="29"/>
  <c r="BU154" i="29"/>
  <c r="BV154" i="29"/>
  <c r="BG155" i="29"/>
  <c r="BH155" i="29"/>
  <c r="BI155" i="29"/>
  <c r="BJ155" i="29"/>
  <c r="BK155" i="29"/>
  <c r="BL155" i="29"/>
  <c r="BM155" i="29"/>
  <c r="BN155" i="29"/>
  <c r="BO155" i="29"/>
  <c r="BP155" i="29"/>
  <c r="BQ155" i="29"/>
  <c r="BR155" i="29"/>
  <c r="BS155" i="29"/>
  <c r="BT155" i="29"/>
  <c r="BU155" i="29"/>
  <c r="BV155" i="29"/>
  <c r="BG156" i="29"/>
  <c r="BH156" i="29"/>
  <c r="BI156" i="29"/>
  <c r="BJ156" i="29"/>
  <c r="BK156" i="29"/>
  <c r="BL156" i="29"/>
  <c r="BM156" i="29"/>
  <c r="BN156" i="29"/>
  <c r="BO156" i="29"/>
  <c r="BP156" i="29"/>
  <c r="BQ156" i="29"/>
  <c r="BR156" i="29"/>
  <c r="BS156" i="29"/>
  <c r="BT156" i="29"/>
  <c r="BU156" i="29"/>
  <c r="BV156" i="29"/>
  <c r="BG157" i="29"/>
  <c r="BH157" i="29"/>
  <c r="BI157" i="29"/>
  <c r="BJ157" i="29"/>
  <c r="BK157" i="29"/>
  <c r="BL157" i="29"/>
  <c r="BM157" i="29"/>
  <c r="BN157" i="29"/>
  <c r="BO157" i="29"/>
  <c r="BP157" i="29"/>
  <c r="BQ157" i="29"/>
  <c r="BR157" i="29"/>
  <c r="BS157" i="29"/>
  <c r="BT157" i="29"/>
  <c r="BU157" i="29"/>
  <c r="BV157" i="29"/>
  <c r="BG158" i="29"/>
  <c r="BH158" i="29"/>
  <c r="BI158" i="29"/>
  <c r="BJ158" i="29"/>
  <c r="BK158" i="29"/>
  <c r="BL158" i="29"/>
  <c r="BM158" i="29"/>
  <c r="BN158" i="29"/>
  <c r="BO158" i="29"/>
  <c r="BP158" i="29"/>
  <c r="BQ158" i="29"/>
  <c r="BR158" i="29"/>
  <c r="BS158" i="29"/>
  <c r="BT158" i="29"/>
  <c r="BU158" i="29"/>
  <c r="BV158" i="29"/>
  <c r="BG159" i="29"/>
  <c r="BH159" i="29"/>
  <c r="BI159" i="29"/>
  <c r="BJ159" i="29"/>
  <c r="BK159" i="29"/>
  <c r="BL159" i="29"/>
  <c r="BM159" i="29"/>
  <c r="BN159" i="29"/>
  <c r="BO159" i="29"/>
  <c r="BP159" i="29"/>
  <c r="BQ159" i="29"/>
  <c r="BR159" i="29"/>
  <c r="BS159" i="29"/>
  <c r="BT159" i="29"/>
  <c r="BU159" i="29"/>
  <c r="BV159" i="29"/>
  <c r="BG160" i="29"/>
  <c r="BH160" i="29"/>
  <c r="BI160" i="29"/>
  <c r="BJ160" i="29"/>
  <c r="BK160" i="29"/>
  <c r="BL160" i="29"/>
  <c r="BM160" i="29"/>
  <c r="BN160" i="29"/>
  <c r="BO160" i="29"/>
  <c r="BP160" i="29"/>
  <c r="BQ160" i="29"/>
  <c r="BR160" i="29"/>
  <c r="BS160" i="29"/>
  <c r="BT160" i="29"/>
  <c r="BU160" i="29"/>
  <c r="BV160" i="29"/>
  <c r="BG161" i="29"/>
  <c r="BH161" i="29"/>
  <c r="BI161" i="29"/>
  <c r="BJ161" i="29"/>
  <c r="BK161" i="29"/>
  <c r="BL161" i="29"/>
  <c r="BM161" i="29"/>
  <c r="BN161" i="29"/>
  <c r="BO161" i="29"/>
  <c r="BP161" i="29"/>
  <c r="BQ161" i="29"/>
  <c r="BR161" i="29"/>
  <c r="BS161" i="29"/>
  <c r="BT161" i="29"/>
  <c r="BU161" i="29"/>
  <c r="BV161" i="29"/>
  <c r="BG162" i="29"/>
  <c r="BH162" i="29"/>
  <c r="BI162" i="29"/>
  <c r="BJ162" i="29"/>
  <c r="BK162" i="29"/>
  <c r="BL162" i="29"/>
  <c r="BM162" i="29"/>
  <c r="BN162" i="29"/>
  <c r="BO162" i="29"/>
  <c r="BP162" i="29"/>
  <c r="BQ162" i="29"/>
  <c r="BR162" i="29"/>
  <c r="BS162" i="29"/>
  <c r="BT162" i="29"/>
  <c r="BU162" i="29"/>
  <c r="BV162" i="29"/>
  <c r="BG163" i="29"/>
  <c r="BH163" i="29"/>
  <c r="BI163" i="29"/>
  <c r="BJ163" i="29"/>
  <c r="BK163" i="29"/>
  <c r="BL163" i="29"/>
  <c r="BM163" i="29"/>
  <c r="BN163" i="29"/>
  <c r="BO163" i="29"/>
  <c r="BP163" i="29"/>
  <c r="BQ163" i="29"/>
  <c r="BR163" i="29"/>
  <c r="BS163" i="29"/>
  <c r="BT163" i="29"/>
  <c r="BU163" i="29"/>
  <c r="BV163" i="29"/>
  <c r="BG164" i="29"/>
  <c r="BH164" i="29"/>
  <c r="BI164" i="29"/>
  <c r="BJ164" i="29"/>
  <c r="BK164" i="29"/>
  <c r="BL164" i="29"/>
  <c r="BM164" i="29"/>
  <c r="BN164" i="29"/>
  <c r="BO164" i="29"/>
  <c r="BP164" i="29"/>
  <c r="BQ164" i="29"/>
  <c r="BR164" i="29"/>
  <c r="BS164" i="29"/>
  <c r="BT164" i="29"/>
  <c r="BU164" i="29"/>
  <c r="BV164" i="29"/>
  <c r="BG165" i="29"/>
  <c r="BH165" i="29"/>
  <c r="BI165" i="29"/>
  <c r="BJ165" i="29"/>
  <c r="BK165" i="29"/>
  <c r="BL165" i="29"/>
  <c r="BM165" i="29"/>
  <c r="BN165" i="29"/>
  <c r="BO165" i="29"/>
  <c r="BP165" i="29"/>
  <c r="BQ165" i="29"/>
  <c r="BR165" i="29"/>
  <c r="BS165" i="29"/>
  <c r="BT165" i="29"/>
  <c r="BU165" i="29"/>
  <c r="BV165" i="29"/>
  <c r="BG166" i="29"/>
  <c r="BH166" i="29"/>
  <c r="BI166" i="29"/>
  <c r="BJ166" i="29"/>
  <c r="BK166" i="29"/>
  <c r="BL166" i="29"/>
  <c r="BM166" i="29"/>
  <c r="BN166" i="29"/>
  <c r="BO166" i="29"/>
  <c r="BP166" i="29"/>
  <c r="BQ166" i="29"/>
  <c r="BR166" i="29"/>
  <c r="BS166" i="29"/>
  <c r="BT166" i="29"/>
  <c r="BU166" i="29"/>
  <c r="BV166" i="29"/>
  <c r="BG167" i="29"/>
  <c r="BH167" i="29"/>
  <c r="BI167" i="29"/>
  <c r="BJ167" i="29"/>
  <c r="BK167" i="29"/>
  <c r="BL167" i="29"/>
  <c r="BM167" i="29"/>
  <c r="BN167" i="29"/>
  <c r="BO167" i="29"/>
  <c r="BP167" i="29"/>
  <c r="BQ167" i="29"/>
  <c r="BR167" i="29"/>
  <c r="BS167" i="29"/>
  <c r="BT167" i="29"/>
  <c r="BU167" i="29"/>
  <c r="BV167" i="29"/>
  <c r="BG168" i="29"/>
  <c r="BH168" i="29"/>
  <c r="BI168" i="29"/>
  <c r="BJ168" i="29"/>
  <c r="BK168" i="29"/>
  <c r="BL168" i="29"/>
  <c r="BM168" i="29"/>
  <c r="BN168" i="29"/>
  <c r="BO168" i="29"/>
  <c r="BP168" i="29"/>
  <c r="BQ168" i="29"/>
  <c r="BR168" i="29"/>
  <c r="BS168" i="29"/>
  <c r="BT168" i="29"/>
  <c r="BU168" i="29"/>
  <c r="BV168" i="29"/>
  <c r="BG169" i="29"/>
  <c r="BH169" i="29"/>
  <c r="BI169" i="29"/>
  <c r="BJ169" i="29"/>
  <c r="BK169" i="29"/>
  <c r="BL169" i="29"/>
  <c r="BM169" i="29"/>
  <c r="BN169" i="29"/>
  <c r="BO169" i="29"/>
  <c r="BP169" i="29"/>
  <c r="BQ169" i="29"/>
  <c r="BR169" i="29"/>
  <c r="BS169" i="29"/>
  <c r="BT169" i="29"/>
  <c r="BU169" i="29"/>
  <c r="BV169" i="29"/>
  <c r="BG170" i="29"/>
  <c r="BH170" i="29"/>
  <c r="BI170" i="29"/>
  <c r="BJ170" i="29"/>
  <c r="BK170" i="29"/>
  <c r="BL170" i="29"/>
  <c r="BM170" i="29"/>
  <c r="BN170" i="29"/>
  <c r="BO170" i="29"/>
  <c r="BP170" i="29"/>
  <c r="BQ170" i="29"/>
  <c r="BR170" i="29"/>
  <c r="BS170" i="29"/>
  <c r="BT170" i="29"/>
  <c r="BU170" i="29"/>
  <c r="BV170" i="29"/>
  <c r="BG171" i="29"/>
  <c r="BH171" i="29"/>
  <c r="BI171" i="29"/>
  <c r="BJ171" i="29"/>
  <c r="BK171" i="29"/>
  <c r="BL171" i="29"/>
  <c r="BM171" i="29"/>
  <c r="BN171" i="29"/>
  <c r="BO171" i="29"/>
  <c r="BP171" i="29"/>
  <c r="BQ171" i="29"/>
  <c r="BR171" i="29"/>
  <c r="BS171" i="29"/>
  <c r="BT171" i="29"/>
  <c r="BU171" i="29"/>
  <c r="BV171" i="29"/>
  <c r="BG172" i="29"/>
  <c r="BH172" i="29"/>
  <c r="BI172" i="29"/>
  <c r="BJ172" i="29"/>
  <c r="BK172" i="29"/>
  <c r="BL172" i="29"/>
  <c r="BM172" i="29"/>
  <c r="BN172" i="29"/>
  <c r="BO172" i="29"/>
  <c r="BP172" i="29"/>
  <c r="BQ172" i="29"/>
  <c r="BR172" i="29"/>
  <c r="BS172" i="29"/>
  <c r="BT172" i="29"/>
  <c r="BU172" i="29"/>
  <c r="BV172" i="29"/>
  <c r="BG173" i="29"/>
  <c r="BH173" i="29"/>
  <c r="BI173" i="29"/>
  <c r="BJ173" i="29"/>
  <c r="BK173" i="29"/>
  <c r="BL173" i="29"/>
  <c r="BM173" i="29"/>
  <c r="BN173" i="29"/>
  <c r="BO173" i="29"/>
  <c r="BP173" i="29"/>
  <c r="BQ173" i="29"/>
  <c r="BR173" i="29"/>
  <c r="BS173" i="29"/>
  <c r="BT173" i="29"/>
  <c r="BU173" i="29"/>
  <c r="BV173" i="29"/>
  <c r="BG174" i="29"/>
  <c r="BH174" i="29"/>
  <c r="BI174" i="29"/>
  <c r="BJ174" i="29"/>
  <c r="BK174" i="29"/>
  <c r="BL174" i="29"/>
  <c r="BM174" i="29"/>
  <c r="BN174" i="29"/>
  <c r="BO174" i="29"/>
  <c r="BP174" i="29"/>
  <c r="BQ174" i="29"/>
  <c r="BR174" i="29"/>
  <c r="BS174" i="29"/>
  <c r="BT174" i="29"/>
  <c r="BU174" i="29"/>
  <c r="BV174" i="29"/>
  <c r="BG175" i="29"/>
  <c r="BH175" i="29"/>
  <c r="BI175" i="29"/>
  <c r="BJ175" i="29"/>
  <c r="BK175" i="29"/>
  <c r="BL175" i="29"/>
  <c r="BM175" i="29"/>
  <c r="BN175" i="29"/>
  <c r="BO175" i="29"/>
  <c r="BP175" i="29"/>
  <c r="BQ175" i="29"/>
  <c r="BR175" i="29"/>
  <c r="BS175" i="29"/>
  <c r="BT175" i="29"/>
  <c r="BU175" i="29"/>
  <c r="BV175" i="29"/>
  <c r="BG176" i="29"/>
  <c r="BH176" i="29"/>
  <c r="BI176" i="29"/>
  <c r="BJ176" i="29"/>
  <c r="BK176" i="29"/>
  <c r="BL176" i="29"/>
  <c r="BM176" i="29"/>
  <c r="BN176" i="29"/>
  <c r="BO176" i="29"/>
  <c r="BP176" i="29"/>
  <c r="BQ176" i="29"/>
  <c r="BR176" i="29"/>
  <c r="BS176" i="29"/>
  <c r="BT176" i="29"/>
  <c r="BU176" i="29"/>
  <c r="BV176" i="29"/>
  <c r="BG177" i="29"/>
  <c r="BH177" i="29"/>
  <c r="BI177" i="29"/>
  <c r="BJ177" i="29"/>
  <c r="BK177" i="29"/>
  <c r="BL177" i="29"/>
  <c r="BM177" i="29"/>
  <c r="BN177" i="29"/>
  <c r="BO177" i="29"/>
  <c r="BP177" i="29"/>
  <c r="BQ177" i="29"/>
  <c r="BR177" i="29"/>
  <c r="BS177" i="29"/>
  <c r="BT177" i="29"/>
  <c r="BU177" i="29"/>
  <c r="BV177" i="29"/>
  <c r="BG178" i="29"/>
  <c r="BH178" i="29"/>
  <c r="BI178" i="29"/>
  <c r="BJ178" i="29"/>
  <c r="BK178" i="29"/>
  <c r="BL178" i="29"/>
  <c r="BM178" i="29"/>
  <c r="BN178" i="29"/>
  <c r="BO178" i="29"/>
  <c r="BP178" i="29"/>
  <c r="BQ178" i="29"/>
  <c r="BR178" i="29"/>
  <c r="BS178" i="29"/>
  <c r="BT178" i="29"/>
  <c r="BU178" i="29"/>
  <c r="BV178" i="29"/>
  <c r="BG179" i="29"/>
  <c r="BH179" i="29"/>
  <c r="BI179" i="29"/>
  <c r="BJ179" i="29"/>
  <c r="BK179" i="29"/>
  <c r="BL179" i="29"/>
  <c r="BM179" i="29"/>
  <c r="BN179" i="29"/>
  <c r="BO179" i="29"/>
  <c r="BP179" i="29"/>
  <c r="BQ179" i="29"/>
  <c r="BR179" i="29"/>
  <c r="BS179" i="29"/>
  <c r="BT179" i="29"/>
  <c r="BU179" i="29"/>
  <c r="BV179" i="29"/>
  <c r="BG180" i="29"/>
  <c r="BH180" i="29"/>
  <c r="BI180" i="29"/>
  <c r="BJ180" i="29"/>
  <c r="BK180" i="29"/>
  <c r="BL180" i="29"/>
  <c r="BM180" i="29"/>
  <c r="BN180" i="29"/>
  <c r="BO180" i="29"/>
  <c r="BP180" i="29"/>
  <c r="BQ180" i="29"/>
  <c r="BR180" i="29"/>
  <c r="BS180" i="29"/>
  <c r="BT180" i="29"/>
  <c r="BU180" i="29"/>
  <c r="BV180" i="29"/>
  <c r="BG181" i="29"/>
  <c r="BH181" i="29"/>
  <c r="BI181" i="29"/>
  <c r="BJ181" i="29"/>
  <c r="BK181" i="29"/>
  <c r="BL181" i="29"/>
  <c r="BM181" i="29"/>
  <c r="BN181" i="29"/>
  <c r="BO181" i="29"/>
  <c r="BP181" i="29"/>
  <c r="BQ181" i="29"/>
  <c r="BR181" i="29"/>
  <c r="BS181" i="29"/>
  <c r="BT181" i="29"/>
  <c r="BU181" i="29"/>
  <c r="BV181" i="29"/>
  <c r="BG182" i="29"/>
  <c r="BH182" i="29"/>
  <c r="BI182" i="29"/>
  <c r="BJ182" i="29"/>
  <c r="BK182" i="29"/>
  <c r="BL182" i="29"/>
  <c r="BM182" i="29"/>
  <c r="BN182" i="29"/>
  <c r="BO182" i="29"/>
  <c r="BP182" i="29"/>
  <c r="BQ182" i="29"/>
  <c r="BR182" i="29"/>
  <c r="BS182" i="29"/>
  <c r="BT182" i="29"/>
  <c r="BU182" i="29"/>
  <c r="BV182" i="29"/>
  <c r="BG183" i="29"/>
  <c r="BH183" i="29"/>
  <c r="BI183" i="29"/>
  <c r="BJ183" i="29"/>
  <c r="BK183" i="29"/>
  <c r="BL183" i="29"/>
  <c r="BM183" i="29"/>
  <c r="BN183" i="29"/>
  <c r="BO183" i="29"/>
  <c r="BP183" i="29"/>
  <c r="BQ183" i="29"/>
  <c r="BR183" i="29"/>
  <c r="BS183" i="29"/>
  <c r="BT183" i="29"/>
  <c r="BU183" i="29"/>
  <c r="BV183" i="29"/>
  <c r="BG184" i="29"/>
  <c r="BH184" i="29"/>
  <c r="BI184" i="29"/>
  <c r="BJ184" i="29"/>
  <c r="BK184" i="29"/>
  <c r="BL184" i="29"/>
  <c r="BM184" i="29"/>
  <c r="BN184" i="29"/>
  <c r="BO184" i="29"/>
  <c r="BP184" i="29"/>
  <c r="BQ184" i="29"/>
  <c r="BR184" i="29"/>
  <c r="BS184" i="29"/>
  <c r="BT184" i="29"/>
  <c r="BU184" i="29"/>
  <c r="BV184" i="29"/>
  <c r="BG185" i="29"/>
  <c r="BH185" i="29"/>
  <c r="BI185" i="29"/>
  <c r="BJ185" i="29"/>
  <c r="BK185" i="29"/>
  <c r="BL185" i="29"/>
  <c r="BM185" i="29"/>
  <c r="BN185" i="29"/>
  <c r="BO185" i="29"/>
  <c r="BP185" i="29"/>
  <c r="BQ185" i="29"/>
  <c r="BR185" i="29"/>
  <c r="BS185" i="29"/>
  <c r="BT185" i="29"/>
  <c r="BU185" i="29"/>
  <c r="BV185" i="29"/>
  <c r="BG186" i="29"/>
  <c r="BH186" i="29"/>
  <c r="BI186" i="29"/>
  <c r="BJ186" i="29"/>
  <c r="BK186" i="29"/>
  <c r="BL186" i="29"/>
  <c r="BM186" i="29"/>
  <c r="BN186" i="29"/>
  <c r="BO186" i="29"/>
  <c r="BP186" i="29"/>
  <c r="BQ186" i="29"/>
  <c r="BR186" i="29"/>
  <c r="BS186" i="29"/>
  <c r="BT186" i="29"/>
  <c r="BU186" i="29"/>
  <c r="BV186" i="29"/>
  <c r="BG187" i="29"/>
  <c r="BH187" i="29"/>
  <c r="BI187" i="29"/>
  <c r="BJ187" i="29"/>
  <c r="BK187" i="29"/>
  <c r="BL187" i="29"/>
  <c r="BM187" i="29"/>
  <c r="BN187" i="29"/>
  <c r="BO187" i="29"/>
  <c r="BP187" i="29"/>
  <c r="BQ187" i="29"/>
  <c r="BR187" i="29"/>
  <c r="BS187" i="29"/>
  <c r="BT187" i="29"/>
  <c r="BU187" i="29"/>
  <c r="BV187" i="29"/>
  <c r="BG188" i="29"/>
  <c r="BH188" i="29"/>
  <c r="BI188" i="29"/>
  <c r="BJ188" i="29"/>
  <c r="BK188" i="29"/>
  <c r="BL188" i="29"/>
  <c r="BM188" i="29"/>
  <c r="BN188" i="29"/>
  <c r="BO188" i="29"/>
  <c r="BP188" i="29"/>
  <c r="BQ188" i="29"/>
  <c r="BR188" i="29"/>
  <c r="BS188" i="29"/>
  <c r="BT188" i="29"/>
  <c r="BU188" i="29"/>
  <c r="BV188" i="29"/>
  <c r="BG189" i="29"/>
  <c r="BH189" i="29"/>
  <c r="BI189" i="29"/>
  <c r="BJ189" i="29"/>
  <c r="BK189" i="29"/>
  <c r="BL189" i="29"/>
  <c r="BM189" i="29"/>
  <c r="BN189" i="29"/>
  <c r="BO189" i="29"/>
  <c r="BP189" i="29"/>
  <c r="BQ189" i="29"/>
  <c r="BR189" i="29"/>
  <c r="BS189" i="29"/>
  <c r="BT189" i="29"/>
  <c r="BU189" i="29"/>
  <c r="BV189" i="29"/>
  <c r="BG190" i="29"/>
  <c r="BH190" i="29"/>
  <c r="BI190" i="29"/>
  <c r="BJ190" i="29"/>
  <c r="BK190" i="29"/>
  <c r="BL190" i="29"/>
  <c r="BM190" i="29"/>
  <c r="BN190" i="29"/>
  <c r="BO190" i="29"/>
  <c r="BP190" i="29"/>
  <c r="BQ190" i="29"/>
  <c r="BR190" i="29"/>
  <c r="BS190" i="29"/>
  <c r="BT190" i="29"/>
  <c r="BU190" i="29"/>
  <c r="BV190" i="29"/>
  <c r="BG191" i="29"/>
  <c r="BH191" i="29"/>
  <c r="BI191" i="29"/>
  <c r="BJ191" i="29"/>
  <c r="BK191" i="29"/>
  <c r="BL191" i="29"/>
  <c r="BM191" i="29"/>
  <c r="BN191" i="29"/>
  <c r="BO191" i="29"/>
  <c r="BP191" i="29"/>
  <c r="BQ191" i="29"/>
  <c r="BR191" i="29"/>
  <c r="BS191" i="29"/>
  <c r="BT191" i="29"/>
  <c r="BU191" i="29"/>
  <c r="BV191" i="29"/>
  <c r="BG192" i="29"/>
  <c r="BH192" i="29"/>
  <c r="BI192" i="29"/>
  <c r="BJ192" i="29"/>
  <c r="BK192" i="29"/>
  <c r="BL192" i="29"/>
  <c r="BM192" i="29"/>
  <c r="BN192" i="29"/>
  <c r="BO192" i="29"/>
  <c r="BP192" i="29"/>
  <c r="BQ192" i="29"/>
  <c r="BR192" i="29"/>
  <c r="BS192" i="29"/>
  <c r="BT192" i="29"/>
  <c r="BU192" i="29"/>
  <c r="BV192" i="29"/>
  <c r="BG193" i="29"/>
  <c r="BH193" i="29"/>
  <c r="BI193" i="29"/>
  <c r="BJ193" i="29"/>
  <c r="BK193" i="29"/>
  <c r="BL193" i="29"/>
  <c r="BM193" i="29"/>
  <c r="BN193" i="29"/>
  <c r="BO193" i="29"/>
  <c r="BP193" i="29"/>
  <c r="BQ193" i="29"/>
  <c r="BR193" i="29"/>
  <c r="BS193" i="29"/>
  <c r="BT193" i="29"/>
  <c r="BU193" i="29"/>
  <c r="BV193" i="29"/>
  <c r="BG194" i="29"/>
  <c r="BH194" i="29"/>
  <c r="BI194" i="29"/>
  <c r="BJ194" i="29"/>
  <c r="BK194" i="29"/>
  <c r="BL194" i="29"/>
  <c r="BM194" i="29"/>
  <c r="BN194" i="29"/>
  <c r="BO194" i="29"/>
  <c r="BP194" i="29"/>
  <c r="BQ194" i="29"/>
  <c r="BR194" i="29"/>
  <c r="BS194" i="29"/>
  <c r="BT194" i="29"/>
  <c r="BU194" i="29"/>
  <c r="BV194" i="29"/>
  <c r="BG195" i="29"/>
  <c r="BH195" i="29"/>
  <c r="BI195" i="29"/>
  <c r="BJ195" i="29"/>
  <c r="BK195" i="29"/>
  <c r="BL195" i="29"/>
  <c r="BM195" i="29"/>
  <c r="BN195" i="29"/>
  <c r="BO195" i="29"/>
  <c r="BP195" i="29"/>
  <c r="BQ195" i="29"/>
  <c r="BR195" i="29"/>
  <c r="BS195" i="29"/>
  <c r="BT195" i="29"/>
  <c r="BU195" i="29"/>
  <c r="BV195" i="29"/>
  <c r="BG196" i="29"/>
  <c r="BH196" i="29"/>
  <c r="BI196" i="29"/>
  <c r="BJ196" i="29"/>
  <c r="BK196" i="29"/>
  <c r="BL196" i="29"/>
  <c r="BM196" i="29"/>
  <c r="BN196" i="29"/>
  <c r="BO196" i="29"/>
  <c r="BP196" i="29"/>
  <c r="BQ196" i="29"/>
  <c r="BR196" i="29"/>
  <c r="BS196" i="29"/>
  <c r="BT196" i="29"/>
  <c r="BU196" i="29"/>
  <c r="BV196" i="29"/>
  <c r="BZ6" i="29"/>
  <c r="CA6" i="29"/>
  <c r="CB6" i="29"/>
  <c r="CC6" i="29"/>
  <c r="CD6" i="29"/>
  <c r="CE6" i="29"/>
  <c r="CF6" i="29"/>
  <c r="CG6" i="29"/>
  <c r="CH6" i="29"/>
  <c r="CI6" i="29"/>
  <c r="CJ6" i="29"/>
  <c r="CK6" i="29"/>
  <c r="CL6" i="29"/>
  <c r="CM6" i="29"/>
  <c r="CN6" i="29"/>
  <c r="CO6" i="29"/>
  <c r="BZ7" i="29"/>
  <c r="CA7" i="29"/>
  <c r="CB7" i="29"/>
  <c r="CC7" i="29"/>
  <c r="CD7" i="29"/>
  <c r="CE7" i="29"/>
  <c r="CF7" i="29"/>
  <c r="CG7" i="29"/>
  <c r="CH7" i="29"/>
  <c r="CI7" i="29"/>
  <c r="CJ7" i="29"/>
  <c r="CK7" i="29"/>
  <c r="CL7" i="29"/>
  <c r="CM7" i="29"/>
  <c r="CN7" i="29"/>
  <c r="CO7" i="29"/>
  <c r="BZ8" i="29"/>
  <c r="CA8" i="29"/>
  <c r="CB8" i="29"/>
  <c r="CC8" i="29"/>
  <c r="CD8" i="29"/>
  <c r="CE8" i="29"/>
  <c r="CF8" i="29"/>
  <c r="CG8" i="29"/>
  <c r="CH8" i="29"/>
  <c r="CI8" i="29"/>
  <c r="CJ8" i="29"/>
  <c r="CK8" i="29"/>
  <c r="CL8" i="29"/>
  <c r="CM8" i="29"/>
  <c r="CN8" i="29"/>
  <c r="CO8" i="29"/>
  <c r="BZ9" i="29"/>
  <c r="CA9" i="29"/>
  <c r="CB9" i="29"/>
  <c r="CC9" i="29"/>
  <c r="CD9" i="29"/>
  <c r="CE9" i="29"/>
  <c r="CF9" i="29"/>
  <c r="CG9" i="29"/>
  <c r="CH9" i="29"/>
  <c r="CI9" i="29"/>
  <c r="CJ9" i="29"/>
  <c r="CK9" i="29"/>
  <c r="CL9" i="29"/>
  <c r="CM9" i="29"/>
  <c r="CN9" i="29"/>
  <c r="CO9" i="29"/>
  <c r="BZ10" i="29"/>
  <c r="CA10" i="29"/>
  <c r="CB10" i="29"/>
  <c r="CC10" i="29"/>
  <c r="CD10" i="29"/>
  <c r="CE10" i="29"/>
  <c r="CF10" i="29"/>
  <c r="CG10" i="29"/>
  <c r="CH10" i="29"/>
  <c r="CI10" i="29"/>
  <c r="CJ10" i="29"/>
  <c r="CK10" i="29"/>
  <c r="CL10" i="29"/>
  <c r="CM10" i="29"/>
  <c r="CN10" i="29"/>
  <c r="CO10" i="29"/>
  <c r="BZ11" i="29"/>
  <c r="CA11" i="29"/>
  <c r="CB11" i="29"/>
  <c r="CC11" i="29"/>
  <c r="CD11" i="29"/>
  <c r="CE11" i="29"/>
  <c r="CF11" i="29"/>
  <c r="CG11" i="29"/>
  <c r="CH11" i="29"/>
  <c r="CI11" i="29"/>
  <c r="CJ11" i="29"/>
  <c r="CK11" i="29"/>
  <c r="CL11" i="29"/>
  <c r="CM11" i="29"/>
  <c r="CN11" i="29"/>
  <c r="CO11" i="29"/>
  <c r="BZ12" i="29"/>
  <c r="CA12" i="29"/>
  <c r="CB12" i="29"/>
  <c r="CC12" i="29"/>
  <c r="CD12" i="29"/>
  <c r="CE12" i="29"/>
  <c r="CF12" i="29"/>
  <c r="CG12" i="29"/>
  <c r="CH12" i="29"/>
  <c r="CI12" i="29"/>
  <c r="CJ12" i="29"/>
  <c r="CK12" i="29"/>
  <c r="CL12" i="29"/>
  <c r="CM12" i="29"/>
  <c r="CN12" i="29"/>
  <c r="CO12" i="29"/>
  <c r="BZ13" i="29"/>
  <c r="CA13" i="29"/>
  <c r="CB13" i="29"/>
  <c r="CC13" i="29"/>
  <c r="CD13" i="29"/>
  <c r="CE13" i="29"/>
  <c r="CF13" i="29"/>
  <c r="CG13" i="29"/>
  <c r="CH13" i="29"/>
  <c r="CI13" i="29"/>
  <c r="CJ13" i="29"/>
  <c r="CK13" i="29"/>
  <c r="CL13" i="29"/>
  <c r="CM13" i="29"/>
  <c r="CN13" i="29"/>
  <c r="CO13" i="29"/>
  <c r="BZ14" i="29"/>
  <c r="CA14" i="29"/>
  <c r="CB14" i="29"/>
  <c r="CC14" i="29"/>
  <c r="CD14" i="29"/>
  <c r="CE14" i="29"/>
  <c r="CF14" i="29"/>
  <c r="CG14" i="29"/>
  <c r="CH14" i="29"/>
  <c r="CI14" i="29"/>
  <c r="CJ14" i="29"/>
  <c r="CK14" i="29"/>
  <c r="CL14" i="29"/>
  <c r="CM14" i="29"/>
  <c r="CN14" i="29"/>
  <c r="CO14" i="29"/>
  <c r="BZ15" i="29"/>
  <c r="CA15" i="29"/>
  <c r="CB15" i="29"/>
  <c r="CC15" i="29"/>
  <c r="CD15" i="29"/>
  <c r="CE15" i="29"/>
  <c r="CF15" i="29"/>
  <c r="CG15" i="29"/>
  <c r="CH15" i="29"/>
  <c r="CI15" i="29"/>
  <c r="CJ15" i="29"/>
  <c r="CK15" i="29"/>
  <c r="CL15" i="29"/>
  <c r="CM15" i="29"/>
  <c r="CN15" i="29"/>
  <c r="CO15" i="29"/>
  <c r="BZ16" i="29"/>
  <c r="CA16" i="29"/>
  <c r="CB16" i="29"/>
  <c r="CC16" i="29"/>
  <c r="CD16" i="29"/>
  <c r="CE16" i="29"/>
  <c r="CF16" i="29"/>
  <c r="CG16" i="29"/>
  <c r="CH16" i="29"/>
  <c r="CI16" i="29"/>
  <c r="CJ16" i="29"/>
  <c r="CK16" i="29"/>
  <c r="CL16" i="29"/>
  <c r="CM16" i="29"/>
  <c r="CN16" i="29"/>
  <c r="CO16" i="29"/>
  <c r="BZ17" i="29"/>
  <c r="CA17" i="29"/>
  <c r="CB17" i="29"/>
  <c r="CC17" i="29"/>
  <c r="CD17" i="29"/>
  <c r="CE17" i="29"/>
  <c r="CF17" i="29"/>
  <c r="CG17" i="29"/>
  <c r="CH17" i="29"/>
  <c r="CI17" i="29"/>
  <c r="CJ17" i="29"/>
  <c r="CK17" i="29"/>
  <c r="CL17" i="29"/>
  <c r="CM17" i="29"/>
  <c r="CN17" i="29"/>
  <c r="CO17" i="29"/>
  <c r="BZ18" i="29"/>
  <c r="CA18" i="29"/>
  <c r="CB18" i="29"/>
  <c r="CC18" i="29"/>
  <c r="CD18" i="29"/>
  <c r="CE18" i="29"/>
  <c r="CF18" i="29"/>
  <c r="CG18" i="29"/>
  <c r="CH18" i="29"/>
  <c r="CI18" i="29"/>
  <c r="CJ18" i="29"/>
  <c r="CK18" i="29"/>
  <c r="CL18" i="29"/>
  <c r="CM18" i="29"/>
  <c r="CN18" i="29"/>
  <c r="CO18" i="29"/>
  <c r="BZ19" i="29"/>
  <c r="CA19" i="29"/>
  <c r="CB19" i="29"/>
  <c r="CC19" i="29"/>
  <c r="CD19" i="29"/>
  <c r="CE19" i="29"/>
  <c r="CF19" i="29"/>
  <c r="CG19" i="29"/>
  <c r="CH19" i="29"/>
  <c r="CI19" i="29"/>
  <c r="CJ19" i="29"/>
  <c r="CK19" i="29"/>
  <c r="CL19" i="29"/>
  <c r="CM19" i="29"/>
  <c r="CN19" i="29"/>
  <c r="CO19" i="29"/>
  <c r="BZ20" i="29"/>
  <c r="CA20" i="29"/>
  <c r="CB20" i="29"/>
  <c r="CC20" i="29"/>
  <c r="CD20" i="29"/>
  <c r="CE20" i="29"/>
  <c r="CF20" i="29"/>
  <c r="CG20" i="29"/>
  <c r="CH20" i="29"/>
  <c r="CI20" i="29"/>
  <c r="CJ20" i="29"/>
  <c r="CK20" i="29"/>
  <c r="CL20" i="29"/>
  <c r="CM20" i="29"/>
  <c r="CN20" i="29"/>
  <c r="CO20" i="29"/>
  <c r="BZ21" i="29"/>
  <c r="CA21" i="29"/>
  <c r="CB21" i="29"/>
  <c r="CC21" i="29"/>
  <c r="CD21" i="29"/>
  <c r="CE21" i="29"/>
  <c r="CF21" i="29"/>
  <c r="CG21" i="29"/>
  <c r="CH21" i="29"/>
  <c r="CI21" i="29"/>
  <c r="CJ21" i="29"/>
  <c r="CK21" i="29"/>
  <c r="CL21" i="29"/>
  <c r="CM21" i="29"/>
  <c r="CN21" i="29"/>
  <c r="CO21" i="29"/>
  <c r="BZ22" i="29"/>
  <c r="CA22" i="29"/>
  <c r="CB22" i="29"/>
  <c r="CC22" i="29"/>
  <c r="CD22" i="29"/>
  <c r="CE22" i="29"/>
  <c r="CF22" i="29"/>
  <c r="CG22" i="29"/>
  <c r="CH22" i="29"/>
  <c r="CI22" i="29"/>
  <c r="CJ22" i="29"/>
  <c r="CK22" i="29"/>
  <c r="CL22" i="29"/>
  <c r="CM22" i="29"/>
  <c r="CN22" i="29"/>
  <c r="CO22" i="29"/>
  <c r="BZ23" i="29"/>
  <c r="CA23" i="29"/>
  <c r="CB23" i="29"/>
  <c r="CC23" i="29"/>
  <c r="CD23" i="29"/>
  <c r="CE23" i="29"/>
  <c r="CF23" i="29"/>
  <c r="CG23" i="29"/>
  <c r="CH23" i="29"/>
  <c r="CI23" i="29"/>
  <c r="CJ23" i="29"/>
  <c r="CK23" i="29"/>
  <c r="CL23" i="29"/>
  <c r="CM23" i="29"/>
  <c r="CN23" i="29"/>
  <c r="CO23" i="29"/>
  <c r="BZ24" i="29"/>
  <c r="CA24" i="29"/>
  <c r="CB24" i="29"/>
  <c r="CC24" i="29"/>
  <c r="CD24" i="29"/>
  <c r="CE24" i="29"/>
  <c r="CF24" i="29"/>
  <c r="CG24" i="29"/>
  <c r="CH24" i="29"/>
  <c r="CI24" i="29"/>
  <c r="CJ24" i="29"/>
  <c r="CK24" i="29"/>
  <c r="CL24" i="29"/>
  <c r="CM24" i="29"/>
  <c r="CN24" i="29"/>
  <c r="CO24" i="29"/>
  <c r="BZ25" i="29"/>
  <c r="CA25" i="29"/>
  <c r="CB25" i="29"/>
  <c r="CC25" i="29"/>
  <c r="CD25" i="29"/>
  <c r="CE25" i="29"/>
  <c r="CF25" i="29"/>
  <c r="CG25" i="29"/>
  <c r="CH25" i="29"/>
  <c r="CI25" i="29"/>
  <c r="CJ25" i="29"/>
  <c r="CK25" i="29"/>
  <c r="CL25" i="29"/>
  <c r="CM25" i="29"/>
  <c r="CN25" i="29"/>
  <c r="CO25" i="29"/>
  <c r="BZ26" i="29"/>
  <c r="CA26" i="29"/>
  <c r="CB26" i="29"/>
  <c r="CC26" i="29"/>
  <c r="CD26" i="29"/>
  <c r="CE26" i="29"/>
  <c r="CF26" i="29"/>
  <c r="CG26" i="29"/>
  <c r="CH26" i="29"/>
  <c r="CI26" i="29"/>
  <c r="CJ26" i="29"/>
  <c r="CK26" i="29"/>
  <c r="CL26" i="29"/>
  <c r="CM26" i="29"/>
  <c r="CN26" i="29"/>
  <c r="CO26" i="29"/>
  <c r="BZ27" i="29"/>
  <c r="CA27" i="29"/>
  <c r="CB27" i="29"/>
  <c r="CC27" i="29"/>
  <c r="CD27" i="29"/>
  <c r="CE27" i="29"/>
  <c r="CF27" i="29"/>
  <c r="CG27" i="29"/>
  <c r="CH27" i="29"/>
  <c r="CI27" i="29"/>
  <c r="CJ27" i="29"/>
  <c r="CK27" i="29"/>
  <c r="CL27" i="29"/>
  <c r="CM27" i="29"/>
  <c r="CN27" i="29"/>
  <c r="CO27" i="29"/>
  <c r="BZ28" i="29"/>
  <c r="CA28" i="29"/>
  <c r="CB28" i="29"/>
  <c r="CC28" i="29"/>
  <c r="CD28" i="29"/>
  <c r="CE28" i="29"/>
  <c r="CF28" i="29"/>
  <c r="CG28" i="29"/>
  <c r="CH28" i="29"/>
  <c r="CI28" i="29"/>
  <c r="CJ28" i="29"/>
  <c r="CK28" i="29"/>
  <c r="CL28" i="29"/>
  <c r="CM28" i="29"/>
  <c r="CN28" i="29"/>
  <c r="CO28" i="29"/>
  <c r="BZ29" i="29"/>
  <c r="CA29" i="29"/>
  <c r="CB29" i="29"/>
  <c r="CC29" i="29"/>
  <c r="CD29" i="29"/>
  <c r="CE29" i="29"/>
  <c r="CF29" i="29"/>
  <c r="CG29" i="29"/>
  <c r="CH29" i="29"/>
  <c r="CI29" i="29"/>
  <c r="CJ29" i="29"/>
  <c r="CK29" i="29"/>
  <c r="CL29" i="29"/>
  <c r="CM29" i="29"/>
  <c r="CN29" i="29"/>
  <c r="CO29" i="29"/>
  <c r="BZ30" i="29"/>
  <c r="CA30" i="29"/>
  <c r="CB30" i="29"/>
  <c r="CC30" i="29"/>
  <c r="CD30" i="29"/>
  <c r="CE30" i="29"/>
  <c r="CF30" i="29"/>
  <c r="CG30" i="29"/>
  <c r="CH30" i="29"/>
  <c r="CI30" i="29"/>
  <c r="CJ30" i="29"/>
  <c r="CK30" i="29"/>
  <c r="CL30" i="29"/>
  <c r="CM30" i="29"/>
  <c r="CN30" i="29"/>
  <c r="CO30" i="29"/>
  <c r="BZ31" i="29"/>
  <c r="CA31" i="29"/>
  <c r="CB31" i="29"/>
  <c r="CC31" i="29"/>
  <c r="CD31" i="29"/>
  <c r="CE31" i="29"/>
  <c r="CF31" i="29"/>
  <c r="CG31" i="29"/>
  <c r="CH31" i="29"/>
  <c r="CI31" i="29"/>
  <c r="CJ31" i="29"/>
  <c r="CK31" i="29"/>
  <c r="CL31" i="29"/>
  <c r="CM31" i="29"/>
  <c r="CN31" i="29"/>
  <c r="CO31" i="29"/>
  <c r="BZ32" i="29"/>
  <c r="CA32" i="29"/>
  <c r="CB32" i="29"/>
  <c r="CC32" i="29"/>
  <c r="CD32" i="29"/>
  <c r="CE32" i="29"/>
  <c r="CF32" i="29"/>
  <c r="CG32" i="29"/>
  <c r="CH32" i="29"/>
  <c r="CI32" i="29"/>
  <c r="CJ32" i="29"/>
  <c r="CK32" i="29"/>
  <c r="CL32" i="29"/>
  <c r="CM32" i="29"/>
  <c r="CN32" i="29"/>
  <c r="CO32" i="29"/>
  <c r="BZ33" i="29"/>
  <c r="CA33" i="29"/>
  <c r="CB33" i="29"/>
  <c r="CC33" i="29"/>
  <c r="CD33" i="29"/>
  <c r="CE33" i="29"/>
  <c r="CF33" i="29"/>
  <c r="CG33" i="29"/>
  <c r="CH33" i="29"/>
  <c r="CI33" i="29"/>
  <c r="CJ33" i="29"/>
  <c r="CK33" i="29"/>
  <c r="CL33" i="29"/>
  <c r="CM33" i="29"/>
  <c r="CN33" i="29"/>
  <c r="CO33" i="29"/>
  <c r="BZ34" i="29"/>
  <c r="CA34" i="29"/>
  <c r="CB34" i="29"/>
  <c r="CC34" i="29"/>
  <c r="CD34" i="29"/>
  <c r="CE34" i="29"/>
  <c r="CF34" i="29"/>
  <c r="CG34" i="29"/>
  <c r="CH34" i="29"/>
  <c r="CI34" i="29"/>
  <c r="CJ34" i="29"/>
  <c r="CK34" i="29"/>
  <c r="CL34" i="29"/>
  <c r="CM34" i="29"/>
  <c r="CN34" i="29"/>
  <c r="CO34" i="29"/>
  <c r="BZ35" i="29"/>
  <c r="CA35" i="29"/>
  <c r="CB35" i="29"/>
  <c r="CC35" i="29"/>
  <c r="CD35" i="29"/>
  <c r="CE35" i="29"/>
  <c r="CF35" i="29"/>
  <c r="CG35" i="29"/>
  <c r="CH35" i="29"/>
  <c r="CI35" i="29"/>
  <c r="CJ35" i="29"/>
  <c r="CK35" i="29"/>
  <c r="CL35" i="29"/>
  <c r="CM35" i="29"/>
  <c r="CN35" i="29"/>
  <c r="CO35" i="29"/>
  <c r="BZ36" i="29"/>
  <c r="CA36" i="29"/>
  <c r="CB36" i="29"/>
  <c r="CC36" i="29"/>
  <c r="CD36" i="29"/>
  <c r="CE36" i="29"/>
  <c r="CF36" i="29"/>
  <c r="CG36" i="29"/>
  <c r="CH36" i="29"/>
  <c r="CI36" i="29"/>
  <c r="CJ36" i="29"/>
  <c r="CK36" i="29"/>
  <c r="CL36" i="29"/>
  <c r="CM36" i="29"/>
  <c r="CN36" i="29"/>
  <c r="CO36" i="29"/>
  <c r="BZ37" i="29"/>
  <c r="CA37" i="29"/>
  <c r="CB37" i="29"/>
  <c r="CC37" i="29"/>
  <c r="CD37" i="29"/>
  <c r="CE37" i="29"/>
  <c r="CF37" i="29"/>
  <c r="CG37" i="29"/>
  <c r="CH37" i="29"/>
  <c r="CI37" i="29"/>
  <c r="CJ37" i="29"/>
  <c r="CK37" i="29"/>
  <c r="CL37" i="29"/>
  <c r="CM37" i="29"/>
  <c r="CN37" i="29"/>
  <c r="CO37" i="29"/>
  <c r="BZ38" i="29"/>
  <c r="CA38" i="29"/>
  <c r="CB38" i="29"/>
  <c r="CC38" i="29"/>
  <c r="CD38" i="29"/>
  <c r="CE38" i="29"/>
  <c r="CF38" i="29"/>
  <c r="CG38" i="29"/>
  <c r="CH38" i="29"/>
  <c r="CI38" i="29"/>
  <c r="CJ38" i="29"/>
  <c r="CK38" i="29"/>
  <c r="CL38" i="29"/>
  <c r="CM38" i="29"/>
  <c r="CN38" i="29"/>
  <c r="CO38" i="29"/>
  <c r="BZ39" i="29"/>
  <c r="CA39" i="29"/>
  <c r="CB39" i="29"/>
  <c r="CC39" i="29"/>
  <c r="CD39" i="29"/>
  <c r="CE39" i="29"/>
  <c r="CF39" i="29"/>
  <c r="CG39" i="29"/>
  <c r="CH39" i="29"/>
  <c r="CI39" i="29"/>
  <c r="CJ39" i="29"/>
  <c r="CK39" i="29"/>
  <c r="CL39" i="29"/>
  <c r="CM39" i="29"/>
  <c r="CN39" i="29"/>
  <c r="CO39" i="29"/>
  <c r="BZ40" i="29"/>
  <c r="CA40" i="29"/>
  <c r="CB40" i="29"/>
  <c r="CC40" i="29"/>
  <c r="CD40" i="29"/>
  <c r="CE40" i="29"/>
  <c r="CF40" i="29"/>
  <c r="CG40" i="29"/>
  <c r="CH40" i="29"/>
  <c r="CI40" i="29"/>
  <c r="CJ40" i="29"/>
  <c r="CK40" i="29"/>
  <c r="CL40" i="29"/>
  <c r="CM40" i="29"/>
  <c r="CN40" i="29"/>
  <c r="CO40" i="29"/>
  <c r="BZ41" i="29"/>
  <c r="CA41" i="29"/>
  <c r="CB41" i="29"/>
  <c r="CC41" i="29"/>
  <c r="CD41" i="29"/>
  <c r="CE41" i="29"/>
  <c r="CF41" i="29"/>
  <c r="CG41" i="29"/>
  <c r="CH41" i="29"/>
  <c r="CI41" i="29"/>
  <c r="CJ41" i="29"/>
  <c r="CK41" i="29"/>
  <c r="CL41" i="29"/>
  <c r="CM41" i="29"/>
  <c r="CN41" i="29"/>
  <c r="CO41" i="29"/>
  <c r="BZ42" i="29"/>
  <c r="CA42" i="29"/>
  <c r="CB42" i="29"/>
  <c r="CC42" i="29"/>
  <c r="CD42" i="29"/>
  <c r="CE42" i="29"/>
  <c r="CF42" i="29"/>
  <c r="CG42" i="29"/>
  <c r="CH42" i="29"/>
  <c r="CI42" i="29"/>
  <c r="CJ42" i="29"/>
  <c r="CK42" i="29"/>
  <c r="CL42" i="29"/>
  <c r="CM42" i="29"/>
  <c r="CN42" i="29"/>
  <c r="CO42" i="29"/>
  <c r="BZ43" i="29"/>
  <c r="CA43" i="29"/>
  <c r="CB43" i="29"/>
  <c r="CC43" i="29"/>
  <c r="CD43" i="29"/>
  <c r="CE43" i="29"/>
  <c r="CF43" i="29"/>
  <c r="CG43" i="29"/>
  <c r="CH43" i="29"/>
  <c r="CI43" i="29"/>
  <c r="CJ43" i="29"/>
  <c r="CK43" i="29"/>
  <c r="CL43" i="29"/>
  <c r="CM43" i="29"/>
  <c r="CN43" i="29"/>
  <c r="CO43" i="29"/>
  <c r="BZ44" i="29"/>
  <c r="CA44" i="29"/>
  <c r="CB44" i="29"/>
  <c r="CC44" i="29"/>
  <c r="CD44" i="29"/>
  <c r="CE44" i="29"/>
  <c r="CF44" i="29"/>
  <c r="CG44" i="29"/>
  <c r="CH44" i="29"/>
  <c r="CI44" i="29"/>
  <c r="CJ44" i="29"/>
  <c r="CK44" i="29"/>
  <c r="CL44" i="29"/>
  <c r="CM44" i="29"/>
  <c r="CN44" i="29"/>
  <c r="CO44" i="29"/>
  <c r="BZ45" i="29"/>
  <c r="CA45" i="29"/>
  <c r="CB45" i="29"/>
  <c r="CC45" i="29"/>
  <c r="CD45" i="29"/>
  <c r="CE45" i="29"/>
  <c r="CF45" i="29"/>
  <c r="CG45" i="29"/>
  <c r="CH45" i="29"/>
  <c r="CI45" i="29"/>
  <c r="CJ45" i="29"/>
  <c r="CK45" i="29"/>
  <c r="CL45" i="29"/>
  <c r="CM45" i="29"/>
  <c r="CN45" i="29"/>
  <c r="CO45" i="29"/>
  <c r="BZ46" i="29"/>
  <c r="CA46" i="29"/>
  <c r="CB46" i="29"/>
  <c r="CC46" i="29"/>
  <c r="CD46" i="29"/>
  <c r="CE46" i="29"/>
  <c r="CF46" i="29"/>
  <c r="CG46" i="29"/>
  <c r="CH46" i="29"/>
  <c r="CI46" i="29"/>
  <c r="CJ46" i="29"/>
  <c r="CK46" i="29"/>
  <c r="CL46" i="29"/>
  <c r="CM46" i="29"/>
  <c r="CN46" i="29"/>
  <c r="CO46" i="29"/>
  <c r="BZ47" i="29"/>
  <c r="CA47" i="29"/>
  <c r="CB47" i="29"/>
  <c r="CC47" i="29"/>
  <c r="CD47" i="29"/>
  <c r="CE47" i="29"/>
  <c r="CF47" i="29"/>
  <c r="CG47" i="29"/>
  <c r="CH47" i="29"/>
  <c r="CI47" i="29"/>
  <c r="CJ47" i="29"/>
  <c r="CK47" i="29"/>
  <c r="CL47" i="29"/>
  <c r="CM47" i="29"/>
  <c r="CN47" i="29"/>
  <c r="CO47" i="29"/>
  <c r="BZ48" i="29"/>
  <c r="CA48" i="29"/>
  <c r="CB48" i="29"/>
  <c r="CC48" i="29"/>
  <c r="CD48" i="29"/>
  <c r="CE48" i="29"/>
  <c r="CF48" i="29"/>
  <c r="CG48" i="29"/>
  <c r="CH48" i="29"/>
  <c r="CI48" i="29"/>
  <c r="CJ48" i="29"/>
  <c r="CK48" i="29"/>
  <c r="CL48" i="29"/>
  <c r="CM48" i="29"/>
  <c r="CN48" i="29"/>
  <c r="CO48" i="29"/>
  <c r="BZ49" i="29"/>
  <c r="CA49" i="29"/>
  <c r="CB49" i="29"/>
  <c r="CC49" i="29"/>
  <c r="CD49" i="29"/>
  <c r="CE49" i="29"/>
  <c r="CF49" i="29"/>
  <c r="CG49" i="29"/>
  <c r="CH49" i="29"/>
  <c r="CI49" i="29"/>
  <c r="CJ49" i="29"/>
  <c r="CK49" i="29"/>
  <c r="CL49" i="29"/>
  <c r="CM49" i="29"/>
  <c r="CN49" i="29"/>
  <c r="CO49" i="29"/>
  <c r="BZ50" i="29"/>
  <c r="CA50" i="29"/>
  <c r="CB50" i="29"/>
  <c r="CC50" i="29"/>
  <c r="CD50" i="29"/>
  <c r="CE50" i="29"/>
  <c r="CF50" i="29"/>
  <c r="CG50" i="29"/>
  <c r="CH50" i="29"/>
  <c r="CI50" i="29"/>
  <c r="CJ50" i="29"/>
  <c r="CK50" i="29"/>
  <c r="CL50" i="29"/>
  <c r="CM50" i="29"/>
  <c r="CN50" i="29"/>
  <c r="CO50" i="29"/>
  <c r="BZ51" i="29"/>
  <c r="CA51" i="29"/>
  <c r="CB51" i="29"/>
  <c r="CC51" i="29"/>
  <c r="CD51" i="29"/>
  <c r="CE51" i="29"/>
  <c r="CF51" i="29"/>
  <c r="CG51" i="29"/>
  <c r="CH51" i="29"/>
  <c r="CI51" i="29"/>
  <c r="CJ51" i="29"/>
  <c r="CK51" i="29"/>
  <c r="CL51" i="29"/>
  <c r="CM51" i="29"/>
  <c r="CN51" i="29"/>
  <c r="CO51" i="29"/>
  <c r="BZ52" i="29"/>
  <c r="CA52" i="29"/>
  <c r="CB52" i="29"/>
  <c r="CC52" i="29"/>
  <c r="CD52" i="29"/>
  <c r="CE52" i="29"/>
  <c r="CF52" i="29"/>
  <c r="CG52" i="29"/>
  <c r="CH52" i="29"/>
  <c r="CI52" i="29"/>
  <c r="CJ52" i="29"/>
  <c r="CK52" i="29"/>
  <c r="CL52" i="29"/>
  <c r="CM52" i="29"/>
  <c r="CN52" i="29"/>
  <c r="CO52" i="29"/>
  <c r="BZ53" i="29"/>
  <c r="CA53" i="29"/>
  <c r="CB53" i="29"/>
  <c r="CC53" i="29"/>
  <c r="CD53" i="29"/>
  <c r="CE53" i="29"/>
  <c r="CF53" i="29"/>
  <c r="CG53" i="29"/>
  <c r="CH53" i="29"/>
  <c r="CI53" i="29"/>
  <c r="CJ53" i="29"/>
  <c r="CK53" i="29"/>
  <c r="CL53" i="29"/>
  <c r="CM53" i="29"/>
  <c r="CN53" i="29"/>
  <c r="CO53" i="29"/>
  <c r="BZ54" i="29"/>
  <c r="CA54" i="29"/>
  <c r="CB54" i="29"/>
  <c r="CC54" i="29"/>
  <c r="CD54" i="29"/>
  <c r="CE54" i="29"/>
  <c r="CF54" i="29"/>
  <c r="CG54" i="29"/>
  <c r="CH54" i="29"/>
  <c r="CI54" i="29"/>
  <c r="CJ54" i="29"/>
  <c r="CK54" i="29"/>
  <c r="CL54" i="29"/>
  <c r="CM54" i="29"/>
  <c r="CN54" i="29"/>
  <c r="CO54" i="29"/>
  <c r="BZ55" i="29"/>
  <c r="CA55" i="29"/>
  <c r="CB55" i="29"/>
  <c r="CC55" i="29"/>
  <c r="CD55" i="29"/>
  <c r="CE55" i="29"/>
  <c r="CF55" i="29"/>
  <c r="CG55" i="29"/>
  <c r="CH55" i="29"/>
  <c r="CI55" i="29"/>
  <c r="CJ55" i="29"/>
  <c r="CK55" i="29"/>
  <c r="CL55" i="29"/>
  <c r="CM55" i="29"/>
  <c r="CN55" i="29"/>
  <c r="CO55" i="29"/>
  <c r="BZ56" i="29"/>
  <c r="CA56" i="29"/>
  <c r="CB56" i="29"/>
  <c r="CC56" i="29"/>
  <c r="CD56" i="29"/>
  <c r="CE56" i="29"/>
  <c r="CF56" i="29"/>
  <c r="CG56" i="29"/>
  <c r="CH56" i="29"/>
  <c r="CI56" i="29"/>
  <c r="CJ56" i="29"/>
  <c r="CK56" i="29"/>
  <c r="CL56" i="29"/>
  <c r="CM56" i="29"/>
  <c r="CN56" i="29"/>
  <c r="CO56" i="29"/>
  <c r="BZ57" i="29"/>
  <c r="CA57" i="29"/>
  <c r="CB57" i="29"/>
  <c r="CC57" i="29"/>
  <c r="CD57" i="29"/>
  <c r="CE57" i="29"/>
  <c r="CF57" i="29"/>
  <c r="CG57" i="29"/>
  <c r="CH57" i="29"/>
  <c r="CI57" i="29"/>
  <c r="CJ57" i="29"/>
  <c r="CK57" i="29"/>
  <c r="CL57" i="29"/>
  <c r="CM57" i="29"/>
  <c r="CN57" i="29"/>
  <c r="CO57" i="29"/>
  <c r="BZ58" i="29"/>
  <c r="CA58" i="29"/>
  <c r="CB58" i="29"/>
  <c r="CC58" i="29"/>
  <c r="CD58" i="29"/>
  <c r="CE58" i="29"/>
  <c r="CF58" i="29"/>
  <c r="CG58" i="29"/>
  <c r="CH58" i="29"/>
  <c r="CI58" i="29"/>
  <c r="CJ58" i="29"/>
  <c r="CK58" i="29"/>
  <c r="CL58" i="29"/>
  <c r="CM58" i="29"/>
  <c r="CN58" i="29"/>
  <c r="CO58" i="29"/>
  <c r="BZ59" i="29"/>
  <c r="CA59" i="29"/>
  <c r="CB59" i="29"/>
  <c r="CC59" i="29"/>
  <c r="CD59" i="29"/>
  <c r="CE59" i="29"/>
  <c r="CF59" i="29"/>
  <c r="CG59" i="29"/>
  <c r="CH59" i="29"/>
  <c r="CI59" i="29"/>
  <c r="CJ59" i="29"/>
  <c r="CK59" i="29"/>
  <c r="CL59" i="29"/>
  <c r="CM59" i="29"/>
  <c r="CN59" i="29"/>
  <c r="CO59" i="29"/>
  <c r="BZ60" i="29"/>
  <c r="CA60" i="29"/>
  <c r="CB60" i="29"/>
  <c r="CC60" i="29"/>
  <c r="CD60" i="29"/>
  <c r="CE60" i="29"/>
  <c r="CF60" i="29"/>
  <c r="CG60" i="29"/>
  <c r="CH60" i="29"/>
  <c r="CI60" i="29"/>
  <c r="CJ60" i="29"/>
  <c r="CK60" i="29"/>
  <c r="CL60" i="29"/>
  <c r="CM60" i="29"/>
  <c r="CN60" i="29"/>
  <c r="CO60" i="29"/>
  <c r="BZ61" i="29"/>
  <c r="CA61" i="29"/>
  <c r="CB61" i="29"/>
  <c r="CC61" i="29"/>
  <c r="CD61" i="29"/>
  <c r="CE61" i="29"/>
  <c r="CF61" i="29"/>
  <c r="CG61" i="29"/>
  <c r="CH61" i="29"/>
  <c r="CI61" i="29"/>
  <c r="CJ61" i="29"/>
  <c r="CK61" i="29"/>
  <c r="CL61" i="29"/>
  <c r="CM61" i="29"/>
  <c r="CN61" i="29"/>
  <c r="CO61" i="29"/>
  <c r="BZ62" i="29"/>
  <c r="CA62" i="29"/>
  <c r="CB62" i="29"/>
  <c r="CC62" i="29"/>
  <c r="CD62" i="29"/>
  <c r="CE62" i="29"/>
  <c r="CF62" i="29"/>
  <c r="CG62" i="29"/>
  <c r="CH62" i="29"/>
  <c r="CI62" i="29"/>
  <c r="CJ62" i="29"/>
  <c r="CK62" i="29"/>
  <c r="CL62" i="29"/>
  <c r="CM62" i="29"/>
  <c r="CN62" i="29"/>
  <c r="CO62" i="29"/>
  <c r="BZ63" i="29"/>
  <c r="CA63" i="29"/>
  <c r="CB63" i="29"/>
  <c r="CC63" i="29"/>
  <c r="CD63" i="29"/>
  <c r="CE63" i="29"/>
  <c r="CF63" i="29"/>
  <c r="CG63" i="29"/>
  <c r="CH63" i="29"/>
  <c r="CI63" i="29"/>
  <c r="CJ63" i="29"/>
  <c r="CK63" i="29"/>
  <c r="CL63" i="29"/>
  <c r="CM63" i="29"/>
  <c r="CN63" i="29"/>
  <c r="CO63" i="29"/>
  <c r="BZ64" i="29"/>
  <c r="CA64" i="29"/>
  <c r="CB64" i="29"/>
  <c r="CC64" i="29"/>
  <c r="CD64" i="29"/>
  <c r="CE64" i="29"/>
  <c r="CF64" i="29"/>
  <c r="CG64" i="29"/>
  <c r="CH64" i="29"/>
  <c r="CI64" i="29"/>
  <c r="CJ64" i="29"/>
  <c r="CK64" i="29"/>
  <c r="CL64" i="29"/>
  <c r="CM64" i="29"/>
  <c r="CN64" i="29"/>
  <c r="CO64" i="29"/>
  <c r="BZ65" i="29"/>
  <c r="CA65" i="29"/>
  <c r="CB65" i="29"/>
  <c r="CC65" i="29"/>
  <c r="CD65" i="29"/>
  <c r="CE65" i="29"/>
  <c r="CF65" i="29"/>
  <c r="CG65" i="29"/>
  <c r="CH65" i="29"/>
  <c r="CI65" i="29"/>
  <c r="CJ65" i="29"/>
  <c r="CK65" i="29"/>
  <c r="CL65" i="29"/>
  <c r="CM65" i="29"/>
  <c r="CN65" i="29"/>
  <c r="CO65" i="29"/>
  <c r="BZ66" i="29"/>
  <c r="CA66" i="29"/>
  <c r="CB66" i="29"/>
  <c r="CC66" i="29"/>
  <c r="CD66" i="29"/>
  <c r="CE66" i="29"/>
  <c r="CF66" i="29"/>
  <c r="CG66" i="29"/>
  <c r="CH66" i="29"/>
  <c r="CI66" i="29"/>
  <c r="CJ66" i="29"/>
  <c r="CK66" i="29"/>
  <c r="CL66" i="29"/>
  <c r="CM66" i="29"/>
  <c r="CN66" i="29"/>
  <c r="CO66" i="29"/>
  <c r="BZ67" i="29"/>
  <c r="CA67" i="29"/>
  <c r="CB67" i="29"/>
  <c r="CC67" i="29"/>
  <c r="CD67" i="29"/>
  <c r="CE67" i="29"/>
  <c r="CF67" i="29"/>
  <c r="CG67" i="29"/>
  <c r="CH67" i="29"/>
  <c r="CI67" i="29"/>
  <c r="CJ67" i="29"/>
  <c r="CK67" i="29"/>
  <c r="CL67" i="29"/>
  <c r="CM67" i="29"/>
  <c r="CN67" i="29"/>
  <c r="CO67" i="29"/>
  <c r="BZ68" i="29"/>
  <c r="CA68" i="29"/>
  <c r="CB68" i="29"/>
  <c r="CC68" i="29"/>
  <c r="CD68" i="29"/>
  <c r="CE68" i="29"/>
  <c r="CF68" i="29"/>
  <c r="CG68" i="29"/>
  <c r="CH68" i="29"/>
  <c r="CI68" i="29"/>
  <c r="CJ68" i="29"/>
  <c r="CK68" i="29"/>
  <c r="CL68" i="29"/>
  <c r="CM68" i="29"/>
  <c r="CN68" i="29"/>
  <c r="CO68" i="29"/>
  <c r="BZ69" i="29"/>
  <c r="CA69" i="29"/>
  <c r="CB69" i="29"/>
  <c r="CC69" i="29"/>
  <c r="CD69" i="29"/>
  <c r="CE69" i="29"/>
  <c r="CF69" i="29"/>
  <c r="CG69" i="29"/>
  <c r="CH69" i="29"/>
  <c r="CI69" i="29"/>
  <c r="CJ69" i="29"/>
  <c r="CK69" i="29"/>
  <c r="CL69" i="29"/>
  <c r="CM69" i="29"/>
  <c r="CN69" i="29"/>
  <c r="CO69" i="29"/>
  <c r="BZ70" i="29"/>
  <c r="CA70" i="29"/>
  <c r="CB70" i="29"/>
  <c r="CC70" i="29"/>
  <c r="CD70" i="29"/>
  <c r="CE70" i="29"/>
  <c r="CF70" i="29"/>
  <c r="CG70" i="29"/>
  <c r="CH70" i="29"/>
  <c r="CI70" i="29"/>
  <c r="CJ70" i="29"/>
  <c r="CK70" i="29"/>
  <c r="CL70" i="29"/>
  <c r="CM70" i="29"/>
  <c r="CN70" i="29"/>
  <c r="CO70" i="29"/>
  <c r="BZ71" i="29"/>
  <c r="CA71" i="29"/>
  <c r="CB71" i="29"/>
  <c r="CC71" i="29"/>
  <c r="CD71" i="29"/>
  <c r="CE71" i="29"/>
  <c r="CF71" i="29"/>
  <c r="CG71" i="29"/>
  <c r="CH71" i="29"/>
  <c r="CI71" i="29"/>
  <c r="CJ71" i="29"/>
  <c r="CK71" i="29"/>
  <c r="CL71" i="29"/>
  <c r="CM71" i="29"/>
  <c r="CN71" i="29"/>
  <c r="CO71" i="29"/>
  <c r="BZ72" i="29"/>
  <c r="CA72" i="29"/>
  <c r="CB72" i="29"/>
  <c r="CC72" i="29"/>
  <c r="CD72" i="29"/>
  <c r="CE72" i="29"/>
  <c r="CF72" i="29"/>
  <c r="CG72" i="29"/>
  <c r="CH72" i="29"/>
  <c r="CI72" i="29"/>
  <c r="CJ72" i="29"/>
  <c r="CK72" i="29"/>
  <c r="CL72" i="29"/>
  <c r="CM72" i="29"/>
  <c r="CN72" i="29"/>
  <c r="CO72" i="29"/>
  <c r="BZ73" i="29"/>
  <c r="CA73" i="29"/>
  <c r="CB73" i="29"/>
  <c r="CC73" i="29"/>
  <c r="CD73" i="29"/>
  <c r="CE73" i="29"/>
  <c r="CF73" i="29"/>
  <c r="CG73" i="29"/>
  <c r="CH73" i="29"/>
  <c r="CI73" i="29"/>
  <c r="CJ73" i="29"/>
  <c r="CK73" i="29"/>
  <c r="CL73" i="29"/>
  <c r="CM73" i="29"/>
  <c r="CN73" i="29"/>
  <c r="CO73" i="29"/>
  <c r="BZ74" i="29"/>
  <c r="CA74" i="29"/>
  <c r="CB74" i="29"/>
  <c r="CC74" i="29"/>
  <c r="CD74" i="29"/>
  <c r="CE74" i="29"/>
  <c r="CF74" i="29"/>
  <c r="CG74" i="29"/>
  <c r="CH74" i="29"/>
  <c r="CI74" i="29"/>
  <c r="CJ74" i="29"/>
  <c r="CK74" i="29"/>
  <c r="CL74" i="29"/>
  <c r="CM74" i="29"/>
  <c r="CN74" i="29"/>
  <c r="CO74" i="29"/>
  <c r="BZ75" i="29"/>
  <c r="CA75" i="29"/>
  <c r="CB75" i="29"/>
  <c r="CC75" i="29"/>
  <c r="CD75" i="29"/>
  <c r="CE75" i="29"/>
  <c r="CF75" i="29"/>
  <c r="CG75" i="29"/>
  <c r="CH75" i="29"/>
  <c r="CI75" i="29"/>
  <c r="CJ75" i="29"/>
  <c r="CK75" i="29"/>
  <c r="CL75" i="29"/>
  <c r="CM75" i="29"/>
  <c r="CN75" i="29"/>
  <c r="CO75" i="29"/>
  <c r="BZ76" i="29"/>
  <c r="CA76" i="29"/>
  <c r="CB76" i="29"/>
  <c r="CC76" i="29"/>
  <c r="CD76" i="29"/>
  <c r="CE76" i="29"/>
  <c r="CF76" i="29"/>
  <c r="CG76" i="29"/>
  <c r="CH76" i="29"/>
  <c r="CI76" i="29"/>
  <c r="CJ76" i="29"/>
  <c r="CK76" i="29"/>
  <c r="CL76" i="29"/>
  <c r="CM76" i="29"/>
  <c r="CN76" i="29"/>
  <c r="CO76" i="29"/>
  <c r="BZ77" i="29"/>
  <c r="CA77" i="29"/>
  <c r="CB77" i="29"/>
  <c r="CC77" i="29"/>
  <c r="CD77" i="29"/>
  <c r="CE77" i="29"/>
  <c r="CF77" i="29"/>
  <c r="CG77" i="29"/>
  <c r="CH77" i="29"/>
  <c r="CI77" i="29"/>
  <c r="CJ77" i="29"/>
  <c r="CK77" i="29"/>
  <c r="CL77" i="29"/>
  <c r="CM77" i="29"/>
  <c r="CN77" i="29"/>
  <c r="CO77" i="29"/>
  <c r="BZ78" i="29"/>
  <c r="CA78" i="29"/>
  <c r="CB78" i="29"/>
  <c r="CC78" i="29"/>
  <c r="CD78" i="29"/>
  <c r="CE78" i="29"/>
  <c r="CF78" i="29"/>
  <c r="CG78" i="29"/>
  <c r="CH78" i="29"/>
  <c r="CI78" i="29"/>
  <c r="CJ78" i="29"/>
  <c r="CK78" i="29"/>
  <c r="CL78" i="29"/>
  <c r="CM78" i="29"/>
  <c r="CN78" i="29"/>
  <c r="CO78" i="29"/>
  <c r="BZ79" i="29"/>
  <c r="CA79" i="29"/>
  <c r="CB79" i="29"/>
  <c r="CC79" i="29"/>
  <c r="CD79" i="29"/>
  <c r="CE79" i="29"/>
  <c r="CF79" i="29"/>
  <c r="CG79" i="29"/>
  <c r="CH79" i="29"/>
  <c r="CI79" i="29"/>
  <c r="CJ79" i="29"/>
  <c r="CK79" i="29"/>
  <c r="CL79" i="29"/>
  <c r="CM79" i="29"/>
  <c r="CN79" i="29"/>
  <c r="CO79" i="29"/>
  <c r="BZ80" i="29"/>
  <c r="CA80" i="29"/>
  <c r="CB80" i="29"/>
  <c r="CC80" i="29"/>
  <c r="CD80" i="29"/>
  <c r="CE80" i="29"/>
  <c r="CF80" i="29"/>
  <c r="CG80" i="29"/>
  <c r="CH80" i="29"/>
  <c r="CI80" i="29"/>
  <c r="CJ80" i="29"/>
  <c r="CK80" i="29"/>
  <c r="CL80" i="29"/>
  <c r="CM80" i="29"/>
  <c r="CN80" i="29"/>
  <c r="CO80" i="29"/>
  <c r="BZ81" i="29"/>
  <c r="CA81" i="29"/>
  <c r="CB81" i="29"/>
  <c r="CC81" i="29"/>
  <c r="CD81" i="29"/>
  <c r="CE81" i="29"/>
  <c r="CF81" i="29"/>
  <c r="CG81" i="29"/>
  <c r="CH81" i="29"/>
  <c r="CI81" i="29"/>
  <c r="CJ81" i="29"/>
  <c r="CK81" i="29"/>
  <c r="CL81" i="29"/>
  <c r="CM81" i="29"/>
  <c r="CN81" i="29"/>
  <c r="CO81" i="29"/>
  <c r="BZ82" i="29"/>
  <c r="CA82" i="29"/>
  <c r="CB82" i="29"/>
  <c r="CC82" i="29"/>
  <c r="CD82" i="29"/>
  <c r="CE82" i="29"/>
  <c r="CF82" i="29"/>
  <c r="CG82" i="29"/>
  <c r="CH82" i="29"/>
  <c r="CI82" i="29"/>
  <c r="CJ82" i="29"/>
  <c r="CK82" i="29"/>
  <c r="CL82" i="29"/>
  <c r="CM82" i="29"/>
  <c r="CN82" i="29"/>
  <c r="CO82" i="29"/>
  <c r="BZ83" i="29"/>
  <c r="CA83" i="29"/>
  <c r="CB83" i="29"/>
  <c r="CC83" i="29"/>
  <c r="CD83" i="29"/>
  <c r="CE83" i="29"/>
  <c r="CF83" i="29"/>
  <c r="CG83" i="29"/>
  <c r="CH83" i="29"/>
  <c r="CI83" i="29"/>
  <c r="CJ83" i="29"/>
  <c r="CK83" i="29"/>
  <c r="CL83" i="29"/>
  <c r="CM83" i="29"/>
  <c r="CN83" i="29"/>
  <c r="CO83" i="29"/>
  <c r="BZ84" i="29"/>
  <c r="CA84" i="29"/>
  <c r="CB84" i="29"/>
  <c r="CC84" i="29"/>
  <c r="CD84" i="29"/>
  <c r="CE84" i="29"/>
  <c r="CF84" i="29"/>
  <c r="CG84" i="29"/>
  <c r="CH84" i="29"/>
  <c r="CI84" i="29"/>
  <c r="CJ84" i="29"/>
  <c r="CK84" i="29"/>
  <c r="CL84" i="29"/>
  <c r="CM84" i="29"/>
  <c r="CN84" i="29"/>
  <c r="CO84" i="29"/>
  <c r="BZ85" i="29"/>
  <c r="CA85" i="29"/>
  <c r="CB85" i="29"/>
  <c r="CC85" i="29"/>
  <c r="CD85" i="29"/>
  <c r="CE85" i="29"/>
  <c r="CF85" i="29"/>
  <c r="CG85" i="29"/>
  <c r="CH85" i="29"/>
  <c r="CI85" i="29"/>
  <c r="CJ85" i="29"/>
  <c r="CK85" i="29"/>
  <c r="CL85" i="29"/>
  <c r="CM85" i="29"/>
  <c r="CN85" i="29"/>
  <c r="CO85" i="29"/>
  <c r="BZ86" i="29"/>
  <c r="CA86" i="29"/>
  <c r="CB86" i="29"/>
  <c r="CC86" i="29"/>
  <c r="CD86" i="29"/>
  <c r="CE86" i="29"/>
  <c r="CF86" i="29"/>
  <c r="CG86" i="29"/>
  <c r="CH86" i="29"/>
  <c r="CI86" i="29"/>
  <c r="CJ86" i="29"/>
  <c r="CK86" i="29"/>
  <c r="CL86" i="29"/>
  <c r="CM86" i="29"/>
  <c r="CN86" i="29"/>
  <c r="CO86" i="29"/>
  <c r="BZ87" i="29"/>
  <c r="CA87" i="29"/>
  <c r="CB87" i="29"/>
  <c r="CC87" i="29"/>
  <c r="CD87" i="29"/>
  <c r="CE87" i="29"/>
  <c r="CF87" i="29"/>
  <c r="CG87" i="29"/>
  <c r="CH87" i="29"/>
  <c r="CI87" i="29"/>
  <c r="CJ87" i="29"/>
  <c r="CK87" i="29"/>
  <c r="CL87" i="29"/>
  <c r="CM87" i="29"/>
  <c r="CN87" i="29"/>
  <c r="CO87" i="29"/>
  <c r="BZ88" i="29"/>
  <c r="CA88" i="29"/>
  <c r="CB88" i="29"/>
  <c r="CC88" i="29"/>
  <c r="CD88" i="29"/>
  <c r="CE88" i="29"/>
  <c r="CF88" i="29"/>
  <c r="CG88" i="29"/>
  <c r="CH88" i="29"/>
  <c r="CI88" i="29"/>
  <c r="CJ88" i="29"/>
  <c r="CK88" i="29"/>
  <c r="CL88" i="29"/>
  <c r="CM88" i="29"/>
  <c r="CN88" i="29"/>
  <c r="CO88" i="29"/>
  <c r="BZ89" i="29"/>
  <c r="CA89" i="29"/>
  <c r="CB89" i="29"/>
  <c r="CC89" i="29"/>
  <c r="CD89" i="29"/>
  <c r="CE89" i="29"/>
  <c r="CF89" i="29"/>
  <c r="CG89" i="29"/>
  <c r="CH89" i="29"/>
  <c r="CI89" i="29"/>
  <c r="CJ89" i="29"/>
  <c r="CK89" i="29"/>
  <c r="CL89" i="29"/>
  <c r="CM89" i="29"/>
  <c r="CN89" i="29"/>
  <c r="CO89" i="29"/>
  <c r="BZ90" i="29"/>
  <c r="CA90" i="29"/>
  <c r="CB90" i="29"/>
  <c r="CC90" i="29"/>
  <c r="CD90" i="29"/>
  <c r="CE90" i="29"/>
  <c r="CF90" i="29"/>
  <c r="CG90" i="29"/>
  <c r="CH90" i="29"/>
  <c r="CI90" i="29"/>
  <c r="CJ90" i="29"/>
  <c r="CK90" i="29"/>
  <c r="CL90" i="29"/>
  <c r="CM90" i="29"/>
  <c r="CN90" i="29"/>
  <c r="CO90" i="29"/>
  <c r="BZ91" i="29"/>
  <c r="CA91" i="29"/>
  <c r="CB91" i="29"/>
  <c r="CC91" i="29"/>
  <c r="CD91" i="29"/>
  <c r="CE91" i="29"/>
  <c r="CF91" i="29"/>
  <c r="CG91" i="29"/>
  <c r="CH91" i="29"/>
  <c r="CI91" i="29"/>
  <c r="CJ91" i="29"/>
  <c r="CK91" i="29"/>
  <c r="CL91" i="29"/>
  <c r="CM91" i="29"/>
  <c r="CN91" i="29"/>
  <c r="CO91" i="29"/>
  <c r="BZ92" i="29"/>
  <c r="CA92" i="29"/>
  <c r="CB92" i="29"/>
  <c r="CC92" i="29"/>
  <c r="CD92" i="29"/>
  <c r="CE92" i="29"/>
  <c r="CF92" i="29"/>
  <c r="CG92" i="29"/>
  <c r="CH92" i="29"/>
  <c r="CI92" i="29"/>
  <c r="CJ92" i="29"/>
  <c r="CK92" i="29"/>
  <c r="CL92" i="29"/>
  <c r="CM92" i="29"/>
  <c r="CN92" i="29"/>
  <c r="CO92" i="29"/>
  <c r="BZ93" i="29"/>
  <c r="CA93" i="29"/>
  <c r="CB93" i="29"/>
  <c r="CC93" i="29"/>
  <c r="CD93" i="29"/>
  <c r="CE93" i="29"/>
  <c r="CF93" i="29"/>
  <c r="CG93" i="29"/>
  <c r="CH93" i="29"/>
  <c r="CI93" i="29"/>
  <c r="CJ93" i="29"/>
  <c r="CK93" i="29"/>
  <c r="CL93" i="29"/>
  <c r="CM93" i="29"/>
  <c r="CN93" i="29"/>
  <c r="CO93" i="29"/>
  <c r="BZ94" i="29"/>
  <c r="CA94" i="29"/>
  <c r="CB94" i="29"/>
  <c r="CC94" i="29"/>
  <c r="CD94" i="29"/>
  <c r="CE94" i="29"/>
  <c r="CF94" i="29"/>
  <c r="CG94" i="29"/>
  <c r="CH94" i="29"/>
  <c r="CI94" i="29"/>
  <c r="CJ94" i="29"/>
  <c r="CK94" i="29"/>
  <c r="CL94" i="29"/>
  <c r="CM94" i="29"/>
  <c r="CN94" i="29"/>
  <c r="CO94" i="29"/>
  <c r="BZ95" i="29"/>
  <c r="CA95" i="29"/>
  <c r="CB95" i="29"/>
  <c r="CC95" i="29"/>
  <c r="CD95" i="29"/>
  <c r="CE95" i="29"/>
  <c r="CF95" i="29"/>
  <c r="CG95" i="29"/>
  <c r="CH95" i="29"/>
  <c r="CI95" i="29"/>
  <c r="CJ95" i="29"/>
  <c r="CK95" i="29"/>
  <c r="CL95" i="29"/>
  <c r="CM95" i="29"/>
  <c r="CN95" i="29"/>
  <c r="CO95" i="29"/>
  <c r="BZ96" i="29"/>
  <c r="CA96" i="29"/>
  <c r="CB96" i="29"/>
  <c r="CC96" i="29"/>
  <c r="CD96" i="29"/>
  <c r="CE96" i="29"/>
  <c r="CF96" i="29"/>
  <c r="CG96" i="29"/>
  <c r="CH96" i="29"/>
  <c r="CI96" i="29"/>
  <c r="CJ96" i="29"/>
  <c r="CK96" i="29"/>
  <c r="CL96" i="29"/>
  <c r="CM96" i="29"/>
  <c r="CN96" i="29"/>
  <c r="CO96" i="29"/>
  <c r="BZ97" i="29"/>
  <c r="CA97" i="29"/>
  <c r="CB97" i="29"/>
  <c r="CC97" i="29"/>
  <c r="CD97" i="29"/>
  <c r="CE97" i="29"/>
  <c r="CF97" i="29"/>
  <c r="CG97" i="29"/>
  <c r="CH97" i="29"/>
  <c r="CI97" i="29"/>
  <c r="CJ97" i="29"/>
  <c r="CK97" i="29"/>
  <c r="CL97" i="29"/>
  <c r="CM97" i="29"/>
  <c r="CN97" i="29"/>
  <c r="CO97" i="29"/>
  <c r="BZ98" i="29"/>
  <c r="CA98" i="29"/>
  <c r="CB98" i="29"/>
  <c r="CC98" i="29"/>
  <c r="CD98" i="29"/>
  <c r="CE98" i="29"/>
  <c r="CF98" i="29"/>
  <c r="CG98" i="29"/>
  <c r="CH98" i="29"/>
  <c r="CI98" i="29"/>
  <c r="CJ98" i="29"/>
  <c r="CK98" i="29"/>
  <c r="CL98" i="29"/>
  <c r="CM98" i="29"/>
  <c r="CN98" i="29"/>
  <c r="CO98" i="29"/>
  <c r="BZ99" i="29"/>
  <c r="CA99" i="29"/>
  <c r="CB99" i="29"/>
  <c r="CC99" i="29"/>
  <c r="CD99" i="29"/>
  <c r="CE99" i="29"/>
  <c r="CF99" i="29"/>
  <c r="CG99" i="29"/>
  <c r="CH99" i="29"/>
  <c r="CI99" i="29"/>
  <c r="CJ99" i="29"/>
  <c r="CK99" i="29"/>
  <c r="CL99" i="29"/>
  <c r="CM99" i="29"/>
  <c r="CN99" i="29"/>
  <c r="CO99" i="29"/>
  <c r="BZ100" i="29"/>
  <c r="CA100" i="29"/>
  <c r="CB100" i="29"/>
  <c r="CC100" i="29"/>
  <c r="CD100" i="29"/>
  <c r="CE100" i="29"/>
  <c r="CF100" i="29"/>
  <c r="CG100" i="29"/>
  <c r="CH100" i="29"/>
  <c r="CI100" i="29"/>
  <c r="CJ100" i="29"/>
  <c r="CK100" i="29"/>
  <c r="CL100" i="29"/>
  <c r="CM100" i="29"/>
  <c r="CN100" i="29"/>
  <c r="CO100" i="29"/>
  <c r="BZ101" i="29"/>
  <c r="CA101" i="29"/>
  <c r="CB101" i="29"/>
  <c r="CC101" i="29"/>
  <c r="CD101" i="29"/>
  <c r="CE101" i="29"/>
  <c r="CF101" i="29"/>
  <c r="CG101" i="29"/>
  <c r="CH101" i="29"/>
  <c r="CI101" i="29"/>
  <c r="CJ101" i="29"/>
  <c r="CK101" i="29"/>
  <c r="CL101" i="29"/>
  <c r="CM101" i="29"/>
  <c r="CN101" i="29"/>
  <c r="CO101" i="29"/>
  <c r="BZ102" i="29"/>
  <c r="CA102" i="29"/>
  <c r="CB102" i="29"/>
  <c r="CC102" i="29"/>
  <c r="CD102" i="29"/>
  <c r="CE102" i="29"/>
  <c r="CF102" i="29"/>
  <c r="CG102" i="29"/>
  <c r="CH102" i="29"/>
  <c r="CI102" i="29"/>
  <c r="CJ102" i="29"/>
  <c r="CK102" i="29"/>
  <c r="CL102" i="29"/>
  <c r="CM102" i="29"/>
  <c r="CN102" i="29"/>
  <c r="CO102" i="29"/>
  <c r="BZ103" i="29"/>
  <c r="CA103" i="29"/>
  <c r="CB103" i="29"/>
  <c r="CC103" i="29"/>
  <c r="CD103" i="29"/>
  <c r="CE103" i="29"/>
  <c r="CF103" i="29"/>
  <c r="CG103" i="29"/>
  <c r="CH103" i="29"/>
  <c r="CI103" i="29"/>
  <c r="CJ103" i="29"/>
  <c r="CK103" i="29"/>
  <c r="CL103" i="29"/>
  <c r="CM103" i="29"/>
  <c r="CN103" i="29"/>
  <c r="CO103" i="29"/>
  <c r="BZ104" i="29"/>
  <c r="CA104" i="29"/>
  <c r="CB104" i="29"/>
  <c r="CC104" i="29"/>
  <c r="CD104" i="29"/>
  <c r="CE104" i="29"/>
  <c r="CF104" i="29"/>
  <c r="CG104" i="29"/>
  <c r="CH104" i="29"/>
  <c r="CI104" i="29"/>
  <c r="CJ104" i="29"/>
  <c r="CK104" i="29"/>
  <c r="CL104" i="29"/>
  <c r="CM104" i="29"/>
  <c r="CN104" i="29"/>
  <c r="CO104" i="29"/>
  <c r="BZ105" i="29"/>
  <c r="CA105" i="29"/>
  <c r="CB105" i="29"/>
  <c r="CC105" i="29"/>
  <c r="CD105" i="29"/>
  <c r="CE105" i="29"/>
  <c r="CF105" i="29"/>
  <c r="CG105" i="29"/>
  <c r="CH105" i="29"/>
  <c r="CI105" i="29"/>
  <c r="CJ105" i="29"/>
  <c r="CK105" i="29"/>
  <c r="CL105" i="29"/>
  <c r="CM105" i="29"/>
  <c r="CN105" i="29"/>
  <c r="CO105" i="29"/>
  <c r="BZ106" i="29"/>
  <c r="CA106" i="29"/>
  <c r="CB106" i="29"/>
  <c r="CC106" i="29"/>
  <c r="CD106" i="29"/>
  <c r="CE106" i="29"/>
  <c r="CF106" i="29"/>
  <c r="CG106" i="29"/>
  <c r="CH106" i="29"/>
  <c r="CI106" i="29"/>
  <c r="CJ106" i="29"/>
  <c r="CK106" i="29"/>
  <c r="CL106" i="29"/>
  <c r="CM106" i="29"/>
  <c r="CN106" i="29"/>
  <c r="CO106" i="29"/>
  <c r="BZ107" i="29"/>
  <c r="CA107" i="29"/>
  <c r="CB107" i="29"/>
  <c r="CC107" i="29"/>
  <c r="CD107" i="29"/>
  <c r="CE107" i="29"/>
  <c r="CF107" i="29"/>
  <c r="CG107" i="29"/>
  <c r="CH107" i="29"/>
  <c r="CI107" i="29"/>
  <c r="CJ107" i="29"/>
  <c r="CK107" i="29"/>
  <c r="CL107" i="29"/>
  <c r="CM107" i="29"/>
  <c r="CN107" i="29"/>
  <c r="CO107" i="29"/>
  <c r="BZ108" i="29"/>
  <c r="CA108" i="29"/>
  <c r="CB108" i="29"/>
  <c r="CC108" i="29"/>
  <c r="CD108" i="29"/>
  <c r="CE108" i="29"/>
  <c r="CF108" i="29"/>
  <c r="CG108" i="29"/>
  <c r="CH108" i="29"/>
  <c r="CI108" i="29"/>
  <c r="CJ108" i="29"/>
  <c r="CK108" i="29"/>
  <c r="CL108" i="29"/>
  <c r="CM108" i="29"/>
  <c r="CN108" i="29"/>
  <c r="CO108" i="29"/>
  <c r="BZ109" i="29"/>
  <c r="CA109" i="29"/>
  <c r="CB109" i="29"/>
  <c r="CC109" i="29"/>
  <c r="CD109" i="29"/>
  <c r="CE109" i="29"/>
  <c r="CF109" i="29"/>
  <c r="CG109" i="29"/>
  <c r="CH109" i="29"/>
  <c r="CI109" i="29"/>
  <c r="CJ109" i="29"/>
  <c r="CK109" i="29"/>
  <c r="CL109" i="29"/>
  <c r="CM109" i="29"/>
  <c r="CN109" i="29"/>
  <c r="CO109" i="29"/>
  <c r="BZ110" i="29"/>
  <c r="CA110" i="29"/>
  <c r="CB110" i="29"/>
  <c r="CC110" i="29"/>
  <c r="CD110" i="29"/>
  <c r="CE110" i="29"/>
  <c r="CF110" i="29"/>
  <c r="CG110" i="29"/>
  <c r="CH110" i="29"/>
  <c r="CI110" i="29"/>
  <c r="CJ110" i="29"/>
  <c r="CK110" i="29"/>
  <c r="CL110" i="29"/>
  <c r="CM110" i="29"/>
  <c r="CN110" i="29"/>
  <c r="CO110" i="29"/>
  <c r="BZ111" i="29"/>
  <c r="CA111" i="29"/>
  <c r="CB111" i="29"/>
  <c r="CC111" i="29"/>
  <c r="CD111" i="29"/>
  <c r="CE111" i="29"/>
  <c r="CF111" i="29"/>
  <c r="CG111" i="29"/>
  <c r="CH111" i="29"/>
  <c r="CI111" i="29"/>
  <c r="CJ111" i="29"/>
  <c r="CK111" i="29"/>
  <c r="CL111" i="29"/>
  <c r="CM111" i="29"/>
  <c r="CN111" i="29"/>
  <c r="CO111" i="29"/>
  <c r="BZ112" i="29"/>
  <c r="CA112" i="29"/>
  <c r="CB112" i="29"/>
  <c r="CC112" i="29"/>
  <c r="CD112" i="29"/>
  <c r="CE112" i="29"/>
  <c r="CF112" i="29"/>
  <c r="CG112" i="29"/>
  <c r="CH112" i="29"/>
  <c r="CI112" i="29"/>
  <c r="CJ112" i="29"/>
  <c r="CK112" i="29"/>
  <c r="CL112" i="29"/>
  <c r="CM112" i="29"/>
  <c r="CN112" i="29"/>
  <c r="CO112" i="29"/>
  <c r="BZ113" i="29"/>
  <c r="CA113" i="29"/>
  <c r="CB113" i="29"/>
  <c r="CC113" i="29"/>
  <c r="CD113" i="29"/>
  <c r="CE113" i="29"/>
  <c r="CF113" i="29"/>
  <c r="CG113" i="29"/>
  <c r="CH113" i="29"/>
  <c r="CI113" i="29"/>
  <c r="CJ113" i="29"/>
  <c r="CK113" i="29"/>
  <c r="CL113" i="29"/>
  <c r="CM113" i="29"/>
  <c r="CN113" i="29"/>
  <c r="CO113" i="29"/>
  <c r="BZ114" i="29"/>
  <c r="CA114" i="29"/>
  <c r="CB114" i="29"/>
  <c r="CC114" i="29"/>
  <c r="CD114" i="29"/>
  <c r="CE114" i="29"/>
  <c r="CF114" i="29"/>
  <c r="CG114" i="29"/>
  <c r="CH114" i="29"/>
  <c r="CI114" i="29"/>
  <c r="CJ114" i="29"/>
  <c r="CK114" i="29"/>
  <c r="CL114" i="29"/>
  <c r="CM114" i="29"/>
  <c r="CN114" i="29"/>
  <c r="CO114" i="29"/>
  <c r="BZ115" i="29"/>
  <c r="CA115" i="29"/>
  <c r="CB115" i="29"/>
  <c r="CC115" i="29"/>
  <c r="CD115" i="29"/>
  <c r="CE115" i="29"/>
  <c r="CF115" i="29"/>
  <c r="CG115" i="29"/>
  <c r="CH115" i="29"/>
  <c r="CI115" i="29"/>
  <c r="CJ115" i="29"/>
  <c r="CK115" i="29"/>
  <c r="CL115" i="29"/>
  <c r="CM115" i="29"/>
  <c r="CN115" i="29"/>
  <c r="CO115" i="29"/>
  <c r="BZ116" i="29"/>
  <c r="CA116" i="29"/>
  <c r="CB116" i="29"/>
  <c r="CC116" i="29"/>
  <c r="CD116" i="29"/>
  <c r="CE116" i="29"/>
  <c r="CF116" i="29"/>
  <c r="CG116" i="29"/>
  <c r="CH116" i="29"/>
  <c r="CI116" i="29"/>
  <c r="CJ116" i="29"/>
  <c r="CK116" i="29"/>
  <c r="CL116" i="29"/>
  <c r="CM116" i="29"/>
  <c r="CN116" i="29"/>
  <c r="CO116" i="29"/>
  <c r="BZ117" i="29"/>
  <c r="CA117" i="29"/>
  <c r="CB117" i="29"/>
  <c r="CC117" i="29"/>
  <c r="CD117" i="29"/>
  <c r="CE117" i="29"/>
  <c r="CF117" i="29"/>
  <c r="CG117" i="29"/>
  <c r="CH117" i="29"/>
  <c r="CI117" i="29"/>
  <c r="CJ117" i="29"/>
  <c r="CK117" i="29"/>
  <c r="CL117" i="29"/>
  <c r="CM117" i="29"/>
  <c r="CN117" i="29"/>
  <c r="CO117" i="29"/>
  <c r="BZ118" i="29"/>
  <c r="CA118" i="29"/>
  <c r="CB118" i="29"/>
  <c r="CC118" i="29"/>
  <c r="CD118" i="29"/>
  <c r="CE118" i="29"/>
  <c r="CF118" i="29"/>
  <c r="CG118" i="29"/>
  <c r="CH118" i="29"/>
  <c r="CI118" i="29"/>
  <c r="CJ118" i="29"/>
  <c r="CK118" i="29"/>
  <c r="CL118" i="29"/>
  <c r="CM118" i="29"/>
  <c r="CN118" i="29"/>
  <c r="CO118" i="29"/>
  <c r="BZ119" i="29"/>
  <c r="CA119" i="29"/>
  <c r="CB119" i="29"/>
  <c r="CC119" i="29"/>
  <c r="CD119" i="29"/>
  <c r="CE119" i="29"/>
  <c r="CF119" i="29"/>
  <c r="CG119" i="29"/>
  <c r="CH119" i="29"/>
  <c r="CI119" i="29"/>
  <c r="CJ119" i="29"/>
  <c r="CK119" i="29"/>
  <c r="CL119" i="29"/>
  <c r="CM119" i="29"/>
  <c r="CN119" i="29"/>
  <c r="CO119" i="29"/>
  <c r="BZ120" i="29"/>
  <c r="CA120" i="29"/>
  <c r="CB120" i="29"/>
  <c r="CC120" i="29"/>
  <c r="CD120" i="29"/>
  <c r="CE120" i="29"/>
  <c r="CF120" i="29"/>
  <c r="CG120" i="29"/>
  <c r="CH120" i="29"/>
  <c r="CI120" i="29"/>
  <c r="CJ120" i="29"/>
  <c r="CK120" i="29"/>
  <c r="CL120" i="29"/>
  <c r="CM120" i="29"/>
  <c r="CN120" i="29"/>
  <c r="CO120" i="29"/>
  <c r="BZ121" i="29"/>
  <c r="CA121" i="29"/>
  <c r="CB121" i="29"/>
  <c r="CC121" i="29"/>
  <c r="CD121" i="29"/>
  <c r="CE121" i="29"/>
  <c r="CF121" i="29"/>
  <c r="CG121" i="29"/>
  <c r="CH121" i="29"/>
  <c r="CI121" i="29"/>
  <c r="CJ121" i="29"/>
  <c r="CK121" i="29"/>
  <c r="CL121" i="29"/>
  <c r="CM121" i="29"/>
  <c r="CN121" i="29"/>
  <c r="CO121" i="29"/>
  <c r="BZ122" i="29"/>
  <c r="CA122" i="29"/>
  <c r="CB122" i="29"/>
  <c r="CC122" i="29"/>
  <c r="CD122" i="29"/>
  <c r="CE122" i="29"/>
  <c r="CF122" i="29"/>
  <c r="CG122" i="29"/>
  <c r="CH122" i="29"/>
  <c r="CI122" i="29"/>
  <c r="CJ122" i="29"/>
  <c r="CK122" i="29"/>
  <c r="CL122" i="29"/>
  <c r="CM122" i="29"/>
  <c r="CN122" i="29"/>
  <c r="CO122" i="29"/>
  <c r="BZ123" i="29"/>
  <c r="CA123" i="29"/>
  <c r="CB123" i="29"/>
  <c r="CC123" i="29"/>
  <c r="CD123" i="29"/>
  <c r="CE123" i="29"/>
  <c r="CF123" i="29"/>
  <c r="CG123" i="29"/>
  <c r="CH123" i="29"/>
  <c r="CI123" i="29"/>
  <c r="CJ123" i="29"/>
  <c r="CK123" i="29"/>
  <c r="CL123" i="29"/>
  <c r="CM123" i="29"/>
  <c r="CN123" i="29"/>
  <c r="CO123" i="29"/>
  <c r="BZ124" i="29"/>
  <c r="CA124" i="29"/>
  <c r="CB124" i="29"/>
  <c r="CC124" i="29"/>
  <c r="CD124" i="29"/>
  <c r="CE124" i="29"/>
  <c r="CF124" i="29"/>
  <c r="CG124" i="29"/>
  <c r="CH124" i="29"/>
  <c r="CI124" i="29"/>
  <c r="CJ124" i="29"/>
  <c r="CK124" i="29"/>
  <c r="CL124" i="29"/>
  <c r="CM124" i="29"/>
  <c r="CN124" i="29"/>
  <c r="CO124" i="29"/>
  <c r="BZ125" i="29"/>
  <c r="CA125" i="29"/>
  <c r="CB125" i="29"/>
  <c r="CC125" i="29"/>
  <c r="CD125" i="29"/>
  <c r="CE125" i="29"/>
  <c r="CF125" i="29"/>
  <c r="CG125" i="29"/>
  <c r="CH125" i="29"/>
  <c r="CI125" i="29"/>
  <c r="CJ125" i="29"/>
  <c r="CK125" i="29"/>
  <c r="CL125" i="29"/>
  <c r="CM125" i="29"/>
  <c r="CN125" i="29"/>
  <c r="CO125" i="29"/>
  <c r="BZ126" i="29"/>
  <c r="CA126" i="29"/>
  <c r="CB126" i="29"/>
  <c r="CC126" i="29"/>
  <c r="CD126" i="29"/>
  <c r="CE126" i="29"/>
  <c r="CF126" i="29"/>
  <c r="CG126" i="29"/>
  <c r="CH126" i="29"/>
  <c r="CI126" i="29"/>
  <c r="CJ126" i="29"/>
  <c r="CK126" i="29"/>
  <c r="CL126" i="29"/>
  <c r="CM126" i="29"/>
  <c r="CN126" i="29"/>
  <c r="CO126" i="29"/>
  <c r="BZ127" i="29"/>
  <c r="CA127" i="29"/>
  <c r="CB127" i="29"/>
  <c r="CC127" i="29"/>
  <c r="CD127" i="29"/>
  <c r="CE127" i="29"/>
  <c r="CF127" i="29"/>
  <c r="CG127" i="29"/>
  <c r="CH127" i="29"/>
  <c r="CI127" i="29"/>
  <c r="CJ127" i="29"/>
  <c r="CK127" i="29"/>
  <c r="CL127" i="29"/>
  <c r="CM127" i="29"/>
  <c r="CN127" i="29"/>
  <c r="CO127" i="29"/>
  <c r="BZ128" i="29"/>
  <c r="CA128" i="29"/>
  <c r="CB128" i="29"/>
  <c r="CC128" i="29"/>
  <c r="CD128" i="29"/>
  <c r="CE128" i="29"/>
  <c r="CF128" i="29"/>
  <c r="CG128" i="29"/>
  <c r="CH128" i="29"/>
  <c r="CI128" i="29"/>
  <c r="CJ128" i="29"/>
  <c r="CK128" i="29"/>
  <c r="CL128" i="29"/>
  <c r="CM128" i="29"/>
  <c r="CN128" i="29"/>
  <c r="CO128" i="29"/>
  <c r="BZ129" i="29"/>
  <c r="CA129" i="29"/>
  <c r="CB129" i="29"/>
  <c r="CC129" i="29"/>
  <c r="CD129" i="29"/>
  <c r="CE129" i="29"/>
  <c r="CF129" i="29"/>
  <c r="CG129" i="29"/>
  <c r="CH129" i="29"/>
  <c r="CI129" i="29"/>
  <c r="CJ129" i="29"/>
  <c r="CK129" i="29"/>
  <c r="CL129" i="29"/>
  <c r="CM129" i="29"/>
  <c r="CN129" i="29"/>
  <c r="CO129" i="29"/>
  <c r="BZ130" i="29"/>
  <c r="CA130" i="29"/>
  <c r="CB130" i="29"/>
  <c r="CC130" i="29"/>
  <c r="CD130" i="29"/>
  <c r="CE130" i="29"/>
  <c r="CF130" i="29"/>
  <c r="CG130" i="29"/>
  <c r="CH130" i="29"/>
  <c r="CI130" i="29"/>
  <c r="CJ130" i="29"/>
  <c r="CK130" i="29"/>
  <c r="CL130" i="29"/>
  <c r="CM130" i="29"/>
  <c r="CN130" i="29"/>
  <c r="CO130" i="29"/>
  <c r="BZ131" i="29"/>
  <c r="CA131" i="29"/>
  <c r="CB131" i="29"/>
  <c r="CC131" i="29"/>
  <c r="CD131" i="29"/>
  <c r="CE131" i="29"/>
  <c r="CF131" i="29"/>
  <c r="CG131" i="29"/>
  <c r="CH131" i="29"/>
  <c r="CI131" i="29"/>
  <c r="CJ131" i="29"/>
  <c r="CK131" i="29"/>
  <c r="CL131" i="29"/>
  <c r="CM131" i="29"/>
  <c r="CN131" i="29"/>
  <c r="CO131" i="29"/>
  <c r="BZ132" i="29"/>
  <c r="CA132" i="29"/>
  <c r="CB132" i="29"/>
  <c r="CC132" i="29"/>
  <c r="CD132" i="29"/>
  <c r="CE132" i="29"/>
  <c r="CF132" i="29"/>
  <c r="CG132" i="29"/>
  <c r="CH132" i="29"/>
  <c r="CI132" i="29"/>
  <c r="CJ132" i="29"/>
  <c r="CK132" i="29"/>
  <c r="CL132" i="29"/>
  <c r="CM132" i="29"/>
  <c r="CN132" i="29"/>
  <c r="CO132" i="29"/>
  <c r="BZ133" i="29"/>
  <c r="CA133" i="29"/>
  <c r="CB133" i="29"/>
  <c r="CC133" i="29"/>
  <c r="CD133" i="29"/>
  <c r="CE133" i="29"/>
  <c r="CF133" i="29"/>
  <c r="CG133" i="29"/>
  <c r="CH133" i="29"/>
  <c r="CI133" i="29"/>
  <c r="CJ133" i="29"/>
  <c r="CK133" i="29"/>
  <c r="CL133" i="29"/>
  <c r="CM133" i="29"/>
  <c r="CN133" i="29"/>
  <c r="CO133" i="29"/>
  <c r="BZ134" i="29"/>
  <c r="CA134" i="29"/>
  <c r="CB134" i="29"/>
  <c r="CC134" i="29"/>
  <c r="CD134" i="29"/>
  <c r="CE134" i="29"/>
  <c r="CF134" i="29"/>
  <c r="CG134" i="29"/>
  <c r="CH134" i="29"/>
  <c r="CI134" i="29"/>
  <c r="CJ134" i="29"/>
  <c r="CK134" i="29"/>
  <c r="CL134" i="29"/>
  <c r="CM134" i="29"/>
  <c r="CN134" i="29"/>
  <c r="CO134" i="29"/>
  <c r="BZ135" i="29"/>
  <c r="CA135" i="29"/>
  <c r="CB135" i="29"/>
  <c r="CC135" i="29"/>
  <c r="CD135" i="29"/>
  <c r="CE135" i="29"/>
  <c r="CF135" i="29"/>
  <c r="CG135" i="29"/>
  <c r="CH135" i="29"/>
  <c r="CI135" i="29"/>
  <c r="CJ135" i="29"/>
  <c r="CK135" i="29"/>
  <c r="CL135" i="29"/>
  <c r="CM135" i="29"/>
  <c r="CN135" i="29"/>
  <c r="CO135" i="29"/>
  <c r="BZ136" i="29"/>
  <c r="CA136" i="29"/>
  <c r="CB136" i="29"/>
  <c r="CC136" i="29"/>
  <c r="CD136" i="29"/>
  <c r="CE136" i="29"/>
  <c r="CF136" i="29"/>
  <c r="CG136" i="29"/>
  <c r="CH136" i="29"/>
  <c r="CI136" i="29"/>
  <c r="CJ136" i="29"/>
  <c r="CK136" i="29"/>
  <c r="CL136" i="29"/>
  <c r="CM136" i="29"/>
  <c r="CN136" i="29"/>
  <c r="CO136" i="29"/>
  <c r="BZ137" i="29"/>
  <c r="CA137" i="29"/>
  <c r="CB137" i="29"/>
  <c r="CC137" i="29"/>
  <c r="CD137" i="29"/>
  <c r="CE137" i="29"/>
  <c r="CF137" i="29"/>
  <c r="CG137" i="29"/>
  <c r="CH137" i="29"/>
  <c r="CI137" i="29"/>
  <c r="CJ137" i="29"/>
  <c r="CK137" i="29"/>
  <c r="CL137" i="29"/>
  <c r="CM137" i="29"/>
  <c r="CN137" i="29"/>
  <c r="CO137" i="29"/>
  <c r="BZ138" i="29"/>
  <c r="CA138" i="29"/>
  <c r="CB138" i="29"/>
  <c r="CC138" i="29"/>
  <c r="CD138" i="29"/>
  <c r="CE138" i="29"/>
  <c r="CF138" i="29"/>
  <c r="CG138" i="29"/>
  <c r="CH138" i="29"/>
  <c r="CI138" i="29"/>
  <c r="CJ138" i="29"/>
  <c r="CK138" i="29"/>
  <c r="CL138" i="29"/>
  <c r="CM138" i="29"/>
  <c r="CN138" i="29"/>
  <c r="CO138" i="29"/>
  <c r="BZ139" i="29"/>
  <c r="CA139" i="29"/>
  <c r="CB139" i="29"/>
  <c r="CC139" i="29"/>
  <c r="CD139" i="29"/>
  <c r="CE139" i="29"/>
  <c r="CF139" i="29"/>
  <c r="CG139" i="29"/>
  <c r="CH139" i="29"/>
  <c r="CI139" i="29"/>
  <c r="CJ139" i="29"/>
  <c r="CK139" i="29"/>
  <c r="CL139" i="29"/>
  <c r="CM139" i="29"/>
  <c r="CN139" i="29"/>
  <c r="CO139" i="29"/>
  <c r="BZ140" i="29"/>
  <c r="CA140" i="29"/>
  <c r="CB140" i="29"/>
  <c r="CC140" i="29"/>
  <c r="CD140" i="29"/>
  <c r="CE140" i="29"/>
  <c r="CF140" i="29"/>
  <c r="CG140" i="29"/>
  <c r="CH140" i="29"/>
  <c r="CI140" i="29"/>
  <c r="CJ140" i="29"/>
  <c r="CK140" i="29"/>
  <c r="CL140" i="29"/>
  <c r="CM140" i="29"/>
  <c r="CN140" i="29"/>
  <c r="CO140" i="29"/>
  <c r="BZ141" i="29"/>
  <c r="CA141" i="29"/>
  <c r="CB141" i="29"/>
  <c r="CC141" i="29"/>
  <c r="CD141" i="29"/>
  <c r="CE141" i="29"/>
  <c r="CF141" i="29"/>
  <c r="CG141" i="29"/>
  <c r="CH141" i="29"/>
  <c r="CI141" i="29"/>
  <c r="CJ141" i="29"/>
  <c r="CK141" i="29"/>
  <c r="CL141" i="29"/>
  <c r="CM141" i="29"/>
  <c r="CN141" i="29"/>
  <c r="CO141" i="29"/>
  <c r="BZ142" i="29"/>
  <c r="CA142" i="29"/>
  <c r="CB142" i="29"/>
  <c r="CC142" i="29"/>
  <c r="CD142" i="29"/>
  <c r="CE142" i="29"/>
  <c r="CF142" i="29"/>
  <c r="CG142" i="29"/>
  <c r="CH142" i="29"/>
  <c r="CI142" i="29"/>
  <c r="CJ142" i="29"/>
  <c r="CK142" i="29"/>
  <c r="CL142" i="29"/>
  <c r="CM142" i="29"/>
  <c r="CN142" i="29"/>
  <c r="CO142" i="29"/>
  <c r="BZ143" i="29"/>
  <c r="CA143" i="29"/>
  <c r="CB143" i="29"/>
  <c r="CC143" i="29"/>
  <c r="CD143" i="29"/>
  <c r="CE143" i="29"/>
  <c r="CF143" i="29"/>
  <c r="CG143" i="29"/>
  <c r="CH143" i="29"/>
  <c r="CI143" i="29"/>
  <c r="CJ143" i="29"/>
  <c r="CK143" i="29"/>
  <c r="CL143" i="29"/>
  <c r="CM143" i="29"/>
  <c r="CN143" i="29"/>
  <c r="CO143" i="29"/>
  <c r="BZ144" i="29"/>
  <c r="CA144" i="29"/>
  <c r="CB144" i="29"/>
  <c r="CC144" i="29"/>
  <c r="CD144" i="29"/>
  <c r="CE144" i="29"/>
  <c r="CF144" i="29"/>
  <c r="CG144" i="29"/>
  <c r="CH144" i="29"/>
  <c r="CI144" i="29"/>
  <c r="CJ144" i="29"/>
  <c r="CK144" i="29"/>
  <c r="CL144" i="29"/>
  <c r="CM144" i="29"/>
  <c r="CN144" i="29"/>
  <c r="CO144" i="29"/>
  <c r="BZ145" i="29"/>
  <c r="CA145" i="29"/>
  <c r="CB145" i="29"/>
  <c r="CC145" i="29"/>
  <c r="CD145" i="29"/>
  <c r="CE145" i="29"/>
  <c r="CF145" i="29"/>
  <c r="CG145" i="29"/>
  <c r="CH145" i="29"/>
  <c r="CI145" i="29"/>
  <c r="CJ145" i="29"/>
  <c r="CK145" i="29"/>
  <c r="CL145" i="29"/>
  <c r="CM145" i="29"/>
  <c r="CN145" i="29"/>
  <c r="CO145" i="29"/>
  <c r="BZ146" i="29"/>
  <c r="CA146" i="29"/>
  <c r="CB146" i="29"/>
  <c r="CC146" i="29"/>
  <c r="CD146" i="29"/>
  <c r="CE146" i="29"/>
  <c r="CF146" i="29"/>
  <c r="CG146" i="29"/>
  <c r="CH146" i="29"/>
  <c r="CI146" i="29"/>
  <c r="CJ146" i="29"/>
  <c r="CK146" i="29"/>
  <c r="CL146" i="29"/>
  <c r="CM146" i="29"/>
  <c r="CN146" i="29"/>
  <c r="CO146" i="29"/>
  <c r="BZ147" i="29"/>
  <c r="CA147" i="29"/>
  <c r="CB147" i="29"/>
  <c r="CC147" i="29"/>
  <c r="CD147" i="29"/>
  <c r="CE147" i="29"/>
  <c r="CF147" i="29"/>
  <c r="CG147" i="29"/>
  <c r="CH147" i="29"/>
  <c r="CI147" i="29"/>
  <c r="CJ147" i="29"/>
  <c r="CK147" i="29"/>
  <c r="CL147" i="29"/>
  <c r="CM147" i="29"/>
  <c r="CN147" i="29"/>
  <c r="CO147" i="29"/>
  <c r="BZ148" i="29"/>
  <c r="CA148" i="29"/>
  <c r="CB148" i="29"/>
  <c r="CC148" i="29"/>
  <c r="CD148" i="29"/>
  <c r="CE148" i="29"/>
  <c r="CF148" i="29"/>
  <c r="CG148" i="29"/>
  <c r="CH148" i="29"/>
  <c r="CI148" i="29"/>
  <c r="CJ148" i="29"/>
  <c r="CK148" i="29"/>
  <c r="CL148" i="29"/>
  <c r="CM148" i="29"/>
  <c r="CN148" i="29"/>
  <c r="CO148" i="29"/>
  <c r="BZ149" i="29"/>
  <c r="CA149" i="29"/>
  <c r="CB149" i="29"/>
  <c r="CC149" i="29"/>
  <c r="CD149" i="29"/>
  <c r="CE149" i="29"/>
  <c r="CF149" i="29"/>
  <c r="CG149" i="29"/>
  <c r="CH149" i="29"/>
  <c r="CI149" i="29"/>
  <c r="CJ149" i="29"/>
  <c r="CK149" i="29"/>
  <c r="CL149" i="29"/>
  <c r="CM149" i="29"/>
  <c r="CN149" i="29"/>
  <c r="CO149" i="29"/>
  <c r="BZ150" i="29"/>
  <c r="CA150" i="29"/>
  <c r="CB150" i="29"/>
  <c r="CC150" i="29"/>
  <c r="CD150" i="29"/>
  <c r="CE150" i="29"/>
  <c r="CF150" i="29"/>
  <c r="CG150" i="29"/>
  <c r="CH150" i="29"/>
  <c r="CI150" i="29"/>
  <c r="CJ150" i="29"/>
  <c r="CK150" i="29"/>
  <c r="CL150" i="29"/>
  <c r="CM150" i="29"/>
  <c r="CN150" i="29"/>
  <c r="CO150" i="29"/>
  <c r="BZ151" i="29"/>
  <c r="CA151" i="29"/>
  <c r="CB151" i="29"/>
  <c r="CC151" i="29"/>
  <c r="CD151" i="29"/>
  <c r="CE151" i="29"/>
  <c r="CF151" i="29"/>
  <c r="CG151" i="29"/>
  <c r="CH151" i="29"/>
  <c r="CI151" i="29"/>
  <c r="CJ151" i="29"/>
  <c r="CK151" i="29"/>
  <c r="CL151" i="29"/>
  <c r="CM151" i="29"/>
  <c r="CN151" i="29"/>
  <c r="CO151" i="29"/>
  <c r="BZ152" i="29"/>
  <c r="CA152" i="29"/>
  <c r="CB152" i="29"/>
  <c r="CC152" i="29"/>
  <c r="CD152" i="29"/>
  <c r="CE152" i="29"/>
  <c r="CF152" i="29"/>
  <c r="CG152" i="29"/>
  <c r="CH152" i="29"/>
  <c r="CI152" i="29"/>
  <c r="CJ152" i="29"/>
  <c r="CK152" i="29"/>
  <c r="CL152" i="29"/>
  <c r="CM152" i="29"/>
  <c r="CN152" i="29"/>
  <c r="CO152" i="29"/>
  <c r="BZ153" i="29"/>
  <c r="CA153" i="29"/>
  <c r="CB153" i="29"/>
  <c r="CC153" i="29"/>
  <c r="CD153" i="29"/>
  <c r="CE153" i="29"/>
  <c r="CF153" i="29"/>
  <c r="CG153" i="29"/>
  <c r="CH153" i="29"/>
  <c r="CI153" i="29"/>
  <c r="CJ153" i="29"/>
  <c r="CK153" i="29"/>
  <c r="CL153" i="29"/>
  <c r="CM153" i="29"/>
  <c r="CN153" i="29"/>
  <c r="CO153" i="29"/>
  <c r="BZ154" i="29"/>
  <c r="CA154" i="29"/>
  <c r="CB154" i="29"/>
  <c r="CC154" i="29"/>
  <c r="CD154" i="29"/>
  <c r="CE154" i="29"/>
  <c r="CF154" i="29"/>
  <c r="CG154" i="29"/>
  <c r="CH154" i="29"/>
  <c r="CI154" i="29"/>
  <c r="CJ154" i="29"/>
  <c r="CK154" i="29"/>
  <c r="CL154" i="29"/>
  <c r="CM154" i="29"/>
  <c r="CN154" i="29"/>
  <c r="CO154" i="29"/>
  <c r="BZ155" i="29"/>
  <c r="CA155" i="29"/>
  <c r="CB155" i="29"/>
  <c r="CC155" i="29"/>
  <c r="CD155" i="29"/>
  <c r="CE155" i="29"/>
  <c r="CF155" i="29"/>
  <c r="CG155" i="29"/>
  <c r="CH155" i="29"/>
  <c r="CI155" i="29"/>
  <c r="CJ155" i="29"/>
  <c r="CK155" i="29"/>
  <c r="CL155" i="29"/>
  <c r="CM155" i="29"/>
  <c r="CN155" i="29"/>
  <c r="CO155" i="29"/>
  <c r="BZ156" i="29"/>
  <c r="CA156" i="29"/>
  <c r="CB156" i="29"/>
  <c r="CC156" i="29"/>
  <c r="CD156" i="29"/>
  <c r="CE156" i="29"/>
  <c r="CF156" i="29"/>
  <c r="CG156" i="29"/>
  <c r="CH156" i="29"/>
  <c r="CI156" i="29"/>
  <c r="CJ156" i="29"/>
  <c r="CK156" i="29"/>
  <c r="CL156" i="29"/>
  <c r="CM156" i="29"/>
  <c r="CN156" i="29"/>
  <c r="CO156" i="29"/>
  <c r="BZ157" i="29"/>
  <c r="CA157" i="29"/>
  <c r="CB157" i="29"/>
  <c r="CC157" i="29"/>
  <c r="CD157" i="29"/>
  <c r="CE157" i="29"/>
  <c r="CF157" i="29"/>
  <c r="CG157" i="29"/>
  <c r="CH157" i="29"/>
  <c r="CI157" i="29"/>
  <c r="CJ157" i="29"/>
  <c r="CK157" i="29"/>
  <c r="CL157" i="29"/>
  <c r="CM157" i="29"/>
  <c r="CN157" i="29"/>
  <c r="CO157" i="29"/>
  <c r="BZ158" i="29"/>
  <c r="CA158" i="29"/>
  <c r="CB158" i="29"/>
  <c r="CC158" i="29"/>
  <c r="CD158" i="29"/>
  <c r="CE158" i="29"/>
  <c r="CF158" i="29"/>
  <c r="CG158" i="29"/>
  <c r="CH158" i="29"/>
  <c r="CI158" i="29"/>
  <c r="CJ158" i="29"/>
  <c r="CK158" i="29"/>
  <c r="CL158" i="29"/>
  <c r="CM158" i="29"/>
  <c r="CN158" i="29"/>
  <c r="CO158" i="29"/>
  <c r="BZ159" i="29"/>
  <c r="CA159" i="29"/>
  <c r="CB159" i="29"/>
  <c r="CC159" i="29"/>
  <c r="CD159" i="29"/>
  <c r="CE159" i="29"/>
  <c r="CF159" i="29"/>
  <c r="CG159" i="29"/>
  <c r="CH159" i="29"/>
  <c r="CI159" i="29"/>
  <c r="CJ159" i="29"/>
  <c r="CK159" i="29"/>
  <c r="CL159" i="29"/>
  <c r="CM159" i="29"/>
  <c r="CN159" i="29"/>
  <c r="CO159" i="29"/>
  <c r="BZ160" i="29"/>
  <c r="CA160" i="29"/>
  <c r="CB160" i="29"/>
  <c r="CC160" i="29"/>
  <c r="CD160" i="29"/>
  <c r="CE160" i="29"/>
  <c r="CF160" i="29"/>
  <c r="CG160" i="29"/>
  <c r="CH160" i="29"/>
  <c r="CI160" i="29"/>
  <c r="CJ160" i="29"/>
  <c r="CK160" i="29"/>
  <c r="CL160" i="29"/>
  <c r="CM160" i="29"/>
  <c r="CN160" i="29"/>
  <c r="CO160" i="29"/>
  <c r="BZ161" i="29"/>
  <c r="CA161" i="29"/>
  <c r="CB161" i="29"/>
  <c r="CC161" i="29"/>
  <c r="CD161" i="29"/>
  <c r="CE161" i="29"/>
  <c r="CF161" i="29"/>
  <c r="CG161" i="29"/>
  <c r="CH161" i="29"/>
  <c r="CI161" i="29"/>
  <c r="CJ161" i="29"/>
  <c r="CK161" i="29"/>
  <c r="CL161" i="29"/>
  <c r="CM161" i="29"/>
  <c r="CN161" i="29"/>
  <c r="CO161" i="29"/>
  <c r="BZ162" i="29"/>
  <c r="CA162" i="29"/>
  <c r="CB162" i="29"/>
  <c r="CC162" i="29"/>
  <c r="CD162" i="29"/>
  <c r="CE162" i="29"/>
  <c r="CF162" i="29"/>
  <c r="CG162" i="29"/>
  <c r="CH162" i="29"/>
  <c r="CI162" i="29"/>
  <c r="CJ162" i="29"/>
  <c r="CK162" i="29"/>
  <c r="CL162" i="29"/>
  <c r="CM162" i="29"/>
  <c r="CN162" i="29"/>
  <c r="CO162" i="29"/>
  <c r="BZ163" i="29"/>
  <c r="CA163" i="29"/>
  <c r="CB163" i="29"/>
  <c r="CC163" i="29"/>
  <c r="CD163" i="29"/>
  <c r="CE163" i="29"/>
  <c r="CF163" i="29"/>
  <c r="CG163" i="29"/>
  <c r="CH163" i="29"/>
  <c r="CI163" i="29"/>
  <c r="CJ163" i="29"/>
  <c r="CK163" i="29"/>
  <c r="CL163" i="29"/>
  <c r="CM163" i="29"/>
  <c r="CN163" i="29"/>
  <c r="CO163" i="29"/>
  <c r="BZ164" i="29"/>
  <c r="CA164" i="29"/>
  <c r="CB164" i="29"/>
  <c r="CC164" i="29"/>
  <c r="CD164" i="29"/>
  <c r="CE164" i="29"/>
  <c r="CF164" i="29"/>
  <c r="CG164" i="29"/>
  <c r="CH164" i="29"/>
  <c r="CI164" i="29"/>
  <c r="CJ164" i="29"/>
  <c r="CK164" i="29"/>
  <c r="CL164" i="29"/>
  <c r="CM164" i="29"/>
  <c r="CN164" i="29"/>
  <c r="CO164" i="29"/>
  <c r="BZ165" i="29"/>
  <c r="CA165" i="29"/>
  <c r="CB165" i="29"/>
  <c r="CC165" i="29"/>
  <c r="CD165" i="29"/>
  <c r="CE165" i="29"/>
  <c r="CF165" i="29"/>
  <c r="CG165" i="29"/>
  <c r="CH165" i="29"/>
  <c r="CI165" i="29"/>
  <c r="CJ165" i="29"/>
  <c r="CK165" i="29"/>
  <c r="CL165" i="29"/>
  <c r="CM165" i="29"/>
  <c r="CN165" i="29"/>
  <c r="CO165" i="29"/>
  <c r="BZ166" i="29"/>
  <c r="CA166" i="29"/>
  <c r="CB166" i="29"/>
  <c r="CC166" i="29"/>
  <c r="CD166" i="29"/>
  <c r="CE166" i="29"/>
  <c r="CF166" i="29"/>
  <c r="CG166" i="29"/>
  <c r="CH166" i="29"/>
  <c r="CI166" i="29"/>
  <c r="CJ166" i="29"/>
  <c r="CK166" i="29"/>
  <c r="CL166" i="29"/>
  <c r="CM166" i="29"/>
  <c r="CN166" i="29"/>
  <c r="CO166" i="29"/>
  <c r="BZ167" i="29"/>
  <c r="CA167" i="29"/>
  <c r="CB167" i="29"/>
  <c r="CC167" i="29"/>
  <c r="CD167" i="29"/>
  <c r="CE167" i="29"/>
  <c r="CF167" i="29"/>
  <c r="CG167" i="29"/>
  <c r="CH167" i="29"/>
  <c r="CI167" i="29"/>
  <c r="CJ167" i="29"/>
  <c r="CK167" i="29"/>
  <c r="CL167" i="29"/>
  <c r="CM167" i="29"/>
  <c r="CN167" i="29"/>
  <c r="CO167" i="29"/>
  <c r="BZ168" i="29"/>
  <c r="CA168" i="29"/>
  <c r="CB168" i="29"/>
  <c r="CC168" i="29"/>
  <c r="CD168" i="29"/>
  <c r="CE168" i="29"/>
  <c r="CF168" i="29"/>
  <c r="CG168" i="29"/>
  <c r="CH168" i="29"/>
  <c r="CI168" i="29"/>
  <c r="CJ168" i="29"/>
  <c r="CK168" i="29"/>
  <c r="CL168" i="29"/>
  <c r="CM168" i="29"/>
  <c r="CN168" i="29"/>
  <c r="CO168" i="29"/>
  <c r="BZ169" i="29"/>
  <c r="CA169" i="29"/>
  <c r="CB169" i="29"/>
  <c r="CC169" i="29"/>
  <c r="CD169" i="29"/>
  <c r="CE169" i="29"/>
  <c r="CF169" i="29"/>
  <c r="CG169" i="29"/>
  <c r="CH169" i="29"/>
  <c r="CI169" i="29"/>
  <c r="CJ169" i="29"/>
  <c r="CK169" i="29"/>
  <c r="CL169" i="29"/>
  <c r="CM169" i="29"/>
  <c r="CN169" i="29"/>
  <c r="CO169" i="29"/>
  <c r="BZ170" i="29"/>
  <c r="CA170" i="29"/>
  <c r="CB170" i="29"/>
  <c r="CC170" i="29"/>
  <c r="CD170" i="29"/>
  <c r="CE170" i="29"/>
  <c r="CF170" i="29"/>
  <c r="CG170" i="29"/>
  <c r="CH170" i="29"/>
  <c r="CI170" i="29"/>
  <c r="CJ170" i="29"/>
  <c r="CK170" i="29"/>
  <c r="CL170" i="29"/>
  <c r="CM170" i="29"/>
  <c r="CN170" i="29"/>
  <c r="CO170" i="29"/>
  <c r="BZ171" i="29"/>
  <c r="CA171" i="29"/>
  <c r="CB171" i="29"/>
  <c r="CC171" i="29"/>
  <c r="CD171" i="29"/>
  <c r="CE171" i="29"/>
  <c r="CF171" i="29"/>
  <c r="CG171" i="29"/>
  <c r="CH171" i="29"/>
  <c r="CI171" i="29"/>
  <c r="CJ171" i="29"/>
  <c r="CK171" i="29"/>
  <c r="CL171" i="29"/>
  <c r="CM171" i="29"/>
  <c r="CN171" i="29"/>
  <c r="CO171" i="29"/>
  <c r="BZ172" i="29"/>
  <c r="CA172" i="29"/>
  <c r="CB172" i="29"/>
  <c r="CC172" i="29"/>
  <c r="CD172" i="29"/>
  <c r="CE172" i="29"/>
  <c r="CF172" i="29"/>
  <c r="CG172" i="29"/>
  <c r="CH172" i="29"/>
  <c r="CI172" i="29"/>
  <c r="CJ172" i="29"/>
  <c r="CK172" i="29"/>
  <c r="CL172" i="29"/>
  <c r="CM172" i="29"/>
  <c r="CN172" i="29"/>
  <c r="CO172" i="29"/>
  <c r="BZ173" i="29"/>
  <c r="CA173" i="29"/>
  <c r="CB173" i="29"/>
  <c r="CC173" i="29"/>
  <c r="CD173" i="29"/>
  <c r="CE173" i="29"/>
  <c r="CF173" i="29"/>
  <c r="CG173" i="29"/>
  <c r="CH173" i="29"/>
  <c r="CI173" i="29"/>
  <c r="CJ173" i="29"/>
  <c r="CK173" i="29"/>
  <c r="CL173" i="29"/>
  <c r="CM173" i="29"/>
  <c r="CN173" i="29"/>
  <c r="CO173" i="29"/>
  <c r="BZ174" i="29"/>
  <c r="CA174" i="29"/>
  <c r="CB174" i="29"/>
  <c r="CC174" i="29"/>
  <c r="CD174" i="29"/>
  <c r="CE174" i="29"/>
  <c r="CF174" i="29"/>
  <c r="CG174" i="29"/>
  <c r="CH174" i="29"/>
  <c r="CI174" i="29"/>
  <c r="CJ174" i="29"/>
  <c r="CK174" i="29"/>
  <c r="CL174" i="29"/>
  <c r="CM174" i="29"/>
  <c r="CN174" i="29"/>
  <c r="CO174" i="29"/>
  <c r="BZ175" i="29"/>
  <c r="CA175" i="29"/>
  <c r="CB175" i="29"/>
  <c r="CC175" i="29"/>
  <c r="CD175" i="29"/>
  <c r="CE175" i="29"/>
  <c r="CF175" i="29"/>
  <c r="CG175" i="29"/>
  <c r="CH175" i="29"/>
  <c r="CI175" i="29"/>
  <c r="CJ175" i="29"/>
  <c r="CK175" i="29"/>
  <c r="CL175" i="29"/>
  <c r="CM175" i="29"/>
  <c r="CN175" i="29"/>
  <c r="CO175" i="29"/>
  <c r="BZ176" i="29"/>
  <c r="CA176" i="29"/>
  <c r="CB176" i="29"/>
  <c r="CC176" i="29"/>
  <c r="CD176" i="29"/>
  <c r="CE176" i="29"/>
  <c r="CF176" i="29"/>
  <c r="CG176" i="29"/>
  <c r="CH176" i="29"/>
  <c r="CI176" i="29"/>
  <c r="CJ176" i="29"/>
  <c r="CK176" i="29"/>
  <c r="CL176" i="29"/>
  <c r="CM176" i="29"/>
  <c r="CN176" i="29"/>
  <c r="CO176" i="29"/>
  <c r="BZ177" i="29"/>
  <c r="CA177" i="29"/>
  <c r="CB177" i="29"/>
  <c r="CC177" i="29"/>
  <c r="CD177" i="29"/>
  <c r="CE177" i="29"/>
  <c r="CF177" i="29"/>
  <c r="CG177" i="29"/>
  <c r="CH177" i="29"/>
  <c r="CI177" i="29"/>
  <c r="CJ177" i="29"/>
  <c r="CK177" i="29"/>
  <c r="CL177" i="29"/>
  <c r="CM177" i="29"/>
  <c r="CN177" i="29"/>
  <c r="CO177" i="29"/>
  <c r="BZ178" i="29"/>
  <c r="CA178" i="29"/>
  <c r="CB178" i="29"/>
  <c r="CC178" i="29"/>
  <c r="CD178" i="29"/>
  <c r="CE178" i="29"/>
  <c r="CF178" i="29"/>
  <c r="CG178" i="29"/>
  <c r="CH178" i="29"/>
  <c r="CI178" i="29"/>
  <c r="CJ178" i="29"/>
  <c r="CK178" i="29"/>
  <c r="CL178" i="29"/>
  <c r="CM178" i="29"/>
  <c r="CN178" i="29"/>
  <c r="CO178" i="29"/>
  <c r="BZ179" i="29"/>
  <c r="CA179" i="29"/>
  <c r="CB179" i="29"/>
  <c r="CC179" i="29"/>
  <c r="CD179" i="29"/>
  <c r="CE179" i="29"/>
  <c r="CF179" i="29"/>
  <c r="CG179" i="29"/>
  <c r="CH179" i="29"/>
  <c r="CI179" i="29"/>
  <c r="CJ179" i="29"/>
  <c r="CK179" i="29"/>
  <c r="CL179" i="29"/>
  <c r="CM179" i="29"/>
  <c r="CN179" i="29"/>
  <c r="CO179" i="29"/>
  <c r="BZ180" i="29"/>
  <c r="CA180" i="29"/>
  <c r="CB180" i="29"/>
  <c r="CC180" i="29"/>
  <c r="CD180" i="29"/>
  <c r="CE180" i="29"/>
  <c r="CF180" i="29"/>
  <c r="CG180" i="29"/>
  <c r="CH180" i="29"/>
  <c r="CI180" i="29"/>
  <c r="CJ180" i="29"/>
  <c r="CK180" i="29"/>
  <c r="CL180" i="29"/>
  <c r="CM180" i="29"/>
  <c r="CN180" i="29"/>
  <c r="CO180" i="29"/>
  <c r="BZ181" i="29"/>
  <c r="CA181" i="29"/>
  <c r="CB181" i="29"/>
  <c r="CC181" i="29"/>
  <c r="CD181" i="29"/>
  <c r="CE181" i="29"/>
  <c r="CF181" i="29"/>
  <c r="CG181" i="29"/>
  <c r="CH181" i="29"/>
  <c r="CI181" i="29"/>
  <c r="CJ181" i="29"/>
  <c r="CK181" i="29"/>
  <c r="CL181" i="29"/>
  <c r="CM181" i="29"/>
  <c r="CN181" i="29"/>
  <c r="CO181" i="29"/>
  <c r="BZ182" i="29"/>
  <c r="CA182" i="29"/>
  <c r="CB182" i="29"/>
  <c r="CC182" i="29"/>
  <c r="CD182" i="29"/>
  <c r="CE182" i="29"/>
  <c r="CF182" i="29"/>
  <c r="CG182" i="29"/>
  <c r="CH182" i="29"/>
  <c r="CI182" i="29"/>
  <c r="CJ182" i="29"/>
  <c r="CK182" i="29"/>
  <c r="CL182" i="29"/>
  <c r="CM182" i="29"/>
  <c r="CN182" i="29"/>
  <c r="CO182" i="29"/>
  <c r="BZ183" i="29"/>
  <c r="CA183" i="29"/>
  <c r="CB183" i="29"/>
  <c r="CC183" i="29"/>
  <c r="CD183" i="29"/>
  <c r="CE183" i="29"/>
  <c r="CF183" i="29"/>
  <c r="CG183" i="29"/>
  <c r="CH183" i="29"/>
  <c r="CI183" i="29"/>
  <c r="CJ183" i="29"/>
  <c r="CK183" i="29"/>
  <c r="CL183" i="29"/>
  <c r="CM183" i="29"/>
  <c r="CN183" i="29"/>
  <c r="CO183" i="29"/>
  <c r="BZ184" i="29"/>
  <c r="CA184" i="29"/>
  <c r="CB184" i="29"/>
  <c r="CC184" i="29"/>
  <c r="CD184" i="29"/>
  <c r="CE184" i="29"/>
  <c r="CF184" i="29"/>
  <c r="CG184" i="29"/>
  <c r="CH184" i="29"/>
  <c r="CI184" i="29"/>
  <c r="CJ184" i="29"/>
  <c r="CK184" i="29"/>
  <c r="CL184" i="29"/>
  <c r="CM184" i="29"/>
  <c r="CN184" i="29"/>
  <c r="CO184" i="29"/>
  <c r="BZ185" i="29"/>
  <c r="CA185" i="29"/>
  <c r="CB185" i="29"/>
  <c r="CC185" i="29"/>
  <c r="CD185" i="29"/>
  <c r="CE185" i="29"/>
  <c r="CF185" i="29"/>
  <c r="CG185" i="29"/>
  <c r="CH185" i="29"/>
  <c r="CI185" i="29"/>
  <c r="CJ185" i="29"/>
  <c r="CK185" i="29"/>
  <c r="CL185" i="29"/>
  <c r="CM185" i="29"/>
  <c r="CN185" i="29"/>
  <c r="CO185" i="29"/>
  <c r="BZ186" i="29"/>
  <c r="CA186" i="29"/>
  <c r="CB186" i="29"/>
  <c r="CC186" i="29"/>
  <c r="CD186" i="29"/>
  <c r="CE186" i="29"/>
  <c r="CF186" i="29"/>
  <c r="CG186" i="29"/>
  <c r="CH186" i="29"/>
  <c r="CI186" i="29"/>
  <c r="CJ186" i="29"/>
  <c r="CK186" i="29"/>
  <c r="CL186" i="29"/>
  <c r="CM186" i="29"/>
  <c r="CN186" i="29"/>
  <c r="CO186" i="29"/>
  <c r="BZ187" i="29"/>
  <c r="CA187" i="29"/>
  <c r="CB187" i="29"/>
  <c r="CC187" i="29"/>
  <c r="CD187" i="29"/>
  <c r="CE187" i="29"/>
  <c r="CF187" i="29"/>
  <c r="CG187" i="29"/>
  <c r="CH187" i="29"/>
  <c r="CI187" i="29"/>
  <c r="CJ187" i="29"/>
  <c r="CK187" i="29"/>
  <c r="CL187" i="29"/>
  <c r="CM187" i="29"/>
  <c r="CN187" i="29"/>
  <c r="CO187" i="29"/>
  <c r="BZ188" i="29"/>
  <c r="CA188" i="29"/>
  <c r="CB188" i="29"/>
  <c r="CC188" i="29"/>
  <c r="CD188" i="29"/>
  <c r="CE188" i="29"/>
  <c r="CF188" i="29"/>
  <c r="CG188" i="29"/>
  <c r="CH188" i="29"/>
  <c r="CI188" i="29"/>
  <c r="CJ188" i="29"/>
  <c r="CK188" i="29"/>
  <c r="CL188" i="29"/>
  <c r="CM188" i="29"/>
  <c r="CN188" i="29"/>
  <c r="CO188" i="29"/>
  <c r="BZ189" i="29"/>
  <c r="CA189" i="29"/>
  <c r="CB189" i="29"/>
  <c r="CC189" i="29"/>
  <c r="CD189" i="29"/>
  <c r="CE189" i="29"/>
  <c r="CF189" i="29"/>
  <c r="CG189" i="29"/>
  <c r="CH189" i="29"/>
  <c r="CI189" i="29"/>
  <c r="CJ189" i="29"/>
  <c r="CK189" i="29"/>
  <c r="CL189" i="29"/>
  <c r="CM189" i="29"/>
  <c r="CN189" i="29"/>
  <c r="CO189" i="29"/>
  <c r="BZ190" i="29"/>
  <c r="CA190" i="29"/>
  <c r="CB190" i="29"/>
  <c r="CC190" i="29"/>
  <c r="CD190" i="29"/>
  <c r="CE190" i="29"/>
  <c r="CF190" i="29"/>
  <c r="CG190" i="29"/>
  <c r="CH190" i="29"/>
  <c r="CI190" i="29"/>
  <c r="CJ190" i="29"/>
  <c r="CK190" i="29"/>
  <c r="CL190" i="29"/>
  <c r="CM190" i="29"/>
  <c r="CN190" i="29"/>
  <c r="CO190" i="29"/>
  <c r="BZ191" i="29"/>
  <c r="CA191" i="29"/>
  <c r="CB191" i="29"/>
  <c r="CC191" i="29"/>
  <c r="CD191" i="29"/>
  <c r="CE191" i="29"/>
  <c r="CF191" i="29"/>
  <c r="CG191" i="29"/>
  <c r="CH191" i="29"/>
  <c r="CI191" i="29"/>
  <c r="CJ191" i="29"/>
  <c r="CK191" i="29"/>
  <c r="CL191" i="29"/>
  <c r="CM191" i="29"/>
  <c r="CN191" i="29"/>
  <c r="CO191" i="29"/>
  <c r="BZ192" i="29"/>
  <c r="CA192" i="29"/>
  <c r="CB192" i="29"/>
  <c r="CC192" i="29"/>
  <c r="CD192" i="29"/>
  <c r="CE192" i="29"/>
  <c r="CF192" i="29"/>
  <c r="CG192" i="29"/>
  <c r="CH192" i="29"/>
  <c r="CI192" i="29"/>
  <c r="CJ192" i="29"/>
  <c r="CK192" i="29"/>
  <c r="CL192" i="29"/>
  <c r="CM192" i="29"/>
  <c r="CN192" i="29"/>
  <c r="CO192" i="29"/>
  <c r="BZ193" i="29"/>
  <c r="CA193" i="29"/>
  <c r="CB193" i="29"/>
  <c r="CC193" i="29"/>
  <c r="CD193" i="29"/>
  <c r="CE193" i="29"/>
  <c r="CF193" i="29"/>
  <c r="CG193" i="29"/>
  <c r="CH193" i="29"/>
  <c r="CI193" i="29"/>
  <c r="CJ193" i="29"/>
  <c r="CK193" i="29"/>
  <c r="CL193" i="29"/>
  <c r="CM193" i="29"/>
  <c r="CN193" i="29"/>
  <c r="CO193" i="29"/>
  <c r="BZ194" i="29"/>
  <c r="CA194" i="29"/>
  <c r="CB194" i="29"/>
  <c r="CC194" i="29"/>
  <c r="CD194" i="29"/>
  <c r="CE194" i="29"/>
  <c r="CF194" i="29"/>
  <c r="CG194" i="29"/>
  <c r="CH194" i="29"/>
  <c r="CI194" i="29"/>
  <c r="CJ194" i="29"/>
  <c r="CK194" i="29"/>
  <c r="CL194" i="29"/>
  <c r="CM194" i="29"/>
  <c r="CN194" i="29"/>
  <c r="CO194" i="29"/>
  <c r="BZ195" i="29"/>
  <c r="CA195" i="29"/>
  <c r="CB195" i="29"/>
  <c r="CC195" i="29"/>
  <c r="CD195" i="29"/>
  <c r="CE195" i="29"/>
  <c r="CF195" i="29"/>
  <c r="CG195" i="29"/>
  <c r="CH195" i="29"/>
  <c r="CI195" i="29"/>
  <c r="CJ195" i="29"/>
  <c r="CK195" i="29"/>
  <c r="CL195" i="29"/>
  <c r="CM195" i="29"/>
  <c r="CN195" i="29"/>
  <c r="CO195" i="29"/>
  <c r="BZ196" i="29"/>
  <c r="CA196" i="29"/>
  <c r="CB196" i="29"/>
  <c r="CC196" i="29"/>
  <c r="CD196" i="29"/>
  <c r="CE196" i="29"/>
  <c r="CF196" i="29"/>
  <c r="CG196" i="29"/>
  <c r="CH196" i="29"/>
  <c r="CI196" i="29"/>
  <c r="CJ196" i="29"/>
  <c r="CK196" i="29"/>
  <c r="CL196" i="29"/>
  <c r="CM196" i="29"/>
  <c r="CN196" i="29"/>
  <c r="CO196" i="29"/>
  <c r="BH5" i="29"/>
  <c r="CA5" i="29"/>
  <c r="BI5" i="29"/>
  <c r="CB5" i="29"/>
  <c r="BJ5" i="29"/>
  <c r="CC5" i="29"/>
  <c r="BK5" i="29"/>
  <c r="CD5" i="29"/>
  <c r="BL5" i="29"/>
  <c r="CE5" i="29"/>
  <c r="BM5" i="29"/>
  <c r="CF5" i="29"/>
  <c r="BN5" i="29"/>
  <c r="CG5" i="29"/>
  <c r="BO5" i="29"/>
  <c r="CH5" i="29"/>
  <c r="BP5" i="29"/>
  <c r="CI5" i="29"/>
  <c r="BQ5" i="29"/>
  <c r="CJ5" i="29"/>
  <c r="BR5" i="29"/>
  <c r="CK5" i="29"/>
  <c r="BS5" i="29"/>
  <c r="CL5" i="29"/>
  <c r="BT5" i="29"/>
  <c r="CM5" i="29"/>
  <c r="BU5" i="29"/>
  <c r="CN5" i="29"/>
  <c r="BV5" i="29"/>
  <c r="CO5" i="29"/>
  <c r="BG5" i="29"/>
  <c r="BZ5" i="29"/>
  <c r="X197" i="15"/>
  <c r="Y197" i="15"/>
  <c r="X196" i="15"/>
  <c r="Y196" i="15"/>
  <c r="X195" i="15"/>
  <c r="Y195" i="15"/>
  <c r="X194" i="15"/>
  <c r="Y194" i="15"/>
  <c r="X193" i="15"/>
  <c r="Y193" i="15"/>
  <c r="X192" i="15"/>
  <c r="Y192" i="15"/>
  <c r="X191" i="15"/>
  <c r="Y191" i="15"/>
  <c r="X190" i="15"/>
  <c r="Y190" i="15"/>
  <c r="X189" i="15"/>
  <c r="Y189" i="15"/>
  <c r="X188" i="15"/>
  <c r="Y188" i="15"/>
  <c r="X187" i="15"/>
  <c r="Y187" i="15"/>
  <c r="X186" i="15"/>
  <c r="Y186" i="15"/>
  <c r="X185" i="15"/>
  <c r="Y185" i="15"/>
  <c r="X184" i="15"/>
  <c r="Y184" i="15"/>
  <c r="X183" i="15"/>
  <c r="Y183" i="15"/>
  <c r="X182" i="15"/>
  <c r="Y182" i="15"/>
  <c r="X181" i="15"/>
  <c r="Y181" i="15"/>
  <c r="X180" i="15"/>
  <c r="Y180" i="15"/>
  <c r="X179" i="15"/>
  <c r="Y179" i="15"/>
  <c r="X178" i="15"/>
  <c r="Y178" i="15"/>
  <c r="X177" i="15"/>
  <c r="Y177" i="15"/>
  <c r="X176" i="15"/>
  <c r="Y176" i="15"/>
  <c r="X175" i="15"/>
  <c r="Y175" i="15"/>
  <c r="X174" i="15"/>
  <c r="Y174" i="15"/>
  <c r="X173" i="15"/>
  <c r="Y173" i="15"/>
  <c r="X172" i="15"/>
  <c r="Y172" i="15"/>
  <c r="X171" i="15"/>
  <c r="Y171" i="15"/>
  <c r="X170" i="15"/>
  <c r="Y170" i="15"/>
  <c r="X169" i="15"/>
  <c r="Y169" i="15"/>
  <c r="X168" i="15"/>
  <c r="Y168" i="15"/>
  <c r="X167" i="15"/>
  <c r="Y167" i="15"/>
  <c r="X166" i="15"/>
  <c r="Y166" i="15"/>
  <c r="X165" i="15"/>
  <c r="Y165" i="15"/>
  <c r="X164" i="15"/>
  <c r="Y164" i="15"/>
  <c r="X163" i="15"/>
  <c r="Y163" i="15"/>
  <c r="X162" i="15"/>
  <c r="Y162" i="15"/>
  <c r="X161" i="15"/>
  <c r="Y161" i="15"/>
  <c r="X160" i="15"/>
  <c r="Y160" i="15"/>
  <c r="X159" i="15"/>
  <c r="Y159" i="15"/>
  <c r="X158" i="15"/>
  <c r="Y158" i="15"/>
  <c r="X157" i="15"/>
  <c r="Y157" i="15"/>
  <c r="X156" i="15"/>
  <c r="Y156" i="15"/>
  <c r="X155" i="15"/>
  <c r="Y155" i="15"/>
  <c r="X154" i="15"/>
  <c r="Y154" i="15"/>
  <c r="X153" i="15"/>
  <c r="Y153" i="15"/>
  <c r="X152" i="15"/>
  <c r="Y152" i="15"/>
  <c r="X151" i="15"/>
  <c r="Y151" i="15"/>
  <c r="X150" i="15"/>
  <c r="Y150" i="15"/>
  <c r="X149" i="15"/>
  <c r="Y149" i="15"/>
  <c r="X148" i="15"/>
  <c r="Y148" i="15"/>
  <c r="X147" i="15"/>
  <c r="Y147" i="15"/>
  <c r="X146" i="15"/>
  <c r="Y146" i="15"/>
  <c r="X145" i="15"/>
  <c r="Y145" i="15"/>
  <c r="X144" i="15"/>
  <c r="Y144" i="15"/>
  <c r="X143" i="15"/>
  <c r="Y143" i="15"/>
  <c r="X142" i="15"/>
  <c r="Y142" i="15"/>
  <c r="X141" i="15"/>
  <c r="Y141" i="15"/>
  <c r="X140" i="15"/>
  <c r="Y140" i="15"/>
  <c r="X139" i="15"/>
  <c r="Y139" i="15"/>
  <c r="X138" i="15"/>
  <c r="Y138" i="15"/>
  <c r="X137" i="15"/>
  <c r="Y137" i="15"/>
  <c r="X136" i="15"/>
  <c r="Y136" i="15"/>
  <c r="X135" i="15"/>
  <c r="Y135" i="15"/>
  <c r="X134" i="15"/>
  <c r="Y134" i="15"/>
  <c r="X133" i="15"/>
  <c r="Y133" i="15"/>
  <c r="X132" i="15"/>
  <c r="Y132" i="15"/>
  <c r="X131" i="15"/>
  <c r="Y131" i="15"/>
  <c r="X130" i="15"/>
  <c r="Y130" i="15"/>
  <c r="X129" i="15"/>
  <c r="Y129" i="15"/>
  <c r="X128" i="15"/>
  <c r="Y128" i="15"/>
  <c r="X127" i="15"/>
  <c r="Y127" i="15"/>
  <c r="X126" i="15"/>
  <c r="Y126" i="15"/>
  <c r="X125" i="15"/>
  <c r="Y125" i="15"/>
  <c r="X124" i="15"/>
  <c r="Y124" i="15"/>
  <c r="X123" i="15"/>
  <c r="Y123" i="15"/>
  <c r="X122" i="15"/>
  <c r="Y122" i="15"/>
  <c r="X121" i="15"/>
  <c r="Y121" i="15"/>
  <c r="X120" i="15"/>
  <c r="Y120" i="15"/>
  <c r="X119" i="15"/>
  <c r="Y119" i="15"/>
  <c r="X118" i="15"/>
  <c r="Y118" i="15"/>
  <c r="X117" i="15"/>
  <c r="Y117" i="15"/>
  <c r="X116" i="15"/>
  <c r="Y116" i="15"/>
  <c r="X115" i="15"/>
  <c r="Y115" i="15"/>
  <c r="X114" i="15"/>
  <c r="Y114" i="15"/>
  <c r="X113" i="15"/>
  <c r="Y113" i="15"/>
  <c r="X112" i="15"/>
  <c r="Y112" i="15"/>
  <c r="X111" i="15"/>
  <c r="Y111" i="15"/>
  <c r="X110" i="15"/>
  <c r="Y110" i="15"/>
  <c r="X109" i="15"/>
  <c r="Y109" i="15"/>
  <c r="X108" i="15"/>
  <c r="Y108" i="15"/>
  <c r="X107" i="15"/>
  <c r="Y107" i="15"/>
  <c r="X106" i="15"/>
  <c r="Y106" i="15"/>
  <c r="X105" i="15"/>
  <c r="Y105" i="15"/>
  <c r="X104" i="15"/>
  <c r="Y104" i="15"/>
  <c r="X103" i="15"/>
  <c r="Y103" i="15"/>
  <c r="X102" i="15"/>
  <c r="Y102" i="15"/>
  <c r="X101" i="15"/>
  <c r="Y101" i="15"/>
  <c r="X100" i="15"/>
  <c r="Y100" i="15"/>
  <c r="X99" i="15"/>
  <c r="Y99" i="15"/>
  <c r="X98" i="15"/>
  <c r="Y98" i="15"/>
  <c r="X97" i="15"/>
  <c r="Y97" i="15"/>
  <c r="X96" i="15"/>
  <c r="Y96" i="15"/>
  <c r="X95" i="15"/>
  <c r="Y95" i="15"/>
  <c r="X94" i="15"/>
  <c r="Y94" i="15"/>
  <c r="X93" i="15"/>
  <c r="Y93" i="15"/>
  <c r="X92" i="15"/>
  <c r="Y92" i="15"/>
  <c r="X91" i="15"/>
  <c r="Y91" i="15"/>
  <c r="X90" i="15"/>
  <c r="Y90" i="15"/>
  <c r="X89" i="15"/>
  <c r="Y89" i="15"/>
  <c r="X88" i="15"/>
  <c r="Y88" i="15"/>
  <c r="X87" i="15"/>
  <c r="Y87" i="15"/>
  <c r="X86" i="15"/>
  <c r="Y86" i="15"/>
  <c r="X85" i="15"/>
  <c r="Y85" i="15"/>
  <c r="X84" i="15"/>
  <c r="Y84" i="15"/>
  <c r="X83" i="15"/>
  <c r="Y83" i="15"/>
  <c r="X82" i="15"/>
  <c r="Y82" i="15"/>
  <c r="X81" i="15"/>
  <c r="Y81" i="15"/>
  <c r="X80" i="15"/>
  <c r="Y80" i="15"/>
  <c r="X79" i="15"/>
  <c r="Y79" i="15"/>
  <c r="X78" i="15"/>
  <c r="Y78" i="15"/>
  <c r="X77" i="15"/>
  <c r="Y77" i="15"/>
  <c r="X76" i="15"/>
  <c r="Y76" i="15"/>
  <c r="X75" i="15"/>
  <c r="Y75" i="15"/>
  <c r="X74" i="15"/>
  <c r="Y74" i="15"/>
  <c r="X73" i="15"/>
  <c r="Y73" i="15"/>
  <c r="X72" i="15"/>
  <c r="Y72" i="15"/>
  <c r="X71" i="15"/>
  <c r="Y71" i="15"/>
  <c r="X70" i="15"/>
  <c r="Y70" i="15"/>
  <c r="X69" i="15"/>
  <c r="Y69" i="15"/>
  <c r="X68" i="15"/>
  <c r="Y68" i="15"/>
  <c r="X67" i="15"/>
  <c r="Y67" i="15"/>
  <c r="X66" i="15"/>
  <c r="Y66" i="15"/>
  <c r="X65" i="15"/>
  <c r="Y65" i="15"/>
  <c r="X64" i="15"/>
  <c r="Y64" i="15"/>
  <c r="X63" i="15"/>
  <c r="Y63" i="15"/>
  <c r="X62" i="15"/>
  <c r="Y62" i="15"/>
  <c r="X61" i="15"/>
  <c r="Y61" i="15"/>
  <c r="X60" i="15"/>
  <c r="Y60" i="15"/>
  <c r="X59" i="15"/>
  <c r="Y59" i="15"/>
  <c r="X58" i="15"/>
  <c r="Y58" i="15"/>
  <c r="X57" i="15"/>
  <c r="Y57" i="15"/>
  <c r="X56" i="15"/>
  <c r="Y56" i="15"/>
  <c r="X55" i="15"/>
  <c r="Y55" i="15"/>
  <c r="X54" i="15"/>
  <c r="Y54" i="15"/>
  <c r="X53" i="15"/>
  <c r="Y53" i="15"/>
  <c r="X52" i="15"/>
  <c r="Y52" i="15"/>
  <c r="X51" i="15"/>
  <c r="Y51" i="15"/>
  <c r="X50" i="15"/>
  <c r="Y50" i="15"/>
  <c r="X49" i="15"/>
  <c r="Y49" i="15"/>
  <c r="X48" i="15"/>
  <c r="Y48" i="15"/>
  <c r="X47" i="15"/>
  <c r="Y47" i="15"/>
  <c r="X46" i="15"/>
  <c r="Y46" i="15"/>
  <c r="X45" i="15"/>
  <c r="Y45" i="15"/>
  <c r="X44" i="15"/>
  <c r="Y44" i="15"/>
  <c r="X43" i="15"/>
  <c r="Y43" i="15"/>
  <c r="X42" i="15"/>
  <c r="Y42" i="15"/>
  <c r="X41" i="15"/>
  <c r="Y41" i="15"/>
  <c r="X40" i="15"/>
  <c r="Y40" i="15"/>
  <c r="X39" i="15"/>
  <c r="Y39" i="15"/>
  <c r="X38" i="15"/>
  <c r="Y38" i="15"/>
  <c r="X37" i="15"/>
  <c r="Y37" i="15"/>
  <c r="X36" i="15"/>
  <c r="Y36" i="15"/>
  <c r="X35" i="15"/>
  <c r="Y35" i="15"/>
  <c r="X34" i="15"/>
  <c r="Y34" i="15"/>
  <c r="X33" i="15"/>
  <c r="Y33" i="15"/>
  <c r="X32" i="15"/>
  <c r="Y32" i="15"/>
  <c r="X31" i="15"/>
  <c r="Y31" i="15"/>
  <c r="X30" i="15"/>
  <c r="Y30" i="15"/>
  <c r="X29" i="15"/>
  <c r="Y29" i="15"/>
  <c r="X28" i="15"/>
  <c r="Y28" i="15"/>
  <c r="X27" i="15"/>
  <c r="Y27" i="15"/>
  <c r="X26" i="15"/>
  <c r="Y26" i="15"/>
  <c r="X25" i="15"/>
  <c r="Y25" i="15"/>
  <c r="X24" i="15"/>
  <c r="Y24" i="15"/>
  <c r="X23" i="15"/>
  <c r="Y23" i="15"/>
  <c r="X22" i="15"/>
  <c r="Y22" i="15"/>
  <c r="X21" i="15"/>
  <c r="Y21" i="15"/>
  <c r="X20" i="15"/>
  <c r="Y20" i="15"/>
  <c r="X19" i="15"/>
  <c r="Y19" i="15"/>
  <c r="X18" i="15"/>
  <c r="Y18" i="15"/>
  <c r="X17" i="15"/>
  <c r="Y17" i="15"/>
  <c r="X16" i="15"/>
  <c r="Y16" i="15"/>
  <c r="X15" i="15"/>
  <c r="Y15" i="15"/>
  <c r="X14" i="15"/>
  <c r="Y14" i="15"/>
  <c r="X13" i="15"/>
  <c r="Y13" i="15"/>
  <c r="X12" i="15"/>
  <c r="Y12" i="15"/>
  <c r="X11" i="15"/>
  <c r="Y11" i="15"/>
  <c r="X10" i="15"/>
  <c r="Y10" i="15"/>
  <c r="X9" i="15"/>
  <c r="Y9" i="15"/>
  <c r="X8" i="15"/>
  <c r="Y8" i="15"/>
  <c r="X7" i="15"/>
  <c r="Y7" i="15"/>
  <c r="X6" i="15"/>
  <c r="Y6" i="15"/>
  <c r="AW103" i="29"/>
  <c r="AX103" i="29"/>
  <c r="AW104" i="29"/>
  <c r="AX104" i="29"/>
  <c r="AW105" i="29"/>
  <c r="AX105" i="29"/>
  <c r="AW106" i="29"/>
  <c r="AX106" i="29"/>
  <c r="AW107" i="29"/>
  <c r="AX107" i="29"/>
  <c r="AW108" i="29"/>
  <c r="AX108" i="29"/>
  <c r="AW109" i="29"/>
  <c r="AX109" i="29"/>
  <c r="AW110" i="29"/>
  <c r="AX110" i="29"/>
  <c r="AW111" i="29"/>
  <c r="AX111" i="29"/>
  <c r="AW112" i="29"/>
  <c r="AX112" i="29"/>
  <c r="AW113" i="29"/>
  <c r="AX113" i="29"/>
  <c r="AW114" i="29"/>
  <c r="AX114" i="29"/>
  <c r="AW115" i="29"/>
  <c r="AW116" i="29"/>
  <c r="AX116" i="29"/>
  <c r="AW117" i="29"/>
  <c r="AX117" i="29"/>
  <c r="AW118" i="29"/>
  <c r="AX118" i="29"/>
  <c r="AW119" i="29"/>
  <c r="AX119" i="29"/>
  <c r="AW120" i="29"/>
  <c r="AX120" i="29"/>
  <c r="AW121" i="29"/>
  <c r="AX121" i="29"/>
  <c r="AW122" i="29"/>
  <c r="AX122" i="29"/>
  <c r="AW123" i="29"/>
  <c r="AX123" i="29"/>
  <c r="AW124" i="29"/>
  <c r="AX124" i="29"/>
  <c r="AW125" i="29"/>
  <c r="AX125" i="29"/>
  <c r="AW126" i="29"/>
  <c r="AX126" i="29"/>
  <c r="AW127" i="29"/>
  <c r="AX127" i="29"/>
  <c r="AW128" i="29"/>
  <c r="AX128" i="29"/>
  <c r="AW129" i="29"/>
  <c r="AX129" i="29"/>
  <c r="AW130" i="29"/>
  <c r="AX130" i="29"/>
  <c r="AW131" i="29"/>
  <c r="AX131" i="29"/>
  <c r="AW132" i="29"/>
  <c r="AX132" i="29"/>
  <c r="AW133" i="29"/>
  <c r="AX133" i="29"/>
  <c r="AW134" i="29"/>
  <c r="AX134" i="29"/>
  <c r="AW135" i="29"/>
  <c r="AX135" i="29"/>
  <c r="AW136" i="29"/>
  <c r="AX136" i="29"/>
  <c r="AW137" i="29"/>
  <c r="AX137" i="29"/>
  <c r="AW138" i="29"/>
  <c r="AX138" i="29"/>
  <c r="AW139" i="29"/>
  <c r="AX139" i="29"/>
  <c r="AW140" i="29"/>
  <c r="AX140" i="29"/>
  <c r="AW141" i="29"/>
  <c r="AX141" i="29"/>
  <c r="AW142" i="29"/>
  <c r="AX142" i="29"/>
  <c r="AW143" i="29"/>
  <c r="AX143" i="29"/>
  <c r="AW144" i="29"/>
  <c r="AX144" i="29"/>
  <c r="AW145" i="29"/>
  <c r="AX145" i="29"/>
  <c r="AW146" i="29"/>
  <c r="AX146" i="29"/>
  <c r="AW147" i="29"/>
  <c r="AX147" i="29"/>
  <c r="AW148" i="29"/>
  <c r="AX148" i="29"/>
  <c r="AW149" i="29"/>
  <c r="AX149" i="29"/>
  <c r="AW150" i="29"/>
  <c r="AX150" i="29"/>
  <c r="AW151" i="29"/>
  <c r="AX151" i="29"/>
  <c r="AW152" i="29"/>
  <c r="AX152" i="29"/>
  <c r="AW153" i="29"/>
  <c r="AX153" i="29"/>
  <c r="AW154" i="29"/>
  <c r="AX154" i="29"/>
  <c r="AW155" i="29"/>
  <c r="AX155" i="29"/>
  <c r="AW156" i="29"/>
  <c r="AX156" i="29"/>
  <c r="AW157" i="29"/>
  <c r="AX157" i="29"/>
  <c r="AW158" i="29"/>
  <c r="AX158" i="29"/>
  <c r="AW159" i="29"/>
  <c r="AX159" i="29"/>
  <c r="AW160" i="29"/>
  <c r="AX160" i="29"/>
  <c r="AW161" i="29"/>
  <c r="AX161" i="29"/>
  <c r="AW162" i="29"/>
  <c r="AX162" i="29"/>
  <c r="AW163" i="29"/>
  <c r="AX163" i="29"/>
  <c r="AW164" i="29"/>
  <c r="AX164" i="29"/>
  <c r="AW165" i="29"/>
  <c r="AX165" i="29"/>
  <c r="AW166" i="29"/>
  <c r="AX166" i="29"/>
  <c r="AW167" i="29"/>
  <c r="AX167" i="29"/>
  <c r="AW168" i="29"/>
  <c r="AX168" i="29"/>
  <c r="AW169" i="29"/>
  <c r="AX169" i="29"/>
  <c r="AW170" i="29"/>
  <c r="AX170" i="29"/>
  <c r="AW171" i="29"/>
  <c r="AX171" i="29"/>
  <c r="AW172" i="29"/>
  <c r="AX172" i="29"/>
  <c r="AW173" i="29"/>
  <c r="AX173" i="29"/>
  <c r="AW174" i="29"/>
  <c r="AX174" i="29"/>
  <c r="AW175" i="29"/>
  <c r="AX175" i="29"/>
  <c r="AW176" i="29"/>
  <c r="AX176" i="29"/>
  <c r="AW177" i="29"/>
  <c r="AX177" i="29"/>
  <c r="AW178" i="29"/>
  <c r="AX178" i="29"/>
  <c r="AW179" i="29"/>
  <c r="AX179" i="29"/>
  <c r="AW180" i="29"/>
  <c r="AX180" i="29"/>
  <c r="AW181" i="29"/>
  <c r="AX181" i="29"/>
  <c r="AW182" i="29"/>
  <c r="AX182" i="29"/>
  <c r="AW183" i="29"/>
  <c r="AX183" i="29"/>
  <c r="AW184" i="29"/>
  <c r="AX184" i="29"/>
  <c r="AW185" i="29"/>
  <c r="AX185" i="29"/>
  <c r="AW186" i="29"/>
  <c r="AX186" i="29"/>
  <c r="AW187" i="29"/>
  <c r="AX187" i="29"/>
  <c r="AW188" i="29"/>
  <c r="AX188" i="29"/>
  <c r="AW189" i="29"/>
  <c r="AX189" i="29"/>
  <c r="AW190" i="29"/>
  <c r="AX190" i="29"/>
  <c r="AW191" i="29"/>
  <c r="AX191" i="29"/>
  <c r="AW192" i="29"/>
  <c r="AX192" i="29"/>
  <c r="AW193" i="29"/>
  <c r="AX193" i="29"/>
  <c r="AW194" i="29"/>
  <c r="AX194" i="29"/>
  <c r="AW195" i="29"/>
  <c r="AX195" i="29"/>
  <c r="AW196" i="29"/>
  <c r="AX196" i="29"/>
  <c r="AW6" i="29"/>
  <c r="AX6" i="29"/>
  <c r="AW7" i="29"/>
  <c r="AX7" i="29"/>
  <c r="AW8" i="29"/>
  <c r="AX8" i="29"/>
  <c r="AW9" i="29"/>
  <c r="AX9" i="29"/>
  <c r="AW10" i="29"/>
  <c r="AX10" i="29"/>
  <c r="AW11" i="29"/>
  <c r="AX11" i="29"/>
  <c r="AW12" i="29"/>
  <c r="AX12" i="29"/>
  <c r="AW13" i="29"/>
  <c r="AX13" i="29"/>
  <c r="AW14" i="29"/>
  <c r="AX14" i="29"/>
  <c r="AW15" i="29"/>
  <c r="AX15" i="29"/>
  <c r="AW16" i="29"/>
  <c r="AX16" i="29"/>
  <c r="AW17" i="29"/>
  <c r="AX17" i="29"/>
  <c r="AW18" i="29"/>
  <c r="AX18" i="29"/>
  <c r="AW19" i="29"/>
  <c r="AX19" i="29"/>
  <c r="AW20" i="29"/>
  <c r="AX20" i="29"/>
  <c r="AW21" i="29"/>
  <c r="AX21" i="29"/>
  <c r="AW22" i="29"/>
  <c r="AX22" i="29"/>
  <c r="AW23" i="29"/>
  <c r="AX23" i="29"/>
  <c r="AW24" i="29"/>
  <c r="AX24" i="29"/>
  <c r="AW25" i="29"/>
  <c r="AX25" i="29"/>
  <c r="AW26" i="29"/>
  <c r="AX26" i="29"/>
  <c r="AW27" i="29"/>
  <c r="AX27" i="29"/>
  <c r="AW28" i="29"/>
  <c r="AW29" i="29"/>
  <c r="AX29" i="29"/>
  <c r="AW30" i="29"/>
  <c r="AX30" i="29"/>
  <c r="AW31" i="29"/>
  <c r="AX31" i="29"/>
  <c r="AW32" i="29"/>
  <c r="AX32" i="29"/>
  <c r="AW33" i="29"/>
  <c r="AX33" i="29"/>
  <c r="AW34" i="29"/>
  <c r="AX34" i="29"/>
  <c r="AW35" i="29"/>
  <c r="AX35" i="29"/>
  <c r="AW36" i="29"/>
  <c r="AX36" i="29"/>
  <c r="AW37" i="29"/>
  <c r="AX37" i="29"/>
  <c r="AW38" i="29"/>
  <c r="AX38" i="29"/>
  <c r="AW39" i="29"/>
  <c r="AX39" i="29"/>
  <c r="AW40" i="29"/>
  <c r="AX40" i="29"/>
  <c r="AW41" i="29"/>
  <c r="AX41" i="29"/>
  <c r="AW42" i="29"/>
  <c r="AX42" i="29"/>
  <c r="AW43" i="29"/>
  <c r="AX43" i="29"/>
  <c r="AW44" i="29"/>
  <c r="AX44" i="29"/>
  <c r="AW45" i="29"/>
  <c r="AX45" i="29"/>
  <c r="AW46" i="29"/>
  <c r="AX46" i="29"/>
  <c r="AW47" i="29"/>
  <c r="AX47" i="29"/>
  <c r="AW48" i="29"/>
  <c r="AW49" i="29"/>
  <c r="AX49" i="29"/>
  <c r="AW50" i="29"/>
  <c r="AX50" i="29"/>
  <c r="AW51" i="29"/>
  <c r="AX51" i="29"/>
  <c r="AW52" i="29"/>
  <c r="AX52" i="29"/>
  <c r="AW53" i="29"/>
  <c r="AX53" i="29"/>
  <c r="AW54" i="29"/>
  <c r="AX54" i="29"/>
  <c r="AW55" i="29"/>
  <c r="AX55" i="29"/>
  <c r="AW56" i="29"/>
  <c r="AX56" i="29"/>
  <c r="AW57" i="29"/>
  <c r="AW58" i="29"/>
  <c r="AX58" i="29"/>
  <c r="AW59" i="29"/>
  <c r="AX59" i="29"/>
  <c r="AW60" i="29"/>
  <c r="AX60" i="29"/>
  <c r="AW61" i="29"/>
  <c r="AX61" i="29"/>
  <c r="AW62" i="29"/>
  <c r="AX62" i="29"/>
  <c r="AW63" i="29"/>
  <c r="AX63" i="29"/>
  <c r="AW64" i="29"/>
  <c r="AX64" i="29"/>
  <c r="AW65" i="29"/>
  <c r="AX65" i="29"/>
  <c r="AW66" i="29"/>
  <c r="AX66" i="29"/>
  <c r="AW67" i="29"/>
  <c r="AX67" i="29"/>
  <c r="AW68" i="29"/>
  <c r="AX68" i="29"/>
  <c r="AW69" i="29"/>
  <c r="AX69" i="29"/>
  <c r="AW70" i="29"/>
  <c r="AX70" i="29"/>
  <c r="AW71" i="29"/>
  <c r="AX71" i="29"/>
  <c r="AW72" i="29"/>
  <c r="AX72" i="29"/>
  <c r="AW73" i="29"/>
  <c r="AX73" i="29"/>
  <c r="AW74" i="29"/>
  <c r="AX74" i="29"/>
  <c r="AW75" i="29"/>
  <c r="AX75" i="29"/>
  <c r="AW76" i="29"/>
  <c r="AX76" i="29"/>
  <c r="AW77" i="29"/>
  <c r="AX77" i="29"/>
  <c r="AW78" i="29"/>
  <c r="AX78" i="29"/>
  <c r="AW79" i="29"/>
  <c r="AX79" i="29"/>
  <c r="AW80" i="29"/>
  <c r="AX80" i="29"/>
  <c r="AW81" i="29"/>
  <c r="AX81" i="29"/>
  <c r="AW82" i="29"/>
  <c r="AX82" i="29"/>
  <c r="AW83" i="29"/>
  <c r="AX83" i="29"/>
  <c r="AW84" i="29"/>
  <c r="AX84" i="29"/>
  <c r="AW85" i="29"/>
  <c r="AX85" i="29"/>
  <c r="AW86" i="29"/>
  <c r="AX86" i="29"/>
  <c r="AW87" i="29"/>
  <c r="AX87" i="29"/>
  <c r="AW88" i="29"/>
  <c r="AX88" i="29"/>
  <c r="AW89" i="29"/>
  <c r="AX89" i="29"/>
  <c r="AW90" i="29"/>
  <c r="AX90" i="29"/>
  <c r="AW91" i="29"/>
  <c r="AX91" i="29"/>
  <c r="AW92" i="29"/>
  <c r="AX92" i="29"/>
  <c r="AW93" i="29"/>
  <c r="AX93" i="29"/>
  <c r="AW94" i="29"/>
  <c r="AX94" i="29"/>
  <c r="AW95" i="29"/>
  <c r="AX95" i="29"/>
  <c r="AW96" i="29"/>
  <c r="AX96" i="29"/>
  <c r="AW97" i="29"/>
  <c r="AX97" i="29"/>
  <c r="AW98" i="29"/>
  <c r="AX98" i="29"/>
  <c r="AW99" i="29"/>
  <c r="AX99" i="29"/>
  <c r="AW100" i="29"/>
  <c r="AX100" i="29"/>
  <c r="AW101" i="29"/>
  <c r="AX101" i="29"/>
  <c r="AW102" i="29"/>
  <c r="AX102" i="29"/>
  <c r="AX5" i="29"/>
  <c r="AW5" i="29"/>
  <c r="AE199" i="27"/>
  <c r="AF199" i="27"/>
  <c r="AG199" i="27"/>
  <c r="AH199" i="27"/>
  <c r="AI199" i="27"/>
  <c r="AJ199" i="27"/>
  <c r="AK199" i="27"/>
  <c r="AL199" i="27"/>
  <c r="AM199" i="27"/>
  <c r="AN199" i="27"/>
  <c r="AO199" i="27"/>
  <c r="AP199" i="27"/>
  <c r="AQ199" i="27"/>
  <c r="AR199" i="27"/>
  <c r="AS199" i="27"/>
  <c r="AT199" i="27"/>
  <c r="AA199" i="27"/>
  <c r="AB199" i="27"/>
  <c r="AC199" i="27"/>
  <c r="V199" i="27"/>
  <c r="U199" i="27"/>
  <c r="T199" i="27"/>
  <c r="S199" i="27"/>
  <c r="R199" i="27"/>
  <c r="Q199" i="27"/>
  <c r="P199" i="27"/>
  <c r="O199" i="27"/>
  <c r="N199" i="27"/>
  <c r="M199" i="27"/>
  <c r="L199" i="27"/>
  <c r="K199" i="27"/>
  <c r="J199" i="27"/>
  <c r="W199" i="27"/>
  <c r="X171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A171" i="27"/>
  <c r="AB171" i="27"/>
  <c r="AC171" i="27"/>
  <c r="Y171" i="27"/>
  <c r="AT171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E181" i="27"/>
  <c r="AF181" i="27"/>
  <c r="AG181" i="27"/>
  <c r="AH181" i="27"/>
  <c r="AI181" i="27"/>
  <c r="AJ181" i="27"/>
  <c r="AK181" i="27"/>
  <c r="AL181" i="27"/>
  <c r="AM181" i="27"/>
  <c r="AN181" i="27"/>
  <c r="AO181" i="27"/>
  <c r="AP181" i="27"/>
  <c r="AQ181" i="27"/>
  <c r="AR181" i="27"/>
  <c r="AS181" i="27"/>
  <c r="AT181" i="27"/>
  <c r="AE182" i="27"/>
  <c r="AF182" i="27"/>
  <c r="AG182" i="27"/>
  <c r="AH182" i="27"/>
  <c r="AI182" i="27"/>
  <c r="AJ182" i="27"/>
  <c r="AK182" i="27"/>
  <c r="AL182" i="27"/>
  <c r="AM182" i="27"/>
  <c r="AN182" i="27"/>
  <c r="AO182" i="27"/>
  <c r="AP182" i="27"/>
  <c r="AQ182" i="27"/>
  <c r="AR182" i="27"/>
  <c r="AS182" i="27"/>
  <c r="AT182" i="27"/>
  <c r="AE183" i="27"/>
  <c r="AF183" i="27"/>
  <c r="AG183" i="27"/>
  <c r="AH183" i="27"/>
  <c r="AI183" i="27"/>
  <c r="AJ183" i="27"/>
  <c r="AK183" i="27"/>
  <c r="AL183" i="27"/>
  <c r="AM183" i="27"/>
  <c r="AN183" i="27"/>
  <c r="AO183" i="27"/>
  <c r="AP183" i="27"/>
  <c r="AQ183" i="27"/>
  <c r="AR183" i="27"/>
  <c r="AS183" i="27"/>
  <c r="AT183" i="27"/>
  <c r="AE184" i="27"/>
  <c r="AF184" i="27"/>
  <c r="AG184" i="27"/>
  <c r="AH184" i="27"/>
  <c r="AI184" i="27"/>
  <c r="AJ184" i="27"/>
  <c r="AK184" i="27"/>
  <c r="AL184" i="27"/>
  <c r="AM184" i="27"/>
  <c r="AN184" i="27"/>
  <c r="AO184" i="27"/>
  <c r="AP184" i="27"/>
  <c r="AQ184" i="27"/>
  <c r="AR184" i="27"/>
  <c r="AS184" i="27"/>
  <c r="AT184" i="27"/>
  <c r="AE185" i="27"/>
  <c r="AF185" i="27"/>
  <c r="AG185" i="27"/>
  <c r="AH185" i="27"/>
  <c r="AI185" i="27"/>
  <c r="AJ185" i="27"/>
  <c r="AK185" i="27"/>
  <c r="AL185" i="27"/>
  <c r="AM185" i="27"/>
  <c r="AN185" i="27"/>
  <c r="AO185" i="27"/>
  <c r="AP185" i="27"/>
  <c r="AQ185" i="27"/>
  <c r="AR185" i="27"/>
  <c r="AS185" i="27"/>
  <c r="AT185" i="27"/>
  <c r="AE186" i="27"/>
  <c r="AF186" i="27"/>
  <c r="AG186" i="27"/>
  <c r="AH186" i="27"/>
  <c r="AI186" i="27"/>
  <c r="AJ186" i="27"/>
  <c r="AK186" i="27"/>
  <c r="AL186" i="27"/>
  <c r="AM186" i="27"/>
  <c r="AN186" i="27"/>
  <c r="AO186" i="27"/>
  <c r="AP186" i="27"/>
  <c r="AQ186" i="27"/>
  <c r="AR186" i="27"/>
  <c r="AS186" i="27"/>
  <c r="AT186" i="27"/>
  <c r="AE187" i="27"/>
  <c r="AF187" i="27"/>
  <c r="AG187" i="27"/>
  <c r="AH187" i="27"/>
  <c r="AI187" i="27"/>
  <c r="AJ187" i="27"/>
  <c r="AK187" i="27"/>
  <c r="AL187" i="27"/>
  <c r="AM187" i="27"/>
  <c r="AN187" i="27"/>
  <c r="AO187" i="27"/>
  <c r="AP187" i="27"/>
  <c r="AQ187" i="27"/>
  <c r="AR187" i="27"/>
  <c r="AS187" i="27"/>
  <c r="AT187" i="27"/>
  <c r="AE188" i="27"/>
  <c r="AF188" i="27"/>
  <c r="AG188" i="27"/>
  <c r="AH188" i="27"/>
  <c r="AI188" i="27"/>
  <c r="AJ188" i="27"/>
  <c r="AK188" i="27"/>
  <c r="AL188" i="27"/>
  <c r="AM188" i="27"/>
  <c r="AN188" i="27"/>
  <c r="AO188" i="27"/>
  <c r="AP188" i="27"/>
  <c r="AQ188" i="27"/>
  <c r="AR188" i="27"/>
  <c r="AS188" i="27"/>
  <c r="AT188" i="27"/>
  <c r="AE189" i="27"/>
  <c r="AF189" i="27"/>
  <c r="AG189" i="27"/>
  <c r="AH189" i="27"/>
  <c r="AI189" i="27"/>
  <c r="AJ189" i="27"/>
  <c r="AK189" i="27"/>
  <c r="AL189" i="27"/>
  <c r="AM189" i="27"/>
  <c r="AN189" i="27"/>
  <c r="AO189" i="27"/>
  <c r="AP189" i="27"/>
  <c r="AQ189" i="27"/>
  <c r="AR189" i="27"/>
  <c r="AS189" i="27"/>
  <c r="AT189" i="27"/>
  <c r="AE190" i="27"/>
  <c r="AF190" i="27"/>
  <c r="AG190" i="27"/>
  <c r="AH190" i="27"/>
  <c r="AI190" i="27"/>
  <c r="AJ190" i="27"/>
  <c r="AK190" i="27"/>
  <c r="AL190" i="27"/>
  <c r="AM190" i="27"/>
  <c r="AN190" i="27"/>
  <c r="AO190" i="27"/>
  <c r="AP190" i="27"/>
  <c r="AQ190" i="27"/>
  <c r="AR190" i="27"/>
  <c r="AS190" i="27"/>
  <c r="AT190" i="27"/>
  <c r="AE191" i="27"/>
  <c r="AF191" i="27"/>
  <c r="AG191" i="27"/>
  <c r="AH191" i="27"/>
  <c r="AI191" i="27"/>
  <c r="AJ191" i="27"/>
  <c r="AK191" i="27"/>
  <c r="AL191" i="27"/>
  <c r="AM191" i="27"/>
  <c r="AN191" i="27"/>
  <c r="AO191" i="27"/>
  <c r="AP191" i="27"/>
  <c r="AQ191" i="27"/>
  <c r="AR191" i="27"/>
  <c r="AS191" i="27"/>
  <c r="AT191" i="27"/>
  <c r="AE192" i="27"/>
  <c r="AF192" i="27"/>
  <c r="AG192" i="27"/>
  <c r="AH192" i="27"/>
  <c r="AI192" i="27"/>
  <c r="AJ192" i="27"/>
  <c r="AK192" i="27"/>
  <c r="AL192" i="27"/>
  <c r="AM192" i="27"/>
  <c r="AN192" i="27"/>
  <c r="AO192" i="27"/>
  <c r="AP192" i="27"/>
  <c r="AQ192" i="27"/>
  <c r="AR192" i="27"/>
  <c r="AS192" i="27"/>
  <c r="AT192" i="27"/>
  <c r="AE193" i="27"/>
  <c r="AF193" i="27"/>
  <c r="AG193" i="27"/>
  <c r="AH193" i="27"/>
  <c r="AI193" i="27"/>
  <c r="AJ193" i="27"/>
  <c r="AK193" i="27"/>
  <c r="AL193" i="27"/>
  <c r="AM193" i="27"/>
  <c r="AN193" i="27"/>
  <c r="AO193" i="27"/>
  <c r="AP193" i="27"/>
  <c r="AQ193" i="27"/>
  <c r="AR193" i="27"/>
  <c r="AS193" i="27"/>
  <c r="AT193" i="27"/>
  <c r="AE194" i="27"/>
  <c r="AF194" i="27"/>
  <c r="AG194" i="27"/>
  <c r="AH194" i="27"/>
  <c r="AI194" i="27"/>
  <c r="AJ194" i="27"/>
  <c r="AK194" i="27"/>
  <c r="AL194" i="27"/>
  <c r="AM194" i="27"/>
  <c r="AN194" i="27"/>
  <c r="AO194" i="27"/>
  <c r="AP194" i="27"/>
  <c r="AQ194" i="27"/>
  <c r="AR194" i="27"/>
  <c r="AS194" i="27"/>
  <c r="AT194" i="27"/>
  <c r="AE195" i="27"/>
  <c r="AF195" i="27"/>
  <c r="AG195" i="27"/>
  <c r="AH195" i="27"/>
  <c r="AI195" i="27"/>
  <c r="AJ195" i="27"/>
  <c r="AK195" i="27"/>
  <c r="AL195" i="27"/>
  <c r="AM195" i="27"/>
  <c r="AN195" i="27"/>
  <c r="AO195" i="27"/>
  <c r="AP195" i="27"/>
  <c r="AQ195" i="27"/>
  <c r="AR195" i="27"/>
  <c r="AS195" i="27"/>
  <c r="AT195" i="27"/>
  <c r="AE196" i="27"/>
  <c r="AF196" i="27"/>
  <c r="AG196" i="27"/>
  <c r="AH196" i="27"/>
  <c r="AI196" i="27"/>
  <c r="AJ196" i="27"/>
  <c r="AK196" i="27"/>
  <c r="AL196" i="27"/>
  <c r="AM196" i="27"/>
  <c r="AN196" i="27"/>
  <c r="AO196" i="27"/>
  <c r="AP196" i="27"/>
  <c r="AQ196" i="27"/>
  <c r="AR196" i="27"/>
  <c r="AS196" i="27"/>
  <c r="AT196" i="27"/>
  <c r="AE197" i="27"/>
  <c r="AF197" i="27"/>
  <c r="AG197" i="27"/>
  <c r="AH197" i="27"/>
  <c r="AI197" i="27"/>
  <c r="AJ197" i="27"/>
  <c r="AK197" i="27"/>
  <c r="AL197" i="27"/>
  <c r="AM197" i="27"/>
  <c r="AN197" i="27"/>
  <c r="AO197" i="27"/>
  <c r="AP197" i="27"/>
  <c r="AQ197" i="27"/>
  <c r="AR197" i="27"/>
  <c r="AS197" i="27"/>
  <c r="AT197" i="27"/>
  <c r="AE198" i="27"/>
  <c r="AF198" i="27"/>
  <c r="AG198" i="27"/>
  <c r="AH198" i="27"/>
  <c r="AI198" i="27"/>
  <c r="AJ198" i="27"/>
  <c r="AK198" i="27"/>
  <c r="AL198" i="27"/>
  <c r="AM198" i="27"/>
  <c r="AN198" i="27"/>
  <c r="AO198" i="27"/>
  <c r="AP198" i="27"/>
  <c r="AQ198" i="27"/>
  <c r="AR198" i="27"/>
  <c r="AS198" i="27"/>
  <c r="AT19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E8" i="27"/>
  <c r="AA11" i="27"/>
  <c r="AB11" i="27"/>
  <c r="AC11" i="27"/>
  <c r="AA19" i="27"/>
  <c r="AB19" i="27"/>
  <c r="AC19" i="27"/>
  <c r="AA22" i="27"/>
  <c r="AB22" i="27"/>
  <c r="AC22" i="27"/>
  <c r="AA47" i="27"/>
  <c r="AB47" i="27"/>
  <c r="AC47" i="27"/>
  <c r="AA51" i="27"/>
  <c r="AB51" i="27"/>
  <c r="AC51" i="27"/>
  <c r="AA86" i="27"/>
  <c r="AB86" i="27"/>
  <c r="AC86" i="27"/>
  <c r="AA96" i="27"/>
  <c r="AB96" i="27"/>
  <c r="AC96" i="27"/>
  <c r="AA105" i="27"/>
  <c r="AB105" i="27"/>
  <c r="AC105" i="27"/>
  <c r="Y107" i="27"/>
  <c r="Y108" i="27"/>
  <c r="Y109" i="27"/>
  <c r="Y110" i="27"/>
  <c r="Y111" i="27"/>
  <c r="Y112" i="27"/>
  <c r="Y113" i="27"/>
  <c r="Y114" i="27"/>
  <c r="V115" i="27"/>
  <c r="W115" i="27"/>
  <c r="X115" i="27"/>
  <c r="R115" i="27"/>
  <c r="Q115" i="27"/>
  <c r="P115" i="27"/>
  <c r="O115" i="27"/>
  <c r="N115" i="27"/>
  <c r="M115" i="27"/>
  <c r="L115" i="27"/>
  <c r="K115" i="27"/>
  <c r="J115" i="27"/>
  <c r="AA115" i="27"/>
  <c r="AB115" i="27"/>
  <c r="AC115" i="27"/>
  <c r="Y115" i="27"/>
  <c r="Y116" i="27"/>
  <c r="Y117" i="27"/>
  <c r="Y118" i="27"/>
  <c r="Y119" i="27"/>
  <c r="Y120" i="27"/>
  <c r="Y122" i="27"/>
  <c r="Y123" i="27"/>
  <c r="Y124" i="27"/>
  <c r="Y125" i="27"/>
  <c r="Y126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AA127" i="27"/>
  <c r="AB127" i="27"/>
  <c r="AC127" i="27"/>
  <c r="Y127" i="27"/>
  <c r="Y128" i="27"/>
  <c r="Y130" i="27"/>
  <c r="Y131" i="27"/>
  <c r="Y132" i="27"/>
  <c r="Y133" i="27"/>
  <c r="Y134" i="27"/>
  <c r="Y135" i="27"/>
  <c r="Y136" i="27"/>
  <c r="Y137" i="27"/>
  <c r="Y138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AA139" i="27"/>
  <c r="AB139" i="27"/>
  <c r="AC139" i="27"/>
  <c r="Y139" i="27"/>
  <c r="Y140" i="27"/>
  <c r="Y141" i="27"/>
  <c r="Y142" i="27"/>
  <c r="Y143" i="27"/>
  <c r="Y144" i="27"/>
  <c r="Y145" i="27"/>
  <c r="Y146" i="27"/>
  <c r="M147" i="27"/>
  <c r="L147" i="27"/>
  <c r="K147" i="27"/>
  <c r="J147" i="27"/>
  <c r="AA147" i="27"/>
  <c r="AB147" i="27"/>
  <c r="AC147" i="27"/>
  <c r="Y147" i="27"/>
  <c r="V148" i="27"/>
  <c r="U148" i="27"/>
  <c r="T148" i="27"/>
  <c r="S148" i="27"/>
  <c r="R148" i="27"/>
  <c r="Q148" i="27"/>
  <c r="P148" i="27"/>
  <c r="O148" i="27"/>
  <c r="N148" i="27"/>
  <c r="M148" i="27"/>
  <c r="L148" i="27"/>
  <c r="K148" i="27"/>
  <c r="J148" i="27"/>
  <c r="AA148" i="27"/>
  <c r="AB148" i="27"/>
  <c r="AC148" i="27"/>
  <c r="Y148" i="27"/>
  <c r="Y149" i="27"/>
  <c r="Y150" i="27"/>
  <c r="Y151" i="27"/>
  <c r="Y152" i="27"/>
  <c r="Y153" i="27"/>
  <c r="Y154" i="27"/>
  <c r="V155" i="27"/>
  <c r="U155" i="27"/>
  <c r="T155" i="27"/>
  <c r="S155" i="27"/>
  <c r="R155" i="27"/>
  <c r="Q155" i="27"/>
  <c r="P155" i="27"/>
  <c r="O155" i="27"/>
  <c r="N155" i="27"/>
  <c r="M155" i="27"/>
  <c r="L155" i="27"/>
  <c r="K155" i="27"/>
  <c r="J155" i="27"/>
  <c r="AA155" i="27"/>
  <c r="AB155" i="27"/>
  <c r="AC155" i="27"/>
  <c r="Y155" i="27"/>
  <c r="N156" i="27"/>
  <c r="M156" i="27"/>
  <c r="L156" i="27"/>
  <c r="K156" i="27"/>
  <c r="J156" i="27"/>
  <c r="AA156" i="27"/>
  <c r="AB156" i="27"/>
  <c r="AC156" i="27"/>
  <c r="Y156" i="27"/>
  <c r="Y157" i="27"/>
  <c r="Y158" i="27"/>
  <c r="Y159" i="27"/>
  <c r="Y160" i="27"/>
  <c r="Y161" i="27"/>
  <c r="Y162" i="27"/>
  <c r="Y163" i="27"/>
  <c r="Y164" i="27"/>
  <c r="Y165" i="27"/>
  <c r="V166" i="27"/>
  <c r="U166" i="27"/>
  <c r="T166" i="27"/>
  <c r="S166" i="27"/>
  <c r="R166" i="27"/>
  <c r="Q166" i="27"/>
  <c r="P166" i="27"/>
  <c r="O166" i="27"/>
  <c r="N166" i="27"/>
  <c r="M166" i="27"/>
  <c r="L166" i="27"/>
  <c r="K166" i="27"/>
  <c r="J166" i="27"/>
  <c r="AA166" i="27"/>
  <c r="AB166" i="27"/>
  <c r="AC166" i="27"/>
  <c r="Y166" i="27"/>
  <c r="Y167" i="27"/>
  <c r="Y168" i="27"/>
  <c r="Y169" i="27"/>
  <c r="Y170" i="27"/>
  <c r="Y172" i="27"/>
  <c r="Y173" i="27"/>
  <c r="Y174" i="27"/>
  <c r="Y175" i="27"/>
  <c r="Y176" i="27"/>
  <c r="Y177" i="27"/>
  <c r="Y178" i="27"/>
  <c r="V179" i="27"/>
  <c r="U179" i="27"/>
  <c r="T179" i="27"/>
  <c r="S179" i="27"/>
  <c r="R179" i="27"/>
  <c r="Q179" i="27"/>
  <c r="P179" i="27"/>
  <c r="O179" i="27"/>
  <c r="N179" i="27"/>
  <c r="M179" i="27"/>
  <c r="L179" i="27"/>
  <c r="K179" i="27"/>
  <c r="J179" i="27"/>
  <c r="AA179" i="27"/>
  <c r="AB179" i="27"/>
  <c r="AC179" i="27"/>
  <c r="Y179" i="27"/>
  <c r="Y180" i="27"/>
  <c r="Y181" i="27"/>
  <c r="Y182" i="27"/>
  <c r="Y183" i="27"/>
  <c r="Y184" i="27"/>
  <c r="Y185" i="27"/>
  <c r="S186" i="27"/>
  <c r="T186" i="27"/>
  <c r="U186" i="27"/>
  <c r="V186" i="27"/>
  <c r="W186" i="27"/>
  <c r="X186" i="27"/>
  <c r="O186" i="27"/>
  <c r="N186" i="27"/>
  <c r="M186" i="27"/>
  <c r="L186" i="27"/>
  <c r="K186" i="27"/>
  <c r="J186" i="27"/>
  <c r="AA186" i="27"/>
  <c r="AB186" i="27"/>
  <c r="AC186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AA8" i="27"/>
  <c r="AB8" i="27"/>
  <c r="AC8" i="27"/>
  <c r="U115" i="27"/>
  <c r="S115" i="27"/>
  <c r="J124" i="27"/>
  <c r="K124" i="27"/>
  <c r="W127" i="27"/>
  <c r="V139" i="27"/>
  <c r="N147" i="27"/>
  <c r="W148" i="27"/>
  <c r="O156" i="27"/>
  <c r="W155" i="27"/>
  <c r="W166" i="27"/>
  <c r="W179" i="27"/>
  <c r="P186" i="27"/>
  <c r="R186" i="27"/>
  <c r="AA72" i="27"/>
  <c r="AB72" i="27"/>
  <c r="AC72" i="27"/>
  <c r="AA71" i="27"/>
  <c r="AB71" i="27"/>
  <c r="AC71" i="27"/>
  <c r="AA70" i="27"/>
  <c r="AB70" i="27"/>
  <c r="AC70" i="27"/>
  <c r="AA69" i="27"/>
  <c r="AB69" i="27"/>
  <c r="AC69" i="27"/>
  <c r="AA9" i="27"/>
  <c r="AB9" i="27"/>
  <c r="AC9" i="27"/>
  <c r="AA10" i="27"/>
  <c r="AB10" i="27"/>
  <c r="AC10" i="27"/>
  <c r="AA12" i="27"/>
  <c r="AB12" i="27"/>
  <c r="AC12" i="27"/>
  <c r="AA13" i="27"/>
  <c r="AB13" i="27"/>
  <c r="AC13" i="27"/>
  <c r="AA14" i="27"/>
  <c r="AB14" i="27"/>
  <c r="AC14" i="27"/>
  <c r="AA15" i="27"/>
  <c r="AB15" i="27"/>
  <c r="AC15" i="27"/>
  <c r="AA16" i="27"/>
  <c r="AB16" i="27"/>
  <c r="AC16" i="27"/>
  <c r="AA17" i="27"/>
  <c r="AB17" i="27"/>
  <c r="AC17" i="27"/>
  <c r="AA18" i="27"/>
  <c r="AB18" i="27"/>
  <c r="AC18" i="27"/>
  <c r="AA20" i="27"/>
  <c r="AB20" i="27"/>
  <c r="AC20" i="27"/>
  <c r="AA21" i="27"/>
  <c r="AB21" i="27"/>
  <c r="AC21" i="27"/>
  <c r="AA23" i="27"/>
  <c r="AB23" i="27"/>
  <c r="AC23" i="27"/>
  <c r="AA24" i="27"/>
  <c r="AB24" i="27"/>
  <c r="AC24" i="27"/>
  <c r="AA25" i="27"/>
  <c r="AB25" i="27"/>
  <c r="AC25" i="27"/>
  <c r="AA26" i="27"/>
  <c r="AB26" i="27"/>
  <c r="AC26" i="27"/>
  <c r="AA27" i="27"/>
  <c r="AB27" i="27"/>
  <c r="AC27" i="27"/>
  <c r="AA28" i="27"/>
  <c r="AB28" i="27"/>
  <c r="AC28" i="27"/>
  <c r="AA29" i="27"/>
  <c r="AB29" i="27"/>
  <c r="AC29" i="27"/>
  <c r="AA30" i="27"/>
  <c r="AB30" i="27"/>
  <c r="AC30" i="27"/>
  <c r="AA31" i="27"/>
  <c r="AB31" i="27"/>
  <c r="AC31" i="27"/>
  <c r="AA32" i="27"/>
  <c r="AB32" i="27"/>
  <c r="AC32" i="27"/>
  <c r="AA33" i="27"/>
  <c r="AB33" i="27"/>
  <c r="AC33" i="27"/>
  <c r="AA34" i="27"/>
  <c r="AB34" i="27"/>
  <c r="AC34" i="27"/>
  <c r="AA35" i="27"/>
  <c r="AB35" i="27"/>
  <c r="AC35" i="27"/>
  <c r="AA36" i="27"/>
  <c r="AB36" i="27"/>
  <c r="AC36" i="27"/>
  <c r="AA37" i="27"/>
  <c r="AB37" i="27"/>
  <c r="AC37" i="27"/>
  <c r="AA38" i="27"/>
  <c r="AB38" i="27"/>
  <c r="AC38" i="27"/>
  <c r="AA39" i="27"/>
  <c r="AB39" i="27"/>
  <c r="AC39" i="27"/>
  <c r="AA40" i="27"/>
  <c r="AB40" i="27"/>
  <c r="AC40" i="27"/>
  <c r="AA41" i="27"/>
  <c r="AB41" i="27"/>
  <c r="AC41" i="27"/>
  <c r="AA42" i="27"/>
  <c r="AB42" i="27"/>
  <c r="AC42" i="27"/>
  <c r="AA43" i="27"/>
  <c r="AB43" i="27"/>
  <c r="AC43" i="27"/>
  <c r="AA44" i="27"/>
  <c r="AB44" i="27"/>
  <c r="AC44" i="27"/>
  <c r="AA45" i="27"/>
  <c r="AB45" i="27"/>
  <c r="AC45" i="27"/>
  <c r="AA46" i="27"/>
  <c r="AB46" i="27"/>
  <c r="AC46" i="27"/>
  <c r="AA48" i="27"/>
  <c r="AB48" i="27"/>
  <c r="AC48" i="27"/>
  <c r="AA49" i="27"/>
  <c r="AB49" i="27"/>
  <c r="AC49" i="27"/>
  <c r="AA50" i="27"/>
  <c r="AB50" i="27"/>
  <c r="AC50" i="27"/>
  <c r="AA52" i="27"/>
  <c r="AB52" i="27"/>
  <c r="AC52" i="27"/>
  <c r="AA53" i="27"/>
  <c r="AB53" i="27"/>
  <c r="AC53" i="27"/>
  <c r="AA54" i="27"/>
  <c r="AB54" i="27"/>
  <c r="AC54" i="27"/>
  <c r="AA55" i="27"/>
  <c r="AB55" i="27"/>
  <c r="AC55" i="27"/>
  <c r="AA56" i="27"/>
  <c r="AB56" i="27"/>
  <c r="AC56" i="27"/>
  <c r="AA57" i="27"/>
  <c r="AB57" i="27"/>
  <c r="AC57" i="27"/>
  <c r="AA58" i="27"/>
  <c r="AB58" i="27"/>
  <c r="AC58" i="27"/>
  <c r="AA59" i="27"/>
  <c r="AB59" i="27"/>
  <c r="AC59" i="27"/>
  <c r="AA60" i="27"/>
  <c r="AB60" i="27"/>
  <c r="AC60" i="27"/>
  <c r="AA61" i="27"/>
  <c r="AB61" i="27"/>
  <c r="AC61" i="27"/>
  <c r="AA62" i="27"/>
  <c r="AB62" i="27"/>
  <c r="AC62" i="27"/>
  <c r="AA63" i="27"/>
  <c r="AB63" i="27"/>
  <c r="AC63" i="27"/>
  <c r="AA64" i="27"/>
  <c r="AB64" i="27"/>
  <c r="AC64" i="27"/>
  <c r="AA65" i="27"/>
  <c r="AB65" i="27"/>
  <c r="AC65" i="27"/>
  <c r="AA66" i="27"/>
  <c r="AB66" i="27"/>
  <c r="AC66" i="27"/>
  <c r="AA67" i="27"/>
  <c r="AB67" i="27"/>
  <c r="AC67" i="27"/>
  <c r="AA68" i="27"/>
  <c r="AB68" i="27"/>
  <c r="AC68" i="27"/>
  <c r="AA98" i="27"/>
  <c r="AB98" i="27"/>
  <c r="AC98" i="27"/>
  <c r="AA106" i="27"/>
  <c r="AB106" i="27"/>
  <c r="AC106" i="27"/>
  <c r="AA134" i="27"/>
  <c r="AB134" i="27"/>
  <c r="AC134" i="27"/>
  <c r="AA137" i="27"/>
  <c r="AB137" i="27"/>
  <c r="AC137" i="27"/>
  <c r="AA124" i="27"/>
  <c r="AB124" i="27"/>
  <c r="AC124" i="27"/>
  <c r="AA104" i="27"/>
  <c r="AB104" i="27"/>
  <c r="AC104" i="27"/>
  <c r="AA103" i="27"/>
  <c r="AB103" i="27"/>
  <c r="AC103" i="27"/>
  <c r="AA102" i="27"/>
  <c r="AB102" i="27"/>
  <c r="AC102" i="27"/>
  <c r="AA101" i="27"/>
  <c r="AB101" i="27"/>
  <c r="AC101" i="27"/>
  <c r="AA73" i="27"/>
  <c r="AB73" i="27"/>
  <c r="AC73" i="27"/>
  <c r="AA74" i="27"/>
  <c r="AB74" i="27"/>
  <c r="AC74" i="27"/>
  <c r="AA75" i="27"/>
  <c r="AB75" i="27"/>
  <c r="AC75" i="27"/>
  <c r="AA76" i="27"/>
  <c r="AB76" i="27"/>
  <c r="AC76" i="27"/>
  <c r="AA77" i="27"/>
  <c r="AB77" i="27"/>
  <c r="AC77" i="27"/>
  <c r="AA78" i="27"/>
  <c r="AB78" i="27"/>
  <c r="AC78" i="27"/>
  <c r="AA79" i="27"/>
  <c r="AB79" i="27"/>
  <c r="AC79" i="27"/>
  <c r="AA80" i="27"/>
  <c r="AB80" i="27"/>
  <c r="AC80" i="27"/>
  <c r="AA81" i="27"/>
  <c r="AB81" i="27"/>
  <c r="AC81" i="27"/>
  <c r="AA82" i="27"/>
  <c r="AB82" i="27"/>
  <c r="AC82" i="27"/>
  <c r="AA83" i="27"/>
  <c r="AB83" i="27"/>
  <c r="AC83" i="27"/>
  <c r="AA84" i="27"/>
  <c r="AB84" i="27"/>
  <c r="AC84" i="27"/>
  <c r="AA85" i="27"/>
  <c r="AB85" i="27"/>
  <c r="AC85" i="27"/>
  <c r="AA87" i="27"/>
  <c r="AB87" i="27"/>
  <c r="AC87" i="27"/>
  <c r="AA88" i="27"/>
  <c r="AB88" i="27"/>
  <c r="AC88" i="27"/>
  <c r="AA89" i="27"/>
  <c r="AB89" i="27"/>
  <c r="AC89" i="27"/>
  <c r="AA90" i="27"/>
  <c r="AB90" i="27"/>
  <c r="AC90" i="27"/>
  <c r="AA91" i="27"/>
  <c r="AB91" i="27"/>
  <c r="AC91" i="27"/>
  <c r="AA92" i="27"/>
  <c r="AB92" i="27"/>
  <c r="AC92" i="27"/>
  <c r="AA93" i="27"/>
  <c r="AB93" i="27"/>
  <c r="AC93" i="27"/>
  <c r="AA94" i="27"/>
  <c r="AB94" i="27"/>
  <c r="AC94" i="27"/>
  <c r="AA95" i="27"/>
  <c r="AB95" i="27"/>
  <c r="AC95" i="27"/>
  <c r="AA97" i="27"/>
  <c r="AB97" i="27"/>
  <c r="AC97" i="27"/>
  <c r="AA99" i="27"/>
  <c r="AB99" i="27"/>
  <c r="AC99" i="27"/>
  <c r="AA100" i="27"/>
  <c r="AB100" i="27"/>
  <c r="AC100" i="27"/>
  <c r="AC4" i="27"/>
  <c r="AB107" i="27"/>
  <c r="AC107" i="27"/>
  <c r="AB108" i="27"/>
  <c r="AC108" i="27"/>
  <c r="AB109" i="27"/>
  <c r="AC109" i="27"/>
  <c r="AB110" i="27"/>
  <c r="AC110" i="27"/>
  <c r="AB111" i="27"/>
  <c r="AC111" i="27"/>
  <c r="AB112" i="27"/>
  <c r="AC112" i="27"/>
  <c r="AB113" i="27"/>
  <c r="AC113" i="27"/>
  <c r="AB114" i="27"/>
  <c r="AC114" i="27"/>
  <c r="AB116" i="27"/>
  <c r="AC116" i="27"/>
  <c r="AB117" i="27"/>
  <c r="AC117" i="27"/>
  <c r="AB118" i="27"/>
  <c r="AC118" i="27"/>
  <c r="AB119" i="27"/>
  <c r="AC119" i="27"/>
  <c r="AB120" i="27"/>
  <c r="AC120" i="27"/>
  <c r="AB121" i="27"/>
  <c r="AC121" i="27"/>
  <c r="AB122" i="27"/>
  <c r="AC122" i="27"/>
  <c r="AB123" i="27"/>
  <c r="AC123" i="27"/>
  <c r="AB125" i="27"/>
  <c r="AC125" i="27"/>
  <c r="AB126" i="27"/>
  <c r="AC126" i="27"/>
  <c r="AB128" i="27"/>
  <c r="AC128" i="27"/>
  <c r="AB129" i="27"/>
  <c r="AC129" i="27"/>
  <c r="AB130" i="27"/>
  <c r="AC130" i="27"/>
  <c r="AB131" i="27"/>
  <c r="AC131" i="27"/>
  <c r="AB132" i="27"/>
  <c r="AC132" i="27"/>
  <c r="AB133" i="27"/>
  <c r="AC133" i="27"/>
  <c r="AB135" i="27"/>
  <c r="AC135" i="27"/>
  <c r="AB136" i="27"/>
  <c r="AC136" i="27"/>
  <c r="AB138" i="27"/>
  <c r="AC138" i="27"/>
  <c r="AB140" i="27"/>
  <c r="AC140" i="27"/>
  <c r="AB141" i="27"/>
  <c r="AC141" i="27"/>
  <c r="AB142" i="27"/>
  <c r="AC142" i="27"/>
  <c r="AB143" i="27"/>
  <c r="AC143" i="27"/>
  <c r="AB144" i="27"/>
  <c r="AC144" i="27"/>
  <c r="AB145" i="27"/>
  <c r="AC145" i="27"/>
  <c r="AB146" i="27"/>
  <c r="AC146" i="27"/>
  <c r="AB149" i="27"/>
  <c r="AC149" i="27"/>
  <c r="AB150" i="27"/>
  <c r="AC150" i="27"/>
  <c r="AB151" i="27"/>
  <c r="AC151" i="27"/>
  <c r="AB152" i="27"/>
  <c r="AC152" i="27"/>
  <c r="AB153" i="27"/>
  <c r="AC153" i="27"/>
  <c r="AB154" i="27"/>
  <c r="AC154" i="27"/>
  <c r="AB157" i="27"/>
  <c r="AC157" i="27"/>
  <c r="AB158" i="27"/>
  <c r="AC158" i="27"/>
  <c r="AB159" i="27"/>
  <c r="AC159" i="27"/>
  <c r="AB160" i="27"/>
  <c r="AC160" i="27"/>
  <c r="AB161" i="27"/>
  <c r="AC161" i="27"/>
  <c r="AB162" i="27"/>
  <c r="AC162" i="27"/>
  <c r="AB163" i="27"/>
  <c r="AC163" i="27"/>
  <c r="AB164" i="27"/>
  <c r="AC164" i="27"/>
  <c r="AB165" i="27"/>
  <c r="AC165" i="27"/>
  <c r="AB167" i="27"/>
  <c r="AC167" i="27"/>
  <c r="AB168" i="27"/>
  <c r="AC168" i="27"/>
  <c r="AB169" i="27"/>
  <c r="AC169" i="27"/>
  <c r="AB170" i="27"/>
  <c r="AC170" i="27"/>
  <c r="AB172" i="27"/>
  <c r="AC172" i="27"/>
  <c r="AB173" i="27"/>
  <c r="AC173" i="27"/>
  <c r="AB174" i="27"/>
  <c r="AC174" i="27"/>
  <c r="AB175" i="27"/>
  <c r="AC175" i="27"/>
  <c r="AB176" i="27"/>
  <c r="AC176" i="27"/>
  <c r="AB177" i="27"/>
  <c r="AC177" i="27"/>
  <c r="AB178" i="27"/>
  <c r="AC178" i="27"/>
  <c r="AB180" i="27"/>
  <c r="AC180" i="27"/>
  <c r="AB181" i="27"/>
  <c r="AC181" i="27"/>
  <c r="AB182" i="27"/>
  <c r="AC182" i="27"/>
  <c r="AB183" i="27"/>
  <c r="AC183" i="27"/>
  <c r="AB184" i="27"/>
  <c r="AC184" i="27"/>
  <c r="AB185" i="27"/>
  <c r="AC185" i="27"/>
  <c r="AB187" i="27"/>
  <c r="AC187" i="27"/>
  <c r="AB188" i="27"/>
  <c r="AC188" i="27"/>
  <c r="AB189" i="27"/>
  <c r="AC189" i="27"/>
  <c r="AB190" i="27"/>
  <c r="AC190" i="27"/>
  <c r="AB191" i="27"/>
  <c r="AC191" i="27"/>
  <c r="AB192" i="27"/>
  <c r="AC192" i="27"/>
  <c r="AB193" i="27"/>
  <c r="AC193" i="27"/>
  <c r="AB194" i="27"/>
  <c r="AC194" i="27"/>
  <c r="AB195" i="27"/>
  <c r="AC195" i="27"/>
  <c r="AB196" i="27"/>
  <c r="AC196" i="27"/>
  <c r="AB197" i="27"/>
  <c r="AC197" i="27"/>
  <c r="AB198" i="27"/>
  <c r="AC198" i="27"/>
  <c r="AA107" i="27"/>
  <c r="AA108" i="27"/>
  <c r="AA109" i="27"/>
  <c r="AA110" i="27"/>
  <c r="AA111" i="27"/>
  <c r="AA112" i="27"/>
  <c r="AA113" i="27"/>
  <c r="AA114" i="27"/>
  <c r="AA116" i="27"/>
  <c r="AA117" i="27"/>
  <c r="AA118" i="27"/>
  <c r="AA119" i="27"/>
  <c r="AA120" i="27"/>
  <c r="AA121" i="27"/>
  <c r="AA122" i="27"/>
  <c r="AA123" i="27"/>
  <c r="AA125" i="27"/>
  <c r="AA126" i="27"/>
  <c r="AA128" i="27"/>
  <c r="AA129" i="27"/>
  <c r="AA130" i="27"/>
  <c r="AA131" i="27"/>
  <c r="AA132" i="27"/>
  <c r="AA133" i="27"/>
  <c r="AA135" i="27"/>
  <c r="AA136" i="27"/>
  <c r="AA138" i="27"/>
  <c r="AA140" i="27"/>
  <c r="AA141" i="27"/>
  <c r="AA142" i="27"/>
  <c r="AA143" i="27"/>
  <c r="AA144" i="27"/>
  <c r="AA145" i="27"/>
  <c r="AA146" i="27"/>
  <c r="AA149" i="27"/>
  <c r="AA150" i="27"/>
  <c r="AA151" i="27"/>
  <c r="AA152" i="27"/>
  <c r="AA153" i="27"/>
  <c r="AA154" i="27"/>
  <c r="AA157" i="27"/>
  <c r="AA158" i="27"/>
  <c r="AA159" i="27"/>
  <c r="AA160" i="27"/>
  <c r="AA161" i="27"/>
  <c r="AA162" i="27"/>
  <c r="AA163" i="27"/>
  <c r="AA164" i="27"/>
  <c r="AA165" i="27"/>
  <c r="AA167" i="27"/>
  <c r="AA168" i="27"/>
  <c r="AA169" i="27"/>
  <c r="AA170" i="27"/>
  <c r="AA172" i="27"/>
  <c r="AA173" i="27"/>
  <c r="AA174" i="27"/>
  <c r="AA175" i="27"/>
  <c r="AA176" i="27"/>
  <c r="AA177" i="27"/>
  <c r="AA178" i="27"/>
  <c r="AA180" i="27"/>
  <c r="AA181" i="27"/>
  <c r="AA182" i="27"/>
  <c r="AA183" i="27"/>
  <c r="AA184" i="27"/>
  <c r="AA185" i="27"/>
  <c r="AA187" i="27"/>
  <c r="AA188" i="27"/>
  <c r="AA189" i="27"/>
  <c r="AA190" i="27"/>
  <c r="AA191" i="27"/>
  <c r="AA192" i="27"/>
  <c r="AA193" i="27"/>
  <c r="AA194" i="27"/>
  <c r="AA195" i="27"/>
  <c r="AA196" i="27"/>
  <c r="AA197" i="27"/>
  <c r="AA198" i="27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199" i="14"/>
  <c r="V198" i="14"/>
  <c r="V197" i="14"/>
  <c r="V196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107" i="14"/>
  <c r="V108" i="14"/>
  <c r="V109" i="14"/>
  <c r="V110" i="14"/>
  <c r="V111" i="14"/>
  <c r="V112" i="14"/>
  <c r="V113" i="14"/>
  <c r="V114" i="14"/>
  <c r="V115" i="14"/>
  <c r="V116" i="14"/>
  <c r="V117" i="14"/>
  <c r="V118" i="14"/>
  <c r="V119" i="14"/>
  <c r="V120" i="14"/>
  <c r="V121" i="14"/>
  <c r="V122" i="14"/>
  <c r="V123" i="14"/>
  <c r="V124" i="14"/>
  <c r="V125" i="14"/>
  <c r="V126" i="14"/>
  <c r="V127" i="14"/>
  <c r="V128" i="14"/>
  <c r="V129" i="14"/>
  <c r="V130" i="14"/>
  <c r="V131" i="14"/>
  <c r="V132" i="14"/>
  <c r="V133" i="14"/>
  <c r="V134" i="14"/>
  <c r="V135" i="14"/>
  <c r="V136" i="14"/>
  <c r="V137" i="14"/>
  <c r="V138" i="14"/>
  <c r="V139" i="14"/>
  <c r="V140" i="14"/>
  <c r="V141" i="14"/>
  <c r="V142" i="14"/>
  <c r="V143" i="14"/>
  <c r="V144" i="14"/>
  <c r="V145" i="14"/>
  <c r="V146" i="14"/>
  <c r="V147" i="14"/>
  <c r="V148" i="14"/>
  <c r="V149" i="14"/>
  <c r="V150" i="14"/>
  <c r="V151" i="14"/>
  <c r="V152" i="14"/>
  <c r="V153" i="14"/>
  <c r="V154" i="14"/>
  <c r="V155" i="14"/>
  <c r="V156" i="14"/>
  <c r="V157" i="14"/>
  <c r="V158" i="14"/>
  <c r="V159" i="14"/>
  <c r="V160" i="14"/>
  <c r="V161" i="14"/>
  <c r="V162" i="14"/>
  <c r="V163" i="14"/>
  <c r="V164" i="14"/>
  <c r="V165" i="14"/>
  <c r="V166" i="14"/>
  <c r="V167" i="14"/>
  <c r="V168" i="14"/>
  <c r="V169" i="14"/>
  <c r="V170" i="14"/>
  <c r="V171" i="14"/>
  <c r="V172" i="14"/>
  <c r="V173" i="14"/>
  <c r="V174" i="14"/>
  <c r="V175" i="14"/>
  <c r="V176" i="14"/>
  <c r="V177" i="14"/>
  <c r="V178" i="14"/>
  <c r="V179" i="14"/>
  <c r="V180" i="14"/>
  <c r="V181" i="14"/>
  <c r="V182" i="14"/>
  <c r="V183" i="14"/>
  <c r="V184" i="14"/>
  <c r="V185" i="14"/>
  <c r="V186" i="14"/>
  <c r="V187" i="14"/>
  <c r="V188" i="14"/>
  <c r="V189" i="14"/>
  <c r="V190" i="14"/>
  <c r="V191" i="14"/>
  <c r="V192" i="14"/>
  <c r="V193" i="14"/>
  <c r="V194" i="14"/>
  <c r="V195" i="14"/>
  <c r="V2" i="14"/>
  <c r="W2" i="14"/>
  <c r="X2" i="14"/>
  <c r="Y2" i="14"/>
  <c r="Z2" i="14"/>
  <c r="C2" i="14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E3" i="15"/>
  <c r="T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W6" i="19"/>
  <c r="X6" i="19"/>
  <c r="T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W7" i="19"/>
  <c r="X7" i="19"/>
  <c r="T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W8" i="19"/>
  <c r="X8" i="19"/>
  <c r="T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W9" i="19"/>
  <c r="X9" i="19"/>
  <c r="T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W10" i="19"/>
  <c r="X10" i="19"/>
  <c r="T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W11" i="19"/>
  <c r="X11" i="19"/>
  <c r="T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W12" i="19"/>
  <c r="X12" i="19"/>
  <c r="T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W13" i="19"/>
  <c r="X13" i="19"/>
  <c r="T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W14" i="19"/>
  <c r="X14" i="19"/>
  <c r="T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W15" i="19"/>
  <c r="X15" i="19"/>
  <c r="T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W16" i="19"/>
  <c r="X16" i="19"/>
  <c r="T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W17" i="19"/>
  <c r="X17" i="19"/>
  <c r="T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W18" i="19"/>
  <c r="X18" i="19"/>
  <c r="T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W19" i="19"/>
  <c r="X19" i="19"/>
  <c r="T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W20" i="19"/>
  <c r="X20" i="19"/>
  <c r="T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W21" i="19"/>
  <c r="X21" i="19"/>
  <c r="T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W22" i="19"/>
  <c r="X22" i="19"/>
  <c r="T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W23" i="19"/>
  <c r="X23" i="19"/>
  <c r="T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W24" i="19"/>
  <c r="X24" i="19"/>
  <c r="T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W25" i="19"/>
  <c r="X25" i="19"/>
  <c r="T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W26" i="19"/>
  <c r="X26" i="19"/>
  <c r="T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W27" i="19"/>
  <c r="X27" i="19"/>
  <c r="T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W28" i="19"/>
  <c r="X28" i="19"/>
  <c r="T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W29" i="19"/>
  <c r="X29" i="19"/>
  <c r="T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W30" i="19"/>
  <c r="X30" i="19"/>
  <c r="T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W31" i="19"/>
  <c r="X31" i="19"/>
  <c r="T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W32" i="19"/>
  <c r="X32" i="19"/>
  <c r="T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W33" i="19"/>
  <c r="X33" i="19"/>
  <c r="T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W34" i="19"/>
  <c r="X34" i="19"/>
  <c r="T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W35" i="19"/>
  <c r="X35" i="19"/>
  <c r="T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W36" i="19"/>
  <c r="X36" i="19"/>
  <c r="T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W37" i="19"/>
  <c r="X37" i="19"/>
  <c r="T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W38" i="19"/>
  <c r="X38" i="19"/>
  <c r="T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W39" i="19"/>
  <c r="X39" i="19"/>
  <c r="T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W40" i="19"/>
  <c r="X40" i="19"/>
  <c r="T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W41" i="19"/>
  <c r="X41" i="19"/>
  <c r="T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W42" i="19"/>
  <c r="X42" i="19"/>
  <c r="T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W43" i="19"/>
  <c r="X43" i="19"/>
  <c r="T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W44" i="19"/>
  <c r="X44" i="19"/>
  <c r="T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W45" i="19"/>
  <c r="X45" i="19"/>
  <c r="T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W46" i="19"/>
  <c r="X46" i="19"/>
  <c r="T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W47" i="19"/>
  <c r="X47" i="19"/>
  <c r="T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W48" i="19"/>
  <c r="X48" i="19"/>
  <c r="T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W49" i="19"/>
  <c r="X49" i="19"/>
  <c r="T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W50" i="19"/>
  <c r="X50" i="19"/>
  <c r="T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W51" i="19"/>
  <c r="X51" i="19"/>
  <c r="T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W52" i="19"/>
  <c r="X52" i="19"/>
  <c r="T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W53" i="19"/>
  <c r="X53" i="19"/>
  <c r="T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W54" i="19"/>
  <c r="X54" i="19"/>
  <c r="T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W55" i="19"/>
  <c r="X55" i="19"/>
  <c r="T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W56" i="19"/>
  <c r="X56" i="19"/>
  <c r="T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W57" i="19"/>
  <c r="X57" i="19"/>
  <c r="T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W58" i="19"/>
  <c r="X58" i="19"/>
  <c r="T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W59" i="19"/>
  <c r="X59" i="19"/>
  <c r="T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W60" i="19"/>
  <c r="X60" i="19"/>
  <c r="T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W61" i="19"/>
  <c r="X61" i="19"/>
  <c r="T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W62" i="19"/>
  <c r="X62" i="19"/>
  <c r="T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W63" i="19"/>
  <c r="X63" i="19"/>
  <c r="T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W64" i="19"/>
  <c r="X64" i="19"/>
  <c r="T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W65" i="19"/>
  <c r="X65" i="19"/>
  <c r="T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W66" i="19"/>
  <c r="X66" i="19"/>
  <c r="T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W67" i="19"/>
  <c r="X67" i="19"/>
  <c r="T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W68" i="19"/>
  <c r="X68" i="19"/>
  <c r="T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W69" i="19"/>
  <c r="X69" i="19"/>
  <c r="T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W70" i="19"/>
  <c r="X70" i="19"/>
  <c r="T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W71" i="19"/>
  <c r="X71" i="19"/>
  <c r="T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W72" i="19"/>
  <c r="X72" i="19"/>
  <c r="T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W73" i="19"/>
  <c r="X73" i="19"/>
  <c r="T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W74" i="19"/>
  <c r="X74" i="19"/>
  <c r="T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W75" i="19"/>
  <c r="X75" i="19"/>
  <c r="T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W76" i="19"/>
  <c r="X76" i="19"/>
  <c r="T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W77" i="19"/>
  <c r="X77" i="19"/>
  <c r="T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W78" i="19"/>
  <c r="X78" i="19"/>
  <c r="T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W79" i="19"/>
  <c r="X79" i="19"/>
  <c r="T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W80" i="19"/>
  <c r="X80" i="19"/>
  <c r="T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W81" i="19"/>
  <c r="X81" i="19"/>
  <c r="T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W82" i="19"/>
  <c r="X82" i="19"/>
  <c r="T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W83" i="19"/>
  <c r="X83" i="19"/>
  <c r="T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W84" i="19"/>
  <c r="X84" i="19"/>
  <c r="T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W85" i="19"/>
  <c r="X85" i="19"/>
  <c r="T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W86" i="19"/>
  <c r="X86" i="19"/>
  <c r="T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W87" i="19"/>
  <c r="X87" i="19"/>
  <c r="T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W88" i="19"/>
  <c r="X88" i="19"/>
  <c r="T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W89" i="19"/>
  <c r="X89" i="19"/>
  <c r="T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W90" i="19"/>
  <c r="X90" i="19"/>
  <c r="T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W91" i="19"/>
  <c r="X91" i="19"/>
  <c r="T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W92" i="19"/>
  <c r="X92" i="19"/>
  <c r="T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W93" i="19"/>
  <c r="X93" i="19"/>
  <c r="T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W94" i="19"/>
  <c r="X94" i="19"/>
  <c r="T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W95" i="19"/>
  <c r="X95" i="19"/>
  <c r="T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W96" i="19"/>
  <c r="X96" i="19"/>
  <c r="T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W97" i="19"/>
  <c r="X97" i="19"/>
  <c r="T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W98" i="19"/>
  <c r="X98" i="19"/>
  <c r="T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W99" i="19"/>
  <c r="X99" i="19"/>
  <c r="T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W100" i="19"/>
  <c r="X100" i="19"/>
  <c r="T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W101" i="19"/>
  <c r="X101" i="19"/>
  <c r="T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W102" i="19"/>
  <c r="X102" i="19"/>
  <c r="T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W103" i="19"/>
  <c r="X103" i="19"/>
  <c r="T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W104" i="19"/>
  <c r="X104" i="19"/>
  <c r="T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W105" i="19"/>
  <c r="X105" i="19"/>
  <c r="T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W106" i="19"/>
  <c r="X106" i="19"/>
  <c r="T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W107" i="19"/>
  <c r="X107" i="19"/>
  <c r="T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W108" i="19"/>
  <c r="X108" i="19"/>
  <c r="T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W109" i="19"/>
  <c r="X109" i="19"/>
  <c r="T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W110" i="19"/>
  <c r="X110" i="19"/>
  <c r="T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W111" i="19"/>
  <c r="X111" i="19"/>
  <c r="T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W112" i="19"/>
  <c r="X112" i="19"/>
  <c r="T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W113" i="19"/>
  <c r="X113" i="19"/>
  <c r="T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W114" i="19"/>
  <c r="X114" i="19"/>
  <c r="T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W115" i="19"/>
  <c r="X115" i="19"/>
  <c r="T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W116" i="19"/>
  <c r="X116" i="19"/>
  <c r="T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W117" i="19"/>
  <c r="X117" i="19"/>
  <c r="T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W118" i="19"/>
  <c r="X118" i="19"/>
  <c r="T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W119" i="19"/>
  <c r="X119" i="19"/>
  <c r="T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W120" i="19"/>
  <c r="X120" i="19"/>
  <c r="T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W121" i="19"/>
  <c r="X121" i="19"/>
  <c r="T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W122" i="19"/>
  <c r="X122" i="19"/>
  <c r="T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W123" i="19"/>
  <c r="X123" i="19"/>
  <c r="T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W124" i="19"/>
  <c r="X124" i="19"/>
  <c r="T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W125" i="19"/>
  <c r="X125" i="19"/>
  <c r="T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W126" i="19"/>
  <c r="X126" i="19"/>
  <c r="T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W127" i="19"/>
  <c r="X127" i="19"/>
  <c r="T128" i="19"/>
  <c r="E128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S128" i="19"/>
  <c r="W128" i="19"/>
  <c r="X128" i="19"/>
  <c r="T129" i="19"/>
  <c r="E129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S129" i="19"/>
  <c r="W129" i="19"/>
  <c r="X129" i="19"/>
  <c r="T130" i="19"/>
  <c r="E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S130" i="19"/>
  <c r="W130" i="19"/>
  <c r="X130" i="19"/>
  <c r="T131" i="19"/>
  <c r="E131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S131" i="19"/>
  <c r="W131" i="19"/>
  <c r="X131" i="19"/>
  <c r="T132" i="19"/>
  <c r="E132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S132" i="19"/>
  <c r="W132" i="19"/>
  <c r="X132" i="19"/>
  <c r="T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W133" i="19"/>
  <c r="X133" i="19"/>
  <c r="T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S134" i="19"/>
  <c r="W134" i="19"/>
  <c r="X134" i="19"/>
  <c r="T135" i="19"/>
  <c r="E135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S135" i="19"/>
  <c r="W135" i="19"/>
  <c r="X135" i="19"/>
  <c r="T136" i="19"/>
  <c r="E136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S136" i="19"/>
  <c r="W136" i="19"/>
  <c r="X136" i="19"/>
  <c r="T137" i="19"/>
  <c r="E137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S137" i="19"/>
  <c r="W137" i="19"/>
  <c r="X137" i="19"/>
  <c r="T138" i="19"/>
  <c r="E138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S138" i="19"/>
  <c r="W138" i="19"/>
  <c r="X138" i="19"/>
  <c r="T139" i="19"/>
  <c r="E139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S139" i="19"/>
  <c r="W139" i="19"/>
  <c r="X139" i="19"/>
  <c r="T140" i="19"/>
  <c r="E140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S140" i="19"/>
  <c r="W140" i="19"/>
  <c r="X140" i="19"/>
  <c r="T141" i="19"/>
  <c r="E141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S141" i="19"/>
  <c r="W141" i="19"/>
  <c r="X141" i="19"/>
  <c r="T142" i="19"/>
  <c r="E142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S142" i="19"/>
  <c r="W142" i="19"/>
  <c r="X142" i="19"/>
  <c r="T143" i="19"/>
  <c r="E143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S143" i="19"/>
  <c r="W143" i="19"/>
  <c r="X143" i="19"/>
  <c r="T144" i="19"/>
  <c r="E144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S144" i="19"/>
  <c r="W144" i="19"/>
  <c r="X144" i="19"/>
  <c r="T145" i="19"/>
  <c r="E145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S145" i="19"/>
  <c r="W145" i="19"/>
  <c r="X145" i="19"/>
  <c r="T146" i="19"/>
  <c r="E146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S146" i="19"/>
  <c r="W146" i="19"/>
  <c r="X146" i="19"/>
  <c r="T147" i="19"/>
  <c r="E147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S147" i="19"/>
  <c r="W147" i="19"/>
  <c r="X147" i="19"/>
  <c r="T148" i="19"/>
  <c r="E148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S148" i="19"/>
  <c r="W148" i="19"/>
  <c r="X148" i="19"/>
  <c r="T149" i="19"/>
  <c r="E149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S149" i="19"/>
  <c r="W149" i="19"/>
  <c r="X149" i="19"/>
  <c r="T150" i="19"/>
  <c r="E150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S150" i="19"/>
  <c r="W150" i="19"/>
  <c r="X150" i="19"/>
  <c r="T151" i="19"/>
  <c r="E151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S151" i="19"/>
  <c r="W151" i="19"/>
  <c r="X151" i="19"/>
  <c r="T152" i="19"/>
  <c r="E152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S152" i="19"/>
  <c r="W152" i="19"/>
  <c r="X152" i="19"/>
  <c r="T153" i="19"/>
  <c r="E153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S153" i="19"/>
  <c r="W153" i="19"/>
  <c r="X153" i="19"/>
  <c r="T154" i="19"/>
  <c r="E154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S154" i="19"/>
  <c r="W154" i="19"/>
  <c r="X154" i="19"/>
  <c r="T155" i="19"/>
  <c r="E155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S155" i="19"/>
  <c r="W155" i="19"/>
  <c r="X155" i="19"/>
  <c r="T156" i="19"/>
  <c r="E156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S156" i="19"/>
  <c r="W156" i="19"/>
  <c r="X156" i="19"/>
  <c r="T157" i="19"/>
  <c r="E157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S157" i="19"/>
  <c r="W157" i="19"/>
  <c r="X157" i="19"/>
  <c r="T158" i="19"/>
  <c r="E158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S158" i="19"/>
  <c r="W158" i="19"/>
  <c r="X158" i="19"/>
  <c r="T159" i="19"/>
  <c r="E159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S159" i="19"/>
  <c r="W159" i="19"/>
  <c r="X159" i="19"/>
  <c r="T160" i="19"/>
  <c r="E160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S160" i="19"/>
  <c r="W160" i="19"/>
  <c r="X160" i="19"/>
  <c r="T161" i="19"/>
  <c r="E161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S161" i="19"/>
  <c r="W161" i="19"/>
  <c r="X161" i="19"/>
  <c r="T162" i="19"/>
  <c r="E162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S162" i="19"/>
  <c r="W162" i="19"/>
  <c r="X162" i="19"/>
  <c r="T163" i="19"/>
  <c r="E163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S163" i="19"/>
  <c r="W163" i="19"/>
  <c r="X163" i="19"/>
  <c r="T164" i="19"/>
  <c r="E164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S164" i="19"/>
  <c r="W164" i="19"/>
  <c r="X164" i="19"/>
  <c r="T165" i="19"/>
  <c r="E165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S165" i="19"/>
  <c r="W165" i="19"/>
  <c r="X165" i="19"/>
  <c r="T166" i="19"/>
  <c r="E166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S166" i="19"/>
  <c r="W166" i="19"/>
  <c r="X166" i="19"/>
  <c r="T167" i="19"/>
  <c r="E167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S167" i="19"/>
  <c r="W167" i="19"/>
  <c r="X167" i="19"/>
  <c r="T168" i="19"/>
  <c r="E168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S168" i="19"/>
  <c r="W168" i="19"/>
  <c r="X168" i="19"/>
  <c r="T169" i="19"/>
  <c r="E169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S169" i="19"/>
  <c r="W169" i="19"/>
  <c r="X169" i="19"/>
  <c r="T170" i="19"/>
  <c r="E170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S170" i="19"/>
  <c r="W170" i="19"/>
  <c r="X170" i="19"/>
  <c r="T171" i="19"/>
  <c r="E171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S171" i="19"/>
  <c r="W171" i="19"/>
  <c r="X171" i="19"/>
  <c r="T172" i="19"/>
  <c r="E172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S172" i="19"/>
  <c r="W172" i="19"/>
  <c r="X172" i="19"/>
  <c r="T173" i="19"/>
  <c r="E173" i="19"/>
  <c r="F173" i="19"/>
  <c r="G173" i="19"/>
  <c r="H173" i="19"/>
  <c r="I173" i="19"/>
  <c r="J173" i="19"/>
  <c r="K173" i="19"/>
  <c r="L173" i="19"/>
  <c r="M173" i="19"/>
  <c r="N173" i="19"/>
  <c r="O173" i="19"/>
  <c r="P173" i="19"/>
  <c r="Q173" i="19"/>
  <c r="R173" i="19"/>
  <c r="S173" i="19"/>
  <c r="W173" i="19"/>
  <c r="X173" i="19"/>
  <c r="T174" i="19"/>
  <c r="E174" i="19"/>
  <c r="F174" i="19"/>
  <c r="G174" i="19"/>
  <c r="H174" i="19"/>
  <c r="I174" i="19"/>
  <c r="J174" i="19"/>
  <c r="K174" i="19"/>
  <c r="L174" i="19"/>
  <c r="M174" i="19"/>
  <c r="N174" i="19"/>
  <c r="O174" i="19"/>
  <c r="P174" i="19"/>
  <c r="Q174" i="19"/>
  <c r="R174" i="19"/>
  <c r="S174" i="19"/>
  <c r="W174" i="19"/>
  <c r="X174" i="19"/>
  <c r="T175" i="19"/>
  <c r="E175" i="19"/>
  <c r="F175" i="19"/>
  <c r="G175" i="19"/>
  <c r="H175" i="19"/>
  <c r="I175" i="19"/>
  <c r="J175" i="19"/>
  <c r="K175" i="19"/>
  <c r="L175" i="19"/>
  <c r="M175" i="19"/>
  <c r="N175" i="19"/>
  <c r="O175" i="19"/>
  <c r="P175" i="19"/>
  <c r="Q175" i="19"/>
  <c r="R175" i="19"/>
  <c r="S175" i="19"/>
  <c r="W175" i="19"/>
  <c r="X175" i="19"/>
  <c r="T176" i="19"/>
  <c r="E176" i="19"/>
  <c r="F176" i="19"/>
  <c r="G176" i="19"/>
  <c r="H176" i="19"/>
  <c r="I176" i="19"/>
  <c r="J176" i="19"/>
  <c r="K176" i="19"/>
  <c r="L176" i="19"/>
  <c r="M176" i="19"/>
  <c r="N176" i="19"/>
  <c r="O176" i="19"/>
  <c r="P176" i="19"/>
  <c r="Q176" i="19"/>
  <c r="R176" i="19"/>
  <c r="S176" i="19"/>
  <c r="W176" i="19"/>
  <c r="X176" i="19"/>
  <c r="T177" i="19"/>
  <c r="E177" i="19"/>
  <c r="F177" i="19"/>
  <c r="G177" i="19"/>
  <c r="H177" i="19"/>
  <c r="I177" i="19"/>
  <c r="J177" i="19"/>
  <c r="K177" i="19"/>
  <c r="L177" i="19"/>
  <c r="M177" i="19"/>
  <c r="N177" i="19"/>
  <c r="O177" i="19"/>
  <c r="P177" i="19"/>
  <c r="Q177" i="19"/>
  <c r="R177" i="19"/>
  <c r="S177" i="19"/>
  <c r="W177" i="19"/>
  <c r="X177" i="19"/>
  <c r="T178" i="19"/>
  <c r="E178" i="19"/>
  <c r="F178" i="19"/>
  <c r="G178" i="19"/>
  <c r="H178" i="19"/>
  <c r="I178" i="19"/>
  <c r="J178" i="19"/>
  <c r="K178" i="19"/>
  <c r="L178" i="19"/>
  <c r="M178" i="19"/>
  <c r="N178" i="19"/>
  <c r="O178" i="19"/>
  <c r="P178" i="19"/>
  <c r="Q178" i="19"/>
  <c r="R178" i="19"/>
  <c r="S178" i="19"/>
  <c r="W178" i="19"/>
  <c r="X178" i="19"/>
  <c r="T179" i="19"/>
  <c r="E179" i="19"/>
  <c r="F179" i="19"/>
  <c r="G179" i="19"/>
  <c r="H179" i="19"/>
  <c r="I179" i="19"/>
  <c r="J179" i="19"/>
  <c r="K179" i="19"/>
  <c r="L179" i="19"/>
  <c r="M179" i="19"/>
  <c r="N179" i="19"/>
  <c r="O179" i="19"/>
  <c r="P179" i="19"/>
  <c r="Q179" i="19"/>
  <c r="R179" i="19"/>
  <c r="S179" i="19"/>
  <c r="W179" i="19"/>
  <c r="X179" i="19"/>
  <c r="T180" i="19"/>
  <c r="E180" i="19"/>
  <c r="F180" i="19"/>
  <c r="G180" i="19"/>
  <c r="H180" i="19"/>
  <c r="I180" i="19"/>
  <c r="J180" i="19"/>
  <c r="K180" i="19"/>
  <c r="L180" i="19"/>
  <c r="M180" i="19"/>
  <c r="N180" i="19"/>
  <c r="O180" i="19"/>
  <c r="P180" i="19"/>
  <c r="Q180" i="19"/>
  <c r="R180" i="19"/>
  <c r="S180" i="19"/>
  <c r="W180" i="19"/>
  <c r="X180" i="19"/>
  <c r="T181" i="19"/>
  <c r="E181" i="19"/>
  <c r="F181" i="19"/>
  <c r="G181" i="19"/>
  <c r="H181" i="19"/>
  <c r="I181" i="19"/>
  <c r="J181" i="19"/>
  <c r="K181" i="19"/>
  <c r="L181" i="19"/>
  <c r="M181" i="19"/>
  <c r="N181" i="19"/>
  <c r="O181" i="19"/>
  <c r="P181" i="19"/>
  <c r="Q181" i="19"/>
  <c r="R181" i="19"/>
  <c r="S181" i="19"/>
  <c r="W181" i="19"/>
  <c r="X181" i="19"/>
  <c r="T182" i="19"/>
  <c r="E182" i="19"/>
  <c r="F182" i="19"/>
  <c r="G182" i="19"/>
  <c r="H182" i="19"/>
  <c r="I182" i="19"/>
  <c r="J182" i="19"/>
  <c r="K182" i="19"/>
  <c r="L182" i="19"/>
  <c r="M182" i="19"/>
  <c r="N182" i="19"/>
  <c r="O182" i="19"/>
  <c r="P182" i="19"/>
  <c r="Q182" i="19"/>
  <c r="R182" i="19"/>
  <c r="S182" i="19"/>
  <c r="W182" i="19"/>
  <c r="X182" i="19"/>
  <c r="T183" i="19"/>
  <c r="E183" i="19"/>
  <c r="F183" i="19"/>
  <c r="G183" i="19"/>
  <c r="H183" i="19"/>
  <c r="I183" i="19"/>
  <c r="J183" i="19"/>
  <c r="K183" i="19"/>
  <c r="L183" i="19"/>
  <c r="M183" i="19"/>
  <c r="N183" i="19"/>
  <c r="O183" i="19"/>
  <c r="P183" i="19"/>
  <c r="Q183" i="19"/>
  <c r="R183" i="19"/>
  <c r="S183" i="19"/>
  <c r="W183" i="19"/>
  <c r="X183" i="19"/>
  <c r="T184" i="19"/>
  <c r="E184" i="19"/>
  <c r="F184" i="19"/>
  <c r="G184" i="19"/>
  <c r="H184" i="19"/>
  <c r="I184" i="19"/>
  <c r="J184" i="19"/>
  <c r="K184" i="19"/>
  <c r="L184" i="19"/>
  <c r="M184" i="19"/>
  <c r="N184" i="19"/>
  <c r="O184" i="19"/>
  <c r="P184" i="19"/>
  <c r="Q184" i="19"/>
  <c r="R184" i="19"/>
  <c r="S184" i="19"/>
  <c r="W184" i="19"/>
  <c r="X184" i="19"/>
  <c r="T185" i="19"/>
  <c r="E185" i="19"/>
  <c r="F185" i="19"/>
  <c r="G185" i="19"/>
  <c r="H185" i="19"/>
  <c r="I185" i="19"/>
  <c r="J185" i="19"/>
  <c r="K185" i="19"/>
  <c r="L185" i="19"/>
  <c r="M185" i="19"/>
  <c r="N185" i="19"/>
  <c r="O185" i="19"/>
  <c r="P185" i="19"/>
  <c r="Q185" i="19"/>
  <c r="R185" i="19"/>
  <c r="S185" i="19"/>
  <c r="W185" i="19"/>
  <c r="X185" i="19"/>
  <c r="T186" i="19"/>
  <c r="E186" i="19"/>
  <c r="F186" i="19"/>
  <c r="G186" i="19"/>
  <c r="H186" i="19"/>
  <c r="I186" i="19"/>
  <c r="J186" i="19"/>
  <c r="K186" i="19"/>
  <c r="L186" i="19"/>
  <c r="M186" i="19"/>
  <c r="N186" i="19"/>
  <c r="O186" i="19"/>
  <c r="P186" i="19"/>
  <c r="Q186" i="19"/>
  <c r="R186" i="19"/>
  <c r="S186" i="19"/>
  <c r="W186" i="19"/>
  <c r="X186" i="19"/>
  <c r="T187" i="19"/>
  <c r="E187" i="19"/>
  <c r="F187" i="19"/>
  <c r="G187" i="19"/>
  <c r="H187" i="19"/>
  <c r="I187" i="19"/>
  <c r="J187" i="19"/>
  <c r="K187" i="19"/>
  <c r="L187" i="19"/>
  <c r="M187" i="19"/>
  <c r="N187" i="19"/>
  <c r="O187" i="19"/>
  <c r="P187" i="19"/>
  <c r="Q187" i="19"/>
  <c r="R187" i="19"/>
  <c r="S187" i="19"/>
  <c r="W187" i="19"/>
  <c r="X187" i="19"/>
  <c r="T188" i="19"/>
  <c r="E188" i="19"/>
  <c r="F188" i="19"/>
  <c r="G188" i="19"/>
  <c r="H188" i="19"/>
  <c r="I188" i="19"/>
  <c r="J188" i="19"/>
  <c r="K188" i="19"/>
  <c r="L188" i="19"/>
  <c r="M188" i="19"/>
  <c r="N188" i="19"/>
  <c r="O188" i="19"/>
  <c r="P188" i="19"/>
  <c r="Q188" i="19"/>
  <c r="R188" i="19"/>
  <c r="S188" i="19"/>
  <c r="W188" i="19"/>
  <c r="X188" i="19"/>
  <c r="T189" i="19"/>
  <c r="E189" i="19"/>
  <c r="F189" i="19"/>
  <c r="G189" i="19"/>
  <c r="H189" i="19"/>
  <c r="I189" i="19"/>
  <c r="J189" i="19"/>
  <c r="K189" i="19"/>
  <c r="L189" i="19"/>
  <c r="M189" i="19"/>
  <c r="N189" i="19"/>
  <c r="O189" i="19"/>
  <c r="P189" i="19"/>
  <c r="Q189" i="19"/>
  <c r="R189" i="19"/>
  <c r="S189" i="19"/>
  <c r="W189" i="19"/>
  <c r="X189" i="19"/>
  <c r="T190" i="19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S190" i="19"/>
  <c r="W190" i="19"/>
  <c r="X190" i="19"/>
  <c r="T191" i="19"/>
  <c r="E191" i="19"/>
  <c r="F191" i="19"/>
  <c r="G191" i="19"/>
  <c r="H191" i="19"/>
  <c r="I191" i="19"/>
  <c r="J191" i="19"/>
  <c r="K191" i="19"/>
  <c r="L191" i="19"/>
  <c r="M191" i="19"/>
  <c r="N191" i="19"/>
  <c r="O191" i="19"/>
  <c r="P191" i="19"/>
  <c r="Q191" i="19"/>
  <c r="R191" i="19"/>
  <c r="S191" i="19"/>
  <c r="W191" i="19"/>
  <c r="X191" i="19"/>
  <c r="T19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S192" i="19"/>
  <c r="W192" i="19"/>
  <c r="X192" i="19"/>
  <c r="T193" i="19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S193" i="19"/>
  <c r="W193" i="19"/>
  <c r="X193" i="19"/>
  <c r="T194" i="19"/>
  <c r="E194" i="19"/>
  <c r="F194" i="19"/>
  <c r="G194" i="19"/>
  <c r="H194" i="19"/>
  <c r="I194" i="19"/>
  <c r="J194" i="19"/>
  <c r="K194" i="19"/>
  <c r="L194" i="19"/>
  <c r="M194" i="19"/>
  <c r="N194" i="19"/>
  <c r="O194" i="19"/>
  <c r="P194" i="19"/>
  <c r="Q194" i="19"/>
  <c r="R194" i="19"/>
  <c r="S194" i="19"/>
  <c r="W194" i="19"/>
  <c r="X194" i="19"/>
  <c r="T195" i="19"/>
  <c r="E195" i="19"/>
  <c r="F195" i="19"/>
  <c r="G195" i="19"/>
  <c r="H195" i="19"/>
  <c r="I195" i="19"/>
  <c r="J195" i="19"/>
  <c r="K195" i="19"/>
  <c r="L195" i="19"/>
  <c r="M195" i="19"/>
  <c r="N195" i="19"/>
  <c r="O195" i="19"/>
  <c r="P195" i="19"/>
  <c r="Q195" i="19"/>
  <c r="R195" i="19"/>
  <c r="S195" i="19"/>
  <c r="W195" i="19"/>
  <c r="X195" i="19"/>
  <c r="T196" i="19"/>
  <c r="E196" i="19"/>
  <c r="F196" i="19"/>
  <c r="G196" i="19"/>
  <c r="H196" i="19"/>
  <c r="I196" i="19"/>
  <c r="J196" i="19"/>
  <c r="K196" i="19"/>
  <c r="L196" i="19"/>
  <c r="M196" i="19"/>
  <c r="N196" i="19"/>
  <c r="O196" i="19"/>
  <c r="P196" i="19"/>
  <c r="Q196" i="19"/>
  <c r="R196" i="19"/>
  <c r="S196" i="19"/>
  <c r="W196" i="19"/>
  <c r="X196" i="19"/>
  <c r="T197" i="19"/>
  <c r="E197" i="19"/>
  <c r="F197" i="19"/>
  <c r="G197" i="19"/>
  <c r="H197" i="19"/>
  <c r="I197" i="19"/>
  <c r="J197" i="19"/>
  <c r="K197" i="19"/>
  <c r="L197" i="19"/>
  <c r="M197" i="19"/>
  <c r="N197" i="19"/>
  <c r="O197" i="19"/>
  <c r="P197" i="19"/>
  <c r="Q197" i="19"/>
  <c r="R197" i="19"/>
  <c r="S197" i="19"/>
  <c r="W197" i="19"/>
  <c r="X197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4" i="19"/>
  <c r="Y105" i="19"/>
  <c r="Y106" i="19"/>
  <c r="Y107" i="19"/>
  <c r="Y108" i="19"/>
  <c r="Y109" i="19"/>
  <c r="Y110" i="19"/>
  <c r="Y111" i="19"/>
  <c r="Y112" i="19"/>
  <c r="Y113" i="19"/>
  <c r="Y114" i="19"/>
  <c r="Y115" i="19"/>
  <c r="Y116" i="19"/>
  <c r="Y117" i="19"/>
  <c r="Y118" i="19"/>
  <c r="Y119" i="19"/>
  <c r="Y120" i="19"/>
  <c r="Y121" i="19"/>
  <c r="Y122" i="19"/>
  <c r="Y123" i="19"/>
  <c r="Y124" i="19"/>
  <c r="Y125" i="19"/>
  <c r="Y126" i="19"/>
  <c r="Y127" i="19"/>
  <c r="Y128" i="19"/>
  <c r="Y129" i="19"/>
  <c r="Y130" i="19"/>
  <c r="Y131" i="19"/>
  <c r="Y132" i="19"/>
  <c r="Y133" i="19"/>
  <c r="Y134" i="19"/>
  <c r="Y135" i="19"/>
  <c r="Y136" i="19"/>
  <c r="Y137" i="19"/>
  <c r="Y138" i="19"/>
  <c r="Y139" i="19"/>
  <c r="Y140" i="19"/>
  <c r="Y141" i="19"/>
  <c r="Y142" i="19"/>
  <c r="Y143" i="19"/>
  <c r="Y144" i="19"/>
  <c r="Y145" i="19"/>
  <c r="Y146" i="19"/>
  <c r="Y147" i="19"/>
  <c r="Y148" i="19"/>
  <c r="Y149" i="19"/>
  <c r="Y150" i="19"/>
  <c r="Y151" i="19"/>
  <c r="Y152" i="19"/>
  <c r="Y153" i="19"/>
  <c r="Y154" i="19"/>
  <c r="Y155" i="19"/>
  <c r="Y156" i="19"/>
  <c r="Y157" i="19"/>
  <c r="Y158" i="19"/>
  <c r="Y159" i="19"/>
  <c r="Y160" i="19"/>
  <c r="Y161" i="19"/>
  <c r="Y162" i="19"/>
  <c r="Y163" i="19"/>
  <c r="Y164" i="19"/>
  <c r="Y165" i="19"/>
  <c r="Y166" i="19"/>
  <c r="Y167" i="19"/>
  <c r="Y168" i="19"/>
  <c r="Y169" i="19"/>
  <c r="Y170" i="19"/>
  <c r="Y171" i="19"/>
  <c r="Y172" i="19"/>
  <c r="Y173" i="19"/>
  <c r="Y174" i="19"/>
  <c r="Y175" i="19"/>
  <c r="Y176" i="19"/>
  <c r="Y177" i="19"/>
  <c r="Y178" i="19"/>
  <c r="Y179" i="19"/>
  <c r="Y180" i="19"/>
  <c r="Y181" i="19"/>
  <c r="Y182" i="19"/>
  <c r="Y183" i="19"/>
  <c r="Y184" i="19"/>
  <c r="Y185" i="19"/>
  <c r="Y186" i="19"/>
  <c r="Y187" i="19"/>
  <c r="Y188" i="19"/>
  <c r="Y189" i="19"/>
  <c r="Y190" i="19"/>
  <c r="Y191" i="19"/>
  <c r="Y192" i="19"/>
  <c r="Y193" i="19"/>
  <c r="Y194" i="19"/>
  <c r="Y195" i="19"/>
  <c r="Y196" i="19"/>
  <c r="Y197" i="19"/>
  <c r="AG7" i="19"/>
  <c r="AG8" i="19"/>
  <c r="AG9" i="19"/>
  <c r="AG10" i="19"/>
  <c r="AG11" i="19"/>
  <c r="AG12" i="19"/>
  <c r="AG13" i="19"/>
  <c r="AG14" i="19"/>
  <c r="AG15" i="19"/>
  <c r="AG16" i="19"/>
  <c r="AG17" i="19"/>
  <c r="AG18" i="19"/>
  <c r="AG19" i="19"/>
  <c r="AG20" i="19"/>
  <c r="AG21" i="19"/>
  <c r="AG22" i="19"/>
  <c r="AG23" i="19"/>
  <c r="AG24" i="19"/>
  <c r="AG25" i="19"/>
  <c r="AG26" i="19"/>
  <c r="AG27" i="19"/>
  <c r="AG28" i="19"/>
  <c r="AG29" i="19"/>
  <c r="AG30" i="19"/>
  <c r="AG31" i="19"/>
  <c r="AG32" i="19"/>
  <c r="AG33" i="19"/>
  <c r="AG34" i="19"/>
  <c r="AG35" i="19"/>
  <c r="AG6" i="19"/>
  <c r="Z7" i="19"/>
  <c r="AA7" i="19"/>
  <c r="Z8" i="19"/>
  <c r="AA8" i="19"/>
  <c r="Z9" i="19"/>
  <c r="AA9" i="19"/>
  <c r="Z10" i="19"/>
  <c r="AA10" i="19"/>
  <c r="Z11" i="19"/>
  <c r="AA11" i="19"/>
  <c r="Z12" i="19"/>
  <c r="AA12" i="19"/>
  <c r="Z13" i="19"/>
  <c r="AA13" i="19"/>
  <c r="Z14" i="19"/>
  <c r="AA14" i="19"/>
  <c r="Z15" i="19"/>
  <c r="AA15" i="19"/>
  <c r="Z16" i="19"/>
  <c r="AA16" i="19"/>
  <c r="Z17" i="19"/>
  <c r="AA17" i="19"/>
  <c r="Z18" i="19"/>
  <c r="AA18" i="19"/>
  <c r="Z19" i="19"/>
  <c r="AA19" i="19"/>
  <c r="Z20" i="19"/>
  <c r="AA20" i="19"/>
  <c r="Z21" i="19"/>
  <c r="AA21" i="19"/>
  <c r="Z22" i="19"/>
  <c r="AA22" i="19"/>
  <c r="Z23" i="19"/>
  <c r="AA23" i="19"/>
  <c r="Z24" i="19"/>
  <c r="AA24" i="19"/>
  <c r="Z25" i="19"/>
  <c r="AA25" i="19"/>
  <c r="Z26" i="19"/>
  <c r="AA26" i="19"/>
  <c r="Z27" i="19"/>
  <c r="AA27" i="19"/>
  <c r="Z28" i="19"/>
  <c r="AA28" i="19"/>
  <c r="Z29" i="19"/>
  <c r="AA29" i="19"/>
  <c r="Z30" i="19"/>
  <c r="AA30" i="19"/>
  <c r="Z31" i="19"/>
  <c r="AA31" i="19"/>
  <c r="Z32" i="19"/>
  <c r="AA32" i="19"/>
  <c r="Z33" i="19"/>
  <c r="AA33" i="19"/>
  <c r="Z34" i="19"/>
  <c r="AA34" i="19"/>
  <c r="Z35" i="19"/>
  <c r="AA35" i="19"/>
  <c r="Z36" i="19"/>
  <c r="AA36" i="19"/>
  <c r="Z37" i="19"/>
  <c r="AA37" i="19"/>
  <c r="Z38" i="19"/>
  <c r="AA38" i="19"/>
  <c r="Z39" i="19"/>
  <c r="AA39" i="19"/>
  <c r="Z40" i="19"/>
  <c r="AA40" i="19"/>
  <c r="Z41" i="19"/>
  <c r="AA41" i="19"/>
  <c r="Z42" i="19"/>
  <c r="AA42" i="19"/>
  <c r="Z43" i="19"/>
  <c r="AA43" i="19"/>
  <c r="Z44" i="19"/>
  <c r="AA44" i="19"/>
  <c r="Z45" i="19"/>
  <c r="AA45" i="19"/>
  <c r="Z46" i="19"/>
  <c r="AA46" i="19"/>
  <c r="Z47" i="19"/>
  <c r="AA47" i="19"/>
  <c r="Z48" i="19"/>
  <c r="AA48" i="19"/>
  <c r="Z49" i="19"/>
  <c r="AA49" i="19"/>
  <c r="Z50" i="19"/>
  <c r="AA50" i="19"/>
  <c r="Z51" i="19"/>
  <c r="AA51" i="19"/>
  <c r="Z52" i="19"/>
  <c r="AA52" i="19"/>
  <c r="Z53" i="19"/>
  <c r="AA53" i="19"/>
  <c r="Z54" i="19"/>
  <c r="AA54" i="19"/>
  <c r="Z55" i="19"/>
  <c r="AA55" i="19"/>
  <c r="Z56" i="19"/>
  <c r="AA56" i="19"/>
  <c r="Z57" i="19"/>
  <c r="AA57" i="19"/>
  <c r="Z58" i="19"/>
  <c r="AA58" i="19"/>
  <c r="Z59" i="19"/>
  <c r="AA59" i="19"/>
  <c r="Z60" i="19"/>
  <c r="AA60" i="19"/>
  <c r="Z61" i="19"/>
  <c r="AA61" i="19"/>
  <c r="Z62" i="19"/>
  <c r="AA62" i="19"/>
  <c r="Z63" i="19"/>
  <c r="AA63" i="19"/>
  <c r="Z64" i="19"/>
  <c r="AA64" i="19"/>
  <c r="Z65" i="19"/>
  <c r="AA65" i="19"/>
  <c r="Z66" i="19"/>
  <c r="AA66" i="19"/>
  <c r="Z67" i="19"/>
  <c r="AA67" i="19"/>
  <c r="Z68" i="19"/>
  <c r="AA68" i="19"/>
  <c r="Z69" i="19"/>
  <c r="AA69" i="19"/>
  <c r="Z70" i="19"/>
  <c r="AA70" i="19"/>
  <c r="Z71" i="19"/>
  <c r="AA71" i="19"/>
  <c r="Z72" i="19"/>
  <c r="AA72" i="19"/>
  <c r="Z73" i="19"/>
  <c r="AA73" i="19"/>
  <c r="Z74" i="19"/>
  <c r="AA74" i="19"/>
  <c r="Z75" i="19"/>
  <c r="AA75" i="19"/>
  <c r="Z76" i="19"/>
  <c r="AA76" i="19"/>
  <c r="Z77" i="19"/>
  <c r="AA77" i="19"/>
  <c r="Z78" i="19"/>
  <c r="AA78" i="19"/>
  <c r="Z79" i="19"/>
  <c r="AA79" i="19"/>
  <c r="Z80" i="19"/>
  <c r="AA80" i="19"/>
  <c r="Z81" i="19"/>
  <c r="AA81" i="19"/>
  <c r="Z82" i="19"/>
  <c r="AA82" i="19"/>
  <c r="Z83" i="19"/>
  <c r="AA83" i="19"/>
  <c r="Z84" i="19"/>
  <c r="AA84" i="19"/>
  <c r="Z85" i="19"/>
  <c r="AA85" i="19"/>
  <c r="Z86" i="19"/>
  <c r="AA86" i="19"/>
  <c r="Z87" i="19"/>
  <c r="AA87" i="19"/>
  <c r="Z88" i="19"/>
  <c r="AA88" i="19"/>
  <c r="Z89" i="19"/>
  <c r="AA89" i="19"/>
  <c r="Z90" i="19"/>
  <c r="AA90" i="19"/>
  <c r="Z91" i="19"/>
  <c r="AA91" i="19"/>
  <c r="Z92" i="19"/>
  <c r="AA92" i="19"/>
  <c r="Z93" i="19"/>
  <c r="AA93" i="19"/>
  <c r="Z94" i="19"/>
  <c r="AA94" i="19"/>
  <c r="Z95" i="19"/>
  <c r="AA95" i="19"/>
  <c r="Z96" i="19"/>
  <c r="AA96" i="19"/>
  <c r="Z97" i="19"/>
  <c r="AA97" i="19"/>
  <c r="Z98" i="19"/>
  <c r="AA98" i="19"/>
  <c r="Z99" i="19"/>
  <c r="AA99" i="19"/>
  <c r="Z100" i="19"/>
  <c r="AA100" i="19"/>
  <c r="Z101" i="19"/>
  <c r="AA101" i="19"/>
  <c r="Z102" i="19"/>
  <c r="AA102" i="19"/>
  <c r="Z103" i="19"/>
  <c r="AA103" i="19"/>
  <c r="Z104" i="19"/>
  <c r="AA104" i="19"/>
  <c r="Z105" i="19"/>
  <c r="AA105" i="19"/>
  <c r="Z106" i="19"/>
  <c r="AA106" i="19"/>
  <c r="Z107" i="19"/>
  <c r="AA107" i="19"/>
  <c r="Z108" i="19"/>
  <c r="AA108" i="19"/>
  <c r="Z109" i="19"/>
  <c r="AA109" i="19"/>
  <c r="Z110" i="19"/>
  <c r="AA110" i="19"/>
  <c r="Z111" i="19"/>
  <c r="AA111" i="19"/>
  <c r="Z112" i="19"/>
  <c r="AA112" i="19"/>
  <c r="Z113" i="19"/>
  <c r="AA113" i="19"/>
  <c r="Z114" i="19"/>
  <c r="AA114" i="19"/>
  <c r="Z115" i="19"/>
  <c r="AA115" i="19"/>
  <c r="Z116" i="19"/>
  <c r="AA116" i="19"/>
  <c r="Z117" i="19"/>
  <c r="AA117" i="19"/>
  <c r="Z118" i="19"/>
  <c r="AA118" i="19"/>
  <c r="Z119" i="19"/>
  <c r="AA119" i="19"/>
  <c r="Z120" i="19"/>
  <c r="AA120" i="19"/>
  <c r="Z121" i="19"/>
  <c r="AA121" i="19"/>
  <c r="Z122" i="19"/>
  <c r="AA122" i="19"/>
  <c r="Z123" i="19"/>
  <c r="AA123" i="19"/>
  <c r="Z124" i="19"/>
  <c r="AA124" i="19"/>
  <c r="Z125" i="19"/>
  <c r="AA125" i="19"/>
  <c r="Z126" i="19"/>
  <c r="AA126" i="19"/>
  <c r="Z127" i="19"/>
  <c r="AA127" i="19"/>
  <c r="Z128" i="19"/>
  <c r="AA128" i="19"/>
  <c r="Z129" i="19"/>
  <c r="AA129" i="19"/>
  <c r="Z130" i="19"/>
  <c r="AA130" i="19"/>
  <c r="Z131" i="19"/>
  <c r="AA131" i="19"/>
  <c r="Z132" i="19"/>
  <c r="AA132" i="19"/>
  <c r="Z133" i="19"/>
  <c r="AA133" i="19"/>
  <c r="Z134" i="19"/>
  <c r="AA134" i="19"/>
  <c r="Z135" i="19"/>
  <c r="AA135" i="19"/>
  <c r="Z136" i="19"/>
  <c r="AA136" i="19"/>
  <c r="Z137" i="19"/>
  <c r="AA137" i="19"/>
  <c r="Z138" i="19"/>
  <c r="AA138" i="19"/>
  <c r="Z139" i="19"/>
  <c r="AA139" i="19"/>
  <c r="Z140" i="19"/>
  <c r="AA140" i="19"/>
  <c r="Z141" i="19"/>
  <c r="AA141" i="19"/>
  <c r="Z142" i="19"/>
  <c r="AA142" i="19"/>
  <c r="Z143" i="19"/>
  <c r="AA143" i="19"/>
  <c r="Z144" i="19"/>
  <c r="AA144" i="19"/>
  <c r="Z145" i="19"/>
  <c r="AA145" i="19"/>
  <c r="Z146" i="19"/>
  <c r="AA146" i="19"/>
  <c r="Z147" i="19"/>
  <c r="AA147" i="19"/>
  <c r="Z148" i="19"/>
  <c r="AA148" i="19"/>
  <c r="Z149" i="19"/>
  <c r="AA149" i="19"/>
  <c r="Z150" i="19"/>
  <c r="AA150" i="19"/>
  <c r="Z151" i="19"/>
  <c r="AA151" i="19"/>
  <c r="Z152" i="19"/>
  <c r="AA152" i="19"/>
  <c r="Z153" i="19"/>
  <c r="AA153" i="19"/>
  <c r="Z154" i="19"/>
  <c r="AA154" i="19"/>
  <c r="Z155" i="19"/>
  <c r="AA155" i="19"/>
  <c r="Z156" i="19"/>
  <c r="AA156" i="19"/>
  <c r="Z157" i="19"/>
  <c r="AA157" i="19"/>
  <c r="Z158" i="19"/>
  <c r="AA158" i="19"/>
  <c r="Z159" i="19"/>
  <c r="AA159" i="19"/>
  <c r="Z160" i="19"/>
  <c r="AA160" i="19"/>
  <c r="Z161" i="19"/>
  <c r="AA161" i="19"/>
  <c r="Z162" i="19"/>
  <c r="AA162" i="19"/>
  <c r="Z163" i="19"/>
  <c r="AA163" i="19"/>
  <c r="Z164" i="19"/>
  <c r="AA164" i="19"/>
  <c r="Z165" i="19"/>
  <c r="AA165" i="19"/>
  <c r="Z166" i="19"/>
  <c r="AA166" i="19"/>
  <c r="Z167" i="19"/>
  <c r="AA167" i="19"/>
  <c r="Z168" i="19"/>
  <c r="AA168" i="19"/>
  <c r="Z169" i="19"/>
  <c r="AA169" i="19"/>
  <c r="Z170" i="19"/>
  <c r="AA170" i="19"/>
  <c r="Z171" i="19"/>
  <c r="AA171" i="19"/>
  <c r="Z172" i="19"/>
  <c r="AA172" i="19"/>
  <c r="Z173" i="19"/>
  <c r="AA173" i="19"/>
  <c r="Z174" i="19"/>
  <c r="AA174" i="19"/>
  <c r="Z175" i="19"/>
  <c r="AA175" i="19"/>
  <c r="Z176" i="19"/>
  <c r="AA176" i="19"/>
  <c r="Z177" i="19"/>
  <c r="AA177" i="19"/>
  <c r="Z178" i="19"/>
  <c r="AA178" i="19"/>
  <c r="Z179" i="19"/>
  <c r="AA179" i="19"/>
  <c r="Z180" i="19"/>
  <c r="AA180" i="19"/>
  <c r="Z181" i="19"/>
  <c r="AA181" i="19"/>
  <c r="Z182" i="19"/>
  <c r="AA182" i="19"/>
  <c r="Z183" i="19"/>
  <c r="AA183" i="19"/>
  <c r="Z184" i="19"/>
  <c r="AA184" i="19"/>
  <c r="Z185" i="19"/>
  <c r="AA185" i="19"/>
  <c r="Z186" i="19"/>
  <c r="AA186" i="19"/>
  <c r="Z187" i="19"/>
  <c r="AA187" i="19"/>
  <c r="Z188" i="19"/>
  <c r="AA188" i="19"/>
  <c r="Z189" i="19"/>
  <c r="AA189" i="19"/>
  <c r="Z190" i="19"/>
  <c r="AA190" i="19"/>
  <c r="Z191" i="19"/>
  <c r="AA191" i="19"/>
  <c r="Z192" i="19"/>
  <c r="AA192" i="19"/>
  <c r="Z193" i="19"/>
  <c r="AA193" i="19"/>
  <c r="Z194" i="19"/>
  <c r="AA194" i="19"/>
  <c r="Z195" i="19"/>
  <c r="AA195" i="19"/>
  <c r="Z196" i="19"/>
  <c r="AA196" i="19"/>
  <c r="Z197" i="19"/>
  <c r="AA197" i="19"/>
  <c r="Z6" i="19"/>
  <c r="AA6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AB121" i="19"/>
  <c r="AB122" i="19"/>
  <c r="AB123" i="19"/>
  <c r="AB124" i="19"/>
  <c r="AB125" i="19"/>
  <c r="AB126" i="19"/>
  <c r="AB127" i="19"/>
  <c r="AB128" i="19"/>
  <c r="AB129" i="19"/>
  <c r="AB130" i="19"/>
  <c r="AB131" i="19"/>
  <c r="AB132" i="19"/>
  <c r="AB133" i="19"/>
  <c r="AB134" i="19"/>
  <c r="AB135" i="19"/>
  <c r="AB136" i="19"/>
  <c r="AB137" i="19"/>
  <c r="AB138" i="19"/>
  <c r="AB139" i="19"/>
  <c r="AB140" i="19"/>
  <c r="AB141" i="19"/>
  <c r="AB142" i="19"/>
  <c r="AB143" i="19"/>
  <c r="AB144" i="19"/>
  <c r="AB145" i="19"/>
  <c r="AB146" i="19"/>
  <c r="AB147" i="19"/>
  <c r="AB148" i="19"/>
  <c r="AB149" i="19"/>
  <c r="AB150" i="19"/>
  <c r="AB151" i="19"/>
  <c r="AB152" i="19"/>
  <c r="AB153" i="19"/>
  <c r="AB154" i="19"/>
  <c r="AB155" i="19"/>
  <c r="AB156" i="19"/>
  <c r="AB157" i="19"/>
  <c r="AB158" i="19"/>
  <c r="AB159" i="19"/>
  <c r="AB160" i="19"/>
  <c r="AB161" i="19"/>
  <c r="AB162" i="19"/>
  <c r="AB163" i="19"/>
  <c r="AB164" i="19"/>
  <c r="AB165" i="19"/>
  <c r="AB166" i="19"/>
  <c r="AB167" i="19"/>
  <c r="AB168" i="19"/>
  <c r="AB169" i="19"/>
  <c r="AB170" i="19"/>
  <c r="AB171" i="19"/>
  <c r="AB172" i="19"/>
  <c r="AB173" i="19"/>
  <c r="AB174" i="19"/>
  <c r="AB175" i="19"/>
  <c r="AB176" i="19"/>
  <c r="AB177" i="19"/>
  <c r="AB178" i="19"/>
  <c r="AB179" i="19"/>
  <c r="AB180" i="19"/>
  <c r="AB181" i="19"/>
  <c r="AB182" i="19"/>
  <c r="AB183" i="19"/>
  <c r="AB184" i="19"/>
  <c r="AB185" i="19"/>
  <c r="AB186" i="19"/>
  <c r="AB187" i="19"/>
  <c r="AB188" i="19"/>
  <c r="AB189" i="19"/>
  <c r="AB190" i="19"/>
  <c r="AB191" i="19"/>
  <c r="AB192" i="19"/>
  <c r="AB193" i="19"/>
  <c r="AB194" i="19"/>
  <c r="AB195" i="19"/>
  <c r="AB196" i="19"/>
  <c r="AB197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6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26" i="19"/>
  <c r="V33" i="19"/>
  <c r="V32" i="19"/>
  <c r="V31" i="19"/>
  <c r="V30" i="19"/>
  <c r="V29" i="19"/>
  <c r="V19" i="19"/>
  <c r="V28" i="19"/>
  <c r="V11" i="19"/>
  <c r="V27" i="19"/>
  <c r="V13" i="19"/>
  <c r="V25" i="19"/>
  <c r="V24" i="19"/>
  <c r="V10" i="19"/>
  <c r="V23" i="19"/>
  <c r="V22" i="19"/>
  <c r="V21" i="19"/>
  <c r="V20" i="19"/>
  <c r="V18" i="19"/>
  <c r="V17" i="19"/>
  <c r="V16" i="19"/>
  <c r="V15" i="19"/>
  <c r="V14" i="19"/>
  <c r="V12" i="19"/>
  <c r="V9" i="19"/>
  <c r="V8" i="19"/>
  <c r="V7" i="19"/>
  <c r="V6" i="19"/>
  <c r="W6" i="15"/>
  <c r="Z6" i="15"/>
  <c r="W7" i="15"/>
  <c r="Z7" i="15"/>
  <c r="W8" i="15"/>
  <c r="Z8" i="15"/>
  <c r="W9" i="15"/>
  <c r="Z9" i="15"/>
  <c r="W10" i="15"/>
  <c r="Z10" i="15"/>
  <c r="W11" i="15"/>
  <c r="Z11" i="15"/>
  <c r="W12" i="15"/>
  <c r="Z12" i="15"/>
  <c r="W13" i="15"/>
  <c r="Z13" i="15"/>
  <c r="W14" i="15"/>
  <c r="Z14" i="15"/>
  <c r="W15" i="15"/>
  <c r="Z15" i="15"/>
  <c r="Z16" i="15"/>
  <c r="W17" i="15"/>
  <c r="Z17" i="15"/>
  <c r="Z18" i="15"/>
  <c r="W19" i="15"/>
  <c r="Z19" i="15"/>
  <c r="W20" i="15"/>
  <c r="Z20" i="15"/>
  <c r="W21" i="15"/>
  <c r="Z21" i="15"/>
  <c r="Z22" i="15"/>
  <c r="W23" i="15"/>
  <c r="Z23" i="15"/>
  <c r="W24" i="15"/>
  <c r="Z24" i="15"/>
  <c r="W25" i="15"/>
  <c r="Z25" i="15"/>
  <c r="W26" i="15"/>
  <c r="Z26" i="15"/>
  <c r="Z27" i="15"/>
  <c r="W28" i="15"/>
  <c r="Z28" i="15"/>
  <c r="W29" i="15"/>
  <c r="Z29" i="15"/>
  <c r="W30" i="15"/>
  <c r="Z30" i="15"/>
  <c r="W31" i="15"/>
  <c r="Z31" i="15"/>
  <c r="W32" i="15"/>
  <c r="Z32" i="15"/>
  <c r="W33" i="15"/>
  <c r="Z33" i="15"/>
  <c r="W34" i="15"/>
  <c r="Z34" i="15"/>
  <c r="W35" i="15"/>
  <c r="Z35" i="15"/>
  <c r="W36" i="15"/>
  <c r="Z36" i="15"/>
  <c r="W37" i="15"/>
  <c r="Z37" i="15"/>
  <c r="W38" i="15"/>
  <c r="Z38" i="15"/>
  <c r="W39" i="15"/>
  <c r="Z39" i="15"/>
  <c r="W40" i="15"/>
  <c r="Z40" i="15"/>
  <c r="W41" i="15"/>
  <c r="Z41" i="15"/>
  <c r="Z42" i="15"/>
  <c r="W43" i="15"/>
  <c r="Z43" i="15"/>
  <c r="W44" i="15"/>
  <c r="Z44" i="15"/>
  <c r="W45" i="15"/>
  <c r="Z45" i="15"/>
  <c r="Z46" i="15"/>
  <c r="W47" i="15"/>
  <c r="Z47" i="15"/>
  <c r="W48" i="15"/>
  <c r="Z48" i="15"/>
  <c r="W49" i="15"/>
  <c r="Z49" i="15"/>
  <c r="W50" i="15"/>
  <c r="Z50" i="15"/>
  <c r="W51" i="15"/>
  <c r="Z51" i="15"/>
  <c r="W52" i="15"/>
  <c r="Z52" i="15"/>
  <c r="Z53" i="15"/>
  <c r="W54" i="15"/>
  <c r="Z54" i="15"/>
  <c r="W55" i="15"/>
  <c r="Z55" i="15"/>
  <c r="W56" i="15"/>
  <c r="Z56" i="15"/>
  <c r="W57" i="15"/>
  <c r="Z57" i="15"/>
  <c r="W58" i="15"/>
  <c r="Z58" i="15"/>
  <c r="W59" i="15"/>
  <c r="Z59" i="15"/>
  <c r="W60" i="15"/>
  <c r="Z60" i="15"/>
  <c r="W61" i="15"/>
  <c r="Z61" i="15"/>
  <c r="W62" i="15"/>
  <c r="Z62" i="15"/>
  <c r="W63" i="15"/>
  <c r="Z63" i="15"/>
  <c r="W64" i="15"/>
  <c r="Z64" i="15"/>
  <c r="W65" i="15"/>
  <c r="Z65" i="15"/>
  <c r="W66" i="15"/>
  <c r="Z66" i="15"/>
  <c r="W67" i="15"/>
  <c r="Z67" i="15"/>
  <c r="W68" i="15"/>
  <c r="Z68" i="15"/>
  <c r="W69" i="15"/>
  <c r="Z69" i="15"/>
  <c r="W70" i="15"/>
  <c r="Z70" i="15"/>
  <c r="W71" i="15"/>
  <c r="Z71" i="15"/>
  <c r="W72" i="15"/>
  <c r="Z72" i="15"/>
  <c r="W73" i="15"/>
  <c r="Z73" i="15"/>
  <c r="W74" i="15"/>
  <c r="Z74" i="15"/>
  <c r="W75" i="15"/>
  <c r="Z75" i="15"/>
  <c r="W76" i="15"/>
  <c r="Z76" i="15"/>
  <c r="W77" i="15"/>
  <c r="Z77" i="15"/>
  <c r="W78" i="15"/>
  <c r="Z78" i="15"/>
  <c r="W79" i="15"/>
  <c r="Z79" i="15"/>
  <c r="W80" i="15"/>
  <c r="Z80" i="15"/>
  <c r="W81" i="15"/>
  <c r="Z81" i="15"/>
  <c r="W82" i="15"/>
  <c r="Z82" i="15"/>
  <c r="W83" i="15"/>
  <c r="Z83" i="15"/>
  <c r="W84" i="15"/>
  <c r="Z84" i="15"/>
  <c r="W85" i="15"/>
  <c r="Z85" i="15"/>
  <c r="W86" i="15"/>
  <c r="Z86" i="15"/>
  <c r="W87" i="15"/>
  <c r="Z87" i="15"/>
  <c r="Z88" i="15"/>
  <c r="W89" i="15"/>
  <c r="Z89" i="15"/>
  <c r="Z90" i="15"/>
  <c r="W91" i="15"/>
  <c r="Z91" i="15"/>
  <c r="W92" i="15"/>
  <c r="Z92" i="15"/>
  <c r="Z93" i="15"/>
  <c r="W94" i="15"/>
  <c r="Z94" i="15"/>
  <c r="W95" i="15"/>
  <c r="Z95" i="15"/>
  <c r="W96" i="15"/>
  <c r="Z96" i="15"/>
  <c r="W97" i="15"/>
  <c r="Z97" i="15"/>
  <c r="W98" i="15"/>
  <c r="Z98" i="15"/>
  <c r="Z99" i="15"/>
  <c r="W100" i="15"/>
  <c r="Z100" i="15"/>
  <c r="W101" i="15"/>
  <c r="Z101" i="15"/>
  <c r="W102" i="15"/>
  <c r="Z102" i="15"/>
  <c r="W103" i="15"/>
  <c r="Z103" i="15"/>
  <c r="W104" i="15"/>
  <c r="Z104" i="15"/>
  <c r="W105" i="15"/>
  <c r="Z105" i="15"/>
  <c r="W106" i="15"/>
  <c r="Z106" i="15"/>
  <c r="W107" i="15"/>
  <c r="Z107" i="15"/>
  <c r="W108" i="15"/>
  <c r="Z108" i="15"/>
  <c r="W109" i="15"/>
  <c r="Z109" i="15"/>
  <c r="W110" i="15"/>
  <c r="Z110" i="15"/>
  <c r="W111" i="15"/>
  <c r="Z111" i="15"/>
  <c r="W112" i="15"/>
  <c r="Z112" i="15"/>
  <c r="W113" i="15"/>
  <c r="Z113" i="15"/>
  <c r="W114" i="15"/>
  <c r="Z114" i="15"/>
  <c r="W115" i="15"/>
  <c r="Z115" i="15"/>
  <c r="W116" i="15"/>
  <c r="Z116" i="15"/>
  <c r="W117" i="15"/>
  <c r="Z117" i="15"/>
  <c r="W118" i="15"/>
  <c r="Z118" i="15"/>
  <c r="W119" i="15"/>
  <c r="Z119" i="15"/>
  <c r="W120" i="15"/>
  <c r="Z120" i="15"/>
  <c r="W121" i="15"/>
  <c r="Z121" i="15"/>
  <c r="W122" i="15"/>
  <c r="Z122" i="15"/>
  <c r="Z123" i="15"/>
  <c r="W124" i="15"/>
  <c r="Z124" i="15"/>
  <c r="W125" i="15"/>
  <c r="Z125" i="15"/>
  <c r="W126" i="15"/>
  <c r="Z126" i="15"/>
  <c r="Z127" i="15"/>
  <c r="W128" i="15"/>
  <c r="Z128" i="15"/>
  <c r="W129" i="15"/>
  <c r="Z129" i="15"/>
  <c r="W130" i="15"/>
  <c r="Z130" i="15"/>
  <c r="W131" i="15"/>
  <c r="Z131" i="15"/>
  <c r="W132" i="15"/>
  <c r="Z132" i="15"/>
  <c r="W133" i="15"/>
  <c r="Z133" i="15"/>
  <c r="W134" i="15"/>
  <c r="Z134" i="15"/>
  <c r="W135" i="15"/>
  <c r="Z135" i="15"/>
  <c r="W136" i="15"/>
  <c r="Z136" i="15"/>
  <c r="Z137" i="15"/>
  <c r="W138" i="15"/>
  <c r="Z138" i="15"/>
  <c r="W139" i="15"/>
  <c r="Z139" i="15"/>
  <c r="W140" i="15"/>
  <c r="Z140" i="15"/>
  <c r="W141" i="15"/>
  <c r="Z141" i="15"/>
  <c r="W142" i="15"/>
  <c r="Z142" i="15"/>
  <c r="W143" i="15"/>
  <c r="Z143" i="15"/>
  <c r="W144" i="15"/>
  <c r="Z144" i="15"/>
  <c r="W145" i="15"/>
  <c r="Z145" i="15"/>
  <c r="W146" i="15"/>
  <c r="Z146" i="15"/>
  <c r="W147" i="15"/>
  <c r="Z147" i="15"/>
  <c r="W148" i="15"/>
  <c r="Z148" i="15"/>
  <c r="W149" i="15"/>
  <c r="Z149" i="15"/>
  <c r="W150" i="15"/>
  <c r="Z150" i="15"/>
  <c r="Z151" i="15"/>
  <c r="W152" i="15"/>
  <c r="Z152" i="15"/>
  <c r="W153" i="15"/>
  <c r="Z153" i="15"/>
  <c r="W154" i="15"/>
  <c r="Z154" i="15"/>
  <c r="Z155" i="15"/>
  <c r="W156" i="15"/>
  <c r="Z156" i="15"/>
  <c r="W157" i="15"/>
  <c r="Z157" i="15"/>
  <c r="W158" i="15"/>
  <c r="Z158" i="15"/>
  <c r="W159" i="15"/>
  <c r="Z159" i="15"/>
  <c r="W160" i="15"/>
  <c r="Z160" i="15"/>
  <c r="Z161" i="15"/>
  <c r="W162" i="15"/>
  <c r="Z162" i="15"/>
  <c r="W163" i="15"/>
  <c r="Z163" i="15"/>
  <c r="W164" i="15"/>
  <c r="Z164" i="15"/>
  <c r="W165" i="15"/>
  <c r="Z165" i="15"/>
  <c r="W166" i="15"/>
  <c r="Z166" i="15"/>
  <c r="W167" i="15"/>
  <c r="Z167" i="15"/>
  <c r="W168" i="15"/>
  <c r="Z168" i="15"/>
  <c r="W169" i="15"/>
  <c r="Z169" i="15"/>
  <c r="W170" i="15"/>
  <c r="Z170" i="15"/>
  <c r="W171" i="15"/>
  <c r="Z171" i="15"/>
  <c r="W172" i="15"/>
  <c r="Z172" i="15"/>
  <c r="Z173" i="15"/>
  <c r="Z174" i="15"/>
  <c r="W175" i="15"/>
  <c r="Z175" i="15"/>
  <c r="W176" i="15"/>
  <c r="Z176" i="15"/>
  <c r="Z177" i="15"/>
  <c r="W178" i="15"/>
  <c r="Z178" i="15"/>
  <c r="W179" i="15"/>
  <c r="Z179" i="15"/>
  <c r="W180" i="15"/>
  <c r="Z180" i="15"/>
  <c r="Z181" i="15"/>
  <c r="W182" i="15"/>
  <c r="Z182" i="15"/>
  <c r="W183" i="15"/>
  <c r="Z183" i="15"/>
  <c r="W184" i="15"/>
  <c r="Z184" i="15"/>
  <c r="W185" i="15"/>
  <c r="Z185" i="15"/>
  <c r="Z186" i="15"/>
  <c r="W187" i="15"/>
  <c r="Z187" i="15"/>
  <c r="W188" i="15"/>
  <c r="Z188" i="15"/>
  <c r="W189" i="15"/>
  <c r="Z189" i="15"/>
  <c r="W190" i="15"/>
  <c r="Z190" i="15"/>
  <c r="W191" i="15"/>
  <c r="Z191" i="15"/>
  <c r="W192" i="15"/>
  <c r="Z192" i="15"/>
  <c r="W193" i="15"/>
  <c r="Z193" i="15"/>
  <c r="W194" i="15"/>
  <c r="Z194" i="15"/>
  <c r="W195" i="15"/>
  <c r="Z195" i="15"/>
  <c r="W196" i="15"/>
  <c r="Z196" i="15"/>
  <c r="W197" i="15"/>
  <c r="Z197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123" i="15"/>
  <c r="AA124" i="15"/>
  <c r="AA125" i="15"/>
  <c r="AA126" i="15"/>
  <c r="AA127" i="15"/>
  <c r="AA128" i="15"/>
  <c r="AA129" i="15"/>
  <c r="AA130" i="15"/>
  <c r="AA131" i="15"/>
  <c r="AA132" i="15"/>
  <c r="AA133" i="15"/>
  <c r="AA134" i="15"/>
  <c r="AA135" i="15"/>
  <c r="AA136" i="15"/>
  <c r="AA137" i="15"/>
  <c r="AA138" i="15"/>
  <c r="AA139" i="15"/>
  <c r="AA140" i="15"/>
  <c r="AA141" i="15"/>
  <c r="AA142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7" i="15"/>
  <c r="AA168" i="15"/>
  <c r="AA169" i="15"/>
  <c r="AA170" i="15"/>
  <c r="AA171" i="15"/>
  <c r="AA172" i="15"/>
  <c r="AA173" i="15"/>
  <c r="AA174" i="15"/>
  <c r="AA175" i="15"/>
  <c r="AA176" i="15"/>
  <c r="AA177" i="15"/>
  <c r="AA178" i="15"/>
  <c r="AA179" i="15"/>
  <c r="AA180" i="15"/>
  <c r="AA181" i="15"/>
  <c r="AA182" i="15"/>
  <c r="AA183" i="15"/>
  <c r="AA184" i="15"/>
  <c r="AA185" i="15"/>
  <c r="AA186" i="15"/>
  <c r="AA187" i="15"/>
  <c r="AA188" i="15"/>
  <c r="AA189" i="15"/>
  <c r="AA190" i="15"/>
  <c r="AA191" i="15"/>
  <c r="AA192" i="15"/>
  <c r="AA193" i="15"/>
  <c r="AA194" i="15"/>
  <c r="AA195" i="15"/>
  <c r="AA196" i="15"/>
  <c r="AA197" i="15"/>
  <c r="AA2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6" i="15"/>
  <c r="W16" i="15"/>
  <c r="W18" i="15"/>
  <c r="W22" i="15"/>
  <c r="W27" i="15"/>
  <c r="W42" i="15"/>
  <c r="W46" i="15"/>
  <c r="W53" i="15"/>
  <c r="W88" i="15"/>
  <c r="W90" i="15"/>
  <c r="W93" i="15"/>
  <c r="W99" i="15"/>
  <c r="W123" i="15"/>
  <c r="W127" i="15"/>
  <c r="W137" i="15"/>
  <c r="W151" i="15"/>
  <c r="W155" i="15"/>
  <c r="W161" i="15"/>
  <c r="W173" i="15"/>
  <c r="W174" i="15"/>
  <c r="W177" i="15"/>
  <c r="W181" i="15"/>
  <c r="W186" i="15"/>
  <c r="AB8" i="14"/>
  <c r="AC8" i="14"/>
  <c r="AB9" i="14"/>
  <c r="AC9" i="14"/>
  <c r="AB10" i="14"/>
  <c r="AC10" i="14"/>
  <c r="AB11" i="14"/>
  <c r="AC11" i="14"/>
  <c r="AB12" i="14"/>
  <c r="AC12" i="14"/>
  <c r="AB13" i="14"/>
  <c r="AC13" i="14"/>
  <c r="AB14" i="14"/>
  <c r="AC14" i="14"/>
  <c r="AB15" i="14"/>
  <c r="AC15" i="14"/>
  <c r="AB16" i="14"/>
  <c r="AC16" i="14"/>
  <c r="AB17" i="14"/>
  <c r="AC17" i="14"/>
  <c r="AB18" i="14"/>
  <c r="AC18" i="14"/>
  <c r="AB19" i="14"/>
  <c r="AC19" i="14"/>
  <c r="AB20" i="14"/>
  <c r="AC20" i="14"/>
  <c r="AB21" i="14"/>
  <c r="AC21" i="14"/>
  <c r="AB22" i="14"/>
  <c r="AC22" i="14"/>
  <c r="AB23" i="14"/>
  <c r="AC23" i="14"/>
  <c r="AB24" i="14"/>
  <c r="AC24" i="14"/>
  <c r="AB25" i="14"/>
  <c r="AC25" i="14"/>
  <c r="AB26" i="14"/>
  <c r="AC26" i="14"/>
  <c r="AB27" i="14"/>
  <c r="AC27" i="14"/>
  <c r="AB28" i="14"/>
  <c r="AC28" i="14"/>
  <c r="AB29" i="14"/>
  <c r="AC29" i="14"/>
  <c r="AB30" i="14"/>
  <c r="AC30" i="14"/>
  <c r="AB31" i="14"/>
  <c r="AC31" i="14"/>
  <c r="AB32" i="14"/>
  <c r="AC32" i="14"/>
  <c r="AB33" i="14"/>
  <c r="AC33" i="14"/>
  <c r="AB34" i="14"/>
  <c r="AC34" i="14"/>
  <c r="AB35" i="14"/>
  <c r="AC35" i="14"/>
  <c r="AB36" i="14"/>
  <c r="AC36" i="14"/>
  <c r="AB37" i="14"/>
  <c r="AC37" i="14"/>
  <c r="AB38" i="14"/>
  <c r="AC38" i="14"/>
  <c r="AB39" i="14"/>
  <c r="AC39" i="14"/>
  <c r="AB40" i="14"/>
  <c r="AC40" i="14"/>
  <c r="AB41" i="14"/>
  <c r="AC41" i="14"/>
  <c r="AB42" i="14"/>
  <c r="AC42" i="14"/>
  <c r="AB43" i="14"/>
  <c r="AC43" i="14"/>
  <c r="AB44" i="14"/>
  <c r="AC44" i="14"/>
  <c r="AB45" i="14"/>
  <c r="AC45" i="14"/>
  <c r="AB46" i="14"/>
  <c r="AC46" i="14"/>
  <c r="AB47" i="14"/>
  <c r="AC47" i="14"/>
  <c r="AB48" i="14"/>
  <c r="AC48" i="14"/>
  <c r="AB49" i="14"/>
  <c r="AC49" i="14"/>
  <c r="AB50" i="14"/>
  <c r="AC50" i="14"/>
  <c r="AB51" i="14"/>
  <c r="AC51" i="14"/>
  <c r="AB52" i="14"/>
  <c r="AC52" i="14"/>
  <c r="AB53" i="14"/>
  <c r="AC53" i="14"/>
  <c r="AB54" i="14"/>
  <c r="AC54" i="14"/>
  <c r="AB55" i="14"/>
  <c r="AC55" i="14"/>
  <c r="AB56" i="14"/>
  <c r="AC56" i="14"/>
  <c r="AB57" i="14"/>
  <c r="AC57" i="14"/>
  <c r="AB58" i="14"/>
  <c r="AC58" i="14"/>
  <c r="AB59" i="14"/>
  <c r="AC59" i="14"/>
  <c r="AB60" i="14"/>
  <c r="AC60" i="14"/>
  <c r="AB61" i="14"/>
  <c r="AC61" i="14"/>
  <c r="AB62" i="14"/>
  <c r="AC62" i="14"/>
  <c r="AB63" i="14"/>
  <c r="AC63" i="14"/>
  <c r="AB64" i="14"/>
  <c r="AC64" i="14"/>
  <c r="AB65" i="14"/>
  <c r="AC65" i="14"/>
  <c r="AB66" i="14"/>
  <c r="AC66" i="14"/>
  <c r="AB67" i="14"/>
  <c r="AC67" i="14"/>
  <c r="AB68" i="14"/>
  <c r="AC68" i="14"/>
  <c r="AB69" i="14"/>
  <c r="AC69" i="14"/>
  <c r="AB70" i="14"/>
  <c r="AC70" i="14"/>
  <c r="AB71" i="14"/>
  <c r="AC71" i="14"/>
  <c r="AB72" i="14"/>
  <c r="AC72" i="14"/>
  <c r="AB73" i="14"/>
  <c r="AC73" i="14"/>
  <c r="AB74" i="14"/>
  <c r="AC74" i="14"/>
  <c r="AB75" i="14"/>
  <c r="AC75" i="14"/>
  <c r="AB76" i="14"/>
  <c r="AC76" i="14"/>
  <c r="AB77" i="14"/>
  <c r="AC77" i="14"/>
  <c r="AB78" i="14"/>
  <c r="AC78" i="14"/>
  <c r="AB79" i="14"/>
  <c r="AC79" i="14"/>
  <c r="AB80" i="14"/>
  <c r="AC80" i="14"/>
  <c r="AB81" i="14"/>
  <c r="AC81" i="14"/>
  <c r="AB82" i="14"/>
  <c r="AC82" i="14"/>
  <c r="AB83" i="14"/>
  <c r="AC83" i="14"/>
  <c r="AB84" i="14"/>
  <c r="AC84" i="14"/>
  <c r="AB85" i="14"/>
  <c r="AC85" i="14"/>
  <c r="AB86" i="14"/>
  <c r="AC86" i="14"/>
  <c r="AB87" i="14"/>
  <c r="AC87" i="14"/>
  <c r="AB88" i="14"/>
  <c r="AC88" i="14"/>
  <c r="AB89" i="14"/>
  <c r="AC89" i="14"/>
  <c r="AB90" i="14"/>
  <c r="AC90" i="14"/>
  <c r="AB91" i="14"/>
  <c r="AC91" i="14"/>
  <c r="AB92" i="14"/>
  <c r="AC92" i="14"/>
  <c r="AB93" i="14"/>
  <c r="AC93" i="14"/>
  <c r="AB94" i="14"/>
  <c r="AC94" i="14"/>
  <c r="AB95" i="14"/>
  <c r="AC95" i="14"/>
  <c r="AB96" i="14"/>
  <c r="AC96" i="14"/>
  <c r="AB97" i="14"/>
  <c r="AC97" i="14"/>
  <c r="AB98" i="14"/>
  <c r="AC98" i="14"/>
  <c r="AB99" i="14"/>
  <c r="AC99" i="14"/>
  <c r="AB100" i="14"/>
  <c r="AC100" i="14"/>
  <c r="AB101" i="14"/>
  <c r="AC101" i="14"/>
  <c r="AB102" i="14"/>
  <c r="AC102" i="14"/>
  <c r="AB103" i="14"/>
  <c r="AC103" i="14"/>
  <c r="AB104" i="14"/>
  <c r="AC104" i="14"/>
  <c r="AB105" i="14"/>
  <c r="AC105" i="14"/>
  <c r="AB106" i="14"/>
  <c r="AC106" i="14"/>
  <c r="AB107" i="14"/>
  <c r="AC107" i="14"/>
  <c r="AB108" i="14"/>
  <c r="AC108" i="14"/>
  <c r="AB109" i="14"/>
  <c r="AC109" i="14"/>
  <c r="AB110" i="14"/>
  <c r="AC110" i="14"/>
  <c r="AB111" i="14"/>
  <c r="AC111" i="14"/>
  <c r="AB112" i="14"/>
  <c r="AC112" i="14"/>
  <c r="AB113" i="14"/>
  <c r="AC113" i="14"/>
  <c r="AB114" i="14"/>
  <c r="AC114" i="14"/>
  <c r="AB115" i="14"/>
  <c r="AC115" i="14"/>
  <c r="AB116" i="14"/>
  <c r="AC116" i="14"/>
  <c r="AB117" i="14"/>
  <c r="AC117" i="14"/>
  <c r="AB118" i="14"/>
  <c r="AC118" i="14"/>
  <c r="AB119" i="14"/>
  <c r="AC119" i="14"/>
  <c r="AB120" i="14"/>
  <c r="AC120" i="14"/>
  <c r="AB121" i="14"/>
  <c r="AC121" i="14"/>
  <c r="AB122" i="14"/>
  <c r="AC122" i="14"/>
  <c r="AB123" i="14"/>
  <c r="AC123" i="14"/>
  <c r="AB124" i="14"/>
  <c r="AC124" i="14"/>
  <c r="AB125" i="14"/>
  <c r="AC125" i="14"/>
  <c r="AB126" i="14"/>
  <c r="AC126" i="14"/>
  <c r="AB127" i="14"/>
  <c r="AC127" i="14"/>
  <c r="AB128" i="14"/>
  <c r="AC128" i="14"/>
  <c r="AB129" i="14"/>
  <c r="AC129" i="14"/>
  <c r="AB130" i="14"/>
  <c r="AC130" i="14"/>
  <c r="AB131" i="14"/>
  <c r="AC131" i="14"/>
  <c r="AB132" i="14"/>
  <c r="AC132" i="14"/>
  <c r="AB133" i="14"/>
  <c r="AC133" i="14"/>
  <c r="AB134" i="14"/>
  <c r="AC134" i="14"/>
  <c r="AB135" i="14"/>
  <c r="AC135" i="14"/>
  <c r="AB136" i="14"/>
  <c r="AC136" i="14"/>
  <c r="AB137" i="14"/>
  <c r="AC137" i="14"/>
  <c r="AB138" i="14"/>
  <c r="AC138" i="14"/>
  <c r="AB139" i="14"/>
  <c r="AC139" i="14"/>
  <c r="AB140" i="14"/>
  <c r="AC140" i="14"/>
  <c r="AB141" i="14"/>
  <c r="AC141" i="14"/>
  <c r="AB142" i="14"/>
  <c r="AC142" i="14"/>
  <c r="AB143" i="14"/>
  <c r="AC143" i="14"/>
  <c r="AB144" i="14"/>
  <c r="AC144" i="14"/>
  <c r="AB145" i="14"/>
  <c r="AC145" i="14"/>
  <c r="AB146" i="14"/>
  <c r="AC146" i="14"/>
  <c r="AB147" i="14"/>
  <c r="AC147" i="14"/>
  <c r="AB148" i="14"/>
  <c r="AC148" i="14"/>
  <c r="AB149" i="14"/>
  <c r="AC149" i="14"/>
  <c r="AB150" i="14"/>
  <c r="AC150" i="14"/>
  <c r="AB151" i="14"/>
  <c r="AC151" i="14"/>
  <c r="AB152" i="14"/>
  <c r="AC152" i="14"/>
  <c r="AB153" i="14"/>
  <c r="AC153" i="14"/>
  <c r="AB154" i="14"/>
  <c r="AC154" i="14"/>
  <c r="AB155" i="14"/>
  <c r="AC155" i="14"/>
  <c r="AB156" i="14"/>
  <c r="AC156" i="14"/>
  <c r="AB157" i="14"/>
  <c r="AC157" i="14"/>
  <c r="AB158" i="14"/>
  <c r="AC158" i="14"/>
  <c r="AB159" i="14"/>
  <c r="AC159" i="14"/>
  <c r="AB160" i="14"/>
  <c r="AC160" i="14"/>
  <c r="AB161" i="14"/>
  <c r="AC161" i="14"/>
  <c r="AB162" i="14"/>
  <c r="AC162" i="14"/>
  <c r="AB163" i="14"/>
  <c r="AC163" i="14"/>
  <c r="AB164" i="14"/>
  <c r="AC164" i="14"/>
  <c r="AB165" i="14"/>
  <c r="AC165" i="14"/>
  <c r="AB166" i="14"/>
  <c r="AC166" i="14"/>
  <c r="AB167" i="14"/>
  <c r="AC167" i="14"/>
  <c r="AB168" i="14"/>
  <c r="AC168" i="14"/>
  <c r="AB169" i="14"/>
  <c r="AC169" i="14"/>
  <c r="AB170" i="14"/>
  <c r="AC170" i="14"/>
  <c r="AB171" i="14"/>
  <c r="AC171" i="14"/>
  <c r="AB172" i="14"/>
  <c r="AC172" i="14"/>
  <c r="AB173" i="14"/>
  <c r="AC173" i="14"/>
  <c r="AB174" i="14"/>
  <c r="AC174" i="14"/>
  <c r="AB175" i="14"/>
  <c r="AC175" i="14"/>
  <c r="AB176" i="14"/>
  <c r="AC176" i="14"/>
  <c r="AB177" i="14"/>
  <c r="AC177" i="14"/>
  <c r="AB178" i="14"/>
  <c r="AC178" i="14"/>
  <c r="AB179" i="14"/>
  <c r="AC179" i="14"/>
  <c r="AB180" i="14"/>
  <c r="AC180" i="14"/>
  <c r="AB181" i="14"/>
  <c r="AC181" i="14"/>
  <c r="AB182" i="14"/>
  <c r="AC182" i="14"/>
  <c r="AB183" i="14"/>
  <c r="AC183" i="14"/>
  <c r="AB184" i="14"/>
  <c r="AC184" i="14"/>
  <c r="AB185" i="14"/>
  <c r="AC185" i="14"/>
  <c r="AB186" i="14"/>
  <c r="AC186" i="14"/>
  <c r="AB187" i="14"/>
  <c r="AC187" i="14"/>
  <c r="AB188" i="14"/>
  <c r="AC188" i="14"/>
  <c r="AB189" i="14"/>
  <c r="AC189" i="14"/>
  <c r="AB190" i="14"/>
  <c r="AC190" i="14"/>
  <c r="AB191" i="14"/>
  <c r="AC191" i="14"/>
  <c r="AB192" i="14"/>
  <c r="AC192" i="14"/>
  <c r="AB193" i="14"/>
  <c r="AC193" i="14"/>
  <c r="AB194" i="14"/>
  <c r="AC194" i="14"/>
  <c r="AB195" i="14"/>
  <c r="AC195" i="14"/>
  <c r="AB196" i="14"/>
  <c r="AC196" i="14"/>
  <c r="AB197" i="14"/>
  <c r="AC197" i="14"/>
  <c r="AB198" i="14"/>
  <c r="AC198" i="14"/>
  <c r="AB199" i="14"/>
  <c r="AC199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D22" i="14"/>
  <c r="AD23" i="14"/>
  <c r="AD24" i="14"/>
  <c r="AD25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D83" i="14"/>
  <c r="AD84" i="14"/>
  <c r="AD85" i="14"/>
  <c r="AD86" i="14"/>
  <c r="AD87" i="14"/>
  <c r="AD88" i="14"/>
  <c r="AD89" i="14"/>
  <c r="AD90" i="14"/>
  <c r="AD91" i="14"/>
  <c r="AD92" i="14"/>
  <c r="AD93" i="14"/>
  <c r="AD94" i="14"/>
  <c r="AD95" i="14"/>
  <c r="AD96" i="14"/>
  <c r="AD97" i="14"/>
  <c r="AD98" i="14"/>
  <c r="AD99" i="14"/>
  <c r="AD100" i="14"/>
  <c r="AD101" i="14"/>
  <c r="AD102" i="14"/>
  <c r="AD103" i="14"/>
  <c r="AD104" i="14"/>
  <c r="AD105" i="14"/>
  <c r="AD106" i="14"/>
  <c r="AD107" i="14"/>
  <c r="AD108" i="14"/>
  <c r="AD109" i="14"/>
  <c r="AD110" i="14"/>
  <c r="AD111" i="14"/>
  <c r="AD112" i="14"/>
  <c r="AD113" i="14"/>
  <c r="AD114" i="14"/>
  <c r="AD115" i="14"/>
  <c r="AD116" i="14"/>
  <c r="AD117" i="14"/>
  <c r="AD118" i="14"/>
  <c r="AD119" i="14"/>
  <c r="AD120" i="14"/>
  <c r="AD121" i="14"/>
  <c r="AD122" i="14"/>
  <c r="AD123" i="14"/>
  <c r="AD124" i="14"/>
  <c r="AD125" i="14"/>
  <c r="AD126" i="14"/>
  <c r="AD127" i="14"/>
  <c r="AD128" i="14"/>
  <c r="AD129" i="14"/>
  <c r="AD130" i="14"/>
  <c r="AD131" i="14"/>
  <c r="AD132" i="14"/>
  <c r="AD133" i="14"/>
  <c r="AD134" i="14"/>
  <c r="AD135" i="14"/>
  <c r="AD136" i="14"/>
  <c r="AD137" i="14"/>
  <c r="AD138" i="14"/>
  <c r="AD139" i="14"/>
  <c r="AD140" i="14"/>
  <c r="AD141" i="14"/>
  <c r="AD142" i="14"/>
  <c r="AD143" i="14"/>
  <c r="AD144" i="14"/>
  <c r="AD145" i="14"/>
  <c r="AD146" i="14"/>
  <c r="AD147" i="14"/>
  <c r="AD148" i="14"/>
  <c r="AD149" i="14"/>
  <c r="AD150" i="14"/>
  <c r="AD151" i="14"/>
  <c r="AD152" i="14"/>
  <c r="AD153" i="14"/>
  <c r="AD154" i="14"/>
  <c r="AD155" i="14"/>
  <c r="AD156" i="14"/>
  <c r="AD157" i="14"/>
  <c r="AD158" i="14"/>
  <c r="AD159" i="14"/>
  <c r="AD160" i="14"/>
  <c r="AD161" i="14"/>
  <c r="AD162" i="14"/>
  <c r="AD163" i="14"/>
  <c r="AD164" i="14"/>
  <c r="AD165" i="14"/>
  <c r="AD166" i="14"/>
  <c r="AD167" i="14"/>
  <c r="AD168" i="14"/>
  <c r="AD169" i="14"/>
  <c r="AD170" i="14"/>
  <c r="AD171" i="14"/>
  <c r="AD172" i="14"/>
  <c r="AD173" i="14"/>
  <c r="AD174" i="14"/>
  <c r="AD175" i="14"/>
  <c r="AD176" i="14"/>
  <c r="AD177" i="14"/>
  <c r="AD178" i="14"/>
  <c r="AD179" i="14"/>
  <c r="AD180" i="14"/>
  <c r="AD181" i="14"/>
  <c r="AD182" i="14"/>
  <c r="AD183" i="14"/>
  <c r="AD184" i="14"/>
  <c r="AD185" i="14"/>
  <c r="AD186" i="14"/>
  <c r="AD187" i="14"/>
  <c r="AD188" i="14"/>
  <c r="AD189" i="14"/>
  <c r="AD190" i="14"/>
  <c r="AD191" i="14"/>
  <c r="AD192" i="14"/>
  <c r="AD193" i="14"/>
  <c r="AD194" i="14"/>
  <c r="AD195" i="14"/>
  <c r="AD196" i="14"/>
  <c r="AD197" i="14"/>
  <c r="AD198" i="14"/>
  <c r="AD199" i="14"/>
  <c r="AG55" i="14"/>
  <c r="AD6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J55" i="14"/>
  <c r="AG56" i="14"/>
  <c r="AH56" i="14"/>
  <c r="AJ56" i="14"/>
  <c r="AG57" i="14"/>
  <c r="AH57" i="14"/>
  <c r="AJ57" i="14"/>
  <c r="AG58" i="14"/>
  <c r="AH58" i="14"/>
  <c r="AJ58" i="14"/>
  <c r="AG59" i="14"/>
  <c r="AH59" i="14"/>
  <c r="AJ59" i="14"/>
  <c r="AG60" i="14"/>
  <c r="AH60" i="14"/>
  <c r="AJ60" i="14"/>
  <c r="AG61" i="14"/>
  <c r="AH61" i="14"/>
  <c r="AJ61" i="14"/>
  <c r="AG62" i="14"/>
  <c r="AH62" i="14"/>
  <c r="AJ62" i="14"/>
  <c r="AG63" i="14"/>
  <c r="AH63" i="14"/>
  <c r="AJ63" i="14"/>
  <c r="AG64" i="14"/>
  <c r="AH64" i="14"/>
  <c r="AJ64" i="14"/>
  <c r="AG65" i="14"/>
  <c r="AH65" i="14"/>
  <c r="AJ65" i="14"/>
  <c r="AG66" i="14"/>
  <c r="AH66" i="14"/>
  <c r="AJ66" i="14"/>
  <c r="AG67" i="14"/>
  <c r="AH67" i="14"/>
  <c r="AJ67" i="14"/>
  <c r="AG68" i="14"/>
  <c r="AH68" i="14"/>
  <c r="AJ68" i="14"/>
  <c r="AG69" i="14"/>
  <c r="AH69" i="14"/>
  <c r="AJ69" i="14"/>
  <c r="AG70" i="14"/>
  <c r="AH70" i="14"/>
  <c r="AJ70" i="14"/>
  <c r="AG71" i="14"/>
  <c r="AH71" i="14"/>
  <c r="AJ71" i="14"/>
  <c r="AG72" i="14"/>
  <c r="AH72" i="14"/>
  <c r="AJ72" i="14"/>
  <c r="AG73" i="14"/>
  <c r="AH73" i="14"/>
  <c r="AJ73" i="14"/>
  <c r="AG74" i="14"/>
  <c r="AH74" i="14"/>
  <c r="AJ74" i="14"/>
  <c r="AG75" i="14"/>
  <c r="AH75" i="14"/>
  <c r="AJ75" i="14"/>
  <c r="AG76" i="14"/>
  <c r="AH76" i="14"/>
  <c r="AJ76" i="14"/>
  <c r="AG77" i="14"/>
  <c r="AH77" i="14"/>
  <c r="AJ77" i="14"/>
  <c r="AG78" i="14"/>
  <c r="AH78" i="14"/>
  <c r="AJ78" i="14"/>
  <c r="AG79" i="14"/>
  <c r="AH79" i="14"/>
  <c r="AJ79" i="14"/>
  <c r="AG80" i="14"/>
  <c r="AH80" i="14"/>
  <c r="AJ80" i="14"/>
  <c r="AG81" i="14"/>
  <c r="AH81" i="14"/>
  <c r="AJ81" i="14"/>
  <c r="AG82" i="14"/>
  <c r="AH82" i="14"/>
  <c r="AJ82" i="14"/>
  <c r="AG83" i="14"/>
  <c r="AH83" i="14"/>
  <c r="AJ83" i="14"/>
  <c r="AG84" i="14"/>
  <c r="AH84" i="14"/>
  <c r="AJ84" i="14"/>
  <c r="AG85" i="14"/>
  <c r="AH85" i="14"/>
  <c r="AJ85" i="14"/>
  <c r="AG86" i="14"/>
  <c r="AH86" i="14"/>
  <c r="AJ86" i="14"/>
  <c r="AG87" i="14"/>
  <c r="AH87" i="14"/>
  <c r="AJ87" i="14"/>
  <c r="AG88" i="14"/>
  <c r="AH88" i="14"/>
  <c r="AJ88" i="14"/>
  <c r="AG89" i="14"/>
  <c r="AH89" i="14"/>
  <c r="AJ89" i="14"/>
  <c r="AG90" i="14"/>
  <c r="AH90" i="14"/>
  <c r="AJ90" i="14"/>
  <c r="AG91" i="14"/>
  <c r="AH91" i="14"/>
  <c r="AJ91" i="14"/>
  <c r="AG92" i="14"/>
  <c r="AH92" i="14"/>
  <c r="AJ92" i="14"/>
  <c r="AG93" i="14"/>
  <c r="AH93" i="14"/>
  <c r="AJ93" i="14"/>
  <c r="AG94" i="14"/>
  <c r="AH94" i="14"/>
  <c r="AJ94" i="14"/>
  <c r="AG95" i="14"/>
  <c r="AH95" i="14"/>
  <c r="AJ95" i="14"/>
  <c r="AG96" i="14"/>
  <c r="AH96" i="14"/>
  <c r="AJ96" i="14"/>
  <c r="AG97" i="14"/>
  <c r="AH97" i="14"/>
  <c r="AJ97" i="14"/>
  <c r="AG98" i="14"/>
  <c r="AH98" i="14"/>
  <c r="AJ98" i="14"/>
  <c r="AG99" i="14"/>
  <c r="AH99" i="14"/>
  <c r="AJ99" i="14"/>
  <c r="AG100" i="14"/>
  <c r="AH100" i="14"/>
  <c r="AJ100" i="14"/>
  <c r="AG101" i="14"/>
  <c r="AH101" i="14"/>
  <c r="AJ101" i="14"/>
  <c r="AG102" i="14"/>
  <c r="AH102" i="14"/>
  <c r="AJ102" i="14"/>
  <c r="AG103" i="14"/>
  <c r="AH103" i="14"/>
  <c r="AJ103" i="14"/>
  <c r="AG104" i="14"/>
  <c r="AH104" i="14"/>
  <c r="AJ104" i="14"/>
  <c r="AG105" i="14"/>
  <c r="AH105" i="14"/>
  <c r="AJ105" i="14"/>
  <c r="AG106" i="14"/>
  <c r="AH106" i="14"/>
  <c r="AJ106" i="14"/>
  <c r="AG107" i="14"/>
  <c r="AH107" i="14"/>
  <c r="AJ107" i="14"/>
  <c r="AG33" i="14"/>
  <c r="AJ33" i="14"/>
  <c r="AG34" i="14"/>
  <c r="AJ34" i="14"/>
  <c r="AG35" i="14"/>
  <c r="AJ35" i="14"/>
  <c r="AG36" i="14"/>
  <c r="AJ36" i="14"/>
  <c r="AG37" i="14"/>
  <c r="AJ37" i="14"/>
  <c r="AG38" i="14"/>
  <c r="AJ38" i="14"/>
  <c r="AG39" i="14"/>
  <c r="AJ39" i="14"/>
  <c r="AG40" i="14"/>
  <c r="AJ40" i="14"/>
  <c r="AG41" i="14"/>
  <c r="AJ41" i="14"/>
  <c r="AG42" i="14"/>
  <c r="AJ42" i="14"/>
  <c r="AG43" i="14"/>
  <c r="AJ43" i="14"/>
  <c r="AG44" i="14"/>
  <c r="AJ44" i="14"/>
  <c r="AG45" i="14"/>
  <c r="AJ45" i="14"/>
  <c r="AG46" i="14"/>
  <c r="AJ46" i="14"/>
  <c r="AG47" i="14"/>
  <c r="AJ47" i="14"/>
  <c r="AG48" i="14"/>
  <c r="AJ48" i="14"/>
  <c r="AG49" i="14"/>
  <c r="AJ49" i="14"/>
  <c r="AG50" i="14"/>
  <c r="AJ50" i="14"/>
  <c r="AG51" i="14"/>
  <c r="AJ51" i="14"/>
  <c r="AG52" i="14"/>
  <c r="AJ52" i="14"/>
  <c r="AG53" i="14"/>
  <c r="AJ53" i="14"/>
  <c r="AG54" i="14"/>
  <c r="AJ54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8" i="14"/>
  <c r="AG9" i="14"/>
  <c r="AG10" i="14"/>
  <c r="AG11" i="14"/>
  <c r="AG12" i="14"/>
  <c r="AG13" i="14"/>
  <c r="AG14" i="14"/>
  <c r="AG15" i="14"/>
  <c r="AG16" i="14"/>
  <c r="AG17" i="14"/>
  <c r="AG18" i="14"/>
  <c r="AG19" i="14"/>
  <c r="AG20" i="14"/>
  <c r="AG21" i="14"/>
  <c r="AG22" i="14"/>
  <c r="AG23" i="14"/>
  <c r="AG24" i="14"/>
  <c r="AG25" i="14"/>
  <c r="AG26" i="14"/>
  <c r="AG27" i="14"/>
  <c r="AG28" i="14"/>
  <c r="AG29" i="14"/>
  <c r="AG30" i="14"/>
  <c r="AG31" i="14"/>
  <c r="AG32" i="14"/>
  <c r="AG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W19" i="14"/>
  <c r="X19" i="14"/>
  <c r="Y19" i="14"/>
  <c r="Z19" i="14"/>
  <c r="AA19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W8" i="14"/>
  <c r="X8" i="14"/>
  <c r="Y8" i="14"/>
  <c r="Z8" i="14"/>
  <c r="AA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W9" i="14"/>
  <c r="X9" i="14"/>
  <c r="Y9" i="14"/>
  <c r="Z9" i="14"/>
  <c r="AA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W10" i="14"/>
  <c r="X10" i="14"/>
  <c r="Y10" i="14"/>
  <c r="Z10" i="14"/>
  <c r="AA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W11" i="14"/>
  <c r="X11" i="14"/>
  <c r="Y11" i="14"/>
  <c r="Z11" i="14"/>
  <c r="AA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W12" i="14"/>
  <c r="X12" i="14"/>
  <c r="Y12" i="14"/>
  <c r="Z12" i="14"/>
  <c r="AA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W13" i="14"/>
  <c r="X13" i="14"/>
  <c r="Y13" i="14"/>
  <c r="Z13" i="14"/>
  <c r="AA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W14" i="14"/>
  <c r="X14" i="14"/>
  <c r="Y14" i="14"/>
  <c r="Z14" i="14"/>
  <c r="AA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W15" i="14"/>
  <c r="X15" i="14"/>
  <c r="Y15" i="14"/>
  <c r="Z15" i="14"/>
  <c r="AA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W16" i="14"/>
  <c r="X16" i="14"/>
  <c r="Y16" i="14"/>
  <c r="Z16" i="14"/>
  <c r="AA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W17" i="14"/>
  <c r="X17" i="14"/>
  <c r="Y17" i="14"/>
  <c r="Z17" i="14"/>
  <c r="AA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W18" i="14"/>
  <c r="X18" i="14"/>
  <c r="Y18" i="14"/>
  <c r="Z18" i="14"/>
  <c r="AA18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W20" i="14"/>
  <c r="X20" i="14"/>
  <c r="Y20" i="14"/>
  <c r="Z20" i="14"/>
  <c r="AA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W21" i="14"/>
  <c r="X21" i="14"/>
  <c r="Y21" i="14"/>
  <c r="Z21" i="14"/>
  <c r="AA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W22" i="14"/>
  <c r="X22" i="14"/>
  <c r="Y22" i="14"/>
  <c r="Z22" i="14"/>
  <c r="AA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W23" i="14"/>
  <c r="X23" i="14"/>
  <c r="Y23" i="14"/>
  <c r="Z23" i="14"/>
  <c r="AA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W24" i="14"/>
  <c r="X24" i="14"/>
  <c r="Y24" i="14"/>
  <c r="Z24" i="14"/>
  <c r="AA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W25" i="14"/>
  <c r="X25" i="14"/>
  <c r="Y25" i="14"/>
  <c r="Z25" i="14"/>
  <c r="AA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W26" i="14"/>
  <c r="X26" i="14"/>
  <c r="Y26" i="14"/>
  <c r="Z26" i="14"/>
  <c r="AA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W27" i="14"/>
  <c r="X27" i="14"/>
  <c r="Y27" i="14"/>
  <c r="Z27" i="14"/>
  <c r="AA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W28" i="14"/>
  <c r="X28" i="14"/>
  <c r="Y28" i="14"/>
  <c r="Z28" i="14"/>
  <c r="AA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W29" i="14"/>
  <c r="X29" i="14"/>
  <c r="Y29" i="14"/>
  <c r="Z29" i="14"/>
  <c r="AA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W30" i="14"/>
  <c r="X30" i="14"/>
  <c r="Y30" i="14"/>
  <c r="Z30" i="14"/>
  <c r="AA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W31" i="14"/>
  <c r="X31" i="14"/>
  <c r="Y31" i="14"/>
  <c r="Z31" i="14"/>
  <c r="AA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W32" i="14"/>
  <c r="X32" i="14"/>
  <c r="Y32" i="14"/>
  <c r="Z32" i="14"/>
  <c r="AA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W33" i="14"/>
  <c r="X33" i="14"/>
  <c r="Y33" i="14"/>
  <c r="Z33" i="14"/>
  <c r="AA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W34" i="14"/>
  <c r="X34" i="14"/>
  <c r="Y34" i="14"/>
  <c r="Z34" i="14"/>
  <c r="AA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W35" i="14"/>
  <c r="X35" i="14"/>
  <c r="Y35" i="14"/>
  <c r="Z35" i="14"/>
  <c r="AA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W36" i="14"/>
  <c r="X36" i="14"/>
  <c r="Y36" i="14"/>
  <c r="Z36" i="14"/>
  <c r="AA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W37" i="14"/>
  <c r="X37" i="14"/>
  <c r="Y37" i="14"/>
  <c r="Z37" i="14"/>
  <c r="AA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W38" i="14"/>
  <c r="X38" i="14"/>
  <c r="Y38" i="14"/>
  <c r="Z38" i="14"/>
  <c r="AA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W39" i="14"/>
  <c r="X39" i="14"/>
  <c r="Y39" i="14"/>
  <c r="Z39" i="14"/>
  <c r="AA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W40" i="14"/>
  <c r="X40" i="14"/>
  <c r="Y40" i="14"/>
  <c r="Z40" i="14"/>
  <c r="AA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W41" i="14"/>
  <c r="X41" i="14"/>
  <c r="Y41" i="14"/>
  <c r="Z41" i="14"/>
  <c r="AA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W42" i="14"/>
  <c r="X42" i="14"/>
  <c r="Y42" i="14"/>
  <c r="Z42" i="14"/>
  <c r="AA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W43" i="14"/>
  <c r="X43" i="14"/>
  <c r="Y43" i="14"/>
  <c r="Z43" i="14"/>
  <c r="AA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W44" i="14"/>
  <c r="X44" i="14"/>
  <c r="Y44" i="14"/>
  <c r="Z44" i="14"/>
  <c r="AA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W45" i="14"/>
  <c r="X45" i="14"/>
  <c r="Y45" i="14"/>
  <c r="Z45" i="14"/>
  <c r="AA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W46" i="14"/>
  <c r="X46" i="14"/>
  <c r="Y46" i="14"/>
  <c r="Z46" i="14"/>
  <c r="AA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W47" i="14"/>
  <c r="X47" i="14"/>
  <c r="Y47" i="14"/>
  <c r="Z47" i="14"/>
  <c r="AA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W48" i="14"/>
  <c r="X48" i="14"/>
  <c r="Y48" i="14"/>
  <c r="Z48" i="14"/>
  <c r="AA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W49" i="14"/>
  <c r="X49" i="14"/>
  <c r="Y49" i="14"/>
  <c r="Z49" i="14"/>
  <c r="AA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W50" i="14"/>
  <c r="X50" i="14"/>
  <c r="Y50" i="14"/>
  <c r="Z50" i="14"/>
  <c r="AA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W51" i="14"/>
  <c r="X51" i="14"/>
  <c r="Y51" i="14"/>
  <c r="Z51" i="14"/>
  <c r="AA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W52" i="14"/>
  <c r="X52" i="14"/>
  <c r="Y52" i="14"/>
  <c r="Z52" i="14"/>
  <c r="AA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W53" i="14"/>
  <c r="X53" i="14"/>
  <c r="Y53" i="14"/>
  <c r="Z53" i="14"/>
  <c r="AA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W54" i="14"/>
  <c r="X54" i="14"/>
  <c r="Y54" i="14"/>
  <c r="Z54" i="14"/>
  <c r="AA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W55" i="14"/>
  <c r="X55" i="14"/>
  <c r="Y55" i="14"/>
  <c r="Z55" i="14"/>
  <c r="AA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W56" i="14"/>
  <c r="X56" i="14"/>
  <c r="Y56" i="14"/>
  <c r="Z56" i="14"/>
  <c r="AA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W57" i="14"/>
  <c r="X57" i="14"/>
  <c r="Y57" i="14"/>
  <c r="Z57" i="14"/>
  <c r="AA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W58" i="14"/>
  <c r="X58" i="14"/>
  <c r="Y58" i="14"/>
  <c r="Z58" i="14"/>
  <c r="AA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W59" i="14"/>
  <c r="X59" i="14"/>
  <c r="Y59" i="14"/>
  <c r="Z59" i="14"/>
  <c r="AA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W60" i="14"/>
  <c r="X60" i="14"/>
  <c r="Y60" i="14"/>
  <c r="Z60" i="14"/>
  <c r="AA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W61" i="14"/>
  <c r="X61" i="14"/>
  <c r="Y61" i="14"/>
  <c r="Z61" i="14"/>
  <c r="AA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W62" i="14"/>
  <c r="X62" i="14"/>
  <c r="Y62" i="14"/>
  <c r="Z62" i="14"/>
  <c r="AA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W63" i="14"/>
  <c r="X63" i="14"/>
  <c r="Y63" i="14"/>
  <c r="Z63" i="14"/>
  <c r="AA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W64" i="14"/>
  <c r="X64" i="14"/>
  <c r="Y64" i="14"/>
  <c r="Z64" i="14"/>
  <c r="AA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W65" i="14"/>
  <c r="X65" i="14"/>
  <c r="Y65" i="14"/>
  <c r="Z65" i="14"/>
  <c r="AA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W66" i="14"/>
  <c r="X66" i="14"/>
  <c r="Y66" i="14"/>
  <c r="Z66" i="14"/>
  <c r="AA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W67" i="14"/>
  <c r="X67" i="14"/>
  <c r="Y67" i="14"/>
  <c r="Z67" i="14"/>
  <c r="AA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W68" i="14"/>
  <c r="X68" i="14"/>
  <c r="Y68" i="14"/>
  <c r="Z68" i="14"/>
  <c r="AA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W69" i="14"/>
  <c r="X69" i="14"/>
  <c r="Y69" i="14"/>
  <c r="Z69" i="14"/>
  <c r="AA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W70" i="14"/>
  <c r="X70" i="14"/>
  <c r="Y70" i="14"/>
  <c r="Z70" i="14"/>
  <c r="AA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W71" i="14"/>
  <c r="X71" i="14"/>
  <c r="Y71" i="14"/>
  <c r="Z71" i="14"/>
  <c r="AA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W72" i="14"/>
  <c r="X72" i="14"/>
  <c r="Y72" i="14"/>
  <c r="Z72" i="14"/>
  <c r="AA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W73" i="14"/>
  <c r="X73" i="14"/>
  <c r="Y73" i="14"/>
  <c r="Z73" i="14"/>
  <c r="AA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W74" i="14"/>
  <c r="X74" i="14"/>
  <c r="Y74" i="14"/>
  <c r="Z74" i="14"/>
  <c r="AA74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W75" i="14"/>
  <c r="X75" i="14"/>
  <c r="Y75" i="14"/>
  <c r="Z75" i="14"/>
  <c r="AA75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W76" i="14"/>
  <c r="X76" i="14"/>
  <c r="Y76" i="14"/>
  <c r="Z76" i="14"/>
  <c r="AA76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W77" i="14"/>
  <c r="X77" i="14"/>
  <c r="Y77" i="14"/>
  <c r="Z77" i="14"/>
  <c r="AA77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W78" i="14"/>
  <c r="X78" i="14"/>
  <c r="Y78" i="14"/>
  <c r="Z78" i="14"/>
  <c r="AA78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W79" i="14"/>
  <c r="X79" i="14"/>
  <c r="Y79" i="14"/>
  <c r="Z79" i="14"/>
  <c r="AA79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W80" i="14"/>
  <c r="X80" i="14"/>
  <c r="Y80" i="14"/>
  <c r="Z80" i="14"/>
  <c r="AA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W81" i="14"/>
  <c r="X81" i="14"/>
  <c r="Y81" i="14"/>
  <c r="Z81" i="14"/>
  <c r="AA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W82" i="14"/>
  <c r="X82" i="14"/>
  <c r="Y82" i="14"/>
  <c r="Z82" i="14"/>
  <c r="AA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W83" i="14"/>
  <c r="X83" i="14"/>
  <c r="Y83" i="14"/>
  <c r="Z83" i="14"/>
  <c r="AA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W84" i="14"/>
  <c r="X84" i="14"/>
  <c r="Y84" i="14"/>
  <c r="Z84" i="14"/>
  <c r="AA84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W85" i="14"/>
  <c r="X85" i="14"/>
  <c r="Y85" i="14"/>
  <c r="Z85" i="14"/>
  <c r="AA85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W86" i="14"/>
  <c r="X86" i="14"/>
  <c r="Y86" i="14"/>
  <c r="Z86" i="14"/>
  <c r="AA86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W87" i="14"/>
  <c r="X87" i="14"/>
  <c r="Y87" i="14"/>
  <c r="Z87" i="14"/>
  <c r="AA87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W88" i="14"/>
  <c r="X88" i="14"/>
  <c r="Y88" i="14"/>
  <c r="Z88" i="14"/>
  <c r="AA88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W89" i="14"/>
  <c r="X89" i="14"/>
  <c r="Y89" i="14"/>
  <c r="Z89" i="14"/>
  <c r="AA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W90" i="14"/>
  <c r="X90" i="14"/>
  <c r="Y90" i="14"/>
  <c r="Z90" i="14"/>
  <c r="AA90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W91" i="14"/>
  <c r="X91" i="14"/>
  <c r="Y91" i="14"/>
  <c r="Z91" i="14"/>
  <c r="AA91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W92" i="14"/>
  <c r="X92" i="14"/>
  <c r="Y92" i="14"/>
  <c r="Z92" i="14"/>
  <c r="AA92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W93" i="14"/>
  <c r="X93" i="14"/>
  <c r="Y93" i="14"/>
  <c r="Z93" i="14"/>
  <c r="AA93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W94" i="14"/>
  <c r="X94" i="14"/>
  <c r="Y94" i="14"/>
  <c r="Z94" i="14"/>
  <c r="AA94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W95" i="14"/>
  <c r="X95" i="14"/>
  <c r="Y95" i="14"/>
  <c r="Z95" i="14"/>
  <c r="AA95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W96" i="14"/>
  <c r="X96" i="14"/>
  <c r="Y96" i="14"/>
  <c r="Z96" i="14"/>
  <c r="AA96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W97" i="14"/>
  <c r="X97" i="14"/>
  <c r="Y97" i="14"/>
  <c r="Z97" i="14"/>
  <c r="AA97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W98" i="14"/>
  <c r="X98" i="14"/>
  <c r="Y98" i="14"/>
  <c r="Z98" i="14"/>
  <c r="AA98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W99" i="14"/>
  <c r="X99" i="14"/>
  <c r="Y99" i="14"/>
  <c r="Z99" i="14"/>
  <c r="AA99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W100" i="14"/>
  <c r="X100" i="14"/>
  <c r="Y100" i="14"/>
  <c r="Z100" i="14"/>
  <c r="AA100" i="14"/>
  <c r="C101" i="14"/>
  <c r="D101" i="14"/>
  <c r="E101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W101" i="14"/>
  <c r="X101" i="14"/>
  <c r="Y101" i="14"/>
  <c r="Z101" i="14"/>
  <c r="AA101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W102" i="14"/>
  <c r="X102" i="14"/>
  <c r="Y102" i="14"/>
  <c r="Z102" i="14"/>
  <c r="AA102" i="14"/>
  <c r="C103" i="14"/>
  <c r="D103" i="14"/>
  <c r="E103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W103" i="14"/>
  <c r="X103" i="14"/>
  <c r="Y103" i="14"/>
  <c r="Z103" i="14"/>
  <c r="AA103" i="14"/>
  <c r="C104" i="14"/>
  <c r="D104" i="14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W104" i="14"/>
  <c r="X104" i="14"/>
  <c r="Y104" i="14"/>
  <c r="Z104" i="14"/>
  <c r="AA104" i="14"/>
  <c r="C105" i="14"/>
  <c r="D105" i="14"/>
  <c r="E105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W105" i="14"/>
  <c r="X105" i="14"/>
  <c r="Y105" i="14"/>
  <c r="Z105" i="14"/>
  <c r="AA105" i="14"/>
  <c r="C106" i="14"/>
  <c r="D106" i="14"/>
  <c r="E106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W106" i="14"/>
  <c r="X106" i="14"/>
  <c r="Y106" i="14"/>
  <c r="Z106" i="14"/>
  <c r="AA106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W107" i="14"/>
  <c r="X107" i="14"/>
  <c r="Y107" i="14"/>
  <c r="Z107" i="14"/>
  <c r="AA107" i="14"/>
  <c r="C108" i="14"/>
  <c r="D108" i="14"/>
  <c r="E108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W108" i="14"/>
  <c r="X108" i="14"/>
  <c r="Y108" i="14"/>
  <c r="Z108" i="14"/>
  <c r="AA108" i="14"/>
  <c r="C109" i="14"/>
  <c r="D109" i="14"/>
  <c r="E109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W109" i="14"/>
  <c r="X109" i="14"/>
  <c r="Y109" i="14"/>
  <c r="Z109" i="14"/>
  <c r="AA109" i="14"/>
  <c r="C110" i="14"/>
  <c r="D110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W110" i="14"/>
  <c r="X110" i="14"/>
  <c r="Y110" i="14"/>
  <c r="Z110" i="14"/>
  <c r="AA110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W111" i="14"/>
  <c r="X111" i="14"/>
  <c r="Y111" i="14"/>
  <c r="Z111" i="14"/>
  <c r="AA111" i="14"/>
  <c r="C112" i="14"/>
  <c r="D112" i="14"/>
  <c r="E112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W112" i="14"/>
  <c r="X112" i="14"/>
  <c r="Y112" i="14"/>
  <c r="Z112" i="14"/>
  <c r="AA112" i="14"/>
  <c r="C113" i="14"/>
  <c r="D113" i="14"/>
  <c r="E113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W113" i="14"/>
  <c r="X113" i="14"/>
  <c r="Y113" i="14"/>
  <c r="Z113" i="14"/>
  <c r="AA113" i="14"/>
  <c r="C114" i="14"/>
  <c r="D114" i="14"/>
  <c r="E114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W114" i="14"/>
  <c r="X114" i="14"/>
  <c r="Y114" i="14"/>
  <c r="Z114" i="14"/>
  <c r="AA114" i="14"/>
  <c r="C115" i="14"/>
  <c r="D115" i="14"/>
  <c r="E115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W115" i="14"/>
  <c r="X115" i="14"/>
  <c r="Y115" i="14"/>
  <c r="Z115" i="14"/>
  <c r="AA115" i="14"/>
  <c r="C116" i="14"/>
  <c r="D116" i="14"/>
  <c r="E116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W116" i="14"/>
  <c r="X116" i="14"/>
  <c r="Y116" i="14"/>
  <c r="Z116" i="14"/>
  <c r="AA116" i="14"/>
  <c r="C117" i="14"/>
  <c r="D117" i="14"/>
  <c r="E117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W117" i="14"/>
  <c r="X117" i="14"/>
  <c r="Y117" i="14"/>
  <c r="Z117" i="14"/>
  <c r="AA117" i="14"/>
  <c r="C118" i="14"/>
  <c r="D118" i="14"/>
  <c r="E118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W118" i="14"/>
  <c r="X118" i="14"/>
  <c r="Y118" i="14"/>
  <c r="Z118" i="14"/>
  <c r="AA118" i="14"/>
  <c r="C119" i="14"/>
  <c r="D119" i="14"/>
  <c r="E119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W119" i="14"/>
  <c r="X119" i="14"/>
  <c r="Y119" i="14"/>
  <c r="Z119" i="14"/>
  <c r="AA119" i="14"/>
  <c r="C120" i="14"/>
  <c r="D120" i="14"/>
  <c r="E120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W120" i="14"/>
  <c r="X120" i="14"/>
  <c r="Y120" i="14"/>
  <c r="Z120" i="14"/>
  <c r="AA120" i="14"/>
  <c r="C121" i="14"/>
  <c r="D121" i="14"/>
  <c r="E121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W121" i="14"/>
  <c r="X121" i="14"/>
  <c r="Y121" i="14"/>
  <c r="Z121" i="14"/>
  <c r="AA121" i="14"/>
  <c r="C122" i="14"/>
  <c r="D122" i="14"/>
  <c r="E122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W122" i="14"/>
  <c r="X122" i="14"/>
  <c r="Y122" i="14"/>
  <c r="Z122" i="14"/>
  <c r="AA122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W123" i="14"/>
  <c r="X123" i="14"/>
  <c r="Y123" i="14"/>
  <c r="Z123" i="14"/>
  <c r="AA123" i="14"/>
  <c r="C124" i="14"/>
  <c r="D124" i="14"/>
  <c r="E124" i="14"/>
  <c r="F124" i="14"/>
  <c r="G124" i="14"/>
  <c r="H124" i="14"/>
  <c r="I124" i="14"/>
  <c r="J124" i="14"/>
  <c r="K124" i="14"/>
  <c r="L124" i="14"/>
  <c r="M124" i="14"/>
  <c r="N124" i="14"/>
  <c r="O124" i="14"/>
  <c r="P124" i="14"/>
  <c r="Q124" i="14"/>
  <c r="R124" i="14"/>
  <c r="S124" i="14"/>
  <c r="T124" i="14"/>
  <c r="U124" i="14"/>
  <c r="W124" i="14"/>
  <c r="X124" i="14"/>
  <c r="Y124" i="14"/>
  <c r="Z124" i="14"/>
  <c r="AA124" i="14"/>
  <c r="C125" i="14"/>
  <c r="D125" i="14"/>
  <c r="E125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R125" i="14"/>
  <c r="S125" i="14"/>
  <c r="T125" i="14"/>
  <c r="U125" i="14"/>
  <c r="W125" i="14"/>
  <c r="X125" i="14"/>
  <c r="Y125" i="14"/>
  <c r="Z125" i="14"/>
  <c r="AA125" i="14"/>
  <c r="C126" i="14"/>
  <c r="D126" i="14"/>
  <c r="E126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R126" i="14"/>
  <c r="S126" i="14"/>
  <c r="T126" i="14"/>
  <c r="U126" i="14"/>
  <c r="W126" i="14"/>
  <c r="X126" i="14"/>
  <c r="Y126" i="14"/>
  <c r="Z126" i="14"/>
  <c r="AA126" i="14"/>
  <c r="C127" i="14"/>
  <c r="D127" i="14"/>
  <c r="E127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W127" i="14"/>
  <c r="X127" i="14"/>
  <c r="Y127" i="14"/>
  <c r="Z127" i="14"/>
  <c r="AA127" i="14"/>
  <c r="C128" i="14"/>
  <c r="D128" i="14"/>
  <c r="E128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W128" i="14"/>
  <c r="X128" i="14"/>
  <c r="Y128" i="14"/>
  <c r="Z128" i="14"/>
  <c r="AA128" i="14"/>
  <c r="C129" i="14"/>
  <c r="D129" i="14"/>
  <c r="E129" i="14"/>
  <c r="F129" i="14"/>
  <c r="G129" i="14"/>
  <c r="H129" i="14"/>
  <c r="I129" i="14"/>
  <c r="J129" i="14"/>
  <c r="K129" i="14"/>
  <c r="L129" i="14"/>
  <c r="M129" i="14"/>
  <c r="N129" i="14"/>
  <c r="O129" i="14"/>
  <c r="P129" i="14"/>
  <c r="Q129" i="14"/>
  <c r="R129" i="14"/>
  <c r="S129" i="14"/>
  <c r="T129" i="14"/>
  <c r="U129" i="14"/>
  <c r="W129" i="14"/>
  <c r="X129" i="14"/>
  <c r="Y129" i="14"/>
  <c r="Z129" i="14"/>
  <c r="AA129" i="14"/>
  <c r="C130" i="14"/>
  <c r="D130" i="14"/>
  <c r="E130" i="14"/>
  <c r="F130" i="14"/>
  <c r="G130" i="14"/>
  <c r="H130" i="14"/>
  <c r="I130" i="14"/>
  <c r="J130" i="14"/>
  <c r="K130" i="14"/>
  <c r="L130" i="14"/>
  <c r="M130" i="14"/>
  <c r="N130" i="14"/>
  <c r="O130" i="14"/>
  <c r="P130" i="14"/>
  <c r="Q130" i="14"/>
  <c r="R130" i="14"/>
  <c r="S130" i="14"/>
  <c r="T130" i="14"/>
  <c r="U130" i="14"/>
  <c r="W130" i="14"/>
  <c r="X130" i="14"/>
  <c r="Y130" i="14"/>
  <c r="Z130" i="14"/>
  <c r="AA130" i="14"/>
  <c r="C131" i="14"/>
  <c r="D131" i="14"/>
  <c r="E131" i="14"/>
  <c r="F131" i="14"/>
  <c r="G131" i="14"/>
  <c r="H131" i="14"/>
  <c r="I131" i="14"/>
  <c r="J131" i="14"/>
  <c r="K131" i="14"/>
  <c r="L131" i="14"/>
  <c r="M131" i="14"/>
  <c r="N131" i="14"/>
  <c r="O131" i="14"/>
  <c r="P131" i="14"/>
  <c r="Q131" i="14"/>
  <c r="R131" i="14"/>
  <c r="S131" i="14"/>
  <c r="T131" i="14"/>
  <c r="U131" i="14"/>
  <c r="W131" i="14"/>
  <c r="X131" i="14"/>
  <c r="Y131" i="14"/>
  <c r="Z131" i="14"/>
  <c r="AA131" i="14"/>
  <c r="C132" i="14"/>
  <c r="D132" i="14"/>
  <c r="E132" i="14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W132" i="14"/>
  <c r="X132" i="14"/>
  <c r="Y132" i="14"/>
  <c r="Z132" i="14"/>
  <c r="AA132" i="14"/>
  <c r="C133" i="14"/>
  <c r="D133" i="14"/>
  <c r="E133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W133" i="14"/>
  <c r="X133" i="14"/>
  <c r="Y133" i="14"/>
  <c r="Z133" i="14"/>
  <c r="AA133" i="14"/>
  <c r="C134" i="14"/>
  <c r="D134" i="14"/>
  <c r="E134" i="14"/>
  <c r="F134" i="14"/>
  <c r="G134" i="14"/>
  <c r="H134" i="14"/>
  <c r="I134" i="14"/>
  <c r="J134" i="14"/>
  <c r="K134" i="14"/>
  <c r="L134" i="14"/>
  <c r="M134" i="14"/>
  <c r="N134" i="14"/>
  <c r="O134" i="14"/>
  <c r="P134" i="14"/>
  <c r="Q134" i="14"/>
  <c r="R134" i="14"/>
  <c r="S134" i="14"/>
  <c r="T134" i="14"/>
  <c r="U134" i="14"/>
  <c r="W134" i="14"/>
  <c r="X134" i="14"/>
  <c r="Y134" i="14"/>
  <c r="Z134" i="14"/>
  <c r="AA134" i="14"/>
  <c r="C135" i="14"/>
  <c r="D135" i="14"/>
  <c r="E135" i="14"/>
  <c r="F135" i="14"/>
  <c r="G135" i="14"/>
  <c r="H135" i="14"/>
  <c r="I135" i="14"/>
  <c r="J135" i="14"/>
  <c r="K135" i="14"/>
  <c r="L135" i="14"/>
  <c r="M135" i="14"/>
  <c r="N135" i="14"/>
  <c r="O135" i="14"/>
  <c r="P135" i="14"/>
  <c r="Q135" i="14"/>
  <c r="R135" i="14"/>
  <c r="S135" i="14"/>
  <c r="T135" i="14"/>
  <c r="U135" i="14"/>
  <c r="W135" i="14"/>
  <c r="X135" i="14"/>
  <c r="Y135" i="14"/>
  <c r="Z135" i="14"/>
  <c r="AA135" i="14"/>
  <c r="C136" i="14"/>
  <c r="D136" i="14"/>
  <c r="E136" i="14"/>
  <c r="F136" i="14"/>
  <c r="G136" i="14"/>
  <c r="H136" i="14"/>
  <c r="I136" i="14"/>
  <c r="J136" i="14"/>
  <c r="K136" i="14"/>
  <c r="L136" i="14"/>
  <c r="M136" i="14"/>
  <c r="N136" i="14"/>
  <c r="O136" i="14"/>
  <c r="P136" i="14"/>
  <c r="Q136" i="14"/>
  <c r="R136" i="14"/>
  <c r="S136" i="14"/>
  <c r="T136" i="14"/>
  <c r="U136" i="14"/>
  <c r="W136" i="14"/>
  <c r="X136" i="14"/>
  <c r="Y136" i="14"/>
  <c r="Z136" i="14"/>
  <c r="AA136" i="14"/>
  <c r="C137" i="14"/>
  <c r="D137" i="14"/>
  <c r="E137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W137" i="14"/>
  <c r="X137" i="14"/>
  <c r="Y137" i="14"/>
  <c r="Z137" i="14"/>
  <c r="AA137" i="14"/>
  <c r="C138" i="14"/>
  <c r="D138" i="14"/>
  <c r="E138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W138" i="14"/>
  <c r="X138" i="14"/>
  <c r="Y138" i="14"/>
  <c r="Z138" i="14"/>
  <c r="AA138" i="14"/>
  <c r="C139" i="14"/>
  <c r="D139" i="14"/>
  <c r="E139" i="14"/>
  <c r="F139" i="14"/>
  <c r="G139" i="14"/>
  <c r="H139" i="14"/>
  <c r="I139" i="14"/>
  <c r="J139" i="14"/>
  <c r="K139" i="14"/>
  <c r="L139" i="14"/>
  <c r="M139" i="14"/>
  <c r="N139" i="14"/>
  <c r="O139" i="14"/>
  <c r="P139" i="14"/>
  <c r="Q139" i="14"/>
  <c r="R139" i="14"/>
  <c r="S139" i="14"/>
  <c r="T139" i="14"/>
  <c r="U139" i="14"/>
  <c r="W139" i="14"/>
  <c r="X139" i="14"/>
  <c r="Y139" i="14"/>
  <c r="Z139" i="14"/>
  <c r="AA139" i="14"/>
  <c r="C140" i="14"/>
  <c r="D140" i="14"/>
  <c r="E140" i="14"/>
  <c r="F140" i="14"/>
  <c r="G140" i="14"/>
  <c r="H140" i="14"/>
  <c r="I140" i="14"/>
  <c r="J140" i="14"/>
  <c r="K140" i="14"/>
  <c r="L140" i="14"/>
  <c r="M140" i="14"/>
  <c r="N140" i="14"/>
  <c r="O140" i="14"/>
  <c r="P140" i="14"/>
  <c r="Q140" i="14"/>
  <c r="R140" i="14"/>
  <c r="S140" i="14"/>
  <c r="T140" i="14"/>
  <c r="U140" i="14"/>
  <c r="W140" i="14"/>
  <c r="X140" i="14"/>
  <c r="Y140" i="14"/>
  <c r="Z140" i="14"/>
  <c r="AA140" i="14"/>
  <c r="C141" i="14"/>
  <c r="D141" i="14"/>
  <c r="E141" i="14"/>
  <c r="F141" i="14"/>
  <c r="G141" i="14"/>
  <c r="H141" i="14"/>
  <c r="I141" i="14"/>
  <c r="J141" i="14"/>
  <c r="K141" i="14"/>
  <c r="L141" i="14"/>
  <c r="M141" i="14"/>
  <c r="N141" i="14"/>
  <c r="O141" i="14"/>
  <c r="P141" i="14"/>
  <c r="Q141" i="14"/>
  <c r="R141" i="14"/>
  <c r="S141" i="14"/>
  <c r="T141" i="14"/>
  <c r="U141" i="14"/>
  <c r="W141" i="14"/>
  <c r="X141" i="14"/>
  <c r="Y141" i="14"/>
  <c r="Z141" i="14"/>
  <c r="AA141" i="14"/>
  <c r="C142" i="14"/>
  <c r="D142" i="14"/>
  <c r="E142" i="14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W142" i="14"/>
  <c r="X142" i="14"/>
  <c r="Y142" i="14"/>
  <c r="Z142" i="14"/>
  <c r="AA142" i="14"/>
  <c r="C143" i="14"/>
  <c r="D143" i="14"/>
  <c r="E143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W143" i="14"/>
  <c r="X143" i="14"/>
  <c r="Y143" i="14"/>
  <c r="Z143" i="14"/>
  <c r="AA143" i="14"/>
  <c r="C144" i="14"/>
  <c r="D144" i="14"/>
  <c r="E144" i="14"/>
  <c r="F144" i="14"/>
  <c r="G144" i="14"/>
  <c r="H144" i="14"/>
  <c r="I144" i="14"/>
  <c r="J144" i="14"/>
  <c r="K144" i="14"/>
  <c r="L144" i="14"/>
  <c r="M144" i="14"/>
  <c r="N144" i="14"/>
  <c r="O144" i="14"/>
  <c r="P144" i="14"/>
  <c r="Q144" i="14"/>
  <c r="R144" i="14"/>
  <c r="S144" i="14"/>
  <c r="T144" i="14"/>
  <c r="U144" i="14"/>
  <c r="W144" i="14"/>
  <c r="X144" i="14"/>
  <c r="Y144" i="14"/>
  <c r="Z144" i="14"/>
  <c r="AA144" i="14"/>
  <c r="C145" i="14"/>
  <c r="D145" i="14"/>
  <c r="E145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R145" i="14"/>
  <c r="S145" i="14"/>
  <c r="T145" i="14"/>
  <c r="U145" i="14"/>
  <c r="W145" i="14"/>
  <c r="X145" i="14"/>
  <c r="Y145" i="14"/>
  <c r="Z145" i="14"/>
  <c r="AA145" i="14"/>
  <c r="C146" i="14"/>
  <c r="D146" i="14"/>
  <c r="E146" i="14"/>
  <c r="F146" i="14"/>
  <c r="G146" i="14"/>
  <c r="H146" i="14"/>
  <c r="I146" i="14"/>
  <c r="J146" i="14"/>
  <c r="K146" i="14"/>
  <c r="L146" i="14"/>
  <c r="M146" i="14"/>
  <c r="N146" i="14"/>
  <c r="O146" i="14"/>
  <c r="P146" i="14"/>
  <c r="Q146" i="14"/>
  <c r="R146" i="14"/>
  <c r="S146" i="14"/>
  <c r="T146" i="14"/>
  <c r="U146" i="14"/>
  <c r="W146" i="14"/>
  <c r="X146" i="14"/>
  <c r="Y146" i="14"/>
  <c r="Z146" i="14"/>
  <c r="AA146" i="14"/>
  <c r="C147" i="14"/>
  <c r="D147" i="14"/>
  <c r="E147" i="14"/>
  <c r="F147" i="14"/>
  <c r="G147" i="14"/>
  <c r="H147" i="14"/>
  <c r="I147" i="14"/>
  <c r="J147" i="14"/>
  <c r="K147" i="14"/>
  <c r="L147" i="14"/>
  <c r="M147" i="14"/>
  <c r="N147" i="14"/>
  <c r="O147" i="14"/>
  <c r="P147" i="14"/>
  <c r="Q147" i="14"/>
  <c r="R147" i="14"/>
  <c r="S147" i="14"/>
  <c r="T147" i="14"/>
  <c r="U147" i="14"/>
  <c r="W147" i="14"/>
  <c r="X147" i="14"/>
  <c r="Y147" i="14"/>
  <c r="Z147" i="14"/>
  <c r="AA147" i="14"/>
  <c r="C148" i="14"/>
  <c r="D148" i="14"/>
  <c r="E148" i="14"/>
  <c r="F148" i="14"/>
  <c r="G148" i="14"/>
  <c r="H148" i="14"/>
  <c r="I148" i="14"/>
  <c r="J148" i="14"/>
  <c r="K148" i="14"/>
  <c r="L148" i="14"/>
  <c r="M148" i="14"/>
  <c r="N148" i="14"/>
  <c r="O148" i="14"/>
  <c r="P148" i="14"/>
  <c r="Q148" i="14"/>
  <c r="R148" i="14"/>
  <c r="S148" i="14"/>
  <c r="T148" i="14"/>
  <c r="U148" i="14"/>
  <c r="W148" i="14"/>
  <c r="X148" i="14"/>
  <c r="Y148" i="14"/>
  <c r="Z148" i="14"/>
  <c r="AA148" i="14"/>
  <c r="C149" i="14"/>
  <c r="D149" i="14"/>
  <c r="E149" i="14"/>
  <c r="F149" i="14"/>
  <c r="G149" i="14"/>
  <c r="H149" i="14"/>
  <c r="I149" i="14"/>
  <c r="J149" i="14"/>
  <c r="K149" i="14"/>
  <c r="L149" i="14"/>
  <c r="M149" i="14"/>
  <c r="N149" i="14"/>
  <c r="O149" i="14"/>
  <c r="P149" i="14"/>
  <c r="Q149" i="14"/>
  <c r="R149" i="14"/>
  <c r="S149" i="14"/>
  <c r="T149" i="14"/>
  <c r="U149" i="14"/>
  <c r="W149" i="14"/>
  <c r="X149" i="14"/>
  <c r="Y149" i="14"/>
  <c r="Z149" i="14"/>
  <c r="AA149" i="14"/>
  <c r="C150" i="14"/>
  <c r="D150" i="14"/>
  <c r="E150" i="14"/>
  <c r="F150" i="14"/>
  <c r="G150" i="14"/>
  <c r="H150" i="14"/>
  <c r="I150" i="14"/>
  <c r="J150" i="14"/>
  <c r="K150" i="14"/>
  <c r="L150" i="14"/>
  <c r="M150" i="14"/>
  <c r="N150" i="14"/>
  <c r="O150" i="14"/>
  <c r="P150" i="14"/>
  <c r="Q150" i="14"/>
  <c r="R150" i="14"/>
  <c r="S150" i="14"/>
  <c r="T150" i="14"/>
  <c r="U150" i="14"/>
  <c r="W150" i="14"/>
  <c r="X150" i="14"/>
  <c r="Y150" i="14"/>
  <c r="Z150" i="14"/>
  <c r="AA150" i="14"/>
  <c r="C151" i="14"/>
  <c r="D151" i="14"/>
  <c r="E151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R151" i="14"/>
  <c r="S151" i="14"/>
  <c r="T151" i="14"/>
  <c r="U151" i="14"/>
  <c r="W151" i="14"/>
  <c r="X151" i="14"/>
  <c r="Y151" i="14"/>
  <c r="Z151" i="14"/>
  <c r="AA151" i="14"/>
  <c r="C152" i="14"/>
  <c r="D152" i="14"/>
  <c r="E152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W152" i="14"/>
  <c r="X152" i="14"/>
  <c r="Y152" i="14"/>
  <c r="Z152" i="14"/>
  <c r="AA152" i="14"/>
  <c r="C153" i="14"/>
  <c r="D153" i="14"/>
  <c r="E153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R153" i="14"/>
  <c r="S153" i="14"/>
  <c r="T153" i="14"/>
  <c r="U153" i="14"/>
  <c r="W153" i="14"/>
  <c r="X153" i="14"/>
  <c r="Y153" i="14"/>
  <c r="Z153" i="14"/>
  <c r="AA153" i="14"/>
  <c r="C154" i="14"/>
  <c r="D154" i="14"/>
  <c r="E154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R154" i="14"/>
  <c r="S154" i="14"/>
  <c r="T154" i="14"/>
  <c r="U154" i="14"/>
  <c r="W154" i="14"/>
  <c r="X154" i="14"/>
  <c r="Y154" i="14"/>
  <c r="Z154" i="14"/>
  <c r="AA154" i="14"/>
  <c r="C155" i="14"/>
  <c r="D155" i="14"/>
  <c r="E155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R155" i="14"/>
  <c r="S155" i="14"/>
  <c r="T155" i="14"/>
  <c r="U155" i="14"/>
  <c r="W155" i="14"/>
  <c r="X155" i="14"/>
  <c r="Y155" i="14"/>
  <c r="Z155" i="14"/>
  <c r="AA155" i="14"/>
  <c r="C156" i="14"/>
  <c r="D156" i="14"/>
  <c r="E156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R156" i="14"/>
  <c r="S156" i="14"/>
  <c r="T156" i="14"/>
  <c r="U156" i="14"/>
  <c r="W156" i="14"/>
  <c r="X156" i="14"/>
  <c r="Y156" i="14"/>
  <c r="Z156" i="14"/>
  <c r="AA156" i="14"/>
  <c r="C157" i="14"/>
  <c r="D157" i="14"/>
  <c r="E157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W157" i="14"/>
  <c r="X157" i="14"/>
  <c r="Y157" i="14"/>
  <c r="Z157" i="14"/>
  <c r="AA157" i="14"/>
  <c r="C158" i="14"/>
  <c r="D158" i="14"/>
  <c r="E158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R158" i="14"/>
  <c r="S158" i="14"/>
  <c r="T158" i="14"/>
  <c r="U158" i="14"/>
  <c r="W158" i="14"/>
  <c r="X158" i="14"/>
  <c r="Y158" i="14"/>
  <c r="Z158" i="14"/>
  <c r="AA158" i="14"/>
  <c r="C159" i="14"/>
  <c r="D159" i="14"/>
  <c r="E159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R159" i="14"/>
  <c r="S159" i="14"/>
  <c r="T159" i="14"/>
  <c r="U159" i="14"/>
  <c r="W159" i="14"/>
  <c r="X159" i="14"/>
  <c r="Y159" i="14"/>
  <c r="Z159" i="14"/>
  <c r="AA159" i="14"/>
  <c r="C160" i="14"/>
  <c r="D160" i="14"/>
  <c r="E160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R160" i="14"/>
  <c r="S160" i="14"/>
  <c r="T160" i="14"/>
  <c r="U160" i="14"/>
  <c r="W160" i="14"/>
  <c r="X160" i="14"/>
  <c r="Y160" i="14"/>
  <c r="Z160" i="14"/>
  <c r="AA160" i="14"/>
  <c r="C161" i="14"/>
  <c r="D161" i="14"/>
  <c r="E161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R161" i="14"/>
  <c r="S161" i="14"/>
  <c r="T161" i="14"/>
  <c r="U161" i="14"/>
  <c r="W161" i="14"/>
  <c r="X161" i="14"/>
  <c r="Y161" i="14"/>
  <c r="Z161" i="14"/>
  <c r="AA161" i="14"/>
  <c r="C162" i="14"/>
  <c r="D162" i="14"/>
  <c r="E162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R162" i="14"/>
  <c r="S162" i="14"/>
  <c r="T162" i="14"/>
  <c r="U162" i="14"/>
  <c r="W162" i="14"/>
  <c r="X162" i="14"/>
  <c r="Y162" i="14"/>
  <c r="Z162" i="14"/>
  <c r="AA162" i="14"/>
  <c r="C163" i="14"/>
  <c r="D163" i="14"/>
  <c r="E163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R163" i="14"/>
  <c r="S163" i="14"/>
  <c r="T163" i="14"/>
  <c r="U163" i="14"/>
  <c r="W163" i="14"/>
  <c r="X163" i="14"/>
  <c r="Y163" i="14"/>
  <c r="Z163" i="14"/>
  <c r="AA163" i="14"/>
  <c r="C164" i="14"/>
  <c r="D164" i="14"/>
  <c r="E164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R164" i="14"/>
  <c r="S164" i="14"/>
  <c r="T164" i="14"/>
  <c r="U164" i="14"/>
  <c r="W164" i="14"/>
  <c r="X164" i="14"/>
  <c r="Y164" i="14"/>
  <c r="Z164" i="14"/>
  <c r="AA164" i="14"/>
  <c r="C165" i="14"/>
  <c r="D165" i="14"/>
  <c r="E165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R165" i="14"/>
  <c r="S165" i="14"/>
  <c r="T165" i="14"/>
  <c r="U165" i="14"/>
  <c r="W165" i="14"/>
  <c r="X165" i="14"/>
  <c r="Y165" i="14"/>
  <c r="Z165" i="14"/>
  <c r="AA165" i="14"/>
  <c r="C166" i="14"/>
  <c r="D166" i="14"/>
  <c r="E166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R166" i="14"/>
  <c r="S166" i="14"/>
  <c r="T166" i="14"/>
  <c r="U166" i="14"/>
  <c r="W166" i="14"/>
  <c r="X166" i="14"/>
  <c r="Y166" i="14"/>
  <c r="Z166" i="14"/>
  <c r="AA166" i="14"/>
  <c r="C167" i="14"/>
  <c r="D167" i="14"/>
  <c r="E167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R167" i="14"/>
  <c r="S167" i="14"/>
  <c r="T167" i="14"/>
  <c r="U167" i="14"/>
  <c r="W167" i="14"/>
  <c r="X167" i="14"/>
  <c r="Y167" i="14"/>
  <c r="Z167" i="14"/>
  <c r="AA167" i="14"/>
  <c r="C168" i="14"/>
  <c r="D168" i="14"/>
  <c r="E168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R168" i="14"/>
  <c r="S168" i="14"/>
  <c r="T168" i="14"/>
  <c r="U168" i="14"/>
  <c r="W168" i="14"/>
  <c r="X168" i="14"/>
  <c r="Y168" i="14"/>
  <c r="Z168" i="14"/>
  <c r="AA168" i="14"/>
  <c r="C169" i="14"/>
  <c r="D169" i="14"/>
  <c r="E169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R169" i="14"/>
  <c r="S169" i="14"/>
  <c r="T169" i="14"/>
  <c r="U169" i="14"/>
  <c r="W169" i="14"/>
  <c r="X169" i="14"/>
  <c r="Y169" i="14"/>
  <c r="Z169" i="14"/>
  <c r="AA169" i="14"/>
  <c r="C170" i="14"/>
  <c r="D170" i="14"/>
  <c r="E170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R170" i="14"/>
  <c r="S170" i="14"/>
  <c r="T170" i="14"/>
  <c r="U170" i="14"/>
  <c r="W170" i="14"/>
  <c r="X170" i="14"/>
  <c r="Y170" i="14"/>
  <c r="Z170" i="14"/>
  <c r="AA170" i="14"/>
  <c r="C171" i="14"/>
  <c r="D171" i="14"/>
  <c r="E171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R171" i="14"/>
  <c r="S171" i="14"/>
  <c r="T171" i="14"/>
  <c r="U171" i="14"/>
  <c r="W171" i="14"/>
  <c r="X171" i="14"/>
  <c r="Y171" i="14"/>
  <c r="Z171" i="14"/>
  <c r="AA171" i="14"/>
  <c r="C172" i="14"/>
  <c r="D172" i="14"/>
  <c r="E172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R172" i="14"/>
  <c r="S172" i="14"/>
  <c r="T172" i="14"/>
  <c r="U172" i="14"/>
  <c r="W172" i="14"/>
  <c r="X172" i="14"/>
  <c r="Y172" i="14"/>
  <c r="Z172" i="14"/>
  <c r="AA172" i="14"/>
  <c r="C173" i="14"/>
  <c r="D173" i="14"/>
  <c r="E173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R173" i="14"/>
  <c r="S173" i="14"/>
  <c r="T173" i="14"/>
  <c r="U173" i="14"/>
  <c r="W173" i="14"/>
  <c r="X173" i="14"/>
  <c r="Y173" i="14"/>
  <c r="Z173" i="14"/>
  <c r="AA173" i="14"/>
  <c r="C174" i="14"/>
  <c r="D174" i="14"/>
  <c r="E174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R174" i="14"/>
  <c r="S174" i="14"/>
  <c r="T174" i="14"/>
  <c r="U174" i="14"/>
  <c r="W174" i="14"/>
  <c r="X174" i="14"/>
  <c r="Y174" i="14"/>
  <c r="Z174" i="14"/>
  <c r="AA174" i="14"/>
  <c r="C175" i="14"/>
  <c r="D175" i="14"/>
  <c r="E175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R175" i="14"/>
  <c r="S175" i="14"/>
  <c r="T175" i="14"/>
  <c r="U175" i="14"/>
  <c r="W175" i="14"/>
  <c r="X175" i="14"/>
  <c r="Y175" i="14"/>
  <c r="Z175" i="14"/>
  <c r="AA175" i="14"/>
  <c r="C176" i="14"/>
  <c r="D176" i="14"/>
  <c r="E176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R176" i="14"/>
  <c r="S176" i="14"/>
  <c r="T176" i="14"/>
  <c r="U176" i="14"/>
  <c r="W176" i="14"/>
  <c r="X176" i="14"/>
  <c r="Y176" i="14"/>
  <c r="Z176" i="14"/>
  <c r="AA176" i="14"/>
  <c r="C177" i="14"/>
  <c r="D177" i="14"/>
  <c r="E177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R177" i="14"/>
  <c r="S177" i="14"/>
  <c r="T177" i="14"/>
  <c r="U177" i="14"/>
  <c r="W177" i="14"/>
  <c r="X177" i="14"/>
  <c r="Y177" i="14"/>
  <c r="Z177" i="14"/>
  <c r="AA177" i="14"/>
  <c r="C178" i="14"/>
  <c r="D178" i="14"/>
  <c r="E178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R178" i="14"/>
  <c r="S178" i="14"/>
  <c r="T178" i="14"/>
  <c r="U178" i="14"/>
  <c r="W178" i="14"/>
  <c r="X178" i="14"/>
  <c r="Y178" i="14"/>
  <c r="Z178" i="14"/>
  <c r="AA178" i="14"/>
  <c r="C179" i="14"/>
  <c r="D179" i="14"/>
  <c r="E179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R179" i="14"/>
  <c r="S179" i="14"/>
  <c r="T179" i="14"/>
  <c r="U179" i="14"/>
  <c r="W179" i="14"/>
  <c r="X179" i="14"/>
  <c r="Y179" i="14"/>
  <c r="Z179" i="14"/>
  <c r="AA179" i="14"/>
  <c r="C180" i="14"/>
  <c r="D180" i="14"/>
  <c r="E180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R180" i="14"/>
  <c r="S180" i="14"/>
  <c r="T180" i="14"/>
  <c r="U180" i="14"/>
  <c r="W180" i="14"/>
  <c r="X180" i="14"/>
  <c r="Y180" i="14"/>
  <c r="Z180" i="14"/>
  <c r="AA180" i="14"/>
  <c r="C181" i="14"/>
  <c r="D181" i="14"/>
  <c r="E181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R181" i="14"/>
  <c r="S181" i="14"/>
  <c r="T181" i="14"/>
  <c r="U181" i="14"/>
  <c r="W181" i="14"/>
  <c r="X181" i="14"/>
  <c r="Y181" i="14"/>
  <c r="Z181" i="14"/>
  <c r="AA181" i="14"/>
  <c r="C182" i="14"/>
  <c r="D182" i="14"/>
  <c r="E182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R182" i="14"/>
  <c r="S182" i="14"/>
  <c r="T182" i="14"/>
  <c r="U182" i="14"/>
  <c r="W182" i="14"/>
  <c r="X182" i="14"/>
  <c r="Y182" i="14"/>
  <c r="Z182" i="14"/>
  <c r="AA182" i="14"/>
  <c r="C183" i="14"/>
  <c r="D183" i="14"/>
  <c r="E183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R183" i="14"/>
  <c r="S183" i="14"/>
  <c r="T183" i="14"/>
  <c r="U183" i="14"/>
  <c r="W183" i="14"/>
  <c r="X183" i="14"/>
  <c r="Y183" i="14"/>
  <c r="Z183" i="14"/>
  <c r="AA183" i="14"/>
  <c r="C184" i="14"/>
  <c r="D184" i="14"/>
  <c r="E184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R184" i="14"/>
  <c r="S184" i="14"/>
  <c r="T184" i="14"/>
  <c r="U184" i="14"/>
  <c r="W184" i="14"/>
  <c r="X184" i="14"/>
  <c r="Y184" i="14"/>
  <c r="Z184" i="14"/>
  <c r="AA184" i="14"/>
  <c r="C185" i="14"/>
  <c r="D185" i="14"/>
  <c r="E185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R185" i="14"/>
  <c r="S185" i="14"/>
  <c r="T185" i="14"/>
  <c r="U185" i="14"/>
  <c r="W185" i="14"/>
  <c r="X185" i="14"/>
  <c r="Y185" i="14"/>
  <c r="Z185" i="14"/>
  <c r="AA185" i="14"/>
  <c r="C186" i="14"/>
  <c r="D186" i="14"/>
  <c r="E186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R186" i="14"/>
  <c r="S186" i="14"/>
  <c r="T186" i="14"/>
  <c r="U186" i="14"/>
  <c r="W186" i="14"/>
  <c r="X186" i="14"/>
  <c r="Y186" i="14"/>
  <c r="Z186" i="14"/>
  <c r="AA186" i="14"/>
  <c r="C187" i="14"/>
  <c r="D187" i="14"/>
  <c r="E187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R187" i="14"/>
  <c r="S187" i="14"/>
  <c r="T187" i="14"/>
  <c r="U187" i="14"/>
  <c r="W187" i="14"/>
  <c r="X187" i="14"/>
  <c r="Y187" i="14"/>
  <c r="Z187" i="14"/>
  <c r="AA187" i="14"/>
  <c r="C188" i="14"/>
  <c r="D188" i="14"/>
  <c r="E188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R188" i="14"/>
  <c r="S188" i="14"/>
  <c r="T188" i="14"/>
  <c r="U188" i="14"/>
  <c r="W188" i="14"/>
  <c r="X188" i="14"/>
  <c r="Y188" i="14"/>
  <c r="Z188" i="14"/>
  <c r="AA188" i="14"/>
  <c r="C189" i="14"/>
  <c r="D189" i="14"/>
  <c r="E189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R189" i="14"/>
  <c r="S189" i="14"/>
  <c r="T189" i="14"/>
  <c r="U189" i="14"/>
  <c r="W189" i="14"/>
  <c r="X189" i="14"/>
  <c r="Y189" i="14"/>
  <c r="Z189" i="14"/>
  <c r="AA189" i="14"/>
  <c r="C190" i="14"/>
  <c r="D190" i="14"/>
  <c r="E190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R190" i="14"/>
  <c r="S190" i="14"/>
  <c r="T190" i="14"/>
  <c r="U190" i="14"/>
  <c r="W190" i="14"/>
  <c r="X190" i="14"/>
  <c r="Y190" i="14"/>
  <c r="Z190" i="14"/>
  <c r="AA190" i="14"/>
  <c r="C191" i="14"/>
  <c r="D191" i="14"/>
  <c r="E191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R191" i="14"/>
  <c r="S191" i="14"/>
  <c r="T191" i="14"/>
  <c r="U191" i="14"/>
  <c r="W191" i="14"/>
  <c r="X191" i="14"/>
  <c r="Y191" i="14"/>
  <c r="Z191" i="14"/>
  <c r="AA191" i="14"/>
  <c r="C192" i="14"/>
  <c r="D192" i="14"/>
  <c r="E192" i="14"/>
  <c r="F192" i="14"/>
  <c r="G192" i="14"/>
  <c r="H192" i="14"/>
  <c r="I192" i="14"/>
  <c r="J192" i="14"/>
  <c r="K192" i="14"/>
  <c r="L192" i="14"/>
  <c r="M192" i="14"/>
  <c r="N192" i="14"/>
  <c r="O192" i="14"/>
  <c r="P192" i="14"/>
  <c r="Q192" i="14"/>
  <c r="R192" i="14"/>
  <c r="S192" i="14"/>
  <c r="T192" i="14"/>
  <c r="U192" i="14"/>
  <c r="W192" i="14"/>
  <c r="X192" i="14"/>
  <c r="Y192" i="14"/>
  <c r="Z192" i="14"/>
  <c r="AA192" i="14"/>
  <c r="C193" i="14"/>
  <c r="D193" i="14"/>
  <c r="E193" i="14"/>
  <c r="F193" i="14"/>
  <c r="G193" i="14"/>
  <c r="H193" i="14"/>
  <c r="I193" i="14"/>
  <c r="J193" i="14"/>
  <c r="K193" i="14"/>
  <c r="L193" i="14"/>
  <c r="M193" i="14"/>
  <c r="N193" i="14"/>
  <c r="O193" i="14"/>
  <c r="P193" i="14"/>
  <c r="Q193" i="14"/>
  <c r="R193" i="14"/>
  <c r="S193" i="14"/>
  <c r="T193" i="14"/>
  <c r="U193" i="14"/>
  <c r="W193" i="14"/>
  <c r="X193" i="14"/>
  <c r="Y193" i="14"/>
  <c r="Z193" i="14"/>
  <c r="AA193" i="14"/>
  <c r="C194" i="14"/>
  <c r="D194" i="14"/>
  <c r="E194" i="14"/>
  <c r="F194" i="14"/>
  <c r="G194" i="14"/>
  <c r="H194" i="14"/>
  <c r="I194" i="14"/>
  <c r="J194" i="14"/>
  <c r="K194" i="14"/>
  <c r="L194" i="14"/>
  <c r="M194" i="14"/>
  <c r="N194" i="14"/>
  <c r="O194" i="14"/>
  <c r="P194" i="14"/>
  <c r="Q194" i="14"/>
  <c r="R194" i="14"/>
  <c r="S194" i="14"/>
  <c r="T194" i="14"/>
  <c r="U194" i="14"/>
  <c r="W194" i="14"/>
  <c r="X194" i="14"/>
  <c r="Y194" i="14"/>
  <c r="Z194" i="14"/>
  <c r="AA194" i="14"/>
  <c r="C195" i="14"/>
  <c r="D195" i="14"/>
  <c r="E195" i="14"/>
  <c r="F195" i="14"/>
  <c r="G195" i="14"/>
  <c r="H195" i="14"/>
  <c r="I195" i="14"/>
  <c r="J195" i="14"/>
  <c r="K195" i="14"/>
  <c r="L195" i="14"/>
  <c r="M195" i="14"/>
  <c r="N195" i="14"/>
  <c r="O195" i="14"/>
  <c r="P195" i="14"/>
  <c r="Q195" i="14"/>
  <c r="R195" i="14"/>
  <c r="S195" i="14"/>
  <c r="T195" i="14"/>
  <c r="U195" i="14"/>
  <c r="W195" i="14"/>
  <c r="X195" i="14"/>
  <c r="Y195" i="14"/>
  <c r="Z195" i="14"/>
  <c r="AA195" i="14"/>
  <c r="C196" i="14"/>
  <c r="D196" i="14"/>
  <c r="E196" i="14"/>
  <c r="F196" i="14"/>
  <c r="G196" i="14"/>
  <c r="H196" i="14"/>
  <c r="I196" i="14"/>
  <c r="J196" i="14"/>
  <c r="K196" i="14"/>
  <c r="L196" i="14"/>
  <c r="M196" i="14"/>
  <c r="N196" i="14"/>
  <c r="O196" i="14"/>
  <c r="P196" i="14"/>
  <c r="Q196" i="14"/>
  <c r="R196" i="14"/>
  <c r="S196" i="14"/>
  <c r="T196" i="14"/>
  <c r="U196" i="14"/>
  <c r="W196" i="14"/>
  <c r="X196" i="14"/>
  <c r="Y196" i="14"/>
  <c r="Z196" i="14"/>
  <c r="AA196" i="14"/>
  <c r="C197" i="14"/>
  <c r="D197" i="14"/>
  <c r="E197" i="14"/>
  <c r="F197" i="14"/>
  <c r="G197" i="14"/>
  <c r="H197" i="14"/>
  <c r="I197" i="14"/>
  <c r="J197" i="14"/>
  <c r="K197" i="14"/>
  <c r="L197" i="14"/>
  <c r="M197" i="14"/>
  <c r="N197" i="14"/>
  <c r="O197" i="14"/>
  <c r="P197" i="14"/>
  <c r="Q197" i="14"/>
  <c r="R197" i="14"/>
  <c r="S197" i="14"/>
  <c r="T197" i="14"/>
  <c r="U197" i="14"/>
  <c r="W197" i="14"/>
  <c r="X197" i="14"/>
  <c r="Y197" i="14"/>
  <c r="Z197" i="14"/>
  <c r="AA197" i="14"/>
  <c r="C198" i="14"/>
  <c r="D198" i="14"/>
  <c r="E198" i="14"/>
  <c r="F198" i="14"/>
  <c r="G198" i="14"/>
  <c r="H198" i="14"/>
  <c r="I198" i="14"/>
  <c r="J198" i="14"/>
  <c r="K198" i="14"/>
  <c r="L198" i="14"/>
  <c r="M198" i="14"/>
  <c r="N198" i="14"/>
  <c r="O198" i="14"/>
  <c r="P198" i="14"/>
  <c r="Q198" i="14"/>
  <c r="R198" i="14"/>
  <c r="S198" i="14"/>
  <c r="T198" i="14"/>
  <c r="U198" i="14"/>
  <c r="W198" i="14"/>
  <c r="X198" i="14"/>
  <c r="Y198" i="14"/>
  <c r="Z198" i="14"/>
  <c r="AA198" i="14"/>
  <c r="C199" i="14"/>
  <c r="D199" i="14"/>
  <c r="E199" i="14"/>
  <c r="F199" i="14"/>
  <c r="G199" i="14"/>
  <c r="H199" i="14"/>
  <c r="I199" i="14"/>
  <c r="J199" i="14"/>
  <c r="K199" i="14"/>
  <c r="L199" i="14"/>
  <c r="M199" i="14"/>
  <c r="N199" i="14"/>
  <c r="O199" i="14"/>
  <c r="P199" i="14"/>
  <c r="Q199" i="14"/>
  <c r="R199" i="14"/>
  <c r="S199" i="14"/>
  <c r="T199" i="14"/>
  <c r="U199" i="14"/>
  <c r="W199" i="14"/>
  <c r="X199" i="14"/>
  <c r="Y199" i="14"/>
  <c r="Z199" i="14"/>
  <c r="AA199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C1" i="14"/>
</calcChain>
</file>

<file path=xl/comments1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sharedStrings.xml><?xml version="1.0" encoding="utf-8"?>
<sst xmlns="http://schemas.openxmlformats.org/spreadsheetml/2006/main" count="9822" uniqueCount="747">
  <si>
    <t>Agri_cap.xls</t>
  </si>
  <si>
    <t>CC_Daly.xls</t>
  </si>
  <si>
    <t>Coast_a.xls</t>
  </si>
  <si>
    <t>Articles.xls</t>
  </si>
  <si>
    <t>Acess_energy.xls</t>
  </si>
  <si>
    <t>Crop_yield.xls</t>
  </si>
  <si>
    <t>Delta_ppt.xls</t>
  </si>
  <si>
    <t>Delta_T.xls</t>
  </si>
  <si>
    <t>Disease_W.xls</t>
  </si>
  <si>
    <t>Energy_imp.xls</t>
  </si>
  <si>
    <t>Energy_use.xls</t>
  </si>
  <si>
    <t>External_Health.xls</t>
  </si>
  <si>
    <t>Floods.xls</t>
  </si>
  <si>
    <t>Food_i.xls</t>
  </si>
  <si>
    <t>Fresh.xls</t>
  </si>
  <si>
    <t>GDP_Energy.xls</t>
  </si>
  <si>
    <t>GDPpc.xls</t>
  </si>
  <si>
    <t>GNIpc.xls</t>
  </si>
  <si>
    <t>Health_index.xls</t>
  </si>
  <si>
    <t>IEF.xls</t>
  </si>
  <si>
    <t>Life_e.xls</t>
  </si>
  <si>
    <t>Maternal_mort.xls</t>
  </si>
  <si>
    <t>Mobile.xls</t>
  </si>
  <si>
    <t>Mort_inf.xls</t>
  </si>
  <si>
    <t>Pop_sanit.xls</t>
  </si>
  <si>
    <t>Pop_water.xls</t>
  </si>
  <si>
    <t>Population.xls</t>
  </si>
  <si>
    <t>Road_pav.xls</t>
  </si>
  <si>
    <t>Rural_pop.xls</t>
  </si>
  <si>
    <t>Vehicles.xls</t>
  </si>
  <si>
    <t>Wasting.xls</t>
  </si>
  <si>
    <t>WGI_ge.xls</t>
  </si>
  <si>
    <t>WGI_snv.xls</t>
  </si>
  <si>
    <t>WGI_va.xls</t>
  </si>
  <si>
    <t>Yield_delta.xls</t>
  </si>
  <si>
    <t>Coast_pop.xls</t>
  </si>
  <si>
    <t>Include</t>
  </si>
  <si>
    <t>Mobiles.xls</t>
  </si>
  <si>
    <t>Files</t>
  </si>
  <si>
    <t>AFG</t>
  </si>
  <si>
    <t>Afghanistan</t>
  </si>
  <si>
    <t>ALB</t>
  </si>
  <si>
    <t>Albania</t>
  </si>
  <si>
    <t>DZA</t>
  </si>
  <si>
    <t>Algeria</t>
  </si>
  <si>
    <t>AND</t>
  </si>
  <si>
    <t>Andorra</t>
  </si>
  <si>
    <t>AGO</t>
  </si>
  <si>
    <t>Angola</t>
  </si>
  <si>
    <t>ATG</t>
  </si>
  <si>
    <t>Antigua and Barbuda</t>
  </si>
  <si>
    <t>ARG</t>
  </si>
  <si>
    <t>Argentina</t>
  </si>
  <si>
    <t>ARM</t>
  </si>
  <si>
    <t>Armenia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</si>
  <si>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</si>
  <si>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</si>
  <si>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</si>
  <si>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</si>
  <si>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</si>
  <si>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</si>
  <si>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</si>
  <si>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</si>
  <si>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</si>
  <si>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</si>
  <si>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</si>
  <si>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</si>
  <si>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</si>
  <si>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</si>
  <si>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</si>
  <si>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</si>
  <si>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</si>
  <si>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</si>
  <si>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</si>
  <si>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</si>
  <si>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</si>
  <si>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</si>
  <si>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BTN</t>
  </si>
  <si>
    <t>Bhutan</t>
  </si>
  <si>
    <t>BOL</t>
  </si>
  <si>
    <t>BIH</t>
  </si>
  <si>
    <t>Bosnia and Herzegovina</t>
  </si>
  <si>
    <t>BWA</t>
  </si>
  <si>
    <t>Botswana</t>
  </si>
  <si>
    <t>BRA</t>
  </si>
  <si>
    <t>Brazil</t>
  </si>
  <si>
    <t>BRN</t>
  </si>
  <si>
    <t>Brunei Darussalam</t>
  </si>
  <si>
    <t>BGR</t>
  </si>
  <si>
    <t>Bulgaria</t>
  </si>
  <si>
    <t>BFA</t>
  </si>
  <si>
    <t>Burkina Faso</t>
  </si>
  <si>
    <t>BDI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</si>
  <si>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</si>
  <si>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</si>
  <si>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</si>
  <si>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</si>
  <si>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</si>
  <si>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</si>
  <si>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</si>
  <si>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</si>
  <si>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</si>
  <si>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</si>
  <si>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</si>
  <si>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</si>
  <si>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</si>
  <si>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</si>
  <si>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</si>
  <si>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</si>
  <si>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</si>
  <si>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COL</t>
  </si>
  <si>
    <t>Colombia</t>
  </si>
  <si>
    <t>COM</t>
  </si>
  <si>
    <t>Comoros</t>
  </si>
  <si>
    <t>COG</t>
  </si>
  <si>
    <t>Congo</t>
  </si>
  <si>
    <t>COD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</si>
  <si>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</si>
  <si>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</si>
  <si>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</si>
  <si>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</si>
  <si>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</si>
  <si>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</si>
  <si>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</si>
  <si>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</si>
  <si>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</si>
  <si>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</si>
  <si>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</si>
  <si>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</si>
  <si>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</si>
  <si>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</si>
  <si>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</si>
  <si>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</si>
  <si>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</si>
  <si>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</si>
  <si>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</si>
  <si>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</si>
  <si>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</si>
  <si>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</si>
  <si>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</si>
  <si>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</si>
  <si>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</si>
  <si>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</si>
  <si>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</si>
  <si>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</si>
  <si>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</si>
  <si>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</si>
  <si>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</si>
  <si>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</si>
  <si>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</si>
  <si>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</si>
  <si>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FJI</t>
  </si>
  <si>
    <t>Fiji</t>
  </si>
  <si>
    <t>FIN</t>
  </si>
  <si>
    <t>Finland</t>
  </si>
  <si>
    <t>FRA</t>
  </si>
  <si>
    <t>France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</si>
  <si>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</si>
  <si>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</si>
  <si>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</si>
  <si>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</si>
  <si>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</si>
  <si>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</si>
  <si>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</si>
  <si>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</si>
  <si>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</t>
  </si>
  <si>
    <t>Ghana</t>
  </si>
  <si>
    <t>GRC</t>
  </si>
  <si>
    <t>Greece</t>
  </si>
  <si>
    <t>GRD</t>
  </si>
  <si>
    <t>Grenada</t>
  </si>
  <si>
    <t>GTM</t>
  </si>
  <si>
    <t>Guatemala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</si>
  <si>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</si>
  <si>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</si>
  <si>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</si>
  <si>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</si>
  <si>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</si>
  <si>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</si>
  <si>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</si>
  <si>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</si>
  <si>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</si>
  <si>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</si>
  <si>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</si>
  <si>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</si>
  <si>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</si>
  <si>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</si>
  <si>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</si>
  <si>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</si>
  <si>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</si>
  <si>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</si>
  <si>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</si>
  <si>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</si>
  <si>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</si>
  <si>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</si>
  <si>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</si>
  <si>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</si>
  <si>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ISR</t>
  </si>
  <si>
    <t>Israel</t>
  </si>
  <si>
    <t>ITA</t>
  </si>
  <si>
    <t>Italy</t>
  </si>
  <si>
    <t>JAM</t>
  </si>
  <si>
    <t>Jamaica</t>
  </si>
  <si>
    <t>JPN</t>
  </si>
  <si>
    <t>Japan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</si>
  <si>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</si>
  <si>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</si>
  <si>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</si>
  <si>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</si>
  <si>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</si>
  <si>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</si>
  <si>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</si>
  <si>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</si>
  <si>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PRK</t>
  </si>
  <si>
    <t>Korea, Democratic People's Republic of</t>
  </si>
  <si>
    <t>KOR</t>
  </si>
  <si>
    <t>Korea, Republic of</t>
  </si>
  <si>
    <t>KWT</t>
  </si>
  <si>
    <t>Kuwait</t>
  </si>
  <si>
    <t>KGZ</t>
  </si>
  <si>
    <t>Kyrgyzstan</t>
  </si>
  <si>
    <t>LAO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</si>
  <si>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</si>
  <si>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</si>
  <si>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</si>
  <si>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</si>
  <si>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</si>
  <si>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</si>
  <si>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</si>
  <si>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</si>
  <si>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</si>
  <si>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</si>
  <si>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</si>
  <si>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</si>
  <si>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</si>
  <si>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</si>
  <si>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</si>
  <si>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</si>
  <si>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</si>
  <si>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</si>
  <si>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</si>
  <si>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</si>
  <si>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</si>
  <si>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</si>
  <si>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</si>
  <si>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</si>
  <si>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</si>
  <si>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</si>
  <si>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</si>
  <si>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</si>
  <si>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</si>
  <si>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</si>
  <si>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MRT</t>
  </si>
  <si>
    <t>Mauritania</t>
  </si>
  <si>
    <t>MUS</t>
  </si>
  <si>
    <t>Mauritius</t>
  </si>
  <si>
    <t>MEX</t>
  </si>
  <si>
    <t>Mexico</t>
  </si>
  <si>
    <t>FSM</t>
  </si>
  <si>
    <t>Micronesia, Federated States of</t>
  </si>
  <si>
    <t>MDA</t>
  </si>
  <si>
    <t>Moldova, Republic of</t>
  </si>
  <si>
    <t>MCO</t>
  </si>
  <si>
    <t>Monaco</t>
  </si>
  <si>
    <t>MKD</t>
  </si>
  <si>
    <t>Macedonia</t>
  </si>
  <si>
    <t>MNG</t>
  </si>
  <si>
    <t>Mongolia</t>
  </si>
  <si>
    <t>MNE</t>
  </si>
  <si>
    <t>Montenegro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</si>
  <si>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</si>
  <si>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</si>
  <si>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</si>
  <si>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</si>
  <si>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</si>
  <si>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</si>
  <si>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</si>
  <si>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</si>
  <si>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</si>
  <si>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</si>
  <si>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</si>
  <si>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</si>
  <si>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</si>
  <si>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</si>
  <si>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</si>
  <si>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</si>
  <si>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</si>
  <si>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</si>
  <si>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</si>
  <si>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</si>
  <si>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</si>
  <si>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</si>
  <si>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NOR</t>
  </si>
  <si>
    <t>Norway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</si>
  <si>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</si>
  <si>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</si>
  <si>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</si>
  <si>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</si>
  <si>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</si>
  <si>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</si>
  <si>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</si>
  <si>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</si>
  <si>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</si>
  <si>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</si>
  <si>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</si>
  <si>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</si>
  <si>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</si>
  <si>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</si>
  <si>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</si>
  <si>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</si>
  <si>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POL</t>
  </si>
  <si>
    <t>Poland</t>
  </si>
  <si>
    <t>PRT</t>
  </si>
  <si>
    <t>Portugal</t>
  </si>
  <si>
    <t>QAT</t>
  </si>
  <si>
    <t>Qatar</t>
  </si>
  <si>
    <t>ROU</t>
  </si>
  <si>
    <t>Romania</t>
  </si>
  <si>
    <t>RUS</t>
  </si>
  <si>
    <t>Russian Federation</t>
  </si>
  <si>
    <t>RWA</t>
  </si>
  <si>
    <t>Rwanda</t>
  </si>
  <si>
    <t>KNA</t>
  </si>
  <si>
    <t>Saint Kitts and Nevis</t>
  </si>
  <si>
    <t>LCA</t>
  </si>
  <si>
    <t>Saint Lucia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</si>
  <si>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</si>
  <si>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</si>
  <si>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</si>
  <si>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</si>
  <si>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</si>
  <si>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</si>
  <si>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</si>
  <si>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</si>
  <si>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</si>
  <si>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</si>
  <si>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</si>
  <si>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</si>
  <si>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</si>
  <si>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</si>
  <si>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</si>
  <si>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</si>
  <si>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</si>
  <si>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</si>
  <si>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</si>
  <si>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</si>
  <si>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</si>
  <si>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</si>
  <si>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</si>
  <si>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</si>
  <si>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</si>
  <si>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</si>
  <si>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</si>
  <si>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</si>
  <si>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</si>
  <si>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</si>
  <si>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</si>
  <si>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</si>
  <si>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</si>
  <si>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</si>
  <si>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</si>
  <si>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</si>
  <si>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</si>
  <si>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</si>
  <si>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</si>
  <si>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</si>
  <si>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</si>
  <si>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</si>
  <si>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</si>
  <si>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</si>
  <si>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</si>
  <si>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</si>
  <si>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</si>
  <si>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</si>
  <si>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TZA</t>
  </si>
  <si>
    <t>Tanzania, United Republic of</t>
  </si>
  <si>
    <t>THA</t>
  </si>
  <si>
    <t>Thailand</t>
  </si>
  <si>
    <t>TLS</t>
  </si>
  <si>
    <t>Timor-Leste</t>
  </si>
  <si>
    <t>TGO</t>
  </si>
  <si>
    <t>Togo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</si>
  <si>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</si>
  <si>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</si>
  <si>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</si>
  <si>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</si>
  <si>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</si>
  <si>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</si>
  <si>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</si>
  <si>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</si>
  <si>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</si>
  <si>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</si>
  <si>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</si>
  <si>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</si>
  <si>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</si>
  <si>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</si>
  <si>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</si>
  <si>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</si>
  <si>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</si>
  <si>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</si>
  <si>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</si>
  <si>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</t>
  </si>
  <si>
    <t>USA</t>
  </si>
  <si>
    <t>United States</t>
  </si>
  <si>
    <t>URY</t>
  </si>
  <si>
    <t>Uruguay</t>
  </si>
  <si>
    <t>UZB</t>
  </si>
  <si>
    <t>Uzbekistan</t>
  </si>
  <si>
    <t>VUT</t>
  </si>
  <si>
    <t>Vanuatu</t>
  </si>
  <si>
    <t>VEN</t>
  </si>
  <si>
    <t>Venezuela, Bolivarian Republic of</t>
  </si>
  <si>
    <t>VNM</t>
  </si>
  <si>
    <t>Viet Nam</t>
  </si>
  <si>
    <t>YEM</t>
  </si>
  <si>
    <t>Yemen</t>
  </si>
  <si>
    <t>ZMB</t>
  </si>
  <si>
    <t>Zambia</t>
  </si>
  <si>
    <t>ZWE</t>
  </si>
  <si>
    <t>Zimbabwe</t>
  </si>
  <si>
    <t>FINISHED</t>
  </si>
  <si>
    <t>###</t>
  </si>
  <si>
    <t>#,###</t>
  </si>
  <si>
    <t>0.00</t>
  </si>
  <si>
    <t>0.0</t>
  </si>
  <si>
    <t>0.000</t>
  </si>
  <si>
    <t>Format</t>
  </si>
  <si>
    <t>Bolivia</t>
  </si>
  <si>
    <t>Congo, Dem Rep</t>
  </si>
  <si>
    <t>Dominican Rep</t>
  </si>
  <si>
    <t>Iran</t>
  </si>
  <si>
    <t>Korea, DPR</t>
  </si>
  <si>
    <t>Korea</t>
  </si>
  <si>
    <t>Laos</t>
  </si>
  <si>
    <t>Libya</t>
  </si>
  <si>
    <t>Micronesia FS</t>
  </si>
  <si>
    <t>Moldova</t>
  </si>
  <si>
    <t>Russian Fed</t>
  </si>
  <si>
    <t>St Vincent &amp; Grenadines</t>
  </si>
  <si>
    <t>Sao Tome &amp; Principe</t>
  </si>
  <si>
    <t>Syria</t>
  </si>
  <si>
    <t>Tanzania</t>
  </si>
  <si>
    <t>Trinidad &amp; Tobago</t>
  </si>
  <si>
    <t>Venezuela</t>
  </si>
  <si>
    <t>Bosnia &amp; Herzegovina</t>
  </si>
  <si>
    <t>Central African Rep</t>
  </si>
  <si>
    <t>Ee</t>
  </si>
  <si>
    <t>Fc1</t>
  </si>
  <si>
    <t>He1</t>
  </si>
  <si>
    <t>Ce</t>
  </si>
  <si>
    <t>Cs</t>
  </si>
  <si>
    <t>Fe1</t>
  </si>
  <si>
    <t>We1</t>
  </si>
  <si>
    <t>We2</t>
  </si>
  <si>
    <t>He2</t>
  </si>
  <si>
    <t>Es</t>
  </si>
  <si>
    <t>Ec</t>
  </si>
  <si>
    <t>Hs2</t>
  </si>
  <si>
    <t>Te</t>
  </si>
  <si>
    <t>FS2</t>
  </si>
  <si>
    <t>Ws1</t>
  </si>
  <si>
    <t>Hs1</t>
  </si>
  <si>
    <t>Hc1</t>
  </si>
  <si>
    <t>Hc2</t>
  </si>
  <si>
    <t>Ws2</t>
  </si>
  <si>
    <t>Wc2</t>
  </si>
  <si>
    <t>Wc1</t>
  </si>
  <si>
    <t>Ts</t>
  </si>
  <si>
    <t>Fs1</t>
  </si>
  <si>
    <t>Tc</t>
  </si>
  <si>
    <t>Fc2</t>
  </si>
  <si>
    <t>Fe2</t>
  </si>
  <si>
    <t>Vulnerability Index</t>
  </si>
  <si>
    <t>Energy Access</t>
  </si>
  <si>
    <t>Agric Capacity</t>
  </si>
  <si>
    <t>Coast Area</t>
  </si>
  <si>
    <t>Coast Popn</t>
  </si>
  <si>
    <t>Water Disease</t>
  </si>
  <si>
    <t>Energy Sensit</t>
  </si>
  <si>
    <t>Health External</t>
  </si>
  <si>
    <t>Water d-Ppt</t>
  </si>
  <si>
    <t>Water d-Temp</t>
  </si>
  <si>
    <t>Agric Imports</t>
  </si>
  <si>
    <t>Health Staff</t>
  </si>
  <si>
    <t>Health Longev</t>
  </si>
  <si>
    <t>Water Inf Mort</t>
  </si>
  <si>
    <t>Water Use</t>
  </si>
  <si>
    <t>Water Acess</t>
  </si>
  <si>
    <t>Road Floods</t>
  </si>
  <si>
    <t>Road Paved</t>
  </si>
  <si>
    <t>Agric rural popn</t>
  </si>
  <si>
    <t>Agric Malnutr</t>
  </si>
  <si>
    <t>Agric Yield CV</t>
  </si>
  <si>
    <t>Health Matern</t>
  </si>
  <si>
    <t>R-IEF</t>
  </si>
  <si>
    <t>R-Mobiles</t>
  </si>
  <si>
    <t>X-GDP pc</t>
  </si>
  <si>
    <t>X-GNI pc</t>
  </si>
  <si>
    <t>X-Popn</t>
  </si>
  <si>
    <t>V-Ee</t>
  </si>
  <si>
    <t>V-Fc1</t>
  </si>
  <si>
    <t>R-S2</t>
  </si>
  <si>
    <t>V-He1</t>
  </si>
  <si>
    <t>V-Ce</t>
  </si>
  <si>
    <t>V-Cs</t>
  </si>
  <si>
    <t>V-We1</t>
  </si>
  <si>
    <t>V-We2</t>
  </si>
  <si>
    <t>V-Ws2</t>
  </si>
  <si>
    <t>V-Es</t>
  </si>
  <si>
    <t>V-Hs2</t>
  </si>
  <si>
    <t>V-Te</t>
  </si>
  <si>
    <t>V-Ws1</t>
  </si>
  <si>
    <t>O-GDP</t>
  </si>
  <si>
    <t>O-GNIpc</t>
  </si>
  <si>
    <t>V-Hs1</t>
  </si>
  <si>
    <t>R-E</t>
  </si>
  <si>
    <t>V-Hc1</t>
  </si>
  <si>
    <t>V-Hc2</t>
  </si>
  <si>
    <t>R-S1</t>
  </si>
  <si>
    <t>V-He2</t>
  </si>
  <si>
    <t>V-Wc2</t>
  </si>
  <si>
    <t>V-Wc1</t>
  </si>
  <si>
    <t>O-Pop</t>
  </si>
  <si>
    <t>V-Ts</t>
  </si>
  <si>
    <t>V-Fs1</t>
  </si>
  <si>
    <t>V-Fc2</t>
  </si>
  <si>
    <t>R-G1</t>
  </si>
  <si>
    <t>R-G2</t>
  </si>
  <si>
    <t>V-Fe2</t>
  </si>
  <si>
    <t>R-R</t>
  </si>
  <si>
    <t>V-Fe1</t>
  </si>
  <si>
    <t>V-FS2</t>
  </si>
  <si>
    <t>Health DALYs</t>
  </si>
  <si>
    <t>R-WGI va</t>
  </si>
  <si>
    <t>Agric Capacity.xls</t>
  </si>
  <si>
    <t>Agric Imports.xls</t>
  </si>
  <si>
    <t>Agric Malnutr.xls</t>
  </si>
  <si>
    <t>Coast Area.xls</t>
  </si>
  <si>
    <t>Coast Popn.xls</t>
  </si>
  <si>
    <t>Energy Access.xls</t>
  </si>
  <si>
    <t>Energy Sensit.xls</t>
  </si>
  <si>
    <t>Health DALYs.xls</t>
  </si>
  <si>
    <t>Health External.xls</t>
  </si>
  <si>
    <t>Health Longev.xls</t>
  </si>
  <si>
    <t>Health Matern.xls</t>
  </si>
  <si>
    <t>Health Staff.xls</t>
  </si>
  <si>
    <t>R-Enrollment.xls</t>
  </si>
  <si>
    <t>R-IEF.xls</t>
  </si>
  <si>
    <t>R-Mobiles.xls</t>
  </si>
  <si>
    <t>R-Reporting.xls</t>
  </si>
  <si>
    <t>R-WGI psnv.xls</t>
  </si>
  <si>
    <t>R-WGI va.xls</t>
  </si>
  <si>
    <t>Road Floods.xls</t>
  </si>
  <si>
    <t>Road Paved.xls</t>
  </si>
  <si>
    <t>Water d-Ppt.xls</t>
  </si>
  <si>
    <t>Water d-Temp.xls</t>
  </si>
  <si>
    <t>Water Disease.xls</t>
  </si>
  <si>
    <t>Water Inf Mort.xls</t>
  </si>
  <si>
    <t>Water Sanit.xls</t>
  </si>
  <si>
    <t>Water Use.xls</t>
  </si>
  <si>
    <t>X-GDP pc.xls</t>
  </si>
  <si>
    <t>X-Popn.xls</t>
  </si>
  <si>
    <t>Agric rural popn.xls</t>
  </si>
  <si>
    <t>Agric Yield CV.xls</t>
  </si>
  <si>
    <t>R-Enrollment</t>
  </si>
  <si>
    <t>R-Reporting</t>
  </si>
  <si>
    <t>R-WGI psnv</t>
  </si>
  <si>
    <t>Water Sanit</t>
  </si>
  <si>
    <t>X</t>
  </si>
  <si>
    <t>Water Acess.xls</t>
  </si>
  <si>
    <t>Cap Low</t>
  </si>
  <si>
    <t>Cap Hi</t>
  </si>
  <si>
    <t>Dir</t>
  </si>
  <si>
    <t>X-GNI pc.xls</t>
  </si>
  <si>
    <t>Reserve Master List</t>
  </si>
  <si>
    <t>Do not change the blue labels below - they are used to find the data</t>
  </si>
  <si>
    <t>Country</t>
  </si>
  <si>
    <t>ISO3</t>
  </si>
  <si>
    <t>Health Disease</t>
  </si>
  <si>
    <t>Health Disease.xls</t>
  </si>
  <si>
    <t>Agric Yld Proj.xls</t>
  </si>
  <si>
    <t>Agric Yld Proj</t>
  </si>
  <si>
    <t>tt Health Nurses MW.xls</t>
  </si>
  <si>
    <t>tt Health Nurses MW</t>
  </si>
  <si>
    <t>tt Health Physicians.xls</t>
  </si>
  <si>
    <t>tt Health Physicians</t>
  </si>
  <si>
    <t>tt Agric Capacity Irrigated.xls</t>
  </si>
  <si>
    <t>tt Agric Capacity Fertilizer.xls</t>
  </si>
  <si>
    <t>tt Agric Capacity Tractors.xls</t>
  </si>
  <si>
    <t>tt Agric Capacity Irrigated</t>
  </si>
  <si>
    <t>tt Agric Capacity Fertilizer</t>
  </si>
  <si>
    <t>tt Agric Capacity Tractors</t>
  </si>
  <si>
    <t>Base Low</t>
  </si>
  <si>
    <t>Base High</t>
  </si>
  <si>
    <t>Dir [1=&gt;Higher = &gt;Vuln]</t>
  </si>
  <si>
    <t>Count</t>
  </si>
  <si>
    <t>Score</t>
  </si>
  <si>
    <t/>
  </si>
  <si>
    <t>Rank</t>
  </si>
  <si>
    <t>Most Vulnerable</t>
  </si>
  <si>
    <t>Leaste Vulnerable</t>
  </si>
  <si>
    <t>ISO_3</t>
  </si>
  <si>
    <t>C™te d'Ivoire</t>
  </si>
  <si>
    <t xml:space="preserve">Macedonia </t>
  </si>
  <si>
    <t>Wt</t>
  </si>
  <si>
    <t>Measure</t>
  </si>
  <si>
    <t>Weight</t>
  </si>
  <si>
    <t>Vulnerabilities calculated on 18/07/2011 at 1:07:39 PM  with 24measures and weights as listed below</t>
  </si>
  <si>
    <t>Slope</t>
  </si>
  <si>
    <t>R^2</t>
  </si>
  <si>
    <t>Movers</t>
  </si>
  <si>
    <t>r^2 Threshold</t>
  </si>
  <si>
    <t>Congo,DRC</t>
  </si>
  <si>
    <t>Improvers</t>
  </si>
  <si>
    <t>Losers</t>
  </si>
  <si>
    <t>Improve-ment</t>
  </si>
  <si>
    <t>Worst pre 2010</t>
  </si>
  <si>
    <t>Best pre 2010</t>
  </si>
  <si>
    <t>Back-wards</t>
  </si>
  <si>
    <t>Upwardly mobile</t>
  </si>
  <si>
    <t>Downwardly mobile</t>
  </si>
  <si>
    <t>1 is most vulnerable country in that year</t>
  </si>
  <si>
    <t>All country average</t>
  </si>
  <si>
    <t>Measure Average</t>
  </si>
  <si>
    <t>Measure St Dev</t>
  </si>
  <si>
    <t>Change in Vulnerability Index through Time</t>
  </si>
  <si>
    <t>Vulnerability Ranks year by year</t>
  </si>
  <si>
    <t>score</t>
  </si>
  <si>
    <t>Tabulated from score on 19/07/2011 at 10:24:39 AM</t>
  </si>
  <si>
    <t>GDP per capita, PPP</t>
  </si>
  <si>
    <t>Ln GDP/Cap</t>
  </si>
  <si>
    <t>HDI</t>
  </si>
  <si>
    <t>GINI index</t>
  </si>
  <si>
    <t>..</t>
  </si>
  <si>
    <t>Average</t>
  </si>
  <si>
    <t>% Change</t>
  </si>
  <si>
    <t>GDP(PPP) Cost 2005USD</t>
  </si>
  <si>
    <t>ln{GDP(PPP) Cost 2005USD}</t>
  </si>
  <si>
    <t>Ln GDP</t>
  </si>
  <si>
    <t>Vuln</t>
  </si>
  <si>
    <t>All countries 1995-2010 xxx countries omitted</t>
  </si>
  <si>
    <t>R2</t>
  </si>
  <si>
    <t>Improving most rapidly with GDP increase</t>
  </si>
  <si>
    <t>Vulnerabilities calculated on 19/07/2011 at 1:22:13 PM  with 24measures and weights as listed below</t>
  </si>
  <si>
    <t>R</t>
  </si>
  <si>
    <t>Ln (GDP[PPP] cap)</t>
  </si>
  <si>
    <t>Vuln_Index</t>
  </si>
  <si>
    <t>Const=</t>
  </si>
  <si>
    <t>Slope=</t>
  </si>
  <si>
    <t>GDP projected Vuln_Index</t>
  </si>
  <si>
    <t>Difference (neg worse)</t>
  </si>
  <si>
    <t>Income Grp</t>
  </si>
  <si>
    <t>Select your country</t>
  </si>
  <si>
    <t>Comparators</t>
  </si>
  <si>
    <t xml:space="preserve"> - None - </t>
  </si>
  <si>
    <t>Unclass</t>
  </si>
  <si>
    <t>Non-OECD</t>
  </si>
  <si>
    <t>OECD</t>
  </si>
  <si>
    <t>LDCs</t>
  </si>
  <si>
    <t>U MiCs</t>
  </si>
  <si>
    <t>L MiCs</t>
  </si>
  <si>
    <t>World</t>
  </si>
  <si>
    <t>Exposure</t>
  </si>
  <si>
    <t>Sensitivity</t>
  </si>
  <si>
    <t>Capacity</t>
  </si>
  <si>
    <t>Income</t>
  </si>
  <si>
    <t>=2</t>
  </si>
  <si>
    <t>=3</t>
  </si>
  <si>
    <t>=1</t>
  </si>
  <si>
    <t>=4</t>
  </si>
  <si>
    <t>=5</t>
  </si>
  <si>
    <t>Sensityivity</t>
  </si>
  <si>
    <t>Water</t>
  </si>
  <si>
    <t>Agric</t>
  </si>
  <si>
    <t>Health</t>
  </si>
  <si>
    <t>InfraStruct</t>
  </si>
  <si>
    <t>Infra-Struct</t>
  </si>
  <si>
    <t>Vulner Index</t>
  </si>
  <si>
    <t>- None -</t>
  </si>
  <si>
    <t>Sectors</t>
  </si>
  <si>
    <t>Components</t>
  </si>
  <si>
    <t>Water Sector Measures</t>
  </si>
  <si>
    <t>Agricultural Measures</t>
  </si>
  <si>
    <t>Health Measures</t>
  </si>
  <si>
    <t>Infrasrtucture Measures</t>
  </si>
  <si>
    <t>Agriculture</t>
  </si>
  <si>
    <t xml:space="preserve">Health </t>
  </si>
  <si>
    <t>Infrasructure</t>
  </si>
  <si>
    <t>Select the Plot</t>
  </si>
  <si>
    <t>ln(GDP/cap)</t>
  </si>
  <si>
    <t>Vuln Index</t>
  </si>
  <si>
    <t>Vulnerability Index by year</t>
  </si>
  <si>
    <t>Ln(GDP/cap)</t>
  </si>
  <si>
    <t>Range</t>
  </si>
  <si>
    <t>BB</t>
  </si>
  <si>
    <t>ln(GDP[PPP] per cap)</t>
  </si>
  <si>
    <t>Readiness</t>
  </si>
  <si>
    <t>NOT USED</t>
  </si>
  <si>
    <t>This line is adjusted to the sectors / components to be displayed from the above matrix</t>
  </si>
  <si>
    <t>This table is then filled in</t>
  </si>
  <si>
    <t>This is a copy of the above table but with refernces to item 4 (null) set to ""</t>
  </si>
  <si>
    <t>&lt;----------</t>
  </si>
  <si>
    <t>Cªte d'Ivoire</t>
  </si>
  <si>
    <t>Need to be manually updated</t>
  </si>
  <si>
    <t>These cells need to be manually updates</t>
  </si>
  <si>
    <t>&lt;==== From Big Scatter plot</t>
  </si>
  <si>
    <t>GDP projected Readiness Index</t>
  </si>
  <si>
    <t xml:space="preserve"> - None -</t>
  </si>
  <si>
    <t>Readiness Index by year</t>
  </si>
  <si>
    <t>Vixx</t>
  </si>
  <si>
    <t>GDPxx</t>
  </si>
  <si>
    <t>Rixx</t>
  </si>
  <si>
    <t>Vuln-Index</t>
  </si>
  <si>
    <t xml:space="preserve">Cells marked in this colour </t>
  </si>
  <si>
    <t>Breakdown of the Vulnerability Index</t>
  </si>
  <si>
    <t>TAG</t>
  </si>
  <si>
    <t>Readiness Index</t>
  </si>
  <si>
    <t>IEF</t>
  </si>
  <si>
    <t>WGI psnv</t>
  </si>
  <si>
    <t>WGI Voice</t>
  </si>
  <si>
    <t>Mobiles</t>
  </si>
  <si>
    <t>Tertiary Enrollment</t>
  </si>
  <si>
    <t>More on …</t>
  </si>
  <si>
    <t>Vulnerability</t>
  </si>
  <si>
    <t>Time Series</t>
  </si>
  <si>
    <t>Read</t>
  </si>
  <si>
    <t>R-IEF Business free</t>
  </si>
  <si>
    <t>R-IEF Finan free</t>
  </si>
  <si>
    <t>R-IEF Fiscal Free</t>
  </si>
  <si>
    <t>R-IEF Gov Spending</t>
  </si>
  <si>
    <t>R-IEF Invest Free</t>
  </si>
  <si>
    <t>R-IEF Labor Free</t>
  </si>
  <si>
    <t>R-IEF Monetary Free</t>
  </si>
  <si>
    <t>R-IEF Trade Free</t>
  </si>
  <si>
    <t>R-WGI cc</t>
  </si>
  <si>
    <t>R-WGI rl</t>
  </si>
  <si>
    <t>Read-Vul</t>
  </si>
  <si>
    <t>Read+Vuln</t>
  </si>
  <si>
    <t>Readiness Delta</t>
  </si>
  <si>
    <t>Vuln Delta</t>
  </si>
  <si>
    <t>Sum Deltas</t>
  </si>
  <si>
    <t>Friday 22 version</t>
  </si>
  <si>
    <t>Vulner</t>
  </si>
  <si>
    <t>Min</t>
  </si>
  <si>
    <t>Max</t>
  </si>
  <si>
    <t>Sweet spot</t>
  </si>
  <si>
    <t>The sweet spot is between the ranges shown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</si>
</sst>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0.0"/>
    <numFmt numFmtId="165" formatCode="0.000"/>
    <numFmt numFmtId="166" formatCode="0.00000"/>
    <numFmt numFmtId="167" formatCode="0.00_ ;[Red]\-0.00\ "/>
    <numFmt numFmtId="168" formatCode="0_ ;[Red]\-0\ "/>
    <numFmt numFmtId="169" formatCode="_-* #,##0_-;\-* #,##0_-;_-* &quot;-&quot;??_-;_-@_-"/>
    <numFmt numFmtId="170" formatCode="_-* #,##0.000_-;\-* #,##0.000_-;_-* &quot;-&quot;??_-;_-@_-"/>
    <numFmt numFmtId="171" formatCode="0.000_ ;[Red]\-0.000\ "/>
  </numFmts>
  <fonts count="4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8" tint="-0.499984740745262"/>
      <name val="Calibri"/>
      <scheme val="minor"/>
    </font>
    <font>
      <sz val="12"/>
      <color indexed="8"/>
      <name val="Calibri"/>
      <family val="2"/>
      <scheme val="minor"/>
    </font>
    <font>
      <sz val="12"/>
      <color rgb="FF000000"/>
      <name val="Lucida Grande"/>
    </font>
    <font>
      <b/>
      <sz val="12"/>
      <color indexed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name val="Calibri"/>
      <scheme val="minor"/>
    </font>
    <font>
      <sz val="12"/>
      <color theme="0" tint="-0.14999847407452621"/>
      <name val="Calibri"/>
      <scheme val="minor"/>
    </font>
    <font>
      <sz val="12"/>
      <color indexed="12"/>
      <name val="Calibri"/>
      <family val="2"/>
      <scheme val="minor"/>
    </font>
    <font>
      <b/>
      <sz val="12"/>
      <color theme="3" tint="-0.249977111117893"/>
      <name val="Calibri"/>
      <scheme val="minor"/>
    </font>
    <font>
      <sz val="9"/>
      <color theme="0" tint="-0.34998626667073579"/>
      <name val="Calibri"/>
      <scheme val="minor"/>
    </font>
    <font>
      <sz val="9"/>
      <color theme="0" tint="-4.9989318521683403E-2"/>
      <name val="Calibri"/>
      <scheme val="minor"/>
    </font>
    <font>
      <b/>
      <sz val="20"/>
      <color theme="1"/>
      <name val="Calibri"/>
      <scheme val="minor"/>
    </font>
    <font>
      <b/>
      <sz val="18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8"/>
      <name val="Calibri"/>
      <scheme val="minor"/>
    </font>
    <font>
      <sz val="12"/>
      <color indexed="10"/>
      <name val="Calibri"/>
      <family val="2"/>
      <scheme val="minor"/>
    </font>
    <font>
      <sz val="12"/>
      <color rgb="FF0000FF"/>
      <name val="Calibri"/>
      <scheme val="minor"/>
    </font>
    <font>
      <b/>
      <sz val="12"/>
      <color rgb="FF0000FF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FF"/>
      <name val="Arial"/>
      <family val="2"/>
    </font>
    <font>
      <sz val="14"/>
      <color theme="1"/>
      <name val="Calibri"/>
      <scheme val="minor"/>
    </font>
    <font>
      <sz val="16"/>
      <color theme="8" tint="-0.499984740745262"/>
      <name val="Calibri"/>
      <scheme val="minor"/>
    </font>
    <font>
      <sz val="12"/>
      <color rgb="FF000090"/>
      <name val="Calibri"/>
      <scheme val="minor"/>
    </font>
    <font>
      <sz val="18"/>
      <color theme="1"/>
      <name val="Calibri"/>
      <scheme val="minor"/>
    </font>
    <font>
      <sz val="12"/>
      <color theme="0" tint="-0.249977111117893"/>
      <name val="Calibri"/>
      <scheme val="minor"/>
    </font>
    <font>
      <b/>
      <sz val="14"/>
      <color theme="1"/>
      <name val="Calibri"/>
      <scheme val="minor"/>
    </font>
    <font>
      <sz val="14"/>
      <color theme="5" tint="-0.249977111117893"/>
      <name val="Calibri"/>
      <scheme val="minor"/>
    </font>
    <font>
      <sz val="12"/>
      <color indexed="8"/>
      <name val="Calibri"/>
      <family val="2"/>
    </font>
    <font>
      <b/>
      <sz val="14"/>
      <color rgb="FFFF0000"/>
      <name val="Calibri"/>
      <scheme val="minor"/>
    </font>
    <font>
      <sz val="26"/>
      <color theme="1"/>
      <name val="Calibri"/>
      <scheme val="minor"/>
    </font>
    <font>
      <sz val="16"/>
      <color theme="1"/>
      <name val="Calibri"/>
      <scheme val="minor"/>
    </font>
    <font>
      <sz val="22"/>
      <color theme="1"/>
      <name val="Calibri"/>
      <scheme val="minor"/>
    </font>
    <font>
      <sz val="12"/>
      <color indexed="72"/>
      <name val="Lucida Grande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BFDA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FC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CFF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8FFC5"/>
        <bgColor indexed="64"/>
      </patternFill>
    </fill>
    <fill>
      <patternFill patternType="solid">
        <fgColor rgb="FF7093DD"/>
        <bgColor indexed="64"/>
      </patternFill>
    </fill>
    <fill>
      <patternFill patternType="solid">
        <fgColor rgb="FF81EEE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1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7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7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56">
    <xf numFmtId="0" fontId="0" fillId="0" borderId="0" xfId="0"/>
    <xf numFmtId="0" fontId="2" fillId="0" borderId="0" xfId="0" applyFont="1"/>
    <xf numFmtId="0" fontId="5" fillId="2" borderId="0" xfId="0" applyFont="1" applyFill="1" applyAlignment="1">
      <alignment horizontal="center"/>
    </xf>
    <xf numFmtId="0" fontId="0" fillId="3" borderId="0" xfId="0" applyFill="1"/>
    <xf numFmtId="0" fontId="0" fillId="0" borderId="0" xfId="0" quotePrefix="1"/>
    <xf numFmtId="0" fontId="6" fillId="0" borderId="0" xfId="0" applyFon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4" borderId="0" xfId="0" applyNumberFormat="1" applyFont="1" applyFill="1" applyAlignment="1">
      <alignment horizontal="right"/>
    </xf>
    <xf numFmtId="0" fontId="0" fillId="4" borderId="0" xfId="0" applyNumberFormat="1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4" borderId="0" xfId="0" applyNumberFormat="1" applyFont="1" applyFill="1" applyAlignment="1">
      <alignment horizontal="center"/>
    </xf>
    <xf numFmtId="0" fontId="0" fillId="4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0" fontId="5" fillId="3" borderId="0" xfId="0" applyFont="1" applyFill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5" fillId="0" borderId="0" xfId="0" applyFont="1" applyFill="1" applyAlignment="1">
      <alignment horizontal="center"/>
    </xf>
    <xf numFmtId="0" fontId="0" fillId="6" borderId="0" xfId="0" quotePrefix="1" applyFill="1"/>
    <xf numFmtId="0" fontId="0" fillId="6" borderId="0" xfId="0" applyFill="1"/>
    <xf numFmtId="164" fontId="0" fillId="7" borderId="0" xfId="0" applyNumberFormat="1" applyFill="1"/>
    <xf numFmtId="0" fontId="0" fillId="0" borderId="0" xfId="0" applyAlignment="1">
      <alignment wrapText="1"/>
    </xf>
    <xf numFmtId="0" fontId="8" fillId="4" borderId="0" xfId="0" applyNumberFormat="1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0" fillId="8" borderId="0" xfId="0" applyFill="1"/>
    <xf numFmtId="0" fontId="0" fillId="8" borderId="0" xfId="0" applyFill="1" applyAlignment="1">
      <alignment horizontal="right"/>
    </xf>
    <xf numFmtId="166" fontId="0" fillId="0" borderId="0" xfId="0" applyNumberFormat="1"/>
    <xf numFmtId="0" fontId="12" fillId="0" borderId="0" xfId="0" applyFo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right"/>
    </xf>
    <xf numFmtId="0" fontId="0" fillId="10" borderId="0" xfId="0" applyFill="1"/>
    <xf numFmtId="0" fontId="0" fillId="10" borderId="0" xfId="0" applyFill="1" applyAlignment="1">
      <alignment horizontal="right"/>
    </xf>
    <xf numFmtId="2" fontId="0" fillId="0" borderId="0" xfId="0" applyNumberFormat="1" applyAlignment="1">
      <alignment horizontal="center"/>
    </xf>
    <xf numFmtId="0" fontId="13" fillId="0" borderId="0" xfId="0" applyFont="1"/>
    <xf numFmtId="2" fontId="13" fillId="0" borderId="0" xfId="0" applyNumberFormat="1" applyFont="1" applyAlignment="1">
      <alignment horizontal="center"/>
    </xf>
    <xf numFmtId="0" fontId="13" fillId="2" borderId="0" xfId="0" applyFont="1" applyFill="1"/>
    <xf numFmtId="0" fontId="14" fillId="2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0" fontId="15" fillId="0" borderId="0" xfId="0" applyFont="1"/>
    <xf numFmtId="168" fontId="16" fillId="0" borderId="0" xfId="0" applyNumberFormat="1" applyFont="1"/>
    <xf numFmtId="1" fontId="0" fillId="0" borderId="0" xfId="0" applyNumberFormat="1" applyAlignment="1">
      <alignment horizontal="center"/>
    </xf>
    <xf numFmtId="0" fontId="13" fillId="2" borderId="0" xfId="0" applyFont="1" applyFill="1" applyAlignment="1">
      <alignment wrapText="1"/>
    </xf>
    <xf numFmtId="0" fontId="0" fillId="10" borderId="0" xfId="0" applyFill="1" applyAlignment="1">
      <alignment wrapText="1"/>
    </xf>
    <xf numFmtId="0" fontId="0" fillId="10" borderId="0" xfId="0" applyFill="1" applyAlignment="1">
      <alignment horizontal="right" wrapText="1"/>
    </xf>
    <xf numFmtId="0" fontId="14" fillId="2" borderId="0" xfId="0" applyFont="1" applyFill="1" applyAlignment="1">
      <alignment horizontal="center" wrapText="1"/>
    </xf>
    <xf numFmtId="0" fontId="10" fillId="0" borderId="0" xfId="0" applyFont="1" applyAlignment="1">
      <alignment wrapText="1"/>
    </xf>
    <xf numFmtId="0" fontId="0" fillId="12" borderId="0" xfId="0" applyFill="1"/>
    <xf numFmtId="0" fontId="17" fillId="12" borderId="0" xfId="0" applyFont="1" applyFill="1"/>
    <xf numFmtId="2" fontId="0" fillId="11" borderId="0" xfId="0" applyNumberFormat="1" applyFill="1"/>
    <xf numFmtId="0" fontId="0" fillId="8" borderId="0" xfId="0" applyFill="1" applyAlignment="1">
      <alignment horizontal="center"/>
    </xf>
    <xf numFmtId="0" fontId="18" fillId="13" borderId="0" xfId="0" applyFont="1" applyFill="1"/>
    <xf numFmtId="0" fontId="11" fillId="13" borderId="0" xfId="0" applyFont="1" applyFill="1"/>
    <xf numFmtId="0" fontId="23" fillId="2" borderId="0" xfId="0" applyFont="1" applyFill="1" applyAlignment="1">
      <alignment horizontal="center"/>
    </xf>
    <xf numFmtId="0" fontId="24" fillId="0" borderId="0" xfId="0" applyFont="1"/>
    <xf numFmtId="0" fontId="0" fillId="0" borderId="0" xfId="0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wrapText="1"/>
    </xf>
    <xf numFmtId="0" fontId="26" fillId="4" borderId="0" xfId="0" applyNumberFormat="1" applyFont="1" applyFill="1" applyAlignment="1">
      <alignment horizontal="center" vertical="center" wrapText="1"/>
    </xf>
    <xf numFmtId="169" fontId="27" fillId="0" borderId="0" xfId="71" applyNumberFormat="1" applyFont="1" applyAlignment="1">
      <alignment horizontal="center"/>
    </xf>
    <xf numFmtId="43" fontId="27" fillId="0" borderId="0" xfId="71" applyNumberFormat="1" applyFont="1" applyAlignment="1">
      <alignment horizontal="center"/>
    </xf>
    <xf numFmtId="1" fontId="27" fillId="0" borderId="0" xfId="72" applyNumberFormat="1" applyAlignment="1">
      <alignment horizontal="center"/>
    </xf>
    <xf numFmtId="170" fontId="27" fillId="0" borderId="0" xfId="71" applyNumberFormat="1" applyFont="1" applyAlignment="1">
      <alignment horizontal="center"/>
    </xf>
    <xf numFmtId="0" fontId="28" fillId="8" borderId="0" xfId="72" applyFont="1" applyFill="1" applyAlignment="1">
      <alignment horizontal="center" wrapText="1"/>
    </xf>
    <xf numFmtId="0" fontId="29" fillId="8" borderId="0" xfId="0" applyFont="1" applyFill="1" applyAlignment="1">
      <alignment horizontal="center" wrapText="1"/>
    </xf>
    <xf numFmtId="1" fontId="0" fillId="0" borderId="0" xfId="0" applyNumberFormat="1"/>
    <xf numFmtId="1" fontId="25" fillId="0" borderId="0" xfId="0" applyNumberFormat="1" applyFont="1"/>
    <xf numFmtId="1" fontId="10" fillId="0" borderId="0" xfId="0" applyNumberFormat="1" applyFont="1"/>
    <xf numFmtId="169" fontId="25" fillId="0" borderId="0" xfId="71" applyNumberFormat="1" applyFont="1"/>
    <xf numFmtId="169" fontId="0" fillId="0" borderId="0" xfId="71" applyNumberFormat="1" applyFont="1"/>
    <xf numFmtId="169" fontId="10" fillId="0" borderId="0" xfId="71" applyNumberFormat="1" applyFont="1"/>
    <xf numFmtId="0" fontId="31" fillId="8" borderId="0" xfId="0" applyFont="1" applyFill="1"/>
    <xf numFmtId="0" fontId="25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14" borderId="0" xfId="0" applyFill="1"/>
    <xf numFmtId="0" fontId="0" fillId="15" borderId="0" xfId="0" applyFill="1" applyAlignment="1">
      <alignment horizontal="center" wrapText="1"/>
    </xf>
    <xf numFmtId="0" fontId="25" fillId="15" borderId="0" xfId="0" applyFont="1" applyFill="1" applyAlignment="1">
      <alignment horizontal="center" wrapText="1"/>
    </xf>
    <xf numFmtId="0" fontId="30" fillId="0" borderId="0" xfId="0" applyFont="1" applyAlignment="1">
      <alignment horizontal="center"/>
    </xf>
    <xf numFmtId="0" fontId="34" fillId="0" borderId="0" xfId="0" applyFont="1" applyAlignment="1">
      <alignment horizontal="center" wrapText="1"/>
    </xf>
    <xf numFmtId="0" fontId="32" fillId="15" borderId="0" xfId="0" applyFont="1" applyFill="1" applyAlignment="1">
      <alignment horizontal="center" wrapText="1"/>
    </xf>
    <xf numFmtId="0" fontId="32" fillId="14" borderId="0" xfId="0" applyFont="1" applyFill="1" applyAlignment="1">
      <alignment horizontal="center" wrapText="1"/>
    </xf>
    <xf numFmtId="0" fontId="32" fillId="8" borderId="0" xfId="0" applyFont="1" applyFill="1" applyAlignment="1">
      <alignment horizontal="center" wrapText="1"/>
    </xf>
    <xf numFmtId="0" fontId="32" fillId="10" borderId="0" xfId="0" applyFont="1" applyFill="1" applyAlignment="1">
      <alignment horizontal="center" wrapText="1"/>
    </xf>
    <xf numFmtId="0" fontId="32" fillId="6" borderId="0" xfId="0" applyFont="1" applyFill="1" applyAlignment="1">
      <alignment horizontal="center" wrapText="1"/>
    </xf>
    <xf numFmtId="0" fontId="32" fillId="9" borderId="0" xfId="0" applyFont="1" applyFill="1" applyAlignment="1">
      <alignment horizontal="center" wrapText="1"/>
    </xf>
    <xf numFmtId="0" fontId="36" fillId="0" borderId="0" xfId="0" applyFont="1" applyAlignment="1">
      <alignment horizontal="right"/>
    </xf>
    <xf numFmtId="0" fontId="35" fillId="16" borderId="0" xfId="0" applyFont="1" applyFill="1" applyAlignment="1">
      <alignment horizontal="center"/>
    </xf>
    <xf numFmtId="0" fontId="30" fillId="16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4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2" fontId="0" fillId="16" borderId="4" xfId="0" applyNumberFormat="1" applyFill="1" applyBorder="1" applyAlignment="1">
      <alignment horizontal="center"/>
    </xf>
    <xf numFmtId="2" fontId="0" fillId="16" borderId="0" xfId="0" applyNumberFormat="1" applyFill="1" applyBorder="1" applyAlignment="1">
      <alignment horizontal="center"/>
    </xf>
    <xf numFmtId="2" fontId="0" fillId="16" borderId="5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6" borderId="6" xfId="0" applyNumberFormat="1" applyFill="1" applyBorder="1" applyAlignment="1">
      <alignment horizontal="center"/>
    </xf>
    <xf numFmtId="2" fontId="0" fillId="6" borderId="7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0" fontId="35" fillId="17" borderId="0" xfId="0" applyFont="1" applyFill="1" applyAlignment="1">
      <alignment horizontal="center"/>
    </xf>
    <xf numFmtId="2" fontId="0" fillId="17" borderId="1" xfId="0" applyNumberFormat="1" applyFill="1" applyBorder="1" applyAlignment="1">
      <alignment horizontal="center"/>
    </xf>
    <xf numFmtId="2" fontId="0" fillId="17" borderId="2" xfId="0" applyNumberFormat="1" applyFill="1" applyBorder="1" applyAlignment="1">
      <alignment horizontal="center"/>
    </xf>
    <xf numFmtId="2" fontId="0" fillId="17" borderId="3" xfId="0" applyNumberForma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10" borderId="0" xfId="0" quotePrefix="1" applyFill="1" applyAlignment="1">
      <alignment horizontal="right"/>
    </xf>
    <xf numFmtId="0" fontId="0" fillId="17" borderId="4" xfId="0" applyFill="1" applyBorder="1"/>
    <xf numFmtId="0" fontId="0" fillId="18" borderId="0" xfId="0" applyFill="1" applyBorder="1"/>
    <xf numFmtId="0" fontId="0" fillId="18" borderId="5" xfId="0" applyFill="1" applyBorder="1"/>
    <xf numFmtId="0" fontId="0" fillId="18" borderId="4" xfId="0" applyFill="1" applyBorder="1"/>
    <xf numFmtId="0" fontId="22" fillId="19" borderId="0" xfId="0" applyFont="1" applyFill="1" applyBorder="1"/>
    <xf numFmtId="0" fontId="22" fillId="19" borderId="5" xfId="0" applyFont="1" applyFill="1" applyBorder="1"/>
    <xf numFmtId="2" fontId="0" fillId="0" borderId="0" xfId="0" applyNumberFormat="1" applyBorder="1"/>
    <xf numFmtId="0" fontId="21" fillId="11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21" fillId="10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  <xf numFmtId="164" fontId="0" fillId="0" borderId="2" xfId="0" applyNumberFormat="1" applyBorder="1"/>
    <xf numFmtId="164" fontId="0" fillId="0" borderId="0" xfId="0" applyNumberFormat="1" applyBorder="1"/>
    <xf numFmtId="0" fontId="0" fillId="15" borderId="1" xfId="0" applyFill="1" applyBorder="1"/>
    <xf numFmtId="0" fontId="0" fillId="15" borderId="2" xfId="0" applyFill="1" applyBorder="1"/>
    <xf numFmtId="0" fontId="0" fillId="15" borderId="4" xfId="0" applyFill="1" applyBorder="1"/>
    <xf numFmtId="0" fontId="0" fillId="15" borderId="0" xfId="0" applyFill="1" applyBorder="1"/>
    <xf numFmtId="0" fontId="0" fillId="15" borderId="5" xfId="0" applyFill="1" applyBorder="1"/>
    <xf numFmtId="0" fontId="0" fillId="15" borderId="4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37" fillId="21" borderId="0" xfId="231" applyFill="1"/>
    <xf numFmtId="0" fontId="37" fillId="21" borderId="0" xfId="231" applyFill="1" applyAlignment="1">
      <alignment horizontal="right"/>
    </xf>
    <xf numFmtId="165" fontId="0" fillId="22" borderId="0" xfId="0" applyNumberFormat="1" applyFill="1"/>
    <xf numFmtId="1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0" fontId="0" fillId="22" borderId="0" xfId="0" applyFill="1" applyAlignment="1">
      <alignment horizontal="right"/>
    </xf>
    <xf numFmtId="0" fontId="0" fillId="22" borderId="0" xfId="0" applyFill="1" applyAlignment="1">
      <alignment horizontal="center"/>
    </xf>
    <xf numFmtId="2" fontId="10" fillId="22" borderId="0" xfId="0" applyNumberFormat="1" applyFont="1" applyFill="1"/>
    <xf numFmtId="165" fontId="37" fillId="22" borderId="0" xfId="231" applyNumberFormat="1" applyFill="1"/>
    <xf numFmtId="0" fontId="37" fillId="22" borderId="0" xfId="231" applyFill="1"/>
    <xf numFmtId="0" fontId="37" fillId="21" borderId="0" xfId="231" quotePrefix="1" applyFill="1" applyAlignment="1">
      <alignment horizontal="right"/>
    </xf>
    <xf numFmtId="0" fontId="38" fillId="0" borderId="0" xfId="0" quotePrefix="1" applyFont="1" applyBorder="1" applyAlignment="1">
      <alignment horizontal="center"/>
    </xf>
    <xf numFmtId="0" fontId="10" fillId="15" borderId="0" xfId="0" applyFont="1" applyFill="1" applyBorder="1"/>
    <xf numFmtId="2" fontId="0" fillId="6" borderId="0" xfId="0" applyNumberFormat="1" applyFill="1" applyBorder="1" applyAlignment="1">
      <alignment horizontal="center"/>
    </xf>
    <xf numFmtId="171" fontId="0" fillId="0" borderId="0" xfId="0" applyNumberFormat="1"/>
    <xf numFmtId="0" fontId="34" fillId="23" borderId="0" xfId="0" applyFont="1" applyFill="1"/>
    <xf numFmtId="0" fontId="0" fillId="23" borderId="0" xfId="0" applyFill="1"/>
    <xf numFmtId="0" fontId="35" fillId="23" borderId="0" xfId="0" applyFont="1" applyFill="1" applyAlignment="1">
      <alignment horizontal="center"/>
    </xf>
    <xf numFmtId="0" fontId="36" fillId="23" borderId="0" xfId="0" applyFont="1" applyFill="1" applyAlignment="1">
      <alignment horizontal="right"/>
    </xf>
    <xf numFmtId="0" fontId="30" fillId="23" borderId="0" xfId="0" applyFont="1" applyFill="1" applyAlignment="1">
      <alignment horizontal="center"/>
    </xf>
    <xf numFmtId="2" fontId="0" fillId="23" borderId="4" xfId="0" applyNumberFormat="1" applyFill="1" applyBorder="1" applyAlignment="1">
      <alignment horizontal="center"/>
    </xf>
    <xf numFmtId="2" fontId="0" fillId="23" borderId="0" xfId="0" applyNumberFormat="1" applyFill="1" applyBorder="1" applyAlignment="1">
      <alignment horizontal="center"/>
    </xf>
    <xf numFmtId="2" fontId="0" fillId="23" borderId="5" xfId="0" applyNumberFormat="1" applyFill="1" applyBorder="1" applyAlignment="1">
      <alignment horizontal="center"/>
    </xf>
    <xf numFmtId="0" fontId="21" fillId="23" borderId="0" xfId="0" applyFont="1" applyFill="1" applyAlignment="1">
      <alignment horizontal="center"/>
    </xf>
    <xf numFmtId="2" fontId="0" fillId="6" borderId="4" xfId="0" applyNumberFormat="1" applyFill="1" applyBorder="1" applyAlignment="1">
      <alignment horizontal="center"/>
    </xf>
    <xf numFmtId="2" fontId="0" fillId="6" borderId="5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1" fontId="0" fillId="6" borderId="5" xfId="0" applyNumberFormat="1" applyFill="1" applyBorder="1" applyAlignment="1">
      <alignment horizontal="center"/>
    </xf>
    <xf numFmtId="0" fontId="0" fillId="12" borderId="0" xfId="0" applyFill="1" applyAlignment="1">
      <alignment horizontal="center" vertical="center" wrapText="1"/>
    </xf>
    <xf numFmtId="0" fontId="32" fillId="14" borderId="0" xfId="0" applyFont="1" applyFill="1" applyBorder="1" applyAlignment="1">
      <alignment horizontal="center" wrapText="1"/>
    </xf>
    <xf numFmtId="0" fontId="0" fillId="14" borderId="2" xfId="0" applyFill="1" applyBorder="1"/>
    <xf numFmtId="0" fontId="21" fillId="14" borderId="2" xfId="0" applyFont="1" applyFill="1" applyBorder="1" applyAlignment="1">
      <alignment horizontal="center"/>
    </xf>
    <xf numFmtId="0" fontId="21" fillId="14" borderId="3" xfId="0" applyFont="1" applyFill="1" applyBorder="1" applyAlignment="1">
      <alignment horizontal="center"/>
    </xf>
    <xf numFmtId="0" fontId="0" fillId="0" borderId="4" xfId="0" applyBorder="1" applyAlignment="1">
      <alignment wrapText="1"/>
    </xf>
    <xf numFmtId="0" fontId="32" fillId="14" borderId="5" xfId="0" applyFont="1" applyFill="1" applyBorder="1" applyAlignment="1">
      <alignment horizontal="center" wrapText="1"/>
    </xf>
    <xf numFmtId="0" fontId="35" fillId="17" borderId="4" xfId="0" applyFont="1" applyFill="1" applyBorder="1" applyAlignment="1">
      <alignment horizontal="center"/>
    </xf>
    <xf numFmtId="0" fontId="36" fillId="0" borderId="4" xfId="0" applyFont="1" applyBorder="1" applyAlignment="1">
      <alignment horizontal="right"/>
    </xf>
    <xf numFmtId="0" fontId="30" fillId="16" borderId="4" xfId="0" applyFont="1" applyFill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5" fillId="16" borderId="4" xfId="0" applyFont="1" applyFill="1" applyBorder="1" applyAlignment="1">
      <alignment horizontal="center"/>
    </xf>
    <xf numFmtId="0" fontId="21" fillId="6" borderId="6" xfId="0" applyFont="1" applyFill="1" applyBorder="1" applyAlignment="1">
      <alignment horizontal="center"/>
    </xf>
    <xf numFmtId="0" fontId="32" fillId="14" borderId="2" xfId="0" applyFont="1" applyFill="1" applyBorder="1" applyAlignment="1">
      <alignment horizontal="center" wrapText="1"/>
    </xf>
    <xf numFmtId="1" fontId="0" fillId="17" borderId="1" xfId="0" applyNumberFormat="1" applyFill="1" applyBorder="1" applyAlignment="1">
      <alignment horizontal="center"/>
    </xf>
    <xf numFmtId="1" fontId="0" fillId="17" borderId="2" xfId="0" applyNumberFormat="1" applyFill="1" applyBorder="1" applyAlignment="1">
      <alignment horizontal="center"/>
    </xf>
    <xf numFmtId="1" fontId="0" fillId="17" borderId="3" xfId="0" applyNumberFormat="1" applyFill="1" applyBorder="1" applyAlignment="1">
      <alignment horizontal="center"/>
    </xf>
    <xf numFmtId="0" fontId="0" fillId="24" borderId="0" xfId="0" applyFill="1"/>
    <xf numFmtId="0" fontId="0" fillId="11" borderId="0" xfId="0" applyFill="1" applyAlignment="1">
      <alignment wrapText="1"/>
    </xf>
    <xf numFmtId="0" fontId="34" fillId="11" borderId="0" xfId="0" applyFont="1" applyFill="1" applyAlignment="1">
      <alignment horizontal="center" wrapText="1"/>
    </xf>
    <xf numFmtId="0" fontId="34" fillId="11" borderId="0" xfId="0" applyFont="1" applyFill="1" applyAlignment="1">
      <alignment horizontal="center"/>
    </xf>
    <xf numFmtId="0" fontId="35" fillId="11" borderId="10" xfId="0" applyFont="1" applyFill="1" applyBorder="1" applyAlignment="1">
      <alignment horizontal="center"/>
    </xf>
    <xf numFmtId="0" fontId="30" fillId="11" borderId="11" xfId="0" applyFont="1" applyFill="1" applyBorder="1" applyAlignment="1">
      <alignment horizontal="center"/>
    </xf>
    <xf numFmtId="0" fontId="3" fillId="11" borderId="0" xfId="276" applyFill="1"/>
    <xf numFmtId="0" fontId="0" fillId="25" borderId="1" xfId="0" applyFill="1" applyBorder="1"/>
    <xf numFmtId="0" fontId="0" fillId="25" borderId="2" xfId="0" applyFill="1" applyBorder="1"/>
    <xf numFmtId="0" fontId="0" fillId="25" borderId="3" xfId="0" applyFill="1" applyBorder="1"/>
    <xf numFmtId="0" fontId="0" fillId="25" borderId="4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5" xfId="0" applyFill="1" applyBorder="1"/>
    <xf numFmtId="0" fontId="33" fillId="8" borderId="9" xfId="0" applyFont="1" applyFill="1" applyBorder="1" applyAlignment="1">
      <alignment horizontal="center" wrapText="1"/>
    </xf>
    <xf numFmtId="0" fontId="35" fillId="26" borderId="10" xfId="0" applyFont="1" applyFill="1" applyBorder="1" applyAlignment="1">
      <alignment horizontal="center"/>
    </xf>
    <xf numFmtId="0" fontId="30" fillId="26" borderId="10" xfId="0" applyFont="1" applyFill="1" applyBorder="1" applyAlignment="1">
      <alignment horizontal="center"/>
    </xf>
    <xf numFmtId="0" fontId="40" fillId="11" borderId="0" xfId="0" applyFont="1" applyFill="1"/>
    <xf numFmtId="0" fontId="33" fillId="11" borderId="0" xfId="0" applyFont="1" applyFill="1"/>
    <xf numFmtId="0" fontId="41" fillId="11" borderId="0" xfId="0" applyFont="1" applyFill="1"/>
    <xf numFmtId="0" fontId="40" fillId="11" borderId="0" xfId="0" applyFont="1" applyFill="1" applyAlignment="1">
      <alignment horizontal="left"/>
    </xf>
    <xf numFmtId="0" fontId="0" fillId="27" borderId="1" xfId="0" applyFill="1" applyBorder="1"/>
    <xf numFmtId="0" fontId="0" fillId="27" borderId="2" xfId="0" applyFill="1" applyBorder="1"/>
    <xf numFmtId="0" fontId="0" fillId="27" borderId="3" xfId="0" applyFill="1" applyBorder="1"/>
    <xf numFmtId="0" fontId="0" fillId="27" borderId="4" xfId="0" applyFill="1" applyBorder="1" applyAlignment="1">
      <alignment wrapText="1"/>
    </xf>
    <xf numFmtId="0" fontId="0" fillId="27" borderId="4" xfId="0" applyFill="1" applyBorder="1"/>
    <xf numFmtId="0" fontId="0" fillId="27" borderId="6" xfId="0" applyFill="1" applyBorder="1"/>
    <xf numFmtId="0" fontId="0" fillId="27" borderId="7" xfId="0" applyFill="1" applyBorder="1"/>
    <xf numFmtId="0" fontId="0" fillId="27" borderId="8" xfId="0" applyFill="1" applyBorder="1"/>
    <xf numFmtId="0" fontId="33" fillId="27" borderId="5" xfId="0" applyFont="1" applyFill="1" applyBorder="1" applyAlignment="1">
      <alignment horizontal="center" wrapText="1"/>
    </xf>
    <xf numFmtId="0" fontId="30" fillId="27" borderId="5" xfId="0" applyFont="1" applyFill="1" applyBorder="1" applyAlignment="1">
      <alignment horizontal="center"/>
    </xf>
    <xf numFmtId="0" fontId="35" fillId="27" borderId="5" xfId="0" applyFont="1" applyFill="1" applyBorder="1" applyAlignment="1">
      <alignment horizontal="center"/>
    </xf>
    <xf numFmtId="0" fontId="39" fillId="2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0" fillId="28" borderId="0" xfId="0" applyFont="1" applyFill="1" applyAlignment="1">
      <alignment horizontal="center"/>
    </xf>
    <xf numFmtId="0" fontId="30" fillId="29" borderId="0" xfId="0" applyFont="1" applyFill="1" applyAlignment="1">
      <alignment horizontal="center"/>
    </xf>
    <xf numFmtId="0" fontId="30" fillId="30" borderId="0" xfId="0" applyFont="1" applyFill="1" applyAlignment="1">
      <alignment horizontal="center"/>
    </xf>
    <xf numFmtId="0" fontId="30" fillId="13" borderId="0" xfId="0" applyFont="1" applyFill="1" applyAlignment="1">
      <alignment horizontal="center"/>
    </xf>
    <xf numFmtId="2" fontId="0" fillId="0" borderId="0" xfId="0" applyNumberFormat="1" applyAlignment="1">
      <alignment horizontal="right"/>
    </xf>
    <xf numFmtId="0" fontId="32" fillId="31" borderId="0" xfId="0" applyFont="1" applyFill="1" applyAlignment="1">
      <alignment horizontal="center" wrapText="1"/>
    </xf>
    <xf numFmtId="0" fontId="32" fillId="32" borderId="0" xfId="0" applyFont="1" applyFill="1" applyAlignment="1">
      <alignment horizontal="center" wrapText="1"/>
    </xf>
    <xf numFmtId="0" fontId="32" fillId="30" borderId="0" xfId="0" applyFont="1" applyFill="1" applyAlignment="1">
      <alignment horizontal="center" wrapText="1"/>
    </xf>
    <xf numFmtId="0" fontId="32" fillId="13" borderId="0" xfId="0" applyFont="1" applyFill="1" applyAlignment="1">
      <alignment horizontal="center" wrapText="1"/>
    </xf>
    <xf numFmtId="0" fontId="32" fillId="33" borderId="0" xfId="0" applyFont="1" applyFill="1" applyAlignment="1">
      <alignment horizontal="center" wrapText="1"/>
    </xf>
    <xf numFmtId="0" fontId="32" fillId="5" borderId="0" xfId="0" applyFont="1" applyFill="1" applyAlignment="1">
      <alignment horizontal="center" wrapText="1"/>
    </xf>
    <xf numFmtId="0" fontId="32" fillId="34" borderId="0" xfId="0" applyFont="1" applyFill="1" applyAlignment="1">
      <alignment horizontal="center" wrapText="1"/>
    </xf>
    <xf numFmtId="0" fontId="32" fillId="2" borderId="0" xfId="0" applyFont="1" applyFill="1" applyAlignment="1">
      <alignment horizontal="center" wrapText="1"/>
    </xf>
    <xf numFmtId="165" fontId="0" fillId="0" borderId="0" xfId="0" applyNumberFormat="1" applyBorder="1"/>
    <xf numFmtId="0" fontId="25" fillId="0" borderId="0" xfId="0" applyFont="1" applyAlignment="1">
      <alignment wrapText="1"/>
    </xf>
    <xf numFmtId="2" fontId="0" fillId="8" borderId="0" xfId="0" applyNumberFormat="1" applyFill="1"/>
    <xf numFmtId="0" fontId="0" fillId="35" borderId="0" xfId="0" applyFill="1"/>
    <xf numFmtId="2" fontId="0" fillId="35" borderId="0" xfId="0" applyNumberFormat="1" applyFill="1"/>
    <xf numFmtId="0" fontId="0" fillId="11" borderId="0" xfId="0" applyFill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wrapText="1"/>
    </xf>
    <xf numFmtId="2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</cellXfs>
  <cellStyles count="310">
    <cellStyle name="Comma" xfId="71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/>
    <cellStyle name="Normal" xfId="0" builtinId="0"/>
    <cellStyle name="Normal 6" xfId="72"/>
    <cellStyle name="Normal_RTimeSer" xfId="231"/>
  </cellStyles>
  <dxfs count="0"/>
  <tableStyles count="0" defaultTableStyle="TableStyleMedium9" defaultPivotStyle="PivotStyleMedium4"/>
  <colors>
    <mruColors>
      <color rgb="FFFF6F5D"/>
      <color rgb="FF5DD6F6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Dashboard!$BT$80</c:f>
              <c:strCache>
                <c:ptCount val="1"/>
                <c:pt idx="0">
                  <c:v>Vulner Index</c:v>
                </c:pt>
              </c:strCache>
            </c:strRef>
          </c:tx>
          <c:invertIfNegative val="0"/>
          <c:cat>
            <c:numRef>
              <c:f>Dashboard!$BS$81:$BS$100</c:f>
              <c:numCache>
                <c:formatCode>General</c:formatCode>
                <c:ptCount val="20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</c:numCache>
            </c:numRef>
          </c:cat>
          <c:val>
            <c:numRef>
              <c:f>Dashboard!$BT$81:$BT$100</c:f>
              <c:numCache>
                <c:formatCode>General</c:formatCode>
                <c:ptCount val="20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13.0</c:v>
                </c:pt>
                <c:pt idx="4">
                  <c:v>28.0</c:v>
                </c:pt>
                <c:pt idx="5">
                  <c:v>44.0</c:v>
                </c:pt>
                <c:pt idx="6">
                  <c:v>30.0</c:v>
                </c:pt>
                <c:pt idx="7">
                  <c:v>11.0</c:v>
                </c:pt>
                <c:pt idx="8">
                  <c:v>16.0</c:v>
                </c:pt>
                <c:pt idx="9">
                  <c:v>27.0</c:v>
                </c:pt>
                <c:pt idx="10">
                  <c:v>13.0</c:v>
                </c:pt>
                <c:pt idx="11">
                  <c:v>6.0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6403048"/>
        <c:axId val="618566904"/>
      </c:barChart>
      <c:scatterChart>
        <c:scatterStyle val="lineMarker"/>
        <c:varyColors val="0"/>
        <c:ser>
          <c:idx val="0"/>
          <c:order val="1"/>
          <c:tx>
            <c:strRef>
              <c:f>Dashboard!$BU$80</c:f>
              <c:strCache>
                <c:ptCount val="1"/>
                <c:pt idx="0">
                  <c:v>Cambodia</c:v>
                </c:pt>
              </c:strCache>
            </c:strRef>
          </c:tx>
          <c:spPr>
            <a:ln w="47625">
              <a:noFill/>
            </a:ln>
          </c:spPr>
          <c:xVal>
            <c:numRef>
              <c:f>Dashboard!$BS$81:$BS$100</c:f>
              <c:numCache>
                <c:formatCode>General</c:formatCode>
                <c:ptCount val="20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</c:numCache>
            </c:numRef>
          </c:xVal>
          <c:yVal>
            <c:numRef>
              <c:f>Dashboard!$BU$81:$BU$101</c:f>
              <c:numCache>
                <c:formatCode>General</c:formatCode>
                <c:ptCount val="21"/>
                <c:pt idx="5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393944"/>
        <c:axId val="587139384"/>
      </c:scatterChart>
      <c:catAx>
        <c:axId val="59640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566904"/>
        <c:crosses val="autoZero"/>
        <c:auto val="1"/>
        <c:lblAlgn val="ctr"/>
        <c:lblOffset val="100"/>
        <c:noMultiLvlLbl val="0"/>
      </c:catAx>
      <c:valAx>
        <c:axId val="618566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6403048"/>
        <c:crosses val="autoZero"/>
        <c:crossBetween val="between"/>
      </c:valAx>
      <c:valAx>
        <c:axId val="587139384"/>
        <c:scaling>
          <c:orientation val="minMax"/>
          <c:max val="1.0"/>
        </c:scaling>
        <c:delete val="0"/>
        <c:axPos val="r"/>
        <c:numFmt formatCode="General" sourceLinked="1"/>
        <c:majorTickMark val="out"/>
        <c:minorTickMark val="none"/>
        <c:tickLblPos val="nextTo"/>
        <c:crossAx val="599393944"/>
        <c:crosses val="max"/>
        <c:crossBetween val="midCat"/>
      </c:valAx>
      <c:valAx>
        <c:axId val="599393944"/>
        <c:scaling>
          <c:orientation val="minMax"/>
          <c:max val="1.0"/>
        </c:scaling>
        <c:delete val="0"/>
        <c:axPos val="t"/>
        <c:numFmt formatCode="General" sourceLinked="1"/>
        <c:majorTickMark val="out"/>
        <c:minorTickMark val="none"/>
        <c:tickLblPos val="nextTo"/>
        <c:crossAx val="587139384"/>
        <c:crosses val="max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Dashboard!$BT$54</c:f>
              <c:strCache>
                <c:ptCount val="1"/>
                <c:pt idx="0">
                  <c:v>Vulner Index</c:v>
                </c:pt>
              </c:strCache>
            </c:strRef>
          </c:tx>
          <c:spPr>
            <a:ln w="50800">
              <a:solidFill>
                <a:schemeClr val="tx1"/>
              </a:solidFill>
            </a:ln>
          </c:spPr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Dashboard!$BT$55:$BT$75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12.0</c:v>
                </c:pt>
                <c:pt idx="4">
                  <c:v>29.0</c:v>
                </c:pt>
                <c:pt idx="5">
                  <c:v>43.0</c:v>
                </c:pt>
                <c:pt idx="6">
                  <c:v>26.0</c:v>
                </c:pt>
                <c:pt idx="7">
                  <c:v>17.0</c:v>
                </c:pt>
                <c:pt idx="8">
                  <c:v>17.0</c:v>
                </c:pt>
                <c:pt idx="9">
                  <c:v>24.0</c:v>
                </c:pt>
                <c:pt idx="10">
                  <c:v>17.0</c:v>
                </c:pt>
                <c:pt idx="11">
                  <c:v>3.0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Dashboard!$BU$54</c:f>
              <c:strCache>
                <c:ptCount val="1"/>
                <c:pt idx="0">
                  <c:v>Water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Dashboard!$BU$55:$BU$75</c:f>
              <c:numCache>
                <c:formatCode>0.0</c:formatCode>
                <c:ptCount val="21"/>
                <c:pt idx="0">
                  <c:v>0.0</c:v>
                </c:pt>
                <c:pt idx="1">
                  <c:v>6.0</c:v>
                </c:pt>
                <c:pt idx="2">
                  <c:v>18.0</c:v>
                </c:pt>
                <c:pt idx="3">
                  <c:v>30.0</c:v>
                </c:pt>
                <c:pt idx="4">
                  <c:v>25.0</c:v>
                </c:pt>
                <c:pt idx="5">
                  <c:v>28.0</c:v>
                </c:pt>
                <c:pt idx="6">
                  <c:v>28.0</c:v>
                </c:pt>
                <c:pt idx="7">
                  <c:v>21.0</c:v>
                </c:pt>
                <c:pt idx="8">
                  <c:v>15.0</c:v>
                </c:pt>
                <c:pt idx="9">
                  <c:v>14.0</c:v>
                </c:pt>
                <c:pt idx="10">
                  <c:v>2.0</c:v>
                </c:pt>
                <c:pt idx="11">
                  <c:v>3.0</c:v>
                </c:pt>
                <c:pt idx="12">
                  <c:v>2.0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Dashboard!$BV$54</c:f>
              <c:strCache>
                <c:ptCount val="1"/>
                <c:pt idx="0">
                  <c:v>Agric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Dashboard!$BV$55:$BV$75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6.0</c:v>
                </c:pt>
                <c:pt idx="5">
                  <c:v>13.0</c:v>
                </c:pt>
                <c:pt idx="6">
                  <c:v>18.0</c:v>
                </c:pt>
                <c:pt idx="7">
                  <c:v>20.0</c:v>
                </c:pt>
                <c:pt idx="8">
                  <c:v>23.0</c:v>
                </c:pt>
                <c:pt idx="9">
                  <c:v>24.0</c:v>
                </c:pt>
                <c:pt idx="10">
                  <c:v>25.0</c:v>
                </c:pt>
                <c:pt idx="11">
                  <c:v>25.0</c:v>
                </c:pt>
                <c:pt idx="12">
                  <c:v>21.0</c:v>
                </c:pt>
                <c:pt idx="13">
                  <c:v>11.0</c:v>
                </c:pt>
                <c:pt idx="14">
                  <c:v>3.0</c:v>
                </c:pt>
                <c:pt idx="15">
                  <c:v>2.0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Dashboard!$BW$54</c:f>
              <c:strCache>
                <c:ptCount val="1"/>
                <c:pt idx="0">
                  <c:v>Health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Dashboard!$BW$55:$BW$75</c:f>
              <c:numCache>
                <c:formatCode>0.0</c:formatCode>
                <c:ptCount val="21"/>
                <c:pt idx="0">
                  <c:v>0.0</c:v>
                </c:pt>
                <c:pt idx="1">
                  <c:v>9.0</c:v>
                </c:pt>
                <c:pt idx="2">
                  <c:v>11.0</c:v>
                </c:pt>
                <c:pt idx="3">
                  <c:v>24.0</c:v>
                </c:pt>
                <c:pt idx="4">
                  <c:v>18.0</c:v>
                </c:pt>
                <c:pt idx="5">
                  <c:v>23.0</c:v>
                </c:pt>
                <c:pt idx="6">
                  <c:v>25.0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  <c:pt idx="10">
                  <c:v>14.0</c:v>
                </c:pt>
                <c:pt idx="11">
                  <c:v>10.0</c:v>
                </c:pt>
                <c:pt idx="12">
                  <c:v>10.0</c:v>
                </c:pt>
                <c:pt idx="13">
                  <c:v>7.0</c:v>
                </c:pt>
                <c:pt idx="14">
                  <c:v>8.0</c:v>
                </c:pt>
                <c:pt idx="15">
                  <c:v>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Dashboard!$BX$54</c:f>
              <c:strCache>
                <c:ptCount val="1"/>
                <c:pt idx="0">
                  <c:v>InfraStruct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Dashboard!$BX$55:$BX$75</c:f>
              <c:numCache>
                <c:formatCode>0.0</c:formatCode>
                <c:ptCount val="21"/>
                <c:pt idx="0">
                  <c:v>7.0</c:v>
                </c:pt>
                <c:pt idx="1">
                  <c:v>12.0</c:v>
                </c:pt>
                <c:pt idx="2">
                  <c:v>19.0</c:v>
                </c:pt>
                <c:pt idx="3">
                  <c:v>31.0</c:v>
                </c:pt>
                <c:pt idx="4">
                  <c:v>26.0</c:v>
                </c:pt>
                <c:pt idx="5">
                  <c:v>31.0</c:v>
                </c:pt>
                <c:pt idx="6">
                  <c:v>16.0</c:v>
                </c:pt>
                <c:pt idx="7">
                  <c:v>25.0</c:v>
                </c:pt>
                <c:pt idx="8">
                  <c:v>14.0</c:v>
                </c:pt>
                <c:pt idx="9">
                  <c:v>8.0</c:v>
                </c:pt>
                <c:pt idx="10">
                  <c:v>2.0</c:v>
                </c:pt>
                <c:pt idx="11">
                  <c:v>1.0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00712"/>
        <c:axId val="573282504"/>
      </c:lineChart>
      <c:catAx>
        <c:axId val="606000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Vulnerability 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73282504"/>
        <c:crosses val="autoZero"/>
        <c:auto val="1"/>
        <c:lblAlgn val="ctr"/>
        <c:lblOffset val="100"/>
        <c:tickLblSkip val="2"/>
        <c:noMultiLvlLbl val="0"/>
      </c:catAx>
      <c:valAx>
        <c:axId val="573282504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Frequency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606000712"/>
        <c:crosses val="autoZero"/>
        <c:crossBetween val="between"/>
        <c:majorUnit val="10.0"/>
      </c:valAx>
    </c:plotArea>
    <c:legend>
      <c:legendPos val="r"/>
      <c:layout>
        <c:manualLayout>
          <c:xMode val="edge"/>
          <c:yMode val="edge"/>
          <c:x val="0.818030601927771"/>
          <c:y val="0.028497332994666"/>
          <c:w val="0.11622013696683"/>
          <c:h val="0.200920751841504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Dashboard!$BT$54</c:f>
              <c:strCache>
                <c:ptCount val="1"/>
                <c:pt idx="0">
                  <c:v>Vulner Index</c:v>
                </c:pt>
              </c:strCache>
            </c:strRef>
          </c:tx>
          <c:spPr>
            <a:ln w="57150">
              <a:solidFill>
                <a:schemeClr val="tx1"/>
              </a:solidFill>
            </a:ln>
          </c:spPr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Dashboard!$BT$55:$BT$75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12.0</c:v>
                </c:pt>
                <c:pt idx="4">
                  <c:v>29.0</c:v>
                </c:pt>
                <c:pt idx="5">
                  <c:v>43.0</c:v>
                </c:pt>
                <c:pt idx="6">
                  <c:v>26.0</c:v>
                </c:pt>
                <c:pt idx="7">
                  <c:v>17.0</c:v>
                </c:pt>
                <c:pt idx="8">
                  <c:v>17.0</c:v>
                </c:pt>
                <c:pt idx="9">
                  <c:v>24.0</c:v>
                </c:pt>
                <c:pt idx="10">
                  <c:v>17.0</c:v>
                </c:pt>
                <c:pt idx="11">
                  <c:v>3.0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Dashboard!$BY$54</c:f>
              <c:strCache>
                <c:ptCount val="1"/>
                <c:pt idx="0">
                  <c:v>Exposure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Dashboard!$BY$55:$BY$75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19.0</c:v>
                </c:pt>
                <c:pt idx="4">
                  <c:v>38.0</c:v>
                </c:pt>
                <c:pt idx="5">
                  <c:v>39.0</c:v>
                </c:pt>
                <c:pt idx="6">
                  <c:v>23.0</c:v>
                </c:pt>
                <c:pt idx="7">
                  <c:v>23.0</c:v>
                </c:pt>
                <c:pt idx="8">
                  <c:v>26.0</c:v>
                </c:pt>
                <c:pt idx="9">
                  <c:v>18.0</c:v>
                </c:pt>
                <c:pt idx="10">
                  <c:v>3.0</c:v>
                </c:pt>
                <c:pt idx="11">
                  <c:v>1.0</c:v>
                </c:pt>
                <c:pt idx="12">
                  <c:v>1.0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Dashboard!$BZ$54</c:f>
              <c:strCache>
                <c:ptCount val="1"/>
                <c:pt idx="0">
                  <c:v>Sensityivity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Dashboard!$BZ$55:$BZ$75</c:f>
              <c:numCache>
                <c:formatCode>0.0</c:formatCode>
                <c:ptCount val="21"/>
                <c:pt idx="0">
                  <c:v>0.0</c:v>
                </c:pt>
                <c:pt idx="1">
                  <c:v>1.0</c:v>
                </c:pt>
                <c:pt idx="2">
                  <c:v>3.0</c:v>
                </c:pt>
                <c:pt idx="3">
                  <c:v>11.0</c:v>
                </c:pt>
                <c:pt idx="4">
                  <c:v>17.0</c:v>
                </c:pt>
                <c:pt idx="5">
                  <c:v>22.0</c:v>
                </c:pt>
                <c:pt idx="6">
                  <c:v>24.0</c:v>
                </c:pt>
                <c:pt idx="7">
                  <c:v>36.0</c:v>
                </c:pt>
                <c:pt idx="8">
                  <c:v>36.0</c:v>
                </c:pt>
                <c:pt idx="9">
                  <c:v>27.0</c:v>
                </c:pt>
                <c:pt idx="10">
                  <c:v>10.0</c:v>
                </c:pt>
                <c:pt idx="11">
                  <c:v>5.0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Dashboard!$CA$54</c:f>
              <c:strCache>
                <c:ptCount val="1"/>
                <c:pt idx="0">
                  <c:v>Capacity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Dashboard!$CA$55:$CA$75</c:f>
              <c:numCache>
                <c:formatCode>0.0</c:formatCode>
                <c:ptCount val="21"/>
                <c:pt idx="0">
                  <c:v>1.0</c:v>
                </c:pt>
                <c:pt idx="1">
                  <c:v>2.0</c:v>
                </c:pt>
                <c:pt idx="2">
                  <c:v>14.0</c:v>
                </c:pt>
                <c:pt idx="3">
                  <c:v>26.0</c:v>
                </c:pt>
                <c:pt idx="4">
                  <c:v>33.0</c:v>
                </c:pt>
                <c:pt idx="5">
                  <c:v>18.0</c:v>
                </c:pt>
                <c:pt idx="6">
                  <c:v>15.0</c:v>
                </c:pt>
                <c:pt idx="7">
                  <c:v>13.0</c:v>
                </c:pt>
                <c:pt idx="8">
                  <c:v>9.0</c:v>
                </c:pt>
                <c:pt idx="9">
                  <c:v>11.0</c:v>
                </c:pt>
                <c:pt idx="10">
                  <c:v>3.0</c:v>
                </c:pt>
                <c:pt idx="11">
                  <c:v>11.0</c:v>
                </c:pt>
                <c:pt idx="12">
                  <c:v>14.0</c:v>
                </c:pt>
                <c:pt idx="13">
                  <c:v>1.0</c:v>
                </c:pt>
                <c:pt idx="14">
                  <c:v>6.0</c:v>
                </c:pt>
                <c:pt idx="15">
                  <c:v>7.0</c:v>
                </c:pt>
                <c:pt idx="16">
                  <c:v>4.0</c:v>
                </c:pt>
                <c:pt idx="17">
                  <c:v>4.0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66792"/>
        <c:axId val="599739752"/>
      </c:lineChart>
      <c:catAx>
        <c:axId val="564966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Vulnerability 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99739752"/>
        <c:crosses val="autoZero"/>
        <c:auto val="1"/>
        <c:lblAlgn val="ctr"/>
        <c:lblOffset val="100"/>
        <c:tickLblSkip val="2"/>
        <c:noMultiLvlLbl val="0"/>
      </c:catAx>
      <c:valAx>
        <c:axId val="599739752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Frequency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64966792"/>
        <c:crosses val="autoZero"/>
        <c:crossBetween val="between"/>
        <c:majorUnit val="10.0"/>
      </c:valAx>
    </c:plotArea>
    <c:legend>
      <c:legendPos val="r"/>
      <c:layout>
        <c:manualLayout>
          <c:xMode val="edge"/>
          <c:yMode val="edge"/>
          <c:x val="0.818030601927771"/>
          <c:y val="0.028497332994666"/>
          <c:w val="0.11622013696683"/>
          <c:h val="0.321473202946406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GAIN</a:t>
            </a:r>
            <a:r>
              <a:rPr lang="en-US" baseline="0"/>
              <a:t> Matrix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Matrix</c:v>
          </c:tx>
          <c:spPr>
            <a:ln w="47625">
              <a:noFill/>
            </a:ln>
          </c:spPr>
          <c:marker>
            <c:symbol val="diamond"/>
            <c:size val="6"/>
          </c:marker>
          <c:xVal>
            <c:numRef>
              <c:f>Dashboard!$DR$4:$DR$195</c:f>
              <c:numCache>
                <c:formatCode>0.00</c:formatCode>
                <c:ptCount val="192"/>
                <c:pt idx="0">
                  <c:v>#N/A</c:v>
                </c:pt>
                <c:pt idx="1">
                  <c:v>0.598494668036146</c:v>
                </c:pt>
                <c:pt idx="2">
                  <c:v>0.510428301429662</c:v>
                </c:pt>
                <c:pt idx="3">
                  <c:v>#N/A</c:v>
                </c:pt>
                <c:pt idx="4">
                  <c:v>0.401470175223801</c:v>
                </c:pt>
                <c:pt idx="5">
                  <c:v>#N/A</c:v>
                </c:pt>
                <c:pt idx="6">
                  <c:v>0.592771460561333</c:v>
                </c:pt>
                <c:pt idx="7">
                  <c:v>0.641828283953602</c:v>
                </c:pt>
                <c:pt idx="8">
                  <c:v>0.833406620055411</c:v>
                </c:pt>
                <c:pt idx="9">
                  <c:v>0.756654837863872</c:v>
                </c:pt>
                <c:pt idx="10">
                  <c:v>0.51460081589413</c:v>
                </c:pt>
                <c:pt idx="11">
                  <c:v>#N/A</c:v>
                </c:pt>
                <c:pt idx="12">
                  <c:v>0.649744095832173</c:v>
                </c:pt>
                <c:pt idx="13">
                  <c:v>#N/A</c:v>
                </c:pt>
                <c:pt idx="14">
                  <c:v>#N/A</c:v>
                </c:pt>
                <c:pt idx="15">
                  <c:v>0.541448917587246</c:v>
                </c:pt>
                <c:pt idx="16">
                  <c:v>0.751059219126252</c:v>
                </c:pt>
                <c:pt idx="17">
                  <c:v>0.557202393135543</c:v>
                </c:pt>
                <c:pt idx="18">
                  <c:v>0.507344810051452</c:v>
                </c:pt>
                <c:pt idx="19">
                  <c:v>0.512618351686904</c:v>
                </c:pt>
                <c:pt idx="20">
                  <c:v>0.498365744693798</c:v>
                </c:pt>
                <c:pt idx="21">
                  <c:v>0.568221281774608</c:v>
                </c:pt>
                <c:pt idx="22">
                  <c:v>0.641346694802467</c:v>
                </c:pt>
                <c:pt idx="23">
                  <c:v>0.580087629309241</c:v>
                </c:pt>
                <c:pt idx="24">
                  <c:v>#N/A</c:v>
                </c:pt>
                <c:pt idx="25">
                  <c:v>0.655723793421682</c:v>
                </c:pt>
                <c:pt idx="26">
                  <c:v>0.492489351288426</c:v>
                </c:pt>
                <c:pt idx="27">
                  <c:v>0.361382537301983</c:v>
                </c:pt>
                <c:pt idx="28">
                  <c:v>0.453647829244985</c:v>
                </c:pt>
                <c:pt idx="29">
                  <c:v>0.430835343198582</c:v>
                </c:pt>
                <c:pt idx="30">
                  <c:v>0.815568063824703</c:v>
                </c:pt>
                <c:pt idx="31">
                  <c:v>0.605244074803829</c:v>
                </c:pt>
                <c:pt idx="32">
                  <c:v>0.352392990392767</c:v>
                </c:pt>
                <c:pt idx="33">
                  <c:v>0.342504545941984</c:v>
                </c:pt>
                <c:pt idx="34">
                  <c:v>0.763148319242515</c:v>
                </c:pt>
                <c:pt idx="35">
                  <c:v>0.462719532196435</c:v>
                </c:pt>
                <c:pt idx="36">
                  <c:v>0.569381915096866</c:v>
                </c:pt>
                <c:pt idx="37">
                  <c:v>0.375951229719651</c:v>
                </c:pt>
                <c:pt idx="38">
                  <c:v>#N/A</c:v>
                </c:pt>
                <c:pt idx="39">
                  <c:v>0.301891827244022</c:v>
                </c:pt>
                <c:pt idx="40">
                  <c:v>#N/A</c:v>
                </c:pt>
                <c:pt idx="41">
                  <c:v>0.420562895492126</c:v>
                </c:pt>
                <c:pt idx="42">
                  <c:v>0.638711276513338</c:v>
                </c:pt>
                <c:pt idx="43">
                  <c:v>0.39302106619366</c:v>
                </c:pt>
                <c:pt idx="44">
                  <c:v>0.703108322861485</c:v>
                </c:pt>
                <c:pt idx="45">
                  <c:v>0.730855135452439</c:v>
                </c:pt>
                <c:pt idx="46">
                  <c:v>0.821272858774876</c:v>
                </c:pt>
                <c:pt idx="47">
                  <c:v>0.435949984535158</c:v>
                </c:pt>
                <c:pt idx="48">
                  <c:v>0.604055595863619</c:v>
                </c:pt>
                <c:pt idx="49">
                  <c:v>0.584385300276903</c:v>
                </c:pt>
                <c:pt idx="50">
                  <c:v>0.504318974598951</c:v>
                </c:pt>
                <c:pt idx="51">
                  <c:v>0.529769326831311</c:v>
                </c:pt>
                <c:pt idx="52">
                  <c:v>#N/A</c:v>
                </c:pt>
                <c:pt idx="53">
                  <c:v>0.400784245957938</c:v>
                </c:pt>
                <c:pt idx="54">
                  <c:v>0.295041373829067</c:v>
                </c:pt>
                <c:pt idx="55">
                  <c:v>0.760997345359978</c:v>
                </c:pt>
                <c:pt idx="56">
                  <c:v>0.373952062566345</c:v>
                </c:pt>
                <c:pt idx="57">
                  <c:v>0.516596644334259</c:v>
                </c:pt>
                <c:pt idx="58">
                  <c:v>0.806440062912382</c:v>
                </c:pt>
                <c:pt idx="59">
                  <c:v>0.701346304920047</c:v>
                </c:pt>
                <c:pt idx="60">
                  <c:v>0.485176705064124</c:v>
                </c:pt>
                <c:pt idx="61">
                  <c:v>#N/A</c:v>
                </c:pt>
                <c:pt idx="62">
                  <c:v>0.593037626507229</c:v>
                </c:pt>
                <c:pt idx="63">
                  <c:v>0.752707259681629</c:v>
                </c:pt>
                <c:pt idx="64">
                  <c:v>0.549177181489165</c:v>
                </c:pt>
                <c:pt idx="65">
                  <c:v>0.674722019579582</c:v>
                </c:pt>
                <c:pt idx="66">
                  <c:v>#N/A</c:v>
                </c:pt>
                <c:pt idx="67">
                  <c:v>#N/A</c:v>
                </c:pt>
                <c:pt idx="68">
                  <c:v>0.39139779389868</c:v>
                </c:pt>
                <c:pt idx="69">
                  <c:v>0.372153293138861</c:v>
                </c:pt>
                <c:pt idx="70">
                  <c:v>0.44470125543461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0.792950116280319</c:v>
                </c:pt>
                <c:pt idx="75">
                  <c:v>0.480968687801231</c:v>
                </c:pt>
                <c:pt idx="76">
                  <c:v>0.514736852913193</c:v>
                </c:pt>
                <c:pt idx="77">
                  <c:v>0.428616339769743</c:v>
                </c:pt>
                <c:pt idx="78">
                  <c:v>#N/A</c:v>
                </c:pt>
                <c:pt idx="79">
                  <c:v>0.815447830439332</c:v>
                </c:pt>
                <c:pt idx="80">
                  <c:v>0.660650154565747</c:v>
                </c:pt>
                <c:pt idx="81">
                  <c:v>0.685391976226576</c:v>
                </c:pt>
                <c:pt idx="82">
                  <c:v>#N/A</c:v>
                </c:pt>
                <c:pt idx="83">
                  <c:v>0.752366692646058</c:v>
                </c:pt>
                <c:pt idx="84">
                  <c:v>0.61299814965786</c:v>
                </c:pt>
                <c:pt idx="85">
                  <c:v>0.58497188142096</c:v>
                </c:pt>
                <c:pt idx="86">
                  <c:v>0.451804743984631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0.625128292183724</c:v>
                </c:pt>
                <c:pt idx="91">
                  <c:v>#N/A</c:v>
                </c:pt>
                <c:pt idx="92">
                  <c:v>#N/A</c:v>
                </c:pt>
                <c:pt idx="93">
                  <c:v>0.710985141372925</c:v>
                </c:pt>
                <c:pt idx="94">
                  <c:v>0.531860892330836</c:v>
                </c:pt>
                <c:pt idx="95">
                  <c:v>0.454431674702533</c:v>
                </c:pt>
                <c:pt idx="96">
                  <c:v>0.414964435595689</c:v>
                </c:pt>
                <c:pt idx="97">
                  <c:v>#N/A</c:v>
                </c:pt>
                <c:pt idx="98">
                  <c:v>#N/A</c:v>
                </c:pt>
                <c:pt idx="99">
                  <c:v>0.73992549537254</c:v>
                </c:pt>
                <c:pt idx="100">
                  <c:v>0.73010249608463</c:v>
                </c:pt>
                <c:pt idx="101">
                  <c:v>0.48951317631025</c:v>
                </c:pt>
                <c:pt idx="102">
                  <c:v>0.454091084529327</c:v>
                </c:pt>
                <c:pt idx="103">
                  <c:v>#N/A</c:v>
                </c:pt>
                <c:pt idx="104">
                  <c:v>#N/A</c:v>
                </c:pt>
                <c:pt idx="105">
                  <c:v>0.475654351833535</c:v>
                </c:pt>
                <c:pt idx="106">
                  <c:v>0.691923289923438</c:v>
                </c:pt>
                <c:pt idx="107">
                  <c:v>#N/A</c:v>
                </c:pt>
                <c:pt idx="108">
                  <c:v>0.43208489289986</c:v>
                </c:pt>
                <c:pt idx="109">
                  <c:v>0.712670110671348</c:v>
                </c:pt>
                <c:pt idx="110">
                  <c:v>0.592744510964448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0.63183229905951</c:v>
                </c:pt>
                <c:pt idx="115">
                  <c:v>0.608691637327114</c:v>
                </c:pt>
                <c:pt idx="116">
                  <c:v>#N/A</c:v>
                </c:pt>
                <c:pt idx="117">
                  <c:v>0.524551490556292</c:v>
                </c:pt>
                <c:pt idx="118">
                  <c:v>#N/A</c:v>
                </c:pt>
                <c:pt idx="119">
                  <c:v>#N/A</c:v>
                </c:pt>
                <c:pt idx="120">
                  <c:v>0.583204734977522</c:v>
                </c:pt>
                <c:pt idx="121">
                  <c:v>#N/A</c:v>
                </c:pt>
                <c:pt idx="122">
                  <c:v>0.403507860772965</c:v>
                </c:pt>
                <c:pt idx="123">
                  <c:v>#N/A</c:v>
                </c:pt>
                <c:pt idx="124">
                  <c:v>0.840009698255419</c:v>
                </c:pt>
                <c:pt idx="125">
                  <c:v>#N/A</c:v>
                </c:pt>
                <c:pt idx="126">
                  <c:v>0.41447799441903</c:v>
                </c:pt>
                <c:pt idx="127">
                  <c:v>0.425882423687233</c:v>
                </c:pt>
                <c:pt idx="128">
                  <c:v>0.777390891418003</c:v>
                </c:pt>
                <c:pt idx="129">
                  <c:v>0.626545257383074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0.430647562492093</c:v>
                </c:pt>
                <c:pt idx="134">
                  <c:v>#N/A</c:v>
                </c:pt>
                <c:pt idx="135">
                  <c:v>0.600815504682613</c:v>
                </c:pt>
                <c:pt idx="136">
                  <c:v>#N/A</c:v>
                </c:pt>
                <c:pt idx="137">
                  <c:v>0.710942225836666</c:v>
                </c:pt>
                <c:pt idx="138">
                  <c:v>0.711968068982747</c:v>
                </c:pt>
                <c:pt idx="139">
                  <c:v>0.635381993004047</c:v>
                </c:pt>
                <c:pt idx="140">
                  <c:v>0.682190252954118</c:v>
                </c:pt>
                <c:pt idx="141">
                  <c:v>#N/A</c:v>
                </c:pt>
                <c:pt idx="142">
                  <c:v>0.477215166747729</c:v>
                </c:pt>
                <c:pt idx="143">
                  <c:v>#N/A</c:v>
                </c:pt>
                <c:pt idx="144">
                  <c:v>0.67173358905388</c:v>
                </c:pt>
                <c:pt idx="145">
                  <c:v>#N/A</c:v>
                </c:pt>
                <c:pt idx="146">
                  <c:v>0.590191954159764</c:v>
                </c:pt>
                <c:pt idx="147">
                  <c:v>#N/A</c:v>
                </c:pt>
                <c:pt idx="148">
                  <c:v>#N/A</c:v>
                </c:pt>
                <c:pt idx="149">
                  <c:v>0.577574208749599</c:v>
                </c:pt>
                <c:pt idx="150">
                  <c:v>0.480581886002299</c:v>
                </c:pt>
                <c:pt idx="151">
                  <c:v>#N/A</c:v>
                </c:pt>
                <c:pt idx="152">
                  <c:v>#N/A</c:v>
                </c:pt>
                <c:pt idx="153">
                  <c:v>0.416744648997559</c:v>
                </c:pt>
                <c:pt idx="154">
                  <c:v>#N/A</c:v>
                </c:pt>
                <c:pt idx="155">
                  <c:v>0.717903650798337</c:v>
                </c:pt>
                <c:pt idx="156">
                  <c:v>0.7244941563877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0.729889836402566</c:v>
                </c:pt>
                <c:pt idx="161">
                  <c:v>#N/A</c:v>
                </c:pt>
                <c:pt idx="162">
                  <c:v>#N/A</c:v>
                </c:pt>
                <c:pt idx="163">
                  <c:v>0.521031409380299</c:v>
                </c:pt>
                <c:pt idx="164">
                  <c:v>0.472563881375515</c:v>
                </c:pt>
                <c:pt idx="165">
                  <c:v>0.788340911266826</c:v>
                </c:pt>
                <c:pt idx="166">
                  <c:v>0.808609513625595</c:v>
                </c:pt>
                <c:pt idx="167">
                  <c:v>#N/A</c:v>
                </c:pt>
                <c:pt idx="168">
                  <c:v>0.447889404619479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0.395872851296285</c:v>
                </c:pt>
                <c:pt idx="173">
                  <c:v>0.500562625405596</c:v>
                </c:pt>
                <c:pt idx="174">
                  <c:v>0.593694215992583</c:v>
                </c:pt>
                <c:pt idx="175">
                  <c:v>0.561852441616836</c:v>
                </c:pt>
                <c:pt idx="176">
                  <c:v>0.594913489895214</c:v>
                </c:pt>
                <c:pt idx="177">
                  <c:v>#N/A</c:v>
                </c:pt>
                <c:pt idx="178">
                  <c:v>#N/A</c:v>
                </c:pt>
                <c:pt idx="179">
                  <c:v>0.482050146318444</c:v>
                </c:pt>
                <c:pt idx="180">
                  <c:v>0.540443167058583</c:v>
                </c:pt>
                <c:pt idx="181">
                  <c:v>0.641996358275292</c:v>
                </c:pt>
                <c:pt idx="182">
                  <c:v>0.771076208310913</c:v>
                </c:pt>
                <c:pt idx="183">
                  <c:v>0.782599326236847</c:v>
                </c:pt>
                <c:pt idx="184">
                  <c:v>#N/A</c:v>
                </c:pt>
                <c:pt idx="185">
                  <c:v>0.386242829944933</c:v>
                </c:pt>
                <c:pt idx="186">
                  <c:v>0.569040214545345</c:v>
                </c:pt>
                <c:pt idx="187">
                  <c:v>#N/A</c:v>
                </c:pt>
                <c:pt idx="188">
                  <c:v>#N/A</c:v>
                </c:pt>
                <c:pt idx="189">
                  <c:v>0.384725676399112</c:v>
                </c:pt>
                <c:pt idx="190">
                  <c:v>0.50232536470115</c:v>
                </c:pt>
                <c:pt idx="191">
                  <c:v>0.210954882731745</c:v>
                </c:pt>
              </c:numCache>
            </c:numRef>
          </c:xVal>
          <c:yVal>
            <c:numRef>
              <c:f>Dashboard!$DS$4:$DS$195</c:f>
              <c:numCache>
                <c:formatCode>0.00</c:formatCode>
                <c:ptCount val="192"/>
                <c:pt idx="0">
                  <c:v>0.635187115308723</c:v>
                </c:pt>
                <c:pt idx="1">
                  <c:v>0.310952550100254</c:v>
                </c:pt>
                <c:pt idx="2">
                  <c:v>0.292369271465478</c:v>
                </c:pt>
                <c:pt idx="3">
                  <c:v>0.223893074397036</c:v>
                </c:pt>
                <c:pt idx="4">
                  <c:v>0.543339295575913</c:v>
                </c:pt>
                <c:pt idx="5">
                  <c:v>0.36251927938851</c:v>
                </c:pt>
                <c:pt idx="6">
                  <c:v>0.204271162259706</c:v>
                </c:pt>
                <c:pt idx="7">
                  <c:v>0.280342078800487</c:v>
                </c:pt>
                <c:pt idx="8">
                  <c:v>0.204372594247968</c:v>
                </c:pt>
                <c:pt idx="9">
                  <c:v>0.199682301163067</c:v>
                </c:pt>
                <c:pt idx="10">
                  <c:v>0.263704189512089</c:v>
                </c:pt>
                <c:pt idx="11">
                  <c:v>0.356821099997973</c:v>
                </c:pt>
                <c:pt idx="12">
                  <c:v>0.34287696988504</c:v>
                </c:pt>
                <c:pt idx="13">
                  <c:v>0.445000597800448</c:v>
                </c:pt>
                <c:pt idx="14">
                  <c:v>0.275761164785499</c:v>
                </c:pt>
                <c:pt idx="15">
                  <c:v>0.221672823180208</c:v>
                </c:pt>
                <c:pt idx="16">
                  <c:v>0.279651271235802</c:v>
                </c:pt>
                <c:pt idx="17">
                  <c:v>0.319838994841352</c:v>
                </c:pt>
                <c:pt idx="18">
                  <c:v>0.488104073201998</c:v>
                </c:pt>
                <c:pt idx="19">
                  <c:v>0.399673307310976</c:v>
                </c:pt>
                <c:pt idx="20">
                  <c:v>0.34236541011543</c:v>
                </c:pt>
                <c:pt idx="21">
                  <c:v>0.246137324672624</c:v>
                </c:pt>
                <c:pt idx="22">
                  <c:v>0.446644674665195</c:v>
                </c:pt>
                <c:pt idx="23">
                  <c:v>0.289487887470683</c:v>
                </c:pt>
                <c:pt idx="24">
                  <c:v>0.225794983260958</c:v>
                </c:pt>
                <c:pt idx="25">
                  <c:v>0.23054245839468</c:v>
                </c:pt>
                <c:pt idx="26">
                  <c:v>0.518160208987616</c:v>
                </c:pt>
                <c:pt idx="27">
                  <c:v>0.618460011991325</c:v>
                </c:pt>
                <c:pt idx="28">
                  <c:v>0.466120333861689</c:v>
                </c:pt>
                <c:pt idx="29">
                  <c:v>0.468118973680996</c:v>
                </c:pt>
                <c:pt idx="30">
                  <c:v>0.270539050325176</c:v>
                </c:pt>
                <c:pt idx="31">
                  <c:v>0.309069956890885</c:v>
                </c:pt>
                <c:pt idx="32">
                  <c:v>0.613895416166162</c:v>
                </c:pt>
                <c:pt idx="33">
                  <c:v>0.564505410426934</c:v>
                </c:pt>
                <c:pt idx="34">
                  <c:v>0.23508968623725</c:v>
                </c:pt>
                <c:pt idx="35">
                  <c:v>0.28573725397165</c:v>
                </c:pt>
                <c:pt idx="36">
                  <c:v>0.292320303274063</c:v>
                </c:pt>
                <c:pt idx="37">
                  <c:v>0.437217984054964</c:v>
                </c:pt>
                <c:pt idx="38">
                  <c:v>0.445706476184477</c:v>
                </c:pt>
                <c:pt idx="39">
                  <c:v>0.548493475159077</c:v>
                </c:pt>
                <c:pt idx="40">
                  <c:v>0.314693642543877</c:v>
                </c:pt>
                <c:pt idx="41">
                  <c:v>0.45302665188583</c:v>
                </c:pt>
                <c:pt idx="42">
                  <c:v>0.186338239767689</c:v>
                </c:pt>
                <c:pt idx="43">
                  <c:v>0.298150088274229</c:v>
                </c:pt>
                <c:pt idx="44">
                  <c:v>0.261031440812235</c:v>
                </c:pt>
                <c:pt idx="45">
                  <c:v>0.17520859356171</c:v>
                </c:pt>
                <c:pt idx="46">
                  <c:v>0.14408481149666</c:v>
                </c:pt>
                <c:pt idx="47">
                  <c:v>0.462346795496164</c:v>
                </c:pt>
                <c:pt idx="48">
                  <c:v>0.41806618448862</c:v>
                </c:pt>
                <c:pt idx="49">
                  <c:v>0.305715746932612</c:v>
                </c:pt>
                <c:pt idx="50">
                  <c:v>0.239034074958343</c:v>
                </c:pt>
                <c:pt idx="51">
                  <c:v>0.262037716879791</c:v>
                </c:pt>
                <c:pt idx="52">
                  <c:v>0.31231884458672</c:v>
                </c:pt>
                <c:pt idx="53">
                  <c:v>0.452962960866188</c:v>
                </c:pt>
                <c:pt idx="54">
                  <c:v>0.475442993551174</c:v>
                </c:pt>
                <c:pt idx="55">
                  <c:v>0.287186867413056</c:v>
                </c:pt>
                <c:pt idx="56">
                  <c:v>0.56960955303285</c:v>
                </c:pt>
                <c:pt idx="57">
                  <c:v>0.352607079332305</c:v>
                </c:pt>
                <c:pt idx="58">
                  <c:v>0.207700637253184</c:v>
                </c:pt>
                <c:pt idx="59">
                  <c:v>0.159048069240413</c:v>
                </c:pt>
                <c:pt idx="60">
                  <c:v>0.370443127094091</c:v>
                </c:pt>
                <c:pt idx="61">
                  <c:v>0.438864600654233</c:v>
                </c:pt>
                <c:pt idx="62">
                  <c:v>0.286016485126336</c:v>
                </c:pt>
                <c:pt idx="63">
                  <c:v>0.179317848361924</c:v>
                </c:pt>
                <c:pt idx="64">
                  <c:v>0.436163488953601</c:v>
                </c:pt>
                <c:pt idx="65">
                  <c:v>0.221750504465937</c:v>
                </c:pt>
                <c:pt idx="66">
                  <c:v>0.33580475972693</c:v>
                </c:pt>
                <c:pt idx="67">
                  <c:v>0.339344276737872</c:v>
                </c:pt>
                <c:pt idx="68">
                  <c:v>0.50362466862688</c:v>
                </c:pt>
                <c:pt idx="69">
                  <c:v>0.487148801055809</c:v>
                </c:pt>
                <c:pt idx="70">
                  <c:v>0.362562757103374</c:v>
                </c:pt>
                <c:pt idx="71">
                  <c:v>0.475941933262175</c:v>
                </c:pt>
                <c:pt idx="72">
                  <c:v>0.332782812736286</c:v>
                </c:pt>
                <c:pt idx="73">
                  <c:v>0.230028601700039</c:v>
                </c:pt>
                <c:pt idx="74">
                  <c:v>0.245694518149161</c:v>
                </c:pt>
                <c:pt idx="75">
                  <c:v>0.425334995059115</c:v>
                </c:pt>
                <c:pt idx="76">
                  <c:v>0.281717965773942</c:v>
                </c:pt>
                <c:pt idx="77">
                  <c:v>0.253839653938445</c:v>
                </c:pt>
                <c:pt idx="78">
                  <c:v>0.410776573017052</c:v>
                </c:pt>
                <c:pt idx="79">
                  <c:v>0.180497829332144</c:v>
                </c:pt>
                <c:pt idx="80">
                  <c:v>0.243220193819</c:v>
                </c:pt>
                <c:pt idx="81">
                  <c:v>0.212990725591127</c:v>
                </c:pt>
                <c:pt idx="82">
                  <c:v>0.336367285012577</c:v>
                </c:pt>
                <c:pt idx="83">
                  <c:v>0.257129453589057</c:v>
                </c:pt>
                <c:pt idx="84">
                  <c:v>0.301662971950198</c:v>
                </c:pt>
                <c:pt idx="85">
                  <c:v>0.253571202041757</c:v>
                </c:pt>
                <c:pt idx="86">
                  <c:v>0.498910229628289</c:v>
                </c:pt>
                <c:pt idx="87">
                  <c:v>0.465491914923997</c:v>
                </c:pt>
                <c:pt idx="88">
                  <c:v>0.444162408715683</c:v>
                </c:pt>
                <c:pt idx="89">
                  <c:v>0.294774203045594</c:v>
                </c:pt>
                <c:pt idx="90">
                  <c:v>0.280610804725552</c:v>
                </c:pt>
                <c:pt idx="91">
                  <c:v>0.298638321701126</c:v>
                </c:pt>
                <c:pt idx="92">
                  <c:v>0.446477517915429</c:v>
                </c:pt>
                <c:pt idx="93">
                  <c:v>0.259337682985304</c:v>
                </c:pt>
                <c:pt idx="94">
                  <c:v>0.288584128435668</c:v>
                </c:pt>
                <c:pt idx="95">
                  <c:v>0.509408363881856</c:v>
                </c:pt>
                <c:pt idx="96">
                  <c:v>0.535825216268766</c:v>
                </c:pt>
                <c:pt idx="97">
                  <c:v>0.32696068494245</c:v>
                </c:pt>
                <c:pt idx="98">
                  <c:v>0.253797481076254</c:v>
                </c:pt>
                <c:pt idx="99">
                  <c:v>0.262238061222501</c:v>
                </c:pt>
                <c:pt idx="100">
                  <c:v>0.199334175146284</c:v>
                </c:pt>
                <c:pt idx="101">
                  <c:v>0.496814784054656</c:v>
                </c:pt>
                <c:pt idx="102">
                  <c:v>0.4990348289976</c:v>
                </c:pt>
                <c:pt idx="103">
                  <c:v>0.256347808484993</c:v>
                </c:pt>
                <c:pt idx="104">
                  <c:v>0.369067668723226</c:v>
                </c:pt>
                <c:pt idx="105">
                  <c:v>0.525642940220385</c:v>
                </c:pt>
                <c:pt idx="106">
                  <c:v>0.271173547694021</c:v>
                </c:pt>
                <c:pt idx="107">
                  <c:v>0.497839945945383</c:v>
                </c:pt>
                <c:pt idx="108">
                  <c:v>0.508009667888669</c:v>
                </c:pt>
                <c:pt idx="109">
                  <c:v>0.261027377618634</c:v>
                </c:pt>
                <c:pt idx="110">
                  <c:v>0.277804187599617</c:v>
                </c:pt>
                <c:pt idx="111">
                  <c:v>0.488190203446073</c:v>
                </c:pt>
                <c:pt idx="112">
                  <c:v>0.271888304017982</c:v>
                </c:pt>
                <c:pt idx="113">
                  <c:v>0.271706253666513</c:v>
                </c:pt>
                <c:pt idx="114">
                  <c:v>0.253440050729012</c:v>
                </c:pt>
                <c:pt idx="115">
                  <c:v>0.380470894229722</c:v>
                </c:pt>
                <c:pt idx="116">
                  <c:v>0.23587932526733</c:v>
                </c:pt>
                <c:pt idx="117">
                  <c:v>0.399382831231295</c:v>
                </c:pt>
                <c:pt idx="118">
                  <c:v>0.54953056703111</c:v>
                </c:pt>
                <c:pt idx="119">
                  <c:v>0.426292469720785</c:v>
                </c:pt>
                <c:pt idx="120">
                  <c:v>0.450823895894825</c:v>
                </c:pt>
                <c:pt idx="121">
                  <c:v>0.422353283802181</c:v>
                </c:pt>
                <c:pt idx="122">
                  <c:v>0.445475215162491</c:v>
                </c:pt>
                <c:pt idx="123">
                  <c:v>0.233967769279592</c:v>
                </c:pt>
                <c:pt idx="124">
                  <c:v>0.213621548708684</c:v>
                </c:pt>
                <c:pt idx="125">
                  <c:v>0.308577761778532</c:v>
                </c:pt>
                <c:pt idx="126">
                  <c:v>0.537834773942464</c:v>
                </c:pt>
                <c:pt idx="127">
                  <c:v>0.476710614650628</c:v>
                </c:pt>
                <c:pt idx="128">
                  <c:v>0.183828334780989</c:v>
                </c:pt>
                <c:pt idx="129">
                  <c:v>0.280440272782647</c:v>
                </c:pt>
                <c:pt idx="130">
                  <c:v>0.390792563126174</c:v>
                </c:pt>
                <c:pt idx="131">
                  <c:v>0.394094596823204</c:v>
                </c:pt>
                <c:pt idx="132">
                  <c:v>0.327018876085595</c:v>
                </c:pt>
                <c:pt idx="133">
                  <c:v>0.485800497045949</c:v>
                </c:pt>
                <c:pt idx="134">
                  <c:v>0.314745532600597</c:v>
                </c:pt>
                <c:pt idx="135">
                  <c:v>0.329430765725296</c:v>
                </c:pt>
                <c:pt idx="136">
                  <c:v>0.305394807172567</c:v>
                </c:pt>
                <c:pt idx="137">
                  <c:v>0.18079395065569</c:v>
                </c:pt>
                <c:pt idx="138">
                  <c:v>0.246660627680054</c:v>
                </c:pt>
                <c:pt idx="139">
                  <c:v>0.283674990460273</c:v>
                </c:pt>
                <c:pt idx="140">
                  <c:v>0.229679364028934</c:v>
                </c:pt>
                <c:pt idx="141">
                  <c:v>0.285539587915228</c:v>
                </c:pt>
                <c:pt idx="142">
                  <c:v>0.513734968438757</c:v>
                </c:pt>
                <c:pt idx="143">
                  <c:v>0.355129645890398</c:v>
                </c:pt>
                <c:pt idx="144">
                  <c:v>0.360660344182488</c:v>
                </c:pt>
                <c:pt idx="145">
                  <c:v>0.334919459451172</c:v>
                </c:pt>
                <c:pt idx="146">
                  <c:v>0.394430238627587</c:v>
                </c:pt>
                <c:pt idx="147">
                  <c:v>0.21828387620631</c:v>
                </c:pt>
                <c:pt idx="148">
                  <c:v>0.421236315372797</c:v>
                </c:pt>
                <c:pt idx="149">
                  <c:v>0.329537458019131</c:v>
                </c:pt>
                <c:pt idx="150">
                  <c:v>0.485225541765888</c:v>
                </c:pt>
                <c:pt idx="151">
                  <c:v>0.233880371851201</c:v>
                </c:pt>
                <c:pt idx="152">
                  <c:v>0.318548174896789</c:v>
                </c:pt>
                <c:pt idx="153">
                  <c:v>0.56364067741806</c:v>
                </c:pt>
                <c:pt idx="154">
                  <c:v>0.289108510186345</c:v>
                </c:pt>
                <c:pt idx="155">
                  <c:v>0.21616921688343</c:v>
                </c:pt>
                <c:pt idx="156">
                  <c:v>0.187663368330568</c:v>
                </c:pt>
                <c:pt idx="157">
                  <c:v>0.488852835547707</c:v>
                </c:pt>
                <c:pt idx="158">
                  <c:v>0.529651464172265</c:v>
                </c:pt>
                <c:pt idx="159">
                  <c:v>0.377384965164852</c:v>
                </c:pt>
                <c:pt idx="160">
                  <c:v>0.22286544521349</c:v>
                </c:pt>
                <c:pt idx="161">
                  <c:v>0.288595891144672</c:v>
                </c:pt>
                <c:pt idx="162">
                  <c:v>0.510095876120522</c:v>
                </c:pt>
                <c:pt idx="163">
                  <c:v>0.320337648543941</c:v>
                </c:pt>
                <c:pt idx="164">
                  <c:v>0.452003000007385</c:v>
                </c:pt>
                <c:pt idx="165">
                  <c:v>0.226304539960656</c:v>
                </c:pt>
                <c:pt idx="166">
                  <c:v>0.17373748168475</c:v>
                </c:pt>
                <c:pt idx="167">
                  <c:v>0.276980144788732</c:v>
                </c:pt>
                <c:pt idx="168">
                  <c:v>0.383841362610607</c:v>
                </c:pt>
                <c:pt idx="169">
                  <c:v>0.509450503466442</c:v>
                </c:pt>
                <c:pt idx="170">
                  <c:v>0.265015636595506</c:v>
                </c:pt>
                <c:pt idx="171">
                  <c:v>0.481187447824481</c:v>
                </c:pt>
                <c:pt idx="172">
                  <c:v>0.514966067369922</c:v>
                </c:pt>
                <c:pt idx="173">
                  <c:v>0.373674622432611</c:v>
                </c:pt>
                <c:pt idx="174">
                  <c:v>0.326011923628458</c:v>
                </c:pt>
                <c:pt idx="175">
                  <c:v>0.312505594042242</c:v>
                </c:pt>
                <c:pt idx="176">
                  <c:v>0.28671168888092</c:v>
                </c:pt>
                <c:pt idx="177">
                  <c:v>0.267796298802866</c:v>
                </c:pt>
                <c:pt idx="178">
                  <c:v>0.441486535391278</c:v>
                </c:pt>
                <c:pt idx="179">
                  <c:v>0.505181364720568</c:v>
                </c:pt>
                <c:pt idx="180">
                  <c:v>0.259074080728318</c:v>
                </c:pt>
                <c:pt idx="181">
                  <c:v>0.290237922871825</c:v>
                </c:pt>
                <c:pt idx="182">
                  <c:v>0.178896170820146</c:v>
                </c:pt>
                <c:pt idx="183">
                  <c:v>0.212828839267474</c:v>
                </c:pt>
                <c:pt idx="184">
                  <c:v>0.216995630962253</c:v>
                </c:pt>
                <c:pt idx="185">
                  <c:v>0.24950796770295</c:v>
                </c:pt>
                <c:pt idx="186">
                  <c:v>0.417955549923929</c:v>
                </c:pt>
                <c:pt idx="187">
                  <c:v>0.24319547657736</c:v>
                </c:pt>
                <c:pt idx="188">
                  <c:v>0.30066739343876</c:v>
                </c:pt>
                <c:pt idx="189">
                  <c:v>0.48143846877442</c:v>
                </c:pt>
                <c:pt idx="190">
                  <c:v>0.540180677698407</c:v>
                </c:pt>
                <c:pt idx="191">
                  <c:v>0.463743267361519</c:v>
                </c:pt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marker>
            <c:symbol val="circle"/>
            <c:size val="13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Dashboard!$DV$4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Dashboard!$DW$4</c:f>
              <c:numCache>
                <c:formatCode>0.00</c:formatCode>
                <c:ptCount val="1"/>
                <c:pt idx="0">
                  <c:v>0.410776573017052</c:v>
                </c:pt>
              </c:numCache>
            </c:numRef>
          </c:yVal>
          <c:smooth val="0"/>
        </c:ser>
        <c:ser>
          <c:idx val="2"/>
          <c:order val="2"/>
          <c:spPr>
            <a:ln w="47625">
              <a:noFill/>
            </a:ln>
          </c:spPr>
          <c:marker>
            <c:symbol val="triangle"/>
            <c:size val="12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Dashboard!$DV$5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Dashboard!$DW$5</c:f>
              <c:numCache>
                <c:formatCode>0.00</c:formatCode>
                <c:ptCount val="1"/>
                <c:pt idx="0">
                  <c:v>0.267796298802866</c:v>
                </c:pt>
              </c:numCache>
            </c:numRef>
          </c:yVal>
          <c:smooth val="0"/>
        </c:ser>
        <c:ser>
          <c:idx val="3"/>
          <c:order val="3"/>
          <c:spPr>
            <a:ln w="47625">
              <a:noFill/>
            </a:ln>
          </c:spPr>
          <c:marker>
            <c:symbol val="diamond"/>
            <c:size val="14"/>
            <c:spPr>
              <a:solidFill>
                <a:schemeClr val="accent3"/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Dashboard!$DV$6</c:f>
              <c:numCache>
                <c:formatCode>0.00</c:formatCode>
                <c:ptCount val="1"/>
                <c:pt idx="0">
                  <c:v>0.210954882731745</c:v>
                </c:pt>
              </c:numCache>
            </c:numRef>
          </c:xVal>
          <c:yVal>
            <c:numRef>
              <c:f>Dashboard!$DW$6</c:f>
              <c:numCache>
                <c:formatCode>0.00</c:formatCode>
                <c:ptCount val="1"/>
                <c:pt idx="0">
                  <c:v>0.463743267361519</c:v>
                </c:pt>
              </c:numCache>
            </c:numRef>
          </c:yVal>
          <c:smooth val="0"/>
        </c:ser>
        <c:ser>
          <c:idx val="4"/>
          <c:order val="4"/>
          <c:spPr>
            <a:ln w="47625">
              <a:noFill/>
            </a:ln>
          </c:spPr>
          <c:marker>
            <c:symbol val="square"/>
            <c:size val="11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Dashboard!$DV$7</c:f>
              <c:numCache>
                <c:formatCode>0.00</c:formatCode>
                <c:ptCount val="1"/>
                <c:pt idx="0">
                  <c:v>0.592744510964448</c:v>
                </c:pt>
              </c:numCache>
            </c:numRef>
          </c:xVal>
          <c:yVal>
            <c:numRef>
              <c:f>Dashboard!$DW$7</c:f>
              <c:numCache>
                <c:formatCode>0.00</c:formatCode>
                <c:ptCount val="1"/>
                <c:pt idx="0">
                  <c:v>0.277804187599617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500440"/>
        <c:axId val="599461448"/>
      </c:scatterChart>
      <c:valAx>
        <c:axId val="638500440"/>
        <c:scaling>
          <c:orientation val="minMax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Readiness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599461448"/>
        <c:crosses val="autoZero"/>
        <c:crossBetween val="midCat"/>
      </c:valAx>
      <c:valAx>
        <c:axId val="599461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6385004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508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/>
              <a:t>Vulnerability - changes through time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0600682079588717"/>
          <c:y val="0.012364948357775"/>
          <c:w val="0.928718546774126"/>
          <c:h val="0.884171060255579"/>
        </c:manualLayout>
      </c:layout>
      <c:scatterChart>
        <c:scatterStyle val="lineMarker"/>
        <c:varyColors val="0"/>
        <c:ser>
          <c:idx val="0"/>
          <c:order val="0"/>
          <c:tx>
            <c:strRef>
              <c:f>GDP_Anal!$D$2</c:f>
              <c:strCache>
                <c:ptCount val="1"/>
                <c:pt idx="0">
                  <c:v>Vuln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GDP_Anal!$C$3:$C$3090</c:f>
              <c:numCache>
                <c:formatCode>0.00</c:formatCode>
                <c:ptCount val="3088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GDP_Anal!$D$3:$D$3090</c:f>
              <c:numCache>
                <c:formatCode>General</c:formatCode>
                <c:ptCount val="3088"/>
                <c:pt idx="64">
                  <c:v>0.650056298580897</c:v>
                </c:pt>
                <c:pt idx="65">
                  <c:v>0.647971142075865</c:v>
                </c:pt>
                <c:pt idx="66">
                  <c:v>0.64589423128871</c:v>
                </c:pt>
                <c:pt idx="67">
                  <c:v>0.643813118580038</c:v>
                </c:pt>
                <c:pt idx="68">
                  <c:v>0.641418151304475</c:v>
                </c:pt>
                <c:pt idx="69">
                  <c:v>0.639367028787639</c:v>
                </c:pt>
                <c:pt idx="70">
                  <c:v>0.637191942458518</c:v>
                </c:pt>
                <c:pt idx="71">
                  <c:v>0.641619410582517</c:v>
                </c:pt>
                <c:pt idx="72">
                  <c:v>0.638061820440807</c:v>
                </c:pt>
                <c:pt idx="73">
                  <c:v>0.637670261687101</c:v>
                </c:pt>
                <c:pt idx="74">
                  <c:v>0.634195409696379</c:v>
                </c:pt>
                <c:pt idx="75">
                  <c:v>0.632383540263614</c:v>
                </c:pt>
                <c:pt idx="76">
                  <c:v>0.630084662856154</c:v>
                </c:pt>
                <c:pt idx="77">
                  <c:v>0.627528623969624</c:v>
                </c:pt>
                <c:pt idx="78">
                  <c:v>0.628976876064123</c:v>
                </c:pt>
                <c:pt idx="79">
                  <c:v>0.631049714122953</c:v>
                </c:pt>
                <c:pt idx="80">
                  <c:v>0.283321078455783</c:v>
                </c:pt>
                <c:pt idx="81">
                  <c:v>0.298715367002461</c:v>
                </c:pt>
                <c:pt idx="82">
                  <c:v>0.285127540373794</c:v>
                </c:pt>
                <c:pt idx="83">
                  <c:v>0.283519954954486</c:v>
                </c:pt>
                <c:pt idx="84">
                  <c:v>0.290057914539947</c:v>
                </c:pt>
                <c:pt idx="85">
                  <c:v>0.288004499765507</c:v>
                </c:pt>
                <c:pt idx="86">
                  <c:v>0.280713087924149</c:v>
                </c:pt>
                <c:pt idx="87">
                  <c:v>0.275508350492069</c:v>
                </c:pt>
                <c:pt idx="88">
                  <c:v>0.275002265509701</c:v>
                </c:pt>
                <c:pt idx="89">
                  <c:v>0.273587986195107</c:v>
                </c:pt>
                <c:pt idx="90">
                  <c:v>0.273136901853691</c:v>
                </c:pt>
                <c:pt idx="91">
                  <c:v>0.273789127625377</c:v>
                </c:pt>
                <c:pt idx="92">
                  <c:v>0.275282326315308</c:v>
                </c:pt>
                <c:pt idx="93">
                  <c:v>0.27912100986516</c:v>
                </c:pt>
                <c:pt idx="94">
                  <c:v>0.287930514154448</c:v>
                </c:pt>
                <c:pt idx="95">
                  <c:v>0.291942133433587</c:v>
                </c:pt>
                <c:pt idx="96">
                  <c:v>0.302125747566484</c:v>
                </c:pt>
                <c:pt idx="97">
                  <c:v>0.287194388472895</c:v>
                </c:pt>
                <c:pt idx="98">
                  <c:v>0.29603940940413</c:v>
                </c:pt>
                <c:pt idx="99">
                  <c:v>0.288172386782764</c:v>
                </c:pt>
                <c:pt idx="100">
                  <c:v>0.295272131678389</c:v>
                </c:pt>
                <c:pt idx="101">
                  <c:v>0.293597468002876</c:v>
                </c:pt>
                <c:pt idx="102">
                  <c:v>0.289723953016743</c:v>
                </c:pt>
                <c:pt idx="103">
                  <c:v>0.297935364179322</c:v>
                </c:pt>
                <c:pt idx="104">
                  <c:v>0.287241358840953</c:v>
                </c:pt>
                <c:pt idx="105">
                  <c:v>0.283445824359792</c:v>
                </c:pt>
                <c:pt idx="106">
                  <c:v>0.286440711660082</c:v>
                </c:pt>
                <c:pt idx="107">
                  <c:v>0.278934576850336</c:v>
                </c:pt>
                <c:pt idx="108">
                  <c:v>0.277337860825984</c:v>
                </c:pt>
                <c:pt idx="109">
                  <c:v>0.278234834390852</c:v>
                </c:pt>
                <c:pt idx="110">
                  <c:v>0.285324304699262</c:v>
                </c:pt>
                <c:pt idx="111">
                  <c:v>0.289437997519117</c:v>
                </c:pt>
                <c:pt idx="112">
                  <c:v>0.21981674809289</c:v>
                </c:pt>
                <c:pt idx="113">
                  <c:v>0.219925081426223</c:v>
                </c:pt>
                <c:pt idx="114">
                  <c:v>0.220033414759556</c:v>
                </c:pt>
                <c:pt idx="115">
                  <c:v>0.22014174809289</c:v>
                </c:pt>
                <c:pt idx="116">
                  <c:v>0.220250081426223</c:v>
                </c:pt>
                <c:pt idx="117">
                  <c:v>0.220358414759556</c:v>
                </c:pt>
                <c:pt idx="118">
                  <c:v>0.220533414759556</c:v>
                </c:pt>
                <c:pt idx="119">
                  <c:v>0.220708414759556</c:v>
                </c:pt>
                <c:pt idx="120">
                  <c:v>0.220883414759556</c:v>
                </c:pt>
                <c:pt idx="121">
                  <c:v>0.221501414759556</c:v>
                </c:pt>
                <c:pt idx="122">
                  <c:v>0.220880414759556</c:v>
                </c:pt>
                <c:pt idx="123">
                  <c:v>0.221619414759556</c:v>
                </c:pt>
                <c:pt idx="124">
                  <c:v>0.22104674809289</c:v>
                </c:pt>
                <c:pt idx="125">
                  <c:v>0.221238414759556</c:v>
                </c:pt>
                <c:pt idx="126">
                  <c:v>0.221430081426223</c:v>
                </c:pt>
                <c:pt idx="127">
                  <c:v>0.221478164758482</c:v>
                </c:pt>
                <c:pt idx="128">
                  <c:v>0.581506138728801</c:v>
                </c:pt>
                <c:pt idx="129">
                  <c:v>0.580580654453865</c:v>
                </c:pt>
                <c:pt idx="130">
                  <c:v>0.577093684297475</c:v>
                </c:pt>
                <c:pt idx="131">
                  <c:v>0.573999826328595</c:v>
                </c:pt>
                <c:pt idx="132">
                  <c:v>0.566081334254715</c:v>
                </c:pt>
                <c:pt idx="133">
                  <c:v>0.569956287245731</c:v>
                </c:pt>
                <c:pt idx="134">
                  <c:v>0.566927902049024</c:v>
                </c:pt>
                <c:pt idx="135">
                  <c:v>0.570779143667822</c:v>
                </c:pt>
                <c:pt idx="136">
                  <c:v>0.563728834833774</c:v>
                </c:pt>
                <c:pt idx="137">
                  <c:v>0.56861425490165</c:v>
                </c:pt>
                <c:pt idx="138">
                  <c:v>0.560570676544339</c:v>
                </c:pt>
                <c:pt idx="139">
                  <c:v>0.560425918277099</c:v>
                </c:pt>
                <c:pt idx="140">
                  <c:v>0.552845933202557</c:v>
                </c:pt>
                <c:pt idx="141">
                  <c:v>0.547348502604239</c:v>
                </c:pt>
                <c:pt idx="142">
                  <c:v>0.549796940957554</c:v>
                </c:pt>
                <c:pt idx="143">
                  <c:v>0.5529347291136</c:v>
                </c:pt>
                <c:pt idx="144">
                  <c:v>0.335207084418482</c:v>
                </c:pt>
                <c:pt idx="145">
                  <c:v>0.335284523442872</c:v>
                </c:pt>
                <c:pt idx="146">
                  <c:v>0.335778629133929</c:v>
                </c:pt>
                <c:pt idx="147">
                  <c:v>0.335428832385961</c:v>
                </c:pt>
                <c:pt idx="148">
                  <c:v>0.33549570230466</c:v>
                </c:pt>
                <c:pt idx="149">
                  <c:v>0.335979238890026</c:v>
                </c:pt>
                <c:pt idx="150">
                  <c:v>0.324337775475392</c:v>
                </c:pt>
                <c:pt idx="151">
                  <c:v>0.336029645394091</c:v>
                </c:pt>
                <c:pt idx="152">
                  <c:v>0.337395639675712</c:v>
                </c:pt>
                <c:pt idx="153">
                  <c:v>0.337105661598166</c:v>
                </c:pt>
                <c:pt idx="154">
                  <c:v>0.341485336332224</c:v>
                </c:pt>
                <c:pt idx="155">
                  <c:v>0.344375427732949</c:v>
                </c:pt>
                <c:pt idx="156">
                  <c:v>0.344444338578119</c:v>
                </c:pt>
                <c:pt idx="157">
                  <c:v>0.347953179961522</c:v>
                </c:pt>
                <c:pt idx="158">
                  <c:v>0.351566188011591</c:v>
                </c:pt>
                <c:pt idx="159">
                  <c:v>0.355435946055177</c:v>
                </c:pt>
                <c:pt idx="160">
                  <c:v>0.213444146633359</c:v>
                </c:pt>
                <c:pt idx="161">
                  <c:v>0.213144718646374</c:v>
                </c:pt>
                <c:pt idx="162">
                  <c:v>0.213041579306366</c:v>
                </c:pt>
                <c:pt idx="163">
                  <c:v>0.212278095683219</c:v>
                </c:pt>
                <c:pt idx="164">
                  <c:v>0.211979816981449</c:v>
                </c:pt>
                <c:pt idx="165">
                  <c:v>0.211649242781022</c:v>
                </c:pt>
                <c:pt idx="166">
                  <c:v>0.211438198671918</c:v>
                </c:pt>
                <c:pt idx="167">
                  <c:v>0.210814621351761</c:v>
                </c:pt>
                <c:pt idx="168">
                  <c:v>0.21201330522165</c:v>
                </c:pt>
                <c:pt idx="169">
                  <c:v>0.211854800179496</c:v>
                </c:pt>
                <c:pt idx="170">
                  <c:v>0.212410291181788</c:v>
                </c:pt>
                <c:pt idx="171">
                  <c:v>0.211842247252167</c:v>
                </c:pt>
                <c:pt idx="172">
                  <c:v>0.211079428915467</c:v>
                </c:pt>
                <c:pt idx="173">
                  <c:v>0.212111110346331</c:v>
                </c:pt>
                <c:pt idx="174">
                  <c:v>0.215159624827117</c:v>
                </c:pt>
                <c:pt idx="175">
                  <c:v>0.218323972640509</c:v>
                </c:pt>
                <c:pt idx="176">
                  <c:v>0.244861006055428</c:v>
                </c:pt>
                <c:pt idx="177">
                  <c:v>0.2458979698629</c:v>
                </c:pt>
                <c:pt idx="178">
                  <c:v>0.240238583451308</c:v>
                </c:pt>
                <c:pt idx="179">
                  <c:v>0.244276493052777</c:v>
                </c:pt>
                <c:pt idx="180">
                  <c:v>0.234893593669775</c:v>
                </c:pt>
                <c:pt idx="181">
                  <c:v>0.239562362376154</c:v>
                </c:pt>
                <c:pt idx="182">
                  <c:v>0.236463083105747</c:v>
                </c:pt>
                <c:pt idx="183">
                  <c:v>0.238238345299184</c:v>
                </c:pt>
                <c:pt idx="184">
                  <c:v>0.233689745044164</c:v>
                </c:pt>
                <c:pt idx="185">
                  <c:v>0.239640853982611</c:v>
                </c:pt>
                <c:pt idx="186">
                  <c:v>0.243570771378716</c:v>
                </c:pt>
                <c:pt idx="187">
                  <c:v>0.247974397970776</c:v>
                </c:pt>
                <c:pt idx="188">
                  <c:v>0.255443382748021</c:v>
                </c:pt>
                <c:pt idx="189">
                  <c:v>0.252053989446735</c:v>
                </c:pt>
                <c:pt idx="190">
                  <c:v>0.263897816226273</c:v>
                </c:pt>
                <c:pt idx="191">
                  <c:v>0.268619903944995</c:v>
                </c:pt>
                <c:pt idx="192">
                  <c:v>0.20393860258226</c:v>
                </c:pt>
                <c:pt idx="193">
                  <c:v>0.202755465819506</c:v>
                </c:pt>
                <c:pt idx="194">
                  <c:v>0.202349947897097</c:v>
                </c:pt>
                <c:pt idx="195">
                  <c:v>0.202153779568185</c:v>
                </c:pt>
                <c:pt idx="196">
                  <c:v>0.20215612749856</c:v>
                </c:pt>
                <c:pt idx="197">
                  <c:v>0.202156442908609</c:v>
                </c:pt>
                <c:pt idx="198">
                  <c:v>0.20254243930688</c:v>
                </c:pt>
                <c:pt idx="199">
                  <c:v>0.201999974836768</c:v>
                </c:pt>
                <c:pt idx="200">
                  <c:v>0.202754400102929</c:v>
                </c:pt>
                <c:pt idx="201">
                  <c:v>0.20050748396289</c:v>
                </c:pt>
                <c:pt idx="202">
                  <c:v>0.200374910678456</c:v>
                </c:pt>
                <c:pt idx="203">
                  <c:v>0.200478294046413</c:v>
                </c:pt>
                <c:pt idx="204">
                  <c:v>0.201343746336148</c:v>
                </c:pt>
                <c:pt idx="205">
                  <c:v>0.202500123925797</c:v>
                </c:pt>
                <c:pt idx="206">
                  <c:v>0.206248552933184</c:v>
                </c:pt>
                <c:pt idx="207">
                  <c:v>0.209706481939538</c:v>
                </c:pt>
                <c:pt idx="208">
                  <c:v>0.169996474028492</c:v>
                </c:pt>
                <c:pt idx="209">
                  <c:v>0.171017458853085</c:v>
                </c:pt>
                <c:pt idx="210">
                  <c:v>0.169841898962232</c:v>
                </c:pt>
                <c:pt idx="211">
                  <c:v>0.170780566713654</c:v>
                </c:pt>
                <c:pt idx="212">
                  <c:v>0.17161943771711</c:v>
                </c:pt>
                <c:pt idx="213">
                  <c:v>0.171779853436012</c:v>
                </c:pt>
                <c:pt idx="214">
                  <c:v>0.17135185671852</c:v>
                </c:pt>
                <c:pt idx="215">
                  <c:v>0.173698046992898</c:v>
                </c:pt>
                <c:pt idx="216">
                  <c:v>0.168275190054604</c:v>
                </c:pt>
                <c:pt idx="217">
                  <c:v>0.178321873427662</c:v>
                </c:pt>
                <c:pt idx="218">
                  <c:v>0.17915713079041</c:v>
                </c:pt>
                <c:pt idx="219">
                  <c:v>0.201233607221478</c:v>
                </c:pt>
                <c:pt idx="220">
                  <c:v>0.202161752617272</c:v>
                </c:pt>
                <c:pt idx="221">
                  <c:v>0.197251946070889</c:v>
                </c:pt>
                <c:pt idx="222">
                  <c:v>0.200956733219946</c:v>
                </c:pt>
                <c:pt idx="223">
                  <c:v>0.205199103699299</c:v>
                </c:pt>
                <c:pt idx="224">
                  <c:v>0.250110195271952</c:v>
                </c:pt>
                <c:pt idx="225">
                  <c:v>0.256369180748774</c:v>
                </c:pt>
                <c:pt idx="226">
                  <c:v>0.256751715931836</c:v>
                </c:pt>
                <c:pt idx="227">
                  <c:v>0.260236779201907</c:v>
                </c:pt>
                <c:pt idx="228">
                  <c:v>0.260530742827979</c:v>
                </c:pt>
                <c:pt idx="229">
                  <c:v>0.260405565400922</c:v>
                </c:pt>
                <c:pt idx="230">
                  <c:v>0.242159095171367</c:v>
                </c:pt>
                <c:pt idx="231">
                  <c:v>0.241775585105623</c:v>
                </c:pt>
                <c:pt idx="232">
                  <c:v>0.243018386480728</c:v>
                </c:pt>
                <c:pt idx="233">
                  <c:v>0.245373398821145</c:v>
                </c:pt>
                <c:pt idx="234">
                  <c:v>0.244403696573958</c:v>
                </c:pt>
                <c:pt idx="235">
                  <c:v>0.245248732606045</c:v>
                </c:pt>
                <c:pt idx="236">
                  <c:v>0.248211304008619</c:v>
                </c:pt>
                <c:pt idx="237">
                  <c:v>0.247177335789585</c:v>
                </c:pt>
                <c:pt idx="238">
                  <c:v>0.254456501645419</c:v>
                </c:pt>
                <c:pt idx="239">
                  <c:v>0.258119173639074</c:v>
                </c:pt>
                <c:pt idx="240">
                  <c:v>0.333800282100709</c:v>
                </c:pt>
                <c:pt idx="241">
                  <c:v>0.334704951518595</c:v>
                </c:pt>
                <c:pt idx="242">
                  <c:v>0.33540558977117</c:v>
                </c:pt>
                <c:pt idx="243">
                  <c:v>0.337647308002481</c:v>
                </c:pt>
                <c:pt idx="244">
                  <c:v>0.337301912964158</c:v>
                </c:pt>
                <c:pt idx="245">
                  <c:v>0.336890600930682</c:v>
                </c:pt>
                <c:pt idx="246">
                  <c:v>0.336293965393924</c:v>
                </c:pt>
                <c:pt idx="247">
                  <c:v>0.331887337609255</c:v>
                </c:pt>
                <c:pt idx="248">
                  <c:v>0.331847703629484</c:v>
                </c:pt>
                <c:pt idx="249">
                  <c:v>0.334725398659286</c:v>
                </c:pt>
                <c:pt idx="250">
                  <c:v>0.336341448085462</c:v>
                </c:pt>
                <c:pt idx="251">
                  <c:v>0.337538836069531</c:v>
                </c:pt>
                <c:pt idx="252">
                  <c:v>0.338408396614158</c:v>
                </c:pt>
                <c:pt idx="253">
                  <c:v>0.339282001874233</c:v>
                </c:pt>
                <c:pt idx="254">
                  <c:v>0.342564198549918</c:v>
                </c:pt>
                <c:pt idx="255">
                  <c:v>0.34599681189077</c:v>
                </c:pt>
                <c:pt idx="256">
                  <c:v>0.328282692793684</c:v>
                </c:pt>
                <c:pt idx="257">
                  <c:v>0.327647069292803</c:v>
                </c:pt>
                <c:pt idx="258">
                  <c:v>0.327266060895191</c:v>
                </c:pt>
                <c:pt idx="259">
                  <c:v>0.327023851402254</c:v>
                </c:pt>
                <c:pt idx="260">
                  <c:v>0.326440893382315</c:v>
                </c:pt>
                <c:pt idx="261">
                  <c:v>0.325881981203707</c:v>
                </c:pt>
                <c:pt idx="262">
                  <c:v>0.326463640490059</c:v>
                </c:pt>
                <c:pt idx="263">
                  <c:v>0.324907084753138</c:v>
                </c:pt>
                <c:pt idx="264">
                  <c:v>0.324716400190645</c:v>
                </c:pt>
                <c:pt idx="265">
                  <c:v>0.324084210957674</c:v>
                </c:pt>
                <c:pt idx="266">
                  <c:v>0.318648469576576</c:v>
                </c:pt>
                <c:pt idx="267">
                  <c:v>0.318318463386917</c:v>
                </c:pt>
                <c:pt idx="268">
                  <c:v>0.318260874268504</c:v>
                </c:pt>
                <c:pt idx="269">
                  <c:v>0.327160980104998</c:v>
                </c:pt>
                <c:pt idx="270">
                  <c:v>0.329097919439996</c:v>
                </c:pt>
                <c:pt idx="271">
                  <c:v>0.331099192107262</c:v>
                </c:pt>
                <c:pt idx="272">
                  <c:v>0.485761638135182</c:v>
                </c:pt>
                <c:pt idx="273">
                  <c:v>0.482102094974071</c:v>
                </c:pt>
                <c:pt idx="274">
                  <c:v>0.477951318261773</c:v>
                </c:pt>
                <c:pt idx="275">
                  <c:v>0.475967141446148</c:v>
                </c:pt>
                <c:pt idx="276">
                  <c:v>0.477008740950507</c:v>
                </c:pt>
                <c:pt idx="277">
                  <c:v>0.470541341787343</c:v>
                </c:pt>
                <c:pt idx="278">
                  <c:v>0.468992078656435</c:v>
                </c:pt>
                <c:pt idx="279">
                  <c:v>0.46696706445825</c:v>
                </c:pt>
                <c:pt idx="280">
                  <c:v>0.468348850849231</c:v>
                </c:pt>
                <c:pt idx="281">
                  <c:v>0.464766129495002</c:v>
                </c:pt>
                <c:pt idx="282">
                  <c:v>0.459772971090548</c:v>
                </c:pt>
                <c:pt idx="283">
                  <c:v>0.458045196455428</c:v>
                </c:pt>
                <c:pt idx="284">
                  <c:v>0.456861996161731</c:v>
                </c:pt>
                <c:pt idx="285">
                  <c:v>0.455950014432937</c:v>
                </c:pt>
                <c:pt idx="286">
                  <c:v>0.459253188538498</c:v>
                </c:pt>
                <c:pt idx="287">
                  <c:v>0.46215417799036</c:v>
                </c:pt>
                <c:pt idx="288">
                  <c:v>0.261557051220291</c:v>
                </c:pt>
                <c:pt idx="289">
                  <c:v>0.261395727366876</c:v>
                </c:pt>
                <c:pt idx="290">
                  <c:v>0.260646819035931</c:v>
                </c:pt>
                <c:pt idx="291">
                  <c:v>0.259870235014579</c:v>
                </c:pt>
                <c:pt idx="292">
                  <c:v>0.259631122169823</c:v>
                </c:pt>
                <c:pt idx="293">
                  <c:v>0.258931106664969</c:v>
                </c:pt>
                <c:pt idx="294">
                  <c:v>0.257558929319627</c:v>
                </c:pt>
                <c:pt idx="295">
                  <c:v>0.256817026556053</c:v>
                </c:pt>
                <c:pt idx="296">
                  <c:v>0.252255061432652</c:v>
                </c:pt>
                <c:pt idx="297">
                  <c:v>0.243039939498709</c:v>
                </c:pt>
                <c:pt idx="298">
                  <c:v>0.248928571988558</c:v>
                </c:pt>
                <c:pt idx="299">
                  <c:v>0.247727065750649</c:v>
                </c:pt>
                <c:pt idx="300">
                  <c:v>0.248752508744103</c:v>
                </c:pt>
                <c:pt idx="301">
                  <c:v>0.24939898707713</c:v>
                </c:pt>
                <c:pt idx="302">
                  <c:v>0.253179695923621</c:v>
                </c:pt>
                <c:pt idx="303">
                  <c:v>0.257238701032112</c:v>
                </c:pt>
                <c:pt idx="304">
                  <c:v>0.217681780897747</c:v>
                </c:pt>
                <c:pt idx="305">
                  <c:v>0.221938064253976</c:v>
                </c:pt>
                <c:pt idx="306">
                  <c:v>0.221041548262921</c:v>
                </c:pt>
                <c:pt idx="307">
                  <c:v>0.221141599534562</c:v>
                </c:pt>
                <c:pt idx="308">
                  <c:v>0.229874656583561</c:v>
                </c:pt>
                <c:pt idx="309">
                  <c:v>0.231458641870305</c:v>
                </c:pt>
                <c:pt idx="310">
                  <c:v>0.222434614651522</c:v>
                </c:pt>
                <c:pt idx="311">
                  <c:v>0.223866440016695</c:v>
                </c:pt>
                <c:pt idx="312">
                  <c:v>0.225031916142764</c:v>
                </c:pt>
                <c:pt idx="313">
                  <c:v>0.22307135586244</c:v>
                </c:pt>
                <c:pt idx="314">
                  <c:v>0.219343960010415</c:v>
                </c:pt>
                <c:pt idx="315">
                  <c:v>0.215171723520584</c:v>
                </c:pt>
                <c:pt idx="316">
                  <c:v>0.214836114244385</c:v>
                </c:pt>
                <c:pt idx="317">
                  <c:v>0.214321258748515</c:v>
                </c:pt>
                <c:pt idx="318">
                  <c:v>0.219909248191841</c:v>
                </c:pt>
                <c:pt idx="319">
                  <c:v>0.22363072346741</c:v>
                </c:pt>
                <c:pt idx="320">
                  <c:v>0.257373990100049</c:v>
                </c:pt>
                <c:pt idx="321">
                  <c:v>0.257098491667478</c:v>
                </c:pt>
                <c:pt idx="322">
                  <c:v>0.256784375348728</c:v>
                </c:pt>
                <c:pt idx="323">
                  <c:v>0.257635909436482</c:v>
                </c:pt>
                <c:pt idx="324">
                  <c:v>0.257569760597407</c:v>
                </c:pt>
                <c:pt idx="325">
                  <c:v>0.236464993872153</c:v>
                </c:pt>
                <c:pt idx="326">
                  <c:v>0.235552992778403</c:v>
                </c:pt>
                <c:pt idx="327">
                  <c:v>0.234888964247661</c:v>
                </c:pt>
                <c:pt idx="328">
                  <c:v>0.234232431904419</c:v>
                </c:pt>
                <c:pt idx="329">
                  <c:v>0.233764453161878</c:v>
                </c:pt>
                <c:pt idx="330">
                  <c:v>0.240860619193603</c:v>
                </c:pt>
                <c:pt idx="331">
                  <c:v>0.269066510555112</c:v>
                </c:pt>
                <c:pt idx="332">
                  <c:v>0.277019664949671</c:v>
                </c:pt>
                <c:pt idx="333">
                  <c:v>0.281087882841632</c:v>
                </c:pt>
                <c:pt idx="334">
                  <c:v>0.285018028131319</c:v>
                </c:pt>
                <c:pt idx="335">
                  <c:v>0.288967423420762</c:v>
                </c:pt>
                <c:pt idx="336">
                  <c:v>0.29300758173685</c:v>
                </c:pt>
                <c:pt idx="337">
                  <c:v>0.293106711935969</c:v>
                </c:pt>
                <c:pt idx="338">
                  <c:v>0.289307478279038</c:v>
                </c:pt>
                <c:pt idx="339">
                  <c:v>0.293054702926782</c:v>
                </c:pt>
                <c:pt idx="340">
                  <c:v>0.28788263266668</c:v>
                </c:pt>
                <c:pt idx="341">
                  <c:v>0.290807107567676</c:v>
                </c:pt>
                <c:pt idx="342">
                  <c:v>0.298618796057689</c:v>
                </c:pt>
                <c:pt idx="343">
                  <c:v>0.307792473292859</c:v>
                </c:pt>
                <c:pt idx="344">
                  <c:v>0.286245534651636</c:v>
                </c:pt>
                <c:pt idx="345">
                  <c:v>0.284494583073381</c:v>
                </c:pt>
                <c:pt idx="346">
                  <c:v>0.283713384726112</c:v>
                </c:pt>
                <c:pt idx="347">
                  <c:v>0.277717706367429</c:v>
                </c:pt>
                <c:pt idx="348">
                  <c:v>0.283652164659497</c:v>
                </c:pt>
                <c:pt idx="349">
                  <c:v>0.279150122869433</c:v>
                </c:pt>
                <c:pt idx="350">
                  <c:v>0.281845658217821</c:v>
                </c:pt>
                <c:pt idx="351">
                  <c:v>0.285373717063574</c:v>
                </c:pt>
                <c:pt idx="352">
                  <c:v>0.514381888733688</c:v>
                </c:pt>
                <c:pt idx="353">
                  <c:v>0.506683969778798</c:v>
                </c:pt>
                <c:pt idx="354">
                  <c:v>0.504367869967996</c:v>
                </c:pt>
                <c:pt idx="355">
                  <c:v>0.497530151138021</c:v>
                </c:pt>
                <c:pt idx="356">
                  <c:v>0.492507006551814</c:v>
                </c:pt>
                <c:pt idx="357">
                  <c:v>0.488920270925848</c:v>
                </c:pt>
                <c:pt idx="358">
                  <c:v>0.486325884718633</c:v>
                </c:pt>
                <c:pt idx="359">
                  <c:v>0.487447371874324</c:v>
                </c:pt>
                <c:pt idx="360">
                  <c:v>0.486612060325184</c:v>
                </c:pt>
                <c:pt idx="361">
                  <c:v>0.48384149113407</c:v>
                </c:pt>
                <c:pt idx="362">
                  <c:v>0.484576595970366</c:v>
                </c:pt>
                <c:pt idx="363">
                  <c:v>0.480266407923537</c:v>
                </c:pt>
                <c:pt idx="364">
                  <c:v>0.4787662165112</c:v>
                </c:pt>
                <c:pt idx="365">
                  <c:v>0.474390856408621</c:v>
                </c:pt>
                <c:pt idx="366">
                  <c:v>0.479146601716562</c:v>
                </c:pt>
                <c:pt idx="367">
                  <c:v>0.482333239868664</c:v>
                </c:pt>
                <c:pt idx="368">
                  <c:v>0.447818497577414</c:v>
                </c:pt>
                <c:pt idx="369">
                  <c:v>0.459839481285209</c:v>
                </c:pt>
                <c:pt idx="370">
                  <c:v>0.454077083810356</c:v>
                </c:pt>
                <c:pt idx="371">
                  <c:v>0.445832458294317</c:v>
                </c:pt>
                <c:pt idx="372">
                  <c:v>0.435925613115538</c:v>
                </c:pt>
                <c:pt idx="373">
                  <c:v>0.428010989721079</c:v>
                </c:pt>
                <c:pt idx="374">
                  <c:v>0.424549003014117</c:v>
                </c:pt>
                <c:pt idx="375">
                  <c:v>0.424645408703497</c:v>
                </c:pt>
                <c:pt idx="376">
                  <c:v>0.416576170065235</c:v>
                </c:pt>
                <c:pt idx="377">
                  <c:v>0.412977452692462</c:v>
                </c:pt>
                <c:pt idx="378">
                  <c:v>0.410510877024522</c:v>
                </c:pt>
                <c:pt idx="379">
                  <c:v>0.406626560459975</c:v>
                </c:pt>
                <c:pt idx="380">
                  <c:v>0.408962695679893</c:v>
                </c:pt>
                <c:pt idx="381">
                  <c:v>0.4103315693882</c:v>
                </c:pt>
                <c:pt idx="382">
                  <c:v>0.407064632045092</c:v>
                </c:pt>
                <c:pt idx="383">
                  <c:v>0.410411966879238</c:v>
                </c:pt>
                <c:pt idx="384">
                  <c:v>0.366866588279036</c:v>
                </c:pt>
                <c:pt idx="385">
                  <c:v>0.359148415854316</c:v>
                </c:pt>
                <c:pt idx="386">
                  <c:v>0.355889270636139</c:v>
                </c:pt>
                <c:pt idx="387">
                  <c:v>0.351469035620444</c:v>
                </c:pt>
                <c:pt idx="388">
                  <c:v>0.352394624814878</c:v>
                </c:pt>
                <c:pt idx="389">
                  <c:v>0.352431953915041</c:v>
                </c:pt>
                <c:pt idx="390">
                  <c:v>0.349813074276901</c:v>
                </c:pt>
                <c:pt idx="391">
                  <c:v>0.348803946844726</c:v>
                </c:pt>
                <c:pt idx="392">
                  <c:v>0.349017812509184</c:v>
                </c:pt>
                <c:pt idx="393">
                  <c:v>0.343997192343188</c:v>
                </c:pt>
                <c:pt idx="394">
                  <c:v>0.341004583191084</c:v>
                </c:pt>
                <c:pt idx="395">
                  <c:v>0.336648777650367</c:v>
                </c:pt>
                <c:pt idx="396">
                  <c:v>0.33666395665605</c:v>
                </c:pt>
                <c:pt idx="397">
                  <c:v>0.3355280163556</c:v>
                </c:pt>
                <c:pt idx="398">
                  <c:v>0.337128771621159</c:v>
                </c:pt>
                <c:pt idx="399">
                  <c:v>0.33979309500217</c:v>
                </c:pt>
                <c:pt idx="400">
                  <c:v>0.222887449708546</c:v>
                </c:pt>
                <c:pt idx="401">
                  <c:v>0.222663725607039</c:v>
                </c:pt>
                <c:pt idx="402">
                  <c:v>0.237259544319984</c:v>
                </c:pt>
                <c:pt idx="403">
                  <c:v>0.233467085673046</c:v>
                </c:pt>
                <c:pt idx="404">
                  <c:v>0.226604118846311</c:v>
                </c:pt>
                <c:pt idx="405">
                  <c:v>0.232910987439495</c:v>
                </c:pt>
                <c:pt idx="406">
                  <c:v>0.233014552461755</c:v>
                </c:pt>
                <c:pt idx="407">
                  <c:v>0.229474891854878</c:v>
                </c:pt>
                <c:pt idx="408">
                  <c:v>0.221733084043262</c:v>
                </c:pt>
                <c:pt idx="409">
                  <c:v>0.226736375792481</c:v>
                </c:pt>
                <c:pt idx="410">
                  <c:v>0.229056871584258</c:v>
                </c:pt>
                <c:pt idx="411">
                  <c:v>0.228439280444604</c:v>
                </c:pt>
                <c:pt idx="412">
                  <c:v>0.232496225952439</c:v>
                </c:pt>
                <c:pt idx="413">
                  <c:v>0.23320731955608</c:v>
                </c:pt>
                <c:pt idx="414">
                  <c:v>0.236503617363164</c:v>
                </c:pt>
                <c:pt idx="415">
                  <c:v>0.240373435783735</c:v>
                </c:pt>
                <c:pt idx="416">
                  <c:v>0.425543533370627</c:v>
                </c:pt>
                <c:pt idx="417">
                  <c:v>0.415753397405376</c:v>
                </c:pt>
                <c:pt idx="418">
                  <c:v>0.41683295756315</c:v>
                </c:pt>
                <c:pt idx="419">
                  <c:v>0.418307309319451</c:v>
                </c:pt>
                <c:pt idx="420">
                  <c:v>0.419420706614526</c:v>
                </c:pt>
                <c:pt idx="421">
                  <c:v>0.422034499737841</c:v>
                </c:pt>
                <c:pt idx="422">
                  <c:v>0.413960901828057</c:v>
                </c:pt>
                <c:pt idx="423">
                  <c:v>0.419470278929332</c:v>
                </c:pt>
                <c:pt idx="424">
                  <c:v>0.40956088617495</c:v>
                </c:pt>
                <c:pt idx="425">
                  <c:v>0.406683980227012</c:v>
                </c:pt>
                <c:pt idx="426">
                  <c:v>0.405947854960836</c:v>
                </c:pt>
                <c:pt idx="427">
                  <c:v>0.405009561497024</c:v>
                </c:pt>
                <c:pt idx="428">
                  <c:v>0.405387689832173</c:v>
                </c:pt>
                <c:pt idx="429">
                  <c:v>0.404222327877736</c:v>
                </c:pt>
                <c:pt idx="430">
                  <c:v>0.416270671006664</c:v>
                </c:pt>
                <c:pt idx="431">
                  <c:v>0.419992330501441</c:v>
                </c:pt>
                <c:pt idx="432">
                  <c:v>0.310149023195654</c:v>
                </c:pt>
                <c:pt idx="433">
                  <c:v>0.308715415494882</c:v>
                </c:pt>
                <c:pt idx="434">
                  <c:v>0.306014451236039</c:v>
                </c:pt>
                <c:pt idx="435">
                  <c:v>0.307614022200268</c:v>
                </c:pt>
                <c:pt idx="436">
                  <c:v>0.30694970943091</c:v>
                </c:pt>
                <c:pt idx="437">
                  <c:v>0.307151043784489</c:v>
                </c:pt>
                <c:pt idx="438">
                  <c:v>0.303971861240246</c:v>
                </c:pt>
                <c:pt idx="439">
                  <c:v>0.302433055716504</c:v>
                </c:pt>
                <c:pt idx="440">
                  <c:v>0.298903982008221</c:v>
                </c:pt>
                <c:pt idx="441">
                  <c:v>0.295338305464719</c:v>
                </c:pt>
                <c:pt idx="442">
                  <c:v>0.29686675558999</c:v>
                </c:pt>
                <c:pt idx="443">
                  <c:v>0.297316816341968</c:v>
                </c:pt>
                <c:pt idx="444">
                  <c:v>0.289898230040599</c:v>
                </c:pt>
                <c:pt idx="445">
                  <c:v>0.290396215392622</c:v>
                </c:pt>
                <c:pt idx="446">
                  <c:v>0.2930966883224</c:v>
                </c:pt>
                <c:pt idx="447">
                  <c:v>0.296045857078222</c:v>
                </c:pt>
                <c:pt idx="448">
                  <c:v>0.263968763647167</c:v>
                </c:pt>
                <c:pt idx="449">
                  <c:v>0.263544049092796</c:v>
                </c:pt>
                <c:pt idx="450">
                  <c:v>0.261877932099402</c:v>
                </c:pt>
                <c:pt idx="451">
                  <c:v>0.262740128591221</c:v>
                </c:pt>
                <c:pt idx="452">
                  <c:v>0.262358605570845</c:v>
                </c:pt>
                <c:pt idx="453">
                  <c:v>0.261980883363477</c:v>
                </c:pt>
                <c:pt idx="454">
                  <c:v>0.257858647708599</c:v>
                </c:pt>
                <c:pt idx="455">
                  <c:v>0.25290352587486</c:v>
                </c:pt>
                <c:pt idx="456">
                  <c:v>0.238171101331093</c:v>
                </c:pt>
                <c:pt idx="457">
                  <c:v>0.235833697112529</c:v>
                </c:pt>
                <c:pt idx="458">
                  <c:v>0.222038000211038</c:v>
                </c:pt>
                <c:pt idx="459">
                  <c:v>0.236512387017336</c:v>
                </c:pt>
                <c:pt idx="460">
                  <c:v>0.222239416100057</c:v>
                </c:pt>
                <c:pt idx="461">
                  <c:v>0.236322996745747</c:v>
                </c:pt>
                <c:pt idx="462">
                  <c:v>0.238882984360529</c:v>
                </c:pt>
                <c:pt idx="463">
                  <c:v>0.240996055359984</c:v>
                </c:pt>
                <c:pt idx="464">
                  <c:v>0.203750949387725</c:v>
                </c:pt>
                <c:pt idx="465">
                  <c:v>0.208391060557606</c:v>
                </c:pt>
                <c:pt idx="466">
                  <c:v>0.207198533361955</c:v>
                </c:pt>
                <c:pt idx="467">
                  <c:v>0.202425728350883</c:v>
                </c:pt>
                <c:pt idx="468">
                  <c:v>0.201565403382978</c:v>
                </c:pt>
                <c:pt idx="469">
                  <c:v>0.203283022683672</c:v>
                </c:pt>
                <c:pt idx="470">
                  <c:v>0.20180919977632</c:v>
                </c:pt>
                <c:pt idx="471">
                  <c:v>0.201580924890268</c:v>
                </c:pt>
                <c:pt idx="472">
                  <c:v>0.199346134962046</c:v>
                </c:pt>
                <c:pt idx="473">
                  <c:v>0.204070719525091</c:v>
                </c:pt>
                <c:pt idx="474">
                  <c:v>0.200707112804725</c:v>
                </c:pt>
                <c:pt idx="475">
                  <c:v>0.197554952426491</c:v>
                </c:pt>
                <c:pt idx="476">
                  <c:v>0.199601869064476</c:v>
                </c:pt>
                <c:pt idx="477">
                  <c:v>0.196295185989517</c:v>
                </c:pt>
                <c:pt idx="478">
                  <c:v>0.201720971441947</c:v>
                </c:pt>
                <c:pt idx="479">
                  <c:v>0.203182368525399</c:v>
                </c:pt>
                <c:pt idx="480">
                  <c:v>0.531622424304141</c:v>
                </c:pt>
                <c:pt idx="481">
                  <c:v>0.531704646281461</c:v>
                </c:pt>
                <c:pt idx="482">
                  <c:v>0.528684205981766</c:v>
                </c:pt>
                <c:pt idx="483">
                  <c:v>0.525680667578006</c:v>
                </c:pt>
                <c:pt idx="484">
                  <c:v>0.525277656478616</c:v>
                </c:pt>
                <c:pt idx="485">
                  <c:v>0.525870693948299</c:v>
                </c:pt>
                <c:pt idx="486">
                  <c:v>0.524091554416406</c:v>
                </c:pt>
                <c:pt idx="487">
                  <c:v>0.523265721468152</c:v>
                </c:pt>
                <c:pt idx="488">
                  <c:v>0.522700817498066</c:v>
                </c:pt>
                <c:pt idx="489">
                  <c:v>0.524195121978681</c:v>
                </c:pt>
                <c:pt idx="490">
                  <c:v>0.526496940390943</c:v>
                </c:pt>
                <c:pt idx="491">
                  <c:v>0.522523626773954</c:v>
                </c:pt>
                <c:pt idx="492">
                  <c:v>0.519913770252436</c:v>
                </c:pt>
                <c:pt idx="493">
                  <c:v>0.517635494099441</c:v>
                </c:pt>
                <c:pt idx="494">
                  <c:v>0.516877057574876</c:v>
                </c:pt>
                <c:pt idx="495">
                  <c:v>0.519744763560399</c:v>
                </c:pt>
                <c:pt idx="496">
                  <c:v>0.590955713700909</c:v>
                </c:pt>
                <c:pt idx="497">
                  <c:v>0.588348891362373</c:v>
                </c:pt>
                <c:pt idx="498">
                  <c:v>0.588444383328714</c:v>
                </c:pt>
                <c:pt idx="499">
                  <c:v>0.590205749304304</c:v>
                </c:pt>
                <c:pt idx="500">
                  <c:v>0.58775258724341</c:v>
                </c:pt>
                <c:pt idx="501">
                  <c:v>0.588324969182028</c:v>
                </c:pt>
                <c:pt idx="502">
                  <c:v>0.588052873460496</c:v>
                </c:pt>
                <c:pt idx="503">
                  <c:v>0.585213713903497</c:v>
                </c:pt>
                <c:pt idx="504">
                  <c:v>0.587820409730914</c:v>
                </c:pt>
                <c:pt idx="505">
                  <c:v>0.596484631762703</c:v>
                </c:pt>
                <c:pt idx="506">
                  <c:v>0.592789938723318</c:v>
                </c:pt>
                <c:pt idx="507">
                  <c:v>0.595113058794086</c:v>
                </c:pt>
                <c:pt idx="508">
                  <c:v>0.599978473782969</c:v>
                </c:pt>
                <c:pt idx="509">
                  <c:v>0.597530640744133</c:v>
                </c:pt>
                <c:pt idx="510">
                  <c:v>0.604030862425903</c:v>
                </c:pt>
                <c:pt idx="511">
                  <c:v>0.606768931360354</c:v>
                </c:pt>
                <c:pt idx="512">
                  <c:v>0.520700658171417</c:v>
                </c:pt>
                <c:pt idx="513">
                  <c:v>0.521478555702413</c:v>
                </c:pt>
                <c:pt idx="514">
                  <c:v>0.51448165416664</c:v>
                </c:pt>
                <c:pt idx="515">
                  <c:v>0.506771501817662</c:v>
                </c:pt>
                <c:pt idx="516">
                  <c:v>0.499645186141945</c:v>
                </c:pt>
                <c:pt idx="517">
                  <c:v>0.494136812529227</c:v>
                </c:pt>
                <c:pt idx="518">
                  <c:v>0.493565236870407</c:v>
                </c:pt>
                <c:pt idx="519">
                  <c:v>0.490788601669504</c:v>
                </c:pt>
                <c:pt idx="520">
                  <c:v>0.486855433199042</c:v>
                </c:pt>
                <c:pt idx="521">
                  <c:v>0.479308309384964</c:v>
                </c:pt>
                <c:pt idx="522">
                  <c:v>0.469173444083181</c:v>
                </c:pt>
                <c:pt idx="523">
                  <c:v>0.465894416297633</c:v>
                </c:pt>
                <c:pt idx="524">
                  <c:v>0.460809835141965</c:v>
                </c:pt>
                <c:pt idx="525">
                  <c:v>0.458791015970269</c:v>
                </c:pt>
                <c:pt idx="526">
                  <c:v>0.458044260759015</c:v>
                </c:pt>
                <c:pt idx="527">
                  <c:v>0.461001453885456</c:v>
                </c:pt>
                <c:pt idx="528">
                  <c:v>0.461181908671118</c:v>
                </c:pt>
                <c:pt idx="529">
                  <c:v>0.452796261310475</c:v>
                </c:pt>
                <c:pt idx="530">
                  <c:v>0.457353914495838</c:v>
                </c:pt>
                <c:pt idx="531">
                  <c:v>0.455652968079993</c:v>
                </c:pt>
                <c:pt idx="532">
                  <c:v>0.454044564371893</c:v>
                </c:pt>
                <c:pt idx="533">
                  <c:v>0.454554497270348</c:v>
                </c:pt>
                <c:pt idx="534">
                  <c:v>0.455508006203872</c:v>
                </c:pt>
                <c:pt idx="535">
                  <c:v>0.456079584831725</c:v>
                </c:pt>
                <c:pt idx="536">
                  <c:v>0.451392593983605</c:v>
                </c:pt>
                <c:pt idx="537">
                  <c:v>0.449811081252684</c:v>
                </c:pt>
                <c:pt idx="538">
                  <c:v>0.453978771354091</c:v>
                </c:pt>
                <c:pt idx="539">
                  <c:v>0.454118974521011</c:v>
                </c:pt>
                <c:pt idx="540">
                  <c:v>0.448392744202729</c:v>
                </c:pt>
                <c:pt idx="541">
                  <c:v>0.447052935842597</c:v>
                </c:pt>
                <c:pt idx="542">
                  <c:v>0.450997526486425</c:v>
                </c:pt>
                <c:pt idx="543">
                  <c:v>0.45438980701433</c:v>
                </c:pt>
                <c:pt idx="544">
                  <c:v>0.250178977893586</c:v>
                </c:pt>
                <c:pt idx="545">
                  <c:v>0.249619382783667</c:v>
                </c:pt>
                <c:pt idx="546">
                  <c:v>0.249450949746127</c:v>
                </c:pt>
                <c:pt idx="547">
                  <c:v>0.248921065166188</c:v>
                </c:pt>
                <c:pt idx="548">
                  <c:v>0.248305885795269</c:v>
                </c:pt>
                <c:pt idx="549">
                  <c:v>0.248413190781274</c:v>
                </c:pt>
                <c:pt idx="550">
                  <c:v>0.250397506688437</c:v>
                </c:pt>
                <c:pt idx="551">
                  <c:v>0.25125501915924</c:v>
                </c:pt>
                <c:pt idx="552">
                  <c:v>0.248702569196359</c:v>
                </c:pt>
                <c:pt idx="553">
                  <c:v>0.247075564830872</c:v>
                </c:pt>
                <c:pt idx="554">
                  <c:v>0.246987291235934</c:v>
                </c:pt>
                <c:pt idx="555">
                  <c:v>0.245755385623834</c:v>
                </c:pt>
                <c:pt idx="556">
                  <c:v>0.250911169782324</c:v>
                </c:pt>
                <c:pt idx="557">
                  <c:v>0.252210665409834</c:v>
                </c:pt>
                <c:pt idx="558">
                  <c:v>0.255629371757302</c:v>
                </c:pt>
                <c:pt idx="559">
                  <c:v>0.25917099476962</c:v>
                </c:pt>
                <c:pt idx="560">
                  <c:v>0.335780519592595</c:v>
                </c:pt>
                <c:pt idx="561">
                  <c:v>0.318044574102593</c:v>
                </c:pt>
                <c:pt idx="562">
                  <c:v>0.333645482071768</c:v>
                </c:pt>
                <c:pt idx="563">
                  <c:v>0.32734199657056</c:v>
                </c:pt>
                <c:pt idx="564">
                  <c:v>0.330133253133366</c:v>
                </c:pt>
                <c:pt idx="565">
                  <c:v>0.323878542896132</c:v>
                </c:pt>
                <c:pt idx="566">
                  <c:v>0.324346564781484</c:v>
                </c:pt>
                <c:pt idx="567">
                  <c:v>0.325190692254797</c:v>
                </c:pt>
                <c:pt idx="568">
                  <c:v>0.329191361052805</c:v>
                </c:pt>
                <c:pt idx="569">
                  <c:v>0.325457967492175</c:v>
                </c:pt>
                <c:pt idx="570">
                  <c:v>0.321804969310407</c:v>
                </c:pt>
                <c:pt idx="571">
                  <c:v>0.32156952463538</c:v>
                </c:pt>
                <c:pt idx="572">
                  <c:v>0.321721170797751</c:v>
                </c:pt>
                <c:pt idx="573">
                  <c:v>0.318749482148609</c:v>
                </c:pt>
                <c:pt idx="574">
                  <c:v>0.319289731990941</c:v>
                </c:pt>
                <c:pt idx="575">
                  <c:v>0.323138309200317</c:v>
                </c:pt>
                <c:pt idx="576">
                  <c:v>0.589188182930865</c:v>
                </c:pt>
                <c:pt idx="577">
                  <c:v>0.5844090926737</c:v>
                </c:pt>
                <c:pt idx="578">
                  <c:v>0.578318472864229</c:v>
                </c:pt>
                <c:pt idx="579">
                  <c:v>0.58223265869681</c:v>
                </c:pt>
                <c:pt idx="580">
                  <c:v>0.586251868475396</c:v>
                </c:pt>
                <c:pt idx="581">
                  <c:v>0.58556969443007</c:v>
                </c:pt>
                <c:pt idx="582">
                  <c:v>0.585929724285116</c:v>
                </c:pt>
                <c:pt idx="583">
                  <c:v>0.586225845615365</c:v>
                </c:pt>
                <c:pt idx="584">
                  <c:v>0.589735913834131</c:v>
                </c:pt>
                <c:pt idx="585">
                  <c:v>0.587975090742226</c:v>
                </c:pt>
                <c:pt idx="586">
                  <c:v>0.58871989158213</c:v>
                </c:pt>
                <c:pt idx="587">
                  <c:v>0.592582507052454</c:v>
                </c:pt>
                <c:pt idx="588">
                  <c:v>0.590977382416007</c:v>
                </c:pt>
                <c:pt idx="589">
                  <c:v>0.590100361433151</c:v>
                </c:pt>
                <c:pt idx="590">
                  <c:v>0.597055186121593</c:v>
                </c:pt>
                <c:pt idx="591">
                  <c:v>0.600777360610606</c:v>
                </c:pt>
                <c:pt idx="592">
                  <c:v>0.57521155914465</c:v>
                </c:pt>
                <c:pt idx="593">
                  <c:v>0.573939018236012</c:v>
                </c:pt>
                <c:pt idx="594">
                  <c:v>0.570468155696987</c:v>
                </c:pt>
                <c:pt idx="595">
                  <c:v>0.572549344086113</c:v>
                </c:pt>
                <c:pt idx="596">
                  <c:v>0.573397907853186</c:v>
                </c:pt>
                <c:pt idx="597">
                  <c:v>0.57248419960278</c:v>
                </c:pt>
                <c:pt idx="598">
                  <c:v>0.574673992797751</c:v>
                </c:pt>
                <c:pt idx="599">
                  <c:v>0.569417723063454</c:v>
                </c:pt>
                <c:pt idx="600">
                  <c:v>0.571423336792369</c:v>
                </c:pt>
                <c:pt idx="601">
                  <c:v>0.569756779546994</c:v>
                </c:pt>
                <c:pt idx="602">
                  <c:v>0.570930077090441</c:v>
                </c:pt>
                <c:pt idx="603">
                  <c:v>0.569717284404755</c:v>
                </c:pt>
                <c:pt idx="604">
                  <c:v>0.566883998441224</c:v>
                </c:pt>
                <c:pt idx="605">
                  <c:v>0.564379856323357</c:v>
                </c:pt>
                <c:pt idx="606">
                  <c:v>0.566206667297776</c:v>
                </c:pt>
                <c:pt idx="607">
                  <c:v>0.567916096882194</c:v>
                </c:pt>
                <c:pt idx="608">
                  <c:v>0.238011514041013</c:v>
                </c:pt>
                <c:pt idx="609">
                  <c:v>0.237492681955077</c:v>
                </c:pt>
                <c:pt idx="610">
                  <c:v>0.233335277685262</c:v>
                </c:pt>
                <c:pt idx="611">
                  <c:v>0.232611593031083</c:v>
                </c:pt>
                <c:pt idx="612">
                  <c:v>0.238265959522132</c:v>
                </c:pt>
                <c:pt idx="613">
                  <c:v>0.234744302996671</c:v>
                </c:pt>
                <c:pt idx="614">
                  <c:v>0.228003417765327</c:v>
                </c:pt>
                <c:pt idx="615">
                  <c:v>0.228059773526962</c:v>
                </c:pt>
                <c:pt idx="616">
                  <c:v>0.226644206868789</c:v>
                </c:pt>
                <c:pt idx="617">
                  <c:v>0.222634337425239</c:v>
                </c:pt>
                <c:pt idx="618">
                  <c:v>0.222145956123535</c:v>
                </c:pt>
                <c:pt idx="619">
                  <c:v>0.230666887651167</c:v>
                </c:pt>
                <c:pt idx="620">
                  <c:v>0.232110614635442</c:v>
                </c:pt>
                <c:pt idx="621">
                  <c:v>0.243771999983617</c:v>
                </c:pt>
                <c:pt idx="622">
                  <c:v>0.247216661709387</c:v>
                </c:pt>
                <c:pt idx="623">
                  <c:v>0.250836017474147</c:v>
                </c:pt>
                <c:pt idx="624">
                  <c:v>0.294993464112085</c:v>
                </c:pt>
                <c:pt idx="625">
                  <c:v>0.291782620051326</c:v>
                </c:pt>
                <c:pt idx="626">
                  <c:v>0.2889634947796</c:v>
                </c:pt>
                <c:pt idx="627">
                  <c:v>0.286914602816562</c:v>
                </c:pt>
                <c:pt idx="628">
                  <c:v>0.284802061245302</c:v>
                </c:pt>
                <c:pt idx="629">
                  <c:v>0.282235646575797</c:v>
                </c:pt>
                <c:pt idx="630">
                  <c:v>0.279816482799413</c:v>
                </c:pt>
                <c:pt idx="631">
                  <c:v>0.278114514301577</c:v>
                </c:pt>
                <c:pt idx="632">
                  <c:v>0.275416061360953</c:v>
                </c:pt>
                <c:pt idx="633">
                  <c:v>0.27387038391696</c:v>
                </c:pt>
                <c:pt idx="634">
                  <c:v>0.270321700874709</c:v>
                </c:pt>
                <c:pt idx="635">
                  <c:v>0.266135752745781</c:v>
                </c:pt>
                <c:pt idx="636">
                  <c:v>0.260344322424015</c:v>
                </c:pt>
                <c:pt idx="637">
                  <c:v>0.255392919608319</c:v>
                </c:pt>
                <c:pt idx="638">
                  <c:v>0.267897859901583</c:v>
                </c:pt>
                <c:pt idx="639">
                  <c:v>0.271188642860539</c:v>
                </c:pt>
                <c:pt idx="640">
                  <c:v>0.273386576454662</c:v>
                </c:pt>
                <c:pt idx="641">
                  <c:v>0.275877875655699</c:v>
                </c:pt>
                <c:pt idx="642">
                  <c:v>0.274222367928614</c:v>
                </c:pt>
                <c:pt idx="643">
                  <c:v>0.277504234566194</c:v>
                </c:pt>
                <c:pt idx="644">
                  <c:v>0.272496567894965</c:v>
                </c:pt>
                <c:pt idx="645">
                  <c:v>0.270966463946433</c:v>
                </c:pt>
                <c:pt idx="646">
                  <c:v>0.271321649216652</c:v>
                </c:pt>
                <c:pt idx="647">
                  <c:v>0.270440801960866</c:v>
                </c:pt>
                <c:pt idx="648">
                  <c:v>0.267530375617132</c:v>
                </c:pt>
                <c:pt idx="649">
                  <c:v>0.266306240600766</c:v>
                </c:pt>
                <c:pt idx="650">
                  <c:v>0.26756038131939</c:v>
                </c:pt>
                <c:pt idx="651">
                  <c:v>0.270718949742767</c:v>
                </c:pt>
                <c:pt idx="652">
                  <c:v>0.270135858433868</c:v>
                </c:pt>
                <c:pt idx="653">
                  <c:v>0.270459496007264</c:v>
                </c:pt>
                <c:pt idx="654">
                  <c:v>0.273664144046652</c:v>
                </c:pt>
                <c:pt idx="655">
                  <c:v>0.277098081051841</c:v>
                </c:pt>
                <c:pt idx="656">
                  <c:v>0.465823246277767</c:v>
                </c:pt>
                <c:pt idx="657">
                  <c:v>0.450315671417075</c:v>
                </c:pt>
                <c:pt idx="658">
                  <c:v>0.453648928396547</c:v>
                </c:pt>
                <c:pt idx="659">
                  <c:v>0.449786109617685</c:v>
                </c:pt>
                <c:pt idx="660">
                  <c:v>0.45426292572236</c:v>
                </c:pt>
                <c:pt idx="661">
                  <c:v>0.437096503197563</c:v>
                </c:pt>
                <c:pt idx="662">
                  <c:v>0.440733392665064</c:v>
                </c:pt>
                <c:pt idx="663">
                  <c:v>0.458533015085084</c:v>
                </c:pt>
                <c:pt idx="664">
                  <c:v>0.444440088125836</c:v>
                </c:pt>
                <c:pt idx="665">
                  <c:v>0.450641973112522</c:v>
                </c:pt>
                <c:pt idx="666">
                  <c:v>0.452465750249209</c:v>
                </c:pt>
                <c:pt idx="667">
                  <c:v>0.44857350832558</c:v>
                </c:pt>
                <c:pt idx="668">
                  <c:v>0.444281604405915</c:v>
                </c:pt>
                <c:pt idx="669">
                  <c:v>0.445147561026447</c:v>
                </c:pt>
                <c:pt idx="670">
                  <c:v>0.447363654341565</c:v>
                </c:pt>
                <c:pt idx="671">
                  <c:v>0.451464298554739</c:v>
                </c:pt>
                <c:pt idx="672">
                  <c:v>0.456452801738534</c:v>
                </c:pt>
                <c:pt idx="673">
                  <c:v>0.446718049401142</c:v>
                </c:pt>
                <c:pt idx="674">
                  <c:v>0.454442924617155</c:v>
                </c:pt>
                <c:pt idx="675">
                  <c:v>0.455150752906847</c:v>
                </c:pt>
                <c:pt idx="676">
                  <c:v>0.454550828165828</c:v>
                </c:pt>
                <c:pt idx="677">
                  <c:v>0.453724674471711</c:v>
                </c:pt>
                <c:pt idx="678">
                  <c:v>0.451975292668004</c:v>
                </c:pt>
                <c:pt idx="679">
                  <c:v>0.453702203613433</c:v>
                </c:pt>
                <c:pt idx="680">
                  <c:v>0.44741339266059</c:v>
                </c:pt>
                <c:pt idx="681">
                  <c:v>0.446213374973441</c:v>
                </c:pt>
                <c:pt idx="682">
                  <c:v>0.449546461147095</c:v>
                </c:pt>
                <c:pt idx="683">
                  <c:v>0.452197786040238</c:v>
                </c:pt>
                <c:pt idx="684">
                  <c:v>0.445105986636853</c:v>
                </c:pt>
                <c:pt idx="685">
                  <c:v>0.444862064758882</c:v>
                </c:pt>
                <c:pt idx="686">
                  <c:v>0.44898986607555</c:v>
                </c:pt>
                <c:pt idx="687">
                  <c:v>0.452436733791669</c:v>
                </c:pt>
                <c:pt idx="688">
                  <c:v>0.537114599922536</c:v>
                </c:pt>
                <c:pt idx="689">
                  <c:v>0.533338516102953</c:v>
                </c:pt>
                <c:pt idx="690">
                  <c:v>0.536886835642675</c:v>
                </c:pt>
                <c:pt idx="691">
                  <c:v>0.535156739992953</c:v>
                </c:pt>
                <c:pt idx="692">
                  <c:v>0.532895333665731</c:v>
                </c:pt>
                <c:pt idx="693">
                  <c:v>0.532017105517675</c:v>
                </c:pt>
                <c:pt idx="694">
                  <c:v>0.533554578141703</c:v>
                </c:pt>
                <c:pt idx="695">
                  <c:v>0.535094498565175</c:v>
                </c:pt>
                <c:pt idx="696">
                  <c:v>0.540545758504897</c:v>
                </c:pt>
                <c:pt idx="697">
                  <c:v>0.540441946881286</c:v>
                </c:pt>
                <c:pt idx="698">
                  <c:v>0.538112764245175</c:v>
                </c:pt>
                <c:pt idx="699">
                  <c:v>0.548293669863231</c:v>
                </c:pt>
                <c:pt idx="700">
                  <c:v>0.538679062618786</c:v>
                </c:pt>
                <c:pt idx="701">
                  <c:v>0.537216328144317</c:v>
                </c:pt>
                <c:pt idx="702">
                  <c:v>0.545187556599014</c:v>
                </c:pt>
                <c:pt idx="703">
                  <c:v>0.54624504246946</c:v>
                </c:pt>
                <c:pt idx="704">
                  <c:v>0.325785378413325</c:v>
                </c:pt>
                <c:pt idx="705">
                  <c:v>0.327684402168709</c:v>
                </c:pt>
                <c:pt idx="706">
                  <c:v>0.325079523888679</c:v>
                </c:pt>
                <c:pt idx="707">
                  <c:v>0.323462832866981</c:v>
                </c:pt>
                <c:pt idx="708">
                  <c:v>0.321285259993618</c:v>
                </c:pt>
                <c:pt idx="709">
                  <c:v>0.32211027959942</c:v>
                </c:pt>
                <c:pt idx="710">
                  <c:v>0.320772093960613</c:v>
                </c:pt>
                <c:pt idx="711">
                  <c:v>0.322702021666388</c:v>
                </c:pt>
                <c:pt idx="712">
                  <c:v>0.322132420995497</c:v>
                </c:pt>
                <c:pt idx="713">
                  <c:v>0.324243289617522</c:v>
                </c:pt>
                <c:pt idx="714">
                  <c:v>0.317184503159131</c:v>
                </c:pt>
                <c:pt idx="715">
                  <c:v>0.321941120191712</c:v>
                </c:pt>
                <c:pt idx="716">
                  <c:v>0.320956213055126</c:v>
                </c:pt>
                <c:pt idx="717">
                  <c:v>0.321411019276723</c:v>
                </c:pt>
                <c:pt idx="718">
                  <c:v>0.324816425411375</c:v>
                </c:pt>
                <c:pt idx="719">
                  <c:v>0.328133447871746</c:v>
                </c:pt>
                <c:pt idx="720">
                  <c:v>0.449574357558144</c:v>
                </c:pt>
                <c:pt idx="721">
                  <c:v>0.444202665281424</c:v>
                </c:pt>
                <c:pt idx="722">
                  <c:v>0.448221362487252</c:v>
                </c:pt>
                <c:pt idx="723">
                  <c:v>0.448051170113875</c:v>
                </c:pt>
                <c:pt idx="724">
                  <c:v>0.443659887584364</c:v>
                </c:pt>
                <c:pt idx="725">
                  <c:v>0.443096280089011</c:v>
                </c:pt>
                <c:pt idx="726">
                  <c:v>0.445930690822141</c:v>
                </c:pt>
                <c:pt idx="727">
                  <c:v>0.449206851699548</c:v>
                </c:pt>
                <c:pt idx="728">
                  <c:v>0.447913968553408</c:v>
                </c:pt>
                <c:pt idx="729">
                  <c:v>0.443566010550153</c:v>
                </c:pt>
                <c:pt idx="730">
                  <c:v>0.444973724140217</c:v>
                </c:pt>
                <c:pt idx="731">
                  <c:v>0.442663622351802</c:v>
                </c:pt>
                <c:pt idx="732">
                  <c:v>0.438038895004918</c:v>
                </c:pt>
                <c:pt idx="733">
                  <c:v>0.437994633804326</c:v>
                </c:pt>
                <c:pt idx="734">
                  <c:v>0.442868271247162</c:v>
                </c:pt>
                <c:pt idx="735">
                  <c:v>0.446287971051007</c:v>
                </c:pt>
                <c:pt idx="736">
                  <c:v>0.196121303536997</c:v>
                </c:pt>
                <c:pt idx="737">
                  <c:v>0.195399797817095</c:v>
                </c:pt>
                <c:pt idx="738">
                  <c:v>0.196919236114475</c:v>
                </c:pt>
                <c:pt idx="739">
                  <c:v>0.194188169126805</c:v>
                </c:pt>
                <c:pt idx="740">
                  <c:v>0.194631287950438</c:v>
                </c:pt>
                <c:pt idx="741">
                  <c:v>0.193101882203575</c:v>
                </c:pt>
                <c:pt idx="742">
                  <c:v>0.194711709145474</c:v>
                </c:pt>
                <c:pt idx="743">
                  <c:v>0.191271121455323</c:v>
                </c:pt>
                <c:pt idx="744">
                  <c:v>0.191062966672694</c:v>
                </c:pt>
                <c:pt idx="745">
                  <c:v>0.189782592026163</c:v>
                </c:pt>
                <c:pt idx="746">
                  <c:v>0.18929970331468</c:v>
                </c:pt>
                <c:pt idx="747">
                  <c:v>0.188426448484438</c:v>
                </c:pt>
                <c:pt idx="748">
                  <c:v>0.188568551321006</c:v>
                </c:pt>
                <c:pt idx="749">
                  <c:v>0.189307387064079</c:v>
                </c:pt>
                <c:pt idx="750">
                  <c:v>0.192927708173464</c:v>
                </c:pt>
                <c:pt idx="751">
                  <c:v>0.196839501095144</c:v>
                </c:pt>
                <c:pt idx="752">
                  <c:v>0.289371048248999</c:v>
                </c:pt>
                <c:pt idx="753">
                  <c:v>0.286583764457727</c:v>
                </c:pt>
                <c:pt idx="754">
                  <c:v>0.287616738743141</c:v>
                </c:pt>
                <c:pt idx="755">
                  <c:v>0.289638301693774</c:v>
                </c:pt>
                <c:pt idx="756">
                  <c:v>0.287267268726822</c:v>
                </c:pt>
                <c:pt idx="757">
                  <c:v>0.286324829660671</c:v>
                </c:pt>
                <c:pt idx="758">
                  <c:v>0.286369086924129</c:v>
                </c:pt>
                <c:pt idx="759">
                  <c:v>0.285260881978621</c:v>
                </c:pt>
                <c:pt idx="760">
                  <c:v>0.285869898179704</c:v>
                </c:pt>
                <c:pt idx="761">
                  <c:v>0.283689001476941</c:v>
                </c:pt>
                <c:pt idx="762">
                  <c:v>0.286608376510746</c:v>
                </c:pt>
                <c:pt idx="763">
                  <c:v>0.284709875959376</c:v>
                </c:pt>
                <c:pt idx="764">
                  <c:v>0.283129529575461</c:v>
                </c:pt>
                <c:pt idx="765">
                  <c:v>0.287330238418097</c:v>
                </c:pt>
                <c:pt idx="766">
                  <c:v>0.291364338010747</c:v>
                </c:pt>
                <c:pt idx="767">
                  <c:v>0.295533255418646</c:v>
                </c:pt>
                <c:pt idx="768">
                  <c:v>0.216171810403248</c:v>
                </c:pt>
                <c:pt idx="769">
                  <c:v>0.219086006246592</c:v>
                </c:pt>
                <c:pt idx="770">
                  <c:v>0.222449491657822</c:v>
                </c:pt>
                <c:pt idx="771">
                  <c:v>0.220893122017439</c:v>
                </c:pt>
                <c:pt idx="772">
                  <c:v>0.216627221444231</c:v>
                </c:pt>
                <c:pt idx="773">
                  <c:v>0.221700628859946</c:v>
                </c:pt>
                <c:pt idx="774">
                  <c:v>0.22211410749584</c:v>
                </c:pt>
                <c:pt idx="775">
                  <c:v>0.221637116200271</c:v>
                </c:pt>
                <c:pt idx="776">
                  <c:v>0.221115773947994</c:v>
                </c:pt>
                <c:pt idx="777">
                  <c:v>0.241883698735865</c:v>
                </c:pt>
                <c:pt idx="778">
                  <c:v>0.243733425708787</c:v>
                </c:pt>
                <c:pt idx="779">
                  <c:v>0.237367105377826</c:v>
                </c:pt>
                <c:pt idx="780">
                  <c:v>0.237260266239598</c:v>
                </c:pt>
                <c:pt idx="781">
                  <c:v>0.238825789522384</c:v>
                </c:pt>
                <c:pt idx="782">
                  <c:v>0.240328375884889</c:v>
                </c:pt>
                <c:pt idx="783">
                  <c:v>0.242038878911277</c:v>
                </c:pt>
                <c:pt idx="784">
                  <c:v>0.170331612745033</c:v>
                </c:pt>
                <c:pt idx="785">
                  <c:v>0.171109750792709</c:v>
                </c:pt>
                <c:pt idx="786">
                  <c:v>0.171143790013902</c:v>
                </c:pt>
                <c:pt idx="787">
                  <c:v>0.16872100913733</c:v>
                </c:pt>
                <c:pt idx="788">
                  <c:v>0.168046799830929</c:v>
                </c:pt>
                <c:pt idx="789">
                  <c:v>0.166195879246743</c:v>
                </c:pt>
                <c:pt idx="790">
                  <c:v>0.165606358873676</c:v>
                </c:pt>
                <c:pt idx="791">
                  <c:v>0.164593627716869</c:v>
                </c:pt>
                <c:pt idx="792">
                  <c:v>0.165239732393815</c:v>
                </c:pt>
                <c:pt idx="793">
                  <c:v>0.166017763383338</c:v>
                </c:pt>
                <c:pt idx="794">
                  <c:v>0.166361314330203</c:v>
                </c:pt>
                <c:pt idx="795">
                  <c:v>0.171173513127333</c:v>
                </c:pt>
                <c:pt idx="796">
                  <c:v>0.167876370702</c:v>
                </c:pt>
                <c:pt idx="797">
                  <c:v>0.176626658970273</c:v>
                </c:pt>
                <c:pt idx="798">
                  <c:v>0.179945546146625</c:v>
                </c:pt>
                <c:pt idx="799">
                  <c:v>0.183374849987175</c:v>
                </c:pt>
                <c:pt idx="800">
                  <c:v>0.137957310681351</c:v>
                </c:pt>
                <c:pt idx="801">
                  <c:v>0.137730065876675</c:v>
                </c:pt>
                <c:pt idx="802">
                  <c:v>0.13780821961548</c:v>
                </c:pt>
                <c:pt idx="803">
                  <c:v>0.138763238994667</c:v>
                </c:pt>
                <c:pt idx="804">
                  <c:v>0.139058805957007</c:v>
                </c:pt>
                <c:pt idx="805">
                  <c:v>0.13878772410531</c:v>
                </c:pt>
                <c:pt idx="806">
                  <c:v>0.139883682944189</c:v>
                </c:pt>
                <c:pt idx="807">
                  <c:v>0.140857644705528</c:v>
                </c:pt>
                <c:pt idx="808">
                  <c:v>0.135826766361252</c:v>
                </c:pt>
                <c:pt idx="809">
                  <c:v>0.134042304124048</c:v>
                </c:pt>
                <c:pt idx="810">
                  <c:v>0.132727272080261</c:v>
                </c:pt>
                <c:pt idx="811">
                  <c:v>0.146503327493363</c:v>
                </c:pt>
                <c:pt idx="812">
                  <c:v>0.137465794745967</c:v>
                </c:pt>
                <c:pt idx="813">
                  <c:v>0.136770362583519</c:v>
                </c:pt>
                <c:pt idx="814">
                  <c:v>0.139821443378044</c:v>
                </c:pt>
                <c:pt idx="815">
                  <c:v>0.143035274171353</c:v>
                </c:pt>
                <c:pt idx="816">
                  <c:v>0.48038871913228</c:v>
                </c:pt>
                <c:pt idx="817">
                  <c:v>0.471005380048806</c:v>
                </c:pt>
                <c:pt idx="818">
                  <c:v>0.470310028532086</c:v>
                </c:pt>
                <c:pt idx="819">
                  <c:v>0.472532655909777</c:v>
                </c:pt>
                <c:pt idx="820">
                  <c:v>0.469535165356675</c:v>
                </c:pt>
                <c:pt idx="821">
                  <c:v>0.458774804231622</c:v>
                </c:pt>
                <c:pt idx="822">
                  <c:v>0.453091171334773</c:v>
                </c:pt>
                <c:pt idx="823">
                  <c:v>0.47214065635007</c:v>
                </c:pt>
                <c:pt idx="824">
                  <c:v>0.472410321865672</c:v>
                </c:pt>
                <c:pt idx="825">
                  <c:v>0.472922714173245</c:v>
                </c:pt>
                <c:pt idx="826">
                  <c:v>0.475474525819131</c:v>
                </c:pt>
                <c:pt idx="827">
                  <c:v>0.475438051753496</c:v>
                </c:pt>
                <c:pt idx="828">
                  <c:v>0.465485313707279</c:v>
                </c:pt>
                <c:pt idx="829">
                  <c:v>0.469264248159945</c:v>
                </c:pt>
                <c:pt idx="830">
                  <c:v>0.471318319149558</c:v>
                </c:pt>
                <c:pt idx="831">
                  <c:v>0.474926009171377</c:v>
                </c:pt>
                <c:pt idx="832">
                  <c:v>0.376420832695709</c:v>
                </c:pt>
                <c:pt idx="833">
                  <c:v>0.377845448442793</c:v>
                </c:pt>
                <c:pt idx="834">
                  <c:v>0.377967656627793</c:v>
                </c:pt>
                <c:pt idx="835">
                  <c:v>0.375530948840557</c:v>
                </c:pt>
                <c:pt idx="836">
                  <c:v>0.372102583273321</c:v>
                </c:pt>
                <c:pt idx="837">
                  <c:v>0.376192675386502</c:v>
                </c:pt>
                <c:pt idx="838">
                  <c:v>0.372990608988016</c:v>
                </c:pt>
                <c:pt idx="839">
                  <c:v>0.373185737418726</c:v>
                </c:pt>
                <c:pt idx="840">
                  <c:v>0.368835161381203</c:v>
                </c:pt>
                <c:pt idx="841">
                  <c:v>0.36614308969229</c:v>
                </c:pt>
                <c:pt idx="842">
                  <c:v>0.371400287678656</c:v>
                </c:pt>
                <c:pt idx="843">
                  <c:v>0.378409418991822</c:v>
                </c:pt>
                <c:pt idx="844">
                  <c:v>0.372868955998738</c:v>
                </c:pt>
                <c:pt idx="845">
                  <c:v>0.391389009657956</c:v>
                </c:pt>
                <c:pt idx="846">
                  <c:v>0.394413904249932</c:v>
                </c:pt>
                <c:pt idx="847">
                  <c:v>0.397686369929488</c:v>
                </c:pt>
                <c:pt idx="848">
                  <c:v>0.328860784450714</c:v>
                </c:pt>
                <c:pt idx="849">
                  <c:v>0.326306776926333</c:v>
                </c:pt>
                <c:pt idx="850">
                  <c:v>0.324764106982022</c:v>
                </c:pt>
                <c:pt idx="851">
                  <c:v>0.319368984916749</c:v>
                </c:pt>
                <c:pt idx="852">
                  <c:v>0.32131223900281</c:v>
                </c:pt>
                <c:pt idx="853">
                  <c:v>0.316418288030635</c:v>
                </c:pt>
                <c:pt idx="854">
                  <c:v>0.316139379733601</c:v>
                </c:pt>
                <c:pt idx="855">
                  <c:v>0.313790165557848</c:v>
                </c:pt>
                <c:pt idx="856">
                  <c:v>0.313117097552017</c:v>
                </c:pt>
                <c:pt idx="857">
                  <c:v>0.313200986648459</c:v>
                </c:pt>
                <c:pt idx="858">
                  <c:v>0.314973682988895</c:v>
                </c:pt>
                <c:pt idx="859">
                  <c:v>0.315876038833958</c:v>
                </c:pt>
                <c:pt idx="860">
                  <c:v>0.313572414966197</c:v>
                </c:pt>
                <c:pt idx="861">
                  <c:v>0.313528173364872</c:v>
                </c:pt>
                <c:pt idx="862">
                  <c:v>0.317070301355314</c:v>
                </c:pt>
                <c:pt idx="863">
                  <c:v>0.321134315459594</c:v>
                </c:pt>
                <c:pt idx="864">
                  <c:v>0.265420084687361</c:v>
                </c:pt>
                <c:pt idx="865">
                  <c:v>0.264706585024791</c:v>
                </c:pt>
                <c:pt idx="866">
                  <c:v>0.265349257295366</c:v>
                </c:pt>
                <c:pt idx="867">
                  <c:v>0.269120394594306</c:v>
                </c:pt>
                <c:pt idx="868">
                  <c:v>0.262282824288602</c:v>
                </c:pt>
                <c:pt idx="869">
                  <c:v>0.257682618159295</c:v>
                </c:pt>
                <c:pt idx="870">
                  <c:v>0.263552484090271</c:v>
                </c:pt>
                <c:pt idx="871">
                  <c:v>0.258383912198189</c:v>
                </c:pt>
                <c:pt idx="872">
                  <c:v>0.257297559820736</c:v>
                </c:pt>
                <c:pt idx="873">
                  <c:v>0.249310384862614</c:v>
                </c:pt>
                <c:pt idx="874">
                  <c:v>0.252790155392185</c:v>
                </c:pt>
                <c:pt idx="875">
                  <c:v>0.250843763017214</c:v>
                </c:pt>
                <c:pt idx="876">
                  <c:v>0.247804520621425</c:v>
                </c:pt>
                <c:pt idx="877">
                  <c:v>0.246557776365893</c:v>
                </c:pt>
                <c:pt idx="878">
                  <c:v>0.249646378856037</c:v>
                </c:pt>
                <c:pt idx="879">
                  <c:v>0.253241413721421</c:v>
                </c:pt>
                <c:pt idx="880">
                  <c:v>0.29280587743999</c:v>
                </c:pt>
                <c:pt idx="881">
                  <c:v>0.296303069620487</c:v>
                </c:pt>
                <c:pt idx="882">
                  <c:v>0.292061844177536</c:v>
                </c:pt>
                <c:pt idx="883">
                  <c:v>0.286975310921388</c:v>
                </c:pt>
                <c:pt idx="884">
                  <c:v>0.284459428309433</c:v>
                </c:pt>
                <c:pt idx="885">
                  <c:v>0.282066353398537</c:v>
                </c:pt>
                <c:pt idx="886">
                  <c:v>0.278176444107608</c:v>
                </c:pt>
                <c:pt idx="887">
                  <c:v>0.276804182583044</c:v>
                </c:pt>
                <c:pt idx="888">
                  <c:v>0.270617673919809</c:v>
                </c:pt>
                <c:pt idx="889">
                  <c:v>0.263682026237752</c:v>
                </c:pt>
                <c:pt idx="890">
                  <c:v>0.263061975993476</c:v>
                </c:pt>
                <c:pt idx="891">
                  <c:v>0.260950334445953</c:v>
                </c:pt>
                <c:pt idx="892">
                  <c:v>0.260548011904276</c:v>
                </c:pt>
                <c:pt idx="893">
                  <c:v>0.258945731332147</c:v>
                </c:pt>
                <c:pt idx="894">
                  <c:v>0.270600689301235</c:v>
                </c:pt>
                <c:pt idx="895">
                  <c:v>0.274817890490902</c:v>
                </c:pt>
                <c:pt idx="896">
                  <c:v>0.312060419342076</c:v>
                </c:pt>
                <c:pt idx="897">
                  <c:v>0.309823271909511</c:v>
                </c:pt>
                <c:pt idx="898">
                  <c:v>0.313427147633227</c:v>
                </c:pt>
                <c:pt idx="899">
                  <c:v>0.306143700439016</c:v>
                </c:pt>
                <c:pt idx="900">
                  <c:v>0.302556819233955</c:v>
                </c:pt>
                <c:pt idx="901">
                  <c:v>0.310053873824175</c:v>
                </c:pt>
                <c:pt idx="902">
                  <c:v>0.310132985227769</c:v>
                </c:pt>
                <c:pt idx="903">
                  <c:v>0.308427177228232</c:v>
                </c:pt>
                <c:pt idx="904">
                  <c:v>0.308427743377582</c:v>
                </c:pt>
                <c:pt idx="905">
                  <c:v>0.307099364157634</c:v>
                </c:pt>
                <c:pt idx="906">
                  <c:v>0.302389555048183</c:v>
                </c:pt>
                <c:pt idx="907">
                  <c:v>0.305450124445877</c:v>
                </c:pt>
                <c:pt idx="908">
                  <c:v>0.30201245844213</c:v>
                </c:pt>
                <c:pt idx="909">
                  <c:v>0.303394032134289</c:v>
                </c:pt>
                <c:pt idx="910">
                  <c:v>0.308496414592393</c:v>
                </c:pt>
                <c:pt idx="911">
                  <c:v>0.31208763573155</c:v>
                </c:pt>
                <c:pt idx="912">
                  <c:v>0.478000386305145</c:v>
                </c:pt>
                <c:pt idx="913">
                  <c:v>0.477895584094555</c:v>
                </c:pt>
                <c:pt idx="914">
                  <c:v>0.479589027318996</c:v>
                </c:pt>
                <c:pt idx="915">
                  <c:v>0.479997207908681</c:v>
                </c:pt>
                <c:pt idx="916">
                  <c:v>0.474979179934444</c:v>
                </c:pt>
                <c:pt idx="917">
                  <c:v>0.465355422439931</c:v>
                </c:pt>
                <c:pt idx="918">
                  <c:v>0.463481549265033</c:v>
                </c:pt>
                <c:pt idx="919">
                  <c:v>0.460569720953803</c:v>
                </c:pt>
                <c:pt idx="920">
                  <c:v>0.456863253573834</c:v>
                </c:pt>
                <c:pt idx="921">
                  <c:v>0.454060992789068</c:v>
                </c:pt>
                <c:pt idx="922">
                  <c:v>0.451631282501161</c:v>
                </c:pt>
                <c:pt idx="923">
                  <c:v>0.452362037927484</c:v>
                </c:pt>
                <c:pt idx="924">
                  <c:v>0.452338459039599</c:v>
                </c:pt>
                <c:pt idx="925">
                  <c:v>0.450877202949275</c:v>
                </c:pt>
                <c:pt idx="926">
                  <c:v>0.45293437616612</c:v>
                </c:pt>
                <c:pt idx="927">
                  <c:v>0.455106165685925</c:v>
                </c:pt>
                <c:pt idx="928">
                  <c:v>0.496412868635822</c:v>
                </c:pt>
                <c:pt idx="929">
                  <c:v>0.503424344335586</c:v>
                </c:pt>
                <c:pt idx="930">
                  <c:v>0.499172571226813</c:v>
                </c:pt>
                <c:pt idx="931">
                  <c:v>0.498718832166445</c:v>
                </c:pt>
                <c:pt idx="932">
                  <c:v>0.478180945256312</c:v>
                </c:pt>
                <c:pt idx="933">
                  <c:v>0.491446659818789</c:v>
                </c:pt>
                <c:pt idx="934">
                  <c:v>0.496000536657182</c:v>
                </c:pt>
                <c:pt idx="935">
                  <c:v>0.48643861935629</c:v>
                </c:pt>
                <c:pt idx="936">
                  <c:v>0.507246512089261</c:v>
                </c:pt>
                <c:pt idx="937">
                  <c:v>0.528548985451013</c:v>
                </c:pt>
                <c:pt idx="938">
                  <c:v>0.516455605129651</c:v>
                </c:pt>
                <c:pt idx="939">
                  <c:v>0.48875393152048</c:v>
                </c:pt>
                <c:pt idx="940">
                  <c:v>0.483105636320417</c:v>
                </c:pt>
                <c:pt idx="941">
                  <c:v>0.479291365711778</c:v>
                </c:pt>
                <c:pt idx="942">
                  <c:v>0.483523249861665</c:v>
                </c:pt>
                <c:pt idx="943">
                  <c:v>0.48652165847264</c:v>
                </c:pt>
                <c:pt idx="944">
                  <c:v>0.267769478032801</c:v>
                </c:pt>
                <c:pt idx="945">
                  <c:v>0.270432742119</c:v>
                </c:pt>
                <c:pt idx="946">
                  <c:v>0.269367982504607</c:v>
                </c:pt>
                <c:pt idx="947">
                  <c:v>0.283661977521887</c:v>
                </c:pt>
                <c:pt idx="948">
                  <c:v>0.283817381907658</c:v>
                </c:pt>
                <c:pt idx="949">
                  <c:v>0.28398837916472</c:v>
                </c:pt>
                <c:pt idx="950">
                  <c:v>0.27917353220429</c:v>
                </c:pt>
                <c:pt idx="951">
                  <c:v>0.285862471253737</c:v>
                </c:pt>
                <c:pt idx="952">
                  <c:v>0.281709544296626</c:v>
                </c:pt>
                <c:pt idx="953">
                  <c:v>0.279263058703636</c:v>
                </c:pt>
                <c:pt idx="954">
                  <c:v>0.281154847305998</c:v>
                </c:pt>
                <c:pt idx="955">
                  <c:v>0.277350878044177</c:v>
                </c:pt>
                <c:pt idx="956">
                  <c:v>0.287435903056689</c:v>
                </c:pt>
                <c:pt idx="957">
                  <c:v>0.284954141827177</c:v>
                </c:pt>
                <c:pt idx="958">
                  <c:v>0.289250067550346</c:v>
                </c:pt>
                <c:pt idx="959">
                  <c:v>0.292720213621373</c:v>
                </c:pt>
                <c:pt idx="960">
                  <c:v>0.572899788616996</c:v>
                </c:pt>
                <c:pt idx="961">
                  <c:v>0.57053018141851</c:v>
                </c:pt>
                <c:pt idx="962">
                  <c:v>0.569186935436294</c:v>
                </c:pt>
                <c:pt idx="963">
                  <c:v>0.569465202836091</c:v>
                </c:pt>
                <c:pt idx="964">
                  <c:v>0.570241138372168</c:v>
                </c:pt>
                <c:pt idx="965">
                  <c:v>0.573055465469628</c:v>
                </c:pt>
                <c:pt idx="966">
                  <c:v>0.572374881953571</c:v>
                </c:pt>
                <c:pt idx="967">
                  <c:v>0.565193674497422</c:v>
                </c:pt>
                <c:pt idx="968">
                  <c:v>0.570585361747832</c:v>
                </c:pt>
                <c:pt idx="969">
                  <c:v>0.567033428457296</c:v>
                </c:pt>
                <c:pt idx="970">
                  <c:v>0.565577663802529</c:v>
                </c:pt>
                <c:pt idx="971">
                  <c:v>0.561701761391049</c:v>
                </c:pt>
                <c:pt idx="972">
                  <c:v>0.558733223432647</c:v>
                </c:pt>
                <c:pt idx="973">
                  <c:v>0.554871170560786</c:v>
                </c:pt>
                <c:pt idx="974">
                  <c:v>0.556237587487493</c:v>
                </c:pt>
                <c:pt idx="975">
                  <c:v>0.558769275255072</c:v>
                </c:pt>
                <c:pt idx="976">
                  <c:v>0.340275397007505</c:v>
                </c:pt>
                <c:pt idx="977">
                  <c:v>0.334447595406234</c:v>
                </c:pt>
                <c:pt idx="978">
                  <c:v>0.337452844997868</c:v>
                </c:pt>
                <c:pt idx="979">
                  <c:v>0.33705643212249</c:v>
                </c:pt>
                <c:pt idx="980">
                  <c:v>0.339589727433385</c:v>
                </c:pt>
                <c:pt idx="981">
                  <c:v>0.339071110553751</c:v>
                </c:pt>
                <c:pt idx="982">
                  <c:v>0.339383148067238</c:v>
                </c:pt>
                <c:pt idx="983">
                  <c:v>0.339020123748727</c:v>
                </c:pt>
                <c:pt idx="984">
                  <c:v>0.330947907147331</c:v>
                </c:pt>
                <c:pt idx="985">
                  <c:v>0.338755364890354</c:v>
                </c:pt>
                <c:pt idx="986">
                  <c:v>0.341684063219084</c:v>
                </c:pt>
                <c:pt idx="987">
                  <c:v>0.341586773052163</c:v>
                </c:pt>
                <c:pt idx="988">
                  <c:v>0.341423946770139</c:v>
                </c:pt>
                <c:pt idx="989">
                  <c:v>0.340180382279109</c:v>
                </c:pt>
                <c:pt idx="990">
                  <c:v>0.347330648844159</c:v>
                </c:pt>
                <c:pt idx="991">
                  <c:v>0.349114228837832</c:v>
                </c:pt>
                <c:pt idx="992">
                  <c:v>0.183527700541902</c:v>
                </c:pt>
                <c:pt idx="993">
                  <c:v>0.18483178706667</c:v>
                </c:pt>
                <c:pt idx="994">
                  <c:v>0.185048989508038</c:v>
                </c:pt>
                <c:pt idx="995">
                  <c:v>0.187746311556582</c:v>
                </c:pt>
                <c:pt idx="996">
                  <c:v>0.187251419395237</c:v>
                </c:pt>
                <c:pt idx="997">
                  <c:v>0.187833695697743</c:v>
                </c:pt>
                <c:pt idx="998">
                  <c:v>0.18477080832347</c:v>
                </c:pt>
                <c:pt idx="999">
                  <c:v>0.185716377748342</c:v>
                </c:pt>
                <c:pt idx="1000">
                  <c:v>0.18420146103306</c:v>
                </c:pt>
                <c:pt idx="1001">
                  <c:v>0.183897674250984</c:v>
                </c:pt>
                <c:pt idx="1002">
                  <c:v>0.18248992533874</c:v>
                </c:pt>
                <c:pt idx="1003">
                  <c:v>0.199503112910857</c:v>
                </c:pt>
                <c:pt idx="1004">
                  <c:v>0.188186136742372</c:v>
                </c:pt>
                <c:pt idx="1005">
                  <c:v>0.18903725027237</c:v>
                </c:pt>
                <c:pt idx="1006">
                  <c:v>0.192536165986694</c:v>
                </c:pt>
                <c:pt idx="1007">
                  <c:v>0.196311748364295</c:v>
                </c:pt>
                <c:pt idx="1008">
                  <c:v>0.146449821633733</c:v>
                </c:pt>
                <c:pt idx="1009">
                  <c:v>0.145447144708098</c:v>
                </c:pt>
                <c:pt idx="1010">
                  <c:v>0.14545034936383</c:v>
                </c:pt>
                <c:pt idx="1011">
                  <c:v>0.145296063913636</c:v>
                </c:pt>
                <c:pt idx="1012">
                  <c:v>0.144925950171804</c:v>
                </c:pt>
                <c:pt idx="1013">
                  <c:v>0.144438469778736</c:v>
                </c:pt>
                <c:pt idx="1014">
                  <c:v>0.144097364279543</c:v>
                </c:pt>
                <c:pt idx="1015">
                  <c:v>0.14375035480772</c:v>
                </c:pt>
                <c:pt idx="1016">
                  <c:v>0.143137159100843</c:v>
                </c:pt>
                <c:pt idx="1017">
                  <c:v>0.143626303741831</c:v>
                </c:pt>
                <c:pt idx="1018">
                  <c:v>0.145420527232856</c:v>
                </c:pt>
                <c:pt idx="1019">
                  <c:v>0.160547054138687</c:v>
                </c:pt>
                <c:pt idx="1020">
                  <c:v>0.159087694918451</c:v>
                </c:pt>
                <c:pt idx="1021">
                  <c:v>0.163899022525434</c:v>
                </c:pt>
                <c:pt idx="1022">
                  <c:v>0.166474042794149</c:v>
                </c:pt>
                <c:pt idx="1023">
                  <c:v>0.170645813060776</c:v>
                </c:pt>
                <c:pt idx="1024">
                  <c:v>0.398862009818947</c:v>
                </c:pt>
                <c:pt idx="1025">
                  <c:v>0.388228815861142</c:v>
                </c:pt>
                <c:pt idx="1026">
                  <c:v>0.389078953585919</c:v>
                </c:pt>
                <c:pt idx="1027">
                  <c:v>0.390438807037768</c:v>
                </c:pt>
                <c:pt idx="1028">
                  <c:v>0.39422102799722</c:v>
                </c:pt>
                <c:pt idx="1029">
                  <c:v>0.385694013836671</c:v>
                </c:pt>
                <c:pt idx="1030">
                  <c:v>0.392005106934361</c:v>
                </c:pt>
                <c:pt idx="1031">
                  <c:v>0.392743384485578</c:v>
                </c:pt>
                <c:pt idx="1032">
                  <c:v>0.36863487992601</c:v>
                </c:pt>
                <c:pt idx="1033">
                  <c:v>0.381947337026205</c:v>
                </c:pt>
                <c:pt idx="1034">
                  <c:v>0.383567096316833</c:v>
                </c:pt>
                <c:pt idx="1035">
                  <c:v>0.380070814712077</c:v>
                </c:pt>
                <c:pt idx="1036">
                  <c:v>0.378973917980021</c:v>
                </c:pt>
                <c:pt idx="1037">
                  <c:v>0.377860073051046</c:v>
                </c:pt>
                <c:pt idx="1038">
                  <c:v>0.38032217694379</c:v>
                </c:pt>
                <c:pt idx="1039">
                  <c:v>0.383276895114485</c:v>
                </c:pt>
                <c:pt idx="1040">
                  <c:v>0.474517343346765</c:v>
                </c:pt>
                <c:pt idx="1041">
                  <c:v>0.475486449947037</c:v>
                </c:pt>
                <c:pt idx="1042">
                  <c:v>0.472538086923686</c:v>
                </c:pt>
                <c:pt idx="1043">
                  <c:v>0.455008918673771</c:v>
                </c:pt>
                <c:pt idx="1044">
                  <c:v>0.459154401403123</c:v>
                </c:pt>
                <c:pt idx="1045">
                  <c:v>0.457136755986643</c:v>
                </c:pt>
                <c:pt idx="1046">
                  <c:v>0.444739107037523</c:v>
                </c:pt>
                <c:pt idx="1047">
                  <c:v>0.449234543504867</c:v>
                </c:pt>
                <c:pt idx="1048">
                  <c:v>0.444205111828607</c:v>
                </c:pt>
                <c:pt idx="1049">
                  <c:v>0.437397879869192</c:v>
                </c:pt>
                <c:pt idx="1050">
                  <c:v>0.459734212538026</c:v>
                </c:pt>
                <c:pt idx="1051">
                  <c:v>0.451563628518484</c:v>
                </c:pt>
                <c:pt idx="1052">
                  <c:v>0.44820123413168</c:v>
                </c:pt>
                <c:pt idx="1053">
                  <c:v>0.445577905288053</c:v>
                </c:pt>
                <c:pt idx="1054">
                  <c:v>0.443929234178845</c:v>
                </c:pt>
                <c:pt idx="1055">
                  <c:v>0.447789502352501</c:v>
                </c:pt>
                <c:pt idx="1056">
                  <c:v>0.248705972129744</c:v>
                </c:pt>
                <c:pt idx="1057">
                  <c:v>0.246530010647991</c:v>
                </c:pt>
                <c:pt idx="1058">
                  <c:v>0.241731028002924</c:v>
                </c:pt>
                <c:pt idx="1059">
                  <c:v>0.244449632823174</c:v>
                </c:pt>
                <c:pt idx="1060">
                  <c:v>0.241208108759577</c:v>
                </c:pt>
                <c:pt idx="1061">
                  <c:v>0.248903708786701</c:v>
                </c:pt>
                <c:pt idx="1062">
                  <c:v>0.24253551956916</c:v>
                </c:pt>
                <c:pt idx="1063">
                  <c:v>0.243940212714634</c:v>
                </c:pt>
                <c:pt idx="1064">
                  <c:v>0.244677862846596</c:v>
                </c:pt>
                <c:pt idx="1065">
                  <c:v>0.243285901312381</c:v>
                </c:pt>
                <c:pt idx="1066">
                  <c:v>0.236166791892964</c:v>
                </c:pt>
                <c:pt idx="1067">
                  <c:v>0.24141610217105</c:v>
                </c:pt>
                <c:pt idx="1068">
                  <c:v>0.237915340148952</c:v>
                </c:pt>
                <c:pt idx="1069">
                  <c:v>0.253974502672412</c:v>
                </c:pt>
                <c:pt idx="1070">
                  <c:v>0.256221972291532</c:v>
                </c:pt>
                <c:pt idx="1071">
                  <c:v>0.260684670705532</c:v>
                </c:pt>
                <c:pt idx="1072">
                  <c:v>0.163197847665184</c:v>
                </c:pt>
                <c:pt idx="1073">
                  <c:v>0.163046684034188</c:v>
                </c:pt>
                <c:pt idx="1074">
                  <c:v>0.162692458111126</c:v>
                </c:pt>
                <c:pt idx="1075">
                  <c:v>0.162416160601694</c:v>
                </c:pt>
                <c:pt idx="1076">
                  <c:v>0.163309298837482</c:v>
                </c:pt>
                <c:pt idx="1077">
                  <c:v>0.163889903081026</c:v>
                </c:pt>
                <c:pt idx="1078">
                  <c:v>0.163012556250853</c:v>
                </c:pt>
                <c:pt idx="1079">
                  <c:v>0.163507990365113</c:v>
                </c:pt>
                <c:pt idx="1080">
                  <c:v>0.164408786957774</c:v>
                </c:pt>
                <c:pt idx="1081">
                  <c:v>0.164614168956729</c:v>
                </c:pt>
                <c:pt idx="1082">
                  <c:v>0.166242430564038</c:v>
                </c:pt>
                <c:pt idx="1083">
                  <c:v>0.168723574335865</c:v>
                </c:pt>
                <c:pt idx="1084">
                  <c:v>0.168167509319692</c:v>
                </c:pt>
                <c:pt idx="1085">
                  <c:v>0.184442506756518</c:v>
                </c:pt>
                <c:pt idx="1086">
                  <c:v>0.188603944307931</c:v>
                </c:pt>
                <c:pt idx="1087">
                  <c:v>0.192908215190229</c:v>
                </c:pt>
                <c:pt idx="1088">
                  <c:v>0.444525760920354</c:v>
                </c:pt>
                <c:pt idx="1089">
                  <c:v>0.440349699746219</c:v>
                </c:pt>
                <c:pt idx="1090">
                  <c:v>0.439346970414513</c:v>
                </c:pt>
                <c:pt idx="1091">
                  <c:v>0.439442072518582</c:v>
                </c:pt>
                <c:pt idx="1092">
                  <c:v>0.434515170012483</c:v>
                </c:pt>
                <c:pt idx="1093">
                  <c:v>0.437737625585458</c:v>
                </c:pt>
                <c:pt idx="1094">
                  <c:v>0.444389540932754</c:v>
                </c:pt>
                <c:pt idx="1095">
                  <c:v>0.441008861161734</c:v>
                </c:pt>
                <c:pt idx="1096">
                  <c:v>0.450210214715611</c:v>
                </c:pt>
                <c:pt idx="1097">
                  <c:v>0.444352046758705</c:v>
                </c:pt>
                <c:pt idx="1098">
                  <c:v>0.439023964140802</c:v>
                </c:pt>
                <c:pt idx="1099">
                  <c:v>0.43214959154701</c:v>
                </c:pt>
                <c:pt idx="1100">
                  <c:v>0.428226609184081</c:v>
                </c:pt>
                <c:pt idx="1101">
                  <c:v>0.426167015982261</c:v>
                </c:pt>
                <c:pt idx="1102">
                  <c:v>0.429687150736089</c:v>
                </c:pt>
                <c:pt idx="1103">
                  <c:v>0.432678173587851</c:v>
                </c:pt>
                <c:pt idx="1104">
                  <c:v>0.154835043602322</c:v>
                </c:pt>
                <c:pt idx="1105">
                  <c:v>0.153990661115226</c:v>
                </c:pt>
                <c:pt idx="1106">
                  <c:v>0.1545619315763</c:v>
                </c:pt>
                <c:pt idx="1107">
                  <c:v>0.154090519110544</c:v>
                </c:pt>
                <c:pt idx="1108">
                  <c:v>0.15408048875861</c:v>
                </c:pt>
                <c:pt idx="1109">
                  <c:v>0.152527775479847</c:v>
                </c:pt>
                <c:pt idx="1110">
                  <c:v>0.155596072541823</c:v>
                </c:pt>
                <c:pt idx="1111">
                  <c:v>0.159146128411387</c:v>
                </c:pt>
                <c:pt idx="1112">
                  <c:v>0.15607829810209</c:v>
                </c:pt>
                <c:pt idx="1113">
                  <c:v>0.155551118199296</c:v>
                </c:pt>
                <c:pt idx="1114">
                  <c:v>0.156906984366963</c:v>
                </c:pt>
                <c:pt idx="1115">
                  <c:v>0.15685132552594</c:v>
                </c:pt>
                <c:pt idx="1116">
                  <c:v>0.17990052503374</c:v>
                </c:pt>
                <c:pt idx="1117">
                  <c:v>0.176846422503338</c:v>
                </c:pt>
                <c:pt idx="1118">
                  <c:v>0.180925963486444</c:v>
                </c:pt>
                <c:pt idx="1119">
                  <c:v>0.185250504465937</c:v>
                </c:pt>
                <c:pt idx="1120">
                  <c:v>0.310711988002757</c:v>
                </c:pt>
                <c:pt idx="1121">
                  <c:v>0.310407596889282</c:v>
                </c:pt>
                <c:pt idx="1122">
                  <c:v>0.309375076250572</c:v>
                </c:pt>
                <c:pt idx="1123">
                  <c:v>0.307520794230948</c:v>
                </c:pt>
                <c:pt idx="1124">
                  <c:v>0.305871615123194</c:v>
                </c:pt>
                <c:pt idx="1125">
                  <c:v>0.308146411871162</c:v>
                </c:pt>
                <c:pt idx="1126">
                  <c:v>0.307705334635389</c:v>
                </c:pt>
                <c:pt idx="1127">
                  <c:v>0.3120692054996</c:v>
                </c:pt>
                <c:pt idx="1128">
                  <c:v>0.308311375247753</c:v>
                </c:pt>
                <c:pt idx="1129">
                  <c:v>0.309419689188396</c:v>
                </c:pt>
                <c:pt idx="1130">
                  <c:v>0.31006202215104</c:v>
                </c:pt>
                <c:pt idx="1131">
                  <c:v>0.311483131758592</c:v>
                </c:pt>
                <c:pt idx="1132">
                  <c:v>0.312523169268958</c:v>
                </c:pt>
                <c:pt idx="1133">
                  <c:v>0.313944425521622</c:v>
                </c:pt>
                <c:pt idx="1134">
                  <c:v>0.316586581443158</c:v>
                </c:pt>
                <c:pt idx="1135">
                  <c:v>0.320241103040199</c:v>
                </c:pt>
                <c:pt idx="1136">
                  <c:v>0.324004830937386</c:v>
                </c:pt>
                <c:pt idx="1137">
                  <c:v>0.325388978644622</c:v>
                </c:pt>
                <c:pt idx="1138">
                  <c:v>0.322395081104449</c:v>
                </c:pt>
                <c:pt idx="1139">
                  <c:v>0.31817323317573</c:v>
                </c:pt>
                <c:pt idx="1140">
                  <c:v>0.313442743030334</c:v>
                </c:pt>
                <c:pt idx="1141">
                  <c:v>0.309556595099778</c:v>
                </c:pt>
                <c:pt idx="1142">
                  <c:v>0.311486611853755</c:v>
                </c:pt>
                <c:pt idx="1143">
                  <c:v>0.312033512868826</c:v>
                </c:pt>
                <c:pt idx="1144">
                  <c:v>0.311225675465903</c:v>
                </c:pt>
                <c:pt idx="1145">
                  <c:v>0.307875074633418</c:v>
                </c:pt>
                <c:pt idx="1146">
                  <c:v>0.308222876512983</c:v>
                </c:pt>
                <c:pt idx="1147">
                  <c:v>0.305849243830587</c:v>
                </c:pt>
                <c:pt idx="1148">
                  <c:v>0.306560444728966</c:v>
                </c:pt>
                <c:pt idx="1149">
                  <c:v>0.308778354227204</c:v>
                </c:pt>
                <c:pt idx="1150">
                  <c:v>0.312600751229317</c:v>
                </c:pt>
                <c:pt idx="1151">
                  <c:v>0.316616928272078</c:v>
                </c:pt>
                <c:pt idx="1152">
                  <c:v>0.496174548927092</c:v>
                </c:pt>
                <c:pt idx="1153">
                  <c:v>0.49073373530482</c:v>
                </c:pt>
                <c:pt idx="1154">
                  <c:v>0.489291042735392</c:v>
                </c:pt>
                <c:pt idx="1155">
                  <c:v>0.485733573170841</c:v>
                </c:pt>
                <c:pt idx="1156">
                  <c:v>0.487370778232094</c:v>
                </c:pt>
                <c:pt idx="1157">
                  <c:v>0.486073204612992</c:v>
                </c:pt>
                <c:pt idx="1158">
                  <c:v>0.488624854437764</c:v>
                </c:pt>
                <c:pt idx="1159">
                  <c:v>0.490715028319251</c:v>
                </c:pt>
                <c:pt idx="1160">
                  <c:v>0.493073012695407</c:v>
                </c:pt>
                <c:pt idx="1161">
                  <c:v>0.487033527318038</c:v>
                </c:pt>
                <c:pt idx="1162">
                  <c:v>0.489714869081544</c:v>
                </c:pt>
                <c:pt idx="1163">
                  <c:v>0.490869274103178</c:v>
                </c:pt>
                <c:pt idx="1164">
                  <c:v>0.492118816874897</c:v>
                </c:pt>
                <c:pt idx="1165">
                  <c:v>0.486319662198823</c:v>
                </c:pt>
                <c:pt idx="1166">
                  <c:v>0.49173784007306</c:v>
                </c:pt>
                <c:pt idx="1167">
                  <c:v>0.495423279737991</c:v>
                </c:pt>
                <c:pt idx="1168">
                  <c:v>0.512745575346432</c:v>
                </c:pt>
                <c:pt idx="1169">
                  <c:v>0.524926226716557</c:v>
                </c:pt>
                <c:pt idx="1170">
                  <c:v>0.528283837715683</c:v>
                </c:pt>
                <c:pt idx="1171">
                  <c:v>0.524669272559497</c:v>
                </c:pt>
                <c:pt idx="1172">
                  <c:v>0.512509039215151</c:v>
                </c:pt>
                <c:pt idx="1173">
                  <c:v>0.526614436721313</c:v>
                </c:pt>
                <c:pt idx="1174">
                  <c:v>0.507871136441754</c:v>
                </c:pt>
                <c:pt idx="1175">
                  <c:v>0.515115501778251</c:v>
                </c:pt>
                <c:pt idx="1176">
                  <c:v>0.515000130027629</c:v>
                </c:pt>
                <c:pt idx="1177">
                  <c:v>0.514326463354954</c:v>
                </c:pt>
                <c:pt idx="1178">
                  <c:v>0.51543906304356</c:v>
                </c:pt>
                <c:pt idx="1179">
                  <c:v>0.506177925408725</c:v>
                </c:pt>
                <c:pt idx="1180">
                  <c:v>0.507215050764541</c:v>
                </c:pt>
                <c:pt idx="1181">
                  <c:v>0.512322934016514</c:v>
                </c:pt>
                <c:pt idx="1182">
                  <c:v>0.499783209492782</c:v>
                </c:pt>
                <c:pt idx="1183">
                  <c:v>0.502459670273615</c:v>
                </c:pt>
                <c:pt idx="1184">
                  <c:v>0.338017641193259</c:v>
                </c:pt>
                <c:pt idx="1185">
                  <c:v>0.333338808982302</c:v>
                </c:pt>
                <c:pt idx="1186">
                  <c:v>0.334694749167494</c:v>
                </c:pt>
                <c:pt idx="1187">
                  <c:v>0.334507192123419</c:v>
                </c:pt>
                <c:pt idx="1188">
                  <c:v>0.335791583465563</c:v>
                </c:pt>
                <c:pt idx="1189">
                  <c:v>0.33618364991787</c:v>
                </c:pt>
                <c:pt idx="1190">
                  <c:v>0.336497243519727</c:v>
                </c:pt>
                <c:pt idx="1191">
                  <c:v>0.341128180123293</c:v>
                </c:pt>
                <c:pt idx="1192">
                  <c:v>0.337739585687638</c:v>
                </c:pt>
                <c:pt idx="1193">
                  <c:v>0.34023994005047</c:v>
                </c:pt>
                <c:pt idx="1194">
                  <c:v>0.343274360642691</c:v>
                </c:pt>
                <c:pt idx="1195">
                  <c:v>0.334693469764395</c:v>
                </c:pt>
                <c:pt idx="1196">
                  <c:v>0.337943177596608</c:v>
                </c:pt>
                <c:pt idx="1197">
                  <c:v>0.335079154431599</c:v>
                </c:pt>
                <c:pt idx="1198">
                  <c:v>0.341303971618476</c:v>
                </c:pt>
                <c:pt idx="1199">
                  <c:v>0.344987752311899</c:v>
                </c:pt>
                <c:pt idx="1200">
                  <c:v>0.512998378021277</c:v>
                </c:pt>
                <c:pt idx="1201">
                  <c:v>0.500033675442212</c:v>
                </c:pt>
                <c:pt idx="1202">
                  <c:v>0.499104208331056</c:v>
                </c:pt>
                <c:pt idx="1203">
                  <c:v>0.493004171804656</c:v>
                </c:pt>
                <c:pt idx="1204">
                  <c:v>0.482329918005322</c:v>
                </c:pt>
                <c:pt idx="1205">
                  <c:v>0.473881259924357</c:v>
                </c:pt>
                <c:pt idx="1206">
                  <c:v>0.470653253979729</c:v>
                </c:pt>
                <c:pt idx="1207">
                  <c:v>0.474465056085543</c:v>
                </c:pt>
                <c:pt idx="1208">
                  <c:v>0.473457831480544</c:v>
                </c:pt>
                <c:pt idx="1209">
                  <c:v>0.474795018039071</c:v>
                </c:pt>
                <c:pt idx="1210">
                  <c:v>0.474271033391867</c:v>
                </c:pt>
                <c:pt idx="1211">
                  <c:v>0.483772517515421</c:v>
                </c:pt>
                <c:pt idx="1212">
                  <c:v>0.481412799599856</c:v>
                </c:pt>
                <c:pt idx="1213">
                  <c:v>0.479631688589188</c:v>
                </c:pt>
                <c:pt idx="1214">
                  <c:v>0.483278932428992</c:v>
                </c:pt>
                <c:pt idx="1215">
                  <c:v>0.486721644591151</c:v>
                </c:pt>
                <c:pt idx="1216">
                  <c:v>0.356551984624787</c:v>
                </c:pt>
                <c:pt idx="1217">
                  <c:v>0.35346117374679</c:v>
                </c:pt>
                <c:pt idx="1218">
                  <c:v>0.356575137828915</c:v>
                </c:pt>
                <c:pt idx="1219">
                  <c:v>0.348693149746702</c:v>
                </c:pt>
                <c:pt idx="1220">
                  <c:v>0.355711200397901</c:v>
                </c:pt>
                <c:pt idx="1221">
                  <c:v>0.34246548905828</c:v>
                </c:pt>
                <c:pt idx="1222">
                  <c:v>0.348150996984229</c:v>
                </c:pt>
                <c:pt idx="1223">
                  <c:v>0.342615079143523</c:v>
                </c:pt>
                <c:pt idx="1224">
                  <c:v>0.337812986283498</c:v>
                </c:pt>
                <c:pt idx="1225">
                  <c:v>0.33362171426302</c:v>
                </c:pt>
                <c:pt idx="1226">
                  <c:v>0.33393967948132</c:v>
                </c:pt>
                <c:pt idx="1227">
                  <c:v>0.325967539128402</c:v>
                </c:pt>
                <c:pt idx="1228">
                  <c:v>0.319444736126128</c:v>
                </c:pt>
                <c:pt idx="1229">
                  <c:v>0.325939797251108</c:v>
                </c:pt>
                <c:pt idx="1230">
                  <c:v>0.327955359297908</c:v>
                </c:pt>
                <c:pt idx="1231">
                  <c:v>0.331480577590547</c:v>
                </c:pt>
                <c:pt idx="1232">
                  <c:v>0.228415120337236</c:v>
                </c:pt>
                <c:pt idx="1233">
                  <c:v>0.228595408144076</c:v>
                </c:pt>
                <c:pt idx="1234">
                  <c:v>0.227539312794655</c:v>
                </c:pt>
                <c:pt idx="1235">
                  <c:v>0.227453658797576</c:v>
                </c:pt>
                <c:pt idx="1236">
                  <c:v>0.227102517711472</c:v>
                </c:pt>
                <c:pt idx="1237">
                  <c:v>0.225661886777178</c:v>
                </c:pt>
                <c:pt idx="1238">
                  <c:v>0.224522167260217</c:v>
                </c:pt>
                <c:pt idx="1239">
                  <c:v>0.223586312467976</c:v>
                </c:pt>
                <c:pt idx="1240">
                  <c:v>0.224837217676704</c:v>
                </c:pt>
                <c:pt idx="1241">
                  <c:v>0.224522855652613</c:v>
                </c:pt>
                <c:pt idx="1242">
                  <c:v>0.228025123509578</c:v>
                </c:pt>
                <c:pt idx="1243">
                  <c:v>0.233136619423352</c:v>
                </c:pt>
                <c:pt idx="1244">
                  <c:v>0.234594438470284</c:v>
                </c:pt>
                <c:pt idx="1245">
                  <c:v>0.239823055501276</c:v>
                </c:pt>
                <c:pt idx="1246">
                  <c:v>0.242960561215384</c:v>
                </c:pt>
                <c:pt idx="1247">
                  <c:v>0.246398483593169</c:v>
                </c:pt>
                <c:pt idx="1248">
                  <c:v>0.239933816199693</c:v>
                </c:pt>
                <c:pt idx="1249">
                  <c:v>0.23720702106714</c:v>
                </c:pt>
                <c:pt idx="1250">
                  <c:v>0.238987339439058</c:v>
                </c:pt>
                <c:pt idx="1251">
                  <c:v>0.238222942997155</c:v>
                </c:pt>
                <c:pt idx="1252">
                  <c:v>0.237324400055456</c:v>
                </c:pt>
                <c:pt idx="1253">
                  <c:v>0.23643805239404</c:v>
                </c:pt>
                <c:pt idx="1254">
                  <c:v>0.235598658280219</c:v>
                </c:pt>
                <c:pt idx="1255">
                  <c:v>0.235184061231032</c:v>
                </c:pt>
                <c:pt idx="1256">
                  <c:v>0.234412248257608</c:v>
                </c:pt>
                <c:pt idx="1257">
                  <c:v>0.231506288942719</c:v>
                </c:pt>
                <c:pt idx="1258">
                  <c:v>0.228792046285402</c:v>
                </c:pt>
                <c:pt idx="1259">
                  <c:v>0.226114567899426</c:v>
                </c:pt>
                <c:pt idx="1260">
                  <c:v>0.222616853823713</c:v>
                </c:pt>
                <c:pt idx="1261">
                  <c:v>0.219606323100541</c:v>
                </c:pt>
                <c:pt idx="1262">
                  <c:v>0.243765951703318</c:v>
                </c:pt>
                <c:pt idx="1263">
                  <c:v>0.247132746972043</c:v>
                </c:pt>
                <c:pt idx="1264">
                  <c:v>0.444712366768251</c:v>
                </c:pt>
                <c:pt idx="1265">
                  <c:v>0.441799248785088</c:v>
                </c:pt>
                <c:pt idx="1266">
                  <c:v>0.439240665051286</c:v>
                </c:pt>
                <c:pt idx="1267">
                  <c:v>0.436268556586294</c:v>
                </c:pt>
                <c:pt idx="1268">
                  <c:v>0.437663405928809</c:v>
                </c:pt>
                <c:pt idx="1269">
                  <c:v>0.433921022004232</c:v>
                </c:pt>
                <c:pt idx="1270">
                  <c:v>0.430763515820448</c:v>
                </c:pt>
                <c:pt idx="1271">
                  <c:v>0.426992831235893</c:v>
                </c:pt>
                <c:pt idx="1272">
                  <c:v>0.423120252676406</c:v>
                </c:pt>
                <c:pt idx="1273">
                  <c:v>0.425506587454815</c:v>
                </c:pt>
                <c:pt idx="1274">
                  <c:v>0.421642954369926</c:v>
                </c:pt>
                <c:pt idx="1275">
                  <c:v>0.418740710638606</c:v>
                </c:pt>
                <c:pt idx="1276">
                  <c:v>0.414082410834995</c:v>
                </c:pt>
                <c:pt idx="1277">
                  <c:v>0.409808503471403</c:v>
                </c:pt>
                <c:pt idx="1278">
                  <c:v>0.41079060592479</c:v>
                </c:pt>
                <c:pt idx="1279">
                  <c:v>0.412376661725781</c:v>
                </c:pt>
                <c:pt idx="1280">
                  <c:v>0.332993972029941</c:v>
                </c:pt>
                <c:pt idx="1281">
                  <c:v>0.331308167891204</c:v>
                </c:pt>
                <c:pt idx="1282">
                  <c:v>0.322034156013604</c:v>
                </c:pt>
                <c:pt idx="1283">
                  <c:v>0.32118057079453</c:v>
                </c:pt>
                <c:pt idx="1284">
                  <c:v>0.31699256935035</c:v>
                </c:pt>
                <c:pt idx="1285">
                  <c:v>0.304999688350892</c:v>
                </c:pt>
                <c:pt idx="1286">
                  <c:v>0.296702197472053</c:v>
                </c:pt>
                <c:pt idx="1287">
                  <c:v>0.30223312019762</c:v>
                </c:pt>
                <c:pt idx="1288">
                  <c:v>0.305828285143961</c:v>
                </c:pt>
                <c:pt idx="1289">
                  <c:v>0.303400809682034</c:v>
                </c:pt>
                <c:pt idx="1290">
                  <c:v>0.299016097185483</c:v>
                </c:pt>
                <c:pt idx="1291">
                  <c:v>0.299534662776864</c:v>
                </c:pt>
                <c:pt idx="1292">
                  <c:v>0.293967464696046</c:v>
                </c:pt>
                <c:pt idx="1293">
                  <c:v>0.292539505500535</c:v>
                </c:pt>
                <c:pt idx="1294">
                  <c:v>0.295853626307533</c:v>
                </c:pt>
                <c:pt idx="1295">
                  <c:v>0.299776257931825</c:v>
                </c:pt>
                <c:pt idx="1296">
                  <c:v>0.269823040957205</c:v>
                </c:pt>
                <c:pt idx="1297">
                  <c:v>0.266519774857171</c:v>
                </c:pt>
                <c:pt idx="1298">
                  <c:v>0.263511529409067</c:v>
                </c:pt>
                <c:pt idx="1299">
                  <c:v>0.256055462199862</c:v>
                </c:pt>
                <c:pt idx="1300">
                  <c:v>0.260464648734286</c:v>
                </c:pt>
                <c:pt idx="1301">
                  <c:v>0.260709200387765</c:v>
                </c:pt>
                <c:pt idx="1302">
                  <c:v>0.259383106173785</c:v>
                </c:pt>
                <c:pt idx="1303">
                  <c:v>0.254184214655914</c:v>
                </c:pt>
                <c:pt idx="1304">
                  <c:v>0.25189370052153</c:v>
                </c:pt>
                <c:pt idx="1305">
                  <c:v>0.248774729069076</c:v>
                </c:pt>
                <c:pt idx="1306">
                  <c:v>0.247695981405323</c:v>
                </c:pt>
                <c:pt idx="1307">
                  <c:v>0.246353829554885</c:v>
                </c:pt>
                <c:pt idx="1308">
                  <c:v>0.250845506172547</c:v>
                </c:pt>
                <c:pt idx="1309">
                  <c:v>0.260578035695689</c:v>
                </c:pt>
                <c:pt idx="1310">
                  <c:v>0.264501677331676</c:v>
                </c:pt>
                <c:pt idx="1311">
                  <c:v>0.268760577745174</c:v>
                </c:pt>
                <c:pt idx="1312">
                  <c:v>0.374778168311612</c:v>
                </c:pt>
                <c:pt idx="1313">
                  <c:v>0.374495496034405</c:v>
                </c:pt>
                <c:pt idx="1314">
                  <c:v>0.369914889892889</c:v>
                </c:pt>
                <c:pt idx="1315">
                  <c:v>0.391156311996892</c:v>
                </c:pt>
                <c:pt idx="1316">
                  <c:v>0.382100507810243</c:v>
                </c:pt>
                <c:pt idx="1317">
                  <c:v>0.369646056711338</c:v>
                </c:pt>
                <c:pt idx="1318">
                  <c:v>0.368865029261043</c:v>
                </c:pt>
                <c:pt idx="1319">
                  <c:v>0.369780728464757</c:v>
                </c:pt>
                <c:pt idx="1320">
                  <c:v>0.373899819224729</c:v>
                </c:pt>
                <c:pt idx="1321">
                  <c:v>0.368212875404765</c:v>
                </c:pt>
                <c:pt idx="1322">
                  <c:v>0.366834877227553</c:v>
                </c:pt>
                <c:pt idx="1323">
                  <c:v>0.375390355745108</c:v>
                </c:pt>
                <c:pt idx="1324">
                  <c:v>0.374703355743205</c:v>
                </c:pt>
                <c:pt idx="1325">
                  <c:v>0.369349229246035</c:v>
                </c:pt>
                <c:pt idx="1326">
                  <c:v>0.370030934673995</c:v>
                </c:pt>
                <c:pt idx="1327">
                  <c:v>0.373471017461497</c:v>
                </c:pt>
                <c:pt idx="1328">
                  <c:v>0.162145989371858</c:v>
                </c:pt>
                <c:pt idx="1329">
                  <c:v>0.162054547147112</c:v>
                </c:pt>
                <c:pt idx="1330">
                  <c:v>0.160560462008443</c:v>
                </c:pt>
                <c:pt idx="1331">
                  <c:v>0.163657026638779</c:v>
                </c:pt>
                <c:pt idx="1332">
                  <c:v>0.16283468946759</c:v>
                </c:pt>
                <c:pt idx="1333">
                  <c:v>0.16110503522323</c:v>
                </c:pt>
                <c:pt idx="1334">
                  <c:v>0.159221022489693</c:v>
                </c:pt>
                <c:pt idx="1335">
                  <c:v>0.159352456910628</c:v>
                </c:pt>
                <c:pt idx="1336">
                  <c:v>0.161747102713677</c:v>
                </c:pt>
                <c:pt idx="1337">
                  <c:v>0.157387480224043</c:v>
                </c:pt>
                <c:pt idx="1338">
                  <c:v>0.157601434970181</c:v>
                </c:pt>
                <c:pt idx="1339">
                  <c:v>0.180586472819267</c:v>
                </c:pt>
                <c:pt idx="1340">
                  <c:v>0.187314234245588</c:v>
                </c:pt>
                <c:pt idx="1341">
                  <c:v>0.187147463143202</c:v>
                </c:pt>
                <c:pt idx="1342">
                  <c:v>0.19130374922049</c:v>
                </c:pt>
                <c:pt idx="1343">
                  <c:v>0.19566245196087</c:v>
                </c:pt>
                <c:pt idx="1344">
                  <c:v>0.218102905509743</c:v>
                </c:pt>
                <c:pt idx="1345">
                  <c:v>0.219088670370505</c:v>
                </c:pt>
                <c:pt idx="1346">
                  <c:v>0.221122698317822</c:v>
                </c:pt>
                <c:pt idx="1347">
                  <c:v>0.223034281695902</c:v>
                </c:pt>
                <c:pt idx="1348">
                  <c:v>0.223168950620851</c:v>
                </c:pt>
                <c:pt idx="1349">
                  <c:v>0.221451107800668</c:v>
                </c:pt>
                <c:pt idx="1350">
                  <c:v>0.218396365414347</c:v>
                </c:pt>
                <c:pt idx="1351">
                  <c:v>0.220934563355576</c:v>
                </c:pt>
                <c:pt idx="1352">
                  <c:v>0.215669384899235</c:v>
                </c:pt>
                <c:pt idx="1353">
                  <c:v>0.223323429143727</c:v>
                </c:pt>
                <c:pt idx="1354">
                  <c:v>0.21635840528141</c:v>
                </c:pt>
                <c:pt idx="1355">
                  <c:v>0.216832821050227</c:v>
                </c:pt>
                <c:pt idx="1356">
                  <c:v>0.214291280250366</c:v>
                </c:pt>
                <c:pt idx="1357">
                  <c:v>0.213614157759635</c:v>
                </c:pt>
                <c:pt idx="1358">
                  <c:v>0.229359659157659</c:v>
                </c:pt>
                <c:pt idx="1359">
                  <c:v>0.233898434559741</c:v>
                </c:pt>
                <c:pt idx="1360">
                  <c:v>0.172493537021668</c:v>
                </c:pt>
                <c:pt idx="1361">
                  <c:v>0.174283314050326</c:v>
                </c:pt>
                <c:pt idx="1362">
                  <c:v>0.174007237420448</c:v>
                </c:pt>
                <c:pt idx="1363">
                  <c:v>0.173898437213334</c:v>
                </c:pt>
                <c:pt idx="1364">
                  <c:v>0.17271057196557</c:v>
                </c:pt>
                <c:pt idx="1365">
                  <c:v>0.173175552246261</c:v>
                </c:pt>
                <c:pt idx="1366">
                  <c:v>0.173849772384422</c:v>
                </c:pt>
                <c:pt idx="1367">
                  <c:v>0.174151634799005</c:v>
                </c:pt>
                <c:pt idx="1368">
                  <c:v>0.196338132370717</c:v>
                </c:pt>
                <c:pt idx="1369">
                  <c:v>0.194911951035808</c:v>
                </c:pt>
                <c:pt idx="1370">
                  <c:v>0.197282011111151</c:v>
                </c:pt>
                <c:pt idx="1371">
                  <c:v>0.198610408728331</c:v>
                </c:pt>
                <c:pt idx="1372">
                  <c:v>0.197386039892036</c:v>
                </c:pt>
                <c:pt idx="1373">
                  <c:v>0.199710207568577</c:v>
                </c:pt>
                <c:pt idx="1374">
                  <c:v>0.203239551150848</c:v>
                </c:pt>
                <c:pt idx="1375">
                  <c:v>0.206739005841272</c:v>
                </c:pt>
                <c:pt idx="1376">
                  <c:v>0.335646880649568</c:v>
                </c:pt>
                <c:pt idx="1377">
                  <c:v>0.328189762341235</c:v>
                </c:pt>
                <c:pt idx="1378">
                  <c:v>0.332900550858867</c:v>
                </c:pt>
                <c:pt idx="1379">
                  <c:v>0.332831854824995</c:v>
                </c:pt>
                <c:pt idx="1380">
                  <c:v>0.332566112029334</c:v>
                </c:pt>
                <c:pt idx="1381">
                  <c:v>0.331928808630056</c:v>
                </c:pt>
                <c:pt idx="1382">
                  <c:v>0.332457454250433</c:v>
                </c:pt>
                <c:pt idx="1383">
                  <c:v>0.327828309602691</c:v>
                </c:pt>
                <c:pt idx="1384">
                  <c:v>0.335397630683968</c:v>
                </c:pt>
                <c:pt idx="1385">
                  <c:v>0.328669327779533</c:v>
                </c:pt>
                <c:pt idx="1386">
                  <c:v>0.327949243906666</c:v>
                </c:pt>
                <c:pt idx="1387">
                  <c:v>0.330610804713081</c:v>
                </c:pt>
                <c:pt idx="1388">
                  <c:v>0.33444135165381</c:v>
                </c:pt>
                <c:pt idx="1389">
                  <c:v>0.333177550377356</c:v>
                </c:pt>
                <c:pt idx="1390">
                  <c:v>0.336607837789184</c:v>
                </c:pt>
                <c:pt idx="1391">
                  <c:v>0.340190208210069</c:v>
                </c:pt>
                <c:pt idx="1392">
                  <c:v>0.238859085228111</c:v>
                </c:pt>
                <c:pt idx="1393">
                  <c:v>0.237984204412257</c:v>
                </c:pt>
                <c:pt idx="1394">
                  <c:v>0.238265992804737</c:v>
                </c:pt>
                <c:pt idx="1395">
                  <c:v>0.236794935672928</c:v>
                </c:pt>
                <c:pt idx="1396">
                  <c:v>0.238252585858192</c:v>
                </c:pt>
                <c:pt idx="1397">
                  <c:v>0.23709682077181</c:v>
                </c:pt>
                <c:pt idx="1398">
                  <c:v>0.236209296274365</c:v>
                </c:pt>
                <c:pt idx="1399">
                  <c:v>0.235858967532204</c:v>
                </c:pt>
                <c:pt idx="1400">
                  <c:v>0.235487183633844</c:v>
                </c:pt>
                <c:pt idx="1401">
                  <c:v>0.235108060559163</c:v>
                </c:pt>
                <c:pt idx="1402">
                  <c:v>0.240079075695864</c:v>
                </c:pt>
                <c:pt idx="1403">
                  <c:v>0.249656838644789</c:v>
                </c:pt>
                <c:pt idx="1404">
                  <c:v>0.249542230673913</c:v>
                </c:pt>
                <c:pt idx="1405">
                  <c:v>0.252738284458036</c:v>
                </c:pt>
                <c:pt idx="1406">
                  <c:v>0.257204198371402</c:v>
                </c:pt>
                <c:pt idx="1407">
                  <c:v>0.261875778948328</c:v>
                </c:pt>
                <c:pt idx="1408">
                  <c:v>0.282534385576835</c:v>
                </c:pt>
                <c:pt idx="1409">
                  <c:v>0.286310273998824</c:v>
                </c:pt>
                <c:pt idx="1410">
                  <c:v>0.286872657389834</c:v>
                </c:pt>
                <c:pt idx="1411">
                  <c:v>0.289060702476937</c:v>
                </c:pt>
                <c:pt idx="1412">
                  <c:v>0.282602571420138</c:v>
                </c:pt>
                <c:pt idx="1413">
                  <c:v>0.286263822650139</c:v>
                </c:pt>
                <c:pt idx="1414">
                  <c:v>0.285105393417097</c:v>
                </c:pt>
                <c:pt idx="1415">
                  <c:v>0.283759014976145</c:v>
                </c:pt>
                <c:pt idx="1416">
                  <c:v>0.284350268460584</c:v>
                </c:pt>
                <c:pt idx="1417">
                  <c:v>0.286908337014765</c:v>
                </c:pt>
                <c:pt idx="1418">
                  <c:v>0.28336082782226</c:v>
                </c:pt>
                <c:pt idx="1419">
                  <c:v>0.281009828121477</c:v>
                </c:pt>
                <c:pt idx="1420">
                  <c:v>0.281039636335959</c:v>
                </c:pt>
                <c:pt idx="1421">
                  <c:v>0.279089621624189</c:v>
                </c:pt>
                <c:pt idx="1422">
                  <c:v>0.290124695132572</c:v>
                </c:pt>
                <c:pt idx="1423">
                  <c:v>0.293966322321144</c:v>
                </c:pt>
                <c:pt idx="1424">
                  <c:v>0.261958855090013</c:v>
                </c:pt>
                <c:pt idx="1425">
                  <c:v>0.259397752033997</c:v>
                </c:pt>
                <c:pt idx="1426">
                  <c:v>0.257258338822434</c:v>
                </c:pt>
                <c:pt idx="1427">
                  <c:v>0.25452095156397</c:v>
                </c:pt>
                <c:pt idx="1428">
                  <c:v>0.252467373338057</c:v>
                </c:pt>
                <c:pt idx="1429">
                  <c:v>0.25398026562173</c:v>
                </c:pt>
                <c:pt idx="1430">
                  <c:v>0.250713429050714</c:v>
                </c:pt>
                <c:pt idx="1431">
                  <c:v>0.251053396855787</c:v>
                </c:pt>
                <c:pt idx="1432">
                  <c:v>0.250210602213183</c:v>
                </c:pt>
                <c:pt idx="1433">
                  <c:v>0.250687907963501</c:v>
                </c:pt>
                <c:pt idx="1434">
                  <c:v>0.251875038679348</c:v>
                </c:pt>
                <c:pt idx="1435">
                  <c:v>0.251444777868723</c:v>
                </c:pt>
                <c:pt idx="1436">
                  <c:v>0.252545910352419</c:v>
                </c:pt>
                <c:pt idx="1437">
                  <c:v>0.25324637950933</c:v>
                </c:pt>
                <c:pt idx="1438">
                  <c:v>0.256995725186293</c:v>
                </c:pt>
                <c:pt idx="1439">
                  <c:v>0.26098234545261</c:v>
                </c:pt>
                <c:pt idx="1440">
                  <c:v>0.475554452664799</c:v>
                </c:pt>
                <c:pt idx="1441">
                  <c:v>0.479981582469841</c:v>
                </c:pt>
                <c:pt idx="1442">
                  <c:v>0.492870917044996</c:v>
                </c:pt>
                <c:pt idx="1443">
                  <c:v>0.486017449046733</c:v>
                </c:pt>
                <c:pt idx="1444">
                  <c:v>0.487630583281431</c:v>
                </c:pt>
                <c:pt idx="1445">
                  <c:v>0.491926023540165</c:v>
                </c:pt>
                <c:pt idx="1446">
                  <c:v>0.491869061870183</c:v>
                </c:pt>
                <c:pt idx="1447">
                  <c:v>0.486201619472735</c:v>
                </c:pt>
                <c:pt idx="1448">
                  <c:v>0.481904312970135</c:v>
                </c:pt>
                <c:pt idx="1449">
                  <c:v>0.485399350756876</c:v>
                </c:pt>
                <c:pt idx="1450">
                  <c:v>0.486842876219356</c:v>
                </c:pt>
                <c:pt idx="1451">
                  <c:v>0.485797161379143</c:v>
                </c:pt>
                <c:pt idx="1452">
                  <c:v>0.486893143286542</c:v>
                </c:pt>
                <c:pt idx="1453">
                  <c:v>0.485965850138199</c:v>
                </c:pt>
                <c:pt idx="1454">
                  <c:v>0.492584568042046</c:v>
                </c:pt>
                <c:pt idx="1455">
                  <c:v>0.495941146654927</c:v>
                </c:pt>
                <c:pt idx="1456">
                  <c:v>0.462551276681708</c:v>
                </c:pt>
                <c:pt idx="1457">
                  <c:v>0.460370157607794</c:v>
                </c:pt>
                <c:pt idx="1458">
                  <c:v>0.458263862955621</c:v>
                </c:pt>
                <c:pt idx="1459">
                  <c:v>0.456621315067038</c:v>
                </c:pt>
                <c:pt idx="1460">
                  <c:v>0.455368550421934</c:v>
                </c:pt>
                <c:pt idx="1461">
                  <c:v>0.453895928142047</c:v>
                </c:pt>
                <c:pt idx="1462">
                  <c:v>0.452790877664634</c:v>
                </c:pt>
                <c:pt idx="1463">
                  <c:v>0.449425539752439</c:v>
                </c:pt>
                <c:pt idx="1464">
                  <c:v>0.450612715006381</c:v>
                </c:pt>
                <c:pt idx="1465">
                  <c:v>0.438885364469018</c:v>
                </c:pt>
                <c:pt idx="1466">
                  <c:v>0.446076035053394</c:v>
                </c:pt>
                <c:pt idx="1467">
                  <c:v>0.451308361385521</c:v>
                </c:pt>
                <c:pt idx="1468">
                  <c:v>0.451561859417648</c:v>
                </c:pt>
                <c:pt idx="1469">
                  <c:v>0.451779265546881</c:v>
                </c:pt>
                <c:pt idx="1470">
                  <c:v>0.454007823310896</c:v>
                </c:pt>
                <c:pt idx="1471">
                  <c:v>0.456942139183619</c:v>
                </c:pt>
                <c:pt idx="1472">
                  <c:v>0.43568314041325</c:v>
                </c:pt>
                <c:pt idx="1473">
                  <c:v>0.436499655542427</c:v>
                </c:pt>
                <c:pt idx="1474">
                  <c:v>0.439847125916156</c:v>
                </c:pt>
                <c:pt idx="1475">
                  <c:v>0.440242827997203</c:v>
                </c:pt>
                <c:pt idx="1476">
                  <c:v>0.437251172354673</c:v>
                </c:pt>
                <c:pt idx="1477">
                  <c:v>0.447104618338159</c:v>
                </c:pt>
                <c:pt idx="1478">
                  <c:v>0.440149580861388</c:v>
                </c:pt>
                <c:pt idx="1479">
                  <c:v>0.431457531189496</c:v>
                </c:pt>
                <c:pt idx="1480">
                  <c:v>0.433121680704595</c:v>
                </c:pt>
                <c:pt idx="1481">
                  <c:v>0.435147598512378</c:v>
                </c:pt>
                <c:pt idx="1482">
                  <c:v>0.434884491914829</c:v>
                </c:pt>
                <c:pt idx="1483">
                  <c:v>0.427167266137927</c:v>
                </c:pt>
                <c:pt idx="1484">
                  <c:v>0.432950672597321</c:v>
                </c:pt>
                <c:pt idx="1485">
                  <c:v>0.433912270109342</c:v>
                </c:pt>
                <c:pt idx="1486">
                  <c:v>0.437186319322007</c:v>
                </c:pt>
                <c:pt idx="1487">
                  <c:v>0.44076436853123</c:v>
                </c:pt>
                <c:pt idx="1488">
                  <c:v>0.307170000364498</c:v>
                </c:pt>
                <c:pt idx="1489">
                  <c:v>0.308226996279437</c:v>
                </c:pt>
                <c:pt idx="1490">
                  <c:v>0.30778398965271</c:v>
                </c:pt>
                <c:pt idx="1491">
                  <c:v>0.307977569662669</c:v>
                </c:pt>
                <c:pt idx="1492">
                  <c:v>0.307962816339295</c:v>
                </c:pt>
                <c:pt idx="1493">
                  <c:v>0.307182006105352</c:v>
                </c:pt>
                <c:pt idx="1494">
                  <c:v>0.303836668463076</c:v>
                </c:pt>
                <c:pt idx="1495">
                  <c:v>0.304737772639397</c:v>
                </c:pt>
                <c:pt idx="1496">
                  <c:v>0.305184709132384</c:v>
                </c:pt>
                <c:pt idx="1497">
                  <c:v>0.293568312162872</c:v>
                </c:pt>
                <c:pt idx="1498">
                  <c:v>0.296690037278726</c:v>
                </c:pt>
                <c:pt idx="1499">
                  <c:v>0.295834353893292</c:v>
                </c:pt>
                <c:pt idx="1500">
                  <c:v>0.294250621856538</c:v>
                </c:pt>
                <c:pt idx="1501">
                  <c:v>0.293422784114384</c:v>
                </c:pt>
                <c:pt idx="1502">
                  <c:v>0.297611952818522</c:v>
                </c:pt>
                <c:pt idx="1503">
                  <c:v>0.301969121520953</c:v>
                </c:pt>
                <c:pt idx="1504">
                  <c:v>0.26769662741207</c:v>
                </c:pt>
                <c:pt idx="1505">
                  <c:v>0.268080986136596</c:v>
                </c:pt>
                <c:pt idx="1506">
                  <c:v>0.267929869968879</c:v>
                </c:pt>
                <c:pt idx="1507">
                  <c:v>0.267507723990864</c:v>
                </c:pt>
                <c:pt idx="1508">
                  <c:v>0.267592911539756</c:v>
                </c:pt>
                <c:pt idx="1509">
                  <c:v>0.268162801953533</c:v>
                </c:pt>
                <c:pt idx="1510">
                  <c:v>0.267870819244333</c:v>
                </c:pt>
                <c:pt idx="1511">
                  <c:v>0.262567743508242</c:v>
                </c:pt>
                <c:pt idx="1512">
                  <c:v>0.262409343350637</c:v>
                </c:pt>
                <c:pt idx="1513">
                  <c:v>0.265136547236562</c:v>
                </c:pt>
                <c:pt idx="1514">
                  <c:v>0.265491555347203</c:v>
                </c:pt>
                <c:pt idx="1515">
                  <c:v>0.267534616130744</c:v>
                </c:pt>
                <c:pt idx="1516">
                  <c:v>0.266265745627735</c:v>
                </c:pt>
                <c:pt idx="1517">
                  <c:v>0.266312069283904</c:v>
                </c:pt>
                <c:pt idx="1518">
                  <c:v>0.271355642919456</c:v>
                </c:pt>
                <c:pt idx="1519">
                  <c:v>0.275033174157196</c:v>
                </c:pt>
                <c:pt idx="1520">
                  <c:v>0.29648393999338</c:v>
                </c:pt>
                <c:pt idx="1521">
                  <c:v>0.297236217346381</c:v>
                </c:pt>
                <c:pt idx="1522">
                  <c:v>0.299158808596231</c:v>
                </c:pt>
                <c:pt idx="1523">
                  <c:v>0.292034100464295</c:v>
                </c:pt>
                <c:pt idx="1524">
                  <c:v>0.2936301845316</c:v>
                </c:pt>
                <c:pt idx="1525">
                  <c:v>0.294043029298584</c:v>
                </c:pt>
                <c:pt idx="1526">
                  <c:v>0.28861398710138</c:v>
                </c:pt>
                <c:pt idx="1527">
                  <c:v>0.294980568326483</c:v>
                </c:pt>
                <c:pt idx="1528">
                  <c:v>0.289932632026164</c:v>
                </c:pt>
                <c:pt idx="1529">
                  <c:v>0.293921164810905</c:v>
                </c:pt>
                <c:pt idx="1530">
                  <c:v>0.294797297734335</c:v>
                </c:pt>
                <c:pt idx="1531">
                  <c:v>0.297257528624584</c:v>
                </c:pt>
                <c:pt idx="1532">
                  <c:v>0.300358672388851</c:v>
                </c:pt>
                <c:pt idx="1533">
                  <c:v>0.302473496753571</c:v>
                </c:pt>
                <c:pt idx="1534">
                  <c:v>0.311578148012014</c:v>
                </c:pt>
                <c:pt idx="1535">
                  <c:v>0.315977091214441</c:v>
                </c:pt>
                <c:pt idx="1536">
                  <c:v>0.505367308583391</c:v>
                </c:pt>
                <c:pt idx="1537">
                  <c:v>0.510908863641258</c:v>
                </c:pt>
                <c:pt idx="1538">
                  <c:v>0.514334748587571</c:v>
                </c:pt>
                <c:pt idx="1539">
                  <c:v>0.506377737216912</c:v>
                </c:pt>
                <c:pt idx="1540">
                  <c:v>0.505030957513021</c:v>
                </c:pt>
                <c:pt idx="1541">
                  <c:v>0.503014813788805</c:v>
                </c:pt>
                <c:pt idx="1542">
                  <c:v>0.48988046288654</c:v>
                </c:pt>
                <c:pt idx="1543">
                  <c:v>0.485902017802161</c:v>
                </c:pt>
                <c:pt idx="1544">
                  <c:v>0.48223204832645</c:v>
                </c:pt>
                <c:pt idx="1545">
                  <c:v>0.476267404616846</c:v>
                </c:pt>
                <c:pt idx="1546">
                  <c:v>0.469334401512629</c:v>
                </c:pt>
                <c:pt idx="1547">
                  <c:v>0.466444868656751</c:v>
                </c:pt>
                <c:pt idx="1548">
                  <c:v>0.459954734672017</c:v>
                </c:pt>
                <c:pt idx="1549">
                  <c:v>0.457203135107658</c:v>
                </c:pt>
                <c:pt idx="1550">
                  <c:v>0.453336725775864</c:v>
                </c:pt>
                <c:pt idx="1551">
                  <c:v>0.456930340496074</c:v>
                </c:pt>
                <c:pt idx="1552">
                  <c:v>0.264356379274303</c:v>
                </c:pt>
                <c:pt idx="1553">
                  <c:v>0.263978036495796</c:v>
                </c:pt>
                <c:pt idx="1554">
                  <c:v>0.258895061266369</c:v>
                </c:pt>
                <c:pt idx="1555">
                  <c:v>0.257604372236573</c:v>
                </c:pt>
                <c:pt idx="1556">
                  <c:v>0.254828685780105</c:v>
                </c:pt>
                <c:pt idx="1557">
                  <c:v>0.254068741383837</c:v>
                </c:pt>
                <c:pt idx="1558">
                  <c:v>0.251122687723349</c:v>
                </c:pt>
                <c:pt idx="1559">
                  <c:v>0.250620702373634</c:v>
                </c:pt>
                <c:pt idx="1560">
                  <c:v>0.250365677096417</c:v>
                </c:pt>
                <c:pt idx="1561">
                  <c:v>0.250592800538835</c:v>
                </c:pt>
                <c:pt idx="1562">
                  <c:v>0.254763401534378</c:v>
                </c:pt>
                <c:pt idx="1563">
                  <c:v>0.25255945814594</c:v>
                </c:pt>
                <c:pt idx="1564">
                  <c:v>0.25259912787923</c:v>
                </c:pt>
                <c:pt idx="1565">
                  <c:v>0.258597114741277</c:v>
                </c:pt>
                <c:pt idx="1566">
                  <c:v>0.263279971125178</c:v>
                </c:pt>
                <c:pt idx="1567">
                  <c:v>0.26706549417278</c:v>
                </c:pt>
                <c:pt idx="1568">
                  <c:v>0.229508781367908</c:v>
                </c:pt>
                <c:pt idx="1569">
                  <c:v>0.22532058718546</c:v>
                </c:pt>
                <c:pt idx="1570">
                  <c:v>0.222773641996618</c:v>
                </c:pt>
                <c:pt idx="1571">
                  <c:v>0.226379337806523</c:v>
                </c:pt>
                <c:pt idx="1572">
                  <c:v>0.228173489876864</c:v>
                </c:pt>
                <c:pt idx="1573">
                  <c:v>0.241770739961918</c:v>
                </c:pt>
                <c:pt idx="1574">
                  <c:v>0.240244272378915</c:v>
                </c:pt>
                <c:pt idx="1575">
                  <c:v>0.240732394546217</c:v>
                </c:pt>
                <c:pt idx="1576">
                  <c:v>0.257005591470084</c:v>
                </c:pt>
                <c:pt idx="1577">
                  <c:v>0.257270880602594</c:v>
                </c:pt>
                <c:pt idx="1578">
                  <c:v>0.241684784667934</c:v>
                </c:pt>
                <c:pt idx="1579">
                  <c:v>0.237715261011842</c:v>
                </c:pt>
                <c:pt idx="1580">
                  <c:v>0.244920200350883</c:v>
                </c:pt>
                <c:pt idx="1581">
                  <c:v>0.262809593192679</c:v>
                </c:pt>
                <c:pt idx="1582">
                  <c:v>0.264701556203622</c:v>
                </c:pt>
                <c:pt idx="1583">
                  <c:v>0.269305077138182</c:v>
                </c:pt>
                <c:pt idx="1584">
                  <c:v>0.49177107472737</c:v>
                </c:pt>
                <c:pt idx="1585">
                  <c:v>0.499775973082107</c:v>
                </c:pt>
                <c:pt idx="1586">
                  <c:v>0.490297522895471</c:v>
                </c:pt>
                <c:pt idx="1587">
                  <c:v>0.494041279075898</c:v>
                </c:pt>
                <c:pt idx="1588">
                  <c:v>0.485645378977158</c:v>
                </c:pt>
                <c:pt idx="1589">
                  <c:v>0.482506363982707</c:v>
                </c:pt>
                <c:pt idx="1590">
                  <c:v>0.482451235456812</c:v>
                </c:pt>
                <c:pt idx="1591">
                  <c:v>0.489410695386349</c:v>
                </c:pt>
                <c:pt idx="1592">
                  <c:v>0.490310954885377</c:v>
                </c:pt>
                <c:pt idx="1593">
                  <c:v>0.48655484357157</c:v>
                </c:pt>
                <c:pt idx="1594">
                  <c:v>0.484204006124127</c:v>
                </c:pt>
                <c:pt idx="1595">
                  <c:v>0.486002536438472</c:v>
                </c:pt>
                <c:pt idx="1596">
                  <c:v>0.488691559065419</c:v>
                </c:pt>
                <c:pt idx="1597">
                  <c:v>0.49058460448373</c:v>
                </c:pt>
                <c:pt idx="1598">
                  <c:v>0.497833229073223</c:v>
                </c:pt>
                <c:pt idx="1599">
                  <c:v>0.501206977955052</c:v>
                </c:pt>
                <c:pt idx="1600">
                  <c:v>0.548675457018143</c:v>
                </c:pt>
                <c:pt idx="1601">
                  <c:v>0.544561729213603</c:v>
                </c:pt>
                <c:pt idx="1602">
                  <c:v>0.534235887547924</c:v>
                </c:pt>
                <c:pt idx="1603">
                  <c:v>0.535573704418831</c:v>
                </c:pt>
                <c:pt idx="1604">
                  <c:v>0.527790892528688</c:v>
                </c:pt>
                <c:pt idx="1605">
                  <c:v>0.533587014073566</c:v>
                </c:pt>
                <c:pt idx="1606">
                  <c:v>0.522755202011911</c:v>
                </c:pt>
                <c:pt idx="1607">
                  <c:v>0.523931263262926</c:v>
                </c:pt>
                <c:pt idx="1608">
                  <c:v>0.527269860949348</c:v>
                </c:pt>
                <c:pt idx="1609">
                  <c:v>0.531632403135962</c:v>
                </c:pt>
                <c:pt idx="1610">
                  <c:v>0.532813839141825</c:v>
                </c:pt>
                <c:pt idx="1611">
                  <c:v>0.530892214400296</c:v>
                </c:pt>
                <c:pt idx="1612">
                  <c:v>0.532700137101348</c:v>
                </c:pt>
                <c:pt idx="1613">
                  <c:v>0.528785217892578</c:v>
                </c:pt>
                <c:pt idx="1614">
                  <c:v>0.53123293652913</c:v>
                </c:pt>
                <c:pt idx="1615">
                  <c:v>0.534323071824322</c:v>
                </c:pt>
                <c:pt idx="1616">
                  <c:v>0.30503439446351</c:v>
                </c:pt>
                <c:pt idx="1617">
                  <c:v>0.300969798384548</c:v>
                </c:pt>
                <c:pt idx="1618">
                  <c:v>0.308712105309739</c:v>
                </c:pt>
                <c:pt idx="1619">
                  <c:v>0.299812902152426</c:v>
                </c:pt>
                <c:pt idx="1620">
                  <c:v>0.302162813957534</c:v>
                </c:pt>
                <c:pt idx="1621">
                  <c:v>0.306769931061767</c:v>
                </c:pt>
                <c:pt idx="1622">
                  <c:v>0.309007194748495</c:v>
                </c:pt>
                <c:pt idx="1623">
                  <c:v>0.311342009943813</c:v>
                </c:pt>
                <c:pt idx="1624">
                  <c:v>0.296401817654829</c:v>
                </c:pt>
                <c:pt idx="1625">
                  <c:v>0.314526303314157</c:v>
                </c:pt>
                <c:pt idx="1626">
                  <c:v>0.311296769787062</c:v>
                </c:pt>
                <c:pt idx="1627">
                  <c:v>0.30499779622217</c:v>
                </c:pt>
                <c:pt idx="1628">
                  <c:v>0.305696525610241</c:v>
                </c:pt>
                <c:pt idx="1629">
                  <c:v>0.308227868686648</c:v>
                </c:pt>
                <c:pt idx="1630">
                  <c:v>0.311276700894789</c:v>
                </c:pt>
                <c:pt idx="1631">
                  <c:v>0.315086507310871</c:v>
                </c:pt>
                <c:pt idx="1632">
                  <c:v>0.258257382657905</c:v>
                </c:pt>
                <c:pt idx="1633">
                  <c:v>0.258496803743105</c:v>
                </c:pt>
                <c:pt idx="1634">
                  <c:v>0.256148094734113</c:v>
                </c:pt>
                <c:pt idx="1635">
                  <c:v>0.255103481327138</c:v>
                </c:pt>
                <c:pt idx="1636">
                  <c:v>0.255298129162875</c:v>
                </c:pt>
                <c:pt idx="1637">
                  <c:v>0.257241909877268</c:v>
                </c:pt>
                <c:pt idx="1638">
                  <c:v>0.250661635487085</c:v>
                </c:pt>
                <c:pt idx="1639">
                  <c:v>0.252167156734413</c:v>
                </c:pt>
                <c:pt idx="1640">
                  <c:v>0.248873152239411</c:v>
                </c:pt>
                <c:pt idx="1641">
                  <c:v>0.245129540689106</c:v>
                </c:pt>
                <c:pt idx="1642">
                  <c:v>0.252638646685009</c:v>
                </c:pt>
                <c:pt idx="1643">
                  <c:v>0.255642931155753</c:v>
                </c:pt>
                <c:pt idx="1644">
                  <c:v>0.254552028433788</c:v>
                </c:pt>
                <c:pt idx="1645">
                  <c:v>0.255491849115273</c:v>
                </c:pt>
                <c:pt idx="1646">
                  <c:v>0.26975841231983</c:v>
                </c:pt>
                <c:pt idx="1647">
                  <c:v>0.271522439789852</c:v>
                </c:pt>
                <c:pt idx="1648">
                  <c:v>0.185060203775166</c:v>
                </c:pt>
                <c:pt idx="1649">
                  <c:v>0.184120221840915</c:v>
                </c:pt>
                <c:pt idx="1650">
                  <c:v>0.183718857792843</c:v>
                </c:pt>
                <c:pt idx="1651">
                  <c:v>0.182671152281357</c:v>
                </c:pt>
                <c:pt idx="1652">
                  <c:v>0.181525885794261</c:v>
                </c:pt>
                <c:pt idx="1653">
                  <c:v>0.160089968900661</c:v>
                </c:pt>
                <c:pt idx="1654">
                  <c:v>0.164781090010665</c:v>
                </c:pt>
                <c:pt idx="1655">
                  <c:v>0.155533186730425</c:v>
                </c:pt>
                <c:pt idx="1656">
                  <c:v>0.165152191615233</c:v>
                </c:pt>
                <c:pt idx="1657">
                  <c:v>0.163452851714661</c:v>
                </c:pt>
                <c:pt idx="1658">
                  <c:v>0.160845371180022</c:v>
                </c:pt>
                <c:pt idx="1659">
                  <c:v>0.159900573436128</c:v>
                </c:pt>
                <c:pt idx="1660">
                  <c:v>0.176454153156057</c:v>
                </c:pt>
                <c:pt idx="1661">
                  <c:v>0.178571211161327</c:v>
                </c:pt>
                <c:pt idx="1662">
                  <c:v>0.202664144540914</c:v>
                </c:pt>
                <c:pt idx="1663">
                  <c:v>0.207376603703438</c:v>
                </c:pt>
                <c:pt idx="1664">
                  <c:v>0.500226978307045</c:v>
                </c:pt>
                <c:pt idx="1665">
                  <c:v>0.497716416625998</c:v>
                </c:pt>
                <c:pt idx="1666">
                  <c:v>0.495127975997471</c:v>
                </c:pt>
                <c:pt idx="1667">
                  <c:v>0.494884602426982</c:v>
                </c:pt>
                <c:pt idx="1668">
                  <c:v>0.496750413482134</c:v>
                </c:pt>
                <c:pt idx="1669">
                  <c:v>0.497581023562194</c:v>
                </c:pt>
                <c:pt idx="1670">
                  <c:v>0.49826450638638</c:v>
                </c:pt>
                <c:pt idx="1671">
                  <c:v>0.493924729969751</c:v>
                </c:pt>
                <c:pt idx="1672">
                  <c:v>0.4973278179485</c:v>
                </c:pt>
                <c:pt idx="1673">
                  <c:v>0.493345966131183</c:v>
                </c:pt>
                <c:pt idx="1674">
                  <c:v>0.494541686448686</c:v>
                </c:pt>
                <c:pt idx="1675">
                  <c:v>0.490198680525177</c:v>
                </c:pt>
                <c:pt idx="1676">
                  <c:v>0.480379059579878</c:v>
                </c:pt>
                <c:pt idx="1677">
                  <c:v>0.477693750320842</c:v>
                </c:pt>
                <c:pt idx="1678">
                  <c:v>0.484756489153252</c:v>
                </c:pt>
                <c:pt idx="1679">
                  <c:v>0.487273375652452</c:v>
                </c:pt>
                <c:pt idx="1680">
                  <c:v>0.533525589718074</c:v>
                </c:pt>
                <c:pt idx="1681">
                  <c:v>0.525335506243277</c:v>
                </c:pt>
                <c:pt idx="1682">
                  <c:v>0.523212939515635</c:v>
                </c:pt>
                <c:pt idx="1683">
                  <c:v>0.531649760579354</c:v>
                </c:pt>
                <c:pt idx="1684">
                  <c:v>0.519346191887789</c:v>
                </c:pt>
                <c:pt idx="1685">
                  <c:v>0.509173093818887</c:v>
                </c:pt>
                <c:pt idx="1686">
                  <c:v>0.523194616429732</c:v>
                </c:pt>
                <c:pt idx="1687">
                  <c:v>0.529173219038748</c:v>
                </c:pt>
                <c:pt idx="1688">
                  <c:v>0.527798529845088</c:v>
                </c:pt>
                <c:pt idx="1689">
                  <c:v>0.513796947575073</c:v>
                </c:pt>
                <c:pt idx="1690">
                  <c:v>0.508387919047478</c:v>
                </c:pt>
                <c:pt idx="1691">
                  <c:v>0.497288274625269</c:v>
                </c:pt>
                <c:pt idx="1692">
                  <c:v>0.496458671668764</c:v>
                </c:pt>
                <c:pt idx="1693">
                  <c:v>0.502933999652786</c:v>
                </c:pt>
                <c:pt idx="1694">
                  <c:v>0.510754978114347</c:v>
                </c:pt>
                <c:pt idx="1695">
                  <c:v>0.514425513447559</c:v>
                </c:pt>
                <c:pt idx="1696">
                  <c:v>0.280466014052093</c:v>
                </c:pt>
                <c:pt idx="1697">
                  <c:v>0.287135061184436</c:v>
                </c:pt>
                <c:pt idx="1698">
                  <c:v>0.284855005515587</c:v>
                </c:pt>
                <c:pt idx="1699">
                  <c:v>0.281948889262776</c:v>
                </c:pt>
                <c:pt idx="1700">
                  <c:v>0.284092703401001</c:v>
                </c:pt>
                <c:pt idx="1701">
                  <c:v>0.279851101748196</c:v>
                </c:pt>
                <c:pt idx="1702">
                  <c:v>0.277193355473663</c:v>
                </c:pt>
                <c:pt idx="1703">
                  <c:v>0.278996527868501</c:v>
                </c:pt>
                <c:pt idx="1704">
                  <c:v>0.26981304373865</c:v>
                </c:pt>
                <c:pt idx="1705">
                  <c:v>0.278555871973646</c:v>
                </c:pt>
                <c:pt idx="1706">
                  <c:v>0.268863981979314</c:v>
                </c:pt>
                <c:pt idx="1707">
                  <c:v>0.268432568598406</c:v>
                </c:pt>
                <c:pt idx="1708">
                  <c:v>0.267745828422626</c:v>
                </c:pt>
                <c:pt idx="1709">
                  <c:v>0.26818381425295</c:v>
                </c:pt>
                <c:pt idx="1710">
                  <c:v>0.272116419885223</c:v>
                </c:pt>
                <c:pt idx="1711">
                  <c:v>0.276557673681071</c:v>
                </c:pt>
                <c:pt idx="1712">
                  <c:v>0.427146905767026</c:v>
                </c:pt>
                <c:pt idx="1713">
                  <c:v>0.42442572793524</c:v>
                </c:pt>
                <c:pt idx="1714">
                  <c:v>0.415188148029014</c:v>
                </c:pt>
                <c:pt idx="1715">
                  <c:v>0.412457302771101</c:v>
                </c:pt>
                <c:pt idx="1716">
                  <c:v>0.407512948545017</c:v>
                </c:pt>
                <c:pt idx="1717">
                  <c:v>0.40068397935998</c:v>
                </c:pt>
                <c:pt idx="1718">
                  <c:v>0.395648498033957</c:v>
                </c:pt>
                <c:pt idx="1719">
                  <c:v>0.394140649526643</c:v>
                </c:pt>
                <c:pt idx="1720">
                  <c:v>0.391480289995993</c:v>
                </c:pt>
                <c:pt idx="1721">
                  <c:v>0.389551452238198</c:v>
                </c:pt>
                <c:pt idx="1722">
                  <c:v>0.387223541887379</c:v>
                </c:pt>
                <c:pt idx="1723">
                  <c:v>0.382953097948517</c:v>
                </c:pt>
                <c:pt idx="1724">
                  <c:v>0.379877265581163</c:v>
                </c:pt>
                <c:pt idx="1725">
                  <c:v>0.378541915301356</c:v>
                </c:pt>
                <c:pt idx="1726">
                  <c:v>0.381257629793841</c:v>
                </c:pt>
                <c:pt idx="1727">
                  <c:v>0.384901117568111</c:v>
                </c:pt>
                <c:pt idx="1728">
                  <c:v>0.545671278077012</c:v>
                </c:pt>
                <c:pt idx="1729">
                  <c:v>0.544616284934145</c:v>
                </c:pt>
                <c:pt idx="1730">
                  <c:v>0.542364263621987</c:v>
                </c:pt>
                <c:pt idx="1731">
                  <c:v>0.544090992229327</c:v>
                </c:pt>
                <c:pt idx="1732">
                  <c:v>0.543530069550627</c:v>
                </c:pt>
                <c:pt idx="1733">
                  <c:v>0.541231076819459</c:v>
                </c:pt>
                <c:pt idx="1734">
                  <c:v>0.545137424240627</c:v>
                </c:pt>
                <c:pt idx="1735">
                  <c:v>0.543610870460405</c:v>
                </c:pt>
                <c:pt idx="1736">
                  <c:v>0.539593389071174</c:v>
                </c:pt>
                <c:pt idx="1737">
                  <c:v>0.533654540248597</c:v>
                </c:pt>
                <c:pt idx="1738">
                  <c:v>0.538270723174969</c:v>
                </c:pt>
                <c:pt idx="1739">
                  <c:v>0.539023943108976</c:v>
                </c:pt>
                <c:pt idx="1740">
                  <c:v>0.536891899681028</c:v>
                </c:pt>
                <c:pt idx="1741">
                  <c:v>0.535856371667314</c:v>
                </c:pt>
                <c:pt idx="1742">
                  <c:v>0.538843273945835</c:v>
                </c:pt>
                <c:pt idx="1743">
                  <c:v>0.541037629388958</c:v>
                </c:pt>
                <c:pt idx="1744">
                  <c:v>0.216738477617492</c:v>
                </c:pt>
                <c:pt idx="1745">
                  <c:v>0.21626624084798</c:v>
                </c:pt>
                <c:pt idx="1746">
                  <c:v>0.21326622630069</c:v>
                </c:pt>
                <c:pt idx="1747">
                  <c:v>0.209537459725734</c:v>
                </c:pt>
                <c:pt idx="1748">
                  <c:v>0.213296930273295</c:v>
                </c:pt>
                <c:pt idx="1749">
                  <c:v>0.214487295129799</c:v>
                </c:pt>
                <c:pt idx="1750">
                  <c:v>0.213519605414741</c:v>
                </c:pt>
                <c:pt idx="1751">
                  <c:v>0.2144645173257</c:v>
                </c:pt>
                <c:pt idx="1752">
                  <c:v>0.242380461959347</c:v>
                </c:pt>
                <c:pt idx="1753">
                  <c:v>0.232143750564073</c:v>
                </c:pt>
                <c:pt idx="1754">
                  <c:v>0.234677534976672</c:v>
                </c:pt>
                <c:pt idx="1755">
                  <c:v>0.228804126771611</c:v>
                </c:pt>
                <c:pt idx="1756">
                  <c:v>0.240717630490666</c:v>
                </c:pt>
                <c:pt idx="1757">
                  <c:v>0.244996591135334</c:v>
                </c:pt>
                <c:pt idx="1758">
                  <c:v>0.249389709120817</c:v>
                </c:pt>
                <c:pt idx="1759">
                  <c:v>0.253732493772452</c:v>
                </c:pt>
                <c:pt idx="1760">
                  <c:v>0.47281687429381</c:v>
                </c:pt>
                <c:pt idx="1761">
                  <c:v>0.471238657488978</c:v>
                </c:pt>
                <c:pt idx="1762">
                  <c:v>0.469084341984146</c:v>
                </c:pt>
                <c:pt idx="1763">
                  <c:v>0.468243187679314</c:v>
                </c:pt>
                <c:pt idx="1764">
                  <c:v>0.469193870370315</c:v>
                </c:pt>
                <c:pt idx="1765">
                  <c:v>0.471061451031595</c:v>
                </c:pt>
                <c:pt idx="1766">
                  <c:v>0.472639856522129</c:v>
                </c:pt>
                <c:pt idx="1767">
                  <c:v>0.473657192487663</c:v>
                </c:pt>
                <c:pt idx="1768">
                  <c:v>0.478201478840697</c:v>
                </c:pt>
                <c:pt idx="1769">
                  <c:v>0.478341720497898</c:v>
                </c:pt>
                <c:pt idx="1770">
                  <c:v>0.480977537234265</c:v>
                </c:pt>
                <c:pt idx="1771">
                  <c:v>0.488412939662299</c:v>
                </c:pt>
                <c:pt idx="1772">
                  <c:v>0.489263301922278</c:v>
                </c:pt>
                <c:pt idx="1773">
                  <c:v>0.491668314944756</c:v>
                </c:pt>
                <c:pt idx="1774">
                  <c:v>0.488960051350017</c:v>
                </c:pt>
                <c:pt idx="1775">
                  <c:v>0.491798351129538</c:v>
                </c:pt>
                <c:pt idx="1776">
                  <c:v>0.513638428851693</c:v>
                </c:pt>
                <c:pt idx="1777">
                  <c:v>0.510500938148954</c:v>
                </c:pt>
                <c:pt idx="1778">
                  <c:v>0.516180628168535</c:v>
                </c:pt>
                <c:pt idx="1779">
                  <c:v>0.523964810349661</c:v>
                </c:pt>
                <c:pt idx="1780">
                  <c:v>0.513863616147352</c:v>
                </c:pt>
                <c:pt idx="1781">
                  <c:v>0.506470625003377</c:v>
                </c:pt>
                <c:pt idx="1782">
                  <c:v>0.510761861888294</c:v>
                </c:pt>
                <c:pt idx="1783">
                  <c:v>0.508795136290773</c:v>
                </c:pt>
                <c:pt idx="1784">
                  <c:v>0.504711075271188</c:v>
                </c:pt>
                <c:pt idx="1785">
                  <c:v>0.494717187322538</c:v>
                </c:pt>
                <c:pt idx="1786">
                  <c:v>0.502553380045201</c:v>
                </c:pt>
                <c:pt idx="1787">
                  <c:v>0.489634040150807</c:v>
                </c:pt>
                <c:pt idx="1788">
                  <c:v>0.486173777123893</c:v>
                </c:pt>
                <c:pt idx="1789">
                  <c:v>0.489874436130769</c:v>
                </c:pt>
                <c:pt idx="1790">
                  <c:v>0.492453500038098</c:v>
                </c:pt>
                <c:pt idx="1791">
                  <c:v>0.496246985779112</c:v>
                </c:pt>
                <c:pt idx="1792">
                  <c:v>0.249643474897988</c:v>
                </c:pt>
                <c:pt idx="1793">
                  <c:v>0.248568431917795</c:v>
                </c:pt>
                <c:pt idx="1794">
                  <c:v>0.248526443754035</c:v>
                </c:pt>
                <c:pt idx="1795">
                  <c:v>0.247609524262877</c:v>
                </c:pt>
                <c:pt idx="1796">
                  <c:v>0.247109087303222</c:v>
                </c:pt>
                <c:pt idx="1797">
                  <c:v>0.245846395939564</c:v>
                </c:pt>
                <c:pt idx="1798">
                  <c:v>0.245741813527572</c:v>
                </c:pt>
                <c:pt idx="1799">
                  <c:v>0.246025424701322</c:v>
                </c:pt>
                <c:pt idx="1800">
                  <c:v>0.246485114056346</c:v>
                </c:pt>
                <c:pt idx="1801">
                  <c:v>0.24609442034663</c:v>
                </c:pt>
                <c:pt idx="1802">
                  <c:v>0.245445508300223</c:v>
                </c:pt>
                <c:pt idx="1803">
                  <c:v>0.251050808555778</c:v>
                </c:pt>
                <c:pt idx="1804">
                  <c:v>0.249657777415541</c:v>
                </c:pt>
                <c:pt idx="1805">
                  <c:v>0.25291501291389</c:v>
                </c:pt>
                <c:pt idx="1806">
                  <c:v>0.256585216269577</c:v>
                </c:pt>
                <c:pt idx="1807">
                  <c:v>0.260674239067311</c:v>
                </c:pt>
                <c:pt idx="1808">
                  <c:v>0.260207044390907</c:v>
                </c:pt>
                <c:pt idx="1809">
                  <c:v>0.262707134502018</c:v>
                </c:pt>
                <c:pt idx="1810">
                  <c:v>0.258767224845777</c:v>
                </c:pt>
                <c:pt idx="1811">
                  <c:v>0.259438853463247</c:v>
                </c:pt>
                <c:pt idx="1812">
                  <c:v>0.262115139887649</c:v>
                </c:pt>
                <c:pt idx="1813">
                  <c:v>0.261058482871847</c:v>
                </c:pt>
                <c:pt idx="1814">
                  <c:v>0.257819622743038</c:v>
                </c:pt>
                <c:pt idx="1815">
                  <c:v>0.255864707544321</c:v>
                </c:pt>
                <c:pt idx="1816">
                  <c:v>0.251144158034401</c:v>
                </c:pt>
                <c:pt idx="1817">
                  <c:v>0.246418223512464</c:v>
                </c:pt>
                <c:pt idx="1818">
                  <c:v>0.243988790223655</c:v>
                </c:pt>
                <c:pt idx="1819">
                  <c:v>0.244064796844898</c:v>
                </c:pt>
                <c:pt idx="1820">
                  <c:v>0.24048622914984</c:v>
                </c:pt>
                <c:pt idx="1821">
                  <c:v>0.24411797841331</c:v>
                </c:pt>
                <c:pt idx="1822">
                  <c:v>0.24595323012926</c:v>
                </c:pt>
                <c:pt idx="1823">
                  <c:v>0.248012520932951</c:v>
                </c:pt>
                <c:pt idx="1824">
                  <c:v>0.491474713076388</c:v>
                </c:pt>
                <c:pt idx="1825">
                  <c:v>0.491573612364193</c:v>
                </c:pt>
                <c:pt idx="1826">
                  <c:v>0.493689293231673</c:v>
                </c:pt>
                <c:pt idx="1827">
                  <c:v>0.493356388224864</c:v>
                </c:pt>
                <c:pt idx="1828">
                  <c:v>0.493269651956368</c:v>
                </c:pt>
                <c:pt idx="1829">
                  <c:v>0.492860369155352</c:v>
                </c:pt>
                <c:pt idx="1830">
                  <c:v>0.493098775678963</c:v>
                </c:pt>
                <c:pt idx="1831">
                  <c:v>0.492742435958359</c:v>
                </c:pt>
                <c:pt idx="1832">
                  <c:v>0.492742938109402</c:v>
                </c:pt>
                <c:pt idx="1833">
                  <c:v>0.492538811149841</c:v>
                </c:pt>
                <c:pt idx="1834">
                  <c:v>0.491697558815687</c:v>
                </c:pt>
                <c:pt idx="1835">
                  <c:v>0.49211321754243</c:v>
                </c:pt>
                <c:pt idx="1836">
                  <c:v>0.493935447786145</c:v>
                </c:pt>
                <c:pt idx="1837">
                  <c:v>0.492806377021323</c:v>
                </c:pt>
                <c:pt idx="1838">
                  <c:v>0.49570093170148</c:v>
                </c:pt>
                <c:pt idx="1839">
                  <c:v>0.49860687011274</c:v>
                </c:pt>
                <c:pt idx="1840">
                  <c:v>0.273595953448586</c:v>
                </c:pt>
                <c:pt idx="1841">
                  <c:v>0.271532719343456</c:v>
                </c:pt>
                <c:pt idx="1842">
                  <c:v>0.270871821486107</c:v>
                </c:pt>
                <c:pt idx="1843">
                  <c:v>0.271187654694951</c:v>
                </c:pt>
                <c:pt idx="1844">
                  <c:v>0.270561390153589</c:v>
                </c:pt>
                <c:pt idx="1845">
                  <c:v>0.277038851187933</c:v>
                </c:pt>
                <c:pt idx="1846">
                  <c:v>0.281685006066624</c:v>
                </c:pt>
                <c:pt idx="1847">
                  <c:v>0.274762132259493</c:v>
                </c:pt>
                <c:pt idx="1848">
                  <c:v>0.278261229271997</c:v>
                </c:pt>
                <c:pt idx="1849">
                  <c:v>0.27501024311163</c:v>
                </c:pt>
                <c:pt idx="1850">
                  <c:v>0.273967049594959</c:v>
                </c:pt>
                <c:pt idx="1851">
                  <c:v>0.27534789307275</c:v>
                </c:pt>
                <c:pt idx="1852">
                  <c:v>0.278027855975064</c:v>
                </c:pt>
                <c:pt idx="1853">
                  <c:v>0.278074034568681</c:v>
                </c:pt>
                <c:pt idx="1854">
                  <c:v>0.286257518689739</c:v>
                </c:pt>
                <c:pt idx="1855">
                  <c:v>0.2899168961897</c:v>
                </c:pt>
                <c:pt idx="1856">
                  <c:v>0.222139796224705</c:v>
                </c:pt>
                <c:pt idx="1857">
                  <c:v>0.217516621090531</c:v>
                </c:pt>
                <c:pt idx="1858">
                  <c:v>0.230709468251038</c:v>
                </c:pt>
                <c:pt idx="1859">
                  <c:v>0.217000590765043</c:v>
                </c:pt>
                <c:pt idx="1860">
                  <c:v>0.208417938006999</c:v>
                </c:pt>
                <c:pt idx="1861">
                  <c:v>0.210429349850435</c:v>
                </c:pt>
                <c:pt idx="1862">
                  <c:v>0.208617098838618</c:v>
                </c:pt>
                <c:pt idx="1863">
                  <c:v>0.214047435296425</c:v>
                </c:pt>
                <c:pt idx="1864">
                  <c:v>0.211697380665894</c:v>
                </c:pt>
                <c:pt idx="1865">
                  <c:v>0.209750411883827</c:v>
                </c:pt>
                <c:pt idx="1866">
                  <c:v>0.205300880945121</c:v>
                </c:pt>
                <c:pt idx="1867">
                  <c:v>0.203077180908211</c:v>
                </c:pt>
                <c:pt idx="1868">
                  <c:v>0.205294648497695</c:v>
                </c:pt>
                <c:pt idx="1869">
                  <c:v>0.228027960674505</c:v>
                </c:pt>
                <c:pt idx="1870">
                  <c:v>0.231182540813722</c:v>
                </c:pt>
                <c:pt idx="1871">
                  <c:v>0.235000626443746</c:v>
                </c:pt>
                <c:pt idx="1872">
                  <c:v>0.366262950001268</c:v>
                </c:pt>
                <c:pt idx="1873">
                  <c:v>0.371543777830378</c:v>
                </c:pt>
                <c:pt idx="1874">
                  <c:v>0.369427090038021</c:v>
                </c:pt>
                <c:pt idx="1875">
                  <c:v>0.371085569688542</c:v>
                </c:pt>
                <c:pt idx="1876">
                  <c:v>0.3691007480315</c:v>
                </c:pt>
                <c:pt idx="1877">
                  <c:v>0.390050470222078</c:v>
                </c:pt>
                <c:pt idx="1878">
                  <c:v>0.381916285439022</c:v>
                </c:pt>
                <c:pt idx="1879">
                  <c:v>0.379201458191215</c:v>
                </c:pt>
                <c:pt idx="1880">
                  <c:v>0.364681002766019</c:v>
                </c:pt>
                <c:pt idx="1881">
                  <c:v>0.366710904404456</c:v>
                </c:pt>
                <c:pt idx="1882">
                  <c:v>0.367482326856795</c:v>
                </c:pt>
                <c:pt idx="1883">
                  <c:v>0.3665115844622</c:v>
                </c:pt>
                <c:pt idx="1884">
                  <c:v>0.365269048530968</c:v>
                </c:pt>
                <c:pt idx="1885">
                  <c:v>0.366881366647409</c:v>
                </c:pt>
                <c:pt idx="1886">
                  <c:v>0.367396074959564</c:v>
                </c:pt>
                <c:pt idx="1887">
                  <c:v>0.370477838674167</c:v>
                </c:pt>
                <c:pt idx="1888">
                  <c:v>0.255530867639459</c:v>
                </c:pt>
                <c:pt idx="1889">
                  <c:v>0.253541290376865</c:v>
                </c:pt>
                <c:pt idx="1890">
                  <c:v>0.251593303782352</c:v>
                </c:pt>
                <c:pt idx="1891">
                  <c:v>0.249670873921667</c:v>
                </c:pt>
                <c:pt idx="1892">
                  <c:v>0.247761996553028</c:v>
                </c:pt>
                <c:pt idx="1893">
                  <c:v>0.245858272948971</c:v>
                </c:pt>
                <c:pt idx="1894">
                  <c:v>0.245799490148335</c:v>
                </c:pt>
                <c:pt idx="1895">
                  <c:v>0.245734853689162</c:v>
                </c:pt>
                <c:pt idx="1896">
                  <c:v>0.24565509527877</c:v>
                </c:pt>
                <c:pt idx="1897">
                  <c:v>0.245934639942131</c:v>
                </c:pt>
                <c:pt idx="1898">
                  <c:v>0.246173859784146</c:v>
                </c:pt>
                <c:pt idx="1899">
                  <c:v>0.2461174391745</c:v>
                </c:pt>
                <c:pt idx="1900">
                  <c:v>0.222459862559063</c:v>
                </c:pt>
                <c:pt idx="1901">
                  <c:v>0.222925278243685</c:v>
                </c:pt>
                <c:pt idx="1902">
                  <c:v>0.226032499657067</c:v>
                </c:pt>
                <c:pt idx="1903">
                  <c:v>0.229540745206489</c:v>
                </c:pt>
                <c:pt idx="1904">
                  <c:v>0.375681100947363</c:v>
                </c:pt>
                <c:pt idx="1905">
                  <c:v>0.368425934460053</c:v>
                </c:pt>
                <c:pt idx="1906">
                  <c:v>0.366410498582471</c:v>
                </c:pt>
                <c:pt idx="1907">
                  <c:v>0.370252419399068</c:v>
                </c:pt>
                <c:pt idx="1908">
                  <c:v>0.369067988357122</c:v>
                </c:pt>
                <c:pt idx="1909">
                  <c:v>0.374098233480622</c:v>
                </c:pt>
                <c:pt idx="1910">
                  <c:v>0.372884953596737</c:v>
                </c:pt>
                <c:pt idx="1911">
                  <c:v>0.370424420986286</c:v>
                </c:pt>
                <c:pt idx="1912">
                  <c:v>0.362681503871695</c:v>
                </c:pt>
                <c:pt idx="1913">
                  <c:v>0.364466256938801</c:v>
                </c:pt>
                <c:pt idx="1914">
                  <c:v>0.366000512806962</c:v>
                </c:pt>
                <c:pt idx="1915">
                  <c:v>0.359362973610659</c:v>
                </c:pt>
                <c:pt idx="1916">
                  <c:v>0.37062618836219</c:v>
                </c:pt>
                <c:pt idx="1917">
                  <c:v>0.368555906623395</c:v>
                </c:pt>
                <c:pt idx="1918">
                  <c:v>0.372396071914981</c:v>
                </c:pt>
                <c:pt idx="1919">
                  <c:v>0.376692970034556</c:v>
                </c:pt>
                <c:pt idx="1920">
                  <c:v>0.595319411731605</c:v>
                </c:pt>
                <c:pt idx="1921">
                  <c:v>0.588443004653048</c:v>
                </c:pt>
                <c:pt idx="1922">
                  <c:v>0.581421763151727</c:v>
                </c:pt>
                <c:pt idx="1923">
                  <c:v>0.580284517151625</c:v>
                </c:pt>
                <c:pt idx="1924">
                  <c:v>0.573361191322967</c:v>
                </c:pt>
                <c:pt idx="1925">
                  <c:v>0.570777560748678</c:v>
                </c:pt>
                <c:pt idx="1926">
                  <c:v>0.570573891528251</c:v>
                </c:pt>
                <c:pt idx="1927">
                  <c:v>0.571755842025188</c:v>
                </c:pt>
                <c:pt idx="1928">
                  <c:v>0.571590402948727</c:v>
                </c:pt>
                <c:pt idx="1929">
                  <c:v>0.572860531879341</c:v>
                </c:pt>
                <c:pt idx="1930">
                  <c:v>0.571461720852187</c:v>
                </c:pt>
                <c:pt idx="1931">
                  <c:v>0.572926788289413</c:v>
                </c:pt>
                <c:pt idx="1932">
                  <c:v>0.561832030475147</c:v>
                </c:pt>
                <c:pt idx="1933">
                  <c:v>0.564082942000942</c:v>
                </c:pt>
                <c:pt idx="1934">
                  <c:v>0.562772902445471</c:v>
                </c:pt>
                <c:pt idx="1935">
                  <c:v>0.566030311183156</c:v>
                </c:pt>
                <c:pt idx="1936">
                  <c:v>0.455148006055992</c:v>
                </c:pt>
                <c:pt idx="1937">
                  <c:v>0.452484745290661</c:v>
                </c:pt>
                <c:pt idx="1938">
                  <c:v>0.449618413487519</c:v>
                </c:pt>
                <c:pt idx="1939">
                  <c:v>0.447412954573494</c:v>
                </c:pt>
                <c:pt idx="1940">
                  <c:v>0.442936512124913</c:v>
                </c:pt>
                <c:pt idx="1941">
                  <c:v>0.433797766534873</c:v>
                </c:pt>
                <c:pt idx="1942">
                  <c:v>0.432845740232403</c:v>
                </c:pt>
                <c:pt idx="1943">
                  <c:v>0.430063610175732</c:v>
                </c:pt>
                <c:pt idx="1944">
                  <c:v>0.426877620491249</c:v>
                </c:pt>
                <c:pt idx="1945">
                  <c:v>0.426587612663442</c:v>
                </c:pt>
                <c:pt idx="1946">
                  <c:v>0.424141031291332</c:v>
                </c:pt>
                <c:pt idx="1947">
                  <c:v>0.42482149012192</c:v>
                </c:pt>
                <c:pt idx="1948">
                  <c:v>0.422389140281546</c:v>
                </c:pt>
                <c:pt idx="1949">
                  <c:v>0.424006145006867</c:v>
                </c:pt>
                <c:pt idx="1950">
                  <c:v>0.427109042267658</c:v>
                </c:pt>
                <c:pt idx="1951">
                  <c:v>0.430564544778356</c:v>
                </c:pt>
                <c:pt idx="1952">
                  <c:v>0.451613627572383</c:v>
                </c:pt>
                <c:pt idx="1953">
                  <c:v>0.448162327625317</c:v>
                </c:pt>
                <c:pt idx="1954">
                  <c:v>0.448845745109959</c:v>
                </c:pt>
                <c:pt idx="1955">
                  <c:v>0.446100785678401</c:v>
                </c:pt>
                <c:pt idx="1956">
                  <c:v>0.449689059667291</c:v>
                </c:pt>
                <c:pt idx="1957">
                  <c:v>0.439414843981363</c:v>
                </c:pt>
                <c:pt idx="1958">
                  <c:v>0.437648136150073</c:v>
                </c:pt>
                <c:pt idx="1959">
                  <c:v>0.429185946152471</c:v>
                </c:pt>
                <c:pt idx="1960">
                  <c:v>0.421533510557141</c:v>
                </c:pt>
                <c:pt idx="1961">
                  <c:v>0.430707757100031</c:v>
                </c:pt>
                <c:pt idx="1962">
                  <c:v>0.433036866780026</c:v>
                </c:pt>
                <c:pt idx="1963">
                  <c:v>0.428898093655077</c:v>
                </c:pt>
                <c:pt idx="1964">
                  <c:v>0.42651258600893</c:v>
                </c:pt>
                <c:pt idx="1965">
                  <c:v>0.425753241007531</c:v>
                </c:pt>
                <c:pt idx="1966">
                  <c:v>0.425873232539244</c:v>
                </c:pt>
                <c:pt idx="1967">
                  <c:v>0.429277977091407</c:v>
                </c:pt>
                <c:pt idx="1968">
                  <c:v>0.486081713237284</c:v>
                </c:pt>
                <c:pt idx="1969">
                  <c:v>0.481813935132074</c:v>
                </c:pt>
                <c:pt idx="1970">
                  <c:v>0.476021240443812</c:v>
                </c:pt>
                <c:pt idx="1971">
                  <c:v>0.476733013937763</c:v>
                </c:pt>
                <c:pt idx="1972">
                  <c:v>0.470538671028196</c:v>
                </c:pt>
                <c:pt idx="1973">
                  <c:v>0.464365977293437</c:v>
                </c:pt>
                <c:pt idx="1974">
                  <c:v>0.458325088140523</c:v>
                </c:pt>
                <c:pt idx="1975">
                  <c:v>0.456168378647501</c:v>
                </c:pt>
                <c:pt idx="1976">
                  <c:v>0.448587452208862</c:v>
                </c:pt>
                <c:pt idx="1977">
                  <c:v>0.447347345570806</c:v>
                </c:pt>
                <c:pt idx="1978">
                  <c:v>0.446029755354661</c:v>
                </c:pt>
                <c:pt idx="1979">
                  <c:v>0.444529550627783</c:v>
                </c:pt>
                <c:pt idx="1980">
                  <c:v>0.441047372363108</c:v>
                </c:pt>
                <c:pt idx="1981">
                  <c:v>0.439662537490499</c:v>
                </c:pt>
                <c:pt idx="1982">
                  <c:v>0.446556589494383</c:v>
                </c:pt>
                <c:pt idx="1983">
                  <c:v>0.449825782740823</c:v>
                </c:pt>
                <c:pt idx="1984">
                  <c:v>0.210898838428403</c:v>
                </c:pt>
                <c:pt idx="1985">
                  <c:v>0.210465046849188</c:v>
                </c:pt>
                <c:pt idx="1986">
                  <c:v>0.209758084538265</c:v>
                </c:pt>
                <c:pt idx="1987">
                  <c:v>0.209284658812708</c:v>
                </c:pt>
                <c:pt idx="1988">
                  <c:v>0.208910216826989</c:v>
                </c:pt>
                <c:pt idx="1989">
                  <c:v>0.201289636629887</c:v>
                </c:pt>
                <c:pt idx="1990">
                  <c:v>0.208878587789648</c:v>
                </c:pt>
                <c:pt idx="1991">
                  <c:v>0.209484002364043</c:v>
                </c:pt>
                <c:pt idx="1992">
                  <c:v>0.209987384418112</c:v>
                </c:pt>
                <c:pt idx="1993">
                  <c:v>0.208946433138848</c:v>
                </c:pt>
                <c:pt idx="1994">
                  <c:v>0.208685977794544</c:v>
                </c:pt>
                <c:pt idx="1995">
                  <c:v>0.223929714105936</c:v>
                </c:pt>
                <c:pt idx="1996">
                  <c:v>0.221784994759057</c:v>
                </c:pt>
                <c:pt idx="1997">
                  <c:v>0.248294242395377</c:v>
                </c:pt>
                <c:pt idx="1998">
                  <c:v>0.250779708258548</c:v>
                </c:pt>
                <c:pt idx="1999">
                  <c:v>0.253563674120076</c:v>
                </c:pt>
                <c:pt idx="2000">
                  <c:v>0.197734709394109</c:v>
                </c:pt>
                <c:pt idx="2001">
                  <c:v>0.195400622696954</c:v>
                </c:pt>
                <c:pt idx="2002">
                  <c:v>0.193447632606609</c:v>
                </c:pt>
                <c:pt idx="2003">
                  <c:v>0.190698910808946</c:v>
                </c:pt>
                <c:pt idx="2004">
                  <c:v>0.196822139276629</c:v>
                </c:pt>
                <c:pt idx="2005">
                  <c:v>0.192452483473784</c:v>
                </c:pt>
                <c:pt idx="2006">
                  <c:v>0.196035462383387</c:v>
                </c:pt>
                <c:pt idx="2007">
                  <c:v>0.197343307463316</c:v>
                </c:pt>
                <c:pt idx="2008">
                  <c:v>0.192836633894566</c:v>
                </c:pt>
                <c:pt idx="2009">
                  <c:v>0.196823762663824</c:v>
                </c:pt>
                <c:pt idx="2010">
                  <c:v>0.194969224258082</c:v>
                </c:pt>
                <c:pt idx="2011">
                  <c:v>0.19332386661938</c:v>
                </c:pt>
                <c:pt idx="2012">
                  <c:v>0.192015326631694</c:v>
                </c:pt>
                <c:pt idx="2013">
                  <c:v>0.192114333360676</c:v>
                </c:pt>
                <c:pt idx="2014">
                  <c:v>0.195138107701967</c:v>
                </c:pt>
                <c:pt idx="2015">
                  <c:v>0.198267382042017</c:v>
                </c:pt>
                <c:pt idx="2016">
                  <c:v>0.330331981389608</c:v>
                </c:pt>
                <c:pt idx="2017">
                  <c:v>0.327541449608401</c:v>
                </c:pt>
                <c:pt idx="2018">
                  <c:v>0.323234733657061</c:v>
                </c:pt>
                <c:pt idx="2019">
                  <c:v>0.322794277348624</c:v>
                </c:pt>
                <c:pt idx="2020">
                  <c:v>0.322150831037733</c:v>
                </c:pt>
                <c:pt idx="2021">
                  <c:v>0.318521646526294</c:v>
                </c:pt>
                <c:pt idx="2022">
                  <c:v>0.318984580743502</c:v>
                </c:pt>
                <c:pt idx="2023">
                  <c:v>0.31685067217462</c:v>
                </c:pt>
                <c:pt idx="2024">
                  <c:v>0.313641395026653</c:v>
                </c:pt>
                <c:pt idx="2025">
                  <c:v>0.314160605424205</c:v>
                </c:pt>
                <c:pt idx="2026">
                  <c:v>0.312213471195157</c:v>
                </c:pt>
                <c:pt idx="2027">
                  <c:v>0.307479588277636</c:v>
                </c:pt>
                <c:pt idx="2028">
                  <c:v>0.3108177583294</c:v>
                </c:pt>
                <c:pt idx="2029">
                  <c:v>0.309701539948226</c:v>
                </c:pt>
                <c:pt idx="2030">
                  <c:v>0.313103055873734</c:v>
                </c:pt>
                <c:pt idx="2031">
                  <c:v>0.316244487963184</c:v>
                </c:pt>
                <c:pt idx="2032">
                  <c:v>0.556676933980799</c:v>
                </c:pt>
                <c:pt idx="2033">
                  <c:v>0.554075554019362</c:v>
                </c:pt>
                <c:pt idx="2034">
                  <c:v>0.555873120145731</c:v>
                </c:pt>
                <c:pt idx="2035">
                  <c:v>0.556603418217251</c:v>
                </c:pt>
                <c:pt idx="2036">
                  <c:v>0.556298419530321</c:v>
                </c:pt>
                <c:pt idx="2037">
                  <c:v>0.558092551989603</c:v>
                </c:pt>
                <c:pt idx="2038">
                  <c:v>0.551834170832624</c:v>
                </c:pt>
                <c:pt idx="2039">
                  <c:v>0.549820113394819</c:v>
                </c:pt>
                <c:pt idx="2040">
                  <c:v>0.548390269177005</c:v>
                </c:pt>
                <c:pt idx="2041">
                  <c:v>0.550114512535575</c:v>
                </c:pt>
                <c:pt idx="2042">
                  <c:v>0.555545787874257</c:v>
                </c:pt>
                <c:pt idx="2043">
                  <c:v>0.552121504569788</c:v>
                </c:pt>
                <c:pt idx="2044">
                  <c:v>0.550447689575466</c:v>
                </c:pt>
                <c:pt idx="2045">
                  <c:v>0.547242745743894</c:v>
                </c:pt>
                <c:pt idx="2046">
                  <c:v>0.551431307532369</c:v>
                </c:pt>
                <c:pt idx="2047">
                  <c:v>0.553485175989247</c:v>
                </c:pt>
                <c:pt idx="2048">
                  <c:v>0.4695719927182</c:v>
                </c:pt>
                <c:pt idx="2049">
                  <c:v>0.469364885301082</c:v>
                </c:pt>
                <c:pt idx="2050">
                  <c:v>0.469542264503958</c:v>
                </c:pt>
                <c:pt idx="2051">
                  <c:v>0.473949922798161</c:v>
                </c:pt>
                <c:pt idx="2052">
                  <c:v>0.473740793395091</c:v>
                </c:pt>
                <c:pt idx="2053">
                  <c:v>0.474183230125659</c:v>
                </c:pt>
                <c:pt idx="2054">
                  <c:v>0.470355881714411</c:v>
                </c:pt>
                <c:pt idx="2055">
                  <c:v>0.46829851641755</c:v>
                </c:pt>
                <c:pt idx="2056">
                  <c:v>0.465908952238501</c:v>
                </c:pt>
                <c:pt idx="2057">
                  <c:v>0.465265370540095</c:v>
                </c:pt>
                <c:pt idx="2058">
                  <c:v>0.465207202207507</c:v>
                </c:pt>
                <c:pt idx="2059">
                  <c:v>0.46265161517385</c:v>
                </c:pt>
                <c:pt idx="2060">
                  <c:v>0.46196537793503</c:v>
                </c:pt>
                <c:pt idx="2061">
                  <c:v>0.46117428555443</c:v>
                </c:pt>
                <c:pt idx="2062">
                  <c:v>0.463378337541501</c:v>
                </c:pt>
                <c:pt idx="2063">
                  <c:v>0.466009225761739</c:v>
                </c:pt>
                <c:pt idx="2064">
                  <c:v>0.146574887267325</c:v>
                </c:pt>
                <c:pt idx="2065">
                  <c:v>0.150841136932836</c:v>
                </c:pt>
                <c:pt idx="2066">
                  <c:v>0.144833809362575</c:v>
                </c:pt>
                <c:pt idx="2067">
                  <c:v>0.145113880166297</c:v>
                </c:pt>
                <c:pt idx="2068">
                  <c:v>0.146626877799288</c:v>
                </c:pt>
                <c:pt idx="2069">
                  <c:v>0.14182463152984</c:v>
                </c:pt>
                <c:pt idx="2070">
                  <c:v>0.142402233170744</c:v>
                </c:pt>
                <c:pt idx="2071">
                  <c:v>0.144932680340104</c:v>
                </c:pt>
                <c:pt idx="2072">
                  <c:v>0.143607984369001</c:v>
                </c:pt>
                <c:pt idx="2073">
                  <c:v>0.138699405969214</c:v>
                </c:pt>
                <c:pt idx="2074">
                  <c:v>0.134702571533229</c:v>
                </c:pt>
                <c:pt idx="2075">
                  <c:v>0.161678167781106</c:v>
                </c:pt>
                <c:pt idx="2076">
                  <c:v>0.163735946336402</c:v>
                </c:pt>
                <c:pt idx="2077">
                  <c:v>0.166665700367505</c:v>
                </c:pt>
                <c:pt idx="2078">
                  <c:v>0.170699307412865</c:v>
                </c:pt>
                <c:pt idx="2079">
                  <c:v>0.174851497789467</c:v>
                </c:pt>
                <c:pt idx="2080">
                  <c:v>0.311242588509462</c:v>
                </c:pt>
                <c:pt idx="2081">
                  <c:v>0.3035482953157</c:v>
                </c:pt>
                <c:pt idx="2082">
                  <c:v>0.299892082193808</c:v>
                </c:pt>
                <c:pt idx="2083">
                  <c:v>0.29490739765323</c:v>
                </c:pt>
                <c:pt idx="2084">
                  <c:v>0.293636700367848</c:v>
                </c:pt>
                <c:pt idx="2085">
                  <c:v>0.291060340113657</c:v>
                </c:pt>
                <c:pt idx="2086">
                  <c:v>0.291512518013856</c:v>
                </c:pt>
                <c:pt idx="2087">
                  <c:v>0.289811611818433</c:v>
                </c:pt>
                <c:pt idx="2088">
                  <c:v>0.29575111266852</c:v>
                </c:pt>
                <c:pt idx="2089">
                  <c:v>0.292018315180824</c:v>
                </c:pt>
                <c:pt idx="2090">
                  <c:v>0.284519850302885</c:v>
                </c:pt>
                <c:pt idx="2091">
                  <c:v>0.283963608246419</c:v>
                </c:pt>
                <c:pt idx="2092">
                  <c:v>0.292778349370858</c:v>
                </c:pt>
                <c:pt idx="2093">
                  <c:v>0.284336698438569</c:v>
                </c:pt>
                <c:pt idx="2094">
                  <c:v>0.288248888389706</c:v>
                </c:pt>
                <c:pt idx="2095">
                  <c:v>0.292295828338203</c:v>
                </c:pt>
                <c:pt idx="2096">
                  <c:v>0.446248131698305</c:v>
                </c:pt>
                <c:pt idx="2097">
                  <c:v>0.441955635667532</c:v>
                </c:pt>
                <c:pt idx="2098">
                  <c:v>0.439907950446089</c:v>
                </c:pt>
                <c:pt idx="2099">
                  <c:v>0.433167295124385</c:v>
                </c:pt>
                <c:pt idx="2100">
                  <c:v>0.430594125307167</c:v>
                </c:pt>
                <c:pt idx="2101">
                  <c:v>0.423829796534245</c:v>
                </c:pt>
                <c:pt idx="2102">
                  <c:v>0.416476405931451</c:v>
                </c:pt>
                <c:pt idx="2103">
                  <c:v>0.411313557436706</c:v>
                </c:pt>
                <c:pt idx="2104">
                  <c:v>0.405686955767848</c:v>
                </c:pt>
                <c:pt idx="2105">
                  <c:v>0.397367002718977</c:v>
                </c:pt>
                <c:pt idx="2106">
                  <c:v>0.393074215245142</c:v>
                </c:pt>
                <c:pt idx="2107">
                  <c:v>0.386913321335949</c:v>
                </c:pt>
                <c:pt idx="2108">
                  <c:v>0.390808385097392</c:v>
                </c:pt>
                <c:pt idx="2109">
                  <c:v>0.38733637423587</c:v>
                </c:pt>
                <c:pt idx="2110">
                  <c:v>0.386375746397068</c:v>
                </c:pt>
                <c:pt idx="2111">
                  <c:v>0.386549507570618</c:v>
                </c:pt>
                <c:pt idx="2112">
                  <c:v>0.397110123155079</c:v>
                </c:pt>
                <c:pt idx="2113">
                  <c:v>0.395396235081705</c:v>
                </c:pt>
                <c:pt idx="2114">
                  <c:v>0.395230097258331</c:v>
                </c:pt>
                <c:pt idx="2115">
                  <c:v>0.39341655783079</c:v>
                </c:pt>
                <c:pt idx="2116">
                  <c:v>0.391841569832416</c:v>
                </c:pt>
                <c:pt idx="2117">
                  <c:v>0.387582152063209</c:v>
                </c:pt>
                <c:pt idx="2118">
                  <c:v>0.386662286673304</c:v>
                </c:pt>
                <c:pt idx="2119">
                  <c:v>0.386909046504232</c:v>
                </c:pt>
                <c:pt idx="2120">
                  <c:v>0.389331383826827</c:v>
                </c:pt>
                <c:pt idx="2121">
                  <c:v>0.389399615849422</c:v>
                </c:pt>
                <c:pt idx="2122">
                  <c:v>0.39007940879285</c:v>
                </c:pt>
                <c:pt idx="2123">
                  <c:v>0.390642727635313</c:v>
                </c:pt>
                <c:pt idx="2124">
                  <c:v>0.391291524899999</c:v>
                </c:pt>
                <c:pt idx="2125">
                  <c:v>0.394297066298018</c:v>
                </c:pt>
                <c:pt idx="2126">
                  <c:v>0.398040887379371</c:v>
                </c:pt>
                <c:pt idx="2127">
                  <c:v>0.400853125121391</c:v>
                </c:pt>
                <c:pt idx="2128">
                  <c:v>0.321663347117222</c:v>
                </c:pt>
                <c:pt idx="2129">
                  <c:v>0.320704733389539</c:v>
                </c:pt>
                <c:pt idx="2130">
                  <c:v>0.320337388663154</c:v>
                </c:pt>
                <c:pt idx="2131">
                  <c:v>0.325422898407759</c:v>
                </c:pt>
                <c:pt idx="2132">
                  <c:v>0.320618260197205</c:v>
                </c:pt>
                <c:pt idx="2133">
                  <c:v>0.320103341856126</c:v>
                </c:pt>
                <c:pt idx="2134">
                  <c:v>0.318126494080881</c:v>
                </c:pt>
                <c:pt idx="2135">
                  <c:v>0.318090803739631</c:v>
                </c:pt>
                <c:pt idx="2136">
                  <c:v>0.315951025029747</c:v>
                </c:pt>
                <c:pt idx="2137">
                  <c:v>0.315066947646592</c:v>
                </c:pt>
                <c:pt idx="2138">
                  <c:v>0.316655963227023</c:v>
                </c:pt>
                <c:pt idx="2139">
                  <c:v>0.315817650513865</c:v>
                </c:pt>
                <c:pt idx="2140">
                  <c:v>0.318580395621857</c:v>
                </c:pt>
                <c:pt idx="2141">
                  <c:v>0.317855461600739</c:v>
                </c:pt>
                <c:pt idx="2142">
                  <c:v>0.321085714734556</c:v>
                </c:pt>
                <c:pt idx="2143">
                  <c:v>0.324796744305109</c:v>
                </c:pt>
                <c:pt idx="2144">
                  <c:v>0.475397634374306</c:v>
                </c:pt>
                <c:pt idx="2145">
                  <c:v>0.474952598378517</c:v>
                </c:pt>
                <c:pt idx="2146">
                  <c:v>0.486422124038395</c:v>
                </c:pt>
                <c:pt idx="2147">
                  <c:v>0.481840321933196</c:v>
                </c:pt>
                <c:pt idx="2148">
                  <c:v>0.483233222868664</c:v>
                </c:pt>
                <c:pt idx="2149">
                  <c:v>0.482842047787566</c:v>
                </c:pt>
                <c:pt idx="2150">
                  <c:v>0.481838281067292</c:v>
                </c:pt>
                <c:pt idx="2151">
                  <c:v>0.485738233468418</c:v>
                </c:pt>
                <c:pt idx="2152">
                  <c:v>0.476837568141676</c:v>
                </c:pt>
                <c:pt idx="2153">
                  <c:v>0.495109586486508</c:v>
                </c:pt>
                <c:pt idx="2154">
                  <c:v>0.489872046561874</c:v>
                </c:pt>
                <c:pt idx="2155">
                  <c:v>0.486785032390008</c:v>
                </c:pt>
                <c:pt idx="2156">
                  <c:v>0.485895781098486</c:v>
                </c:pt>
                <c:pt idx="2157">
                  <c:v>0.481633230210636</c:v>
                </c:pt>
                <c:pt idx="2158">
                  <c:v>0.483389347641258</c:v>
                </c:pt>
                <c:pt idx="2159">
                  <c:v>0.48581535694087</c:v>
                </c:pt>
                <c:pt idx="2160">
                  <c:v>0.346261143290558</c:v>
                </c:pt>
                <c:pt idx="2161">
                  <c:v>0.345936708052501</c:v>
                </c:pt>
                <c:pt idx="2162">
                  <c:v>0.339433279628449</c:v>
                </c:pt>
                <c:pt idx="2163">
                  <c:v>0.340274781103164</c:v>
                </c:pt>
                <c:pt idx="2164">
                  <c:v>0.336120465765</c:v>
                </c:pt>
                <c:pt idx="2165">
                  <c:v>0.338146062005105</c:v>
                </c:pt>
                <c:pt idx="2166">
                  <c:v>0.330422464859294</c:v>
                </c:pt>
                <c:pt idx="2167">
                  <c:v>0.327266407212883</c:v>
                </c:pt>
                <c:pt idx="2168">
                  <c:v>0.323849637092929</c:v>
                </c:pt>
                <c:pt idx="2169">
                  <c:v>0.322450690542271</c:v>
                </c:pt>
                <c:pt idx="2170">
                  <c:v>0.321042232554909</c:v>
                </c:pt>
                <c:pt idx="2171">
                  <c:v>0.319853366868898</c:v>
                </c:pt>
                <c:pt idx="2172">
                  <c:v>0.318383207650994</c:v>
                </c:pt>
                <c:pt idx="2173">
                  <c:v>0.31884417491526</c:v>
                </c:pt>
                <c:pt idx="2174">
                  <c:v>0.323008240932208</c:v>
                </c:pt>
                <c:pt idx="2175">
                  <c:v>0.326241135162515</c:v>
                </c:pt>
                <c:pt idx="2176">
                  <c:v>0.352372951493367</c:v>
                </c:pt>
                <c:pt idx="2177">
                  <c:v>0.350950920852292</c:v>
                </c:pt>
                <c:pt idx="2178">
                  <c:v>0.348708490029121</c:v>
                </c:pt>
                <c:pt idx="2179">
                  <c:v>0.345607725760117</c:v>
                </c:pt>
                <c:pt idx="2180">
                  <c:v>0.340931961653613</c:v>
                </c:pt>
                <c:pt idx="2181">
                  <c:v>0.337279896429935</c:v>
                </c:pt>
                <c:pt idx="2182">
                  <c:v>0.335693442591581</c:v>
                </c:pt>
                <c:pt idx="2183">
                  <c:v>0.334239111726581</c:v>
                </c:pt>
                <c:pt idx="2184">
                  <c:v>0.332215759237772</c:v>
                </c:pt>
                <c:pt idx="2185">
                  <c:v>0.332084692692218</c:v>
                </c:pt>
                <c:pt idx="2186">
                  <c:v>0.331781293701541</c:v>
                </c:pt>
                <c:pt idx="2187">
                  <c:v>0.330444793961051</c:v>
                </c:pt>
                <c:pt idx="2188">
                  <c:v>0.328652355361287</c:v>
                </c:pt>
                <c:pt idx="2189">
                  <c:v>0.330218084564029</c:v>
                </c:pt>
                <c:pt idx="2190">
                  <c:v>0.333315637831052</c:v>
                </c:pt>
                <c:pt idx="2191">
                  <c:v>0.336547847398603</c:v>
                </c:pt>
                <c:pt idx="2192">
                  <c:v>0.335304062561227</c:v>
                </c:pt>
                <c:pt idx="2193">
                  <c:v>0.335151365995319</c:v>
                </c:pt>
                <c:pt idx="2194">
                  <c:v>0.333409527721386</c:v>
                </c:pt>
                <c:pt idx="2195">
                  <c:v>0.33436251641235</c:v>
                </c:pt>
                <c:pt idx="2196">
                  <c:v>0.328253732904286</c:v>
                </c:pt>
                <c:pt idx="2197">
                  <c:v>0.329503450887403</c:v>
                </c:pt>
                <c:pt idx="2198">
                  <c:v>0.328143994133725</c:v>
                </c:pt>
                <c:pt idx="2199">
                  <c:v>0.327961440676187</c:v>
                </c:pt>
                <c:pt idx="2200">
                  <c:v>0.32526479719695</c:v>
                </c:pt>
                <c:pt idx="2201">
                  <c:v>0.323734103671224</c:v>
                </c:pt>
                <c:pt idx="2202">
                  <c:v>0.323936448874961</c:v>
                </c:pt>
                <c:pt idx="2203">
                  <c:v>0.32488460010523</c:v>
                </c:pt>
                <c:pt idx="2204">
                  <c:v>0.319879545764164</c:v>
                </c:pt>
                <c:pt idx="2205">
                  <c:v>0.318397713191595</c:v>
                </c:pt>
                <c:pt idx="2206">
                  <c:v>0.32083153223828</c:v>
                </c:pt>
                <c:pt idx="2207">
                  <c:v>0.322563890366958</c:v>
                </c:pt>
                <c:pt idx="2208">
                  <c:v>0.185731920508952</c:v>
                </c:pt>
                <c:pt idx="2209">
                  <c:v>0.187300041632251</c:v>
                </c:pt>
                <c:pt idx="2210">
                  <c:v>0.18201421389136</c:v>
                </c:pt>
                <c:pt idx="2211">
                  <c:v>0.180869197759273</c:v>
                </c:pt>
                <c:pt idx="2212">
                  <c:v>0.179122847830766</c:v>
                </c:pt>
                <c:pt idx="2213">
                  <c:v>0.178401985499939</c:v>
                </c:pt>
                <c:pt idx="2214">
                  <c:v>0.176149312444877</c:v>
                </c:pt>
                <c:pt idx="2215">
                  <c:v>0.173586905195198</c:v>
                </c:pt>
                <c:pt idx="2216">
                  <c:v>0.172793597212481</c:v>
                </c:pt>
                <c:pt idx="2217">
                  <c:v>0.174802007705927</c:v>
                </c:pt>
                <c:pt idx="2218">
                  <c:v>0.173260850357841</c:v>
                </c:pt>
                <c:pt idx="2219">
                  <c:v>0.172528827086833</c:v>
                </c:pt>
                <c:pt idx="2220">
                  <c:v>0.170287286288475</c:v>
                </c:pt>
                <c:pt idx="2221">
                  <c:v>0.166551668724384</c:v>
                </c:pt>
                <c:pt idx="2222">
                  <c:v>0.189369259579046</c:v>
                </c:pt>
                <c:pt idx="2223">
                  <c:v>0.191319893519285</c:v>
                </c:pt>
                <c:pt idx="2224">
                  <c:v>0.192245147203717</c:v>
                </c:pt>
                <c:pt idx="2225">
                  <c:v>0.192065872415101</c:v>
                </c:pt>
                <c:pt idx="2226">
                  <c:v>0.188640463087482</c:v>
                </c:pt>
                <c:pt idx="2227">
                  <c:v>0.187836513203537</c:v>
                </c:pt>
                <c:pt idx="2228">
                  <c:v>0.186587441213814</c:v>
                </c:pt>
                <c:pt idx="2229">
                  <c:v>0.183347718801568</c:v>
                </c:pt>
                <c:pt idx="2230">
                  <c:v>0.186495999497401</c:v>
                </c:pt>
                <c:pt idx="2231">
                  <c:v>0.187184930599739</c:v>
                </c:pt>
                <c:pt idx="2232">
                  <c:v>0.185829146254922</c:v>
                </c:pt>
                <c:pt idx="2233">
                  <c:v>0.184476605812544</c:v>
                </c:pt>
                <c:pt idx="2234">
                  <c:v>0.191378528768781</c:v>
                </c:pt>
                <c:pt idx="2235">
                  <c:v>0.209762565285842</c:v>
                </c:pt>
                <c:pt idx="2236">
                  <c:v>0.206502741956264</c:v>
                </c:pt>
                <c:pt idx="2237">
                  <c:v>0.206087605529711</c:v>
                </c:pt>
                <c:pt idx="2238">
                  <c:v>0.209885561270052</c:v>
                </c:pt>
                <c:pt idx="2239">
                  <c:v>0.214424850340008</c:v>
                </c:pt>
                <c:pt idx="2240">
                  <c:v>0.294255941244894</c:v>
                </c:pt>
                <c:pt idx="2241">
                  <c:v>0.293971914753911</c:v>
                </c:pt>
                <c:pt idx="2242">
                  <c:v>0.293359489263554</c:v>
                </c:pt>
                <c:pt idx="2243">
                  <c:v>0.292855239195336</c:v>
                </c:pt>
                <c:pt idx="2244">
                  <c:v>0.292337341534872</c:v>
                </c:pt>
                <c:pt idx="2245">
                  <c:v>0.291875894781225</c:v>
                </c:pt>
                <c:pt idx="2246">
                  <c:v>0.292247540669593</c:v>
                </c:pt>
                <c:pt idx="2247">
                  <c:v>0.292284887777474</c:v>
                </c:pt>
                <c:pt idx="2248">
                  <c:v>0.295075228422983</c:v>
                </c:pt>
                <c:pt idx="2249">
                  <c:v>0.274681359145622</c:v>
                </c:pt>
                <c:pt idx="2250">
                  <c:v>0.274586206253503</c:v>
                </c:pt>
                <c:pt idx="2251">
                  <c:v>0.294426740161523</c:v>
                </c:pt>
                <c:pt idx="2252">
                  <c:v>0.274110633981988</c:v>
                </c:pt>
                <c:pt idx="2253">
                  <c:v>0.276246908978186</c:v>
                </c:pt>
                <c:pt idx="2254">
                  <c:v>0.279900644163874</c:v>
                </c:pt>
                <c:pt idx="2255">
                  <c:v>0.283605546015829</c:v>
                </c:pt>
                <c:pt idx="2256">
                  <c:v>0.228273064997008</c:v>
                </c:pt>
                <c:pt idx="2257">
                  <c:v>0.226112677703257</c:v>
                </c:pt>
                <c:pt idx="2258">
                  <c:v>0.225832860524507</c:v>
                </c:pt>
                <c:pt idx="2259">
                  <c:v>0.226269656449924</c:v>
                </c:pt>
                <c:pt idx="2260">
                  <c:v>0.226269063492424</c:v>
                </c:pt>
                <c:pt idx="2261">
                  <c:v>0.229444878202841</c:v>
                </c:pt>
                <c:pt idx="2262">
                  <c:v>0.230812428427424</c:v>
                </c:pt>
                <c:pt idx="2263">
                  <c:v>0.227706266198674</c:v>
                </c:pt>
                <c:pt idx="2264">
                  <c:v>0.240248835866591</c:v>
                </c:pt>
                <c:pt idx="2265">
                  <c:v>0.237087784241591</c:v>
                </c:pt>
                <c:pt idx="2266">
                  <c:v>0.234209017751049</c:v>
                </c:pt>
                <c:pt idx="2267">
                  <c:v>0.234230611466618</c:v>
                </c:pt>
                <c:pt idx="2268">
                  <c:v>0.238227249099271</c:v>
                </c:pt>
                <c:pt idx="2269">
                  <c:v>0.238165553396169</c:v>
                </c:pt>
                <c:pt idx="2270">
                  <c:v>0.238126694243035</c:v>
                </c:pt>
                <c:pt idx="2271">
                  <c:v>0.238352751752322</c:v>
                </c:pt>
                <c:pt idx="2272">
                  <c:v>0.277353982947134</c:v>
                </c:pt>
                <c:pt idx="2273">
                  <c:v>0.277780982818741</c:v>
                </c:pt>
                <c:pt idx="2274">
                  <c:v>0.276104648778145</c:v>
                </c:pt>
                <c:pt idx="2275">
                  <c:v>0.274821980852841</c:v>
                </c:pt>
                <c:pt idx="2276">
                  <c:v>0.278699603624973</c:v>
                </c:pt>
                <c:pt idx="2277">
                  <c:v>0.276104501321833</c:v>
                </c:pt>
                <c:pt idx="2278">
                  <c:v>0.272733066800294</c:v>
                </c:pt>
                <c:pt idx="2279">
                  <c:v>0.271501109397565</c:v>
                </c:pt>
                <c:pt idx="2280">
                  <c:v>0.271069101916899</c:v>
                </c:pt>
                <c:pt idx="2281">
                  <c:v>0.270293455038765</c:v>
                </c:pt>
                <c:pt idx="2282">
                  <c:v>0.267829294608303</c:v>
                </c:pt>
                <c:pt idx="2283">
                  <c:v>0.268653741919317</c:v>
                </c:pt>
                <c:pt idx="2284">
                  <c:v>0.267885275035062</c:v>
                </c:pt>
                <c:pt idx="2285">
                  <c:v>0.268371736267075</c:v>
                </c:pt>
                <c:pt idx="2286">
                  <c:v>0.272999413848037</c:v>
                </c:pt>
                <c:pt idx="2287">
                  <c:v>0.276484032359672</c:v>
                </c:pt>
                <c:pt idx="2288">
                  <c:v>0.576574443803627</c:v>
                </c:pt>
                <c:pt idx="2289">
                  <c:v>0.551380979466596</c:v>
                </c:pt>
                <c:pt idx="2290">
                  <c:v>0.553109927470771</c:v>
                </c:pt>
                <c:pt idx="2291">
                  <c:v>0.560831712714966</c:v>
                </c:pt>
                <c:pt idx="2292">
                  <c:v>0.543645896775401</c:v>
                </c:pt>
                <c:pt idx="2293">
                  <c:v>0.541761150820564</c:v>
                </c:pt>
                <c:pt idx="2294">
                  <c:v>0.52811555590314</c:v>
                </c:pt>
                <c:pt idx="2295">
                  <c:v>0.527703929446165</c:v>
                </c:pt>
                <c:pt idx="2296">
                  <c:v>0.525731296231367</c:v>
                </c:pt>
                <c:pt idx="2297">
                  <c:v>0.518832460618442</c:v>
                </c:pt>
                <c:pt idx="2298">
                  <c:v>0.52604552057466</c:v>
                </c:pt>
                <c:pt idx="2299">
                  <c:v>0.520656238906821</c:v>
                </c:pt>
                <c:pt idx="2300">
                  <c:v>0.51619549887971</c:v>
                </c:pt>
                <c:pt idx="2301">
                  <c:v>0.511334358205779</c:v>
                </c:pt>
                <c:pt idx="2302">
                  <c:v>0.518798297960726</c:v>
                </c:pt>
                <c:pt idx="2303">
                  <c:v>0.522533572799141</c:v>
                </c:pt>
                <c:pt idx="2304">
                  <c:v>0.337201169927943</c:v>
                </c:pt>
                <c:pt idx="2305">
                  <c:v>0.331820937942859</c:v>
                </c:pt>
                <c:pt idx="2306">
                  <c:v>0.333480070553073</c:v>
                </c:pt>
                <c:pt idx="2307">
                  <c:v>0.33333430873725</c:v>
                </c:pt>
                <c:pt idx="2308">
                  <c:v>0.330682054027081</c:v>
                </c:pt>
                <c:pt idx="2309">
                  <c:v>0.332754263456377</c:v>
                </c:pt>
                <c:pt idx="2310">
                  <c:v>0.334184368505019</c:v>
                </c:pt>
                <c:pt idx="2311">
                  <c:v>0.33008543575366</c:v>
                </c:pt>
                <c:pt idx="2312">
                  <c:v>0.336305346459314</c:v>
                </c:pt>
                <c:pt idx="2313">
                  <c:v>0.331124535116336</c:v>
                </c:pt>
                <c:pt idx="2314">
                  <c:v>0.328756457465166</c:v>
                </c:pt>
                <c:pt idx="2315">
                  <c:v>0.337507358780661</c:v>
                </c:pt>
                <c:pt idx="2316">
                  <c:v>0.333427415509212</c:v>
                </c:pt>
                <c:pt idx="2317">
                  <c:v>0.335652334189993</c:v>
                </c:pt>
                <c:pt idx="2318">
                  <c:v>0.340599035174729</c:v>
                </c:pt>
                <c:pt idx="2319">
                  <c:v>0.344707311505666</c:v>
                </c:pt>
                <c:pt idx="2320">
                  <c:v>0.305042979790624</c:v>
                </c:pt>
                <c:pt idx="2321">
                  <c:v>0.294255920939923</c:v>
                </c:pt>
                <c:pt idx="2322">
                  <c:v>0.29588664814476</c:v>
                </c:pt>
                <c:pt idx="2323">
                  <c:v>0.296882528954272</c:v>
                </c:pt>
                <c:pt idx="2324">
                  <c:v>0.297334700237443</c:v>
                </c:pt>
                <c:pt idx="2325">
                  <c:v>0.305574932860929</c:v>
                </c:pt>
                <c:pt idx="2326">
                  <c:v>0.311628752095675</c:v>
                </c:pt>
                <c:pt idx="2327">
                  <c:v>0.312711209972118</c:v>
                </c:pt>
                <c:pt idx="2328">
                  <c:v>0.314174515299648</c:v>
                </c:pt>
                <c:pt idx="2329">
                  <c:v>0.316384085541203</c:v>
                </c:pt>
                <c:pt idx="2330">
                  <c:v>0.31850983257803</c:v>
                </c:pt>
                <c:pt idx="2331">
                  <c:v>0.324558357413122</c:v>
                </c:pt>
                <c:pt idx="2332">
                  <c:v>0.331124284533631</c:v>
                </c:pt>
                <c:pt idx="2333">
                  <c:v>0.333447295548306</c:v>
                </c:pt>
                <c:pt idx="2334">
                  <c:v>0.336549477351255</c:v>
                </c:pt>
                <c:pt idx="2335">
                  <c:v>0.339628565261527</c:v>
                </c:pt>
                <c:pt idx="2336">
                  <c:v>0.318381076555918</c:v>
                </c:pt>
                <c:pt idx="2337">
                  <c:v>0.317627976535305</c:v>
                </c:pt>
                <c:pt idx="2338">
                  <c:v>0.316838389770881</c:v>
                </c:pt>
                <c:pt idx="2339">
                  <c:v>0.316238058403378</c:v>
                </c:pt>
                <c:pt idx="2340">
                  <c:v>0.315280988779577</c:v>
                </c:pt>
                <c:pt idx="2341">
                  <c:v>0.313944474386996</c:v>
                </c:pt>
                <c:pt idx="2342">
                  <c:v>0.312825558588276</c:v>
                </c:pt>
                <c:pt idx="2343">
                  <c:v>0.312304473748764</c:v>
                </c:pt>
                <c:pt idx="2344">
                  <c:v>0.31203637073414</c:v>
                </c:pt>
                <c:pt idx="2345">
                  <c:v>0.317024561778012</c:v>
                </c:pt>
                <c:pt idx="2346">
                  <c:v>0.317387398582687</c:v>
                </c:pt>
                <c:pt idx="2347">
                  <c:v>0.318111187669232</c:v>
                </c:pt>
                <c:pt idx="2348">
                  <c:v>0.318876431657596</c:v>
                </c:pt>
                <c:pt idx="2349">
                  <c:v>0.319101039913968</c:v>
                </c:pt>
                <c:pt idx="2350">
                  <c:v>0.320644309180586</c:v>
                </c:pt>
                <c:pt idx="2351">
                  <c:v>0.322650398228578</c:v>
                </c:pt>
                <c:pt idx="2352">
                  <c:v>0.395491553865178</c:v>
                </c:pt>
                <c:pt idx="2353">
                  <c:v>0.394383636042413</c:v>
                </c:pt>
                <c:pt idx="2354">
                  <c:v>0.393167845732251</c:v>
                </c:pt>
                <c:pt idx="2355">
                  <c:v>0.39563533035969</c:v>
                </c:pt>
                <c:pt idx="2356">
                  <c:v>0.384481925616476</c:v>
                </c:pt>
                <c:pt idx="2357">
                  <c:v>0.395491337284829</c:v>
                </c:pt>
                <c:pt idx="2358">
                  <c:v>0.395872811271008</c:v>
                </c:pt>
                <c:pt idx="2359">
                  <c:v>0.397846493444382</c:v>
                </c:pt>
                <c:pt idx="2360">
                  <c:v>0.397747224020432</c:v>
                </c:pt>
                <c:pt idx="2361">
                  <c:v>0.397874467194585</c:v>
                </c:pt>
                <c:pt idx="2362">
                  <c:v>0.394813908643535</c:v>
                </c:pt>
                <c:pt idx="2363">
                  <c:v>0.39860800740089</c:v>
                </c:pt>
                <c:pt idx="2364">
                  <c:v>0.395240007322033</c:v>
                </c:pt>
                <c:pt idx="2365">
                  <c:v>0.394471807833806</c:v>
                </c:pt>
                <c:pt idx="2366">
                  <c:v>0.399457182883257</c:v>
                </c:pt>
                <c:pt idx="2367">
                  <c:v>0.402592176381759</c:v>
                </c:pt>
                <c:pt idx="2368">
                  <c:v>0.229731309669377</c:v>
                </c:pt>
                <c:pt idx="2369">
                  <c:v>0.22958964300271</c:v>
                </c:pt>
                <c:pt idx="2370">
                  <c:v>0.229447976336043</c:v>
                </c:pt>
                <c:pt idx="2371">
                  <c:v>0.229306309669377</c:v>
                </c:pt>
                <c:pt idx="2372">
                  <c:v>0.22916464300271</c:v>
                </c:pt>
                <c:pt idx="2373">
                  <c:v>0.229022976336043</c:v>
                </c:pt>
                <c:pt idx="2374">
                  <c:v>0.22896464300271</c:v>
                </c:pt>
                <c:pt idx="2375">
                  <c:v>0.228906309669377</c:v>
                </c:pt>
                <c:pt idx="2376">
                  <c:v>0.228847976336043</c:v>
                </c:pt>
                <c:pt idx="2377">
                  <c:v>0.22878964300271</c:v>
                </c:pt>
                <c:pt idx="2378">
                  <c:v>0.228731309669377</c:v>
                </c:pt>
                <c:pt idx="2379">
                  <c:v>0.22871464300271</c:v>
                </c:pt>
                <c:pt idx="2380">
                  <c:v>0.228697976336043</c:v>
                </c:pt>
                <c:pt idx="2381">
                  <c:v>0.228681309669377</c:v>
                </c:pt>
                <c:pt idx="2382">
                  <c:v>0.22866464300271</c:v>
                </c:pt>
                <c:pt idx="2383">
                  <c:v>0.228688559668842</c:v>
                </c:pt>
                <c:pt idx="2384">
                  <c:v>0.421309065731447</c:v>
                </c:pt>
                <c:pt idx="2385">
                  <c:v>0.425118709170555</c:v>
                </c:pt>
                <c:pt idx="2386">
                  <c:v>0.415070717635273</c:v>
                </c:pt>
                <c:pt idx="2387">
                  <c:v>0.423184332046231</c:v>
                </c:pt>
                <c:pt idx="2388">
                  <c:v>0.419146522386558</c:v>
                </c:pt>
                <c:pt idx="2389">
                  <c:v>0.417207074176784</c:v>
                </c:pt>
                <c:pt idx="2390">
                  <c:v>0.424967004493925</c:v>
                </c:pt>
                <c:pt idx="2391">
                  <c:v>0.429146838731058</c:v>
                </c:pt>
                <c:pt idx="2392">
                  <c:v>0.414939502317785</c:v>
                </c:pt>
                <c:pt idx="2393">
                  <c:v>0.4135950770913</c:v>
                </c:pt>
                <c:pt idx="2394">
                  <c:v>0.414812661868576</c:v>
                </c:pt>
                <c:pt idx="2395">
                  <c:v>0.412675799582945</c:v>
                </c:pt>
                <c:pt idx="2396">
                  <c:v>0.417271594872449</c:v>
                </c:pt>
                <c:pt idx="2397">
                  <c:v>0.414385816261853</c:v>
                </c:pt>
                <c:pt idx="2398">
                  <c:v>0.422433792728696</c:v>
                </c:pt>
                <c:pt idx="2399">
                  <c:v>0.425474024870004</c:v>
                </c:pt>
                <c:pt idx="2400">
                  <c:v>0.327786501477738</c:v>
                </c:pt>
                <c:pt idx="2401">
                  <c:v>0.328231928651407</c:v>
                </c:pt>
                <c:pt idx="2402">
                  <c:v>0.331459936529358</c:v>
                </c:pt>
                <c:pt idx="2403">
                  <c:v>0.3298126615595</c:v>
                </c:pt>
                <c:pt idx="2404">
                  <c:v>0.330006308247307</c:v>
                </c:pt>
                <c:pt idx="2405">
                  <c:v>0.331734032767734</c:v>
                </c:pt>
                <c:pt idx="2406">
                  <c:v>0.328485001102866</c:v>
                </c:pt>
                <c:pt idx="2407">
                  <c:v>0.327616890847213</c:v>
                </c:pt>
                <c:pt idx="2408">
                  <c:v>0.334892324422479</c:v>
                </c:pt>
                <c:pt idx="2409">
                  <c:v>0.322468671758132</c:v>
                </c:pt>
                <c:pt idx="2410">
                  <c:v>0.326552877607777</c:v>
                </c:pt>
                <c:pt idx="2411">
                  <c:v>0.330684418391872</c:v>
                </c:pt>
                <c:pt idx="2412">
                  <c:v>0.327096269259215</c:v>
                </c:pt>
                <c:pt idx="2413">
                  <c:v>0.335703563558507</c:v>
                </c:pt>
                <c:pt idx="2414">
                  <c:v>0.337917663224016</c:v>
                </c:pt>
                <c:pt idx="2415">
                  <c:v>0.340139012887873</c:v>
                </c:pt>
                <c:pt idx="2416">
                  <c:v>0.49910736675464</c:v>
                </c:pt>
                <c:pt idx="2417">
                  <c:v>0.500777227693874</c:v>
                </c:pt>
                <c:pt idx="2418">
                  <c:v>0.49362671503578</c:v>
                </c:pt>
                <c:pt idx="2419">
                  <c:v>0.497205854948329</c:v>
                </c:pt>
                <c:pt idx="2420">
                  <c:v>0.493817478137997</c:v>
                </c:pt>
                <c:pt idx="2421">
                  <c:v>0.488596321710139</c:v>
                </c:pt>
                <c:pt idx="2422">
                  <c:v>0.488986837924394</c:v>
                </c:pt>
                <c:pt idx="2423">
                  <c:v>0.488881582332957</c:v>
                </c:pt>
                <c:pt idx="2424">
                  <c:v>0.483912849649971</c:v>
                </c:pt>
                <c:pt idx="2425">
                  <c:v>0.481720462701682</c:v>
                </c:pt>
                <c:pt idx="2426">
                  <c:v>0.480268178299313</c:v>
                </c:pt>
                <c:pt idx="2427">
                  <c:v>0.477064272719359</c:v>
                </c:pt>
                <c:pt idx="2428">
                  <c:v>0.478463062466894</c:v>
                </c:pt>
                <c:pt idx="2429">
                  <c:v>0.478700465719388</c:v>
                </c:pt>
                <c:pt idx="2430">
                  <c:v>0.483127176079504</c:v>
                </c:pt>
                <c:pt idx="2431">
                  <c:v>0.486885047793142</c:v>
                </c:pt>
                <c:pt idx="2432">
                  <c:v>0.226941975665485</c:v>
                </c:pt>
                <c:pt idx="2433">
                  <c:v>0.225047921891926</c:v>
                </c:pt>
                <c:pt idx="2434">
                  <c:v>0.22402851742228</c:v>
                </c:pt>
                <c:pt idx="2435">
                  <c:v>0.220010683678718</c:v>
                </c:pt>
                <c:pt idx="2436">
                  <c:v>0.218193901367329</c:v>
                </c:pt>
                <c:pt idx="2437">
                  <c:v>0.216356653813767</c:v>
                </c:pt>
                <c:pt idx="2438">
                  <c:v>0.218024596621328</c:v>
                </c:pt>
                <c:pt idx="2439">
                  <c:v>0.217516086832632</c:v>
                </c:pt>
                <c:pt idx="2440">
                  <c:v>0.219141340384201</c:v>
                </c:pt>
                <c:pt idx="2441">
                  <c:v>0.22001181844471</c:v>
                </c:pt>
                <c:pt idx="2442">
                  <c:v>0.219712288012367</c:v>
                </c:pt>
                <c:pt idx="2443">
                  <c:v>0.219300618485855</c:v>
                </c:pt>
                <c:pt idx="2444">
                  <c:v>0.217294409792604</c:v>
                </c:pt>
                <c:pt idx="2445">
                  <c:v>0.219982243769654</c:v>
                </c:pt>
                <c:pt idx="2446">
                  <c:v>0.223877035946037</c:v>
                </c:pt>
                <c:pt idx="2447">
                  <c:v>0.227454880772268</c:v>
                </c:pt>
                <c:pt idx="2448">
                  <c:v>0.338683108538134</c:v>
                </c:pt>
                <c:pt idx="2449">
                  <c:v>0.33070916484038</c:v>
                </c:pt>
                <c:pt idx="2450">
                  <c:v>0.328852124398876</c:v>
                </c:pt>
                <c:pt idx="2451">
                  <c:v>0.322670120906058</c:v>
                </c:pt>
                <c:pt idx="2452">
                  <c:v>0.325612324322823</c:v>
                </c:pt>
                <c:pt idx="2453">
                  <c:v>0.326484536421254</c:v>
                </c:pt>
                <c:pt idx="2454">
                  <c:v>0.325656819698852</c:v>
                </c:pt>
                <c:pt idx="2455">
                  <c:v>0.325085097293534</c:v>
                </c:pt>
                <c:pt idx="2456">
                  <c:v>0.325720598049841</c:v>
                </c:pt>
                <c:pt idx="2457">
                  <c:v>0.323315380495221</c:v>
                </c:pt>
                <c:pt idx="2458">
                  <c:v>0.321225483995072</c:v>
                </c:pt>
                <c:pt idx="2459">
                  <c:v>0.322097597935912</c:v>
                </c:pt>
                <c:pt idx="2460">
                  <c:v>0.314404009611803</c:v>
                </c:pt>
                <c:pt idx="2461">
                  <c:v>0.3194173870789</c:v>
                </c:pt>
                <c:pt idx="2462">
                  <c:v>0.321151663935164</c:v>
                </c:pt>
                <c:pt idx="2463">
                  <c:v>0.323369071619466</c:v>
                </c:pt>
                <c:pt idx="2464">
                  <c:v>0.564085839875135</c:v>
                </c:pt>
                <c:pt idx="2465">
                  <c:v>0.562520191562329</c:v>
                </c:pt>
                <c:pt idx="2466">
                  <c:v>0.557797981420936</c:v>
                </c:pt>
                <c:pt idx="2467">
                  <c:v>0.561042014405241</c:v>
                </c:pt>
                <c:pt idx="2468">
                  <c:v>0.551754670360338</c:v>
                </c:pt>
                <c:pt idx="2469">
                  <c:v>0.54715048644825</c:v>
                </c:pt>
                <c:pt idx="2470">
                  <c:v>0.550305443357737</c:v>
                </c:pt>
                <c:pt idx="2471">
                  <c:v>0.559051141857793</c:v>
                </c:pt>
                <c:pt idx="2472">
                  <c:v>0.551805362102014</c:v>
                </c:pt>
                <c:pt idx="2473">
                  <c:v>0.539856123546459</c:v>
                </c:pt>
                <c:pt idx="2474">
                  <c:v>0.543228579144563</c:v>
                </c:pt>
                <c:pt idx="2475">
                  <c:v>0.546752016419262</c:v>
                </c:pt>
                <c:pt idx="2476">
                  <c:v>0.545660463496198</c:v>
                </c:pt>
                <c:pt idx="2477">
                  <c:v>0.546452110628876</c:v>
                </c:pt>
                <c:pt idx="2478">
                  <c:v>0.54999053256371</c:v>
                </c:pt>
                <c:pt idx="2479">
                  <c:v>0.552585121862504</c:v>
                </c:pt>
                <c:pt idx="2480">
                  <c:v>0.296802797258341</c:v>
                </c:pt>
                <c:pt idx="2481">
                  <c:v>0.296448062075262</c:v>
                </c:pt>
                <c:pt idx="2482">
                  <c:v>0.296133977298686</c:v>
                </c:pt>
                <c:pt idx="2483">
                  <c:v>0.29465424338644</c:v>
                </c:pt>
                <c:pt idx="2484">
                  <c:v>0.294466174870028</c:v>
                </c:pt>
                <c:pt idx="2485">
                  <c:v>0.293919122613778</c:v>
                </c:pt>
                <c:pt idx="2486">
                  <c:v>0.293581264199194</c:v>
                </c:pt>
                <c:pt idx="2487">
                  <c:v>0.293108320418757</c:v>
                </c:pt>
                <c:pt idx="2488">
                  <c:v>0.292635376638321</c:v>
                </c:pt>
                <c:pt idx="2489">
                  <c:v>0.291806835296908</c:v>
                </c:pt>
                <c:pt idx="2490">
                  <c:v>0.290770643548991</c:v>
                </c:pt>
                <c:pt idx="2491">
                  <c:v>0.290148439125634</c:v>
                </c:pt>
                <c:pt idx="2492">
                  <c:v>0.289198917629106</c:v>
                </c:pt>
                <c:pt idx="2493">
                  <c:v>0.288252729465912</c:v>
                </c:pt>
                <c:pt idx="2494">
                  <c:v>0.291397177774526</c:v>
                </c:pt>
                <c:pt idx="2495">
                  <c:v>0.295244959416474</c:v>
                </c:pt>
                <c:pt idx="2496">
                  <c:v>0.213254686413204</c:v>
                </c:pt>
                <c:pt idx="2497">
                  <c:v>0.213288015233496</c:v>
                </c:pt>
                <c:pt idx="2498">
                  <c:v>0.21225407366716</c:v>
                </c:pt>
                <c:pt idx="2499">
                  <c:v>0.211420682380536</c:v>
                </c:pt>
                <c:pt idx="2500">
                  <c:v>0.20982918604601</c:v>
                </c:pt>
                <c:pt idx="2501">
                  <c:v>0.211182673058795</c:v>
                </c:pt>
                <c:pt idx="2502">
                  <c:v>0.212356323575727</c:v>
                </c:pt>
                <c:pt idx="2503">
                  <c:v>0.209061454781535</c:v>
                </c:pt>
                <c:pt idx="2504">
                  <c:v>0.209409906010748</c:v>
                </c:pt>
                <c:pt idx="2505">
                  <c:v>0.209128545256184</c:v>
                </c:pt>
                <c:pt idx="2506">
                  <c:v>0.210229134131796</c:v>
                </c:pt>
                <c:pt idx="2507">
                  <c:v>0.211260057313228</c:v>
                </c:pt>
                <c:pt idx="2508">
                  <c:v>0.213111428270753</c:v>
                </c:pt>
                <c:pt idx="2509">
                  <c:v>0.212858532442371</c:v>
                </c:pt>
                <c:pt idx="2510">
                  <c:v>0.220391361668249</c:v>
                </c:pt>
                <c:pt idx="2511">
                  <c:v>0.224373626744819</c:v>
                </c:pt>
                <c:pt idx="2512">
                  <c:v>0.204034707229556</c:v>
                </c:pt>
                <c:pt idx="2513">
                  <c:v>0.202356756933701</c:v>
                </c:pt>
                <c:pt idx="2514">
                  <c:v>0.203137139971179</c:v>
                </c:pt>
                <c:pt idx="2515">
                  <c:v>0.195068146289323</c:v>
                </c:pt>
                <c:pt idx="2516">
                  <c:v>0.208697121357975</c:v>
                </c:pt>
                <c:pt idx="2517">
                  <c:v>0.190398250898171</c:v>
                </c:pt>
                <c:pt idx="2518">
                  <c:v>0.195758544190813</c:v>
                </c:pt>
                <c:pt idx="2519">
                  <c:v>0.191654531585716</c:v>
                </c:pt>
                <c:pt idx="2520">
                  <c:v>0.195780921875905</c:v>
                </c:pt>
                <c:pt idx="2521">
                  <c:v>0.193252159241628</c:v>
                </c:pt>
                <c:pt idx="2522">
                  <c:v>0.192218667241838</c:v>
                </c:pt>
                <c:pt idx="2523">
                  <c:v>0.196827284745554</c:v>
                </c:pt>
                <c:pt idx="2524">
                  <c:v>0.194320471728132</c:v>
                </c:pt>
                <c:pt idx="2525">
                  <c:v>0.195096690455346</c:v>
                </c:pt>
                <c:pt idx="2526">
                  <c:v>0.199469340106546</c:v>
                </c:pt>
                <c:pt idx="2527">
                  <c:v>0.203947684848764</c:v>
                </c:pt>
                <c:pt idx="2528">
                  <c:v>0.466541612390792</c:v>
                </c:pt>
                <c:pt idx="2529">
                  <c:v>0.466652099884877</c:v>
                </c:pt>
                <c:pt idx="2530">
                  <c:v>0.464083005670406</c:v>
                </c:pt>
                <c:pt idx="2531">
                  <c:v>0.461833773783729</c:v>
                </c:pt>
                <c:pt idx="2532">
                  <c:v>0.46149648967255</c:v>
                </c:pt>
                <c:pt idx="2533">
                  <c:v>0.458365095430406</c:v>
                </c:pt>
                <c:pt idx="2534">
                  <c:v>0.479192968094379</c:v>
                </c:pt>
                <c:pt idx="2535">
                  <c:v>0.465571825871585</c:v>
                </c:pt>
                <c:pt idx="2536">
                  <c:v>0.463053489390965</c:v>
                </c:pt>
                <c:pt idx="2537">
                  <c:v>0.473470001152622</c:v>
                </c:pt>
                <c:pt idx="2538">
                  <c:v>0.480252877110417</c:v>
                </c:pt>
                <c:pt idx="2539">
                  <c:v>0.477874539495689</c:v>
                </c:pt>
                <c:pt idx="2540">
                  <c:v>0.47519058991023</c:v>
                </c:pt>
                <c:pt idx="2541">
                  <c:v>0.471112610112068</c:v>
                </c:pt>
                <c:pt idx="2542">
                  <c:v>0.471282859006366</c:v>
                </c:pt>
                <c:pt idx="2543">
                  <c:v>0.473776446658818</c:v>
                </c:pt>
                <c:pt idx="2544">
                  <c:v>0.517455329097773</c:v>
                </c:pt>
                <c:pt idx="2545">
                  <c:v>0.515943419095553</c:v>
                </c:pt>
                <c:pt idx="2546">
                  <c:v>0.514373932009199</c:v>
                </c:pt>
                <c:pt idx="2547">
                  <c:v>0.519219690410424</c:v>
                </c:pt>
                <c:pt idx="2548">
                  <c:v>0.524094186349552</c:v>
                </c:pt>
                <c:pt idx="2549">
                  <c:v>0.525825772881015</c:v>
                </c:pt>
                <c:pt idx="2550">
                  <c:v>0.527691152263208</c:v>
                </c:pt>
                <c:pt idx="2551">
                  <c:v>0.529780109977696</c:v>
                </c:pt>
                <c:pt idx="2552">
                  <c:v>0.531922459715757</c:v>
                </c:pt>
                <c:pt idx="2553">
                  <c:v>0.533076466361162</c:v>
                </c:pt>
                <c:pt idx="2554">
                  <c:v>0.532537889124775</c:v>
                </c:pt>
                <c:pt idx="2555">
                  <c:v>0.532146545029741</c:v>
                </c:pt>
                <c:pt idx="2556">
                  <c:v>0.532002751807146</c:v>
                </c:pt>
                <c:pt idx="2557">
                  <c:v>0.531557353428368</c:v>
                </c:pt>
                <c:pt idx="2558">
                  <c:v>0.53293161071221</c:v>
                </c:pt>
                <c:pt idx="2559">
                  <c:v>0.53475186799018</c:v>
                </c:pt>
                <c:pt idx="2560">
                  <c:v>0.342126849822025</c:v>
                </c:pt>
                <c:pt idx="2561">
                  <c:v>0.343610862694349</c:v>
                </c:pt>
                <c:pt idx="2562">
                  <c:v>0.342065026528233</c:v>
                </c:pt>
                <c:pt idx="2563">
                  <c:v>0.34272082675039</c:v>
                </c:pt>
                <c:pt idx="2564">
                  <c:v>0.344816892407893</c:v>
                </c:pt>
                <c:pt idx="2565">
                  <c:v>0.347262673135313</c:v>
                </c:pt>
                <c:pt idx="2566">
                  <c:v>0.348404884800525</c:v>
                </c:pt>
                <c:pt idx="2567">
                  <c:v>0.355144897969412</c:v>
                </c:pt>
                <c:pt idx="2568">
                  <c:v>0.355430804312258</c:v>
                </c:pt>
                <c:pt idx="2569">
                  <c:v>0.35707656002554</c:v>
                </c:pt>
                <c:pt idx="2570">
                  <c:v>0.357909756079107</c:v>
                </c:pt>
                <c:pt idx="2571">
                  <c:v>0.358533946036498</c:v>
                </c:pt>
                <c:pt idx="2572">
                  <c:v>0.35945769477705</c:v>
                </c:pt>
                <c:pt idx="2573">
                  <c:v>0.35953005733324</c:v>
                </c:pt>
                <c:pt idx="2574">
                  <c:v>0.362892650355183</c:v>
                </c:pt>
                <c:pt idx="2575">
                  <c:v>0.366328755931833</c:v>
                </c:pt>
                <c:pt idx="2576">
                  <c:v>0.177596462204476</c:v>
                </c:pt>
                <c:pt idx="2577">
                  <c:v>0.171000702008096</c:v>
                </c:pt>
                <c:pt idx="2578">
                  <c:v>0.169472136900474</c:v>
                </c:pt>
                <c:pt idx="2579">
                  <c:v>0.167836985619829</c:v>
                </c:pt>
                <c:pt idx="2580">
                  <c:v>0.168263946339553</c:v>
                </c:pt>
                <c:pt idx="2581">
                  <c:v>0.166548221134704</c:v>
                </c:pt>
                <c:pt idx="2582">
                  <c:v>0.167063362700571</c:v>
                </c:pt>
                <c:pt idx="2583">
                  <c:v>0.172166634271323</c:v>
                </c:pt>
                <c:pt idx="2584">
                  <c:v>0.164880635169887</c:v>
                </c:pt>
                <c:pt idx="2585">
                  <c:v>0.16515860883743</c:v>
                </c:pt>
                <c:pt idx="2586">
                  <c:v>0.175113714182192</c:v>
                </c:pt>
                <c:pt idx="2587">
                  <c:v>0.167780701958144</c:v>
                </c:pt>
                <c:pt idx="2588">
                  <c:v>0.163220122441707</c:v>
                </c:pt>
                <c:pt idx="2589">
                  <c:v>0.166679620898699</c:v>
                </c:pt>
                <c:pt idx="2590">
                  <c:v>0.191598985553592</c:v>
                </c:pt>
                <c:pt idx="2591">
                  <c:v>0.193416194351649</c:v>
                </c:pt>
                <c:pt idx="2592">
                  <c:v>0.318440604104952</c:v>
                </c:pt>
                <c:pt idx="2593">
                  <c:v>0.31860121934979</c:v>
                </c:pt>
                <c:pt idx="2594">
                  <c:v>0.317562781091814</c:v>
                </c:pt>
                <c:pt idx="2595">
                  <c:v>0.31401495004462</c:v>
                </c:pt>
                <c:pt idx="2596">
                  <c:v>0.30934969422138</c:v>
                </c:pt>
                <c:pt idx="2597">
                  <c:v>0.305400965535893</c:v>
                </c:pt>
                <c:pt idx="2598">
                  <c:v>0.301732768299669</c:v>
                </c:pt>
                <c:pt idx="2599">
                  <c:v>0.303991486958288</c:v>
                </c:pt>
                <c:pt idx="2600">
                  <c:v>0.30527796072241</c:v>
                </c:pt>
                <c:pt idx="2601">
                  <c:v>0.304831569063712</c:v>
                </c:pt>
                <c:pt idx="2602">
                  <c:v>0.304841243385583</c:v>
                </c:pt>
                <c:pt idx="2603">
                  <c:v>0.302510524270273</c:v>
                </c:pt>
                <c:pt idx="2604">
                  <c:v>0.301010607491063</c:v>
                </c:pt>
                <c:pt idx="2605">
                  <c:v>0.301585687415572</c:v>
                </c:pt>
                <c:pt idx="2606">
                  <c:v>0.305591143153774</c:v>
                </c:pt>
                <c:pt idx="2607">
                  <c:v>0.309911763065351</c:v>
                </c:pt>
                <c:pt idx="2608">
                  <c:v>0.485341460282682</c:v>
                </c:pt>
                <c:pt idx="2609">
                  <c:v>0.488162613370823</c:v>
                </c:pt>
                <c:pt idx="2610">
                  <c:v>0.490903889261285</c:v>
                </c:pt>
                <c:pt idx="2611">
                  <c:v>0.492908112942118</c:v>
                </c:pt>
                <c:pt idx="2612">
                  <c:v>0.495549471295616</c:v>
                </c:pt>
                <c:pt idx="2613">
                  <c:v>0.50246813427425</c:v>
                </c:pt>
                <c:pt idx="2614">
                  <c:v>0.499957207621164</c:v>
                </c:pt>
                <c:pt idx="2615">
                  <c:v>0.500656291121095</c:v>
                </c:pt>
                <c:pt idx="2616">
                  <c:v>0.496555690784672</c:v>
                </c:pt>
                <c:pt idx="2617">
                  <c:v>0.501271915441999</c:v>
                </c:pt>
                <c:pt idx="2618">
                  <c:v>0.505281144353098</c:v>
                </c:pt>
                <c:pt idx="2619">
                  <c:v>0.500441134185178</c:v>
                </c:pt>
                <c:pt idx="2620">
                  <c:v>0.495729355705595</c:v>
                </c:pt>
                <c:pt idx="2621">
                  <c:v>0.495340189461879</c:v>
                </c:pt>
                <c:pt idx="2622">
                  <c:v>0.499153474023171</c:v>
                </c:pt>
                <c:pt idx="2623">
                  <c:v>0.502901431676077</c:v>
                </c:pt>
                <c:pt idx="2624">
                  <c:v>0.330081962268103</c:v>
                </c:pt>
                <c:pt idx="2625">
                  <c:v>0.325529065501622</c:v>
                </c:pt>
                <c:pt idx="2626">
                  <c:v>0.331148160587376</c:v>
                </c:pt>
                <c:pt idx="2627">
                  <c:v>0.332632743196098</c:v>
                </c:pt>
                <c:pt idx="2628">
                  <c:v>0.330449352810917</c:v>
                </c:pt>
                <c:pt idx="2629">
                  <c:v>0.328368907901753</c:v>
                </c:pt>
                <c:pt idx="2630">
                  <c:v>0.325500751263389</c:v>
                </c:pt>
                <c:pt idx="2631">
                  <c:v>0.319915372357579</c:v>
                </c:pt>
                <c:pt idx="2632">
                  <c:v>0.317439064294818</c:v>
                </c:pt>
                <c:pt idx="2633">
                  <c:v>0.313911602198209</c:v>
                </c:pt>
                <c:pt idx="2634">
                  <c:v>0.319687076164392</c:v>
                </c:pt>
                <c:pt idx="2635">
                  <c:v>0.313809142666703</c:v>
                </c:pt>
                <c:pt idx="2636">
                  <c:v>0.308158827045149</c:v>
                </c:pt>
                <c:pt idx="2637">
                  <c:v>0.297815840628451</c:v>
                </c:pt>
                <c:pt idx="2638">
                  <c:v>0.305337086581842</c:v>
                </c:pt>
                <c:pt idx="2639">
                  <c:v>0.308632951749984</c:v>
                </c:pt>
                <c:pt idx="2640">
                  <c:v>0.435265154395842</c:v>
                </c:pt>
                <c:pt idx="2641">
                  <c:v>0.434168449730087</c:v>
                </c:pt>
                <c:pt idx="2642">
                  <c:v>0.436150489899501</c:v>
                </c:pt>
                <c:pt idx="2643">
                  <c:v>0.442245689014245</c:v>
                </c:pt>
                <c:pt idx="2644">
                  <c:v>0.445645302477372</c:v>
                </c:pt>
                <c:pt idx="2645">
                  <c:v>0.446085946573396</c:v>
                </c:pt>
                <c:pt idx="2646">
                  <c:v>0.452134069366968</c:v>
                </c:pt>
                <c:pt idx="2647">
                  <c:v>0.460105456453083</c:v>
                </c:pt>
                <c:pt idx="2648">
                  <c:v>0.46222279027452</c:v>
                </c:pt>
                <c:pt idx="2649">
                  <c:v>0.462770350628422</c:v>
                </c:pt>
                <c:pt idx="2650">
                  <c:v>0.464409622243956</c:v>
                </c:pt>
                <c:pt idx="2651">
                  <c:v>0.457564342023096</c:v>
                </c:pt>
                <c:pt idx="2652">
                  <c:v>0.459570013206187</c:v>
                </c:pt>
                <c:pt idx="2653">
                  <c:v>0.461368924730694</c:v>
                </c:pt>
                <c:pt idx="2654">
                  <c:v>0.464482648430095</c:v>
                </c:pt>
                <c:pt idx="2655">
                  <c:v>0.467600588797353</c:v>
                </c:pt>
                <c:pt idx="2656">
                  <c:v>0.198087757795413</c:v>
                </c:pt>
                <c:pt idx="2657">
                  <c:v>0.198237493223037</c:v>
                </c:pt>
                <c:pt idx="2658">
                  <c:v>0.197695832315519</c:v>
                </c:pt>
                <c:pt idx="2659">
                  <c:v>0.198055181668337</c:v>
                </c:pt>
                <c:pt idx="2660">
                  <c:v>0.19795656267829</c:v>
                </c:pt>
                <c:pt idx="2661">
                  <c:v>0.196992728392326</c:v>
                </c:pt>
                <c:pt idx="2662">
                  <c:v>0.197890548370441</c:v>
                </c:pt>
                <c:pt idx="2663">
                  <c:v>0.197958433015035</c:v>
                </c:pt>
                <c:pt idx="2664">
                  <c:v>0.194649766795207</c:v>
                </c:pt>
                <c:pt idx="2665">
                  <c:v>0.195408172248324</c:v>
                </c:pt>
                <c:pt idx="2666">
                  <c:v>0.196533414259215</c:v>
                </c:pt>
                <c:pt idx="2667">
                  <c:v>0.208079359634741</c:v>
                </c:pt>
                <c:pt idx="2668">
                  <c:v>0.208102501016726</c:v>
                </c:pt>
                <c:pt idx="2669">
                  <c:v>0.207723521280284</c:v>
                </c:pt>
                <c:pt idx="2670">
                  <c:v>0.211038238954519</c:v>
                </c:pt>
                <c:pt idx="2671">
                  <c:v>0.214450373293989</c:v>
                </c:pt>
                <c:pt idx="2672">
                  <c:v>0.165841876882469</c:v>
                </c:pt>
                <c:pt idx="2673">
                  <c:v>0.162130752750892</c:v>
                </c:pt>
                <c:pt idx="2674">
                  <c:v>0.161999303416063</c:v>
                </c:pt>
                <c:pt idx="2675">
                  <c:v>0.160983097983673</c:v>
                </c:pt>
                <c:pt idx="2676">
                  <c:v>0.161633152713885</c:v>
                </c:pt>
                <c:pt idx="2677">
                  <c:v>0.162395605818081</c:v>
                </c:pt>
                <c:pt idx="2678">
                  <c:v>0.160193767549309</c:v>
                </c:pt>
                <c:pt idx="2679">
                  <c:v>0.159830140662651</c:v>
                </c:pt>
                <c:pt idx="2680">
                  <c:v>0.160571217981189</c:v>
                </c:pt>
                <c:pt idx="2681">
                  <c:v>0.154475140040293</c:v>
                </c:pt>
                <c:pt idx="2682">
                  <c:v>0.15075842018246</c:v>
                </c:pt>
                <c:pt idx="2683">
                  <c:v>0.151195220086771</c:v>
                </c:pt>
                <c:pt idx="2684">
                  <c:v>0.152745363388435</c:v>
                </c:pt>
                <c:pt idx="2685">
                  <c:v>0.172822741473242</c:v>
                </c:pt>
                <c:pt idx="2686">
                  <c:v>0.176913175895253</c:v>
                </c:pt>
                <c:pt idx="2687">
                  <c:v>0.181345526981467</c:v>
                </c:pt>
                <c:pt idx="2688">
                  <c:v>0.247588972903876</c:v>
                </c:pt>
                <c:pt idx="2689">
                  <c:v>0.2431212842907</c:v>
                </c:pt>
                <c:pt idx="2690">
                  <c:v>0.243894336695724</c:v>
                </c:pt>
                <c:pt idx="2691">
                  <c:v>0.239007476609148</c:v>
                </c:pt>
                <c:pt idx="2692">
                  <c:v>0.241701764892368</c:v>
                </c:pt>
                <c:pt idx="2693">
                  <c:v>0.240471244472889</c:v>
                </c:pt>
                <c:pt idx="2694">
                  <c:v>0.230354717838293</c:v>
                </c:pt>
                <c:pt idx="2695">
                  <c:v>0.233511781567489</c:v>
                </c:pt>
                <c:pt idx="2696">
                  <c:v>0.232563528606406</c:v>
                </c:pt>
                <c:pt idx="2697">
                  <c:v>0.234283437800535</c:v>
                </c:pt>
                <c:pt idx="2698">
                  <c:v>0.239298579983826</c:v>
                </c:pt>
                <c:pt idx="2699">
                  <c:v>0.236381332782083</c:v>
                </c:pt>
                <c:pt idx="2700">
                  <c:v>0.231269275768352</c:v>
                </c:pt>
                <c:pt idx="2701">
                  <c:v>0.230897857324815</c:v>
                </c:pt>
                <c:pt idx="2702">
                  <c:v>0.243841184209629</c:v>
                </c:pt>
                <c:pt idx="2703">
                  <c:v>0.247981162230592</c:v>
                </c:pt>
                <c:pt idx="2704">
                  <c:v>0.37974521635394</c:v>
                </c:pt>
                <c:pt idx="2705">
                  <c:v>0.360285686790493</c:v>
                </c:pt>
                <c:pt idx="2706">
                  <c:v>0.362064627748297</c:v>
                </c:pt>
                <c:pt idx="2707">
                  <c:v>0.364742397616431</c:v>
                </c:pt>
                <c:pt idx="2708">
                  <c:v>0.366009179702018</c:v>
                </c:pt>
                <c:pt idx="2709">
                  <c:v>0.360186553778235</c:v>
                </c:pt>
                <c:pt idx="2710">
                  <c:v>0.359548597865157</c:v>
                </c:pt>
                <c:pt idx="2711">
                  <c:v>0.362754580941195</c:v>
                </c:pt>
                <c:pt idx="2712">
                  <c:v>0.360416358545594</c:v>
                </c:pt>
                <c:pt idx="2713">
                  <c:v>0.355238511464348</c:v>
                </c:pt>
                <c:pt idx="2714">
                  <c:v>0.36073716812484</c:v>
                </c:pt>
                <c:pt idx="2715">
                  <c:v>0.365289498349036</c:v>
                </c:pt>
                <c:pt idx="2716">
                  <c:v>0.370279894051645</c:v>
                </c:pt>
                <c:pt idx="2717">
                  <c:v>0.375405126342871</c:v>
                </c:pt>
                <c:pt idx="2718">
                  <c:v>0.384478035524965</c:v>
                </c:pt>
                <c:pt idx="2719">
                  <c:v>0.388909768166162</c:v>
                </c:pt>
                <c:pt idx="2720">
                  <c:v>0.513272286591849</c:v>
                </c:pt>
                <c:pt idx="2721">
                  <c:v>0.512169382674842</c:v>
                </c:pt>
                <c:pt idx="2722">
                  <c:v>0.51470917258325</c:v>
                </c:pt>
                <c:pt idx="2723">
                  <c:v>0.516590275849758</c:v>
                </c:pt>
                <c:pt idx="2724">
                  <c:v>0.5154108764777</c:v>
                </c:pt>
                <c:pt idx="2725">
                  <c:v>0.513930551276064</c:v>
                </c:pt>
                <c:pt idx="2726">
                  <c:v>0.507723614839742</c:v>
                </c:pt>
                <c:pt idx="2727">
                  <c:v>0.500571701498722</c:v>
                </c:pt>
                <c:pt idx="2728">
                  <c:v>0.507414110459272</c:v>
                </c:pt>
                <c:pt idx="2729">
                  <c:v>0.505620940284333</c:v>
                </c:pt>
                <c:pt idx="2730">
                  <c:v>0.50459001958095</c:v>
                </c:pt>
                <c:pt idx="2731">
                  <c:v>0.509621787896941</c:v>
                </c:pt>
                <c:pt idx="2732">
                  <c:v>0.510729854695276</c:v>
                </c:pt>
                <c:pt idx="2733">
                  <c:v>0.515179096477342</c:v>
                </c:pt>
                <c:pt idx="2734">
                  <c:v>0.515925240024824</c:v>
                </c:pt>
                <c:pt idx="2735">
                  <c:v>0.518541309283026</c:v>
                </c:pt>
                <c:pt idx="2736">
                  <c:v>0.262659575858978</c:v>
                </c:pt>
                <c:pt idx="2737">
                  <c:v>0.26088955950392</c:v>
                </c:pt>
                <c:pt idx="2738">
                  <c:v>0.258733191131712</c:v>
                </c:pt>
                <c:pt idx="2739">
                  <c:v>0.25696707654777</c:v>
                </c:pt>
                <c:pt idx="2740">
                  <c:v>0.254795048515918</c:v>
                </c:pt>
                <c:pt idx="2741">
                  <c:v>0.251664763955425</c:v>
                </c:pt>
                <c:pt idx="2742">
                  <c:v>0.251339162842096</c:v>
                </c:pt>
                <c:pt idx="2743">
                  <c:v>0.250360338474236</c:v>
                </c:pt>
                <c:pt idx="2744">
                  <c:v>0.256741251957665</c:v>
                </c:pt>
                <c:pt idx="2745">
                  <c:v>0.258398836642558</c:v>
                </c:pt>
                <c:pt idx="2746">
                  <c:v>0.259875603854765</c:v>
                </c:pt>
                <c:pt idx="2747">
                  <c:v>0.260079332937766</c:v>
                </c:pt>
                <c:pt idx="2748">
                  <c:v>0.259741291162667</c:v>
                </c:pt>
                <c:pt idx="2749">
                  <c:v>0.260841362529819</c:v>
                </c:pt>
                <c:pt idx="2750">
                  <c:v>0.264546908404457</c:v>
                </c:pt>
                <c:pt idx="2751">
                  <c:v>0.268561605798404</c:v>
                </c:pt>
                <c:pt idx="2752">
                  <c:v>0.488232381378049</c:v>
                </c:pt>
                <c:pt idx="2753">
                  <c:v>0.489183191023883</c:v>
                </c:pt>
                <c:pt idx="2754">
                  <c:v>0.508307278973883</c:v>
                </c:pt>
                <c:pt idx="2755">
                  <c:v>0.535161141136383</c:v>
                </c:pt>
                <c:pt idx="2756">
                  <c:v>0.514343567628049</c:v>
                </c:pt>
                <c:pt idx="2757">
                  <c:v>0.519506705403049</c:v>
                </c:pt>
                <c:pt idx="2758">
                  <c:v>0.516390199550966</c:v>
                </c:pt>
                <c:pt idx="2759">
                  <c:v>0.508625557561383</c:v>
                </c:pt>
                <c:pt idx="2760">
                  <c:v>0.505577050988466</c:v>
                </c:pt>
                <c:pt idx="2761">
                  <c:v>0.505573160936383</c:v>
                </c:pt>
                <c:pt idx="2762">
                  <c:v>0.5026925559968</c:v>
                </c:pt>
                <c:pt idx="2763">
                  <c:v>0.499837874558605</c:v>
                </c:pt>
                <c:pt idx="2764">
                  <c:v>0.494325545307911</c:v>
                </c:pt>
                <c:pt idx="2765">
                  <c:v>0.488728244238569</c:v>
                </c:pt>
                <c:pt idx="2766">
                  <c:v>0.480210133000864</c:v>
                </c:pt>
                <c:pt idx="2767">
                  <c:v>0.481256892268926</c:v>
                </c:pt>
                <c:pt idx="2768">
                  <c:v>0.518075986306209</c:v>
                </c:pt>
                <c:pt idx="2769">
                  <c:v>0.517517530148973</c:v>
                </c:pt>
                <c:pt idx="2770">
                  <c:v>0.522528006226633</c:v>
                </c:pt>
                <c:pt idx="2771">
                  <c:v>0.529029593856152</c:v>
                </c:pt>
                <c:pt idx="2772">
                  <c:v>0.525216532762932</c:v>
                </c:pt>
                <c:pt idx="2773">
                  <c:v>0.520615495238247</c:v>
                </c:pt>
                <c:pt idx="2774">
                  <c:v>0.523537670883084</c:v>
                </c:pt>
                <c:pt idx="2775">
                  <c:v>0.524364187801596</c:v>
                </c:pt>
                <c:pt idx="2776">
                  <c:v>0.519389863427286</c:v>
                </c:pt>
                <c:pt idx="2777">
                  <c:v>0.525141722332996</c:v>
                </c:pt>
                <c:pt idx="2778">
                  <c:v>0.523495454852125</c:v>
                </c:pt>
                <c:pt idx="2779">
                  <c:v>0.518415445406166</c:v>
                </c:pt>
                <c:pt idx="2780">
                  <c:v>0.508393430296617</c:v>
                </c:pt>
                <c:pt idx="2781">
                  <c:v>0.501164821791627</c:v>
                </c:pt>
                <c:pt idx="2782">
                  <c:v>0.504801333146478</c:v>
                </c:pt>
                <c:pt idx="2783">
                  <c:v>0.507650450220164</c:v>
                </c:pt>
                <c:pt idx="2784">
                  <c:v>0.384763552488213</c:v>
                </c:pt>
                <c:pt idx="2785">
                  <c:v>0.384570079277014</c:v>
                </c:pt>
                <c:pt idx="2786">
                  <c:v>0.38664460569448</c:v>
                </c:pt>
                <c:pt idx="2787">
                  <c:v>0.393361452583335</c:v>
                </c:pt>
                <c:pt idx="2788">
                  <c:v>0.393869700428728</c:v>
                </c:pt>
                <c:pt idx="2789">
                  <c:v>0.394442973766058</c:v>
                </c:pt>
                <c:pt idx="2790">
                  <c:v>0.397912583041431</c:v>
                </c:pt>
                <c:pt idx="2791">
                  <c:v>0.397587930416348</c:v>
                </c:pt>
                <c:pt idx="2792">
                  <c:v>0.378487064227384</c:v>
                </c:pt>
                <c:pt idx="2793">
                  <c:v>0.392074429156917</c:v>
                </c:pt>
                <c:pt idx="2794">
                  <c:v>0.396789459665768</c:v>
                </c:pt>
                <c:pt idx="2795">
                  <c:v>0.397029463397823</c:v>
                </c:pt>
                <c:pt idx="2796">
                  <c:v>0.393301022950145</c:v>
                </c:pt>
                <c:pt idx="2797">
                  <c:v>0.384430165107103</c:v>
                </c:pt>
                <c:pt idx="2798">
                  <c:v>0.387000415474705</c:v>
                </c:pt>
                <c:pt idx="2799">
                  <c:v>0.390386450652044</c:v>
                </c:pt>
                <c:pt idx="2800">
                  <c:v>0.290737484846849</c:v>
                </c:pt>
                <c:pt idx="2801">
                  <c:v>0.290265769272032</c:v>
                </c:pt>
                <c:pt idx="2802">
                  <c:v>0.289850978548811</c:v>
                </c:pt>
                <c:pt idx="2803">
                  <c:v>0.291964814784</c:v>
                </c:pt>
                <c:pt idx="2804">
                  <c:v>0.290664155305694</c:v>
                </c:pt>
                <c:pt idx="2805">
                  <c:v>0.290695556724298</c:v>
                </c:pt>
                <c:pt idx="2806">
                  <c:v>0.290529413205661</c:v>
                </c:pt>
                <c:pt idx="2807">
                  <c:v>0.29165285708622</c:v>
                </c:pt>
                <c:pt idx="2808">
                  <c:v>0.288412225342083</c:v>
                </c:pt>
                <c:pt idx="2809">
                  <c:v>0.289665705133463</c:v>
                </c:pt>
                <c:pt idx="2810">
                  <c:v>0.312684829206497</c:v>
                </c:pt>
                <c:pt idx="2811">
                  <c:v>0.30290182232231</c:v>
                </c:pt>
                <c:pt idx="2812">
                  <c:v>0.318141984790158</c:v>
                </c:pt>
                <c:pt idx="2813">
                  <c:v>0.302170769480256</c:v>
                </c:pt>
                <c:pt idx="2814">
                  <c:v>0.305217679013744</c:v>
                </c:pt>
                <c:pt idx="2815">
                  <c:v>0.308780219396901</c:v>
                </c:pt>
                <c:pt idx="2816">
                  <c:v>0.290050514481208</c:v>
                </c:pt>
                <c:pt idx="2817">
                  <c:v>0.269115576674796</c:v>
                </c:pt>
                <c:pt idx="2818">
                  <c:v>0.27733105279723</c:v>
                </c:pt>
                <c:pt idx="2819">
                  <c:v>0.282802637932785</c:v>
                </c:pt>
                <c:pt idx="2820">
                  <c:v>0.280604053429258</c:v>
                </c:pt>
                <c:pt idx="2821">
                  <c:v>0.283616263139879</c:v>
                </c:pt>
                <c:pt idx="2822">
                  <c:v>0.286434650660813</c:v>
                </c:pt>
                <c:pt idx="2823">
                  <c:v>0.290284492534972</c:v>
                </c:pt>
                <c:pt idx="2824">
                  <c:v>0.279136267317215</c:v>
                </c:pt>
                <c:pt idx="2825">
                  <c:v>0.272076173605829</c:v>
                </c:pt>
                <c:pt idx="2826">
                  <c:v>0.270873131846965</c:v>
                </c:pt>
                <c:pt idx="2827">
                  <c:v>0.271592272323223</c:v>
                </c:pt>
                <c:pt idx="2828">
                  <c:v>0.274975741684537</c:v>
                </c:pt>
                <c:pt idx="2829">
                  <c:v>0.274006385907211</c:v>
                </c:pt>
                <c:pt idx="2830">
                  <c:v>0.28302105714749</c:v>
                </c:pt>
                <c:pt idx="2831">
                  <c:v>0.287667569257214</c:v>
                </c:pt>
                <c:pt idx="2832">
                  <c:v>0.261742483377903</c:v>
                </c:pt>
                <c:pt idx="2833">
                  <c:v>0.257070246058751</c:v>
                </c:pt>
                <c:pt idx="2834">
                  <c:v>0.253049476525741</c:v>
                </c:pt>
                <c:pt idx="2835">
                  <c:v>0.246179383115339</c:v>
                </c:pt>
                <c:pt idx="2836">
                  <c:v>0.24139314187037</c:v>
                </c:pt>
                <c:pt idx="2837">
                  <c:v>0.238970897801547</c:v>
                </c:pt>
                <c:pt idx="2838">
                  <c:v>0.235440199891873</c:v>
                </c:pt>
                <c:pt idx="2839">
                  <c:v>0.235868386408927</c:v>
                </c:pt>
                <c:pt idx="2840">
                  <c:v>0.232642534139609</c:v>
                </c:pt>
                <c:pt idx="2841">
                  <c:v>0.228988328935324</c:v>
                </c:pt>
                <c:pt idx="2842">
                  <c:v>0.225131265465186</c:v>
                </c:pt>
                <c:pt idx="2843">
                  <c:v>0.223475394302732</c:v>
                </c:pt>
                <c:pt idx="2844">
                  <c:v>0.228248611690138</c:v>
                </c:pt>
                <c:pt idx="2845">
                  <c:v>0.228709174054734</c:v>
                </c:pt>
                <c:pt idx="2846">
                  <c:v>0.247589626528639</c:v>
                </c:pt>
                <c:pt idx="2847">
                  <c:v>0.251058911103142</c:v>
                </c:pt>
                <c:pt idx="2848">
                  <c:v>0.265457893563573</c:v>
                </c:pt>
                <c:pt idx="2849">
                  <c:v>0.273619918699578</c:v>
                </c:pt>
                <c:pt idx="2850">
                  <c:v>0.264119968973021</c:v>
                </c:pt>
                <c:pt idx="2851">
                  <c:v>0.258421171750012</c:v>
                </c:pt>
                <c:pt idx="2852">
                  <c:v>0.255537232853973</c:v>
                </c:pt>
                <c:pt idx="2853">
                  <c:v>0.254072036872668</c:v>
                </c:pt>
                <c:pt idx="2854">
                  <c:v>0.253358932327709</c:v>
                </c:pt>
                <c:pt idx="2855">
                  <c:v>0.254377020896304</c:v>
                </c:pt>
                <c:pt idx="2856">
                  <c:v>0.256342258794736</c:v>
                </c:pt>
                <c:pt idx="2857">
                  <c:v>0.258733081535313</c:v>
                </c:pt>
                <c:pt idx="2858">
                  <c:v>0.259242467216723</c:v>
                </c:pt>
                <c:pt idx="2859">
                  <c:v>0.260349552694546</c:v>
                </c:pt>
                <c:pt idx="2860">
                  <c:v>0.263311913598924</c:v>
                </c:pt>
                <c:pt idx="2861">
                  <c:v>0.263752006135325</c:v>
                </c:pt>
                <c:pt idx="2862">
                  <c:v>0.266496103309639</c:v>
                </c:pt>
                <c:pt idx="2863">
                  <c:v>0.269509662624004</c:v>
                </c:pt>
                <c:pt idx="2864">
                  <c:v>0.441342859782012</c:v>
                </c:pt>
                <c:pt idx="2865">
                  <c:v>0.448978208573262</c:v>
                </c:pt>
                <c:pt idx="2866">
                  <c:v>0.438061541906595</c:v>
                </c:pt>
                <c:pt idx="2867">
                  <c:v>0.439522326220346</c:v>
                </c:pt>
                <c:pt idx="2868">
                  <c:v>0.438596629625762</c:v>
                </c:pt>
                <c:pt idx="2869">
                  <c:v>0.454850345977429</c:v>
                </c:pt>
                <c:pt idx="2870">
                  <c:v>0.474163137652429</c:v>
                </c:pt>
                <c:pt idx="2871">
                  <c:v>0.475863260889929</c:v>
                </c:pt>
                <c:pt idx="2872">
                  <c:v>0.452968999244095</c:v>
                </c:pt>
                <c:pt idx="2873">
                  <c:v>0.441201676252429</c:v>
                </c:pt>
                <c:pt idx="2874">
                  <c:v>0.447802251831596</c:v>
                </c:pt>
                <c:pt idx="2875">
                  <c:v>0.439365174812151</c:v>
                </c:pt>
                <c:pt idx="2876">
                  <c:v>0.434298006759373</c:v>
                </c:pt>
                <c:pt idx="2877">
                  <c:v>0.432006692538262</c:v>
                </c:pt>
                <c:pt idx="2878">
                  <c:v>0.439013691827048</c:v>
                </c:pt>
                <c:pt idx="2879">
                  <c:v>0.440797229953391</c:v>
                </c:pt>
                <c:pt idx="2880">
                  <c:v>0.521883147169248</c:v>
                </c:pt>
                <c:pt idx="2881">
                  <c:v>0.520965043733645</c:v>
                </c:pt>
                <c:pt idx="2882">
                  <c:v>0.525699964892757</c:v>
                </c:pt>
                <c:pt idx="2883">
                  <c:v>0.524001026294553</c:v>
                </c:pt>
                <c:pt idx="2884">
                  <c:v>0.519204295774092</c:v>
                </c:pt>
                <c:pt idx="2885">
                  <c:v>0.518025796983001</c:v>
                </c:pt>
                <c:pt idx="2886">
                  <c:v>0.512158735243841</c:v>
                </c:pt>
                <c:pt idx="2887">
                  <c:v>0.509087384990234</c:v>
                </c:pt>
                <c:pt idx="2888">
                  <c:v>0.504629314415678</c:v>
                </c:pt>
                <c:pt idx="2889">
                  <c:v>0.506704749868362</c:v>
                </c:pt>
                <c:pt idx="2890">
                  <c:v>0.506433351008109</c:v>
                </c:pt>
                <c:pt idx="2891">
                  <c:v>0.501038198663757</c:v>
                </c:pt>
                <c:pt idx="2892">
                  <c:v>0.498251255151724</c:v>
                </c:pt>
                <c:pt idx="2893">
                  <c:v>0.494765357040193</c:v>
                </c:pt>
                <c:pt idx="2894">
                  <c:v>0.494732238192206</c:v>
                </c:pt>
                <c:pt idx="2895">
                  <c:v>0.498148554808101</c:v>
                </c:pt>
                <c:pt idx="2896">
                  <c:v>0.270421501457143</c:v>
                </c:pt>
                <c:pt idx="2897">
                  <c:v>0.269766542042548</c:v>
                </c:pt>
                <c:pt idx="2898">
                  <c:v>0.269933349938244</c:v>
                </c:pt>
                <c:pt idx="2899">
                  <c:v>0.268650004093947</c:v>
                </c:pt>
                <c:pt idx="2900">
                  <c:v>0.268365876986894</c:v>
                </c:pt>
                <c:pt idx="2901">
                  <c:v>0.270389666738491</c:v>
                </c:pt>
                <c:pt idx="2902">
                  <c:v>0.267393670350735</c:v>
                </c:pt>
                <c:pt idx="2903">
                  <c:v>0.266232107157012</c:v>
                </c:pt>
                <c:pt idx="2904">
                  <c:v>0.273451770906041</c:v>
                </c:pt>
                <c:pt idx="2905">
                  <c:v>0.266858330514568</c:v>
                </c:pt>
                <c:pt idx="2906">
                  <c:v>0.265535606335554</c:v>
                </c:pt>
                <c:pt idx="2907">
                  <c:v>0.264504055405018</c:v>
                </c:pt>
                <c:pt idx="2908">
                  <c:v>0.264381704036695</c:v>
                </c:pt>
                <c:pt idx="2909">
                  <c:v>0.263839833289376</c:v>
                </c:pt>
                <c:pt idx="2910">
                  <c:v>0.271778971899894</c:v>
                </c:pt>
                <c:pt idx="2911">
                  <c:v>0.275523972969697</c:v>
                </c:pt>
                <c:pt idx="2912">
                  <c:v>0.284855564613441</c:v>
                </c:pt>
                <c:pt idx="2913">
                  <c:v>0.284563794066198</c:v>
                </c:pt>
                <c:pt idx="2914">
                  <c:v>0.284309018894005</c:v>
                </c:pt>
                <c:pt idx="2915">
                  <c:v>0.28374346562001</c:v>
                </c:pt>
                <c:pt idx="2916">
                  <c:v>0.283810155051</c:v>
                </c:pt>
                <c:pt idx="2917">
                  <c:v>0.283665815485751</c:v>
                </c:pt>
                <c:pt idx="2918">
                  <c:v>0.285674166824984</c:v>
                </c:pt>
                <c:pt idx="2919">
                  <c:v>0.287484846077495</c:v>
                </c:pt>
                <c:pt idx="2920">
                  <c:v>0.287486610695861</c:v>
                </c:pt>
                <c:pt idx="2921">
                  <c:v>0.287489533850812</c:v>
                </c:pt>
                <c:pt idx="2922">
                  <c:v>0.293334909368567</c:v>
                </c:pt>
                <c:pt idx="2923">
                  <c:v>0.288940837789727</c:v>
                </c:pt>
                <c:pt idx="2924">
                  <c:v>0.289250146757974</c:v>
                </c:pt>
                <c:pt idx="2925">
                  <c:v>0.289932518056844</c:v>
                </c:pt>
                <c:pt idx="2926">
                  <c:v>0.293683305208211</c:v>
                </c:pt>
                <c:pt idx="2927">
                  <c:v>0.29755100902419</c:v>
                </c:pt>
                <c:pt idx="2928">
                  <c:v>0.172355776234084</c:v>
                </c:pt>
                <c:pt idx="2929">
                  <c:v>0.171063229942672</c:v>
                </c:pt>
                <c:pt idx="2930">
                  <c:v>0.172794057634999</c:v>
                </c:pt>
                <c:pt idx="2931">
                  <c:v>0.1766320126986</c:v>
                </c:pt>
                <c:pt idx="2932">
                  <c:v>0.180425049063014</c:v>
                </c:pt>
                <c:pt idx="2933">
                  <c:v>0.183554264289217</c:v>
                </c:pt>
                <c:pt idx="2934">
                  <c:v>0.187201100246093</c:v>
                </c:pt>
                <c:pt idx="2935">
                  <c:v>0.190053139455002</c:v>
                </c:pt>
                <c:pt idx="2936">
                  <c:v>0.19245647947692</c:v>
                </c:pt>
                <c:pt idx="2937">
                  <c:v>0.188257353374176</c:v>
                </c:pt>
                <c:pt idx="2938">
                  <c:v>0.186460870884182</c:v>
                </c:pt>
                <c:pt idx="2939">
                  <c:v>0.185340961120706</c:v>
                </c:pt>
                <c:pt idx="2940">
                  <c:v>0.183726678460563</c:v>
                </c:pt>
                <c:pt idx="2941">
                  <c:v>0.18425829202478</c:v>
                </c:pt>
                <c:pt idx="2942">
                  <c:v>0.185242922712753</c:v>
                </c:pt>
                <c:pt idx="2943">
                  <c:v>0.189385803399796</c:v>
                </c:pt>
                <c:pt idx="2944">
                  <c:v>0.214154937399106</c:v>
                </c:pt>
                <c:pt idx="2945">
                  <c:v>0.212544049252147</c:v>
                </c:pt>
                <c:pt idx="2946">
                  <c:v>0.212008424256085</c:v>
                </c:pt>
                <c:pt idx="2947">
                  <c:v>0.210761766283417</c:v>
                </c:pt>
                <c:pt idx="2948">
                  <c:v>0.209588910064224</c:v>
                </c:pt>
                <c:pt idx="2949">
                  <c:v>0.208664710148208</c:v>
                </c:pt>
                <c:pt idx="2950">
                  <c:v>0.207731883048333</c:v>
                </c:pt>
                <c:pt idx="2951">
                  <c:v>0.206647358913017</c:v>
                </c:pt>
                <c:pt idx="2952">
                  <c:v>0.205112977449961</c:v>
                </c:pt>
                <c:pt idx="2953">
                  <c:v>0.20512735356661</c:v>
                </c:pt>
                <c:pt idx="2954">
                  <c:v>0.20455612829349</c:v>
                </c:pt>
                <c:pt idx="2955">
                  <c:v>0.204447904473326</c:v>
                </c:pt>
                <c:pt idx="2956">
                  <c:v>0.204502720379778</c:v>
                </c:pt>
                <c:pt idx="2957">
                  <c:v>0.209716495783099</c:v>
                </c:pt>
                <c:pt idx="2958">
                  <c:v>0.213283198410628</c:v>
                </c:pt>
                <c:pt idx="2959">
                  <c:v>0.21704990103648</c:v>
                </c:pt>
                <c:pt idx="2960">
                  <c:v>0.235465353293253</c:v>
                </c:pt>
                <c:pt idx="2961">
                  <c:v>0.236750760540612</c:v>
                </c:pt>
                <c:pt idx="2962">
                  <c:v>0.234588837852134</c:v>
                </c:pt>
                <c:pt idx="2963">
                  <c:v>0.235120436945756</c:v>
                </c:pt>
                <c:pt idx="2964">
                  <c:v>0.232692250001492</c:v>
                </c:pt>
                <c:pt idx="2965">
                  <c:v>0.242830841846688</c:v>
                </c:pt>
                <c:pt idx="2966">
                  <c:v>0.231110734607066</c:v>
                </c:pt>
                <c:pt idx="2967">
                  <c:v>0.244538507358173</c:v>
                </c:pt>
                <c:pt idx="2968">
                  <c:v>0.237414806334708</c:v>
                </c:pt>
                <c:pt idx="2969">
                  <c:v>0.223087710793075</c:v>
                </c:pt>
                <c:pt idx="2970">
                  <c:v>0.218946892698486</c:v>
                </c:pt>
                <c:pt idx="2971">
                  <c:v>0.22018733186429</c:v>
                </c:pt>
                <c:pt idx="2972">
                  <c:v>0.212405438322914</c:v>
                </c:pt>
                <c:pt idx="2973">
                  <c:v>0.21652463343876</c:v>
                </c:pt>
                <c:pt idx="2974">
                  <c:v>0.224664634927318</c:v>
                </c:pt>
                <c:pt idx="2975">
                  <c:v>0.227808309998711</c:v>
                </c:pt>
                <c:pt idx="2976">
                  <c:v>0.284407701268939</c:v>
                </c:pt>
                <c:pt idx="2977">
                  <c:v>0.284845948120864</c:v>
                </c:pt>
                <c:pt idx="2978">
                  <c:v>0.276541736767578</c:v>
                </c:pt>
                <c:pt idx="2979">
                  <c:v>0.272320573815644</c:v>
                </c:pt>
                <c:pt idx="2980">
                  <c:v>0.279120909591006</c:v>
                </c:pt>
                <c:pt idx="2981">
                  <c:v>0.270338932161054</c:v>
                </c:pt>
                <c:pt idx="2982">
                  <c:v>0.265747233107351</c:v>
                </c:pt>
                <c:pt idx="2983">
                  <c:v>0.259373526058841</c:v>
                </c:pt>
                <c:pt idx="2984">
                  <c:v>0.25791604294696</c:v>
                </c:pt>
                <c:pt idx="2985">
                  <c:v>0.256659234668616</c:v>
                </c:pt>
                <c:pt idx="2986">
                  <c:v>0.25843516349267</c:v>
                </c:pt>
                <c:pt idx="2987">
                  <c:v>0.258639079948909</c:v>
                </c:pt>
                <c:pt idx="2988">
                  <c:v>0.26099308105127</c:v>
                </c:pt>
                <c:pt idx="2989">
                  <c:v>0.261771359725633</c:v>
                </c:pt>
                <c:pt idx="2990">
                  <c:v>0.26515232993511</c:v>
                </c:pt>
                <c:pt idx="2991">
                  <c:v>0.269045093494545</c:v>
                </c:pt>
                <c:pt idx="2992">
                  <c:v>0.466916747699104</c:v>
                </c:pt>
                <c:pt idx="2993">
                  <c:v>0.436915341583921</c:v>
                </c:pt>
                <c:pt idx="2994">
                  <c:v>0.436579335961858</c:v>
                </c:pt>
                <c:pt idx="2995">
                  <c:v>0.439301616613052</c:v>
                </c:pt>
                <c:pt idx="2996">
                  <c:v>0.45735159590706</c:v>
                </c:pt>
                <c:pt idx="2997">
                  <c:v>0.431813723128376</c:v>
                </c:pt>
                <c:pt idx="2998">
                  <c:v>0.435725596377618</c:v>
                </c:pt>
                <c:pt idx="2999">
                  <c:v>0.433621977915085</c:v>
                </c:pt>
                <c:pt idx="3000">
                  <c:v>0.434931323260682</c:v>
                </c:pt>
                <c:pt idx="3001">
                  <c:v>0.437058643716391</c:v>
                </c:pt>
                <c:pt idx="3002">
                  <c:v>0.432185409959891</c:v>
                </c:pt>
                <c:pt idx="3003">
                  <c:v>0.433468609264095</c:v>
                </c:pt>
                <c:pt idx="3004">
                  <c:v>0.426410560859966</c:v>
                </c:pt>
                <c:pt idx="3005">
                  <c:v>0.424361700762921</c:v>
                </c:pt>
                <c:pt idx="3006">
                  <c:v>0.428237001998149</c:v>
                </c:pt>
                <c:pt idx="3007">
                  <c:v>0.43188612051973</c:v>
                </c:pt>
                <c:pt idx="3008">
                  <c:v>0.248261138821744</c:v>
                </c:pt>
                <c:pt idx="3009">
                  <c:v>0.248315223579244</c:v>
                </c:pt>
                <c:pt idx="3010">
                  <c:v>0.246701448654661</c:v>
                </c:pt>
                <c:pt idx="3011">
                  <c:v>0.248195835785443</c:v>
                </c:pt>
                <c:pt idx="3012">
                  <c:v>0.248046960753126</c:v>
                </c:pt>
                <c:pt idx="3013">
                  <c:v>0.247780670607994</c:v>
                </c:pt>
                <c:pt idx="3014">
                  <c:v>0.242529140446277</c:v>
                </c:pt>
                <c:pt idx="3015">
                  <c:v>0.239471378832685</c:v>
                </c:pt>
                <c:pt idx="3016">
                  <c:v>0.239476458268925</c:v>
                </c:pt>
                <c:pt idx="3017">
                  <c:v>0.234736528252453</c:v>
                </c:pt>
                <c:pt idx="3018">
                  <c:v>0.236432822032881</c:v>
                </c:pt>
                <c:pt idx="3019">
                  <c:v>0.238466219613133</c:v>
                </c:pt>
                <c:pt idx="3020">
                  <c:v>0.2367751103336</c:v>
                </c:pt>
                <c:pt idx="3021">
                  <c:v>0.236066414717877</c:v>
                </c:pt>
                <c:pt idx="3022">
                  <c:v>0.239393590930627</c:v>
                </c:pt>
                <c:pt idx="3023">
                  <c:v>0.242889734116149</c:v>
                </c:pt>
                <c:pt idx="3024">
                  <c:v>0.361654172317919</c:v>
                </c:pt>
                <c:pt idx="3025">
                  <c:v>0.356693653705744</c:v>
                </c:pt>
                <c:pt idx="3026">
                  <c:v>0.354713563758838</c:v>
                </c:pt>
                <c:pt idx="3027">
                  <c:v>0.343857843333051</c:v>
                </c:pt>
                <c:pt idx="3028">
                  <c:v>0.337378364263818</c:v>
                </c:pt>
                <c:pt idx="3029">
                  <c:v>0.331036893335039</c:v>
                </c:pt>
                <c:pt idx="3030">
                  <c:v>0.330801845115007</c:v>
                </c:pt>
                <c:pt idx="3031">
                  <c:v>0.325642901944299</c:v>
                </c:pt>
                <c:pt idx="3032">
                  <c:v>0.31902365950374</c:v>
                </c:pt>
                <c:pt idx="3033">
                  <c:v>0.312103562096626</c:v>
                </c:pt>
                <c:pt idx="3034">
                  <c:v>0.307790005324362</c:v>
                </c:pt>
                <c:pt idx="3035">
                  <c:v>0.311918382829647</c:v>
                </c:pt>
                <c:pt idx="3036">
                  <c:v>0.309505339790945</c:v>
                </c:pt>
                <c:pt idx="3037">
                  <c:v>0.308845784152864</c:v>
                </c:pt>
                <c:pt idx="3038">
                  <c:v>0.3122077740071</c:v>
                </c:pt>
                <c:pt idx="3039">
                  <c:v>0.316074383570339</c:v>
                </c:pt>
                <c:pt idx="3040">
                  <c:v>0.512383888145282</c:v>
                </c:pt>
                <c:pt idx="3041">
                  <c:v>0.514413200514579</c:v>
                </c:pt>
                <c:pt idx="3042">
                  <c:v>0.513512967902527</c:v>
                </c:pt>
                <c:pt idx="3043">
                  <c:v>0.512878594618271</c:v>
                </c:pt>
                <c:pt idx="3044">
                  <c:v>0.509633242810284</c:v>
                </c:pt>
                <c:pt idx="3045">
                  <c:v>0.507160304180962</c:v>
                </c:pt>
                <c:pt idx="3046">
                  <c:v>0.503208419030399</c:v>
                </c:pt>
                <c:pt idx="3047">
                  <c:v>0.500468757278592</c:v>
                </c:pt>
                <c:pt idx="3048">
                  <c:v>0.499274122619651</c:v>
                </c:pt>
                <c:pt idx="3049">
                  <c:v>0.49644276237268</c:v>
                </c:pt>
                <c:pt idx="3050">
                  <c:v>0.493606101529271</c:v>
                </c:pt>
                <c:pt idx="3051">
                  <c:v>0.495963111161996</c:v>
                </c:pt>
                <c:pt idx="3052">
                  <c:v>0.486453761132354</c:v>
                </c:pt>
                <c:pt idx="3053">
                  <c:v>0.485304604422774</c:v>
                </c:pt>
                <c:pt idx="3054">
                  <c:v>0.488329965876948</c:v>
                </c:pt>
                <c:pt idx="3055">
                  <c:v>0.491614300476964</c:v>
                </c:pt>
                <c:pt idx="3056">
                  <c:v>0.542538647286867</c:v>
                </c:pt>
                <c:pt idx="3057">
                  <c:v>0.530194848965525</c:v>
                </c:pt>
                <c:pt idx="3058">
                  <c:v>0.534086045784428</c:v>
                </c:pt>
                <c:pt idx="3059">
                  <c:v>0.547945263177618</c:v>
                </c:pt>
                <c:pt idx="3060">
                  <c:v>0.533442135867364</c:v>
                </c:pt>
                <c:pt idx="3061">
                  <c:v>0.539374400245708</c:v>
                </c:pt>
                <c:pt idx="3062">
                  <c:v>0.539594021771975</c:v>
                </c:pt>
                <c:pt idx="3063">
                  <c:v>0.548773759821006</c:v>
                </c:pt>
                <c:pt idx="3064">
                  <c:v>0.546536968909758</c:v>
                </c:pt>
                <c:pt idx="3065">
                  <c:v>0.540517706772937</c:v>
                </c:pt>
                <c:pt idx="3066">
                  <c:v>0.541834134177555</c:v>
                </c:pt>
                <c:pt idx="3067">
                  <c:v>0.539550180116794</c:v>
                </c:pt>
                <c:pt idx="3068">
                  <c:v>0.527654519432959</c:v>
                </c:pt>
                <c:pt idx="3069">
                  <c:v>0.527520736261002</c:v>
                </c:pt>
                <c:pt idx="3070">
                  <c:v>0.53504040669878</c:v>
                </c:pt>
                <c:pt idx="3071">
                  <c:v>0.538151324636913</c:v>
                </c:pt>
                <c:pt idx="3072">
                  <c:v>0.424564131239703</c:v>
                </c:pt>
                <c:pt idx="3073">
                  <c:v>0.430961514053325</c:v>
                </c:pt>
                <c:pt idx="3074">
                  <c:v>0.429042003674922</c:v>
                </c:pt>
                <c:pt idx="3075">
                  <c:v>0.432041718236773</c:v>
                </c:pt>
                <c:pt idx="3076">
                  <c:v>0.434095321194143</c:v>
                </c:pt>
                <c:pt idx="3077">
                  <c:v>0.434657091774104</c:v>
                </c:pt>
                <c:pt idx="3078">
                  <c:v>0.441944650516555</c:v>
                </c:pt>
                <c:pt idx="3079">
                  <c:v>0.459286148102046</c:v>
                </c:pt>
                <c:pt idx="3080">
                  <c:v>0.459431424318663</c:v>
                </c:pt>
                <c:pt idx="3081">
                  <c:v>0.462166619084128</c:v>
                </c:pt>
                <c:pt idx="3082">
                  <c:v>0.454622032899293</c:v>
                </c:pt>
                <c:pt idx="3083">
                  <c:v>0.46580348419126</c:v>
                </c:pt>
                <c:pt idx="3084">
                  <c:v>0.460211684716276</c:v>
                </c:pt>
                <c:pt idx="3085">
                  <c:v>0.459811106237946</c:v>
                </c:pt>
                <c:pt idx="3086">
                  <c:v>0.462595051246719</c:v>
                </c:pt>
                <c:pt idx="3087">
                  <c:v>0.465838079583034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Dashboard!$F$4</c:f>
              <c:strCache>
                <c:ptCount val="1"/>
                <c:pt idx="0">
                  <c:v>Iraq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GDP_Anal!$C$3:$C$3090</c:f>
              <c:numCache>
                <c:formatCode>0.00</c:formatCode>
                <c:ptCount val="3088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GDP_Anal!$E$3:$E$3090</c:f>
              <c:numCache>
                <c:formatCode>0.000</c:formatCode>
                <c:ptCount val="3088"/>
                <c:pt idx="0">
                  <c:v>0.412083723867167</c:v>
                </c:pt>
                <c:pt idx="1">
                  <c:v>0.411801051589961</c:v>
                </c:pt>
                <c:pt idx="2">
                  <c:v>0.407220445448445</c:v>
                </c:pt>
                <c:pt idx="3">
                  <c:v>0.428461867552448</c:v>
                </c:pt>
                <c:pt idx="4">
                  <c:v>0.419406063365798</c:v>
                </c:pt>
                <c:pt idx="5">
                  <c:v>0.406951612266893</c:v>
                </c:pt>
                <c:pt idx="6">
                  <c:v>0.406170584816598</c:v>
                </c:pt>
                <c:pt idx="7">
                  <c:v>0.407086284020313</c:v>
                </c:pt>
                <c:pt idx="8">
                  <c:v>0.411205374780285</c:v>
                </c:pt>
                <c:pt idx="9">
                  <c:v>0.40551843096032</c:v>
                </c:pt>
                <c:pt idx="10">
                  <c:v>0.404140432783109</c:v>
                </c:pt>
                <c:pt idx="11">
                  <c:v>0.412695911300664</c:v>
                </c:pt>
                <c:pt idx="12">
                  <c:v>0.41200891129876</c:v>
                </c:pt>
                <c:pt idx="13">
                  <c:v>0.40665478480159</c:v>
                </c:pt>
                <c:pt idx="14">
                  <c:v>0.407336490229551</c:v>
                </c:pt>
                <c:pt idx="15">
                  <c:v>0.410776573017052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Dashboard!$F$6</c:f>
              <c:strCache>
                <c:ptCount val="1"/>
                <c:pt idx="0">
                  <c:v>Turkmenistan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GDP_Anal!$C$19:$C$34</c:f>
              <c:numCache>
                <c:formatCode>0.00</c:formatCode>
                <c:ptCount val="16"/>
                <c:pt idx="0">
                  <c:v>7.624186970151315</c:v>
                </c:pt>
                <c:pt idx="1">
                  <c:v>7.536573277309779</c:v>
                </c:pt>
                <c:pt idx="2">
                  <c:v>7.40155398219885</c:v>
                </c:pt>
                <c:pt idx="3">
                  <c:v>7.453308333169763</c:v>
                </c:pt>
                <c:pt idx="4">
                  <c:v>7.593010262519622</c:v>
                </c:pt>
                <c:pt idx="5">
                  <c:v>7.750269350940741</c:v>
                </c:pt>
                <c:pt idx="6">
                  <c:v>7.921971013719073</c:v>
                </c:pt>
                <c:pt idx="7">
                  <c:v>8.053931164392811</c:v>
                </c:pt>
                <c:pt idx="8">
                  <c:v>8.196769042335593</c:v>
                </c:pt>
                <c:pt idx="9">
                  <c:v>8.34063923045686</c:v>
                </c:pt>
                <c:pt idx="10">
                  <c:v>8.448509051948708</c:v>
                </c:pt>
                <c:pt idx="11">
                  <c:v>8.5426269471087</c:v>
                </c:pt>
                <c:pt idx="12">
                  <c:v>8.640675689662522</c:v>
                </c:pt>
                <c:pt idx="13">
                  <c:v>8.727302196572449</c:v>
                </c:pt>
                <c:pt idx="14">
                  <c:v>8.791210803125297</c:v>
                </c:pt>
                <c:pt idx="15">
                  <c:v>8.890096734753525</c:v>
                </c:pt>
              </c:numCache>
            </c:numRef>
          </c:xVal>
          <c:yVal>
            <c:numRef>
              <c:f>GDP_Anal!$F$19:$F$34</c:f>
              <c:numCache>
                <c:formatCode>0.000</c:formatCode>
                <c:ptCount val="16"/>
                <c:pt idx="0">
                  <c:v>0.263744529742435</c:v>
                </c:pt>
                <c:pt idx="1">
                  <c:v>0.271906554878439</c:v>
                </c:pt>
                <c:pt idx="2">
                  <c:v>0.262406605151883</c:v>
                </c:pt>
                <c:pt idx="3">
                  <c:v>0.256707807928873</c:v>
                </c:pt>
                <c:pt idx="4">
                  <c:v>0.253823869032835</c:v>
                </c:pt>
                <c:pt idx="5">
                  <c:v>0.25235867305153</c:v>
                </c:pt>
                <c:pt idx="6">
                  <c:v>0.251645568506571</c:v>
                </c:pt>
                <c:pt idx="7">
                  <c:v>0.252663657075166</c:v>
                </c:pt>
                <c:pt idx="8">
                  <c:v>0.254628894973598</c:v>
                </c:pt>
                <c:pt idx="9">
                  <c:v>0.257019717714174</c:v>
                </c:pt>
                <c:pt idx="10">
                  <c:v>0.257529103395584</c:v>
                </c:pt>
                <c:pt idx="11">
                  <c:v>0.258636188873408</c:v>
                </c:pt>
                <c:pt idx="12">
                  <c:v>0.261598549777786</c:v>
                </c:pt>
                <c:pt idx="13">
                  <c:v>0.262038642314187</c:v>
                </c:pt>
                <c:pt idx="14">
                  <c:v>0.2647827394885</c:v>
                </c:pt>
                <c:pt idx="15">
                  <c:v>0.267796298802866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Dashboard!$F$7</c:f>
              <c:strCache>
                <c:ptCount val="1"/>
                <c:pt idx="0">
                  <c:v>Zimbabwe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GDP_Anal!$C$35:$C$50</c:f>
              <c:numCache>
                <c:formatCode>0.00</c:formatCode>
                <c:ptCount val="16"/>
                <c:pt idx="0">
                  <c:v>5.736885899248721</c:v>
                </c:pt>
                <c:pt idx="1">
                  <c:v>5.76734510673343</c:v>
                </c:pt>
                <c:pt idx="2">
                  <c:v>5.797804314218138</c:v>
                </c:pt>
                <c:pt idx="3">
                  <c:v>5.828263521702846</c:v>
                </c:pt>
                <c:pt idx="4">
                  <c:v>5.858722729187555</c:v>
                </c:pt>
                <c:pt idx="5">
                  <c:v>5.889181936672264</c:v>
                </c:pt>
                <c:pt idx="6">
                  <c:v>5.919641144156972</c:v>
                </c:pt>
                <c:pt idx="7">
                  <c:v>5.950100351641681</c:v>
                </c:pt>
                <c:pt idx="8">
                  <c:v>5.98055955912639</c:v>
                </c:pt>
                <c:pt idx="9">
                  <c:v>6.011018766611098</c:v>
                </c:pt>
                <c:pt idx="10">
                  <c:v>6.041477974095807</c:v>
                </c:pt>
                <c:pt idx="11">
                  <c:v>6.071937181580515</c:v>
                </c:pt>
                <c:pt idx="12">
                  <c:v>6.102396389065224</c:v>
                </c:pt>
                <c:pt idx="13">
                  <c:v>6.132855596549932</c:v>
                </c:pt>
                <c:pt idx="14">
                  <c:v>6.163314804034641</c:v>
                </c:pt>
                <c:pt idx="15">
                  <c:v>6.194405391104672</c:v>
                </c:pt>
              </c:numCache>
            </c:numRef>
          </c:xVal>
          <c:yVal>
            <c:numRef>
              <c:f>GDP_Anal!$G$35:$G$50</c:f>
              <c:numCache>
                <c:formatCode>0.000</c:formatCode>
                <c:ptCount val="16"/>
                <c:pt idx="0">
                  <c:v>0.422469319018188</c:v>
                </c:pt>
                <c:pt idx="1">
                  <c:v>0.42886670183181</c:v>
                </c:pt>
                <c:pt idx="2">
                  <c:v>0.426947191453407</c:v>
                </c:pt>
                <c:pt idx="3">
                  <c:v>0.429946906015258</c:v>
                </c:pt>
                <c:pt idx="4">
                  <c:v>0.432000508972628</c:v>
                </c:pt>
                <c:pt idx="5">
                  <c:v>0.432562279552589</c:v>
                </c:pt>
                <c:pt idx="6">
                  <c:v>0.43984983829504</c:v>
                </c:pt>
                <c:pt idx="7">
                  <c:v>0.457191335880531</c:v>
                </c:pt>
                <c:pt idx="8">
                  <c:v>0.457336612097148</c:v>
                </c:pt>
                <c:pt idx="9">
                  <c:v>0.460071806862613</c:v>
                </c:pt>
                <c:pt idx="10">
                  <c:v>0.452527220677778</c:v>
                </c:pt>
                <c:pt idx="11">
                  <c:v>0.463708671969745</c:v>
                </c:pt>
                <c:pt idx="12">
                  <c:v>0.458116872494761</c:v>
                </c:pt>
                <c:pt idx="13">
                  <c:v>0.457716294016431</c:v>
                </c:pt>
                <c:pt idx="14">
                  <c:v>0.460500239025204</c:v>
                </c:pt>
                <c:pt idx="15">
                  <c:v>0.463743267361519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Dashboard!$F$8</c:f>
              <c:strCache>
                <c:ptCount val="1"/>
                <c:pt idx="0">
                  <c:v>Mexico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GDP_Anal!$C$51:$C$66</c:f>
              <c:numCache>
                <c:formatCode>0.00</c:formatCode>
                <c:ptCount val="16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</c:numCache>
            </c:numRef>
          </c:xVal>
          <c:yVal>
            <c:numRef>
              <c:f>GDP_Anal!$H$51:$H$66</c:f>
              <c:numCache>
                <c:formatCode>0.000</c:formatCode>
                <c:ptCount val="16"/>
                <c:pt idx="0">
                  <c:v>0.289998711057574</c:v>
                </c:pt>
                <c:pt idx="1">
                  <c:v>0.292498801168685</c:v>
                </c:pt>
                <c:pt idx="2">
                  <c:v>0.288558891512444</c:v>
                </c:pt>
                <c:pt idx="3">
                  <c:v>0.289230520129914</c:v>
                </c:pt>
                <c:pt idx="4">
                  <c:v>0.291906806554315</c:v>
                </c:pt>
                <c:pt idx="5">
                  <c:v>0.290850149538514</c:v>
                </c:pt>
                <c:pt idx="6">
                  <c:v>0.287611289409705</c:v>
                </c:pt>
                <c:pt idx="7">
                  <c:v>0.285656374210988</c:v>
                </c:pt>
                <c:pt idx="8">
                  <c:v>0.280935824701068</c:v>
                </c:pt>
                <c:pt idx="9">
                  <c:v>0.27620989017913</c:v>
                </c:pt>
                <c:pt idx="10">
                  <c:v>0.273780456890322</c:v>
                </c:pt>
                <c:pt idx="11">
                  <c:v>0.273856463511565</c:v>
                </c:pt>
                <c:pt idx="12">
                  <c:v>0.270277895816507</c:v>
                </c:pt>
                <c:pt idx="13">
                  <c:v>0.273909645079976</c:v>
                </c:pt>
                <c:pt idx="14">
                  <c:v>0.275744896795926</c:v>
                </c:pt>
                <c:pt idx="15">
                  <c:v>0.277804187599617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472504"/>
        <c:axId val="537977976"/>
      </c:scatterChart>
      <c:valAx>
        <c:axId val="318472504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Ln(GDP[PPP] per cap      </a:t>
                </a:r>
                <a:r>
                  <a:rPr lang="en-US" sz="1400"/>
                  <a:t>(USD2005)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537977976"/>
        <c:crosses val="autoZero"/>
        <c:crossBetween val="midCat"/>
      </c:valAx>
      <c:valAx>
        <c:axId val="537977976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18472504"/>
        <c:crosses val="autoZero"/>
        <c:crossBetween val="midCat"/>
        <c:majorUnit val="0.1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37733762661111"/>
          <c:y val="0.155101412140667"/>
          <c:w val="0.133629353031902"/>
          <c:h val="0.282118930746088"/>
        </c:manualLayout>
      </c:layout>
      <c:overlay val="1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 b="1" i="0" baseline="0">
                <a:effectLst/>
              </a:rPr>
              <a:t>Readiness - changes through time</a:t>
            </a:r>
            <a:endParaRPr lang="en-US" sz="2800">
              <a:effectLst/>
            </a:endParaRP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GDP_Anal!$K$2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GDP_Anal!$K$3:$K$2674</c:f>
              <c:numCache>
                <c:formatCode>General</c:formatCode>
                <c:ptCount val="2672"/>
                <c:pt idx="64" formatCode="0.00">
                  <c:v>0.447365321716992</c:v>
                </c:pt>
                <c:pt idx="65" formatCode="0.00">
                  <c:v>0.469009423667731</c:v>
                </c:pt>
                <c:pt idx="66" formatCode="0.00">
                  <c:v>0.444895758680849</c:v>
                </c:pt>
                <c:pt idx="67" formatCode="0.00">
                  <c:v>0.423897804199189</c:v>
                </c:pt>
                <c:pt idx="68" formatCode="0.00">
                  <c:v>0.42763896382505</c:v>
                </c:pt>
                <c:pt idx="69" formatCode="0.00">
                  <c:v>0.434315338477916</c:v>
                </c:pt>
                <c:pt idx="70" formatCode="0.00">
                  <c:v>0.456320529264182</c:v>
                </c:pt>
                <c:pt idx="71" formatCode="0.00">
                  <c:v>0.480571164138523</c:v>
                </c:pt>
                <c:pt idx="72" formatCode="0.00">
                  <c:v>0.490728709409088</c:v>
                </c:pt>
                <c:pt idx="73" formatCode="0.00">
                  <c:v>0.494725687706081</c:v>
                </c:pt>
                <c:pt idx="74" formatCode="0.00">
                  <c:v>0.507974807081102</c:v>
                </c:pt>
                <c:pt idx="75" formatCode="0.00">
                  <c:v>0.536086918104536</c:v>
                </c:pt>
                <c:pt idx="76" formatCode="0.00">
                  <c:v>0.557065129842486</c:v>
                </c:pt>
                <c:pt idx="77" formatCode="0.00">
                  <c:v>0.580574871014791</c:v>
                </c:pt>
                <c:pt idx="78" formatCode="0.00">
                  <c:v>0.590618022136723</c:v>
                </c:pt>
                <c:pt idx="79" formatCode="0.00">
                  <c:v>0.598674270317241</c:v>
                </c:pt>
                <c:pt idx="80" formatCode="0.00">
                  <c:v>0.35682205176647</c:v>
                </c:pt>
                <c:pt idx="81" formatCode="0.00">
                  <c:v>0.35289445604884</c:v>
                </c:pt>
                <c:pt idx="82" formatCode="0.00">
                  <c:v>0.350977406843833</c:v>
                </c:pt>
                <c:pt idx="83" formatCode="0.00">
                  <c:v>0.354873181598993</c:v>
                </c:pt>
                <c:pt idx="84" formatCode="0.00">
                  <c:v>0.372083614904452</c:v>
                </c:pt>
                <c:pt idx="85" formatCode="0.00">
                  <c:v>0.380580531605346</c:v>
                </c:pt>
                <c:pt idx="86" formatCode="0.00">
                  <c:v>0.403323489402463</c:v>
                </c:pt>
                <c:pt idx="87" formatCode="0.00">
                  <c:v>0.433075424310344</c:v>
                </c:pt>
                <c:pt idx="88" formatCode="0.00">
                  <c:v>0.42671511034649</c:v>
                </c:pt>
                <c:pt idx="89" formatCode="0.00">
                  <c:v>0.449183191270911</c:v>
                </c:pt>
                <c:pt idx="90" formatCode="0.00">
                  <c:v>0.464700122416364</c:v>
                </c:pt>
                <c:pt idx="91" formatCode="0.00">
                  <c:v>0.487040863948693</c:v>
                </c:pt>
                <c:pt idx="92" formatCode="0.00">
                  <c:v>0.49615849283199</c:v>
                </c:pt>
                <c:pt idx="93" formatCode="0.00">
                  <c:v>0.502297262933019</c:v>
                </c:pt>
                <c:pt idx="94" formatCode="0.00">
                  <c:v>0.509897684924531</c:v>
                </c:pt>
                <c:pt idx="95" formatCode="0.00">
                  <c:v>0.510581475872424</c:v>
                </c:pt>
                <c:pt idx="96" formatCode="0.00">
                  <c:v>0.232265696027877</c:v>
                </c:pt>
                <c:pt idx="97" formatCode="0.00">
                  <c:v>0.230077683389216</c:v>
                </c:pt>
                <c:pt idx="98" formatCode="0.00">
                  <c:v>0.227419786903786</c:v>
                </c:pt>
                <c:pt idx="99" formatCode="0.00">
                  <c:v>0.229612056393896</c:v>
                </c:pt>
                <c:pt idx="100" formatCode="0.00">
                  <c:v>0.219114612124009</c:v>
                </c:pt>
                <c:pt idx="101" formatCode="0.00">
                  <c:v>0.218305640504822</c:v>
                </c:pt>
                <c:pt idx="102" formatCode="0.00">
                  <c:v>0.246545774205036</c:v>
                </c:pt>
                <c:pt idx="103" formatCode="0.00">
                  <c:v>0.274832507467243</c:v>
                </c:pt>
                <c:pt idx="104" formatCode="0.00">
                  <c:v>0.296347148564629</c:v>
                </c:pt>
                <c:pt idx="105" formatCode="0.00">
                  <c:v>0.305736045992246</c:v>
                </c:pt>
                <c:pt idx="106" formatCode="0.00">
                  <c:v>0.31953558466141</c:v>
                </c:pt>
                <c:pt idx="107" formatCode="0.00">
                  <c:v>0.344644004124573</c:v>
                </c:pt>
                <c:pt idx="108" formatCode="0.00">
                  <c:v>0.361664343415015</c:v>
                </c:pt>
                <c:pt idx="109" formatCode="0.00">
                  <c:v>0.385935270499185</c:v>
                </c:pt>
                <c:pt idx="110" formatCode="0.00">
                  <c:v>0.391905509711226</c:v>
                </c:pt>
                <c:pt idx="111" formatCode="0.00">
                  <c:v>0.401590652419527</c:v>
                </c:pt>
                <c:pt idx="112" formatCode="0.00">
                  <c:v>0.58130546058228</c:v>
                </c:pt>
                <c:pt idx="113" formatCode="0.00">
                  <c:v>0.603571787071341</c:v>
                </c:pt>
                <c:pt idx="114" formatCode="0.00">
                  <c:v>0.605982521700397</c:v>
                </c:pt>
                <c:pt idx="115" formatCode="0.00">
                  <c:v>0.602383896470679</c:v>
                </c:pt>
                <c:pt idx="116" formatCode="0.00">
                  <c:v>0.606077778565907</c:v>
                </c:pt>
                <c:pt idx="117" formatCode="0.00">
                  <c:v>0.610026695431148</c:v>
                </c:pt>
                <c:pt idx="118" formatCode="0.00">
                  <c:v>0.593225849505042</c:v>
                </c:pt>
                <c:pt idx="119" formatCode="0.00">
                  <c:v>0.552404124614374</c:v>
                </c:pt>
                <c:pt idx="120" formatCode="0.00">
                  <c:v>0.556161536508682</c:v>
                </c:pt>
                <c:pt idx="121" formatCode="0.00">
                  <c:v>0.556279810871547</c:v>
                </c:pt>
                <c:pt idx="122" formatCode="0.00">
                  <c:v>0.57043852093525</c:v>
                </c:pt>
                <c:pt idx="123" formatCode="0.00">
                  <c:v>0.602772338803202</c:v>
                </c:pt>
                <c:pt idx="124" formatCode="0.00">
                  <c:v>0.609717023905284</c:v>
                </c:pt>
                <c:pt idx="125" formatCode="0.00">
                  <c:v>0.604581223164123</c:v>
                </c:pt>
                <c:pt idx="126" formatCode="0.00">
                  <c:v>0.599389195827664</c:v>
                </c:pt>
                <c:pt idx="127" formatCode="0.00">
                  <c:v>0.592949345364942</c:v>
                </c:pt>
                <c:pt idx="128" formatCode="0.00">
                  <c:v>0.433388887678171</c:v>
                </c:pt>
                <c:pt idx="129" formatCode="0.00">
                  <c:v>0.43772814586684</c:v>
                </c:pt>
                <c:pt idx="130" formatCode="0.00">
                  <c:v>0.435618602721666</c:v>
                </c:pt>
                <c:pt idx="131" formatCode="0.00">
                  <c:v>0.445897284593317</c:v>
                </c:pt>
                <c:pt idx="132" formatCode="0.00">
                  <c:v>0.452991762971088</c:v>
                </c:pt>
                <c:pt idx="133" formatCode="0.00">
                  <c:v>0.483306651656481</c:v>
                </c:pt>
                <c:pt idx="134" formatCode="0.00">
                  <c:v>0.507268006563165</c:v>
                </c:pt>
                <c:pt idx="135" formatCode="0.00">
                  <c:v>0.526473284660046</c:v>
                </c:pt>
                <c:pt idx="136" formatCode="0.00">
                  <c:v>0.535002341743975</c:v>
                </c:pt>
                <c:pt idx="137" formatCode="0.00">
                  <c:v>0.546419433070633</c:v>
                </c:pt>
                <c:pt idx="138" formatCode="0.00">
                  <c:v>0.560568612331698</c:v>
                </c:pt>
                <c:pt idx="139" formatCode="0.00">
                  <c:v>0.581377285365234</c:v>
                </c:pt>
                <c:pt idx="140" formatCode="0.00">
                  <c:v>0.602955765879388</c:v>
                </c:pt>
                <c:pt idx="141" formatCode="0.00">
                  <c:v>0.635706229021347</c:v>
                </c:pt>
                <c:pt idx="142" formatCode="0.00">
                  <c:v>0.641828973874923</c:v>
                </c:pt>
                <c:pt idx="143" formatCode="0.00">
                  <c:v>0.642020890220668</c:v>
                </c:pt>
                <c:pt idx="144" formatCode="0.00">
                  <c:v>0.742837225040469</c:v>
                </c:pt>
                <c:pt idx="145" formatCode="0.00">
                  <c:v>0.748683231238631</c:v>
                </c:pt>
                <c:pt idx="146" formatCode="0.00">
                  <c:v>0.754689286466015</c:v>
                </c:pt>
                <c:pt idx="147" formatCode="0.00">
                  <c:v>0.759101134187271</c:v>
                </c:pt>
                <c:pt idx="148" formatCode="0.00">
                  <c:v>0.766522458850218</c:v>
                </c:pt>
                <c:pt idx="149" formatCode="0.00">
                  <c:v>0.779886300241082</c:v>
                </c:pt>
                <c:pt idx="150" formatCode="0.00">
                  <c:v>0.788050637078795</c:v>
                </c:pt>
                <c:pt idx="151" formatCode="0.00">
                  <c:v>0.796774528873451</c:v>
                </c:pt>
                <c:pt idx="152" formatCode="0.00">
                  <c:v>0.7991259816753</c:v>
                </c:pt>
                <c:pt idx="153" formatCode="0.00">
                  <c:v>0.813485073774978</c:v>
                </c:pt>
                <c:pt idx="154" formatCode="0.00">
                  <c:v>0.813700614008</c:v>
                </c:pt>
                <c:pt idx="155" formatCode="0.00">
                  <c:v>0.817898135007454</c:v>
                </c:pt>
                <c:pt idx="156" formatCode="0.00">
                  <c:v>0.825925603461384</c:v>
                </c:pt>
                <c:pt idx="157" formatCode="0.00">
                  <c:v>0.835264084809227</c:v>
                </c:pt>
                <c:pt idx="158" formatCode="0.00">
                  <c:v>0.834605172433571</c:v>
                </c:pt>
                <c:pt idx="159" formatCode="0.00">
                  <c:v>0.833656717070532</c:v>
                </c:pt>
                <c:pt idx="160" formatCode="0.00">
                  <c:v>0.681667178960153</c:v>
                </c:pt>
                <c:pt idx="161" formatCode="0.00">
                  <c:v>0.685729318955167</c:v>
                </c:pt>
                <c:pt idx="162" formatCode="0.00">
                  <c:v>0.680677560056884</c:v>
                </c:pt>
                <c:pt idx="163" formatCode="0.00">
                  <c:v>0.690462756009836</c:v>
                </c:pt>
                <c:pt idx="164" formatCode="0.00">
                  <c:v>0.698020211179276</c:v>
                </c:pt>
                <c:pt idx="165" formatCode="0.00">
                  <c:v>0.736115933518937</c:v>
                </c:pt>
                <c:pt idx="166" formatCode="0.00">
                  <c:v>0.740040721425649</c:v>
                </c:pt>
                <c:pt idx="167" formatCode="0.00">
                  <c:v>0.726235216012963</c:v>
                </c:pt>
                <c:pt idx="168" formatCode="0.00">
                  <c:v>0.728656019050306</c:v>
                </c:pt>
                <c:pt idx="169" formatCode="0.00">
                  <c:v>0.734311423335437</c:v>
                </c:pt>
                <c:pt idx="170" formatCode="0.00">
                  <c:v>0.733327425762062</c:v>
                </c:pt>
                <c:pt idx="171" formatCode="0.00">
                  <c:v>0.747411015712936</c:v>
                </c:pt>
                <c:pt idx="172" formatCode="0.00">
                  <c:v>0.75565417455534</c:v>
                </c:pt>
                <c:pt idx="173" formatCode="0.00">
                  <c:v>0.758999928888653</c:v>
                </c:pt>
                <c:pt idx="174" formatCode="0.00">
                  <c:v>0.753549423953957</c:v>
                </c:pt>
                <c:pt idx="175" formatCode="0.00">
                  <c:v>0.756881902434603</c:v>
                </c:pt>
                <c:pt idx="176" formatCode="0.00">
                  <c:v>0.32681461754796</c:v>
                </c:pt>
                <c:pt idx="177" formatCode="0.00">
                  <c:v>0.329891887599881</c:v>
                </c:pt>
                <c:pt idx="178" formatCode="0.00">
                  <c:v>0.350216858480309</c:v>
                </c:pt>
                <c:pt idx="179" formatCode="0.00">
                  <c:v>0.383045153720121</c:v>
                </c:pt>
                <c:pt idx="180" formatCode="0.00">
                  <c:v>0.385072526192356</c:v>
                </c:pt>
                <c:pt idx="181" formatCode="0.00">
                  <c:v>0.395275562801236</c:v>
                </c:pt>
                <c:pt idx="182" formatCode="0.00">
                  <c:v>0.408963190092246</c:v>
                </c:pt>
                <c:pt idx="183" formatCode="0.00">
                  <c:v>0.427405617942513</c:v>
                </c:pt>
                <c:pt idx="184" formatCode="0.00">
                  <c:v>0.427137414922981</c:v>
                </c:pt>
                <c:pt idx="185" formatCode="0.00">
                  <c:v>0.421483384343324</c:v>
                </c:pt>
                <c:pt idx="186" formatCode="0.00">
                  <c:v>0.432599804282638</c:v>
                </c:pt>
                <c:pt idx="187" formatCode="0.00">
                  <c:v>0.433609864789909</c:v>
                </c:pt>
                <c:pt idx="188" formatCode="0.00">
                  <c:v>0.455228051658656</c:v>
                </c:pt>
                <c:pt idx="189" formatCode="0.00">
                  <c:v>0.476531233230115</c:v>
                </c:pt>
                <c:pt idx="190" formatCode="0.00">
                  <c:v>0.504812356187599</c:v>
                </c:pt>
                <c:pt idx="191" formatCode="0.00">
                  <c:v>0.51475524246687</c:v>
                </c:pt>
                <c:pt idx="192" formatCode="0.00">
                  <c:v>0.514342726132789</c:v>
                </c:pt>
                <c:pt idx="193" formatCode="0.00">
                  <c:v>0.517983374453576</c:v>
                </c:pt>
                <c:pt idx="194" formatCode="0.00">
                  <c:v>0.539027696222781</c:v>
                </c:pt>
                <c:pt idx="195" formatCode="0.00">
                  <c:v>0.560377817632557</c:v>
                </c:pt>
                <c:pt idx="196" formatCode="0.00">
                  <c:v>0.568955750568159</c:v>
                </c:pt>
                <c:pt idx="197" formatCode="0.00">
                  <c:v>0.58327911628633</c:v>
                </c:pt>
                <c:pt idx="198" formatCode="0.00">
                  <c:v>0.601296457260481</c:v>
                </c:pt>
                <c:pt idx="199" formatCode="0.00">
                  <c:v>0.615920011292623</c:v>
                </c:pt>
                <c:pt idx="200" formatCode="0.00">
                  <c:v>0.616456244259229</c:v>
                </c:pt>
                <c:pt idx="201" formatCode="0.00">
                  <c:v>0.630302571373967</c:v>
                </c:pt>
                <c:pt idx="202" formatCode="0.00">
                  <c:v>0.616687653551435</c:v>
                </c:pt>
                <c:pt idx="203" formatCode="0.00">
                  <c:v>0.61140976926715</c:v>
                </c:pt>
                <c:pt idx="204" formatCode="0.00">
                  <c:v>0.620572304908413</c:v>
                </c:pt>
                <c:pt idx="205" formatCode="0.00">
                  <c:v>0.626957421722455</c:v>
                </c:pt>
                <c:pt idx="206" formatCode="0.00">
                  <c:v>0.643569240056843</c:v>
                </c:pt>
                <c:pt idx="207" formatCode="0.00">
                  <c:v>0.64993907755544</c:v>
                </c:pt>
                <c:pt idx="208" formatCode="0.00">
                  <c:v>0.633051522343778</c:v>
                </c:pt>
                <c:pt idx="209" formatCode="0.00">
                  <c:v>0.639967169099139</c:v>
                </c:pt>
                <c:pt idx="210" formatCode="0.00">
                  <c:v>0.659853374399041</c:v>
                </c:pt>
                <c:pt idx="211" formatCode="0.00">
                  <c:v>0.687338758410119</c:v>
                </c:pt>
                <c:pt idx="212" formatCode="0.00">
                  <c:v>0.683935446999485</c:v>
                </c:pt>
                <c:pt idx="213" formatCode="0.00">
                  <c:v>0.691610252984444</c:v>
                </c:pt>
                <c:pt idx="214" formatCode="0.00">
                  <c:v>0.69695995190906</c:v>
                </c:pt>
                <c:pt idx="215" formatCode="0.00">
                  <c:v>0.720835135217091</c:v>
                </c:pt>
                <c:pt idx="216" formatCode="0.00">
                  <c:v>0.714103670245148</c:v>
                </c:pt>
                <c:pt idx="217" formatCode="0.00">
                  <c:v>0.719137498353821</c:v>
                </c:pt>
                <c:pt idx="218" formatCode="0.00">
                  <c:v>0.7155949403568</c:v>
                </c:pt>
                <c:pt idx="219" formatCode="0.00">
                  <c:v>0.724798510451583</c:v>
                </c:pt>
                <c:pt idx="220" formatCode="0.00">
                  <c:v>0.721471950837953</c:v>
                </c:pt>
                <c:pt idx="221" formatCode="0.00">
                  <c:v>0.730158285130474</c:v>
                </c:pt>
                <c:pt idx="222" formatCode="0.00">
                  <c:v>0.725577496627965</c:v>
                </c:pt>
                <c:pt idx="223" formatCode="0.00">
                  <c:v>0.710961892657941</c:v>
                </c:pt>
                <c:pt idx="224" formatCode="0.00">
                  <c:v>0.398934838318849</c:v>
                </c:pt>
                <c:pt idx="225" formatCode="0.00">
                  <c:v>0.412658305954509</c:v>
                </c:pt>
                <c:pt idx="226" formatCode="0.00">
                  <c:v>0.413460070115341</c:v>
                </c:pt>
                <c:pt idx="227" formatCode="0.00">
                  <c:v>0.432332744750699</c:v>
                </c:pt>
                <c:pt idx="228" formatCode="0.00">
                  <c:v>0.408640554469584</c:v>
                </c:pt>
                <c:pt idx="229" formatCode="0.00">
                  <c:v>0.420338190181292</c:v>
                </c:pt>
                <c:pt idx="230" formatCode="0.00">
                  <c:v>0.42079862386263</c:v>
                </c:pt>
                <c:pt idx="231" formatCode="0.00">
                  <c:v>0.418795779931874</c:v>
                </c:pt>
                <c:pt idx="232" formatCode="0.00">
                  <c:v>0.425287923820269</c:v>
                </c:pt>
                <c:pt idx="233" formatCode="0.00">
                  <c:v>0.43819394111967</c:v>
                </c:pt>
                <c:pt idx="234" formatCode="0.00">
                  <c:v>0.465249868416945</c:v>
                </c:pt>
                <c:pt idx="235" formatCode="0.00">
                  <c:v>0.486137026756342</c:v>
                </c:pt>
                <c:pt idx="236" formatCode="0.00">
                  <c:v>0.509835595923683</c:v>
                </c:pt>
                <c:pt idx="237" formatCode="0.00">
                  <c:v>0.517951384064952</c:v>
                </c:pt>
                <c:pt idx="238" formatCode="0.00">
                  <c:v>0.520679156270932</c:v>
                </c:pt>
                <c:pt idx="239" formatCode="0.00">
                  <c:v>0.541611401007548</c:v>
                </c:pt>
                <c:pt idx="240" formatCode="0.00">
                  <c:v>0.638866467758453</c:v>
                </c:pt>
                <c:pt idx="241" formatCode="0.00">
                  <c:v>0.648157382204862</c:v>
                </c:pt>
                <c:pt idx="242" formatCode="0.00">
                  <c:v>0.656703322178063</c:v>
                </c:pt>
                <c:pt idx="243" formatCode="0.00">
                  <c:v>0.662566312772852</c:v>
                </c:pt>
                <c:pt idx="244" formatCode="0.00">
                  <c:v>0.673399803970523</c:v>
                </c:pt>
                <c:pt idx="245" formatCode="0.00">
                  <c:v>0.693149146184145</c:v>
                </c:pt>
                <c:pt idx="246" formatCode="0.00">
                  <c:v>0.709655502601189</c:v>
                </c:pt>
                <c:pt idx="247" formatCode="0.00">
                  <c:v>0.730280017883437</c:v>
                </c:pt>
                <c:pt idx="248" formatCode="0.00">
                  <c:v>0.731072738931416</c:v>
                </c:pt>
                <c:pt idx="249" formatCode="0.00">
                  <c:v>0.732389690020918</c:v>
                </c:pt>
                <c:pt idx="250" formatCode="0.00">
                  <c:v>0.729508292231288</c:v>
                </c:pt>
                <c:pt idx="251" formatCode="0.00">
                  <c:v>0.743739782222777</c:v>
                </c:pt>
                <c:pt idx="252" formatCode="0.00">
                  <c:v>0.755280565078277</c:v>
                </c:pt>
                <c:pt idx="253" formatCode="0.00">
                  <c:v>0.750317150642453</c:v>
                </c:pt>
                <c:pt idx="254" formatCode="0.00">
                  <c:v>0.762334479408077</c:v>
                </c:pt>
                <c:pt idx="255" formatCode="0.00">
                  <c:v>0.751284604507604</c:v>
                </c:pt>
                <c:pt idx="256" formatCode="0.00">
                  <c:v>0.541454120593674</c:v>
                </c:pt>
                <c:pt idx="257" formatCode="0.00">
                  <c:v>0.535105193898558</c:v>
                </c:pt>
                <c:pt idx="258" formatCode="0.00">
                  <c:v>0.537460596279398</c:v>
                </c:pt>
                <c:pt idx="259" formatCode="0.00">
                  <c:v>0.510370359504181</c:v>
                </c:pt>
                <c:pt idx="260" formatCode="0.00">
                  <c:v>0.5192563711062</c:v>
                </c:pt>
                <c:pt idx="261" formatCode="0.00">
                  <c:v>0.534547751289778</c:v>
                </c:pt>
                <c:pt idx="262" formatCode="0.00">
                  <c:v>0.538671509102611</c:v>
                </c:pt>
                <c:pt idx="263" formatCode="0.00">
                  <c:v>0.547886766982485</c:v>
                </c:pt>
                <c:pt idx="264" formatCode="0.00">
                  <c:v>0.550072964672269</c:v>
                </c:pt>
                <c:pt idx="265" formatCode="0.00">
                  <c:v>0.54148589825993</c:v>
                </c:pt>
                <c:pt idx="266" formatCode="0.00">
                  <c:v>0.537965186397001</c:v>
                </c:pt>
                <c:pt idx="267" formatCode="0.00">
                  <c:v>0.542399276084241</c:v>
                </c:pt>
                <c:pt idx="268" formatCode="0.00">
                  <c:v>0.540836299248309</c:v>
                </c:pt>
                <c:pt idx="269" formatCode="0.00">
                  <c:v>0.552238342384565</c:v>
                </c:pt>
                <c:pt idx="270" formatCode="0.00">
                  <c:v>0.559277072633397</c:v>
                </c:pt>
                <c:pt idx="271" formatCode="0.00">
                  <c:v>0.557369604016747</c:v>
                </c:pt>
                <c:pt idx="272" formatCode="0.00">
                  <c:v>0.49115338726818</c:v>
                </c:pt>
                <c:pt idx="273" formatCode="0.00">
                  <c:v>0.495704188069846</c:v>
                </c:pt>
                <c:pt idx="274" formatCode="0.00">
                  <c:v>0.492774086126164</c:v>
                </c:pt>
                <c:pt idx="275" formatCode="0.00">
                  <c:v>0.490475581634828</c:v>
                </c:pt>
                <c:pt idx="276" formatCode="0.00">
                  <c:v>0.49772328608668</c:v>
                </c:pt>
                <c:pt idx="277" formatCode="0.00">
                  <c:v>0.504648494187615</c:v>
                </c:pt>
                <c:pt idx="278" formatCode="0.00">
                  <c:v>0.504795361774546</c:v>
                </c:pt>
                <c:pt idx="279" formatCode="0.00">
                  <c:v>0.487023779332327</c:v>
                </c:pt>
                <c:pt idx="280" formatCode="0.00">
                  <c:v>0.470873594634827</c:v>
                </c:pt>
                <c:pt idx="281" formatCode="0.00">
                  <c:v>0.464277632981977</c:v>
                </c:pt>
                <c:pt idx="282" formatCode="0.00">
                  <c:v>0.45131249166785</c:v>
                </c:pt>
                <c:pt idx="283" formatCode="0.00">
                  <c:v>0.477833959103211</c:v>
                </c:pt>
                <c:pt idx="284" formatCode="0.00">
                  <c:v>0.495983029924677</c:v>
                </c:pt>
                <c:pt idx="285" formatCode="0.00">
                  <c:v>0.504092569464563</c:v>
                </c:pt>
                <c:pt idx="286" formatCode="0.00">
                  <c:v>0.508706659864669</c:v>
                </c:pt>
                <c:pt idx="287" formatCode="0.00">
                  <c:v>0.507497059169202</c:v>
                </c:pt>
                <c:pt idx="288" formatCode="0.00">
                  <c:v>0.367747388093665</c:v>
                </c:pt>
                <c:pt idx="289" formatCode="0.00">
                  <c:v>0.372850375519262</c:v>
                </c:pt>
                <c:pt idx="290" formatCode="0.00">
                  <c:v>0.394952102301384</c:v>
                </c:pt>
                <c:pt idx="291" formatCode="0.00">
                  <c:v>0.417053829083507</c:v>
                </c:pt>
                <c:pt idx="292" formatCode="0.00">
                  <c:v>0.420691305536452</c:v>
                </c:pt>
                <c:pt idx="293" formatCode="0.00">
                  <c:v>0.425072071831789</c:v>
                </c:pt>
                <c:pt idx="294" formatCode="0.00">
                  <c:v>0.428997200693811</c:v>
                </c:pt>
                <c:pt idx="295" formatCode="0.00">
                  <c:v>0.433679553151484</c:v>
                </c:pt>
                <c:pt idx="296" formatCode="0.00">
                  <c:v>0.454370479103208</c:v>
                </c:pt>
                <c:pt idx="297" formatCode="0.00">
                  <c:v>0.464494772586134</c:v>
                </c:pt>
                <c:pt idx="298" formatCode="0.00">
                  <c:v>0.47959797086667</c:v>
                </c:pt>
                <c:pt idx="299" formatCode="0.00">
                  <c:v>0.491241429559488</c:v>
                </c:pt>
                <c:pt idx="300" formatCode="0.00">
                  <c:v>0.484346125918302</c:v>
                </c:pt>
                <c:pt idx="301" formatCode="0.00">
                  <c:v>0.5058735006712</c:v>
                </c:pt>
                <c:pt idx="302" formatCode="0.00">
                  <c:v>0.517547554262618</c:v>
                </c:pt>
                <c:pt idx="303" formatCode="0.00">
                  <c:v>0.512772183341906</c:v>
                </c:pt>
                <c:pt idx="304" formatCode="0.00">
                  <c:v>0.493145193860384</c:v>
                </c:pt>
                <c:pt idx="305" formatCode="0.00">
                  <c:v>0.523855277091859</c:v>
                </c:pt>
                <c:pt idx="306" formatCode="0.00">
                  <c:v>0.53335303428555</c:v>
                </c:pt>
                <c:pt idx="307" formatCode="0.00">
                  <c:v>0.548387093395562</c:v>
                </c:pt>
                <c:pt idx="308" formatCode="0.00">
                  <c:v>0.551572945003648</c:v>
                </c:pt>
                <c:pt idx="309" formatCode="0.00">
                  <c:v>0.544861539764516</c:v>
                </c:pt>
                <c:pt idx="310" formatCode="0.00">
                  <c:v>0.562407226154211</c:v>
                </c:pt>
                <c:pt idx="311" formatCode="0.00">
                  <c:v>0.555638292324051</c:v>
                </c:pt>
                <c:pt idx="312" formatCode="0.00">
                  <c:v>0.548691582551348</c:v>
                </c:pt>
                <c:pt idx="313" formatCode="0.00">
                  <c:v>0.550074708607625</c:v>
                </c:pt>
                <c:pt idx="314" formatCode="0.00">
                  <c:v>0.509040104356093</c:v>
                </c:pt>
                <c:pt idx="315" formatCode="0.00">
                  <c:v>0.523721540859849</c:v>
                </c:pt>
                <c:pt idx="316" formatCode="0.00">
                  <c:v>0.501929819542026</c:v>
                </c:pt>
                <c:pt idx="317" formatCode="0.00">
                  <c:v>0.502489165129064</c:v>
                </c:pt>
                <c:pt idx="318" formatCode="0.00">
                  <c:v>0.515597647821728</c:v>
                </c:pt>
                <c:pt idx="319" formatCode="0.00">
                  <c:v>0.498515299283583</c:v>
                </c:pt>
                <c:pt idx="320" formatCode="0.00">
                  <c:v>0.429893161240896</c:v>
                </c:pt>
                <c:pt idx="321" formatCode="0.00">
                  <c:v>0.433517928391781</c:v>
                </c:pt>
                <c:pt idx="322" formatCode="0.00">
                  <c:v>0.433138590177246</c:v>
                </c:pt>
                <c:pt idx="323" formatCode="0.00">
                  <c:v>0.432889348112073</c:v>
                </c:pt>
                <c:pt idx="324" formatCode="0.00">
                  <c:v>0.431829619885833</c:v>
                </c:pt>
                <c:pt idx="325" formatCode="0.00">
                  <c:v>0.464138521811347</c:v>
                </c:pt>
                <c:pt idx="326" formatCode="0.00">
                  <c:v>0.443858409241976</c:v>
                </c:pt>
                <c:pt idx="327" formatCode="0.00">
                  <c:v>0.440694453542231</c:v>
                </c:pt>
                <c:pt idx="328" formatCode="0.00">
                  <c:v>0.451539571125198</c:v>
                </c:pt>
                <c:pt idx="329" formatCode="0.00">
                  <c:v>0.490678568136418</c:v>
                </c:pt>
                <c:pt idx="330" formatCode="0.00">
                  <c:v>0.497478556159076</c:v>
                </c:pt>
                <c:pt idx="331" formatCode="0.00">
                  <c:v>0.545689754859537</c:v>
                </c:pt>
                <c:pt idx="332" formatCode="0.00">
                  <c:v>0.542267139055957</c:v>
                </c:pt>
                <c:pt idx="333" formatCode="0.00">
                  <c:v>0.554400136951325</c:v>
                </c:pt>
                <c:pt idx="334" formatCode="0.00">
                  <c:v>0.549507924942673</c:v>
                </c:pt>
                <c:pt idx="335" formatCode="0.00">
                  <c:v>0.568391799314402</c:v>
                </c:pt>
                <c:pt idx="336" formatCode="0.00">
                  <c:v>0.511719725967397</c:v>
                </c:pt>
                <c:pt idx="337" formatCode="0.00">
                  <c:v>0.526167028721432</c:v>
                </c:pt>
                <c:pt idx="338" formatCode="0.00">
                  <c:v>0.526233887815286</c:v>
                </c:pt>
                <c:pt idx="339" formatCode="0.00">
                  <c:v>0.558514811128406</c:v>
                </c:pt>
                <c:pt idx="340" formatCode="0.00">
                  <c:v>0.563321114630643</c:v>
                </c:pt>
                <c:pt idx="341" formatCode="0.00">
                  <c:v>0.566596878919769</c:v>
                </c:pt>
                <c:pt idx="342" formatCode="0.00">
                  <c:v>0.573949868480806</c:v>
                </c:pt>
                <c:pt idx="343" formatCode="0.00">
                  <c:v>0.569975449443528</c:v>
                </c:pt>
                <c:pt idx="344" formatCode="0.00">
                  <c:v>0.604801859641478</c:v>
                </c:pt>
                <c:pt idx="345" formatCode="0.00">
                  <c:v>0.605149747841591</c:v>
                </c:pt>
                <c:pt idx="346" formatCode="0.00">
                  <c:v>0.611635671411434</c:v>
                </c:pt>
                <c:pt idx="347" formatCode="0.00">
                  <c:v>0.606733001007992</c:v>
                </c:pt>
                <c:pt idx="348" formatCode="0.00">
                  <c:v>0.615475597050493</c:v>
                </c:pt>
                <c:pt idx="349" formatCode="0.00">
                  <c:v>0.626602694490343</c:v>
                </c:pt>
                <c:pt idx="350" formatCode="0.00">
                  <c:v>0.637132000039446</c:v>
                </c:pt>
                <c:pt idx="351" formatCode="0.00">
                  <c:v>0.641539156549432</c:v>
                </c:pt>
                <c:pt idx="352" formatCode="0.00">
                  <c:v>0.473459235260565</c:v>
                </c:pt>
                <c:pt idx="353" formatCode="0.00">
                  <c:v>0.469560799872061</c:v>
                </c:pt>
                <c:pt idx="354" formatCode="0.00">
                  <c:v>0.500136960706882</c:v>
                </c:pt>
                <c:pt idx="355" formatCode="0.00">
                  <c:v>0.50335727254943</c:v>
                </c:pt>
                <c:pt idx="356" formatCode="0.00">
                  <c:v>0.518150529773294</c:v>
                </c:pt>
                <c:pt idx="357" formatCode="0.00">
                  <c:v>0.52657523505845</c:v>
                </c:pt>
                <c:pt idx="358" formatCode="0.00">
                  <c:v>0.529911507538057</c:v>
                </c:pt>
                <c:pt idx="359" formatCode="0.00">
                  <c:v>0.529558436545121</c:v>
                </c:pt>
                <c:pt idx="360" formatCode="0.00">
                  <c:v>0.560284783395911</c:v>
                </c:pt>
                <c:pt idx="361" formatCode="0.00">
                  <c:v>0.553362400163266</c:v>
                </c:pt>
                <c:pt idx="362" formatCode="0.00">
                  <c:v>0.553914621149006</c:v>
                </c:pt>
                <c:pt idx="363" formatCode="0.00">
                  <c:v>0.557703261776211</c:v>
                </c:pt>
                <c:pt idx="364" formatCode="0.00">
                  <c:v>0.539246250885665</c:v>
                </c:pt>
                <c:pt idx="365" formatCode="0.00">
                  <c:v>0.561171899997037</c:v>
                </c:pt>
                <c:pt idx="366" formatCode="0.00">
                  <c:v>0.585485981555947</c:v>
                </c:pt>
                <c:pt idx="367" formatCode="0.00">
                  <c:v>0.580261707821588</c:v>
                </c:pt>
                <c:pt idx="368" formatCode="0.00">
                  <c:v>0.473077489708608</c:v>
                </c:pt>
                <c:pt idx="369" formatCode="0.00">
                  <c:v>0.472691714598916</c:v>
                </c:pt>
                <c:pt idx="370" formatCode="0.00">
                  <c:v>0.489362728225522</c:v>
                </c:pt>
                <c:pt idx="371" formatCode="0.00">
                  <c:v>0.497900204131943</c:v>
                </c:pt>
                <c:pt idx="372" formatCode="0.00">
                  <c:v>0.522645823577388</c:v>
                </c:pt>
                <c:pt idx="373" formatCode="0.00">
                  <c:v>0.533535417906837</c:v>
                </c:pt>
                <c:pt idx="374" formatCode="0.00">
                  <c:v>0.546778043497287</c:v>
                </c:pt>
                <c:pt idx="375" formatCode="0.00">
                  <c:v>0.580115360820956</c:v>
                </c:pt>
                <c:pt idx="376" formatCode="0.00">
                  <c:v>0.579512128467801</c:v>
                </c:pt>
                <c:pt idx="377" formatCode="0.00">
                  <c:v>0.616239657621068</c:v>
                </c:pt>
                <c:pt idx="378" formatCode="0.00">
                  <c:v>0.633440338706582</c:v>
                </c:pt>
                <c:pt idx="379" formatCode="0.00">
                  <c:v>0.653462091239388</c:v>
                </c:pt>
                <c:pt idx="380" formatCode="0.00">
                  <c:v>0.650396987509961</c:v>
                </c:pt>
                <c:pt idx="381" formatCode="0.00">
                  <c:v>0.654116438950426</c:v>
                </c:pt>
                <c:pt idx="382" formatCode="0.00">
                  <c:v>0.664488058841475</c:v>
                </c:pt>
                <c:pt idx="383" formatCode="0.00">
                  <c:v>0.655920569592559</c:v>
                </c:pt>
                <c:pt idx="384" formatCode="0.00">
                  <c:v>0.422441208822091</c:v>
                </c:pt>
                <c:pt idx="385" formatCode="0.00">
                  <c:v>0.427413181629628</c:v>
                </c:pt>
                <c:pt idx="386" formatCode="0.00">
                  <c:v>0.436574893499352</c:v>
                </c:pt>
                <c:pt idx="387" formatCode="0.00">
                  <c:v>0.436627320876736</c:v>
                </c:pt>
                <c:pt idx="388" formatCode="0.00">
                  <c:v>0.446415861294495</c:v>
                </c:pt>
                <c:pt idx="389" formatCode="0.00">
                  <c:v>0.456839516577293</c:v>
                </c:pt>
                <c:pt idx="390" formatCode="0.00">
                  <c:v>0.469108474271444</c:v>
                </c:pt>
                <c:pt idx="391" formatCode="0.00">
                  <c:v>0.464224936614115</c:v>
                </c:pt>
                <c:pt idx="392" formatCode="0.00">
                  <c:v>0.479136745304336</c:v>
                </c:pt>
                <c:pt idx="393" formatCode="0.00">
                  <c:v>0.466447902350633</c:v>
                </c:pt>
                <c:pt idx="394" formatCode="0.00">
                  <c:v>0.46976714972108</c:v>
                </c:pt>
                <c:pt idx="395" formatCode="0.00">
                  <c:v>0.464680931399185</c:v>
                </c:pt>
                <c:pt idx="396" formatCode="0.00">
                  <c:v>0.464302787587586</c:v>
                </c:pt>
                <c:pt idx="397" formatCode="0.00">
                  <c:v>0.472602464468156</c:v>
                </c:pt>
                <c:pt idx="398" formatCode="0.00">
                  <c:v>0.496129024658344</c:v>
                </c:pt>
                <c:pt idx="399" formatCode="0.00">
                  <c:v>0.492637142431155</c:v>
                </c:pt>
                <c:pt idx="400" formatCode="0.00">
                  <c:v>0.312270114004692</c:v>
                </c:pt>
                <c:pt idx="401" formatCode="0.00">
                  <c:v>0.317564368407922</c:v>
                </c:pt>
                <c:pt idx="402" formatCode="0.00">
                  <c:v>0.31236324669951</c:v>
                </c:pt>
                <c:pt idx="403" formatCode="0.00">
                  <c:v>0.299406250175577</c:v>
                </c:pt>
                <c:pt idx="404" formatCode="0.00">
                  <c:v>0.282193490020112</c:v>
                </c:pt>
                <c:pt idx="405" formatCode="0.00">
                  <c:v>0.292003202809148</c:v>
                </c:pt>
                <c:pt idx="406" formatCode="0.00">
                  <c:v>0.299534635276911</c:v>
                </c:pt>
                <c:pt idx="407" formatCode="0.00">
                  <c:v>0.308048088545669</c:v>
                </c:pt>
                <c:pt idx="408" formatCode="0.00">
                  <c:v>0.315048623312244</c:v>
                </c:pt>
                <c:pt idx="409" formatCode="0.00">
                  <c:v>0.30892899157215</c:v>
                </c:pt>
                <c:pt idx="410" formatCode="0.00">
                  <c:v>0.347530181236536</c:v>
                </c:pt>
                <c:pt idx="411" formatCode="0.00">
                  <c:v>0.352438580302147</c:v>
                </c:pt>
                <c:pt idx="412" formatCode="0.00">
                  <c:v>0.351807246256809</c:v>
                </c:pt>
                <c:pt idx="413" formatCode="0.00">
                  <c:v>0.346491219597856</c:v>
                </c:pt>
                <c:pt idx="414" formatCode="0.00">
                  <c:v>0.362574839286825</c:v>
                </c:pt>
                <c:pt idx="415" formatCode="0.00">
                  <c:v>0.361490984597362</c:v>
                </c:pt>
                <c:pt idx="416" formatCode="0.00">
                  <c:v>0.358093066661888</c:v>
                </c:pt>
                <c:pt idx="417" formatCode="0.00">
                  <c:v>0.363656908498391</c:v>
                </c:pt>
                <c:pt idx="418" formatCode="0.00">
                  <c:v>0.371880720143374</c:v>
                </c:pt>
                <c:pt idx="419" formatCode="0.00">
                  <c:v>0.411600398892097</c:v>
                </c:pt>
                <c:pt idx="420" formatCode="0.00">
                  <c:v>0.42168825611882</c:v>
                </c:pt>
                <c:pt idx="421" formatCode="0.00">
                  <c:v>0.428518515216403</c:v>
                </c:pt>
                <c:pt idx="422" formatCode="0.00">
                  <c:v>0.42822308595936</c:v>
                </c:pt>
                <c:pt idx="423" formatCode="0.00">
                  <c:v>0.432143589550845</c:v>
                </c:pt>
                <c:pt idx="424" formatCode="0.00">
                  <c:v>0.448114755122818</c:v>
                </c:pt>
                <c:pt idx="425" formatCode="0.00">
                  <c:v>0.437043001918987</c:v>
                </c:pt>
                <c:pt idx="426" formatCode="0.00">
                  <c:v>0.438842014503432</c:v>
                </c:pt>
                <c:pt idx="427" formatCode="0.00">
                  <c:v>0.437873073349546</c:v>
                </c:pt>
                <c:pt idx="428" formatCode="0.00">
                  <c:v>0.433139161171954</c:v>
                </c:pt>
                <c:pt idx="429" formatCode="0.00">
                  <c:v>0.444896238254158</c:v>
                </c:pt>
                <c:pt idx="430" formatCode="0.00">
                  <c:v>0.452422931214477</c:v>
                </c:pt>
                <c:pt idx="431" formatCode="0.00">
                  <c:v>0.453783964434315</c:v>
                </c:pt>
                <c:pt idx="432" formatCode="0.00">
                  <c:v>0.355977378279167</c:v>
                </c:pt>
                <c:pt idx="433" formatCode="0.00">
                  <c:v>0.33912159392443</c:v>
                </c:pt>
                <c:pt idx="434" formatCode="0.00">
                  <c:v>0.341634501158196</c:v>
                </c:pt>
                <c:pt idx="435" formatCode="0.00">
                  <c:v>0.358941003903883</c:v>
                </c:pt>
                <c:pt idx="436" formatCode="0.00">
                  <c:v>0.374425225678844</c:v>
                </c:pt>
                <c:pt idx="437" formatCode="0.00">
                  <c:v>0.382496683866426</c:v>
                </c:pt>
                <c:pt idx="438" formatCode="0.00">
                  <c:v>0.398952159723201</c:v>
                </c:pt>
                <c:pt idx="439" formatCode="0.00">
                  <c:v>0.393094387807418</c:v>
                </c:pt>
                <c:pt idx="440" formatCode="0.00">
                  <c:v>0.402364708710978</c:v>
                </c:pt>
                <c:pt idx="441" formatCode="0.00">
                  <c:v>0.395815958892182</c:v>
                </c:pt>
                <c:pt idx="442" formatCode="0.00">
                  <c:v>0.411191877649229</c:v>
                </c:pt>
                <c:pt idx="443" formatCode="0.00">
                  <c:v>0.42831209376584</c:v>
                </c:pt>
                <c:pt idx="444" formatCode="0.00">
                  <c:v>0.440338557250255</c:v>
                </c:pt>
                <c:pt idx="445" formatCode="0.00">
                  <c:v>0.433945249909498</c:v>
                </c:pt>
                <c:pt idx="446" formatCode="0.00">
                  <c:v>0.433705822027314</c:v>
                </c:pt>
                <c:pt idx="447" formatCode="0.00">
                  <c:v>0.430964632588358</c:v>
                </c:pt>
                <c:pt idx="448" formatCode="0.00">
                  <c:v>0.717551452313131</c:v>
                </c:pt>
                <c:pt idx="449" formatCode="0.00">
                  <c:v>0.724965147367303</c:v>
                </c:pt>
                <c:pt idx="450" formatCode="0.00">
                  <c:v>0.717852073211624</c:v>
                </c:pt>
                <c:pt idx="451" formatCode="0.00">
                  <c:v>0.709795488841313</c:v>
                </c:pt>
                <c:pt idx="452" formatCode="0.00">
                  <c:v>0.71686090465738</c:v>
                </c:pt>
                <c:pt idx="453" formatCode="0.00">
                  <c:v>0.723243595590474</c:v>
                </c:pt>
                <c:pt idx="454" formatCode="0.00">
                  <c:v>0.731380759847294</c:v>
                </c:pt>
                <c:pt idx="455" formatCode="0.00">
                  <c:v>0.752459068412982</c:v>
                </c:pt>
                <c:pt idx="456" formatCode="0.00">
                  <c:v>0.759240227827625</c:v>
                </c:pt>
                <c:pt idx="457" formatCode="0.00">
                  <c:v>0.762053330915296</c:v>
                </c:pt>
                <c:pt idx="458" formatCode="0.00">
                  <c:v>0.76315028502774</c:v>
                </c:pt>
                <c:pt idx="459" formatCode="0.00">
                  <c:v>0.782987589066291</c:v>
                </c:pt>
                <c:pt idx="460" formatCode="0.00">
                  <c:v>0.791166779575767</c:v>
                </c:pt>
                <c:pt idx="461" formatCode="0.00">
                  <c:v>0.809085003438111</c:v>
                </c:pt>
                <c:pt idx="462" formatCode="0.00">
                  <c:v>0.814125149555447</c:v>
                </c:pt>
                <c:pt idx="463" formatCode="0.00">
                  <c:v>0.815812807667003</c:v>
                </c:pt>
                <c:pt idx="464" formatCode="0.00">
                  <c:v>0.461129697224962</c:v>
                </c:pt>
                <c:pt idx="465" formatCode="0.00">
                  <c:v>0.464958678647421</c:v>
                </c:pt>
                <c:pt idx="466" formatCode="0.00">
                  <c:v>0.457905083578799</c:v>
                </c:pt>
                <c:pt idx="467" formatCode="0.00">
                  <c:v>0.463417258241096</c:v>
                </c:pt>
                <c:pt idx="468" formatCode="0.00">
                  <c:v>0.482136051147053</c:v>
                </c:pt>
                <c:pt idx="469" formatCode="0.00">
                  <c:v>0.493652657951414</c:v>
                </c:pt>
                <c:pt idx="470" formatCode="0.00">
                  <c:v>0.509582895038189</c:v>
                </c:pt>
                <c:pt idx="471" formatCode="0.00">
                  <c:v>0.524412913176764</c:v>
                </c:pt>
                <c:pt idx="472" formatCode="0.00">
                  <c:v>0.524725281181147</c:v>
                </c:pt>
                <c:pt idx="473" formatCode="0.00">
                  <c:v>0.545882073481358</c:v>
                </c:pt>
                <c:pt idx="474" formatCode="0.00">
                  <c:v>0.536466526664356</c:v>
                </c:pt>
                <c:pt idx="475" formatCode="0.00">
                  <c:v>0.55811794128766</c:v>
                </c:pt>
                <c:pt idx="476" formatCode="0.00">
                  <c:v>0.555307388403969</c:v>
                </c:pt>
                <c:pt idx="477" formatCode="0.00">
                  <c:v>0.570939289385435</c:v>
                </c:pt>
                <c:pt idx="478" formatCode="0.00">
                  <c:v>0.600028042467198</c:v>
                </c:pt>
                <c:pt idx="479" formatCode="0.00">
                  <c:v>0.605425702514583</c:v>
                </c:pt>
                <c:pt idx="480" formatCode="0.00">
                  <c:v>0.408515214591067</c:v>
                </c:pt>
                <c:pt idx="481" formatCode="0.00">
                  <c:v>0.413904005840016</c:v>
                </c:pt>
                <c:pt idx="482" formatCode="0.00">
                  <c:v>0.395762751293883</c:v>
                </c:pt>
                <c:pt idx="483" formatCode="0.00">
                  <c:v>0.377620743612857</c:v>
                </c:pt>
                <c:pt idx="484" formatCode="0.00">
                  <c:v>0.380015436213505</c:v>
                </c:pt>
                <c:pt idx="485" formatCode="0.00">
                  <c:v>0.382406652478247</c:v>
                </c:pt>
                <c:pt idx="486" formatCode="0.00">
                  <c:v>0.384514177910806</c:v>
                </c:pt>
                <c:pt idx="487" formatCode="0.00">
                  <c:v>0.386555312774955</c:v>
                </c:pt>
                <c:pt idx="488" formatCode="0.00">
                  <c:v>0.368995706347689</c:v>
                </c:pt>
                <c:pt idx="489" formatCode="0.00">
                  <c:v>0.374826343951331</c:v>
                </c:pt>
                <c:pt idx="490" formatCode="0.00">
                  <c:v>0.386168885343792</c:v>
                </c:pt>
                <c:pt idx="491" formatCode="0.00">
                  <c:v>0.363919727559605</c:v>
                </c:pt>
                <c:pt idx="492" formatCode="0.00">
                  <c:v>0.354785944804555</c:v>
                </c:pt>
                <c:pt idx="493" formatCode="0.00">
                  <c:v>0.351455686825533</c:v>
                </c:pt>
                <c:pt idx="494" formatCode="0.00">
                  <c:v>0.352073153157001</c:v>
                </c:pt>
                <c:pt idx="495" formatCode="0.00">
                  <c:v>0.352498740014771</c:v>
                </c:pt>
                <c:pt idx="496" formatCode="0.00">
                  <c:v>0.346694173150559</c:v>
                </c:pt>
                <c:pt idx="497" formatCode="0.00">
                  <c:v>0.351276501297971</c:v>
                </c:pt>
                <c:pt idx="498" formatCode="0.00">
                  <c:v>0.348824314532295</c:v>
                </c:pt>
                <c:pt idx="499" formatCode="0.00">
                  <c:v>0.349746306685172</c:v>
                </c:pt>
                <c:pt idx="500" formatCode="0.00">
                  <c:v>0.356805729444287</c:v>
                </c:pt>
                <c:pt idx="501" formatCode="0.00">
                  <c:v>0.358610375770473</c:v>
                </c:pt>
                <c:pt idx="502" formatCode="0.00">
                  <c:v>0.353217720324886</c:v>
                </c:pt>
                <c:pt idx="503" formatCode="0.00">
                  <c:v>0.363914877879957</c:v>
                </c:pt>
                <c:pt idx="504" formatCode="0.00">
                  <c:v>0.373048576853082</c:v>
                </c:pt>
                <c:pt idx="505" formatCode="0.00">
                  <c:v>0.370527849100896</c:v>
                </c:pt>
                <c:pt idx="506" formatCode="0.00">
                  <c:v>0.366315296302902</c:v>
                </c:pt>
                <c:pt idx="507" formatCode="0.00">
                  <c:v>0.34026915233141</c:v>
                </c:pt>
                <c:pt idx="508" formatCode="0.00">
                  <c:v>0.34614340591192</c:v>
                </c:pt>
                <c:pt idx="509" formatCode="0.00">
                  <c:v>0.328063267870466</c:v>
                </c:pt>
                <c:pt idx="510" formatCode="0.00">
                  <c:v>0.341199787161137</c:v>
                </c:pt>
                <c:pt idx="511" formatCode="0.00">
                  <c:v>0.342607328140426</c:v>
                </c:pt>
                <c:pt idx="512" formatCode="0.00">
                  <c:v>0.638230239826574</c:v>
                </c:pt>
                <c:pt idx="513" formatCode="0.00">
                  <c:v>0.650544761790524</c:v>
                </c:pt>
                <c:pt idx="514" formatCode="0.00">
                  <c:v>0.644232991931256</c:v>
                </c:pt>
                <c:pt idx="515" formatCode="0.00">
                  <c:v>0.642435068273277</c:v>
                </c:pt>
                <c:pt idx="516" formatCode="0.00">
                  <c:v>0.664972251289353</c:v>
                </c:pt>
                <c:pt idx="517" formatCode="0.00">
                  <c:v>0.679410516362748</c:v>
                </c:pt>
                <c:pt idx="518" formatCode="0.00">
                  <c:v>0.696462968128233</c:v>
                </c:pt>
                <c:pt idx="519" formatCode="0.00">
                  <c:v>0.720795803642217</c:v>
                </c:pt>
                <c:pt idx="520" formatCode="0.00">
                  <c:v>0.70881435913753</c:v>
                </c:pt>
                <c:pt idx="521" formatCode="0.00">
                  <c:v>0.726545357990402</c:v>
                </c:pt>
                <c:pt idx="522" formatCode="0.00">
                  <c:v>0.745535229003655</c:v>
                </c:pt>
                <c:pt idx="523" formatCode="0.00">
                  <c:v>0.740215212060758</c:v>
                </c:pt>
                <c:pt idx="524" formatCode="0.00">
                  <c:v>0.748422312622501</c:v>
                </c:pt>
                <c:pt idx="525" formatCode="0.00">
                  <c:v>0.759313120755186</c:v>
                </c:pt>
                <c:pt idx="526" formatCode="0.00">
                  <c:v>0.76455903154082</c:v>
                </c:pt>
                <c:pt idx="527" formatCode="0.00">
                  <c:v>0.763377332442247</c:v>
                </c:pt>
                <c:pt idx="528" formatCode="0.00">
                  <c:v>0.416725885243046</c:v>
                </c:pt>
                <c:pt idx="529" formatCode="0.00">
                  <c:v>0.415515445773337</c:v>
                </c:pt>
                <c:pt idx="530" formatCode="0.00">
                  <c:v>0.426084801018485</c:v>
                </c:pt>
                <c:pt idx="531" formatCode="0.00">
                  <c:v>0.436035296662878</c:v>
                </c:pt>
                <c:pt idx="532" formatCode="0.00">
                  <c:v>0.444263296993692</c:v>
                </c:pt>
                <c:pt idx="533" formatCode="0.00">
                  <c:v>0.453257302534314</c:v>
                </c:pt>
                <c:pt idx="534" formatCode="0.00">
                  <c:v>0.437047885893118</c:v>
                </c:pt>
                <c:pt idx="535" formatCode="0.00">
                  <c:v>0.442678207465968</c:v>
                </c:pt>
                <c:pt idx="536" formatCode="0.00">
                  <c:v>0.443859042436015</c:v>
                </c:pt>
                <c:pt idx="537" formatCode="0.00">
                  <c:v>0.451344975247749</c:v>
                </c:pt>
                <c:pt idx="538" formatCode="0.00">
                  <c:v>0.449216272668542</c:v>
                </c:pt>
                <c:pt idx="539" formatCode="0.00">
                  <c:v>0.450624791653819</c:v>
                </c:pt>
                <c:pt idx="540" formatCode="0.00">
                  <c:v>0.454247377244154</c:v>
                </c:pt>
                <c:pt idx="541" formatCode="0.00">
                  <c:v>0.470649162106347</c:v>
                </c:pt>
                <c:pt idx="542" formatCode="0.00">
                  <c:v>0.475079798081629</c:v>
                </c:pt>
                <c:pt idx="543" formatCode="0.00">
                  <c:v>0.462858389713349</c:v>
                </c:pt>
                <c:pt idx="544" formatCode="0.00">
                  <c:v>0.489217386164866</c:v>
                </c:pt>
                <c:pt idx="545" formatCode="0.00">
                  <c:v>0.491459930773795</c:v>
                </c:pt>
                <c:pt idx="546" formatCode="0.00">
                  <c:v>0.486985849433736</c:v>
                </c:pt>
                <c:pt idx="547" formatCode="0.00">
                  <c:v>0.484199370936222</c:v>
                </c:pt>
                <c:pt idx="548" formatCode="0.00">
                  <c:v>0.482256060927218</c:v>
                </c:pt>
                <c:pt idx="549" formatCode="0.00">
                  <c:v>0.471148227245127</c:v>
                </c:pt>
                <c:pt idx="550" formatCode="0.00">
                  <c:v>0.484100680710866</c:v>
                </c:pt>
                <c:pt idx="551" formatCode="0.00">
                  <c:v>0.491481463039056</c:v>
                </c:pt>
                <c:pt idx="552" formatCode="0.00">
                  <c:v>0.484989490087578</c:v>
                </c:pt>
                <c:pt idx="553" formatCode="0.00">
                  <c:v>0.496389263905075</c:v>
                </c:pt>
                <c:pt idx="554" formatCode="0.00">
                  <c:v>0.511216593612241</c:v>
                </c:pt>
                <c:pt idx="555" formatCode="0.00">
                  <c:v>0.535481139680096</c:v>
                </c:pt>
                <c:pt idx="556" formatCode="0.00">
                  <c:v>0.535560708894906</c:v>
                </c:pt>
                <c:pt idx="557" formatCode="0.00">
                  <c:v>0.553846457316952</c:v>
                </c:pt>
                <c:pt idx="558" formatCode="0.00">
                  <c:v>0.557335791921186</c:v>
                </c:pt>
                <c:pt idx="559" formatCode="0.00">
                  <c:v>0.569552780931145</c:v>
                </c:pt>
                <c:pt idx="560" formatCode="0.00">
                  <c:v>0.326753606140012</c:v>
                </c:pt>
                <c:pt idx="561" formatCode="0.00">
                  <c:v>0.329559959202891</c:v>
                </c:pt>
                <c:pt idx="562" formatCode="0.00">
                  <c:v>0.321240656456284</c:v>
                </c:pt>
                <c:pt idx="563" formatCode="0.00">
                  <c:v>0.312921353709677</c:v>
                </c:pt>
                <c:pt idx="564" formatCode="0.00">
                  <c:v>0.308793276653007</c:v>
                </c:pt>
                <c:pt idx="565" formatCode="0.00">
                  <c:v>0.304550712869367</c:v>
                </c:pt>
                <c:pt idx="566" formatCode="0.00">
                  <c:v>0.324298302599242</c:v>
                </c:pt>
                <c:pt idx="567" formatCode="0.00">
                  <c:v>0.344045892329118</c:v>
                </c:pt>
                <c:pt idx="568" formatCode="0.00">
                  <c:v>0.337948353954949</c:v>
                </c:pt>
                <c:pt idx="569" formatCode="0.00">
                  <c:v>0.352664906664843</c:v>
                </c:pt>
                <c:pt idx="570" formatCode="0.00">
                  <c:v>0.351807434092763</c:v>
                </c:pt>
                <c:pt idx="571" formatCode="0.00">
                  <c:v>0.370136774947239</c:v>
                </c:pt>
                <c:pt idx="572" formatCode="0.00">
                  <c:v>0.355321731240302</c:v>
                </c:pt>
                <c:pt idx="573" formatCode="0.00">
                  <c:v>0.361489827617471</c:v>
                </c:pt>
                <c:pt idx="574" formatCode="0.00">
                  <c:v>0.366117813166378</c:v>
                </c:pt>
                <c:pt idx="575" formatCode="0.00">
                  <c:v>0.376064048934331</c:v>
                </c:pt>
                <c:pt idx="576" formatCode="0.00">
                  <c:v>0.233984086008291</c:v>
                </c:pt>
                <c:pt idx="577" formatCode="0.00">
                  <c:v>0.23572762543112</c:v>
                </c:pt>
                <c:pt idx="578" formatCode="0.00">
                  <c:v>0.227601563613069</c:v>
                </c:pt>
                <c:pt idx="579" formatCode="0.00">
                  <c:v>0.230492613117096</c:v>
                </c:pt>
                <c:pt idx="580" formatCode="0.00">
                  <c:v>0.211989107245803</c:v>
                </c:pt>
                <c:pt idx="581" formatCode="0.00">
                  <c:v>0.221290238575703</c:v>
                </c:pt>
                <c:pt idx="582" formatCode="0.00">
                  <c:v>0.233245529449933</c:v>
                </c:pt>
                <c:pt idx="583" formatCode="0.00">
                  <c:v>0.248243777305649</c:v>
                </c:pt>
                <c:pt idx="584" formatCode="0.00">
                  <c:v>0.255216906153048</c:v>
                </c:pt>
                <c:pt idx="585" formatCode="0.00">
                  <c:v>0.261528363129168</c:v>
                </c:pt>
                <c:pt idx="586" formatCode="0.00">
                  <c:v>0.268054589145263</c:v>
                </c:pt>
                <c:pt idx="587" formatCode="0.00">
                  <c:v>0.276134964860162</c:v>
                </c:pt>
                <c:pt idx="588" formatCode="0.00">
                  <c:v>0.289780272359484</c:v>
                </c:pt>
                <c:pt idx="589" formatCode="0.00">
                  <c:v>0.302991036626129</c:v>
                </c:pt>
                <c:pt idx="590" formatCode="0.00">
                  <c:v>0.308849470166081</c:v>
                </c:pt>
                <c:pt idx="591" formatCode="0.00">
                  <c:v>0.301982421970613</c:v>
                </c:pt>
                <c:pt idx="592" formatCode="0.00">
                  <c:v>0.439257031415639</c:v>
                </c:pt>
                <c:pt idx="593" formatCode="0.00">
                  <c:v>0.422905951485463</c:v>
                </c:pt>
                <c:pt idx="594" formatCode="0.00">
                  <c:v>0.426700027955648</c:v>
                </c:pt>
                <c:pt idx="595" formatCode="0.00">
                  <c:v>0.420148327743779</c:v>
                </c:pt>
                <c:pt idx="596" formatCode="0.00">
                  <c:v>0.409878997965329</c:v>
                </c:pt>
                <c:pt idx="597" formatCode="0.00">
                  <c:v>0.388914892429376</c:v>
                </c:pt>
                <c:pt idx="598" formatCode="0.00">
                  <c:v>0.400473046491499</c:v>
                </c:pt>
                <c:pt idx="599" formatCode="0.00">
                  <c:v>0.398480952193581</c:v>
                </c:pt>
                <c:pt idx="600" formatCode="0.00">
                  <c:v>0.390156371571849</c:v>
                </c:pt>
                <c:pt idx="601" formatCode="0.00">
                  <c:v>0.381525846075645</c:v>
                </c:pt>
                <c:pt idx="602" formatCode="0.00">
                  <c:v>0.369271241861633</c:v>
                </c:pt>
                <c:pt idx="603" formatCode="0.00">
                  <c:v>0.38416973489301</c:v>
                </c:pt>
                <c:pt idx="604" formatCode="0.00">
                  <c:v>0.390716613904856</c:v>
                </c:pt>
                <c:pt idx="605" formatCode="0.00">
                  <c:v>0.394663698981217</c:v>
                </c:pt>
                <c:pt idx="606" formatCode="0.00">
                  <c:v>0.424756796866416</c:v>
                </c:pt>
                <c:pt idx="607" formatCode="0.00">
                  <c:v>0.420689102222793</c:v>
                </c:pt>
                <c:pt idx="608" formatCode="0.00">
                  <c:v>0.446540156617689</c:v>
                </c:pt>
                <c:pt idx="609" formatCode="0.00">
                  <c:v>0.453301174020311</c:v>
                </c:pt>
                <c:pt idx="610" formatCode="0.00">
                  <c:v>0.461194598181012</c:v>
                </c:pt>
                <c:pt idx="611" formatCode="0.00">
                  <c:v>0.468142822749113</c:v>
                </c:pt>
                <c:pt idx="612" formatCode="0.00">
                  <c:v>0.496387287320179</c:v>
                </c:pt>
                <c:pt idx="613" formatCode="0.00">
                  <c:v>0.526342938761214</c:v>
                </c:pt>
                <c:pt idx="614" formatCode="0.00">
                  <c:v>0.541154723587644</c:v>
                </c:pt>
                <c:pt idx="615" formatCode="0.00">
                  <c:v>0.553200649218254</c:v>
                </c:pt>
                <c:pt idx="616" formatCode="0.00">
                  <c:v>0.569342806489524</c:v>
                </c:pt>
                <c:pt idx="617" formatCode="0.00">
                  <c:v>0.584743911395043</c:v>
                </c:pt>
                <c:pt idx="618" formatCode="0.00">
                  <c:v>0.589083025875267</c:v>
                </c:pt>
                <c:pt idx="619" formatCode="0.00">
                  <c:v>0.603453902834147</c:v>
                </c:pt>
                <c:pt idx="620" formatCode="0.00">
                  <c:v>0.609244563412894</c:v>
                </c:pt>
                <c:pt idx="621" formatCode="0.00">
                  <c:v>0.615704531723074</c:v>
                </c:pt>
                <c:pt idx="622" formatCode="0.00">
                  <c:v>0.621821090965499</c:v>
                </c:pt>
                <c:pt idx="623" formatCode="0.00">
                  <c:v>0.638902947397558</c:v>
                </c:pt>
                <c:pt idx="624" formatCode="0.00">
                  <c:v>0.313936928840204</c:v>
                </c:pt>
                <c:pt idx="625" formatCode="0.00">
                  <c:v>0.313213440375756</c:v>
                </c:pt>
                <c:pt idx="626" formatCode="0.00">
                  <c:v>0.31631340021611</c:v>
                </c:pt>
                <c:pt idx="627" formatCode="0.00">
                  <c:v>0.321789425976888</c:v>
                </c:pt>
                <c:pt idx="628" formatCode="0.00">
                  <c:v>0.328772441767631</c:v>
                </c:pt>
                <c:pt idx="629" formatCode="0.00">
                  <c:v>0.339636441960475</c:v>
                </c:pt>
                <c:pt idx="630" formatCode="0.00">
                  <c:v>0.34872314758552</c:v>
                </c:pt>
                <c:pt idx="631" formatCode="0.00">
                  <c:v>0.351382310354226</c:v>
                </c:pt>
                <c:pt idx="632" formatCode="0.00">
                  <c:v>0.368631620891634</c:v>
                </c:pt>
                <c:pt idx="633" formatCode="0.00">
                  <c:v>0.395126055601736</c:v>
                </c:pt>
                <c:pt idx="634" formatCode="0.00">
                  <c:v>0.399033079723102</c:v>
                </c:pt>
                <c:pt idx="635" formatCode="0.00">
                  <c:v>0.39551663511818</c:v>
                </c:pt>
                <c:pt idx="636" formatCode="0.00">
                  <c:v>0.386247594340649</c:v>
                </c:pt>
                <c:pt idx="637" formatCode="0.00">
                  <c:v>0.391476152670209</c:v>
                </c:pt>
                <c:pt idx="638" formatCode="0.00">
                  <c:v>0.395268289837147</c:v>
                </c:pt>
                <c:pt idx="639" formatCode="0.00">
                  <c:v>0.393139007896029</c:v>
                </c:pt>
                <c:pt idx="640" formatCode="0.00">
                  <c:v>0.632615736028402</c:v>
                </c:pt>
                <c:pt idx="641" formatCode="0.00">
                  <c:v>0.644678650082761</c:v>
                </c:pt>
                <c:pt idx="642" formatCode="0.00">
                  <c:v>0.63741608036518</c:v>
                </c:pt>
                <c:pt idx="643" formatCode="0.00">
                  <c:v>0.628422624042267</c:v>
                </c:pt>
                <c:pt idx="644" formatCode="0.00">
                  <c:v>0.620565221863894</c:v>
                </c:pt>
                <c:pt idx="645" formatCode="0.00">
                  <c:v>0.623891725545674</c:v>
                </c:pt>
                <c:pt idx="646" formatCode="0.00">
                  <c:v>0.640871367508191</c:v>
                </c:pt>
                <c:pt idx="647" formatCode="0.00">
                  <c:v>0.652102233183118</c:v>
                </c:pt>
                <c:pt idx="648" formatCode="0.00">
                  <c:v>0.673355264695581</c:v>
                </c:pt>
                <c:pt idx="649" formatCode="0.00">
                  <c:v>0.68263390244183</c:v>
                </c:pt>
                <c:pt idx="650" formatCode="0.00">
                  <c:v>0.678640509735603</c:v>
                </c:pt>
                <c:pt idx="651" formatCode="0.00">
                  <c:v>0.693502602512313</c:v>
                </c:pt>
                <c:pt idx="652" formatCode="0.00">
                  <c:v>0.695515240233762</c:v>
                </c:pt>
                <c:pt idx="653" formatCode="0.00">
                  <c:v>0.710444838062184</c:v>
                </c:pt>
                <c:pt idx="654" formatCode="0.00">
                  <c:v>0.70198591807374</c:v>
                </c:pt>
                <c:pt idx="655" formatCode="0.00">
                  <c:v>0.703319318657082</c:v>
                </c:pt>
                <c:pt idx="656" formatCode="0.00">
                  <c:v>0.604987674298151</c:v>
                </c:pt>
                <c:pt idx="657" formatCode="0.00">
                  <c:v>0.609496395051215</c:v>
                </c:pt>
                <c:pt idx="658" formatCode="0.00">
                  <c:v>0.614504740934477</c:v>
                </c:pt>
                <c:pt idx="659" formatCode="0.00">
                  <c:v>0.610886054712707</c:v>
                </c:pt>
                <c:pt idx="660" formatCode="0.00">
                  <c:v>0.618769788275611</c:v>
                </c:pt>
                <c:pt idx="661" formatCode="0.00">
                  <c:v>0.625326137305746</c:v>
                </c:pt>
                <c:pt idx="662" formatCode="0.00">
                  <c:v>0.659930009853362</c:v>
                </c:pt>
                <c:pt idx="663" formatCode="0.00">
                  <c:v>0.666497071903269</c:v>
                </c:pt>
                <c:pt idx="664" formatCode="0.00">
                  <c:v>0.68429707330612</c:v>
                </c:pt>
                <c:pt idx="665" formatCode="0.00">
                  <c:v>0.684266337004917</c:v>
                </c:pt>
                <c:pt idx="666" formatCode="0.00">
                  <c:v>0.686405884043578</c:v>
                </c:pt>
                <c:pt idx="667" formatCode="0.00">
                  <c:v>0.697373480452106</c:v>
                </c:pt>
                <c:pt idx="668" formatCode="0.00">
                  <c:v>0.70683173233194</c:v>
                </c:pt>
                <c:pt idx="669" formatCode="0.00">
                  <c:v>0.716929174763397</c:v>
                </c:pt>
                <c:pt idx="670" formatCode="0.00">
                  <c:v>0.724711389754726</c:v>
                </c:pt>
                <c:pt idx="671" formatCode="0.00">
                  <c:v>0.731074457789776</c:v>
                </c:pt>
                <c:pt idx="672" formatCode="0.00">
                  <c:v>0.688321302606982</c:v>
                </c:pt>
                <c:pt idx="673" formatCode="0.00">
                  <c:v>0.703277146225676</c:v>
                </c:pt>
                <c:pt idx="674" formatCode="0.00">
                  <c:v>0.710180593980286</c:v>
                </c:pt>
                <c:pt idx="675" formatCode="0.00">
                  <c:v>0.72148893711912</c:v>
                </c:pt>
                <c:pt idx="676" formatCode="0.00">
                  <c:v>0.734645995084309</c:v>
                </c:pt>
                <c:pt idx="677" formatCode="0.00">
                  <c:v>0.745796470306635</c:v>
                </c:pt>
                <c:pt idx="678" formatCode="0.00">
                  <c:v>0.758804673700881</c:v>
                </c:pt>
                <c:pt idx="679" formatCode="0.00">
                  <c:v>0.783732192706973</c:v>
                </c:pt>
                <c:pt idx="680" formatCode="0.00">
                  <c:v>0.802691163170624</c:v>
                </c:pt>
                <c:pt idx="681" formatCode="0.00">
                  <c:v>0.807940873006281</c:v>
                </c:pt>
                <c:pt idx="682" formatCode="0.00">
                  <c:v>0.805732976887149</c:v>
                </c:pt>
                <c:pt idx="683" formatCode="0.00">
                  <c:v>0.806976845600363</c:v>
                </c:pt>
                <c:pt idx="684" formatCode="0.00">
                  <c:v>0.815893819583592</c:v>
                </c:pt>
                <c:pt idx="685" formatCode="0.00">
                  <c:v>0.829204851655698</c:v>
                </c:pt>
                <c:pt idx="686" formatCode="0.00">
                  <c:v>0.827851181550084</c:v>
                </c:pt>
                <c:pt idx="687" formatCode="0.00">
                  <c:v>0.821519314569247</c:v>
                </c:pt>
                <c:pt idx="688" formatCode="0.00">
                  <c:v>0.420540943432196</c:v>
                </c:pt>
                <c:pt idx="689" formatCode="0.00">
                  <c:v>0.425633558113265</c:v>
                </c:pt>
                <c:pt idx="690" formatCode="0.00">
                  <c:v>0.409832944580739</c:v>
                </c:pt>
                <c:pt idx="691" formatCode="0.00">
                  <c:v>0.396647652747393</c:v>
                </c:pt>
                <c:pt idx="692" formatCode="0.00">
                  <c:v>0.41091112228223</c:v>
                </c:pt>
                <c:pt idx="693" formatCode="0.00">
                  <c:v>0.408446243558539</c:v>
                </c:pt>
                <c:pt idx="694" formatCode="0.00">
                  <c:v>0.429827464968449</c:v>
                </c:pt>
                <c:pt idx="695" formatCode="0.00">
                  <c:v>0.43261272508127</c:v>
                </c:pt>
                <c:pt idx="696" formatCode="0.00">
                  <c:v>0.420536318811759</c:v>
                </c:pt>
                <c:pt idx="697" formatCode="0.00">
                  <c:v>0.443198506164581</c:v>
                </c:pt>
                <c:pt idx="698" formatCode="0.00">
                  <c:v>0.417789155234204</c:v>
                </c:pt>
                <c:pt idx="699" formatCode="0.00">
                  <c:v>0.41985921844019</c:v>
                </c:pt>
                <c:pt idx="700" formatCode="0.00">
                  <c:v>0.422017159925205</c:v>
                </c:pt>
                <c:pt idx="701" formatCode="0.00">
                  <c:v>0.434903812272244</c:v>
                </c:pt>
                <c:pt idx="702" formatCode="0.00">
                  <c:v>0.438049901744788</c:v>
                </c:pt>
                <c:pt idx="703" formatCode="0.00">
                  <c:v>0.436080808777791</c:v>
                </c:pt>
                <c:pt idx="704" formatCode="0.00">
                  <c:v>0.468937599631801</c:v>
                </c:pt>
                <c:pt idx="705" formatCode="0.00">
                  <c:v>0.474318794741923</c:v>
                </c:pt>
                <c:pt idx="706" formatCode="0.00">
                  <c:v>0.478470930833865</c:v>
                </c:pt>
                <c:pt idx="707" formatCode="0.00">
                  <c:v>0.482623241819994</c:v>
                </c:pt>
                <c:pt idx="708" formatCode="0.00">
                  <c:v>0.485204655846494</c:v>
                </c:pt>
                <c:pt idx="709" formatCode="0.00">
                  <c:v>0.487981015282712</c:v>
                </c:pt>
                <c:pt idx="710" formatCode="0.00">
                  <c:v>0.502450336698206</c:v>
                </c:pt>
                <c:pt idx="711" formatCode="0.00">
                  <c:v>0.515315987785438</c:v>
                </c:pt>
                <c:pt idx="712" formatCode="0.00">
                  <c:v>0.536009718631376</c:v>
                </c:pt>
                <c:pt idx="713" formatCode="0.00">
                  <c:v>0.56360902317991</c:v>
                </c:pt>
                <c:pt idx="714" formatCode="0.00">
                  <c:v>0.57262867944823</c:v>
                </c:pt>
                <c:pt idx="715" formatCode="0.00">
                  <c:v>0.591812439639714</c:v>
                </c:pt>
                <c:pt idx="716" formatCode="0.00">
                  <c:v>0.594689067227877</c:v>
                </c:pt>
                <c:pt idx="717" formatCode="0.00">
                  <c:v>0.60290453721686</c:v>
                </c:pt>
                <c:pt idx="718" formatCode="0.00">
                  <c:v>0.605326041012609</c:v>
                </c:pt>
                <c:pt idx="719" formatCode="0.00">
                  <c:v>0.604236866923696</c:v>
                </c:pt>
                <c:pt idx="720" formatCode="0.00">
                  <c:v>0.487912489581313</c:v>
                </c:pt>
                <c:pt idx="721" formatCode="0.00">
                  <c:v>0.499746678524345</c:v>
                </c:pt>
                <c:pt idx="722" formatCode="0.00">
                  <c:v>0.473415965966837</c:v>
                </c:pt>
                <c:pt idx="723" formatCode="0.00">
                  <c:v>0.497315201934828</c:v>
                </c:pt>
                <c:pt idx="724" formatCode="0.00">
                  <c:v>0.510415697542438</c:v>
                </c:pt>
                <c:pt idx="725" formatCode="0.00">
                  <c:v>0.528000691600492</c:v>
                </c:pt>
                <c:pt idx="726" formatCode="0.00">
                  <c:v>0.536148542612485</c:v>
                </c:pt>
                <c:pt idx="727" formatCode="0.00">
                  <c:v>0.540173721381876</c:v>
                </c:pt>
                <c:pt idx="728" formatCode="0.00">
                  <c:v>0.525102678494844</c:v>
                </c:pt>
                <c:pt idx="729" formatCode="0.00">
                  <c:v>0.510750529470592</c:v>
                </c:pt>
                <c:pt idx="730" formatCode="0.00">
                  <c:v>0.515473761659589</c:v>
                </c:pt>
                <c:pt idx="731" formatCode="0.00">
                  <c:v>0.540535363836316</c:v>
                </c:pt>
                <c:pt idx="732" formatCode="0.00">
                  <c:v>0.547954723034755</c:v>
                </c:pt>
                <c:pt idx="733" formatCode="0.00">
                  <c:v>0.563039972731591</c:v>
                </c:pt>
                <c:pt idx="734" formatCode="0.00">
                  <c:v>0.576787666473745</c:v>
                </c:pt>
                <c:pt idx="735" formatCode="0.00">
                  <c:v>0.584560668477446</c:v>
                </c:pt>
                <c:pt idx="736" formatCode="0.00">
                  <c:v>0.462206420196824</c:v>
                </c:pt>
                <c:pt idx="737" formatCode="0.00">
                  <c:v>0.463414296368902</c:v>
                </c:pt>
                <c:pt idx="738" formatCode="0.00">
                  <c:v>0.470764274830104</c:v>
                </c:pt>
                <c:pt idx="739" formatCode="0.00">
                  <c:v>0.484113879464014</c:v>
                </c:pt>
                <c:pt idx="740" formatCode="0.00">
                  <c:v>0.478058175032042</c:v>
                </c:pt>
                <c:pt idx="741" formatCode="0.00">
                  <c:v>0.461061567126008</c:v>
                </c:pt>
                <c:pt idx="742" formatCode="0.00">
                  <c:v>0.455331477279336</c:v>
                </c:pt>
                <c:pt idx="743" formatCode="0.00">
                  <c:v>0.452248239947732</c:v>
                </c:pt>
                <c:pt idx="744" formatCode="0.00">
                  <c:v>0.467598055328385</c:v>
                </c:pt>
                <c:pt idx="745" formatCode="0.00">
                  <c:v>0.474873553640209</c:v>
                </c:pt>
                <c:pt idx="746" formatCode="0.00">
                  <c:v>0.482778881151667</c:v>
                </c:pt>
                <c:pt idx="747" formatCode="0.00">
                  <c:v>0.499092812514162</c:v>
                </c:pt>
                <c:pt idx="748" formatCode="0.00">
                  <c:v>0.510961736220313</c:v>
                </c:pt>
                <c:pt idx="749" formatCode="0.00">
                  <c:v>0.528645146407677</c:v>
                </c:pt>
                <c:pt idx="750" formatCode="0.00">
                  <c:v>0.518260626539328</c:v>
                </c:pt>
                <c:pt idx="751" formatCode="0.00">
                  <c:v>0.504470315693659</c:v>
                </c:pt>
                <c:pt idx="752" formatCode="0.00">
                  <c:v>0.437089697348075</c:v>
                </c:pt>
                <c:pt idx="753" formatCode="0.00">
                  <c:v>0.446893963317047</c:v>
                </c:pt>
                <c:pt idx="754" formatCode="0.00">
                  <c:v>0.462684352104816</c:v>
                </c:pt>
                <c:pt idx="755" formatCode="0.00">
                  <c:v>0.484557651864833</c:v>
                </c:pt>
                <c:pt idx="756" formatCode="0.00">
                  <c:v>0.496753391320288</c:v>
                </c:pt>
                <c:pt idx="757" formatCode="0.00">
                  <c:v>0.463013809857995</c:v>
                </c:pt>
                <c:pt idx="758" formatCode="0.00">
                  <c:v>0.454176737544981</c:v>
                </c:pt>
                <c:pt idx="759" formatCode="0.00">
                  <c:v>0.462922194219746</c:v>
                </c:pt>
                <c:pt idx="760" formatCode="0.00">
                  <c:v>0.458786154128653</c:v>
                </c:pt>
                <c:pt idx="761" formatCode="0.00">
                  <c:v>0.462944380191086</c:v>
                </c:pt>
                <c:pt idx="762" formatCode="0.00">
                  <c:v>0.471949391566942</c:v>
                </c:pt>
                <c:pt idx="763" formatCode="0.00">
                  <c:v>0.448118914058664</c:v>
                </c:pt>
                <c:pt idx="764" formatCode="0.00">
                  <c:v>0.473003961474403</c:v>
                </c:pt>
                <c:pt idx="765" formatCode="0.00">
                  <c:v>0.508790135698391</c:v>
                </c:pt>
                <c:pt idx="766" formatCode="0.00">
                  <c:v>0.522318338258326</c:v>
                </c:pt>
                <c:pt idx="767" formatCode="0.00">
                  <c:v>0.529928305322907</c:v>
                </c:pt>
                <c:pt idx="768" formatCode="0.00">
                  <c:v>0.329681642555902</c:v>
                </c:pt>
                <c:pt idx="769" formatCode="0.00">
                  <c:v>0.33465438471895</c:v>
                </c:pt>
                <c:pt idx="770" formatCode="0.00">
                  <c:v>0.342633664930069</c:v>
                </c:pt>
                <c:pt idx="771" formatCode="0.00">
                  <c:v>0.350584236585802</c:v>
                </c:pt>
                <c:pt idx="772" formatCode="0.00">
                  <c:v>0.354877059199569</c:v>
                </c:pt>
                <c:pt idx="773" formatCode="0.00">
                  <c:v>0.357815291305317</c:v>
                </c:pt>
                <c:pt idx="774" formatCode="0.00">
                  <c:v>0.366950165948864</c:v>
                </c:pt>
                <c:pt idx="775" formatCode="0.00">
                  <c:v>0.357473921878152</c:v>
                </c:pt>
                <c:pt idx="776" formatCode="0.00">
                  <c:v>0.385986729746263</c:v>
                </c:pt>
                <c:pt idx="777" formatCode="0.00">
                  <c:v>0.382679474100545</c:v>
                </c:pt>
                <c:pt idx="778" formatCode="0.00">
                  <c:v>0.383204326194832</c:v>
                </c:pt>
                <c:pt idx="779" formatCode="0.00">
                  <c:v>0.383418221304947</c:v>
                </c:pt>
                <c:pt idx="780" formatCode="0.00">
                  <c:v>0.397227172424771</c:v>
                </c:pt>
                <c:pt idx="781" formatCode="0.00">
                  <c:v>0.397581072149306</c:v>
                </c:pt>
                <c:pt idx="782" formatCode="0.00">
                  <c:v>0.409155233633692</c:v>
                </c:pt>
                <c:pt idx="783" formatCode="0.00">
                  <c:v>0.400904517313132</c:v>
                </c:pt>
                <c:pt idx="784" formatCode="0.00">
                  <c:v>0.335396508082049</c:v>
                </c:pt>
                <c:pt idx="785" formatCode="0.00">
                  <c:v>0.33958420304636</c:v>
                </c:pt>
                <c:pt idx="786" formatCode="0.00">
                  <c:v>0.32661190755794</c:v>
                </c:pt>
                <c:pt idx="787" formatCode="0.00">
                  <c:v>0.31363961206952</c:v>
                </c:pt>
                <c:pt idx="788" formatCode="0.00">
                  <c:v>0.313432312357568</c:v>
                </c:pt>
                <c:pt idx="789" formatCode="0.00">
                  <c:v>0.312956074821411</c:v>
                </c:pt>
                <c:pt idx="790" formatCode="0.00">
                  <c:v>0.316626085706</c:v>
                </c:pt>
                <c:pt idx="791" formatCode="0.00">
                  <c:v>0.319845690040051</c:v>
                </c:pt>
                <c:pt idx="792" formatCode="0.00">
                  <c:v>0.314657445839609</c:v>
                </c:pt>
                <c:pt idx="793" formatCode="0.00">
                  <c:v>0.311947663306433</c:v>
                </c:pt>
                <c:pt idx="794" formatCode="0.00">
                  <c:v>0.308969248459407</c:v>
                </c:pt>
                <c:pt idx="795" formatCode="0.00">
                  <c:v>0.301437584901502</c:v>
                </c:pt>
                <c:pt idx="796" formatCode="0.00">
                  <c:v>0.293754966963986</c:v>
                </c:pt>
                <c:pt idx="797" formatCode="0.00">
                  <c:v>0.306697685806883</c:v>
                </c:pt>
                <c:pt idx="798" formatCode="0.00">
                  <c:v>0.306508475815358</c:v>
                </c:pt>
                <c:pt idx="799" formatCode="0.00">
                  <c:v>0.295129912802908</c:v>
                </c:pt>
                <c:pt idx="800" formatCode="0.00">
                  <c:v>0.574893375730767</c:v>
                </c:pt>
                <c:pt idx="801" formatCode="0.00">
                  <c:v>0.588575915545141</c:v>
                </c:pt>
                <c:pt idx="802" formatCode="0.00">
                  <c:v>0.625204652274723</c:v>
                </c:pt>
                <c:pt idx="803" formatCode="0.00">
                  <c:v>0.649731537885384</c:v>
                </c:pt>
                <c:pt idx="804" formatCode="0.00">
                  <c:v>0.668714820048668</c:v>
                </c:pt>
                <c:pt idx="805" formatCode="0.00">
                  <c:v>0.674075638437215</c:v>
                </c:pt>
                <c:pt idx="806" formatCode="0.00">
                  <c:v>0.719150531982525</c:v>
                </c:pt>
                <c:pt idx="807" formatCode="0.00">
                  <c:v>0.74378543129989</c:v>
                </c:pt>
                <c:pt idx="808" formatCode="0.00">
                  <c:v>0.76015363071421</c:v>
                </c:pt>
                <c:pt idx="809" formatCode="0.00">
                  <c:v>0.768388508137837</c:v>
                </c:pt>
                <c:pt idx="810" formatCode="0.00">
                  <c:v>0.771271846191792</c:v>
                </c:pt>
                <c:pt idx="811" formatCode="0.00">
                  <c:v>0.770580637318889</c:v>
                </c:pt>
                <c:pt idx="812" formatCode="0.00">
                  <c:v>0.772714126127082</c:v>
                </c:pt>
                <c:pt idx="813" formatCode="0.00">
                  <c:v>0.769157338936218</c:v>
                </c:pt>
                <c:pt idx="814" formatCode="0.00">
                  <c:v>0.763727330648412</c:v>
                </c:pt>
                <c:pt idx="815" formatCode="0.00">
                  <c:v>0.761225713073901</c:v>
                </c:pt>
                <c:pt idx="816" formatCode="0.00">
                  <c:v>0.333908922873253</c:v>
                </c:pt>
                <c:pt idx="817" formatCode="0.00">
                  <c:v>0.351148058922688</c:v>
                </c:pt>
                <c:pt idx="818" formatCode="0.00">
                  <c:v>0.372437779105553</c:v>
                </c:pt>
                <c:pt idx="819" formatCode="0.00">
                  <c:v>0.387960369149377</c:v>
                </c:pt>
                <c:pt idx="820" formatCode="0.00">
                  <c:v>0.369530458602707</c:v>
                </c:pt>
                <c:pt idx="821" formatCode="0.00">
                  <c:v>0.382450400813609</c:v>
                </c:pt>
                <c:pt idx="822" formatCode="0.00">
                  <c:v>0.373257896298267</c:v>
                </c:pt>
                <c:pt idx="823" formatCode="0.00">
                  <c:v>0.373911688732764</c:v>
                </c:pt>
                <c:pt idx="824" formatCode="0.00">
                  <c:v>0.371064781184432</c:v>
                </c:pt>
                <c:pt idx="825" formatCode="0.00">
                  <c:v>0.404160717421317</c:v>
                </c:pt>
                <c:pt idx="826" formatCode="0.00">
                  <c:v>0.374391435782061</c:v>
                </c:pt>
                <c:pt idx="827" formatCode="0.00">
                  <c:v>0.379392064485172</c:v>
                </c:pt>
                <c:pt idx="828" formatCode="0.00">
                  <c:v>0.394569682097748</c:v>
                </c:pt>
                <c:pt idx="829" formatCode="0.00">
                  <c:v>0.385050961461146</c:v>
                </c:pt>
                <c:pt idx="830" formatCode="0.00">
                  <c:v>0.386094128497108</c:v>
                </c:pt>
                <c:pt idx="831" formatCode="0.00">
                  <c:v>0.3740642818509</c:v>
                </c:pt>
                <c:pt idx="832" formatCode="0.00">
                  <c:v>0.513891518977772</c:v>
                </c:pt>
                <c:pt idx="833" formatCode="0.00">
                  <c:v>0.5278462937819</c:v>
                </c:pt>
                <c:pt idx="834" formatCode="0.00">
                  <c:v>0.533250191240881</c:v>
                </c:pt>
                <c:pt idx="835" formatCode="0.00">
                  <c:v>0.536516515889293</c:v>
                </c:pt>
                <c:pt idx="836" formatCode="0.00">
                  <c:v>0.517804202190096</c:v>
                </c:pt>
                <c:pt idx="837" formatCode="0.00">
                  <c:v>0.495922229834911</c:v>
                </c:pt>
                <c:pt idx="838" formatCode="0.00">
                  <c:v>0.500017100367578</c:v>
                </c:pt>
                <c:pt idx="839" formatCode="0.00">
                  <c:v>0.513900656144362</c:v>
                </c:pt>
                <c:pt idx="840" formatCode="0.00">
                  <c:v>0.520916488586957</c:v>
                </c:pt>
                <c:pt idx="841" formatCode="0.00">
                  <c:v>0.541777645727977</c:v>
                </c:pt>
                <c:pt idx="842" formatCode="0.00">
                  <c:v>0.52559900375928</c:v>
                </c:pt>
                <c:pt idx="843" formatCode="0.00">
                  <c:v>0.519828228703107</c:v>
                </c:pt>
                <c:pt idx="844" formatCode="0.00">
                  <c:v>0.532026739918408</c:v>
                </c:pt>
                <c:pt idx="845" formatCode="0.00">
                  <c:v>0.540741483177528</c:v>
                </c:pt>
                <c:pt idx="846" formatCode="0.00">
                  <c:v>0.51932333137967</c:v>
                </c:pt>
                <c:pt idx="847" formatCode="0.00">
                  <c:v>0.51675166983521</c:v>
                </c:pt>
                <c:pt idx="848" formatCode="0.00">
                  <c:v>0.695464509448199</c:v>
                </c:pt>
                <c:pt idx="849" formatCode="0.00">
                  <c:v>0.710660683215191</c:v>
                </c:pt>
                <c:pt idx="850" formatCode="0.00">
                  <c:v>0.728432399424553</c:v>
                </c:pt>
                <c:pt idx="851" formatCode="0.00">
                  <c:v>0.73082647906387</c:v>
                </c:pt>
                <c:pt idx="852" formatCode="0.00">
                  <c:v>0.73913881386191</c:v>
                </c:pt>
                <c:pt idx="853" formatCode="0.00">
                  <c:v>0.749910721321072</c:v>
                </c:pt>
                <c:pt idx="854" formatCode="0.00">
                  <c:v>0.766359967057936</c:v>
                </c:pt>
                <c:pt idx="855" formatCode="0.00">
                  <c:v>0.789783439753234</c:v>
                </c:pt>
                <c:pt idx="856" formatCode="0.00">
                  <c:v>0.791053106325404</c:v>
                </c:pt>
                <c:pt idx="857" formatCode="0.00">
                  <c:v>0.794250200343104</c:v>
                </c:pt>
                <c:pt idx="858" formatCode="0.00">
                  <c:v>0.79081277507849</c:v>
                </c:pt>
                <c:pt idx="859" formatCode="0.00">
                  <c:v>0.803808906763063</c:v>
                </c:pt>
                <c:pt idx="860" formatCode="0.00">
                  <c:v>0.806583399271249</c:v>
                </c:pt>
                <c:pt idx="861" formatCode="0.00">
                  <c:v>0.80879224228324</c:v>
                </c:pt>
                <c:pt idx="862" formatCode="0.00">
                  <c:v>0.805437435572534</c:v>
                </c:pt>
                <c:pt idx="863" formatCode="0.00">
                  <c:v>0.806682067532642</c:v>
                </c:pt>
                <c:pt idx="864" formatCode="0.00">
                  <c:v>0.630159072825093</c:v>
                </c:pt>
                <c:pt idx="865" formatCode="0.00">
                  <c:v>0.630189862839227</c:v>
                </c:pt>
                <c:pt idx="866" formatCode="0.00">
                  <c:v>0.620716042191743</c:v>
                </c:pt>
                <c:pt idx="867" formatCode="0.00">
                  <c:v>0.624387535235977</c:v>
                </c:pt>
                <c:pt idx="868" formatCode="0.00">
                  <c:v>0.6382377041056</c:v>
                </c:pt>
                <c:pt idx="869" formatCode="0.00">
                  <c:v>0.638242147258061</c:v>
                </c:pt>
                <c:pt idx="870" formatCode="0.00">
                  <c:v>0.650097564302029</c:v>
                </c:pt>
                <c:pt idx="871" formatCode="0.00">
                  <c:v>0.650388916116011</c:v>
                </c:pt>
                <c:pt idx="872" formatCode="0.00">
                  <c:v>0.657494206863682</c:v>
                </c:pt>
                <c:pt idx="873" formatCode="0.00">
                  <c:v>0.680206314510223</c:v>
                </c:pt>
                <c:pt idx="874" formatCode="0.00">
                  <c:v>0.6803105807709</c:v>
                </c:pt>
                <c:pt idx="875" formatCode="0.00">
                  <c:v>0.685666512120254</c:v>
                </c:pt>
                <c:pt idx="876" formatCode="0.00">
                  <c:v>0.688217028791064</c:v>
                </c:pt>
                <c:pt idx="877" formatCode="0.00">
                  <c:v>0.70506156183523</c:v>
                </c:pt>
                <c:pt idx="878" formatCode="0.00">
                  <c:v>0.698389076627836</c:v>
                </c:pt>
                <c:pt idx="879" formatCode="0.00">
                  <c:v>0.701556771951632</c:v>
                </c:pt>
                <c:pt idx="880" formatCode="0.00">
                  <c:v>0.421304200406117</c:v>
                </c:pt>
                <c:pt idx="881" formatCode="0.00">
                  <c:v>0.411919164616182</c:v>
                </c:pt>
                <c:pt idx="882" formatCode="0.00">
                  <c:v>0.441230947867317</c:v>
                </c:pt>
                <c:pt idx="883" formatCode="0.00">
                  <c:v>0.456138998007482</c:v>
                </c:pt>
                <c:pt idx="884" formatCode="0.00">
                  <c:v>0.468970076486805</c:v>
                </c:pt>
                <c:pt idx="885" formatCode="0.00">
                  <c:v>0.468111446691832</c:v>
                </c:pt>
                <c:pt idx="886" formatCode="0.00">
                  <c:v>0.451529176948258</c:v>
                </c:pt>
                <c:pt idx="887" formatCode="0.00">
                  <c:v>0.471564241614338</c:v>
                </c:pt>
                <c:pt idx="888" formatCode="0.00">
                  <c:v>0.466943954468773</c:v>
                </c:pt>
                <c:pt idx="889" formatCode="0.00">
                  <c:v>0.4689958467006</c:v>
                </c:pt>
                <c:pt idx="890" formatCode="0.00">
                  <c:v>0.468408293024317</c:v>
                </c:pt>
                <c:pt idx="891" formatCode="0.00">
                  <c:v>0.467280722730224</c:v>
                </c:pt>
                <c:pt idx="892" formatCode="0.00">
                  <c:v>0.479957808718885</c:v>
                </c:pt>
                <c:pt idx="893" formatCode="0.00">
                  <c:v>0.481550954866783</c:v>
                </c:pt>
                <c:pt idx="894" formatCode="0.00">
                  <c:v>0.481963868803975</c:v>
                </c:pt>
                <c:pt idx="895" formatCode="0.00">
                  <c:v>0.48532230175465</c:v>
                </c:pt>
                <c:pt idx="896" formatCode="0.00">
                  <c:v>0.454768324603194</c:v>
                </c:pt>
                <c:pt idx="897" formatCode="0.00">
                  <c:v>0.45583227517762</c:v>
                </c:pt>
                <c:pt idx="898" formatCode="0.00">
                  <c:v>0.464240407954371</c:v>
                </c:pt>
                <c:pt idx="899" formatCode="0.00">
                  <c:v>0.458163385689652</c:v>
                </c:pt>
                <c:pt idx="900" formatCode="0.00">
                  <c:v>0.451837106458387</c:v>
                </c:pt>
                <c:pt idx="901" formatCode="0.00">
                  <c:v>0.468269915271168</c:v>
                </c:pt>
                <c:pt idx="902" formatCode="0.00">
                  <c:v>0.465585560761914</c:v>
                </c:pt>
                <c:pt idx="903" formatCode="0.00">
                  <c:v>0.467532891215156</c:v>
                </c:pt>
                <c:pt idx="904" formatCode="0.00">
                  <c:v>0.490143567321716</c:v>
                </c:pt>
                <c:pt idx="905" formatCode="0.00">
                  <c:v>0.526544662640106</c:v>
                </c:pt>
                <c:pt idx="906" formatCode="0.00">
                  <c:v>0.539436078352111</c:v>
                </c:pt>
                <c:pt idx="907" formatCode="0.00">
                  <c:v>0.580496866401247</c:v>
                </c:pt>
                <c:pt idx="908" formatCode="0.00">
                  <c:v>0.618548633996237</c:v>
                </c:pt>
                <c:pt idx="909" formatCode="0.00">
                  <c:v>0.605898771811399</c:v>
                </c:pt>
                <c:pt idx="910" formatCode="0.00">
                  <c:v>0.594285563791834</c:v>
                </c:pt>
                <c:pt idx="911" formatCode="0.00">
                  <c:v>0.593215591184584</c:v>
                </c:pt>
                <c:pt idx="912" formatCode="0.00">
                  <c:v>0.664071991763808</c:v>
                </c:pt>
                <c:pt idx="913" formatCode="0.00">
                  <c:v>0.665556318060692</c:v>
                </c:pt>
                <c:pt idx="914" formatCode="0.00">
                  <c:v>0.666512194147943</c:v>
                </c:pt>
                <c:pt idx="915" formatCode="0.00">
                  <c:v>0.655239091255325</c:v>
                </c:pt>
                <c:pt idx="916" formatCode="0.00">
                  <c:v>0.669231882643055</c:v>
                </c:pt>
                <c:pt idx="917" formatCode="0.00">
                  <c:v>0.688859800996154</c:v>
                </c:pt>
                <c:pt idx="918" formatCode="0.00">
                  <c:v>0.714490884001734</c:v>
                </c:pt>
                <c:pt idx="919" formatCode="0.00">
                  <c:v>0.724483614431744</c:v>
                </c:pt>
                <c:pt idx="920" formatCode="0.00">
                  <c:v>0.719501111860328</c:v>
                </c:pt>
                <c:pt idx="921" formatCode="0.00">
                  <c:v>0.72678909657967</c:v>
                </c:pt>
                <c:pt idx="922" formatCode="0.00">
                  <c:v>0.734712389717789</c:v>
                </c:pt>
                <c:pt idx="923" formatCode="0.00">
                  <c:v>0.749806642282095</c:v>
                </c:pt>
                <c:pt idx="924" formatCode="0.00">
                  <c:v>0.749766624328382</c:v>
                </c:pt>
                <c:pt idx="925" formatCode="0.00">
                  <c:v>0.750104383474142</c:v>
                </c:pt>
                <c:pt idx="926" formatCode="0.00">
                  <c:v>0.748928337043717</c:v>
                </c:pt>
                <c:pt idx="927" formatCode="0.00">
                  <c:v>0.752933139623516</c:v>
                </c:pt>
                <c:pt idx="928" formatCode="0.00">
                  <c:v>0.428394255057897</c:v>
                </c:pt>
                <c:pt idx="929" formatCode="0.00">
                  <c:v>0.439282383713043</c:v>
                </c:pt>
                <c:pt idx="930" formatCode="0.00">
                  <c:v>0.443458327673142</c:v>
                </c:pt>
                <c:pt idx="931" formatCode="0.00">
                  <c:v>0.443495626497142</c:v>
                </c:pt>
                <c:pt idx="932" formatCode="0.00">
                  <c:v>0.457702369366922</c:v>
                </c:pt>
                <c:pt idx="933" formatCode="0.00">
                  <c:v>0.478621232312832</c:v>
                </c:pt>
                <c:pt idx="934" formatCode="0.00">
                  <c:v>0.476457869608208</c:v>
                </c:pt>
                <c:pt idx="935" formatCode="0.00">
                  <c:v>0.469161781939449</c:v>
                </c:pt>
                <c:pt idx="936" formatCode="0.00">
                  <c:v>0.480065216777109</c:v>
                </c:pt>
                <c:pt idx="937" formatCode="0.00">
                  <c:v>0.479608243640593</c:v>
                </c:pt>
                <c:pt idx="938" formatCode="0.00">
                  <c:v>0.485934022762834</c:v>
                </c:pt>
                <c:pt idx="939" formatCode="0.00">
                  <c:v>0.497805356665182</c:v>
                </c:pt>
                <c:pt idx="940" formatCode="0.00">
                  <c:v>0.515269317117143</c:v>
                </c:pt>
                <c:pt idx="941" formatCode="0.00">
                  <c:v>0.522217536729306</c:v>
                </c:pt>
                <c:pt idx="942" formatCode="0.00">
                  <c:v>0.538561992803016</c:v>
                </c:pt>
                <c:pt idx="943" formatCode="0.00">
                  <c:v>0.54934198408439</c:v>
                </c:pt>
                <c:pt idx="944" formatCode="0.00">
                  <c:v>0.579087773704881</c:v>
                </c:pt>
                <c:pt idx="945" formatCode="0.00">
                  <c:v>0.582659390434962</c:v>
                </c:pt>
                <c:pt idx="946" formatCode="0.00">
                  <c:v>0.594540154811169</c:v>
                </c:pt>
                <c:pt idx="947" formatCode="0.00">
                  <c:v>0.604102645512843</c:v>
                </c:pt>
                <c:pt idx="948" formatCode="0.00">
                  <c:v>0.619570530869543</c:v>
                </c:pt>
                <c:pt idx="949" formatCode="0.00">
                  <c:v>0.642566889698228</c:v>
                </c:pt>
                <c:pt idx="950" formatCode="0.00">
                  <c:v>0.675038423793261</c:v>
                </c:pt>
                <c:pt idx="951" formatCode="0.00">
                  <c:v>0.681140358526592</c:v>
                </c:pt>
                <c:pt idx="952" formatCode="0.00">
                  <c:v>0.687396574674668</c:v>
                </c:pt>
                <c:pt idx="953" formatCode="0.00">
                  <c:v>0.692817527118796</c:v>
                </c:pt>
                <c:pt idx="954" formatCode="0.00">
                  <c:v>0.687628843947967</c:v>
                </c:pt>
                <c:pt idx="955" formatCode="0.00">
                  <c:v>0.693459844835546</c:v>
                </c:pt>
                <c:pt idx="956" formatCode="0.00">
                  <c:v>0.680056130108973</c:v>
                </c:pt>
                <c:pt idx="957" formatCode="0.00">
                  <c:v>0.68249671697743</c:v>
                </c:pt>
                <c:pt idx="958" formatCode="0.00">
                  <c:v>0.669852761291229</c:v>
                </c:pt>
                <c:pt idx="959" formatCode="0.00">
                  <c:v>0.67492449692866</c:v>
                </c:pt>
                <c:pt idx="960" formatCode="0.00">
                  <c:v>0.429697519171433</c:v>
                </c:pt>
                <c:pt idx="961" formatCode="0.00">
                  <c:v>0.426316003264552</c:v>
                </c:pt>
                <c:pt idx="962" formatCode="0.00">
                  <c:v>0.407259300997914</c:v>
                </c:pt>
                <c:pt idx="963" formatCode="0.00">
                  <c:v>0.435386452913438</c:v>
                </c:pt>
                <c:pt idx="964" formatCode="0.00">
                  <c:v>0.415299380421785</c:v>
                </c:pt>
                <c:pt idx="965" formatCode="0.00">
                  <c:v>0.397184631190431</c:v>
                </c:pt>
                <c:pt idx="966" formatCode="0.00">
                  <c:v>0.406620580820934</c:v>
                </c:pt>
                <c:pt idx="967" formatCode="0.00">
                  <c:v>0.389802881177599</c:v>
                </c:pt>
                <c:pt idx="968" formatCode="0.00">
                  <c:v>0.407057963252993</c:v>
                </c:pt>
                <c:pt idx="969" formatCode="0.00">
                  <c:v>0.408726227394319</c:v>
                </c:pt>
                <c:pt idx="970" formatCode="0.00">
                  <c:v>0.405672547340907</c:v>
                </c:pt>
                <c:pt idx="971" formatCode="0.00">
                  <c:v>0.369004738318509</c:v>
                </c:pt>
                <c:pt idx="972" formatCode="0.00">
                  <c:v>0.365354617330655</c:v>
                </c:pt>
                <c:pt idx="973" formatCode="0.00">
                  <c:v>0.377679964803073</c:v>
                </c:pt>
                <c:pt idx="974" formatCode="0.00">
                  <c:v>0.385816393432667</c:v>
                </c:pt>
                <c:pt idx="975" formatCode="0.00">
                  <c:v>0.391515248473222</c:v>
                </c:pt>
                <c:pt idx="976" formatCode="0.00">
                  <c:v>0.297813819691663</c:v>
                </c:pt>
                <c:pt idx="977" formatCode="0.00">
                  <c:v>0.30081439433117</c:v>
                </c:pt>
                <c:pt idx="978" formatCode="0.00">
                  <c:v>0.280706788763665</c:v>
                </c:pt>
                <c:pt idx="979" formatCode="0.00">
                  <c:v>0.26059918319616</c:v>
                </c:pt>
                <c:pt idx="980" formatCode="0.00">
                  <c:v>0.286397492521863</c:v>
                </c:pt>
                <c:pt idx="981" formatCode="0.00">
                  <c:v>0.315306205897497</c:v>
                </c:pt>
                <c:pt idx="982" formatCode="0.00">
                  <c:v>0.358452593504769</c:v>
                </c:pt>
                <c:pt idx="983" formatCode="0.00">
                  <c:v>0.360682066752019</c:v>
                </c:pt>
                <c:pt idx="984" formatCode="0.00">
                  <c:v>0.363082143915516</c:v>
                </c:pt>
                <c:pt idx="985" formatCode="0.00">
                  <c:v>0.373907350178394</c:v>
                </c:pt>
                <c:pt idx="986" formatCode="0.00">
                  <c:v>0.389042411615473</c:v>
                </c:pt>
                <c:pt idx="987" formatCode="0.00">
                  <c:v>0.394715596597045</c:v>
                </c:pt>
                <c:pt idx="988" formatCode="0.00">
                  <c:v>0.388277179381175</c:v>
                </c:pt>
                <c:pt idx="989" formatCode="0.00">
                  <c:v>0.378381477109101</c:v>
                </c:pt>
                <c:pt idx="990" formatCode="0.00">
                  <c:v>0.380734013617732</c:v>
                </c:pt>
                <c:pt idx="991" formatCode="0.00">
                  <c:v>0.37226497263065</c:v>
                </c:pt>
                <c:pt idx="992" formatCode="0.00">
                  <c:v>0.449714788258127</c:v>
                </c:pt>
                <c:pt idx="993" formatCode="0.00">
                  <c:v>0.462273952692695</c:v>
                </c:pt>
                <c:pt idx="994" formatCode="0.00">
                  <c:v>0.473255884620656</c:v>
                </c:pt>
                <c:pt idx="995" formatCode="0.00">
                  <c:v>0.462232183436012</c:v>
                </c:pt>
                <c:pt idx="996" formatCode="0.00">
                  <c:v>0.458404784934441</c:v>
                </c:pt>
                <c:pt idx="997" formatCode="0.00">
                  <c:v>0.450228967276881</c:v>
                </c:pt>
                <c:pt idx="998" formatCode="0.00">
                  <c:v>0.458026849578798</c:v>
                </c:pt>
                <c:pt idx="999" formatCode="0.00">
                  <c:v>0.464252744304649</c:v>
                </c:pt>
                <c:pt idx="1000" formatCode="0.00">
                  <c:v>0.442941157565638</c:v>
                </c:pt>
                <c:pt idx="1001" formatCode="0.00">
                  <c:v>0.453430068844249</c:v>
                </c:pt>
                <c:pt idx="1002" formatCode="0.00">
                  <c:v>0.469438415985153</c:v>
                </c:pt>
                <c:pt idx="1003" formatCode="0.00">
                  <c:v>0.472000402223004</c:v>
                </c:pt>
                <c:pt idx="1004" formatCode="0.00">
                  <c:v>0.472656232379531</c:v>
                </c:pt>
                <c:pt idx="1005" formatCode="0.00">
                  <c:v>0.44139756667293</c:v>
                </c:pt>
                <c:pt idx="1006" formatCode="0.00">
                  <c:v>0.441265087532835</c:v>
                </c:pt>
                <c:pt idx="1007" formatCode="0.00">
                  <c:v>0.444834705846364</c:v>
                </c:pt>
                <c:pt idx="1008" formatCode="0.00">
                  <c:v>0.408884492450549</c:v>
                </c:pt>
                <c:pt idx="1009" formatCode="0.00">
                  <c:v>0.397425566801785</c:v>
                </c:pt>
                <c:pt idx="1010" formatCode="0.00">
                  <c:v>0.406854853446266</c:v>
                </c:pt>
                <c:pt idx="1011" formatCode="0.00">
                  <c:v>0.387661154651155</c:v>
                </c:pt>
                <c:pt idx="1012" formatCode="0.00">
                  <c:v>0.394232262215811</c:v>
                </c:pt>
                <c:pt idx="1013" formatCode="0.00">
                  <c:v>0.398558369100097</c:v>
                </c:pt>
                <c:pt idx="1014" formatCode="0.00">
                  <c:v>0.389820113503238</c:v>
                </c:pt>
                <c:pt idx="1015" formatCode="0.00">
                  <c:v>0.378046404733814</c:v>
                </c:pt>
                <c:pt idx="1016" formatCode="0.00">
                  <c:v>0.398289502142768</c:v>
                </c:pt>
                <c:pt idx="1017" formatCode="0.00">
                  <c:v>0.380674772859919</c:v>
                </c:pt>
                <c:pt idx="1018" formatCode="0.00">
                  <c:v>0.367727548394973</c:v>
                </c:pt>
                <c:pt idx="1019" formatCode="0.00">
                  <c:v>0.40490709269363</c:v>
                </c:pt>
                <c:pt idx="1020" formatCode="0.00">
                  <c:v>0.433954636954853</c:v>
                </c:pt>
                <c:pt idx="1021" formatCode="0.00">
                  <c:v>0.425476737709427</c:v>
                </c:pt>
                <c:pt idx="1022" formatCode="0.00">
                  <c:v>0.456522378267541</c:v>
                </c:pt>
                <c:pt idx="1023" formatCode="0.00">
                  <c:v>0.459635361523472</c:v>
                </c:pt>
                <c:pt idx="1024" formatCode="0.00">
                  <c:v>0.640539579847133</c:v>
                </c:pt>
                <c:pt idx="1025" formatCode="0.00">
                  <c:v>0.650373358847192</c:v>
                </c:pt>
                <c:pt idx="1026" formatCode="0.00">
                  <c:v>0.671916104064236</c:v>
                </c:pt>
                <c:pt idx="1027" formatCode="0.00">
                  <c:v>0.694266982205686</c:v>
                </c:pt>
                <c:pt idx="1028" formatCode="0.00">
                  <c:v>0.718348118840657</c:v>
                </c:pt>
                <c:pt idx="1029" formatCode="0.00">
                  <c:v>0.753426721985239</c:v>
                </c:pt>
                <c:pt idx="1030" formatCode="0.00">
                  <c:v>0.761900510319889</c:v>
                </c:pt>
                <c:pt idx="1031" formatCode="0.00">
                  <c:v>0.773089739562365</c:v>
                </c:pt>
                <c:pt idx="1032" formatCode="0.00">
                  <c:v>0.78849107555998</c:v>
                </c:pt>
                <c:pt idx="1033" formatCode="0.00">
                  <c:v>0.788055305815405</c:v>
                </c:pt>
                <c:pt idx="1034" formatCode="0.00">
                  <c:v>0.821228898997972</c:v>
                </c:pt>
                <c:pt idx="1035" formatCode="0.00">
                  <c:v>0.814753110672036</c:v>
                </c:pt>
                <c:pt idx="1036" formatCode="0.00">
                  <c:v>0.814181039283287</c:v>
                </c:pt>
                <c:pt idx="1037" formatCode="0.00">
                  <c:v>0.80617364015174</c:v>
                </c:pt>
                <c:pt idx="1038" formatCode="0.00">
                  <c:v>0.804437575305149</c:v>
                </c:pt>
                <c:pt idx="1039" formatCode="0.00">
                  <c:v>0.79318807270213</c:v>
                </c:pt>
                <c:pt idx="1040" formatCode="0.00">
                  <c:v>0.419947692470872</c:v>
                </c:pt>
                <c:pt idx="1041" formatCode="0.00">
                  <c:v>0.426099211622113</c:v>
                </c:pt>
                <c:pt idx="1042" formatCode="0.00">
                  <c:v>0.431428390159727</c:v>
                </c:pt>
                <c:pt idx="1043" formatCode="0.00">
                  <c:v>0.437342535564551</c:v>
                </c:pt>
                <c:pt idx="1044" formatCode="0.00">
                  <c:v>0.442194218301205</c:v>
                </c:pt>
                <c:pt idx="1045" formatCode="0.00">
                  <c:v>0.429564611160583</c:v>
                </c:pt>
                <c:pt idx="1046" formatCode="0.00">
                  <c:v>0.435363184597711</c:v>
                </c:pt>
                <c:pt idx="1047" formatCode="0.00">
                  <c:v>0.445039416297391</c:v>
                </c:pt>
                <c:pt idx="1048" formatCode="0.00">
                  <c:v>0.444676166122959</c:v>
                </c:pt>
                <c:pt idx="1049" formatCode="0.00">
                  <c:v>0.457829511266266</c:v>
                </c:pt>
                <c:pt idx="1050" formatCode="0.00">
                  <c:v>0.47234112251913</c:v>
                </c:pt>
                <c:pt idx="1051" formatCode="0.00">
                  <c:v>0.465882800657128</c:v>
                </c:pt>
                <c:pt idx="1052" formatCode="0.00">
                  <c:v>0.473931149784222</c:v>
                </c:pt>
                <c:pt idx="1053" formatCode="0.00">
                  <c:v>0.479425469104226</c:v>
                </c:pt>
                <c:pt idx="1054" formatCode="0.00">
                  <c:v>0.482921815453724</c:v>
                </c:pt>
                <c:pt idx="1055" formatCode="0.00">
                  <c:v>0.481113021707743</c:v>
                </c:pt>
                <c:pt idx="1056" formatCode="0.00">
                  <c:v>0.427469198683741</c:v>
                </c:pt>
                <c:pt idx="1057" formatCode="0.00">
                  <c:v>0.460777835811571</c:v>
                </c:pt>
                <c:pt idx="1058" formatCode="0.00">
                  <c:v>0.446782264138665</c:v>
                </c:pt>
                <c:pt idx="1059" formatCode="0.00">
                  <c:v>0.435811585531718</c:v>
                </c:pt>
                <c:pt idx="1060" formatCode="0.00">
                  <c:v>0.431483579434017</c:v>
                </c:pt>
                <c:pt idx="1061" formatCode="0.00">
                  <c:v>0.40854918794662</c:v>
                </c:pt>
                <c:pt idx="1062" formatCode="0.00">
                  <c:v>0.408560044173856</c:v>
                </c:pt>
                <c:pt idx="1063" formatCode="0.00">
                  <c:v>0.421599638957847</c:v>
                </c:pt>
                <c:pt idx="1064" formatCode="0.00">
                  <c:v>0.423293016803808</c:v>
                </c:pt>
                <c:pt idx="1065" formatCode="0.00">
                  <c:v>0.425252657053643</c:v>
                </c:pt>
                <c:pt idx="1066" formatCode="0.00">
                  <c:v>0.447164846727097</c:v>
                </c:pt>
                <c:pt idx="1067" formatCode="0.00">
                  <c:v>0.449646154576934</c:v>
                </c:pt>
                <c:pt idx="1068" formatCode="0.00">
                  <c:v>0.472127770678876</c:v>
                </c:pt>
                <c:pt idx="1069" formatCode="0.00">
                  <c:v>0.488536928683157</c:v>
                </c:pt>
                <c:pt idx="1070" formatCode="0.00">
                  <c:v>0.504053517318013</c:v>
                </c:pt>
                <c:pt idx="1071" formatCode="0.00">
                  <c:v>0.514891320309286</c:v>
                </c:pt>
                <c:pt idx="1072" formatCode="0.00">
                  <c:v>0.338560794493318</c:v>
                </c:pt>
                <c:pt idx="1073" formatCode="0.00">
                  <c:v>0.344937666576495</c:v>
                </c:pt>
                <c:pt idx="1074" formatCode="0.00">
                  <c:v>0.355912771876676</c:v>
                </c:pt>
                <c:pt idx="1075" formatCode="0.00">
                  <c:v>0.383192640158146</c:v>
                </c:pt>
                <c:pt idx="1076" formatCode="0.00">
                  <c:v>0.389195232578727</c:v>
                </c:pt>
                <c:pt idx="1077" formatCode="0.00">
                  <c:v>0.388245566704081</c:v>
                </c:pt>
                <c:pt idx="1078" formatCode="0.00">
                  <c:v>0.386304760157751</c:v>
                </c:pt>
                <c:pt idx="1079" formatCode="0.00">
                  <c:v>0.384096403416007</c:v>
                </c:pt>
                <c:pt idx="1080" formatCode="0.00">
                  <c:v>0.416037498985724</c:v>
                </c:pt>
                <c:pt idx="1081" formatCode="0.00">
                  <c:v>0.414497053376087</c:v>
                </c:pt>
                <c:pt idx="1082" formatCode="0.00">
                  <c:v>0.427526357956317</c:v>
                </c:pt>
                <c:pt idx="1083" formatCode="0.00">
                  <c:v>0.39600037295697</c:v>
                </c:pt>
                <c:pt idx="1084" formatCode="0.00">
                  <c:v>0.415883550842449</c:v>
                </c:pt>
                <c:pt idx="1085" formatCode="0.00">
                  <c:v>0.434229340573368</c:v>
                </c:pt>
                <c:pt idx="1086" formatCode="0.00">
                  <c:v>0.428669327362612</c:v>
                </c:pt>
                <c:pt idx="1087" formatCode="0.00">
                  <c:v>0.428744963258721</c:v>
                </c:pt>
                <c:pt idx="1088" formatCode="0.00">
                  <c:v>0.163976752318462</c:v>
                </c:pt>
                <c:pt idx="1089" formatCode="0.00">
                  <c:v>0.164919971493003</c:v>
                </c:pt>
                <c:pt idx="1090" formatCode="0.00">
                  <c:v>0.159552336443178</c:v>
                </c:pt>
                <c:pt idx="1091" formatCode="0.00">
                  <c:v>0.15794543899727</c:v>
                </c:pt>
                <c:pt idx="1092" formatCode="0.00">
                  <c:v>0.166196308168544</c:v>
                </c:pt>
                <c:pt idx="1093" formatCode="0.00">
                  <c:v>0.175477486540715</c:v>
                </c:pt>
                <c:pt idx="1094" formatCode="0.00">
                  <c:v>0.172972973158139</c:v>
                </c:pt>
                <c:pt idx="1095" formatCode="0.00">
                  <c:v>0.160872896253269</c:v>
                </c:pt>
                <c:pt idx="1096" formatCode="0.00">
                  <c:v>0.169405984942382</c:v>
                </c:pt>
                <c:pt idx="1097" formatCode="0.00">
                  <c:v>0.15067679397767</c:v>
                </c:pt>
                <c:pt idx="1098" formatCode="0.00">
                  <c:v>0.162275728043357</c:v>
                </c:pt>
                <c:pt idx="1099" formatCode="0.00">
                  <c:v>0.177123889552386</c:v>
                </c:pt>
                <c:pt idx="1100" formatCode="0.00">
                  <c:v>0.18466525142777</c:v>
                </c:pt>
                <c:pt idx="1101" formatCode="0.00">
                  <c:v>0.191768435056305</c:v>
                </c:pt>
                <c:pt idx="1102" formatCode="0.00">
                  <c:v>0.206073483102163</c:v>
                </c:pt>
                <c:pt idx="1103" formatCode="0.00">
                  <c:v>0.205357507680597</c:v>
                </c:pt>
                <c:pt idx="1104" formatCode="0.00">
                  <c:v>0.6665605746049</c:v>
                </c:pt>
                <c:pt idx="1105" formatCode="0.00">
                  <c:v>0.672067066378985</c:v>
                </c:pt>
                <c:pt idx="1106" formatCode="0.00">
                  <c:v>0.685472498191545</c:v>
                </c:pt>
                <c:pt idx="1107" formatCode="0.00">
                  <c:v>0.706117242541952</c:v>
                </c:pt>
                <c:pt idx="1108" formatCode="0.00">
                  <c:v>0.724442575988818</c:v>
                </c:pt>
                <c:pt idx="1109" formatCode="0.00">
                  <c:v>0.746190068806977</c:v>
                </c:pt>
                <c:pt idx="1110" formatCode="0.00">
                  <c:v>0.785123034231528</c:v>
                </c:pt>
                <c:pt idx="1111" formatCode="0.00">
                  <c:v>0.788773215232865</c:v>
                </c:pt>
                <c:pt idx="1112" formatCode="0.00">
                  <c:v>0.799169755554223</c:v>
                </c:pt>
                <c:pt idx="1113" formatCode="0.00">
                  <c:v>0.80409602595787</c:v>
                </c:pt>
                <c:pt idx="1114" formatCode="0.00">
                  <c:v>0.813709993831627</c:v>
                </c:pt>
                <c:pt idx="1115" formatCode="0.00">
                  <c:v>0.822090576584935</c:v>
                </c:pt>
                <c:pt idx="1116" formatCode="0.00">
                  <c:v>0.829893706229317</c:v>
                </c:pt>
                <c:pt idx="1117" formatCode="0.00">
                  <c:v>0.826360638579865</c:v>
                </c:pt>
                <c:pt idx="1118" formatCode="0.00">
                  <c:v>0.820306059825771</c:v>
                </c:pt>
                <c:pt idx="1119" formatCode="0.00">
                  <c:v>0.815692538200792</c:v>
                </c:pt>
                <c:pt idx="1120" formatCode="0.00">
                  <c:v>0.606104746589048</c:v>
                </c:pt>
                <c:pt idx="1121" formatCode="0.00">
                  <c:v>0.618970078593191</c:v>
                </c:pt>
                <c:pt idx="1122" formatCode="0.00">
                  <c:v>0.622091463000816</c:v>
                </c:pt>
                <c:pt idx="1123" formatCode="0.00">
                  <c:v>0.62031607889587</c:v>
                </c:pt>
                <c:pt idx="1124" formatCode="0.00">
                  <c:v>0.630564361610228</c:v>
                </c:pt>
                <c:pt idx="1125" formatCode="0.00">
                  <c:v>0.63678784846812</c:v>
                </c:pt>
                <c:pt idx="1126" formatCode="0.00">
                  <c:v>0.647544173390222</c:v>
                </c:pt>
                <c:pt idx="1127" formatCode="0.00">
                  <c:v>0.656568367043394</c:v>
                </c:pt>
                <c:pt idx="1128" formatCode="0.00">
                  <c:v>0.624836532103219</c:v>
                </c:pt>
                <c:pt idx="1129" formatCode="0.00">
                  <c:v>0.623097677085889</c:v>
                </c:pt>
                <c:pt idx="1130" formatCode="0.00">
                  <c:v>0.633475534605458</c:v>
                </c:pt>
                <c:pt idx="1131" formatCode="0.00">
                  <c:v>0.650667186527824</c:v>
                </c:pt>
                <c:pt idx="1132" formatCode="0.00">
                  <c:v>0.65354699991239</c:v>
                </c:pt>
                <c:pt idx="1133" formatCode="0.00">
                  <c:v>0.66109967885184</c:v>
                </c:pt>
                <c:pt idx="1134" formatCode="0.00">
                  <c:v>0.658532460882431</c:v>
                </c:pt>
                <c:pt idx="1135" formatCode="0.00">
                  <c:v>0.660848409088474</c:v>
                </c:pt>
                <c:pt idx="1136" formatCode="0.00">
                  <c:v>0.59252960429891</c:v>
                </c:pt>
                <c:pt idx="1137" formatCode="0.00">
                  <c:v>0.582824319684309</c:v>
                </c:pt>
                <c:pt idx="1138" formatCode="0.00">
                  <c:v>0.617453111668462</c:v>
                </c:pt>
                <c:pt idx="1139" formatCode="0.00">
                  <c:v>0.633659742481931</c:v>
                </c:pt>
                <c:pt idx="1140" formatCode="0.00">
                  <c:v>0.650231357946053</c:v>
                </c:pt>
                <c:pt idx="1141" formatCode="0.00">
                  <c:v>0.670542021783177</c:v>
                </c:pt>
                <c:pt idx="1142" formatCode="0.00">
                  <c:v>0.685110102736283</c:v>
                </c:pt>
                <c:pt idx="1143" formatCode="0.00">
                  <c:v>0.690011242113603</c:v>
                </c:pt>
                <c:pt idx="1144" formatCode="0.00">
                  <c:v>0.688688891251926</c:v>
                </c:pt>
                <c:pt idx="1145" formatCode="0.00">
                  <c:v>0.693836584515023</c:v>
                </c:pt>
                <c:pt idx="1146" formatCode="0.00">
                  <c:v>0.684164041162253</c:v>
                </c:pt>
                <c:pt idx="1147" formatCode="0.00">
                  <c:v>0.683264221332206</c:v>
                </c:pt>
                <c:pt idx="1148" formatCode="0.00">
                  <c:v>0.687489590301033</c:v>
                </c:pt>
                <c:pt idx="1149" formatCode="0.00">
                  <c:v>0.685978363895916</c:v>
                </c:pt>
                <c:pt idx="1150" formatCode="0.00">
                  <c:v>0.676434631233766</c:v>
                </c:pt>
                <c:pt idx="1151" formatCode="0.00">
                  <c:v>0.685597655523233</c:v>
                </c:pt>
                <c:pt idx="1152" formatCode="0.00">
                  <c:v>0.654378050851314</c:v>
                </c:pt>
                <c:pt idx="1153" formatCode="0.00">
                  <c:v>0.651182647058273</c:v>
                </c:pt>
                <c:pt idx="1154" formatCode="0.00">
                  <c:v>0.668124827323805</c:v>
                </c:pt>
                <c:pt idx="1155" formatCode="0.00">
                  <c:v>0.680950287728336</c:v>
                </c:pt>
                <c:pt idx="1156" formatCode="0.00">
                  <c:v>0.684132656724206</c:v>
                </c:pt>
                <c:pt idx="1157" formatCode="0.00">
                  <c:v>0.70484177417096</c:v>
                </c:pt>
                <c:pt idx="1158" formatCode="0.00">
                  <c:v>0.708176978220578</c:v>
                </c:pt>
                <c:pt idx="1159" formatCode="0.00">
                  <c:v>0.698419740326999</c:v>
                </c:pt>
                <c:pt idx="1160" formatCode="0.00">
                  <c:v>0.710904232032515</c:v>
                </c:pt>
                <c:pt idx="1161" formatCode="0.00">
                  <c:v>0.698837560387683</c:v>
                </c:pt>
                <c:pt idx="1162" formatCode="0.00">
                  <c:v>0.708954953563758</c:v>
                </c:pt>
                <c:pt idx="1163" formatCode="0.00">
                  <c:v>0.752145117431125</c:v>
                </c:pt>
                <c:pt idx="1164" formatCode="0.00">
                  <c:v>0.747351618600058</c:v>
                </c:pt>
                <c:pt idx="1165" formatCode="0.00">
                  <c:v>0.74749998236865</c:v>
                </c:pt>
                <c:pt idx="1166" formatCode="0.00">
                  <c:v>0.75454685644645</c:v>
                </c:pt>
                <c:pt idx="1167" formatCode="0.00">
                  <c:v>0.752592470387174</c:v>
                </c:pt>
                <c:pt idx="1168" formatCode="0.00">
                  <c:v>0.522750024067249</c:v>
                </c:pt>
                <c:pt idx="1169" formatCode="0.00">
                  <c:v>0.516248736208807</c:v>
                </c:pt>
                <c:pt idx="1170" formatCode="0.00">
                  <c:v>0.533936923948505</c:v>
                </c:pt>
                <c:pt idx="1171" formatCode="0.00">
                  <c:v>0.541948467296442</c:v>
                </c:pt>
                <c:pt idx="1172" formatCode="0.00">
                  <c:v>0.550956365026074</c:v>
                </c:pt>
                <c:pt idx="1173" formatCode="0.00">
                  <c:v>0.56082635469724</c:v>
                </c:pt>
                <c:pt idx="1174" formatCode="0.00">
                  <c:v>0.560940467209248</c:v>
                </c:pt>
                <c:pt idx="1175" formatCode="0.00">
                  <c:v>0.553507975513731</c:v>
                </c:pt>
                <c:pt idx="1176" formatCode="0.00">
                  <c:v>0.571183646766209</c:v>
                </c:pt>
                <c:pt idx="1177" formatCode="0.00">
                  <c:v>0.591852824764131</c:v>
                </c:pt>
                <c:pt idx="1178" formatCode="0.00">
                  <c:v>0.608769931062684</c:v>
                </c:pt>
                <c:pt idx="1179" formatCode="0.00">
                  <c:v>0.586479979268962</c:v>
                </c:pt>
                <c:pt idx="1180" formatCode="0.00">
                  <c:v>0.60148332856466</c:v>
                </c:pt>
                <c:pt idx="1181" formatCode="0.00">
                  <c:v>0.607340820273992</c:v>
                </c:pt>
                <c:pt idx="1182" formatCode="0.00">
                  <c:v>0.610714885710951</c:v>
                </c:pt>
                <c:pt idx="1183" formatCode="0.00">
                  <c:v>0.613182104289147</c:v>
                </c:pt>
                <c:pt idx="1184" formatCode="0.00">
                  <c:v>0.423895133827342</c:v>
                </c:pt>
                <c:pt idx="1185" formatCode="0.00">
                  <c:v>0.423013568223951</c:v>
                </c:pt>
                <c:pt idx="1186" formatCode="0.00">
                  <c:v>0.432667282649577</c:v>
                </c:pt>
                <c:pt idx="1187" formatCode="0.00">
                  <c:v>0.442384266383524</c:v>
                </c:pt>
                <c:pt idx="1188" formatCode="0.00">
                  <c:v>0.440373554886294</c:v>
                </c:pt>
                <c:pt idx="1189" formatCode="0.00">
                  <c:v>0.459779877679866</c:v>
                </c:pt>
                <c:pt idx="1190" formatCode="0.00">
                  <c:v>0.467502100556508</c:v>
                </c:pt>
                <c:pt idx="1191" formatCode="0.00">
                  <c:v>0.4737212123642</c:v>
                </c:pt>
                <c:pt idx="1192" formatCode="0.00">
                  <c:v>0.485634151015227</c:v>
                </c:pt>
                <c:pt idx="1193" formatCode="0.00">
                  <c:v>0.475688686784846</c:v>
                </c:pt>
                <c:pt idx="1194" formatCode="0.00">
                  <c:v>0.514275997988648</c:v>
                </c:pt>
                <c:pt idx="1195" formatCode="0.00">
                  <c:v>0.557453784523984</c:v>
                </c:pt>
                <c:pt idx="1196" formatCode="0.00">
                  <c:v>0.573848808046772</c:v>
                </c:pt>
                <c:pt idx="1197" formatCode="0.00">
                  <c:v>0.583583374383299</c:v>
                </c:pt>
                <c:pt idx="1198" formatCode="0.00">
                  <c:v>0.582700805053395</c:v>
                </c:pt>
                <c:pt idx="1199" formatCode="0.00">
                  <c:v>0.585147425648654</c:v>
                </c:pt>
                <c:pt idx="1200" formatCode="0.00">
                  <c:v>0.376605219436415</c:v>
                </c:pt>
                <c:pt idx="1201" formatCode="0.00">
                  <c:v>0.386916746274033</c:v>
                </c:pt>
                <c:pt idx="1202" formatCode="0.00">
                  <c:v>0.401955433285481</c:v>
                </c:pt>
                <c:pt idx="1203" formatCode="0.00">
                  <c:v>0.405113460183254</c:v>
                </c:pt>
                <c:pt idx="1204" formatCode="0.00">
                  <c:v>0.407086871184181</c:v>
                </c:pt>
                <c:pt idx="1205" formatCode="0.00">
                  <c:v>0.415559306396954</c:v>
                </c:pt>
                <c:pt idx="1206" formatCode="0.00">
                  <c:v>0.409965043544811</c:v>
                </c:pt>
                <c:pt idx="1207" formatCode="0.00">
                  <c:v>0.414530707402913</c:v>
                </c:pt>
                <c:pt idx="1208" formatCode="0.00">
                  <c:v>0.427846832638156</c:v>
                </c:pt>
                <c:pt idx="1209" formatCode="0.00">
                  <c:v>0.43516474280568</c:v>
                </c:pt>
                <c:pt idx="1210" formatCode="0.00">
                  <c:v>0.433581395945118</c:v>
                </c:pt>
                <c:pt idx="1211" formatCode="0.00">
                  <c:v>0.453813362326692</c:v>
                </c:pt>
                <c:pt idx="1212" formatCode="0.00">
                  <c:v>0.46119385137249</c:v>
                </c:pt>
                <c:pt idx="1213" formatCode="0.00">
                  <c:v>0.461189421659262</c:v>
                </c:pt>
                <c:pt idx="1214" formatCode="0.00">
                  <c:v>0.458396332380369</c:v>
                </c:pt>
                <c:pt idx="1215" formatCode="0.00">
                  <c:v>0.451940326082456</c:v>
                </c:pt>
                <c:pt idx="1216" formatCode="0.00">
                  <c:v>0.458224837678001</c:v>
                </c:pt>
                <c:pt idx="1217" formatCode="0.00">
                  <c:v>0.461672436369499</c:v>
                </c:pt>
                <c:pt idx="1218" formatCode="0.00">
                  <c:v>0.465266792955342</c:v>
                </c:pt>
                <c:pt idx="1219" formatCode="0.00">
                  <c:v>0.468861149541185</c:v>
                </c:pt>
                <c:pt idx="1220" formatCode="0.00">
                  <c:v>0.490221666646208</c:v>
                </c:pt>
                <c:pt idx="1221" formatCode="0.00">
                  <c:v>0.511515948267722</c:v>
                </c:pt>
                <c:pt idx="1222" formatCode="0.00">
                  <c:v>0.520116469961708</c:v>
                </c:pt>
                <c:pt idx="1223" formatCode="0.00">
                  <c:v>0.528718088366355</c:v>
                </c:pt>
                <c:pt idx="1224" formatCode="0.00">
                  <c:v>0.529709598773789</c:v>
                </c:pt>
                <c:pt idx="1225" formatCode="0.00">
                  <c:v>0.528367395962108</c:v>
                </c:pt>
                <c:pt idx="1226" formatCode="0.00">
                  <c:v>0.538528768881028</c:v>
                </c:pt>
                <c:pt idx="1227" formatCode="0.00">
                  <c:v>0.555505316075552</c:v>
                </c:pt>
                <c:pt idx="1228" formatCode="0.00">
                  <c:v>0.559381091098375</c:v>
                </c:pt>
                <c:pt idx="1229" formatCode="0.00">
                  <c:v>0.554161114195395</c:v>
                </c:pt>
                <c:pt idx="1230" formatCode="0.00">
                  <c:v>0.551219200649409</c:v>
                </c:pt>
                <c:pt idx="1231" formatCode="0.00">
                  <c:v>0.539623597233184</c:v>
                </c:pt>
                <c:pt idx="1232" formatCode="0.00">
                  <c:v>0.519997438126771</c:v>
                </c:pt>
                <c:pt idx="1233" formatCode="0.00">
                  <c:v>0.529586234278659</c:v>
                </c:pt>
                <c:pt idx="1234" formatCode="0.00">
                  <c:v>0.537413204305212</c:v>
                </c:pt>
                <c:pt idx="1235" formatCode="0.00">
                  <c:v>0.55879021030921</c:v>
                </c:pt>
                <c:pt idx="1236" formatCode="0.00">
                  <c:v>0.57981388238319</c:v>
                </c:pt>
                <c:pt idx="1237" formatCode="0.00">
                  <c:v>0.587423023352482</c:v>
                </c:pt>
                <c:pt idx="1238" formatCode="0.00">
                  <c:v>0.582405443695892</c:v>
                </c:pt>
                <c:pt idx="1239" formatCode="0.00">
                  <c:v>0.581155284391763</c:v>
                </c:pt>
                <c:pt idx="1240" formatCode="0.00">
                  <c:v>0.588792335768964</c:v>
                </c:pt>
                <c:pt idx="1241" formatCode="0.00">
                  <c:v>0.598367435144595</c:v>
                </c:pt>
                <c:pt idx="1242" formatCode="0.00">
                  <c:v>0.611396167887223</c:v>
                </c:pt>
                <c:pt idx="1243" formatCode="0.00">
                  <c:v>0.625980586055272</c:v>
                </c:pt>
                <c:pt idx="1244" formatCode="0.00">
                  <c:v>0.621506844155235</c:v>
                </c:pt>
                <c:pt idx="1245" formatCode="0.00">
                  <c:v>0.626631248732628</c:v>
                </c:pt>
                <c:pt idx="1246" formatCode="0.00">
                  <c:v>0.613512690107393</c:v>
                </c:pt>
                <c:pt idx="1247" formatCode="0.00">
                  <c:v>0.625315886949809</c:v>
                </c:pt>
                <c:pt idx="1248" formatCode="0.00">
                  <c:v>0.491639742995002</c:v>
                </c:pt>
                <c:pt idx="1249" formatCode="0.00">
                  <c:v>0.5021188915112</c:v>
                </c:pt>
                <c:pt idx="1250" formatCode="0.00">
                  <c:v>0.570798432694148</c:v>
                </c:pt>
                <c:pt idx="1251" formatCode="0.00">
                  <c:v>0.600375541795265</c:v>
                </c:pt>
                <c:pt idx="1252" formatCode="0.00">
                  <c:v>0.621717862435462</c:v>
                </c:pt>
                <c:pt idx="1253" formatCode="0.00">
                  <c:v>0.634578554458649</c:v>
                </c:pt>
                <c:pt idx="1254" formatCode="0.00">
                  <c:v>0.668407124096895</c:v>
                </c:pt>
                <c:pt idx="1255" formatCode="0.00">
                  <c:v>0.678901082934584</c:v>
                </c:pt>
                <c:pt idx="1256" formatCode="0.00">
                  <c:v>0.709740590991233</c:v>
                </c:pt>
                <c:pt idx="1257" formatCode="0.00">
                  <c:v>0.714154999152149</c:v>
                </c:pt>
                <c:pt idx="1258" formatCode="0.00">
                  <c:v>0.720183185265969</c:v>
                </c:pt>
                <c:pt idx="1259" formatCode="0.00">
                  <c:v>0.730632827362342</c:v>
                </c:pt>
                <c:pt idx="1260" formatCode="0.00">
                  <c:v>0.732373130253153</c:v>
                </c:pt>
                <c:pt idx="1261" formatCode="0.00">
                  <c:v>0.720959195016405</c:v>
                </c:pt>
                <c:pt idx="1262" formatCode="0.00">
                  <c:v>0.714713864199649</c:v>
                </c:pt>
                <c:pt idx="1263" formatCode="0.00">
                  <c:v>0.711198500923202</c:v>
                </c:pt>
                <c:pt idx="1264" formatCode="0.00">
                  <c:v>0.517850546198212</c:v>
                </c:pt>
                <c:pt idx="1265" formatCode="0.00">
                  <c:v>0.524899592456942</c:v>
                </c:pt>
                <c:pt idx="1266" formatCode="0.00">
                  <c:v>0.532330999248181</c:v>
                </c:pt>
                <c:pt idx="1267" formatCode="0.00">
                  <c:v>0.510300416958071</c:v>
                </c:pt>
                <c:pt idx="1268" formatCode="0.00">
                  <c:v>0.520339744068599</c:v>
                </c:pt>
                <c:pt idx="1269" formatCode="0.00">
                  <c:v>0.513351215046074</c:v>
                </c:pt>
                <c:pt idx="1270" formatCode="0.00">
                  <c:v>0.534840986046194</c:v>
                </c:pt>
                <c:pt idx="1271" formatCode="0.00">
                  <c:v>0.522563841645926</c:v>
                </c:pt>
                <c:pt idx="1272" formatCode="0.00">
                  <c:v>0.522643141450881</c:v>
                </c:pt>
                <c:pt idx="1273" formatCode="0.00">
                  <c:v>0.530480070137749</c:v>
                </c:pt>
                <c:pt idx="1274" formatCode="0.00">
                  <c:v>0.518511972823002</c:v>
                </c:pt>
                <c:pt idx="1275" formatCode="0.00">
                  <c:v>0.494765941848979</c:v>
                </c:pt>
                <c:pt idx="1276" formatCode="0.00">
                  <c:v>0.508281382698098</c:v>
                </c:pt>
                <c:pt idx="1277" formatCode="0.00">
                  <c:v>0.516557809205819</c:v>
                </c:pt>
                <c:pt idx="1278" formatCode="0.00">
                  <c:v>0.523354319480516</c:v>
                </c:pt>
                <c:pt idx="1279" formatCode="0.00">
                  <c:v>0.53202049848038</c:v>
                </c:pt>
                <c:pt idx="1280" formatCode="0.00">
                  <c:v>0.423112661613403</c:v>
                </c:pt>
                <c:pt idx="1281" formatCode="0.00">
                  <c:v>0.427503872808165</c:v>
                </c:pt>
                <c:pt idx="1282" formatCode="0.00">
                  <c:v>0.419562666955145</c:v>
                </c:pt>
                <c:pt idx="1283" formatCode="0.00">
                  <c:v>0.41711244703726</c:v>
                </c:pt>
                <c:pt idx="1284" formatCode="0.00">
                  <c:v>0.420497956102939</c:v>
                </c:pt>
                <c:pt idx="1285" formatCode="0.00">
                  <c:v>0.426168233044331</c:v>
                </c:pt>
                <c:pt idx="1286" formatCode="0.00">
                  <c:v>0.443005630403415</c:v>
                </c:pt>
                <c:pt idx="1287" formatCode="0.00">
                  <c:v>0.44099210914829</c:v>
                </c:pt>
                <c:pt idx="1288" formatCode="0.00">
                  <c:v>0.455595483861743</c:v>
                </c:pt>
                <c:pt idx="1289" formatCode="0.00">
                  <c:v>0.455429367761627</c:v>
                </c:pt>
                <c:pt idx="1290" formatCode="0.00">
                  <c:v>0.459547683697416</c:v>
                </c:pt>
                <c:pt idx="1291" formatCode="0.00">
                  <c:v>0.473837414144872</c:v>
                </c:pt>
                <c:pt idx="1292" formatCode="0.00">
                  <c:v>0.462989978225897</c:v>
                </c:pt>
                <c:pt idx="1293" formatCode="0.00">
                  <c:v>0.468848666104308</c:v>
                </c:pt>
                <c:pt idx="1294" formatCode="0.00">
                  <c:v>0.46297071770988</c:v>
                </c:pt>
                <c:pt idx="1295" formatCode="0.00">
                  <c:v>0.454568045116068</c:v>
                </c:pt>
                <c:pt idx="1296" formatCode="0.00">
                  <c:v>0.234694480738396</c:v>
                </c:pt>
                <c:pt idx="1297" formatCode="0.00">
                  <c:v>0.238289446092437</c:v>
                </c:pt>
                <c:pt idx="1298" formatCode="0.00">
                  <c:v>0.253500350986113</c:v>
                </c:pt>
                <c:pt idx="1299" formatCode="0.00">
                  <c:v>0.270636145835629</c:v>
                </c:pt>
                <c:pt idx="1300" formatCode="0.00">
                  <c:v>0.272394693869836</c:v>
                </c:pt>
                <c:pt idx="1301" formatCode="0.00">
                  <c:v>0.286327947166985</c:v>
                </c:pt>
                <c:pt idx="1302" formatCode="0.00">
                  <c:v>0.294841699656497</c:v>
                </c:pt>
                <c:pt idx="1303" formatCode="0.00">
                  <c:v>0.303400702245503</c:v>
                </c:pt>
                <c:pt idx="1304" formatCode="0.00">
                  <c:v>0.309235946380978</c:v>
                </c:pt>
                <c:pt idx="1305" formatCode="0.00">
                  <c:v>0.333103232695679</c:v>
                </c:pt>
                <c:pt idx="1306" formatCode="0.00">
                  <c:v>0.363046691300381</c:v>
                </c:pt>
                <c:pt idx="1307" formatCode="0.00">
                  <c:v>0.395664269029379</c:v>
                </c:pt>
                <c:pt idx="1308" formatCode="0.00">
                  <c:v>0.412614611112141</c:v>
                </c:pt>
                <c:pt idx="1309" formatCode="0.00">
                  <c:v>0.409711849894852</c:v>
                </c:pt>
                <c:pt idx="1310" formatCode="0.00">
                  <c:v>0.426793405521869</c:v>
                </c:pt>
                <c:pt idx="1311" formatCode="0.00">
                  <c:v>0.415088962284375</c:v>
                </c:pt>
                <c:pt idx="1312" formatCode="0.00">
                  <c:v>0.498470897722136</c:v>
                </c:pt>
                <c:pt idx="1313" formatCode="0.00">
                  <c:v>0.506368357375673</c:v>
                </c:pt>
                <c:pt idx="1314" formatCode="0.00">
                  <c:v>0.558239382289652</c:v>
                </c:pt>
                <c:pt idx="1315" formatCode="0.00">
                  <c:v>0.584857096229185</c:v>
                </c:pt>
                <c:pt idx="1316" formatCode="0.00">
                  <c:v>0.605733455210784</c:v>
                </c:pt>
                <c:pt idx="1317" formatCode="0.00">
                  <c:v>0.622222325622748</c:v>
                </c:pt>
                <c:pt idx="1318" formatCode="0.00">
                  <c:v>0.657357975180927</c:v>
                </c:pt>
                <c:pt idx="1319" formatCode="0.00">
                  <c:v>0.680285194921181</c:v>
                </c:pt>
                <c:pt idx="1320" formatCode="0.00">
                  <c:v>0.721930778627841</c:v>
                </c:pt>
                <c:pt idx="1321" formatCode="0.00">
                  <c:v>0.750226513654687</c:v>
                </c:pt>
                <c:pt idx="1322" formatCode="0.00">
                  <c:v>0.745584855077193</c:v>
                </c:pt>
                <c:pt idx="1323" formatCode="0.00">
                  <c:v>0.751723302997719</c:v>
                </c:pt>
                <c:pt idx="1324" formatCode="0.00">
                  <c:v>0.747675117423199</c:v>
                </c:pt>
                <c:pt idx="1325" formatCode="0.00">
                  <c:v>0.743182052700262</c:v>
                </c:pt>
                <c:pt idx="1326" formatCode="0.00">
                  <c:v>0.740082711312837</c:v>
                </c:pt>
                <c:pt idx="1327" formatCode="0.00">
                  <c:v>0.74014753963443</c:v>
                </c:pt>
                <c:pt idx="1328" formatCode="0.00">
                  <c:v>0.622080557452236</c:v>
                </c:pt>
                <c:pt idx="1329" formatCode="0.00">
                  <c:v>0.630521725148564</c:v>
                </c:pt>
                <c:pt idx="1330" formatCode="0.00">
                  <c:v>0.64369830057756</c:v>
                </c:pt>
                <c:pt idx="1331" formatCode="0.00">
                  <c:v>0.661328216342601</c:v>
                </c:pt>
                <c:pt idx="1332" formatCode="0.00">
                  <c:v>0.673049545562116</c:v>
                </c:pt>
                <c:pt idx="1333" formatCode="0.00">
                  <c:v>0.706138730842687</c:v>
                </c:pt>
                <c:pt idx="1334" formatCode="0.00">
                  <c:v>0.73568057782956</c:v>
                </c:pt>
                <c:pt idx="1335" formatCode="0.00">
                  <c:v>0.734831683802795</c:v>
                </c:pt>
                <c:pt idx="1336" formatCode="0.00">
                  <c:v>0.729610608902054</c:v>
                </c:pt>
                <c:pt idx="1337" formatCode="0.00">
                  <c:v>0.726336043257577</c:v>
                </c:pt>
                <c:pt idx="1338" formatCode="0.00">
                  <c:v>0.721990549880204</c:v>
                </c:pt>
                <c:pt idx="1339" formatCode="0.00">
                  <c:v>0.721565623342152</c:v>
                </c:pt>
                <c:pt idx="1340" formatCode="0.00">
                  <c:v>0.721899158996448</c:v>
                </c:pt>
                <c:pt idx="1341" formatCode="0.00">
                  <c:v>0.725221678180992</c:v>
                </c:pt>
                <c:pt idx="1342" formatCode="0.00">
                  <c:v>0.727979809723619</c:v>
                </c:pt>
                <c:pt idx="1343" formatCode="0.00">
                  <c:v>0.730321592562398</c:v>
                </c:pt>
                <c:pt idx="1344" formatCode="0.00">
                  <c:v>0.461711200811651</c:v>
                </c:pt>
                <c:pt idx="1345" formatCode="0.00">
                  <c:v>0.442114431196265</c:v>
                </c:pt>
                <c:pt idx="1346" formatCode="0.00">
                  <c:v>0.442365766862794</c:v>
                </c:pt>
                <c:pt idx="1347" formatCode="0.00">
                  <c:v>0.424351657882925</c:v>
                </c:pt>
                <c:pt idx="1348" formatCode="0.00">
                  <c:v>0.439625224606613</c:v>
                </c:pt>
                <c:pt idx="1349" formatCode="0.00">
                  <c:v>0.457722561009477</c:v>
                </c:pt>
                <c:pt idx="1350" formatCode="0.00">
                  <c:v>0.463441946341803</c:v>
                </c:pt>
                <c:pt idx="1351" formatCode="0.00">
                  <c:v>0.460767034604052</c:v>
                </c:pt>
                <c:pt idx="1352" formatCode="0.00">
                  <c:v>0.516329360571494</c:v>
                </c:pt>
                <c:pt idx="1353" formatCode="0.00">
                  <c:v>0.502730478188897</c:v>
                </c:pt>
                <c:pt idx="1354" formatCode="0.00">
                  <c:v>0.511335006445959</c:v>
                </c:pt>
                <c:pt idx="1355" formatCode="0.00">
                  <c:v>0.492107162659872</c:v>
                </c:pt>
                <c:pt idx="1356" formatCode="0.00">
                  <c:v>0.501983524068318</c:v>
                </c:pt>
                <c:pt idx="1357" formatCode="0.00">
                  <c:v>0.500548565382183</c:v>
                </c:pt>
                <c:pt idx="1358" formatCode="0.00">
                  <c:v>0.481968227746978</c:v>
                </c:pt>
                <c:pt idx="1359" formatCode="0.00">
                  <c:v>0.48966007433255</c:v>
                </c:pt>
                <c:pt idx="1360" formatCode="0.00">
                  <c:v>0.441305865442414</c:v>
                </c:pt>
                <c:pt idx="1361" formatCode="0.00">
                  <c:v>0.449425563190269</c:v>
                </c:pt>
                <c:pt idx="1362" formatCode="0.00">
                  <c:v>0.436318503321523</c:v>
                </c:pt>
                <c:pt idx="1363" formatCode="0.00">
                  <c:v>0.441317399822221</c:v>
                </c:pt>
                <c:pt idx="1364" formatCode="0.00">
                  <c:v>0.436009992179549</c:v>
                </c:pt>
                <c:pt idx="1365" formatCode="0.00">
                  <c:v>0.442302661781825</c:v>
                </c:pt>
                <c:pt idx="1366" formatCode="0.00">
                  <c:v>0.428509262311016</c:v>
                </c:pt>
                <c:pt idx="1367" formatCode="0.00">
                  <c:v>0.424741213446256</c:v>
                </c:pt>
                <c:pt idx="1368" formatCode="0.00">
                  <c:v>0.420876936750118</c:v>
                </c:pt>
                <c:pt idx="1369" formatCode="0.00">
                  <c:v>0.4328011311488</c:v>
                </c:pt>
                <c:pt idx="1370" formatCode="0.00">
                  <c:v>0.430843972161157</c:v>
                </c:pt>
                <c:pt idx="1371" formatCode="0.00">
                  <c:v>0.445090526936264</c:v>
                </c:pt>
                <c:pt idx="1372" formatCode="0.00">
                  <c:v>0.438908027144805</c:v>
                </c:pt>
                <c:pt idx="1373" formatCode="0.00">
                  <c:v>0.445057837306136</c:v>
                </c:pt>
                <c:pt idx="1374" formatCode="0.00">
                  <c:v>0.449570756298404</c:v>
                </c:pt>
                <c:pt idx="1375" formatCode="0.00">
                  <c:v>0.454227352735147</c:v>
                </c:pt>
                <c:pt idx="1376" formatCode="0.00">
                  <c:v>0.393499137971981</c:v>
                </c:pt>
                <c:pt idx="1377" formatCode="0.00">
                  <c:v>0.399360347847382</c:v>
                </c:pt>
                <c:pt idx="1378" formatCode="0.00">
                  <c:v>0.418178345492129</c:v>
                </c:pt>
                <c:pt idx="1379" formatCode="0.00">
                  <c:v>0.436772268290836</c:v>
                </c:pt>
                <c:pt idx="1380" formatCode="0.00">
                  <c:v>0.439684130726842</c:v>
                </c:pt>
                <c:pt idx="1381" formatCode="0.00">
                  <c:v>0.443321435192978</c:v>
                </c:pt>
                <c:pt idx="1382" formatCode="0.00">
                  <c:v>0.448553132153683</c:v>
                </c:pt>
                <c:pt idx="1383" formatCode="0.00">
                  <c:v>0.456186134330333</c:v>
                </c:pt>
                <c:pt idx="1384" formatCode="0.00">
                  <c:v>0.471863820917623</c:v>
                </c:pt>
                <c:pt idx="1385" formatCode="0.00">
                  <c:v>0.463670215972059</c:v>
                </c:pt>
                <c:pt idx="1386" formatCode="0.00">
                  <c:v>0.493576830471127</c:v>
                </c:pt>
                <c:pt idx="1387" formatCode="0.00">
                  <c:v>0.501770205302196</c:v>
                </c:pt>
                <c:pt idx="1388" formatCode="0.00">
                  <c:v>0.486682901871918</c:v>
                </c:pt>
                <c:pt idx="1389" formatCode="0.00">
                  <c:v>0.496517463008869</c:v>
                </c:pt>
                <c:pt idx="1390" formatCode="0.00">
                  <c:v>0.508641753390275</c:v>
                </c:pt>
                <c:pt idx="1391" formatCode="0.00">
                  <c:v>0.499386146876506</c:v>
                </c:pt>
                <c:pt idx="1392" formatCode="0.00">
                  <c:v>0.482128141972848</c:v>
                </c:pt>
                <c:pt idx="1393" formatCode="0.00">
                  <c:v>0.494145932488853</c:v>
                </c:pt>
                <c:pt idx="1394" formatCode="0.00">
                  <c:v>0.47750720611215</c:v>
                </c:pt>
                <c:pt idx="1395" formatCode="0.00">
                  <c:v>0.467614410588205</c:v>
                </c:pt>
                <c:pt idx="1396" formatCode="0.00">
                  <c:v>0.47562933221459</c:v>
                </c:pt>
                <c:pt idx="1397" formatCode="0.00">
                  <c:v>0.486207063189754</c:v>
                </c:pt>
                <c:pt idx="1398" formatCode="0.00">
                  <c:v>0.493361978533225</c:v>
                </c:pt>
                <c:pt idx="1399" formatCode="0.00">
                  <c:v>0.50621981404027</c:v>
                </c:pt>
                <c:pt idx="1400" formatCode="0.00">
                  <c:v>0.503502902010823</c:v>
                </c:pt>
                <c:pt idx="1401" formatCode="0.00">
                  <c:v>0.496827523399455</c:v>
                </c:pt>
                <c:pt idx="1402" formatCode="0.00">
                  <c:v>0.499142197129818</c:v>
                </c:pt>
                <c:pt idx="1403" formatCode="0.00">
                  <c:v>0.473026214150082</c:v>
                </c:pt>
                <c:pt idx="1404" formatCode="0.00">
                  <c:v>0.484932078243189</c:v>
                </c:pt>
                <c:pt idx="1405" formatCode="0.00">
                  <c:v>0.489042110301526</c:v>
                </c:pt>
                <c:pt idx="1406" formatCode="0.00">
                  <c:v>0.480956399927121</c:v>
                </c:pt>
                <c:pt idx="1407" formatCode="0.00">
                  <c:v>0.475797090960823</c:v>
                </c:pt>
                <c:pt idx="1408" formatCode="0.00">
                  <c:v>0.57452211303972</c:v>
                </c:pt>
                <c:pt idx="1409" formatCode="0.00">
                  <c:v>0.573482222057441</c:v>
                </c:pt>
                <c:pt idx="1410" formatCode="0.00">
                  <c:v>0.587184475199062</c:v>
                </c:pt>
                <c:pt idx="1411" formatCode="0.00">
                  <c:v>0.612044741586233</c:v>
                </c:pt>
                <c:pt idx="1412" formatCode="0.00">
                  <c:v>0.599852474887442</c:v>
                </c:pt>
                <c:pt idx="1413" formatCode="0.00">
                  <c:v>0.612166163605665</c:v>
                </c:pt>
                <c:pt idx="1414" formatCode="0.00">
                  <c:v>0.649916729615115</c:v>
                </c:pt>
                <c:pt idx="1415" formatCode="0.00">
                  <c:v>0.653663439337502</c:v>
                </c:pt>
                <c:pt idx="1416" formatCode="0.00">
                  <c:v>0.664649441646653</c:v>
                </c:pt>
                <c:pt idx="1417" formatCode="0.00">
                  <c:v>0.65281229632207</c:v>
                </c:pt>
                <c:pt idx="1418" formatCode="0.00">
                  <c:v>0.694825051912622</c:v>
                </c:pt>
                <c:pt idx="1419" formatCode="0.00">
                  <c:v>0.681559002575455</c:v>
                </c:pt>
                <c:pt idx="1420" formatCode="0.00">
                  <c:v>0.683098444628972</c:v>
                </c:pt>
                <c:pt idx="1421" formatCode="0.00">
                  <c:v>0.682748822864019</c:v>
                </c:pt>
                <c:pt idx="1422" formatCode="0.00">
                  <c:v>0.679588421660362</c:v>
                </c:pt>
                <c:pt idx="1423" formatCode="0.00">
                  <c:v>0.692130929202199</c:v>
                </c:pt>
                <c:pt idx="1424" formatCode="0.00">
                  <c:v>0.391729432567237</c:v>
                </c:pt>
                <c:pt idx="1425" formatCode="0.00">
                  <c:v>0.3962316262451</c:v>
                </c:pt>
                <c:pt idx="1426" formatCode="0.00">
                  <c:v>0.40771208020015</c:v>
                </c:pt>
                <c:pt idx="1427" formatCode="0.00">
                  <c:v>0.394746400315047</c:v>
                </c:pt>
                <c:pt idx="1428" formatCode="0.00">
                  <c:v>0.390283823632898</c:v>
                </c:pt>
                <c:pt idx="1429" formatCode="0.00">
                  <c:v>0.40368758542372</c:v>
                </c:pt>
                <c:pt idx="1430" formatCode="0.00">
                  <c:v>0.422969311192977</c:v>
                </c:pt>
                <c:pt idx="1431" formatCode="0.00">
                  <c:v>0.45102254309183</c:v>
                </c:pt>
                <c:pt idx="1432" formatCode="0.00">
                  <c:v>0.480130189808978</c:v>
                </c:pt>
                <c:pt idx="1433" formatCode="0.00">
                  <c:v>0.477365431342185</c:v>
                </c:pt>
                <c:pt idx="1434" formatCode="0.00">
                  <c:v>0.475595396499591</c:v>
                </c:pt>
                <c:pt idx="1435" formatCode="0.00">
                  <c:v>0.459836632392165</c:v>
                </c:pt>
                <c:pt idx="1436" formatCode="0.00">
                  <c:v>0.455992578913676</c:v>
                </c:pt>
                <c:pt idx="1437" formatCode="0.00">
                  <c:v>0.445431203503472</c:v>
                </c:pt>
                <c:pt idx="1438" formatCode="0.00">
                  <c:v>0.444200195670458</c:v>
                </c:pt>
                <c:pt idx="1439" formatCode="0.00">
                  <c:v>0.43221455726704</c:v>
                </c:pt>
                <c:pt idx="1440" formatCode="0.00">
                  <c:v>0.562512087183918</c:v>
                </c:pt>
                <c:pt idx="1441" formatCode="0.00">
                  <c:v>0.570697051185055</c:v>
                </c:pt>
                <c:pt idx="1442" formatCode="0.00">
                  <c:v>0.582918533495802</c:v>
                </c:pt>
                <c:pt idx="1443" formatCode="0.00">
                  <c:v>0.597459423889079</c:v>
                </c:pt>
                <c:pt idx="1444" formatCode="0.00">
                  <c:v>0.605235601045471</c:v>
                </c:pt>
                <c:pt idx="1445" formatCode="0.00">
                  <c:v>0.601506926666093</c:v>
                </c:pt>
                <c:pt idx="1446" formatCode="0.00">
                  <c:v>0.61314461168902</c:v>
                </c:pt>
                <c:pt idx="1447" formatCode="0.00">
                  <c:v>0.623234617964981</c:v>
                </c:pt>
                <c:pt idx="1448" formatCode="0.00">
                  <c:v>0.615404747460689</c:v>
                </c:pt>
                <c:pt idx="1449" formatCode="0.00">
                  <c:v>0.617059445953403</c:v>
                </c:pt>
                <c:pt idx="1450" formatCode="0.00">
                  <c:v>0.636350480389917</c:v>
                </c:pt>
                <c:pt idx="1451" formatCode="0.00">
                  <c:v>0.640339725171901</c:v>
                </c:pt>
                <c:pt idx="1452" formatCode="0.00">
                  <c:v>0.669393905522098</c:v>
                </c:pt>
                <c:pt idx="1453" formatCode="0.00">
                  <c:v>0.694520916324757</c:v>
                </c:pt>
                <c:pt idx="1454" formatCode="0.00">
                  <c:v>0.704970160084492</c:v>
                </c:pt>
                <c:pt idx="1455" formatCode="0.00">
                  <c:v>0.712883975864108</c:v>
                </c:pt>
                <c:pt idx="1456" formatCode="0.00">
                  <c:v>0.465444379220462</c:v>
                </c:pt>
                <c:pt idx="1457" formatCode="0.00">
                  <c:v>0.469215401871537</c:v>
                </c:pt>
                <c:pt idx="1458" formatCode="0.00">
                  <c:v>0.463334009499797</c:v>
                </c:pt>
                <c:pt idx="1459" formatCode="0.00">
                  <c:v>0.473198562665615</c:v>
                </c:pt>
                <c:pt idx="1460" formatCode="0.00">
                  <c:v>0.495316171496415</c:v>
                </c:pt>
                <c:pt idx="1461" formatCode="0.00">
                  <c:v>0.512712558928829</c:v>
                </c:pt>
                <c:pt idx="1462" formatCode="0.00">
                  <c:v>0.528658266104497</c:v>
                </c:pt>
                <c:pt idx="1463" formatCode="0.00">
                  <c:v>0.54940232037485</c:v>
                </c:pt>
                <c:pt idx="1464" formatCode="0.00">
                  <c:v>0.560947820155493</c:v>
                </c:pt>
                <c:pt idx="1465" formatCode="0.00">
                  <c:v>0.569274052140285</c:v>
                </c:pt>
                <c:pt idx="1466" formatCode="0.00">
                  <c:v>0.563863162263652</c:v>
                </c:pt>
                <c:pt idx="1467" formatCode="0.00">
                  <c:v>0.560543132835564</c:v>
                </c:pt>
                <c:pt idx="1468" formatCode="0.00">
                  <c:v>0.57185798021013</c:v>
                </c:pt>
                <c:pt idx="1469" formatCode="0.00">
                  <c:v>0.575907116572509</c:v>
                </c:pt>
                <c:pt idx="1470" formatCode="0.00">
                  <c:v>0.57815463826682</c:v>
                </c:pt>
                <c:pt idx="1471" formatCode="0.00">
                  <c:v>0.592922387680752</c:v>
                </c:pt>
                <c:pt idx="1472" formatCode="0.00">
                  <c:v>0.455277905932093</c:v>
                </c:pt>
                <c:pt idx="1473" formatCode="0.00">
                  <c:v>0.460958029779805</c:v>
                </c:pt>
                <c:pt idx="1474" formatCode="0.00">
                  <c:v>0.456252170834042</c:v>
                </c:pt>
                <c:pt idx="1475" formatCode="0.00">
                  <c:v>0.451718632881208</c:v>
                </c:pt>
                <c:pt idx="1476" formatCode="0.00">
                  <c:v>0.458402507332235</c:v>
                </c:pt>
                <c:pt idx="1477" formatCode="0.00">
                  <c:v>0.465239844189338</c:v>
                </c:pt>
                <c:pt idx="1478" formatCode="0.00">
                  <c:v>0.474231995551904</c:v>
                </c:pt>
                <c:pt idx="1479" formatCode="0.00">
                  <c:v>0.485214227740115</c:v>
                </c:pt>
                <c:pt idx="1480" formatCode="0.00">
                  <c:v>0.514974420238715</c:v>
                </c:pt>
                <c:pt idx="1481" formatCode="0.00">
                  <c:v>0.513584027882777</c:v>
                </c:pt>
                <c:pt idx="1482" formatCode="0.00">
                  <c:v>0.527636027260563</c:v>
                </c:pt>
                <c:pt idx="1483" formatCode="0.00">
                  <c:v>0.556940823947961</c:v>
                </c:pt>
                <c:pt idx="1484" formatCode="0.00">
                  <c:v>0.593764407779194</c:v>
                </c:pt>
                <c:pt idx="1485" formatCode="0.00">
                  <c:v>0.608507967835732</c:v>
                </c:pt>
                <c:pt idx="1486" formatCode="0.00">
                  <c:v>0.611756240290203</c:v>
                </c:pt>
                <c:pt idx="1487" formatCode="0.00">
                  <c:v>0.6320219056312</c:v>
                </c:pt>
                <c:pt idx="1488" formatCode="0.00">
                  <c:v>0.463858888084328</c:v>
                </c:pt>
                <c:pt idx="1489" formatCode="0.00">
                  <c:v>0.456975668930525</c:v>
                </c:pt>
                <c:pt idx="1490" formatCode="0.00">
                  <c:v>0.491729173277251</c:v>
                </c:pt>
                <c:pt idx="1491" formatCode="0.00">
                  <c:v>0.510144513685083</c:v>
                </c:pt>
                <c:pt idx="1492" formatCode="0.00">
                  <c:v>0.528347240944516</c:v>
                </c:pt>
                <c:pt idx="1493" formatCode="0.00">
                  <c:v>0.538704229041815</c:v>
                </c:pt>
                <c:pt idx="1494" formatCode="0.00">
                  <c:v>0.545009578145146</c:v>
                </c:pt>
                <c:pt idx="1495" formatCode="0.00">
                  <c:v>0.55940640222975</c:v>
                </c:pt>
                <c:pt idx="1496" formatCode="0.00">
                  <c:v>0.561894116178759</c:v>
                </c:pt>
                <c:pt idx="1497" formatCode="0.00">
                  <c:v>0.54884375921348</c:v>
                </c:pt>
                <c:pt idx="1498" formatCode="0.00">
                  <c:v>0.560362374093172</c:v>
                </c:pt>
                <c:pt idx="1499" formatCode="0.00">
                  <c:v>0.599420469258594</c:v>
                </c:pt>
                <c:pt idx="1500" formatCode="0.00">
                  <c:v>0.590580434809698</c:v>
                </c:pt>
                <c:pt idx="1501" formatCode="0.00">
                  <c:v>0.622447281602654</c:v>
                </c:pt>
                <c:pt idx="1502" formatCode="0.00">
                  <c:v>0.623939634296549</c:v>
                </c:pt>
                <c:pt idx="1503" formatCode="0.00">
                  <c:v>0.608874299616999</c:v>
                </c:pt>
                <c:pt idx="1504" formatCode="0.00">
                  <c:v>0.493588681723721</c:v>
                </c:pt>
                <c:pt idx="1505" formatCode="0.00">
                  <c:v>0.497960291895472</c:v>
                </c:pt>
                <c:pt idx="1506" formatCode="0.00">
                  <c:v>0.502058155453312</c:v>
                </c:pt>
                <c:pt idx="1507" formatCode="0.00">
                  <c:v>0.506156019011152</c:v>
                </c:pt>
                <c:pt idx="1508" formatCode="0.00">
                  <c:v>0.510253882568992</c:v>
                </c:pt>
                <c:pt idx="1509" formatCode="0.00">
                  <c:v>0.514351746126832</c:v>
                </c:pt>
                <c:pt idx="1510" formatCode="0.00">
                  <c:v>0.518449609684671</c:v>
                </c:pt>
                <c:pt idx="1511" formatCode="0.00">
                  <c:v>0.522547473242511</c:v>
                </c:pt>
                <c:pt idx="1512" formatCode="0.00">
                  <c:v>0.503927190859423</c:v>
                </c:pt>
                <c:pt idx="1513" formatCode="0.00">
                  <c:v>0.513845273116399</c:v>
                </c:pt>
                <c:pt idx="1514" formatCode="0.00">
                  <c:v>0.531083246201483</c:v>
                </c:pt>
                <c:pt idx="1515" formatCode="0.00">
                  <c:v>0.543819997522458</c:v>
                </c:pt>
                <c:pt idx="1516" formatCode="0.00">
                  <c:v>0.570085386532617</c:v>
                </c:pt>
                <c:pt idx="1517" formatCode="0.00">
                  <c:v>0.593387577688101</c:v>
                </c:pt>
                <c:pt idx="1518" formatCode="0.00">
                  <c:v>0.609316579271422</c:v>
                </c:pt>
                <c:pt idx="1519" formatCode="0.00">
                  <c:v>0.640835796158339</c:v>
                </c:pt>
                <c:pt idx="1520" formatCode="0.00">
                  <c:v>0.478421895792925</c:v>
                </c:pt>
                <c:pt idx="1521" formatCode="0.00">
                  <c:v>0.487269640814553</c:v>
                </c:pt>
                <c:pt idx="1522" formatCode="0.00">
                  <c:v>0.497317007215436</c:v>
                </c:pt>
                <c:pt idx="1523" formatCode="0.00">
                  <c:v>0.494296264413668</c:v>
                </c:pt>
                <c:pt idx="1524" formatCode="0.00">
                  <c:v>0.501829574918645</c:v>
                </c:pt>
                <c:pt idx="1525" formatCode="0.00">
                  <c:v>0.501968055077708</c:v>
                </c:pt>
                <c:pt idx="1526" formatCode="0.00">
                  <c:v>0.505004421921414</c:v>
                </c:pt>
                <c:pt idx="1527" formatCode="0.00">
                  <c:v>0.48682972214855</c:v>
                </c:pt>
                <c:pt idx="1528" formatCode="0.00">
                  <c:v>0.478111054952224</c:v>
                </c:pt>
                <c:pt idx="1529" formatCode="0.00">
                  <c:v>0.487030836551503</c:v>
                </c:pt>
                <c:pt idx="1530" formatCode="0.00">
                  <c:v>0.470445059712797</c:v>
                </c:pt>
                <c:pt idx="1531" formatCode="0.00">
                  <c:v>0.471415279117961</c:v>
                </c:pt>
                <c:pt idx="1532" formatCode="0.00">
                  <c:v>0.505719169160502</c:v>
                </c:pt>
                <c:pt idx="1533" formatCode="0.00">
                  <c:v>0.500568051960224</c:v>
                </c:pt>
                <c:pt idx="1534" formatCode="0.00">
                  <c:v>0.517721704518053</c:v>
                </c:pt>
                <c:pt idx="1535" formatCode="0.00">
                  <c:v>0.52470890322726</c:v>
                </c:pt>
                <c:pt idx="1536" formatCode="0.00">
                  <c:v>0.523849464470991</c:v>
                </c:pt>
                <c:pt idx="1537" formatCode="0.00">
                  <c:v>0.528389938358493</c:v>
                </c:pt>
                <c:pt idx="1538" formatCode="0.00">
                  <c:v>0.530190507610682</c:v>
                </c:pt>
                <c:pt idx="1539" formatCode="0.00">
                  <c:v>0.553343726696385</c:v>
                </c:pt>
                <c:pt idx="1540" formatCode="0.00">
                  <c:v>0.545913787083771</c:v>
                </c:pt>
                <c:pt idx="1541" formatCode="0.00">
                  <c:v>0.541391592137006</c:v>
                </c:pt>
                <c:pt idx="1542" formatCode="0.00">
                  <c:v>0.531710998852573</c:v>
                </c:pt>
                <c:pt idx="1543" formatCode="0.00">
                  <c:v>0.53094277012913</c:v>
                </c:pt>
                <c:pt idx="1544" formatCode="0.00">
                  <c:v>0.550527222492516</c:v>
                </c:pt>
                <c:pt idx="1545" formatCode="0.00">
                  <c:v>0.5263470791854</c:v>
                </c:pt>
                <c:pt idx="1546" formatCode="0.00">
                  <c:v>0.543485962005635</c:v>
                </c:pt>
                <c:pt idx="1547" formatCode="0.00">
                  <c:v>0.558385381813918</c:v>
                </c:pt>
                <c:pt idx="1548" formatCode="0.00">
                  <c:v>0.587041807538328</c:v>
                </c:pt>
                <c:pt idx="1549" formatCode="0.00">
                  <c:v>0.595354507512917</c:v>
                </c:pt>
                <c:pt idx="1550" formatCode="0.00">
                  <c:v>0.584103776197156</c:v>
                </c:pt>
                <c:pt idx="1551" formatCode="0.00">
                  <c:v>0.583379748902192</c:v>
                </c:pt>
                <c:pt idx="1552" formatCode="0.00">
                  <c:v>0.429679512142372</c:v>
                </c:pt>
                <c:pt idx="1553" formatCode="0.00">
                  <c:v>0.435455135146336</c:v>
                </c:pt>
                <c:pt idx="1554" formatCode="0.00">
                  <c:v>0.438634905959028</c:v>
                </c:pt>
                <c:pt idx="1555" formatCode="0.00">
                  <c:v>0.436217197527947</c:v>
                </c:pt>
                <c:pt idx="1556" formatCode="0.00">
                  <c:v>0.427786846540329</c:v>
                </c:pt>
                <c:pt idx="1557" formatCode="0.00">
                  <c:v>0.411713507298719</c:v>
                </c:pt>
                <c:pt idx="1558" formatCode="0.00">
                  <c:v>0.41395951297247</c:v>
                </c:pt>
                <c:pt idx="1559" formatCode="0.00">
                  <c:v>0.40696670823901</c:v>
                </c:pt>
                <c:pt idx="1560" formatCode="0.00">
                  <c:v>0.400349912329356</c:v>
                </c:pt>
                <c:pt idx="1561" formatCode="0.00">
                  <c:v>0.381178733403107</c:v>
                </c:pt>
                <c:pt idx="1562" formatCode="0.00">
                  <c:v>0.369692172258349</c:v>
                </c:pt>
                <c:pt idx="1563" formatCode="0.00">
                  <c:v>0.386049939082762</c:v>
                </c:pt>
                <c:pt idx="1564" formatCode="0.00">
                  <c:v>0.397462815494152</c:v>
                </c:pt>
                <c:pt idx="1565" formatCode="0.00">
                  <c:v>0.401421965884289</c:v>
                </c:pt>
                <c:pt idx="1566" formatCode="0.00">
                  <c:v>0.410158014990379</c:v>
                </c:pt>
                <c:pt idx="1567" formatCode="0.00">
                  <c:v>0.403628949457802</c:v>
                </c:pt>
                <c:pt idx="1568" formatCode="0.00">
                  <c:v>0.754036210842005</c:v>
                </c:pt>
                <c:pt idx="1569" formatCode="0.00">
                  <c:v>0.763719724585569</c:v>
                </c:pt>
                <c:pt idx="1570" formatCode="0.00">
                  <c:v>0.774241472614245</c:v>
                </c:pt>
                <c:pt idx="1571" formatCode="0.00">
                  <c:v>0.778912896959285</c:v>
                </c:pt>
                <c:pt idx="1572" formatCode="0.00">
                  <c:v>0.805550098625809</c:v>
                </c:pt>
                <c:pt idx="1573" formatCode="0.00">
                  <c:v>0.804471361526248</c:v>
                </c:pt>
                <c:pt idx="1574" formatCode="0.00">
                  <c:v>0.819544783029179</c:v>
                </c:pt>
                <c:pt idx="1575" formatCode="0.00">
                  <c:v>0.821829156038576</c:v>
                </c:pt>
                <c:pt idx="1576" formatCode="0.00">
                  <c:v>0.828451754469403</c:v>
                </c:pt>
                <c:pt idx="1577" formatCode="0.00">
                  <c:v>0.843258129643087</c:v>
                </c:pt>
                <c:pt idx="1578" formatCode="0.00">
                  <c:v>0.841058453920534</c:v>
                </c:pt>
                <c:pt idx="1579" formatCode="0.00">
                  <c:v>0.841193161025579</c:v>
                </c:pt>
                <c:pt idx="1580" formatCode="0.00">
                  <c:v>0.838168116271917</c:v>
                </c:pt>
                <c:pt idx="1581" formatCode="0.00">
                  <c:v>0.834167001412223</c:v>
                </c:pt>
                <c:pt idx="1582" formatCode="0.00">
                  <c:v>0.839480449753866</c:v>
                </c:pt>
                <c:pt idx="1583" formatCode="0.00">
                  <c:v>0.840261776788456</c:v>
                </c:pt>
                <c:pt idx="1584" formatCode="0.00">
                  <c:v>0.382325570573911</c:v>
                </c:pt>
                <c:pt idx="1585" formatCode="0.00">
                  <c:v>0.386908492470104</c:v>
                </c:pt>
                <c:pt idx="1586" formatCode="0.00">
                  <c:v>0.364279277094324</c:v>
                </c:pt>
                <c:pt idx="1587" formatCode="0.00">
                  <c:v>0.354501417125167</c:v>
                </c:pt>
                <c:pt idx="1588" formatCode="0.00">
                  <c:v>0.376522727163166</c:v>
                </c:pt>
                <c:pt idx="1589" formatCode="0.00">
                  <c:v>0.390885125225084</c:v>
                </c:pt>
                <c:pt idx="1590" formatCode="0.00">
                  <c:v>0.405477069408959</c:v>
                </c:pt>
                <c:pt idx="1591" formatCode="0.00">
                  <c:v>0.400909895272649</c:v>
                </c:pt>
                <c:pt idx="1592" formatCode="0.00">
                  <c:v>0.435825109803313</c:v>
                </c:pt>
                <c:pt idx="1593" formatCode="0.00">
                  <c:v>0.433587868489419</c:v>
                </c:pt>
                <c:pt idx="1594" formatCode="0.00">
                  <c:v>0.442072133251696</c:v>
                </c:pt>
                <c:pt idx="1595" formatCode="0.00">
                  <c:v>0.421524645673346</c:v>
                </c:pt>
                <c:pt idx="1596" formatCode="0.00">
                  <c:v>0.422365416350725</c:v>
                </c:pt>
                <c:pt idx="1597" formatCode="0.00">
                  <c:v>0.423396017718637</c:v>
                </c:pt>
                <c:pt idx="1598" formatCode="0.00">
                  <c:v>0.420948805923969</c:v>
                </c:pt>
                <c:pt idx="1599" formatCode="0.00">
                  <c:v>0.414602375131569</c:v>
                </c:pt>
                <c:pt idx="1600" formatCode="0.00">
                  <c:v>0.327964890846973</c:v>
                </c:pt>
                <c:pt idx="1601" formatCode="0.00">
                  <c:v>0.329776702619236</c:v>
                </c:pt>
                <c:pt idx="1602" formatCode="0.00">
                  <c:v>0.348628097731565</c:v>
                </c:pt>
                <c:pt idx="1603" formatCode="0.00">
                  <c:v>0.388074355895728</c:v>
                </c:pt>
                <c:pt idx="1604" formatCode="0.00">
                  <c:v>0.398611626750491</c:v>
                </c:pt>
                <c:pt idx="1605" formatCode="0.00">
                  <c:v>0.396542062985868</c:v>
                </c:pt>
                <c:pt idx="1606" formatCode="0.00">
                  <c:v>0.375877839439449</c:v>
                </c:pt>
                <c:pt idx="1607" formatCode="0.00">
                  <c:v>0.38136346668247</c:v>
                </c:pt>
                <c:pt idx="1608" formatCode="0.00">
                  <c:v>0.376165435049541</c:v>
                </c:pt>
                <c:pt idx="1609" formatCode="0.00">
                  <c:v>0.373216310717727</c:v>
                </c:pt>
                <c:pt idx="1610" formatCode="0.00">
                  <c:v>0.363119797449046</c:v>
                </c:pt>
                <c:pt idx="1611" formatCode="0.00">
                  <c:v>0.376812924541118</c:v>
                </c:pt>
                <c:pt idx="1612" formatCode="0.00">
                  <c:v>0.417023719508263</c:v>
                </c:pt>
                <c:pt idx="1613" formatCode="0.00">
                  <c:v>0.426738898114488</c:v>
                </c:pt>
                <c:pt idx="1614" formatCode="0.00">
                  <c:v>0.419102511615675</c:v>
                </c:pt>
                <c:pt idx="1615" formatCode="0.00">
                  <c:v>0.426010226755259</c:v>
                </c:pt>
                <c:pt idx="1616" formatCode="0.00">
                  <c:v>0.674916430006077</c:v>
                </c:pt>
                <c:pt idx="1617" formatCode="0.00">
                  <c:v>0.689532221984885</c:v>
                </c:pt>
                <c:pt idx="1618" formatCode="0.00">
                  <c:v>0.702137420396473</c:v>
                </c:pt>
                <c:pt idx="1619" formatCode="0.00">
                  <c:v>0.723856606681697</c:v>
                </c:pt>
                <c:pt idx="1620" formatCode="0.00">
                  <c:v>0.737217787341226</c:v>
                </c:pt>
                <c:pt idx="1621" formatCode="0.00">
                  <c:v>0.753483226360083</c:v>
                </c:pt>
                <c:pt idx="1622" formatCode="0.00">
                  <c:v>0.746407761368234</c:v>
                </c:pt>
                <c:pt idx="1623" formatCode="0.00">
                  <c:v>0.751270301432758</c:v>
                </c:pt>
                <c:pt idx="1624" formatCode="0.00">
                  <c:v>0.751163761340421</c:v>
                </c:pt>
                <c:pt idx="1625" formatCode="0.00">
                  <c:v>0.749882843204717</c:v>
                </c:pt>
                <c:pt idx="1626" formatCode="0.00">
                  <c:v>0.746544553741226</c:v>
                </c:pt>
                <c:pt idx="1627" formatCode="0.00">
                  <c:v>0.768273243740505</c:v>
                </c:pt>
                <c:pt idx="1628" formatCode="0.00">
                  <c:v>0.762537015216192</c:v>
                </c:pt>
                <c:pt idx="1629" formatCode="0.00">
                  <c:v>0.768966656450535</c:v>
                </c:pt>
                <c:pt idx="1630" formatCode="0.00">
                  <c:v>0.77784354333799</c:v>
                </c:pt>
                <c:pt idx="1631" formatCode="0.00">
                  <c:v>0.777624178671604</c:v>
                </c:pt>
                <c:pt idx="1632" formatCode="0.00">
                  <c:v>0.517415171448051</c:v>
                </c:pt>
                <c:pt idx="1633" formatCode="0.00">
                  <c:v>0.494002011723851</c:v>
                </c:pt>
                <c:pt idx="1634" formatCode="0.00">
                  <c:v>0.5079107136629</c:v>
                </c:pt>
                <c:pt idx="1635" formatCode="0.00">
                  <c:v>0.52868133605284</c:v>
                </c:pt>
                <c:pt idx="1636" formatCode="0.00">
                  <c:v>0.532754447368938</c:v>
                </c:pt>
                <c:pt idx="1637" formatCode="0.00">
                  <c:v>0.544995205341012</c:v>
                </c:pt>
                <c:pt idx="1638" formatCode="0.00">
                  <c:v>0.569778095218606</c:v>
                </c:pt>
                <c:pt idx="1639" formatCode="0.00">
                  <c:v>0.556562071007133</c:v>
                </c:pt>
                <c:pt idx="1640" formatCode="0.00">
                  <c:v>0.551280517795109</c:v>
                </c:pt>
                <c:pt idx="1641" formatCode="0.00">
                  <c:v>0.582746884175102</c:v>
                </c:pt>
                <c:pt idx="1642" formatCode="0.00">
                  <c:v>0.585537012670753</c:v>
                </c:pt>
                <c:pt idx="1643" formatCode="0.00">
                  <c:v>0.578303893064681</c:v>
                </c:pt>
                <c:pt idx="1644" formatCode="0.00">
                  <c:v>0.603072129064825</c:v>
                </c:pt>
                <c:pt idx="1645" formatCode="0.00">
                  <c:v>0.62774351194296</c:v>
                </c:pt>
                <c:pt idx="1646" formatCode="0.00">
                  <c:v>0.627735861284182</c:v>
                </c:pt>
                <c:pt idx="1647" formatCode="0.00">
                  <c:v>0.626733277366284</c:v>
                </c:pt>
                <c:pt idx="1648" formatCode="0.00">
                  <c:v>0.436681061011296</c:v>
                </c:pt>
                <c:pt idx="1649" formatCode="0.00">
                  <c:v>0.442911576424763</c:v>
                </c:pt>
                <c:pt idx="1650" formatCode="0.00">
                  <c:v>0.433694097690272</c:v>
                </c:pt>
                <c:pt idx="1651" formatCode="0.00">
                  <c:v>0.426704670023273</c:v>
                </c:pt>
                <c:pt idx="1652" formatCode="0.00">
                  <c:v>0.426751246741777</c:v>
                </c:pt>
                <c:pt idx="1653" formatCode="0.00">
                  <c:v>0.41880060572577</c:v>
                </c:pt>
                <c:pt idx="1654" formatCode="0.00">
                  <c:v>0.421973954732009</c:v>
                </c:pt>
                <c:pt idx="1655" formatCode="0.00">
                  <c:v>0.419041640399279</c:v>
                </c:pt>
                <c:pt idx="1656" formatCode="0.00">
                  <c:v>0.413372287374814</c:v>
                </c:pt>
                <c:pt idx="1657" formatCode="0.00">
                  <c:v>0.414487577882045</c:v>
                </c:pt>
                <c:pt idx="1658" formatCode="0.00">
                  <c:v>0.413215463256819</c:v>
                </c:pt>
                <c:pt idx="1659" formatCode="0.00">
                  <c:v>0.426937717658194</c:v>
                </c:pt>
                <c:pt idx="1660" formatCode="0.00">
                  <c:v>0.43264349851542</c:v>
                </c:pt>
                <c:pt idx="1661" formatCode="0.00">
                  <c:v>0.436463655529796</c:v>
                </c:pt>
                <c:pt idx="1662" formatCode="0.00">
                  <c:v>0.438253727736468</c:v>
                </c:pt>
                <c:pt idx="1663" formatCode="0.00">
                  <c:v>0.430776795530752</c:v>
                </c:pt>
                <c:pt idx="1664" formatCode="0.00">
                  <c:v>0.46652288555489</c:v>
                </c:pt>
                <c:pt idx="1665" formatCode="0.00">
                  <c:v>0.48267827630606</c:v>
                </c:pt>
                <c:pt idx="1666" formatCode="0.00">
                  <c:v>0.491843195524979</c:v>
                </c:pt>
                <c:pt idx="1667" formatCode="0.00">
                  <c:v>0.503661638853923</c:v>
                </c:pt>
                <c:pt idx="1668" formatCode="0.00">
                  <c:v>0.520213908496305</c:v>
                </c:pt>
                <c:pt idx="1669" formatCode="0.00">
                  <c:v>0.526218529527684</c:v>
                </c:pt>
                <c:pt idx="1670" formatCode="0.00">
                  <c:v>0.540152908350185</c:v>
                </c:pt>
                <c:pt idx="1671" formatCode="0.00">
                  <c:v>0.537068620372272</c:v>
                </c:pt>
                <c:pt idx="1672" formatCode="0.00">
                  <c:v>0.534135412792176</c:v>
                </c:pt>
                <c:pt idx="1673" formatCode="0.00">
                  <c:v>0.53425597857198</c:v>
                </c:pt>
                <c:pt idx="1674" formatCode="0.00">
                  <c:v>0.524527903557274</c:v>
                </c:pt>
                <c:pt idx="1675" formatCode="0.00">
                  <c:v>0.534582224860276</c:v>
                </c:pt>
                <c:pt idx="1676" formatCode="0.00">
                  <c:v>0.556407142825254</c:v>
                </c:pt>
                <c:pt idx="1677" formatCode="0.00">
                  <c:v>0.575945047723274</c:v>
                </c:pt>
                <c:pt idx="1678" formatCode="0.00">
                  <c:v>0.584128554208174</c:v>
                </c:pt>
                <c:pt idx="1679" formatCode="0.00">
                  <c:v>0.60099580342364</c:v>
                </c:pt>
                <c:pt idx="1680" formatCode="0.00">
                  <c:v>0.535352007295778</c:v>
                </c:pt>
                <c:pt idx="1681" formatCode="0.00">
                  <c:v>0.555279446543168</c:v>
                </c:pt>
                <c:pt idx="1682" formatCode="0.00">
                  <c:v>0.559651059945169</c:v>
                </c:pt>
                <c:pt idx="1683" formatCode="0.00">
                  <c:v>0.583371549713217</c:v>
                </c:pt>
                <c:pt idx="1684" formatCode="0.00">
                  <c:v>0.595795683456228</c:v>
                </c:pt>
                <c:pt idx="1685" formatCode="0.00">
                  <c:v>0.607585033632149</c:v>
                </c:pt>
                <c:pt idx="1686" formatCode="0.00">
                  <c:v>0.633161661176657</c:v>
                </c:pt>
                <c:pt idx="1687" formatCode="0.00">
                  <c:v>0.661897538229136</c:v>
                </c:pt>
                <c:pt idx="1688" formatCode="0.00">
                  <c:v>0.654622512167131</c:v>
                </c:pt>
                <c:pt idx="1689" formatCode="0.00">
                  <c:v>0.645366808804974</c:v>
                </c:pt>
                <c:pt idx="1690" formatCode="0.00">
                  <c:v>0.664923762301485</c:v>
                </c:pt>
                <c:pt idx="1691" formatCode="0.00">
                  <c:v>0.667158899484192</c:v>
                </c:pt>
                <c:pt idx="1692" formatCode="0.00">
                  <c:v>0.668476678681649</c:v>
                </c:pt>
                <c:pt idx="1693" formatCode="0.00">
                  <c:v>0.694233983234848</c:v>
                </c:pt>
                <c:pt idx="1694" formatCode="0.00">
                  <c:v>0.699870840155764</c:v>
                </c:pt>
                <c:pt idx="1695" formatCode="0.00">
                  <c:v>0.711155572508419</c:v>
                </c:pt>
                <c:pt idx="1696" formatCode="0.00">
                  <c:v>0.622435534869726</c:v>
                </c:pt>
                <c:pt idx="1697" formatCode="0.00">
                  <c:v>0.638944580887112</c:v>
                </c:pt>
                <c:pt idx="1698" formatCode="0.00">
                  <c:v>0.647172232051281</c:v>
                </c:pt>
                <c:pt idx="1699" formatCode="0.00">
                  <c:v>0.657678930701782</c:v>
                </c:pt>
                <c:pt idx="1700" formatCode="0.00">
                  <c:v>0.665179403689218</c:v>
                </c:pt>
                <c:pt idx="1701" formatCode="0.00">
                  <c:v>0.679651422156539</c:v>
                </c:pt>
                <c:pt idx="1702" formatCode="0.00">
                  <c:v>0.695627125371931</c:v>
                </c:pt>
                <c:pt idx="1703" formatCode="0.00">
                  <c:v>0.705145788496791</c:v>
                </c:pt>
                <c:pt idx="1704" formatCode="0.00">
                  <c:v>0.710505785652216</c:v>
                </c:pt>
                <c:pt idx="1705" formatCode="0.00">
                  <c:v>0.706215502572361</c:v>
                </c:pt>
                <c:pt idx="1706" formatCode="0.00">
                  <c:v>0.697580022720095</c:v>
                </c:pt>
                <c:pt idx="1707" formatCode="0.00">
                  <c:v>0.69169338142244</c:v>
                </c:pt>
                <c:pt idx="1708" formatCode="0.00">
                  <c:v>0.697236774507001</c:v>
                </c:pt>
                <c:pt idx="1709" formatCode="0.00">
                  <c:v>0.704514014112093</c:v>
                </c:pt>
                <c:pt idx="1710" formatCode="0.00">
                  <c:v>0.710992793415119</c:v>
                </c:pt>
                <c:pt idx="1711" formatCode="0.00">
                  <c:v>0.712181723499797</c:v>
                </c:pt>
                <c:pt idx="1712" formatCode="0.00">
                  <c:v>0.462384481794254</c:v>
                </c:pt>
                <c:pt idx="1713" formatCode="0.00">
                  <c:v>0.46985724299885</c:v>
                </c:pt>
                <c:pt idx="1714" formatCode="0.00">
                  <c:v>0.499571352963314</c:v>
                </c:pt>
                <c:pt idx="1715" formatCode="0.00">
                  <c:v>0.530095837643241</c:v>
                </c:pt>
                <c:pt idx="1716" formatCode="0.00">
                  <c:v>0.543562467865515</c:v>
                </c:pt>
                <c:pt idx="1717" formatCode="0.00">
                  <c:v>0.548709675064463</c:v>
                </c:pt>
                <c:pt idx="1718" formatCode="0.00">
                  <c:v>0.546482935194264</c:v>
                </c:pt>
                <c:pt idx="1719" formatCode="0.00">
                  <c:v>0.556140846595504</c:v>
                </c:pt>
                <c:pt idx="1720" formatCode="0.00">
                  <c:v>0.58030797271433</c:v>
                </c:pt>
                <c:pt idx="1721" formatCode="0.00">
                  <c:v>0.59555039386724</c:v>
                </c:pt>
                <c:pt idx="1722" formatCode="0.00">
                  <c:v>0.603631402929703</c:v>
                </c:pt>
                <c:pt idx="1723" formatCode="0.00">
                  <c:v>0.597680354946711</c:v>
                </c:pt>
                <c:pt idx="1724" formatCode="0.00">
                  <c:v>0.59753852916842</c:v>
                </c:pt>
                <c:pt idx="1725" formatCode="0.00">
                  <c:v>0.605774996183112</c:v>
                </c:pt>
                <c:pt idx="1726" formatCode="0.00">
                  <c:v>0.629815938719377</c:v>
                </c:pt>
                <c:pt idx="1727" formatCode="0.00">
                  <c:v>0.635572664803488</c:v>
                </c:pt>
                <c:pt idx="1728" formatCode="0.00">
                  <c:v>0.461693000091465</c:v>
                </c:pt>
                <c:pt idx="1729" formatCode="0.00">
                  <c:v>0.459070402904888</c:v>
                </c:pt>
                <c:pt idx="1730" formatCode="0.00">
                  <c:v>0.488281436637414</c:v>
                </c:pt>
                <c:pt idx="1731" formatCode="0.00">
                  <c:v>0.491545287592709</c:v>
                </c:pt>
                <c:pt idx="1732" formatCode="0.00">
                  <c:v>0.482028758479532</c:v>
                </c:pt>
                <c:pt idx="1733" formatCode="0.00">
                  <c:v>0.499680316666342</c:v>
                </c:pt>
                <c:pt idx="1734" formatCode="0.00">
                  <c:v>0.501441390950481</c:v>
                </c:pt>
                <c:pt idx="1735" formatCode="0.00">
                  <c:v>0.509362364028415</c:v>
                </c:pt>
                <c:pt idx="1736" formatCode="0.00">
                  <c:v>0.531245352880943</c:v>
                </c:pt>
                <c:pt idx="1737" formatCode="0.00">
                  <c:v>0.542682381597775</c:v>
                </c:pt>
                <c:pt idx="1738" formatCode="0.00">
                  <c:v>0.565468958364597</c:v>
                </c:pt>
                <c:pt idx="1739" formatCode="0.00">
                  <c:v>0.622191875159642</c:v>
                </c:pt>
                <c:pt idx="1740" formatCode="0.00">
                  <c:v>0.656958685771346</c:v>
                </c:pt>
                <c:pt idx="1741" formatCode="0.00">
                  <c:v>0.672231936596428</c:v>
                </c:pt>
                <c:pt idx="1742" formatCode="0.00">
                  <c:v>0.678007114176346</c:v>
                </c:pt>
                <c:pt idx="1743" formatCode="0.00">
                  <c:v>0.682394971445551</c:v>
                </c:pt>
                <c:pt idx="1744" formatCode="0.00">
                  <c:v>0.291497697320471</c:v>
                </c:pt>
                <c:pt idx="1745" formatCode="0.00">
                  <c:v>0.296183308143591</c:v>
                </c:pt>
                <c:pt idx="1746" formatCode="0.00">
                  <c:v>0.297865368508487</c:v>
                </c:pt>
                <c:pt idx="1747" formatCode="0.00">
                  <c:v>0.300062625515308</c:v>
                </c:pt>
                <c:pt idx="1748" formatCode="0.00">
                  <c:v>0.308609181964493</c:v>
                </c:pt>
                <c:pt idx="1749" formatCode="0.00">
                  <c:v>0.327487541314203</c:v>
                </c:pt>
                <c:pt idx="1750" formatCode="0.00">
                  <c:v>0.349810470337917</c:v>
                </c:pt>
                <c:pt idx="1751" formatCode="0.00">
                  <c:v>0.37018473811694</c:v>
                </c:pt>
                <c:pt idx="1752" formatCode="0.00">
                  <c:v>0.37278045895458</c:v>
                </c:pt>
                <c:pt idx="1753" formatCode="0.00">
                  <c:v>0.406883069157552</c:v>
                </c:pt>
                <c:pt idx="1754" formatCode="0.00">
                  <c:v>0.399113862072878</c:v>
                </c:pt>
                <c:pt idx="1755" formatCode="0.00">
                  <c:v>0.429017234109281</c:v>
                </c:pt>
                <c:pt idx="1756" formatCode="0.00">
                  <c:v>0.430734442603636</c:v>
                </c:pt>
                <c:pt idx="1757" formatCode="0.00">
                  <c:v>0.446036499466588</c:v>
                </c:pt>
                <c:pt idx="1758" formatCode="0.00">
                  <c:v>0.452836426621265</c:v>
                </c:pt>
                <c:pt idx="1759" formatCode="0.00">
                  <c:v>0.477358374260007</c:v>
                </c:pt>
                <c:pt idx="1760" formatCode="0.00">
                  <c:v>0.492788429882551</c:v>
                </c:pt>
                <c:pt idx="1761" formatCode="0.00">
                  <c:v>0.497584422165527</c:v>
                </c:pt>
                <c:pt idx="1762" formatCode="0.00">
                  <c:v>0.493915652297782</c:v>
                </c:pt>
                <c:pt idx="1763" formatCode="0.00">
                  <c:v>0.490282604336863</c:v>
                </c:pt>
                <c:pt idx="1764" formatCode="0.00">
                  <c:v>0.514664012762586</c:v>
                </c:pt>
                <c:pt idx="1765" formatCode="0.00">
                  <c:v>0.538967739700693</c:v>
                </c:pt>
                <c:pt idx="1766" formatCode="0.00">
                  <c:v>0.533010359408826</c:v>
                </c:pt>
                <c:pt idx="1767" formatCode="0.00">
                  <c:v>0.531041407545444</c:v>
                </c:pt>
                <c:pt idx="1768" formatCode="0.00">
                  <c:v>0.589972574170322</c:v>
                </c:pt>
                <c:pt idx="1769" formatCode="0.00">
                  <c:v>0.591254254464748</c:v>
                </c:pt>
                <c:pt idx="1770" formatCode="0.00">
                  <c:v>0.622380865709876</c:v>
                </c:pt>
                <c:pt idx="1771" formatCode="0.00">
                  <c:v>0.634621331024463</c:v>
                </c:pt>
                <c:pt idx="1772" formatCode="0.00">
                  <c:v>0.635234528485884</c:v>
                </c:pt>
                <c:pt idx="1773" formatCode="0.00">
                  <c:v>0.65309428549828</c:v>
                </c:pt>
                <c:pt idx="1774" formatCode="0.00">
                  <c:v>0.66376950424775</c:v>
                </c:pt>
                <c:pt idx="1775" formatCode="0.00">
                  <c:v>0.671935169604761</c:v>
                </c:pt>
                <c:pt idx="1776" formatCode="0.00">
                  <c:v>0.495650624082357</c:v>
                </c:pt>
                <c:pt idx="1777" formatCode="0.00">
                  <c:v>0.501041327897961</c:v>
                </c:pt>
                <c:pt idx="1778" formatCode="0.00">
                  <c:v>0.506907037113849</c:v>
                </c:pt>
                <c:pt idx="1779" formatCode="0.00">
                  <c:v>0.512966275897396</c:v>
                </c:pt>
                <c:pt idx="1780" formatCode="0.00">
                  <c:v>0.528529463197994</c:v>
                </c:pt>
                <c:pt idx="1781" formatCode="0.00">
                  <c:v>0.544247411844354</c:v>
                </c:pt>
                <c:pt idx="1782" formatCode="0.00">
                  <c:v>0.548499337535865</c:v>
                </c:pt>
                <c:pt idx="1783" formatCode="0.00">
                  <c:v>0.551233208469771</c:v>
                </c:pt>
                <c:pt idx="1784" formatCode="0.00">
                  <c:v>0.604507874617075</c:v>
                </c:pt>
                <c:pt idx="1785" formatCode="0.00">
                  <c:v>0.617008531961796</c:v>
                </c:pt>
                <c:pt idx="1786" formatCode="0.00">
                  <c:v>0.649070075037179</c:v>
                </c:pt>
                <c:pt idx="1787" formatCode="0.00">
                  <c:v>0.659070934215741</c:v>
                </c:pt>
                <c:pt idx="1788" formatCode="0.00">
                  <c:v>0.663259496298776</c:v>
                </c:pt>
                <c:pt idx="1789" formatCode="0.00">
                  <c:v>0.676183157020925</c:v>
                </c:pt>
                <c:pt idx="1790" formatCode="0.00">
                  <c:v>0.684733895736797</c:v>
                </c:pt>
                <c:pt idx="1791" formatCode="0.00">
                  <c:v>0.698895191093389</c:v>
                </c:pt>
                <c:pt idx="1792" formatCode="0.00">
                  <c:v>0.476957011839221</c:v>
                </c:pt>
                <c:pt idx="1793" formatCode="0.00">
                  <c:v>0.480894520943394</c:v>
                </c:pt>
                <c:pt idx="1794" formatCode="0.00">
                  <c:v>0.510130752813939</c:v>
                </c:pt>
                <c:pt idx="1795" formatCode="0.00">
                  <c:v>0.512010312683469</c:v>
                </c:pt>
                <c:pt idx="1796" formatCode="0.00">
                  <c:v>0.530578812651548</c:v>
                </c:pt>
                <c:pt idx="1797" formatCode="0.00">
                  <c:v>0.539564822616509</c:v>
                </c:pt>
                <c:pt idx="1798" formatCode="0.00">
                  <c:v>0.554176384729238</c:v>
                </c:pt>
                <c:pt idx="1799" formatCode="0.00">
                  <c:v>0.554787745982626</c:v>
                </c:pt>
                <c:pt idx="1800" formatCode="0.00">
                  <c:v>0.562627343850373</c:v>
                </c:pt>
                <c:pt idx="1801" formatCode="0.00">
                  <c:v>0.552514196991586</c:v>
                </c:pt>
                <c:pt idx="1802" formatCode="0.00">
                  <c:v>0.558594929786066</c:v>
                </c:pt>
                <c:pt idx="1803" formatCode="0.00">
                  <c:v>0.564697276442974</c:v>
                </c:pt>
                <c:pt idx="1804" formatCode="0.00">
                  <c:v>0.572678331994352</c:v>
                </c:pt>
                <c:pt idx="1805" formatCode="0.00">
                  <c:v>0.581236170490509</c:v>
                </c:pt>
                <c:pt idx="1806" formatCode="0.00">
                  <c:v>0.580930177061963</c:v>
                </c:pt>
                <c:pt idx="1807" formatCode="0.00">
                  <c:v>0.590369064879228</c:v>
                </c:pt>
                <c:pt idx="1808" formatCode="0.00">
                  <c:v>0.451843631299614</c:v>
                </c:pt>
                <c:pt idx="1809" formatCode="0.00">
                  <c:v>0.460242802748005</c:v>
                </c:pt>
                <c:pt idx="1810" formatCode="0.00">
                  <c:v>0.479176378009592</c:v>
                </c:pt>
                <c:pt idx="1811" formatCode="0.00">
                  <c:v>0.498997746625271</c:v>
                </c:pt>
                <c:pt idx="1812" formatCode="0.00">
                  <c:v>0.496641805691155</c:v>
                </c:pt>
                <c:pt idx="1813" formatCode="0.00">
                  <c:v>0.519714242408868</c:v>
                </c:pt>
                <c:pt idx="1814" formatCode="0.00">
                  <c:v>0.498741372746823</c:v>
                </c:pt>
                <c:pt idx="1815" formatCode="0.00">
                  <c:v>0.518721415719265</c:v>
                </c:pt>
                <c:pt idx="1816" formatCode="0.00">
                  <c:v>0.533610916359436</c:v>
                </c:pt>
                <c:pt idx="1817" formatCode="0.00">
                  <c:v>0.512711003982978</c:v>
                </c:pt>
                <c:pt idx="1818" formatCode="0.00">
                  <c:v>0.538896183222248</c:v>
                </c:pt>
                <c:pt idx="1819" formatCode="0.00">
                  <c:v>0.54895777689303</c:v>
                </c:pt>
                <c:pt idx="1820" formatCode="0.00">
                  <c:v>0.548077616554812</c:v>
                </c:pt>
                <c:pt idx="1821" formatCode="0.00">
                  <c:v>0.564732347289922</c:v>
                </c:pt>
                <c:pt idx="1822" formatCode="0.00">
                  <c:v>0.579161635881034</c:v>
                </c:pt>
                <c:pt idx="1823" formatCode="0.00">
                  <c:v>0.577747533009502</c:v>
                </c:pt>
                <c:pt idx="1824" formatCode="0.00">
                  <c:v>0.422790733599583</c:v>
                </c:pt>
                <c:pt idx="1825" formatCode="0.00">
                  <c:v>0.427797947092445</c:v>
                </c:pt>
                <c:pt idx="1826" formatCode="0.00">
                  <c:v>0.428280910298553</c:v>
                </c:pt>
                <c:pt idx="1827" formatCode="0.00">
                  <c:v>0.449127546437157</c:v>
                </c:pt>
                <c:pt idx="1828" formatCode="0.00">
                  <c:v>0.462914191020324</c:v>
                </c:pt>
                <c:pt idx="1829" formatCode="0.00">
                  <c:v>0.474139389736387</c:v>
                </c:pt>
                <c:pt idx="1830" formatCode="0.00">
                  <c:v>0.479602794400795</c:v>
                </c:pt>
                <c:pt idx="1831" formatCode="0.00">
                  <c:v>0.486461383542843</c:v>
                </c:pt>
                <c:pt idx="1832" formatCode="0.00">
                  <c:v>0.477869851714482</c:v>
                </c:pt>
                <c:pt idx="1833" formatCode="0.00">
                  <c:v>0.49122069636595</c:v>
                </c:pt>
                <c:pt idx="1834" formatCode="0.00">
                  <c:v>0.496463098207942</c:v>
                </c:pt>
                <c:pt idx="1835" formatCode="0.00">
                  <c:v>0.479146906671106</c:v>
                </c:pt>
                <c:pt idx="1836" formatCode="0.00">
                  <c:v>0.487057163298467</c:v>
                </c:pt>
                <c:pt idx="1837" formatCode="0.00">
                  <c:v>0.498087444466539</c:v>
                </c:pt>
                <c:pt idx="1838" formatCode="0.00">
                  <c:v>0.485841340339176</c:v>
                </c:pt>
                <c:pt idx="1839" formatCode="0.00">
                  <c:v>0.480726103833449</c:v>
                </c:pt>
                <c:pt idx="1840" formatCode="0.00">
                  <c:v>0.470566508023849</c:v>
                </c:pt>
                <c:pt idx="1841" formatCode="0.00">
                  <c:v>0.47605663782016</c:v>
                </c:pt>
                <c:pt idx="1842" formatCode="0.00">
                  <c:v>0.481449803681801</c:v>
                </c:pt>
                <c:pt idx="1843" formatCode="0.00">
                  <c:v>0.488161339393483</c:v>
                </c:pt>
                <c:pt idx="1844" formatCode="0.00">
                  <c:v>0.50564273507156</c:v>
                </c:pt>
                <c:pt idx="1845" formatCode="0.00">
                  <c:v>0.521888719401183</c:v>
                </c:pt>
                <c:pt idx="1846" formatCode="0.00">
                  <c:v>0.528316888259481</c:v>
                </c:pt>
                <c:pt idx="1847" formatCode="0.00">
                  <c:v>0.531713756320069</c:v>
                </c:pt>
                <c:pt idx="1848" formatCode="0.00">
                  <c:v>0.527024639425686</c:v>
                </c:pt>
                <c:pt idx="1849" formatCode="0.00">
                  <c:v>0.545755110286235</c:v>
                </c:pt>
                <c:pt idx="1850" formatCode="0.00">
                  <c:v>0.547325339513158</c:v>
                </c:pt>
                <c:pt idx="1851" formatCode="0.00">
                  <c:v>0.556866738637245</c:v>
                </c:pt>
                <c:pt idx="1852" formatCode="0.00">
                  <c:v>0.566897496061022</c:v>
                </c:pt>
                <c:pt idx="1853" formatCode="0.00">
                  <c:v>0.573692253976092</c:v>
                </c:pt>
                <c:pt idx="1854" formatCode="0.00">
                  <c:v>0.575285274752974</c:v>
                </c:pt>
                <c:pt idx="1855" formatCode="0.00">
                  <c:v>0.56804161302756</c:v>
                </c:pt>
                <c:pt idx="1856" formatCode="0.00">
                  <c:v>0.313241385813389</c:v>
                </c:pt>
                <c:pt idx="1857" formatCode="0.00">
                  <c:v>0.326447813376748</c:v>
                </c:pt>
                <c:pt idx="1858" formatCode="0.00">
                  <c:v>0.305067681528492</c:v>
                </c:pt>
                <c:pt idx="1859" formatCode="0.00">
                  <c:v>0.323955129954317</c:v>
                </c:pt>
                <c:pt idx="1860" formatCode="0.00">
                  <c:v>0.321376032393953</c:v>
                </c:pt>
                <c:pt idx="1861" formatCode="0.00">
                  <c:v>0.305831345156685</c:v>
                </c:pt>
                <c:pt idx="1862" formatCode="0.00">
                  <c:v>0.32817152421271</c:v>
                </c:pt>
                <c:pt idx="1863" formatCode="0.00">
                  <c:v>0.350164278191289</c:v>
                </c:pt>
                <c:pt idx="1864" formatCode="0.00">
                  <c:v>0.346416041089662</c:v>
                </c:pt>
                <c:pt idx="1865" formatCode="0.00">
                  <c:v>0.379390478853411</c:v>
                </c:pt>
                <c:pt idx="1866" formatCode="0.00">
                  <c:v>0.377844905901895</c:v>
                </c:pt>
                <c:pt idx="1867" formatCode="0.00">
                  <c:v>0.382296837506373</c:v>
                </c:pt>
                <c:pt idx="1868" formatCode="0.00">
                  <c:v>0.401630510801905</c:v>
                </c:pt>
                <c:pt idx="1869" formatCode="0.00">
                  <c:v>0.41253988411219</c:v>
                </c:pt>
                <c:pt idx="1870" formatCode="0.00">
                  <c:v>0.415637528734166</c:v>
                </c:pt>
                <c:pt idx="1871" formatCode="0.00">
                  <c:v>0.416869709910533</c:v>
                </c:pt>
                <c:pt idx="1872" formatCode="0.00">
                  <c:v>0.744445840922245</c:v>
                </c:pt>
                <c:pt idx="1873" formatCode="0.00">
                  <c:v>0.749964163763853</c:v>
                </c:pt>
                <c:pt idx="1874" formatCode="0.00">
                  <c:v>0.763762815501422</c:v>
                </c:pt>
                <c:pt idx="1875" formatCode="0.00">
                  <c:v>0.772385385433892</c:v>
                </c:pt>
                <c:pt idx="1876" formatCode="0.00">
                  <c:v>0.782408115284452</c:v>
                </c:pt>
                <c:pt idx="1877" formatCode="0.00">
                  <c:v>0.801901816009749</c:v>
                </c:pt>
                <c:pt idx="1878" formatCode="0.00">
                  <c:v>0.809391347540168</c:v>
                </c:pt>
                <c:pt idx="1879" formatCode="0.00">
                  <c:v>0.815339996056965</c:v>
                </c:pt>
                <c:pt idx="1880" formatCode="0.00">
                  <c:v>0.821272686021187</c:v>
                </c:pt>
                <c:pt idx="1881" formatCode="0.00">
                  <c:v>0.836146310067732</c:v>
                </c:pt>
                <c:pt idx="1882" formatCode="0.00">
                  <c:v>0.824804229027282</c:v>
                </c:pt>
                <c:pt idx="1883" formatCode="0.00">
                  <c:v>0.814810803697756</c:v>
                </c:pt>
                <c:pt idx="1884" formatCode="0.00">
                  <c:v>0.807746773742962</c:v>
                </c:pt>
                <c:pt idx="1885" formatCode="0.00">
                  <c:v>0.814812345688759</c:v>
                </c:pt>
                <c:pt idx="1886" formatCode="0.00">
                  <c:v>0.809469863656378</c:v>
                </c:pt>
                <c:pt idx="1887" formatCode="0.00">
                  <c:v>0.802935968658704</c:v>
                </c:pt>
                <c:pt idx="1888" formatCode="0.00">
                  <c:v>0.534922747795395</c:v>
                </c:pt>
                <c:pt idx="1889" formatCode="0.00">
                  <c:v>0.535324392094213</c:v>
                </c:pt>
                <c:pt idx="1890" formatCode="0.00">
                  <c:v>0.533638096136507</c:v>
                </c:pt>
                <c:pt idx="1891" formatCode="0.00">
                  <c:v>0.554907377129151</c:v>
                </c:pt>
                <c:pt idx="1892" formatCode="0.00">
                  <c:v>0.541901716397305</c:v>
                </c:pt>
                <c:pt idx="1893" formatCode="0.00">
                  <c:v>0.555147635372987</c:v>
                </c:pt>
                <c:pt idx="1894" formatCode="0.00">
                  <c:v>0.595446650832066</c:v>
                </c:pt>
                <c:pt idx="1895" formatCode="0.00">
                  <c:v>0.61715964809799</c:v>
                </c:pt>
                <c:pt idx="1896" formatCode="0.00">
                  <c:v>0.634316217249654</c:v>
                </c:pt>
                <c:pt idx="1897" formatCode="0.00">
                  <c:v>0.670115918918092</c:v>
                </c:pt>
                <c:pt idx="1898" formatCode="0.00">
                  <c:v>0.688800614130716</c:v>
                </c:pt>
                <c:pt idx="1899" formatCode="0.00">
                  <c:v>0.710427325668786</c:v>
                </c:pt>
                <c:pt idx="1900" formatCode="0.00">
                  <c:v>0.716133397102714</c:v>
                </c:pt>
                <c:pt idx="1901" formatCode="0.00">
                  <c:v>0.723729329403398</c:v>
                </c:pt>
                <c:pt idx="1902" formatCode="0.00">
                  <c:v>0.717305656222197</c:v>
                </c:pt>
                <c:pt idx="1903" formatCode="0.00">
                  <c:v>0.718119086524294</c:v>
                </c:pt>
                <c:pt idx="1904" formatCode="0.00">
                  <c:v>0.570575716324243</c:v>
                </c:pt>
                <c:pt idx="1905" formatCode="0.00">
                  <c:v>0.580113985968419</c:v>
                </c:pt>
                <c:pt idx="1906" formatCode="0.00">
                  <c:v>0.592684101577839</c:v>
                </c:pt>
                <c:pt idx="1907" formatCode="0.00">
                  <c:v>0.624990846178666</c:v>
                </c:pt>
                <c:pt idx="1908" formatCode="0.00">
                  <c:v>0.64401371690543</c:v>
                </c:pt>
                <c:pt idx="1909" formatCode="0.00">
                  <c:v>0.642146076021664</c:v>
                </c:pt>
                <c:pt idx="1910" formatCode="0.00">
                  <c:v>0.671634644946196</c:v>
                </c:pt>
                <c:pt idx="1911" formatCode="0.00">
                  <c:v>0.681900908884914</c:v>
                </c:pt>
                <c:pt idx="1912" formatCode="0.00">
                  <c:v>0.691462257909658</c:v>
                </c:pt>
                <c:pt idx="1913" formatCode="0.00">
                  <c:v>0.69677997438611</c:v>
                </c:pt>
                <c:pt idx="1914" formatCode="0.00">
                  <c:v>0.702390255206143</c:v>
                </c:pt>
                <c:pt idx="1915" formatCode="0.00">
                  <c:v>0.719212577842097</c:v>
                </c:pt>
                <c:pt idx="1916" formatCode="0.00">
                  <c:v>0.704911982209049</c:v>
                </c:pt>
                <c:pt idx="1917" formatCode="0.00">
                  <c:v>0.705542299842812</c:v>
                </c:pt>
                <c:pt idx="1918" formatCode="0.00">
                  <c:v>0.714885555427459</c:v>
                </c:pt>
                <c:pt idx="1919" formatCode="0.00">
                  <c:v>0.724711569858658</c:v>
                </c:pt>
                <c:pt idx="1920" formatCode="0.00">
                  <c:v>0.452344561077674</c:v>
                </c:pt>
                <c:pt idx="1921" formatCode="0.00">
                  <c:v>0.456064588856706</c:v>
                </c:pt>
                <c:pt idx="1922" formatCode="0.00">
                  <c:v>0.459931250033988</c:v>
                </c:pt>
                <c:pt idx="1923" formatCode="0.00">
                  <c:v>0.463748533499561</c:v>
                </c:pt>
                <c:pt idx="1924" formatCode="0.00">
                  <c:v>0.42067119703327</c:v>
                </c:pt>
                <c:pt idx="1925" formatCode="0.00">
                  <c:v>0.377537726923834</c:v>
                </c:pt>
                <c:pt idx="1926" formatCode="0.00">
                  <c:v>0.385462567227052</c:v>
                </c:pt>
                <c:pt idx="1927" formatCode="0.00">
                  <c:v>0.393421570175729</c:v>
                </c:pt>
                <c:pt idx="1928" formatCode="0.00">
                  <c:v>0.433775363585578</c:v>
                </c:pt>
                <c:pt idx="1929" formatCode="0.00">
                  <c:v>0.437533961841184</c:v>
                </c:pt>
                <c:pt idx="1930" formatCode="0.00">
                  <c:v>0.471615565016121</c:v>
                </c:pt>
                <c:pt idx="1931" formatCode="0.00">
                  <c:v>0.472781440610711</c:v>
                </c:pt>
                <c:pt idx="1932" formatCode="0.00">
                  <c:v>0.472296245748821</c:v>
                </c:pt>
                <c:pt idx="1933" formatCode="0.00">
                  <c:v>0.484502192831994</c:v>
                </c:pt>
                <c:pt idx="1934" formatCode="0.00">
                  <c:v>0.495353324580804</c:v>
                </c:pt>
                <c:pt idx="1935" formatCode="0.00">
                  <c:v>0.474677731344761</c:v>
                </c:pt>
                <c:pt idx="1936" formatCode="0.00">
                  <c:v>0.533321314803266</c:v>
                </c:pt>
                <c:pt idx="1937" formatCode="0.00">
                  <c:v>0.54543551480442</c:v>
                </c:pt>
                <c:pt idx="1938" formatCode="0.00">
                  <c:v>0.551844521778007</c:v>
                </c:pt>
                <c:pt idx="1939" formatCode="0.00">
                  <c:v>0.564750687330617</c:v>
                </c:pt>
                <c:pt idx="1940" formatCode="0.00">
                  <c:v>0.570534494490287</c:v>
                </c:pt>
                <c:pt idx="1941" formatCode="0.00">
                  <c:v>0.57997968652879</c:v>
                </c:pt>
                <c:pt idx="1942" formatCode="0.00">
                  <c:v>0.584679732108786</c:v>
                </c:pt>
                <c:pt idx="1943" formatCode="0.00">
                  <c:v>0.590254810779633</c:v>
                </c:pt>
                <c:pt idx="1944" formatCode="0.00">
                  <c:v>0.614430306756819</c:v>
                </c:pt>
                <c:pt idx="1945" formatCode="0.00">
                  <c:v>0.626706134097455</c:v>
                </c:pt>
                <c:pt idx="1946" formatCode="0.00">
                  <c:v>0.63433427162274</c:v>
                </c:pt>
                <c:pt idx="1947" formatCode="0.00">
                  <c:v>0.648697494337373</c:v>
                </c:pt>
                <c:pt idx="1948" formatCode="0.00">
                  <c:v>0.646351877066859</c:v>
                </c:pt>
                <c:pt idx="1949" formatCode="0.00">
                  <c:v>0.638966290998845</c:v>
                </c:pt>
                <c:pt idx="1950" formatCode="0.00">
                  <c:v>0.630713722332395</c:v>
                </c:pt>
                <c:pt idx="1951" formatCode="0.00">
                  <c:v>0.625620820512122</c:v>
                </c:pt>
                <c:pt idx="1952" formatCode="0.00">
                  <c:v>0.619618619801882</c:v>
                </c:pt>
                <c:pt idx="1953" formatCode="0.00">
                  <c:v>0.610105778810167</c:v>
                </c:pt>
                <c:pt idx="1954" formatCode="0.00">
                  <c:v>0.624014939442555</c:v>
                </c:pt>
                <c:pt idx="1955" formatCode="0.00">
                  <c:v>0.650472934790781</c:v>
                </c:pt>
                <c:pt idx="1956" formatCode="0.00">
                  <c:v>0.673446357296547</c:v>
                </c:pt>
                <c:pt idx="1957" formatCode="0.00">
                  <c:v>0.69695695771446</c:v>
                </c:pt>
                <c:pt idx="1958" formatCode="0.00">
                  <c:v>0.713004893209954</c:v>
                </c:pt>
                <c:pt idx="1959" formatCode="0.00">
                  <c:v>0.718944347544774</c:v>
                </c:pt>
                <c:pt idx="1960" formatCode="0.00">
                  <c:v>0.725215297420685</c:v>
                </c:pt>
                <c:pt idx="1961" formatCode="0.00">
                  <c:v>0.725408954197393</c:v>
                </c:pt>
                <c:pt idx="1962" formatCode="0.00">
                  <c:v>0.723111980627878</c:v>
                </c:pt>
                <c:pt idx="1963" formatCode="0.00">
                  <c:v>0.717597700430639</c:v>
                </c:pt>
                <c:pt idx="1964" formatCode="0.00">
                  <c:v>0.723522865809936</c:v>
                </c:pt>
                <c:pt idx="1965" formatCode="0.00">
                  <c:v>0.728494025913446</c:v>
                </c:pt>
                <c:pt idx="1966" formatCode="0.00">
                  <c:v>0.731693160197716</c:v>
                </c:pt>
                <c:pt idx="1967" formatCode="0.00">
                  <c:v>0.730108869063285</c:v>
                </c:pt>
                <c:pt idx="1968" formatCode="0.00">
                  <c:v>0.486334128732308</c:v>
                </c:pt>
                <c:pt idx="1969" formatCode="0.00">
                  <c:v>0.49873542893036</c:v>
                </c:pt>
                <c:pt idx="1970" formatCode="0.00">
                  <c:v>0.514474580247852</c:v>
                </c:pt>
                <c:pt idx="1971" formatCode="0.00">
                  <c:v>0.520680227368238</c:v>
                </c:pt>
                <c:pt idx="1972" formatCode="0.00">
                  <c:v>0.516259021544518</c:v>
                </c:pt>
                <c:pt idx="1973" formatCode="0.00">
                  <c:v>0.510549128587422</c:v>
                </c:pt>
                <c:pt idx="1974" formatCode="0.00">
                  <c:v>0.526520952697748</c:v>
                </c:pt>
                <c:pt idx="1975" formatCode="0.00">
                  <c:v>0.54028058739337</c:v>
                </c:pt>
                <c:pt idx="1976" formatCode="0.00">
                  <c:v>0.529960789074958</c:v>
                </c:pt>
                <c:pt idx="1977" formatCode="0.00">
                  <c:v>0.532539121292413</c:v>
                </c:pt>
                <c:pt idx="1978" formatCode="0.00">
                  <c:v>0.522096312730405</c:v>
                </c:pt>
                <c:pt idx="1979" formatCode="0.00">
                  <c:v>0.513677950446308</c:v>
                </c:pt>
                <c:pt idx="1980" formatCode="0.00">
                  <c:v>0.516053641333618</c:v>
                </c:pt>
                <c:pt idx="1981" formatCode="0.00">
                  <c:v>0.514265375384636</c:v>
                </c:pt>
                <c:pt idx="1982" formatCode="0.00">
                  <c:v>0.519322504282121</c:v>
                </c:pt>
                <c:pt idx="1983" formatCode="0.00">
                  <c:v>0.510119890115365</c:v>
                </c:pt>
                <c:pt idx="1984" formatCode="0.00">
                  <c:v>0.242995254978662</c:v>
                </c:pt>
                <c:pt idx="1985" formatCode="0.00">
                  <c:v>0.241404798464423</c:v>
                </c:pt>
                <c:pt idx="1986" formatCode="0.00">
                  <c:v>0.25379626883082</c:v>
                </c:pt>
                <c:pt idx="1987" formatCode="0.00">
                  <c:v>0.255189773899203</c:v>
                </c:pt>
                <c:pt idx="1988" formatCode="0.00">
                  <c:v>0.262393746534696</c:v>
                </c:pt>
                <c:pt idx="1989" formatCode="0.00">
                  <c:v>0.303031483423172</c:v>
                </c:pt>
                <c:pt idx="1990" formatCode="0.00">
                  <c:v>0.305223860313491</c:v>
                </c:pt>
                <c:pt idx="1991" formatCode="0.00">
                  <c:v>0.307420685828816</c:v>
                </c:pt>
                <c:pt idx="1992" formatCode="0.00">
                  <c:v>0.290916918834328</c:v>
                </c:pt>
                <c:pt idx="1993" formatCode="0.00">
                  <c:v>0.292175116775007</c:v>
                </c:pt>
                <c:pt idx="1994" formatCode="0.00">
                  <c:v>0.27674127348423</c:v>
                </c:pt>
                <c:pt idx="1995" formatCode="0.00">
                  <c:v>0.288353059437606</c:v>
                </c:pt>
                <c:pt idx="1996" formatCode="0.00">
                  <c:v>0.27754331442719</c:v>
                </c:pt>
                <c:pt idx="1997" formatCode="0.00">
                  <c:v>0.274186040717678</c:v>
                </c:pt>
                <c:pt idx="1998" formatCode="0.00">
                  <c:v>0.281508066134054</c:v>
                </c:pt>
                <c:pt idx="1999" formatCode="0.00">
                  <c:v>0.277726628838882</c:v>
                </c:pt>
                <c:pt idx="2000" formatCode="0.00">
                  <c:v>0.41529308272844</c:v>
                </c:pt>
                <c:pt idx="2001" formatCode="0.00">
                  <c:v>0.418991810958307</c:v>
                </c:pt>
                <c:pt idx="2002" formatCode="0.00">
                  <c:v>0.41721856209631</c:v>
                </c:pt>
                <c:pt idx="2003" formatCode="0.00">
                  <c:v>0.423863125786941</c:v>
                </c:pt>
                <c:pt idx="2004" formatCode="0.00">
                  <c:v>0.43530669983334</c:v>
                </c:pt>
                <c:pt idx="2005" formatCode="0.00">
                  <c:v>0.476133163783078</c:v>
                </c:pt>
                <c:pt idx="2006" formatCode="0.00">
                  <c:v>0.474580543475944</c:v>
                </c:pt>
                <c:pt idx="2007" formatCode="0.00">
                  <c:v>0.496821599407086</c:v>
                </c:pt>
                <c:pt idx="2008" formatCode="0.00">
                  <c:v>0.503648941340413</c:v>
                </c:pt>
                <c:pt idx="2009" formatCode="0.00">
                  <c:v>0.50268442542814</c:v>
                </c:pt>
                <c:pt idx="2010" formatCode="0.00">
                  <c:v>0.50412172619183</c:v>
                </c:pt>
                <c:pt idx="2011" formatCode="0.00">
                  <c:v>0.50567549523048</c:v>
                </c:pt>
                <c:pt idx="2012" formatCode="0.00">
                  <c:v>0.520339190648534</c:v>
                </c:pt>
                <c:pt idx="2013" formatCode="0.00">
                  <c:v>0.527675119825098</c:v>
                </c:pt>
                <c:pt idx="2014" formatCode="0.00">
                  <c:v>0.530381425348425</c:v>
                </c:pt>
                <c:pt idx="2015" formatCode="0.00">
                  <c:v>0.521187765710012</c:v>
                </c:pt>
                <c:pt idx="2016" formatCode="0.00">
                  <c:v>0.487484621495527</c:v>
                </c:pt>
                <c:pt idx="2017" formatCode="0.00">
                  <c:v>0.475889262642064</c:v>
                </c:pt>
                <c:pt idx="2018" formatCode="0.00">
                  <c:v>0.463697010853419</c:v>
                </c:pt>
                <c:pt idx="2019" formatCode="0.00">
                  <c:v>0.460757734957541</c:v>
                </c:pt>
                <c:pt idx="2020" formatCode="0.00">
                  <c:v>0.457076573595528</c:v>
                </c:pt>
                <c:pt idx="2021" formatCode="0.00">
                  <c:v>0.455756953804471</c:v>
                </c:pt>
                <c:pt idx="2022" formatCode="0.00">
                  <c:v>0.466069707058885</c:v>
                </c:pt>
                <c:pt idx="2023" formatCode="0.00">
                  <c:v>0.468577759211607</c:v>
                </c:pt>
                <c:pt idx="2024" formatCode="0.00">
                  <c:v>0.447879554029944</c:v>
                </c:pt>
                <c:pt idx="2025" formatCode="0.00">
                  <c:v>0.450134093294697</c:v>
                </c:pt>
                <c:pt idx="2026" formatCode="0.00">
                  <c:v>0.448275698099084</c:v>
                </c:pt>
                <c:pt idx="2027" formatCode="0.00">
                  <c:v>0.470725418131589</c:v>
                </c:pt>
                <c:pt idx="2028" formatCode="0.00">
                  <c:v>0.475458011124943</c:v>
                </c:pt>
                <c:pt idx="2029" formatCode="0.00">
                  <c:v>0.47501819223491</c:v>
                </c:pt>
                <c:pt idx="2030" formatCode="0.00">
                  <c:v>0.480755270432942</c:v>
                </c:pt>
                <c:pt idx="2031" formatCode="0.00">
                  <c:v>0.47270569308344</c:v>
                </c:pt>
                <c:pt idx="2032" formatCode="0.00">
                  <c:v>0.655855246314569</c:v>
                </c:pt>
                <c:pt idx="2033" formatCode="0.00">
                  <c:v>0.667491330848841</c:v>
                </c:pt>
                <c:pt idx="2034" formatCode="0.00">
                  <c:v>0.689138190305064</c:v>
                </c:pt>
                <c:pt idx="2035" formatCode="0.00">
                  <c:v>0.704408173578507</c:v>
                </c:pt>
                <c:pt idx="2036" formatCode="0.00">
                  <c:v>0.727724937173096</c:v>
                </c:pt>
                <c:pt idx="2037" formatCode="0.00">
                  <c:v>0.745592157581684</c:v>
                </c:pt>
                <c:pt idx="2038" formatCode="0.00">
                  <c:v>0.75048862588043</c:v>
                </c:pt>
                <c:pt idx="2039" formatCode="0.00">
                  <c:v>0.777224555450208</c:v>
                </c:pt>
                <c:pt idx="2040" formatCode="0.00">
                  <c:v>0.775788514427599</c:v>
                </c:pt>
                <c:pt idx="2041" formatCode="0.00">
                  <c:v>0.77875091968625</c:v>
                </c:pt>
                <c:pt idx="2042" formatCode="0.00">
                  <c:v>0.770783932812183</c:v>
                </c:pt>
                <c:pt idx="2043" formatCode="0.00">
                  <c:v>0.780546965133655</c:v>
                </c:pt>
                <c:pt idx="2044" formatCode="0.00">
                  <c:v>0.773312996065963</c:v>
                </c:pt>
                <c:pt idx="2045" formatCode="0.00">
                  <c:v>0.781424563548483</c:v>
                </c:pt>
                <c:pt idx="2046" formatCode="0.00">
                  <c:v>0.780381784575848</c:v>
                </c:pt>
                <c:pt idx="2047" formatCode="0.00">
                  <c:v>0.78857748451218</c:v>
                </c:pt>
                <c:pt idx="2048" formatCode="0.00">
                  <c:v>0.710189939455899</c:v>
                </c:pt>
                <c:pt idx="2049" formatCode="0.00">
                  <c:v>0.720471984222452</c:v>
                </c:pt>
                <c:pt idx="2050" formatCode="0.00">
                  <c:v>0.726544798251517</c:v>
                </c:pt>
                <c:pt idx="2051" formatCode="0.00">
                  <c:v>0.738093244983612</c:v>
                </c:pt>
                <c:pt idx="2052" formatCode="0.00">
                  <c:v>0.75248170908543</c:v>
                </c:pt>
                <c:pt idx="2053" formatCode="0.00">
                  <c:v>0.751826634742755</c:v>
                </c:pt>
                <c:pt idx="2054" formatCode="0.00">
                  <c:v>0.756386273529208</c:v>
                </c:pt>
                <c:pt idx="2055" formatCode="0.00">
                  <c:v>0.781249945863025</c:v>
                </c:pt>
                <c:pt idx="2056" formatCode="0.00">
                  <c:v>0.784993260914961</c:v>
                </c:pt>
                <c:pt idx="2057" formatCode="0.00">
                  <c:v>0.792563411722266</c:v>
                </c:pt>
                <c:pt idx="2058" formatCode="0.00">
                  <c:v>0.791060677085001</c:v>
                </c:pt>
                <c:pt idx="2059" formatCode="0.00">
                  <c:v>0.790536320064111</c:v>
                </c:pt>
                <c:pt idx="2060" formatCode="0.00">
                  <c:v>0.787521104708174</c:v>
                </c:pt>
                <c:pt idx="2061" formatCode="0.00">
                  <c:v>0.799446868133381</c:v>
                </c:pt>
                <c:pt idx="2062" formatCode="0.00">
                  <c:v>0.797998570766769</c:v>
                </c:pt>
                <c:pt idx="2063" formatCode="0.00">
                  <c:v>0.808852169276378</c:v>
                </c:pt>
                <c:pt idx="2064" formatCode="0.00">
                  <c:v>0.295418261029773</c:v>
                </c:pt>
                <c:pt idx="2065" formatCode="0.00">
                  <c:v>0.297020449962771</c:v>
                </c:pt>
                <c:pt idx="2066" formatCode="0.00">
                  <c:v>0.301426494983653</c:v>
                </c:pt>
                <c:pt idx="2067" formatCode="0.00">
                  <c:v>0.307287702617276</c:v>
                </c:pt>
                <c:pt idx="2068" formatCode="0.00">
                  <c:v>0.316887989881675</c:v>
                </c:pt>
                <c:pt idx="2069" formatCode="0.00">
                  <c:v>0.333644109962919</c:v>
                </c:pt>
                <c:pt idx="2070" formatCode="0.00">
                  <c:v>0.353944044729306</c:v>
                </c:pt>
                <c:pt idx="2071" formatCode="0.00">
                  <c:v>0.369018119662055</c:v>
                </c:pt>
                <c:pt idx="2072" formatCode="0.00">
                  <c:v>0.374753142310799</c:v>
                </c:pt>
                <c:pt idx="2073" formatCode="0.00">
                  <c:v>0.380735167510472</c:v>
                </c:pt>
                <c:pt idx="2074" formatCode="0.00">
                  <c:v>0.389597604080402</c:v>
                </c:pt>
                <c:pt idx="2075" formatCode="0.00">
                  <c:v>0.417069541639898</c:v>
                </c:pt>
                <c:pt idx="2076" formatCode="0.00">
                  <c:v>0.436360724635741</c:v>
                </c:pt>
                <c:pt idx="2077" formatCode="0.00">
                  <c:v>0.446800625431667</c:v>
                </c:pt>
                <c:pt idx="2078" formatCode="0.00">
                  <c:v>0.452871132144283</c:v>
                </c:pt>
                <c:pt idx="2079" formatCode="0.00">
                  <c:v>0.448023811763008</c:v>
                </c:pt>
                <c:pt idx="2080" formatCode="0.00">
                  <c:v>0.428673449000409</c:v>
                </c:pt>
                <c:pt idx="2081" formatCode="0.00">
                  <c:v>0.433757929719679</c:v>
                </c:pt>
                <c:pt idx="2082" formatCode="0.00">
                  <c:v>0.438842410438949</c:v>
                </c:pt>
                <c:pt idx="2083" formatCode="0.00">
                  <c:v>0.443926891158218</c:v>
                </c:pt>
                <c:pt idx="2084" formatCode="0.00">
                  <c:v>0.449011371877488</c:v>
                </c:pt>
                <c:pt idx="2085" formatCode="0.00">
                  <c:v>0.454095852596758</c:v>
                </c:pt>
                <c:pt idx="2086" formatCode="0.00">
                  <c:v>0.451672352417449</c:v>
                </c:pt>
                <c:pt idx="2087" formatCode="0.00">
                  <c:v>0.449248852238141</c:v>
                </c:pt>
                <c:pt idx="2088" formatCode="0.00">
                  <c:v>0.47033855919717</c:v>
                </c:pt>
                <c:pt idx="2089" formatCode="0.00">
                  <c:v>0.468826693318376</c:v>
                </c:pt>
                <c:pt idx="2090" formatCode="0.00">
                  <c:v>0.462378895289049</c:v>
                </c:pt>
                <c:pt idx="2091" formatCode="0.00">
                  <c:v>0.440890496025812</c:v>
                </c:pt>
                <c:pt idx="2092" formatCode="0.00">
                  <c:v>0.448362167656067</c:v>
                </c:pt>
                <c:pt idx="2093" formatCode="0.00">
                  <c:v>0.47087503237675</c:v>
                </c:pt>
                <c:pt idx="2094" formatCode="0.00">
                  <c:v>0.476317481678426</c:v>
                </c:pt>
                <c:pt idx="2095" formatCode="0.00">
                  <c:v>0.448089146736045</c:v>
                </c:pt>
                <c:pt idx="2096" formatCode="0.00">
                  <c:v>0.351423216027048</c:v>
                </c:pt>
                <c:pt idx="2097" formatCode="0.00">
                  <c:v>0.35608647447731</c:v>
                </c:pt>
                <c:pt idx="2098" formatCode="0.00">
                  <c:v>0.368545423440005</c:v>
                </c:pt>
                <c:pt idx="2099" formatCode="0.00">
                  <c:v>0.381054843334693</c:v>
                </c:pt>
                <c:pt idx="2100" formatCode="0.00">
                  <c:v>0.391297454576294</c:v>
                </c:pt>
                <c:pt idx="2101" formatCode="0.00">
                  <c:v>0.388144237406984</c:v>
                </c:pt>
                <c:pt idx="2102" formatCode="0.00">
                  <c:v>0.38242960256773</c:v>
                </c:pt>
                <c:pt idx="2103" formatCode="0.00">
                  <c:v>0.382826216303968</c:v>
                </c:pt>
                <c:pt idx="2104" formatCode="0.00">
                  <c:v>0.378934948125363</c:v>
                </c:pt>
                <c:pt idx="2105" formatCode="0.00">
                  <c:v>0.378863111591434</c:v>
                </c:pt>
                <c:pt idx="2106" formatCode="0.00">
                  <c:v>0.362875777241079</c:v>
                </c:pt>
                <c:pt idx="2107" formatCode="0.00">
                  <c:v>0.373268780155421</c:v>
                </c:pt>
                <c:pt idx="2108" formatCode="0.00">
                  <c:v>0.391893694868356</c:v>
                </c:pt>
                <c:pt idx="2109" formatCode="0.00">
                  <c:v>0.40235016696172</c:v>
                </c:pt>
                <c:pt idx="2110" formatCode="0.00">
                  <c:v>0.406321555845266</c:v>
                </c:pt>
                <c:pt idx="2111" formatCode="0.00">
                  <c:v>0.395991648790922</c:v>
                </c:pt>
                <c:pt idx="2112" formatCode="0.00">
                  <c:v>0.403745966609965</c:v>
                </c:pt>
                <c:pt idx="2113" formatCode="0.00">
                  <c:v>0.408674428816867</c:v>
                </c:pt>
                <c:pt idx="2114" formatCode="0.00">
                  <c:v>0.41371323030465</c:v>
                </c:pt>
                <c:pt idx="2115" formatCode="0.00">
                  <c:v>0.418861268840736</c:v>
                </c:pt>
                <c:pt idx="2116" formatCode="0.00">
                  <c:v>0.427984717437685</c:v>
                </c:pt>
                <c:pt idx="2117" formatCode="0.00">
                  <c:v>0.439275378897854</c:v>
                </c:pt>
                <c:pt idx="2118" formatCode="0.00">
                  <c:v>0.443345074642829</c:v>
                </c:pt>
                <c:pt idx="2119" formatCode="0.00">
                  <c:v>0.452110178872975</c:v>
                </c:pt>
                <c:pt idx="2120" formatCode="0.00">
                  <c:v>0.461538693652801</c:v>
                </c:pt>
                <c:pt idx="2121" formatCode="0.00">
                  <c:v>0.478576312410389</c:v>
                </c:pt>
                <c:pt idx="2122" formatCode="0.00">
                  <c:v>0.483253595980411</c:v>
                </c:pt>
                <c:pt idx="2123" formatCode="0.00">
                  <c:v>0.485388756630571</c:v>
                </c:pt>
                <c:pt idx="2124" formatCode="0.00">
                  <c:v>0.497905528384954</c:v>
                </c:pt>
                <c:pt idx="2125" formatCode="0.00">
                  <c:v>0.508813645757659</c:v>
                </c:pt>
                <c:pt idx="2126" formatCode="0.00">
                  <c:v>0.507434703702653</c:v>
                </c:pt>
                <c:pt idx="2127" formatCode="0.00">
                  <c:v>0.500712839257373</c:v>
                </c:pt>
                <c:pt idx="2128" formatCode="0.00">
                  <c:v>0.575635417915956</c:v>
                </c:pt>
                <c:pt idx="2129" formatCode="0.00">
                  <c:v>0.582195604009072</c:v>
                </c:pt>
                <c:pt idx="2130" formatCode="0.00">
                  <c:v>0.582112072404071</c:v>
                </c:pt>
                <c:pt idx="2131" formatCode="0.00">
                  <c:v>0.575124984938356</c:v>
                </c:pt>
                <c:pt idx="2132" formatCode="0.00">
                  <c:v>0.569347617265955</c:v>
                </c:pt>
                <c:pt idx="2133" formatCode="0.00">
                  <c:v>0.577051189599883</c:v>
                </c:pt>
                <c:pt idx="2134" formatCode="0.00">
                  <c:v>0.574904656406522</c:v>
                </c:pt>
                <c:pt idx="2135" formatCode="0.00">
                  <c:v>0.56289028059044</c:v>
                </c:pt>
                <c:pt idx="2136" formatCode="0.00">
                  <c:v>0.559315528621765</c:v>
                </c:pt>
                <c:pt idx="2137" formatCode="0.00">
                  <c:v>0.590435293048899</c:v>
                </c:pt>
                <c:pt idx="2138" formatCode="0.00">
                  <c:v>0.602943802617672</c:v>
                </c:pt>
                <c:pt idx="2139" formatCode="0.00">
                  <c:v>0.60029227946078</c:v>
                </c:pt>
                <c:pt idx="2140" formatCode="0.00">
                  <c:v>0.608541052497219</c:v>
                </c:pt>
                <c:pt idx="2141" formatCode="0.00">
                  <c:v>0.606598969418253</c:v>
                </c:pt>
                <c:pt idx="2142" formatCode="0.00">
                  <c:v>0.601699275488349</c:v>
                </c:pt>
                <c:pt idx="2143" formatCode="0.00">
                  <c:v>0.593872377705894</c:v>
                </c:pt>
                <c:pt idx="2144" formatCode="0.00">
                  <c:v>0.485550900540718</c:v>
                </c:pt>
                <c:pt idx="2145" formatCode="0.00">
                  <c:v>0.490539027352317</c:v>
                </c:pt>
                <c:pt idx="2146" formatCode="0.00">
                  <c:v>0.50088032464651</c:v>
                </c:pt>
                <c:pt idx="2147" formatCode="0.00">
                  <c:v>0.513105306252922</c:v>
                </c:pt>
                <c:pt idx="2148" formatCode="0.00">
                  <c:v>0.50335242106692</c:v>
                </c:pt>
                <c:pt idx="2149" formatCode="0.00">
                  <c:v>0.509437971170445</c:v>
                </c:pt>
                <c:pt idx="2150" formatCode="0.00">
                  <c:v>0.512701344342166</c:v>
                </c:pt>
                <c:pt idx="2151" formatCode="0.00">
                  <c:v>0.512873185979454</c:v>
                </c:pt>
                <c:pt idx="2152" formatCode="0.00">
                  <c:v>0.515651475344571</c:v>
                </c:pt>
                <c:pt idx="2153" formatCode="0.00">
                  <c:v>0.533745621033045</c:v>
                </c:pt>
                <c:pt idx="2154" formatCode="0.00">
                  <c:v>0.516491814013817</c:v>
                </c:pt>
                <c:pt idx="2155" formatCode="0.00">
                  <c:v>0.540248396051024</c:v>
                </c:pt>
                <c:pt idx="2156" formatCode="0.00">
                  <c:v>0.556459146239342</c:v>
                </c:pt>
                <c:pt idx="2157" formatCode="0.00">
                  <c:v>0.561455841708006</c:v>
                </c:pt>
                <c:pt idx="2158" formatCode="0.00">
                  <c:v>0.557490978284939</c:v>
                </c:pt>
                <c:pt idx="2159" formatCode="0.00">
                  <c:v>0.562021047931215</c:v>
                </c:pt>
                <c:pt idx="2160" formatCode="0.00">
                  <c:v>0.446563309804543</c:v>
                </c:pt>
                <c:pt idx="2161" formatCode="0.00">
                  <c:v>0.441580311902902</c:v>
                </c:pt>
                <c:pt idx="2162" formatCode="0.00">
                  <c:v>0.450545412672482</c:v>
                </c:pt>
                <c:pt idx="2163" formatCode="0.00">
                  <c:v>0.456705030522669</c:v>
                </c:pt>
                <c:pt idx="2164" formatCode="0.00">
                  <c:v>0.458906718085218</c:v>
                </c:pt>
                <c:pt idx="2165" formatCode="0.00">
                  <c:v>0.49312522607958</c:v>
                </c:pt>
                <c:pt idx="2166" formatCode="0.00">
                  <c:v>0.479782365100022</c:v>
                </c:pt>
                <c:pt idx="2167" formatCode="0.00">
                  <c:v>0.460915581187726</c:v>
                </c:pt>
                <c:pt idx="2168" formatCode="0.00">
                  <c:v>0.479520304054633</c:v>
                </c:pt>
                <c:pt idx="2169" formatCode="0.00">
                  <c:v>0.498668986743024</c:v>
                </c:pt>
                <c:pt idx="2170" formatCode="0.00">
                  <c:v>0.512852556342512</c:v>
                </c:pt>
                <c:pt idx="2171" formatCode="0.00">
                  <c:v>0.55535743097918</c:v>
                </c:pt>
                <c:pt idx="2172" formatCode="0.00">
                  <c:v>0.560768776343917</c:v>
                </c:pt>
                <c:pt idx="2173" formatCode="0.00">
                  <c:v>0.580607611305939</c:v>
                </c:pt>
                <c:pt idx="2174" formatCode="0.00">
                  <c:v>0.583605313393581</c:v>
                </c:pt>
                <c:pt idx="2175" formatCode="0.00">
                  <c:v>0.595092017500464</c:v>
                </c:pt>
                <c:pt idx="2176" formatCode="0.00">
                  <c:v>0.306334164440564</c:v>
                </c:pt>
                <c:pt idx="2177" formatCode="0.00">
                  <c:v>0.309721905313688</c:v>
                </c:pt>
                <c:pt idx="2178" formatCode="0.00">
                  <c:v>0.32257705627874</c:v>
                </c:pt>
                <c:pt idx="2179" formatCode="0.00">
                  <c:v>0.335439494807768</c:v>
                </c:pt>
                <c:pt idx="2180" formatCode="0.00">
                  <c:v>0.341130686826163</c:v>
                </c:pt>
                <c:pt idx="2181" formatCode="0.00">
                  <c:v>0.339684172348301</c:v>
                </c:pt>
                <c:pt idx="2182" formatCode="0.00">
                  <c:v>0.353987266167764</c:v>
                </c:pt>
                <c:pt idx="2183" formatCode="0.00">
                  <c:v>0.352351223630662</c:v>
                </c:pt>
                <c:pt idx="2184" formatCode="0.00">
                  <c:v>0.397438600995361</c:v>
                </c:pt>
                <c:pt idx="2185" formatCode="0.00">
                  <c:v>0.377285148618108</c:v>
                </c:pt>
                <c:pt idx="2186" formatCode="0.00">
                  <c:v>0.39462312956981</c:v>
                </c:pt>
                <c:pt idx="2187" formatCode="0.00">
                  <c:v>0.364625759885272</c:v>
                </c:pt>
                <c:pt idx="2188" formatCode="0.00">
                  <c:v>0.369674090773887</c:v>
                </c:pt>
                <c:pt idx="2189" formatCode="0.00">
                  <c:v>0.386898646263384</c:v>
                </c:pt>
                <c:pt idx="2190" formatCode="0.00">
                  <c:v>0.395282008040392</c:v>
                </c:pt>
                <c:pt idx="2191" formatCode="0.00">
                  <c:v>0.392559526124343</c:v>
                </c:pt>
                <c:pt idx="2192" formatCode="0.00">
                  <c:v>0.46417035214007</c:v>
                </c:pt>
                <c:pt idx="2193" formatCode="0.00">
                  <c:v>0.471494561934744</c:v>
                </c:pt>
                <c:pt idx="2194" formatCode="0.00">
                  <c:v>0.463939870219136</c:v>
                </c:pt>
                <c:pt idx="2195" formatCode="0.00">
                  <c:v>0.446561829289355</c:v>
                </c:pt>
                <c:pt idx="2196" formatCode="0.00">
                  <c:v>0.438365782227976</c:v>
                </c:pt>
                <c:pt idx="2197" formatCode="0.00">
                  <c:v>0.40843887841752</c:v>
                </c:pt>
                <c:pt idx="2198" formatCode="0.00">
                  <c:v>0.425911418472098</c:v>
                </c:pt>
                <c:pt idx="2199" formatCode="0.00">
                  <c:v>0.432623914777629</c:v>
                </c:pt>
                <c:pt idx="2200" formatCode="0.00">
                  <c:v>0.445369762326536</c:v>
                </c:pt>
                <c:pt idx="2201" formatCode="0.00">
                  <c:v>0.471033644130455</c:v>
                </c:pt>
                <c:pt idx="2202" formatCode="0.00">
                  <c:v>0.464214540987875</c:v>
                </c:pt>
                <c:pt idx="2203" formatCode="0.00">
                  <c:v>0.478434569309244</c:v>
                </c:pt>
                <c:pt idx="2204" formatCode="0.00">
                  <c:v>0.478233475830573</c:v>
                </c:pt>
                <c:pt idx="2205" formatCode="0.00">
                  <c:v>0.491696698531639</c:v>
                </c:pt>
                <c:pt idx="2206" formatCode="0.00">
                  <c:v>0.488436936072507</c:v>
                </c:pt>
                <c:pt idx="2207" formatCode="0.00">
                  <c:v>0.482194804759872</c:v>
                </c:pt>
                <c:pt idx="2208" formatCode="0.00">
                  <c:v>0.447650267139589</c:v>
                </c:pt>
                <c:pt idx="2209" formatCode="0.00">
                  <c:v>0.440623699007839</c:v>
                </c:pt>
                <c:pt idx="2210" formatCode="0.00">
                  <c:v>0.439992947978036</c:v>
                </c:pt>
                <c:pt idx="2211" formatCode="0.00">
                  <c:v>0.431857735194379</c:v>
                </c:pt>
                <c:pt idx="2212" formatCode="0.00">
                  <c:v>0.427268942985528</c:v>
                </c:pt>
                <c:pt idx="2213" formatCode="0.00">
                  <c:v>0.450107883654964</c:v>
                </c:pt>
                <c:pt idx="2214" formatCode="0.00">
                  <c:v>0.465989981378007</c:v>
                </c:pt>
                <c:pt idx="2215" formatCode="0.00">
                  <c:v>0.483504412650708</c:v>
                </c:pt>
                <c:pt idx="2216" formatCode="0.00">
                  <c:v>0.499524352403868</c:v>
                </c:pt>
                <c:pt idx="2217" formatCode="0.00">
                  <c:v>0.529768525207264</c:v>
                </c:pt>
                <c:pt idx="2218" formatCode="0.00">
                  <c:v>0.577028282289862</c:v>
                </c:pt>
                <c:pt idx="2219" formatCode="0.00">
                  <c:v>0.597804862027988</c:v>
                </c:pt>
                <c:pt idx="2220" formatCode="0.00">
                  <c:v>0.582147471081438</c:v>
                </c:pt>
                <c:pt idx="2221" formatCode="0.00">
                  <c:v>0.577853689118744</c:v>
                </c:pt>
                <c:pt idx="2222" formatCode="0.00">
                  <c:v>0.553172719133651</c:v>
                </c:pt>
                <c:pt idx="2223" formatCode="0.00">
                  <c:v>0.540605348663182</c:v>
                </c:pt>
                <c:pt idx="2224" formatCode="0.00">
                  <c:v>0.521503138701315</c:v>
                </c:pt>
                <c:pt idx="2225" formatCode="0.00">
                  <c:v>0.528552205212557</c:v>
                </c:pt>
                <c:pt idx="2226" formatCode="0.00">
                  <c:v>0.545407048670965</c:v>
                </c:pt>
                <c:pt idx="2227" formatCode="0.00">
                  <c:v>0.563264544637486</c:v>
                </c:pt>
                <c:pt idx="2228" formatCode="0.00">
                  <c:v>0.567289848127806</c:v>
                </c:pt>
                <c:pt idx="2229" formatCode="0.00">
                  <c:v>0.593241361141547</c:v>
                </c:pt>
                <c:pt idx="2230" formatCode="0.00">
                  <c:v>0.614732199103341</c:v>
                </c:pt>
                <c:pt idx="2231" formatCode="0.00">
                  <c:v>0.630966733068211</c:v>
                </c:pt>
                <c:pt idx="2232" formatCode="0.00">
                  <c:v>0.635638349092593</c:v>
                </c:pt>
                <c:pt idx="2233" formatCode="0.00">
                  <c:v>0.621111856366486</c:v>
                </c:pt>
                <c:pt idx="2234" formatCode="0.00">
                  <c:v>0.626636342975588</c:v>
                </c:pt>
                <c:pt idx="2235" formatCode="0.00">
                  <c:v>0.598440169470008</c:v>
                </c:pt>
                <c:pt idx="2236" formatCode="0.00">
                  <c:v>0.610270674413509</c:v>
                </c:pt>
                <c:pt idx="2237" formatCode="0.00">
                  <c:v>0.613283909019982</c:v>
                </c:pt>
                <c:pt idx="2238" formatCode="0.00">
                  <c:v>0.634455018706293</c:v>
                </c:pt>
                <c:pt idx="2239" formatCode="0.00">
                  <c:v>0.642189014979786</c:v>
                </c:pt>
                <c:pt idx="2240" formatCode="0.00">
                  <c:v>0.71753939575503</c:v>
                </c:pt>
                <c:pt idx="2241" formatCode="0.00">
                  <c:v>0.714778975695162</c:v>
                </c:pt>
                <c:pt idx="2242" formatCode="0.00">
                  <c:v>0.723861161255978</c:v>
                </c:pt>
                <c:pt idx="2243" formatCode="0.00">
                  <c:v>0.736136506498383</c:v>
                </c:pt>
                <c:pt idx="2244" formatCode="0.00">
                  <c:v>0.75866997790082</c:v>
                </c:pt>
                <c:pt idx="2245" formatCode="0.00">
                  <c:v>0.775871145687809</c:v>
                </c:pt>
                <c:pt idx="2246" formatCode="0.00">
                  <c:v>0.780004629513445</c:v>
                </c:pt>
                <c:pt idx="2247" formatCode="0.00">
                  <c:v>0.790590861413519</c:v>
                </c:pt>
                <c:pt idx="2248" formatCode="0.00">
                  <c:v>0.786557301763193</c:v>
                </c:pt>
                <c:pt idx="2249" formatCode="0.00">
                  <c:v>0.783783486634353</c:v>
                </c:pt>
                <c:pt idx="2250" formatCode="0.00">
                  <c:v>0.784769820874746</c:v>
                </c:pt>
                <c:pt idx="2251" formatCode="0.00">
                  <c:v>0.797552526853473</c:v>
                </c:pt>
                <c:pt idx="2252" formatCode="0.00">
                  <c:v>0.790322809650222</c:v>
                </c:pt>
                <c:pt idx="2253" formatCode="0.00">
                  <c:v>0.782123704256964</c:v>
                </c:pt>
                <c:pt idx="2254" formatCode="0.00">
                  <c:v>0.777129509668226</c:v>
                </c:pt>
                <c:pt idx="2255" formatCode="0.00">
                  <c:v>0.771307600591091</c:v>
                </c:pt>
                <c:pt idx="2256" formatCode="0.00">
                  <c:v>0.740150453775883</c:v>
                </c:pt>
                <c:pt idx="2257" formatCode="0.00">
                  <c:v>0.743807777928542</c:v>
                </c:pt>
                <c:pt idx="2258" formatCode="0.00">
                  <c:v>0.751234538696702</c:v>
                </c:pt>
                <c:pt idx="2259" formatCode="0.00">
                  <c:v>0.757872657223792</c:v>
                </c:pt>
                <c:pt idx="2260" formatCode="0.00">
                  <c:v>0.76484188605204</c:v>
                </c:pt>
                <c:pt idx="2261" formatCode="0.00">
                  <c:v>0.773683378998663</c:v>
                </c:pt>
                <c:pt idx="2262" formatCode="0.00">
                  <c:v>0.78749026313819</c:v>
                </c:pt>
                <c:pt idx="2263" formatCode="0.00">
                  <c:v>0.782163589550184</c:v>
                </c:pt>
                <c:pt idx="2264" formatCode="0.00">
                  <c:v>0.780414070726109</c:v>
                </c:pt>
                <c:pt idx="2265" formatCode="0.00">
                  <c:v>0.783293291526738</c:v>
                </c:pt>
                <c:pt idx="2266" formatCode="0.00">
                  <c:v>0.782613847442704</c:v>
                </c:pt>
                <c:pt idx="2267" formatCode="0.00">
                  <c:v>0.795420286424992</c:v>
                </c:pt>
                <c:pt idx="2268" formatCode="0.00">
                  <c:v>0.796990364038388</c:v>
                </c:pt>
                <c:pt idx="2269" formatCode="0.00">
                  <c:v>0.805927429392833</c:v>
                </c:pt>
                <c:pt idx="2270" formatCode="0.00">
                  <c:v>0.796357606337436</c:v>
                </c:pt>
                <c:pt idx="2271" formatCode="0.00">
                  <c:v>0.782834176489794</c:v>
                </c:pt>
                <c:pt idx="2272" formatCode="0.00">
                  <c:v>0.318403181392033</c:v>
                </c:pt>
                <c:pt idx="2273" formatCode="0.00">
                  <c:v>0.321705862591999</c:v>
                </c:pt>
                <c:pt idx="2274" formatCode="0.00">
                  <c:v>0.321935337393061</c:v>
                </c:pt>
                <c:pt idx="2275" formatCode="0.00">
                  <c:v>0.322168627090082</c:v>
                </c:pt>
                <c:pt idx="2276" formatCode="0.00">
                  <c:v>0.31039460035049</c:v>
                </c:pt>
                <c:pt idx="2277" formatCode="0.00">
                  <c:v>0.324325085448167</c:v>
                </c:pt>
                <c:pt idx="2278" formatCode="0.00">
                  <c:v>0.317475965718481</c:v>
                </c:pt>
                <c:pt idx="2279" formatCode="0.00">
                  <c:v>0.312739962089596</c:v>
                </c:pt>
                <c:pt idx="2280" formatCode="0.00">
                  <c:v>0.307272219541233</c:v>
                </c:pt>
                <c:pt idx="2281" formatCode="0.00">
                  <c:v>0.304397671423436</c:v>
                </c:pt>
                <c:pt idx="2282" formatCode="0.00">
                  <c:v>0.313074351376454</c:v>
                </c:pt>
                <c:pt idx="2283" formatCode="0.00">
                  <c:v>0.343076926159618</c:v>
                </c:pt>
                <c:pt idx="2284" formatCode="0.00">
                  <c:v>0.382846730109925</c:v>
                </c:pt>
                <c:pt idx="2285" formatCode="0.00">
                  <c:v>0.396398905192352</c:v>
                </c:pt>
                <c:pt idx="2286" formatCode="0.00">
                  <c:v>0.402997980111368</c:v>
                </c:pt>
                <c:pt idx="2287" formatCode="0.00">
                  <c:v>0.386358737566202</c:v>
                </c:pt>
                <c:pt idx="2288" formatCode="0.00">
                  <c:v>0.4280516700382</c:v>
                </c:pt>
                <c:pt idx="2289" formatCode="0.00">
                  <c:v>0.432759952753164</c:v>
                </c:pt>
                <c:pt idx="2290" formatCode="0.00">
                  <c:v>0.437864902710374</c:v>
                </c:pt>
                <c:pt idx="2291" formatCode="0.00">
                  <c:v>0.442957161340414</c:v>
                </c:pt>
                <c:pt idx="2292" formatCode="0.00">
                  <c:v>0.44895991527978</c:v>
                </c:pt>
                <c:pt idx="2293" formatCode="0.00">
                  <c:v>0.455026222845126</c:v>
                </c:pt>
                <c:pt idx="2294" formatCode="0.00">
                  <c:v>0.465318904931563</c:v>
                </c:pt>
                <c:pt idx="2295" formatCode="0.00">
                  <c:v>0.478422870667516</c:v>
                </c:pt>
                <c:pt idx="2296" formatCode="0.00">
                  <c:v>0.485582345896123</c:v>
                </c:pt>
                <c:pt idx="2297" formatCode="0.00">
                  <c:v>0.480991495765659</c:v>
                </c:pt>
                <c:pt idx="2298" formatCode="0.00">
                  <c:v>0.530308579420991</c:v>
                </c:pt>
                <c:pt idx="2299" formatCode="0.00">
                  <c:v>0.537725941547549</c:v>
                </c:pt>
                <c:pt idx="2300" formatCode="0.00">
                  <c:v>0.54428093054653</c:v>
                </c:pt>
                <c:pt idx="2301" formatCode="0.00">
                  <c:v>0.550169998911931</c:v>
                </c:pt>
                <c:pt idx="2302" formatCode="0.00">
                  <c:v>0.578910476065043</c:v>
                </c:pt>
                <c:pt idx="2303" formatCode="0.00">
                  <c:v>0.569210977838697</c:v>
                </c:pt>
                <c:pt idx="2304" formatCode="0.00">
                  <c:v>0.3971145473182</c:v>
                </c:pt>
                <c:pt idx="2305" formatCode="0.00">
                  <c:v>0.39703953782587</c:v>
                </c:pt>
                <c:pt idx="2306" formatCode="0.00">
                  <c:v>0.38589089133183</c:v>
                </c:pt>
                <c:pt idx="2307" formatCode="0.00">
                  <c:v>0.373940328087001</c:v>
                </c:pt>
                <c:pt idx="2308" formatCode="0.00">
                  <c:v>0.361136234799991</c:v>
                </c:pt>
                <c:pt idx="2309" formatCode="0.00">
                  <c:v>0.365290442183841</c:v>
                </c:pt>
                <c:pt idx="2310" formatCode="0.00">
                  <c:v>0.361281651805306</c:v>
                </c:pt>
                <c:pt idx="2311" formatCode="0.00">
                  <c:v>0.380571746167795</c:v>
                </c:pt>
                <c:pt idx="2312" formatCode="0.00">
                  <c:v>0.399723363284978</c:v>
                </c:pt>
                <c:pt idx="2313" formatCode="0.00">
                  <c:v>0.39692119765973</c:v>
                </c:pt>
                <c:pt idx="2314" formatCode="0.00">
                  <c:v>0.398920862483795</c:v>
                </c:pt>
                <c:pt idx="2315" formatCode="0.00">
                  <c:v>0.400426456760383</c:v>
                </c:pt>
                <c:pt idx="2316" formatCode="0.00">
                  <c:v>0.407114740479504</c:v>
                </c:pt>
                <c:pt idx="2317" formatCode="0.00">
                  <c:v>0.396829798328064</c:v>
                </c:pt>
                <c:pt idx="2318" formatCode="0.00">
                  <c:v>0.397250013867846</c:v>
                </c:pt>
                <c:pt idx="2319" formatCode="0.00">
                  <c:v>0.384841128737734</c:v>
                </c:pt>
                <c:pt idx="2320" formatCode="0.00">
                  <c:v>0.411193257590672</c:v>
                </c:pt>
                <c:pt idx="2321" formatCode="0.00">
                  <c:v>0.423312678210175</c:v>
                </c:pt>
                <c:pt idx="2322" formatCode="0.00">
                  <c:v>0.443550993941815</c:v>
                </c:pt>
                <c:pt idx="2323" formatCode="0.00">
                  <c:v>0.453918004716176</c:v>
                </c:pt>
                <c:pt idx="2324" formatCode="0.00">
                  <c:v>0.458272763877073</c:v>
                </c:pt>
                <c:pt idx="2325" formatCode="0.00">
                  <c:v>0.456411976951541</c:v>
                </c:pt>
                <c:pt idx="2326" formatCode="0.00">
                  <c:v>0.441917576151674</c:v>
                </c:pt>
                <c:pt idx="2327" formatCode="0.00">
                  <c:v>0.445502436556809</c:v>
                </c:pt>
                <c:pt idx="2328" formatCode="0.00">
                  <c:v>0.432249600933185</c:v>
                </c:pt>
                <c:pt idx="2329" formatCode="0.00">
                  <c:v>0.434543168517365</c:v>
                </c:pt>
                <c:pt idx="2330" formatCode="0.00">
                  <c:v>0.439177148868562</c:v>
                </c:pt>
                <c:pt idx="2331" formatCode="0.00">
                  <c:v>0.463101538570668</c:v>
                </c:pt>
                <c:pt idx="2332" formatCode="0.00">
                  <c:v>0.476570618948982</c:v>
                </c:pt>
                <c:pt idx="2333" formatCode="0.00">
                  <c:v>0.485939324806456</c:v>
                </c:pt>
                <c:pt idx="2334" formatCode="0.00">
                  <c:v>0.495830920745212</c:v>
                </c:pt>
                <c:pt idx="2335" formatCode="0.00">
                  <c:v>0.50247610753341</c:v>
                </c:pt>
                <c:pt idx="2336" formatCode="0.00">
                  <c:v>0.378462799473214</c:v>
                </c:pt>
                <c:pt idx="2337" formatCode="0.00">
                  <c:v>0.36932046332622</c:v>
                </c:pt>
                <c:pt idx="2338" formatCode="0.00">
                  <c:v>0.372063696604059</c:v>
                </c:pt>
                <c:pt idx="2339" formatCode="0.00">
                  <c:v>0.362472896265908</c:v>
                </c:pt>
                <c:pt idx="2340" formatCode="0.00">
                  <c:v>0.353928667403266</c:v>
                </c:pt>
                <c:pt idx="2341" formatCode="0.00">
                  <c:v>0.333190209660386</c:v>
                </c:pt>
                <c:pt idx="2342" formatCode="0.00">
                  <c:v>0.287019006016051</c:v>
                </c:pt>
                <c:pt idx="2343" formatCode="0.00">
                  <c:v>0.273475750989158</c:v>
                </c:pt>
                <c:pt idx="2344" formatCode="0.00">
                  <c:v>0.275348350085044</c:v>
                </c:pt>
                <c:pt idx="2345" formatCode="0.00">
                  <c:v>0.260841863684074</c:v>
                </c:pt>
                <c:pt idx="2346" formatCode="0.00">
                  <c:v>0.268471309816501</c:v>
                </c:pt>
                <c:pt idx="2347" formatCode="0.00">
                  <c:v>0.275250071835756</c:v>
                </c:pt>
                <c:pt idx="2348" formatCode="0.00">
                  <c:v>0.258135108516546</c:v>
                </c:pt>
                <c:pt idx="2349" formatCode="0.00">
                  <c:v>0.242186472498372</c:v>
                </c:pt>
                <c:pt idx="2350" formatCode="0.00">
                  <c:v>0.207978189917349</c:v>
                </c:pt>
                <c:pt idx="2351" formatCode="0.00">
                  <c:v>0.211018188188201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Dashboard!$F$4</c:f>
              <c:strCache>
                <c:ptCount val="1"/>
                <c:pt idx="0">
                  <c:v>Iraq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GDP_Anal!$L$3:$L$2674</c:f>
              <c:numCache>
                <c:formatCode>0.000</c:formatCode>
                <c:ptCount val="2672"/>
                <c:pt idx="0">
                  <c:v>0.163976752318462</c:v>
                </c:pt>
                <c:pt idx="1">
                  <c:v>0.164919971493003</c:v>
                </c:pt>
                <c:pt idx="2">
                  <c:v>0.159552336443178</c:v>
                </c:pt>
                <c:pt idx="3">
                  <c:v>0.15794543899727</c:v>
                </c:pt>
                <c:pt idx="4">
                  <c:v>0.166196308168544</c:v>
                </c:pt>
                <c:pt idx="5">
                  <c:v>0.175477486540715</c:v>
                </c:pt>
                <c:pt idx="6">
                  <c:v>0.172972973158139</c:v>
                </c:pt>
                <c:pt idx="7">
                  <c:v>0.160872896253269</c:v>
                </c:pt>
                <c:pt idx="8">
                  <c:v>0.169405984942382</c:v>
                </c:pt>
                <c:pt idx="9">
                  <c:v>0.15067679397767</c:v>
                </c:pt>
                <c:pt idx="10">
                  <c:v>0.162275728043357</c:v>
                </c:pt>
                <c:pt idx="11">
                  <c:v>0.177123889552386</c:v>
                </c:pt>
                <c:pt idx="12">
                  <c:v>0.18466525142777</c:v>
                </c:pt>
                <c:pt idx="13">
                  <c:v>0.191768435056305</c:v>
                </c:pt>
                <c:pt idx="14">
                  <c:v>0.206073483102163</c:v>
                </c:pt>
                <c:pt idx="15">
                  <c:v>0.205357507680597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Dashboard!$F$6</c:f>
              <c:strCache>
                <c:ptCount val="1"/>
                <c:pt idx="0">
                  <c:v>Turkmenistan</c:v>
                </c:pt>
              </c:strCache>
            </c:strRef>
          </c:tx>
          <c:spPr>
            <a:ln w="47625">
              <a:noFill/>
            </a:ln>
          </c:spPr>
          <c:marker>
            <c:symbol val="triangle"/>
            <c:size val="9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GDP_Anal!$M$3:$M$2674</c:f>
              <c:numCache>
                <c:formatCode>General</c:formatCode>
                <c:ptCount val="2672"/>
                <c:pt idx="16" formatCode="0.000">
                  <c:v>0.306334164440564</c:v>
                </c:pt>
                <c:pt idx="17" formatCode="0.000">
                  <c:v>0.309721905313688</c:v>
                </c:pt>
                <c:pt idx="18" formatCode="0.000">
                  <c:v>0.32257705627874</c:v>
                </c:pt>
                <c:pt idx="19" formatCode="0.000">
                  <c:v>0.335439494807768</c:v>
                </c:pt>
                <c:pt idx="20" formatCode="0.000">
                  <c:v>0.341130686826163</c:v>
                </c:pt>
                <c:pt idx="21" formatCode="0.000">
                  <c:v>0.339684172348301</c:v>
                </c:pt>
                <c:pt idx="22" formatCode="0.000">
                  <c:v>0.353987266167764</c:v>
                </c:pt>
                <c:pt idx="23" formatCode="0.000">
                  <c:v>0.352351223630662</c:v>
                </c:pt>
                <c:pt idx="24" formatCode="0.000">
                  <c:v>0.397438600995361</c:v>
                </c:pt>
                <c:pt idx="25" formatCode="0.000">
                  <c:v>0.377285148618108</c:v>
                </c:pt>
                <c:pt idx="26" formatCode="0.000">
                  <c:v>0.39462312956981</c:v>
                </c:pt>
                <c:pt idx="27" formatCode="0.000">
                  <c:v>0.364625759885272</c:v>
                </c:pt>
                <c:pt idx="28" formatCode="0.000">
                  <c:v>0.369674090773887</c:v>
                </c:pt>
                <c:pt idx="29" formatCode="0.000">
                  <c:v>0.386898646263384</c:v>
                </c:pt>
                <c:pt idx="30" formatCode="0.000">
                  <c:v>0.395282008040392</c:v>
                </c:pt>
                <c:pt idx="31" formatCode="0.000">
                  <c:v>0.392559526124343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Dashboard!$F$7</c:f>
              <c:strCache>
                <c:ptCount val="1"/>
                <c:pt idx="0">
                  <c:v>Zimbabwe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GDP_Anal!$N$3:$N$2674</c:f>
              <c:numCache>
                <c:formatCode>General</c:formatCode>
                <c:ptCount val="2672"/>
                <c:pt idx="32" formatCode="0.000">
                  <c:v>0.378462799473214</c:v>
                </c:pt>
                <c:pt idx="33" formatCode="0.000">
                  <c:v>0.36932046332622</c:v>
                </c:pt>
                <c:pt idx="34" formatCode="0.000">
                  <c:v>0.372063696604059</c:v>
                </c:pt>
                <c:pt idx="35" formatCode="0.000">
                  <c:v>0.362472896265908</c:v>
                </c:pt>
                <c:pt idx="36" formatCode="0.000">
                  <c:v>0.353928667403266</c:v>
                </c:pt>
                <c:pt idx="37" formatCode="0.000">
                  <c:v>0.333190209660386</c:v>
                </c:pt>
                <c:pt idx="38" formatCode="0.000">
                  <c:v>0.287019006016051</c:v>
                </c:pt>
                <c:pt idx="39" formatCode="0.000">
                  <c:v>0.273475750989158</c:v>
                </c:pt>
                <c:pt idx="40" formatCode="0.000">
                  <c:v>0.275348350085044</c:v>
                </c:pt>
                <c:pt idx="41" formatCode="0.000">
                  <c:v>0.260841863684074</c:v>
                </c:pt>
                <c:pt idx="42" formatCode="0.000">
                  <c:v>0.268471309816501</c:v>
                </c:pt>
                <c:pt idx="43" formatCode="0.000">
                  <c:v>0.275250071835756</c:v>
                </c:pt>
                <c:pt idx="44" formatCode="0.000">
                  <c:v>0.258135108516546</c:v>
                </c:pt>
                <c:pt idx="45" formatCode="0.000">
                  <c:v>0.242186472498372</c:v>
                </c:pt>
                <c:pt idx="46" formatCode="0.000">
                  <c:v>0.207978189917349</c:v>
                </c:pt>
                <c:pt idx="47" formatCode="0.000">
                  <c:v>0.211018188188201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Dashboard!$F$8</c:f>
              <c:strCache>
                <c:ptCount val="1"/>
                <c:pt idx="0">
                  <c:v>Mexico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7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GDP_Anal!$O$3:$O$2674</c:f>
              <c:numCache>
                <c:formatCode>General</c:formatCode>
                <c:ptCount val="2672"/>
                <c:pt idx="48" formatCode="0.000">
                  <c:v>0.465444379220462</c:v>
                </c:pt>
                <c:pt idx="49" formatCode="0.000">
                  <c:v>0.469215401871537</c:v>
                </c:pt>
                <c:pt idx="50" formatCode="0.000">
                  <c:v>0.463334009499797</c:v>
                </c:pt>
                <c:pt idx="51" formatCode="0.000">
                  <c:v>0.473198562665615</c:v>
                </c:pt>
                <c:pt idx="52" formatCode="0.000">
                  <c:v>0.495316171496415</c:v>
                </c:pt>
                <c:pt idx="53" formatCode="0.000">
                  <c:v>0.512712558928829</c:v>
                </c:pt>
                <c:pt idx="54" formatCode="0.000">
                  <c:v>0.528658266104497</c:v>
                </c:pt>
                <c:pt idx="55" formatCode="0.000">
                  <c:v>0.54940232037485</c:v>
                </c:pt>
                <c:pt idx="56" formatCode="0.000">
                  <c:v>0.560947820155493</c:v>
                </c:pt>
                <c:pt idx="57" formatCode="0.000">
                  <c:v>0.569274052140285</c:v>
                </c:pt>
                <c:pt idx="58" formatCode="0.000">
                  <c:v>0.563863162263652</c:v>
                </c:pt>
                <c:pt idx="59" formatCode="0.000">
                  <c:v>0.560543132835564</c:v>
                </c:pt>
                <c:pt idx="60" formatCode="0.000">
                  <c:v>0.57185798021013</c:v>
                </c:pt>
                <c:pt idx="61" formatCode="0.000">
                  <c:v>0.575907116572509</c:v>
                </c:pt>
                <c:pt idx="62" formatCode="0.000">
                  <c:v>0.57815463826682</c:v>
                </c:pt>
                <c:pt idx="63" formatCode="0.000">
                  <c:v>0.592922387680752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90936"/>
        <c:axId val="538744936"/>
      </c:scatterChart>
      <c:valAx>
        <c:axId val="538190936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 per cap   USD2005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38744936"/>
        <c:crosses val="autoZero"/>
        <c:crossBetween val="midCat"/>
      </c:valAx>
      <c:valAx>
        <c:axId val="538744936"/>
        <c:scaling>
          <c:orientation val="minMax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Readiness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381909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57202123652539"/>
          <c:y val="0.593720918594924"/>
          <c:w val="0.117740928739261"/>
          <c:h val="0.250287019452427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508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Dashboard!$F$4</c:f>
              <c:strCache>
                <c:ptCount val="1"/>
                <c:pt idx="0">
                  <c:v>Iraq</c:v>
                </c:pt>
              </c:strCache>
            </c:strRef>
          </c:tx>
          <c:spPr>
            <a:ln>
              <a:solidFill>
                <a:srgbClr val="5DD6F6"/>
              </a:solidFill>
            </a:ln>
            <a:effectLst>
              <a:outerShdw blurRad="12700" dist="25400" dir="2700000" algn="tl" rotWithShape="0">
                <a:schemeClr val="accent5">
                  <a:lumMod val="75000"/>
                  <a:alpha val="75000"/>
                </a:schemeClr>
              </a:outerShdw>
            </a:effectLst>
          </c:spPr>
          <c:marker>
            <c:symbol val="diamond"/>
            <c:size val="5"/>
            <c:spPr>
              <a:solidFill>
                <a:srgbClr val="0000FF"/>
              </a:solidFill>
              <a:effectLst>
                <a:outerShdw blurRad="12700" dist="25400" dir="2700000" algn="tl" rotWithShape="0">
                  <a:schemeClr val="accent5">
                    <a:lumMod val="75000"/>
                    <a:alpha val="75000"/>
                  </a:schemeClr>
                </a:outerShdw>
              </a:effectLst>
            </c:spPr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Dashboard!$BU$39:$CJ$39</c:f>
              <c:numCache>
                <c:formatCode>0.00</c:formatCode>
                <c:ptCount val="16"/>
                <c:pt idx="0">
                  <c:v>0.412083723867167</c:v>
                </c:pt>
                <c:pt idx="1">
                  <c:v>0.411801051589961</c:v>
                </c:pt>
                <c:pt idx="2">
                  <c:v>0.407220445448445</c:v>
                </c:pt>
                <c:pt idx="3">
                  <c:v>0.428461867552448</c:v>
                </c:pt>
                <c:pt idx="4">
                  <c:v>0.419406063365798</c:v>
                </c:pt>
                <c:pt idx="5">
                  <c:v>0.406951612266893</c:v>
                </c:pt>
                <c:pt idx="6">
                  <c:v>0.406170584816598</c:v>
                </c:pt>
                <c:pt idx="7">
                  <c:v>0.407086284020313</c:v>
                </c:pt>
                <c:pt idx="8">
                  <c:v>0.411205374780285</c:v>
                </c:pt>
                <c:pt idx="9">
                  <c:v>0.40551843096032</c:v>
                </c:pt>
                <c:pt idx="10">
                  <c:v>0.404140432783109</c:v>
                </c:pt>
                <c:pt idx="11">
                  <c:v>0.412695911300664</c:v>
                </c:pt>
                <c:pt idx="12">
                  <c:v>0.41200891129876</c:v>
                </c:pt>
                <c:pt idx="13">
                  <c:v>0.40665478480159</c:v>
                </c:pt>
                <c:pt idx="14">
                  <c:v>0.407336490229551</c:v>
                </c:pt>
                <c:pt idx="15">
                  <c:v>0.410776573017052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Dashboard!$F$6</c:f>
              <c:strCache>
                <c:ptCount val="1"/>
                <c:pt idx="0">
                  <c:v>Turkmenistan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Dashboard!$BU$40:$CJ$40</c:f>
              <c:numCache>
                <c:formatCode>0.00</c:formatCode>
                <c:ptCount val="16"/>
                <c:pt idx="0">
                  <c:v>0.263744529742435</c:v>
                </c:pt>
                <c:pt idx="1">
                  <c:v>0.271906554878439</c:v>
                </c:pt>
                <c:pt idx="2">
                  <c:v>0.262406605151883</c:v>
                </c:pt>
                <c:pt idx="3">
                  <c:v>0.256707807928873</c:v>
                </c:pt>
                <c:pt idx="4">
                  <c:v>0.253823869032835</c:v>
                </c:pt>
                <c:pt idx="5">
                  <c:v>0.25235867305153</c:v>
                </c:pt>
                <c:pt idx="6">
                  <c:v>0.251645568506571</c:v>
                </c:pt>
                <c:pt idx="7">
                  <c:v>0.252663657075166</c:v>
                </c:pt>
                <c:pt idx="8">
                  <c:v>0.254628894973598</c:v>
                </c:pt>
                <c:pt idx="9">
                  <c:v>0.257019717714174</c:v>
                </c:pt>
                <c:pt idx="10">
                  <c:v>0.257529103395584</c:v>
                </c:pt>
                <c:pt idx="11">
                  <c:v>0.258636188873408</c:v>
                </c:pt>
                <c:pt idx="12">
                  <c:v>0.261598549777786</c:v>
                </c:pt>
                <c:pt idx="13">
                  <c:v>0.262038642314187</c:v>
                </c:pt>
                <c:pt idx="14">
                  <c:v>0.2647827394885</c:v>
                </c:pt>
                <c:pt idx="15">
                  <c:v>0.267796298802866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Dashboard!$F$7</c:f>
              <c:strCache>
                <c:ptCount val="1"/>
                <c:pt idx="0">
                  <c:v>Zimbabwe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Dashboard!$BU$41:$CJ$41</c:f>
              <c:numCache>
                <c:formatCode>0.00</c:formatCode>
                <c:ptCount val="16"/>
                <c:pt idx="0">
                  <c:v>0.422469319018188</c:v>
                </c:pt>
                <c:pt idx="1">
                  <c:v>0.42886670183181</c:v>
                </c:pt>
                <c:pt idx="2">
                  <c:v>0.426947191453407</c:v>
                </c:pt>
                <c:pt idx="3">
                  <c:v>0.429946906015258</c:v>
                </c:pt>
                <c:pt idx="4">
                  <c:v>0.432000508972628</c:v>
                </c:pt>
                <c:pt idx="5">
                  <c:v>0.432562279552589</c:v>
                </c:pt>
                <c:pt idx="6">
                  <c:v>0.43984983829504</c:v>
                </c:pt>
                <c:pt idx="7">
                  <c:v>0.457191335880531</c:v>
                </c:pt>
                <c:pt idx="8">
                  <c:v>0.457336612097148</c:v>
                </c:pt>
                <c:pt idx="9">
                  <c:v>0.460071806862613</c:v>
                </c:pt>
                <c:pt idx="10">
                  <c:v>0.452527220677778</c:v>
                </c:pt>
                <c:pt idx="11">
                  <c:v>0.463708671969745</c:v>
                </c:pt>
                <c:pt idx="12">
                  <c:v>0.458116872494761</c:v>
                </c:pt>
                <c:pt idx="13">
                  <c:v>0.457716294016431</c:v>
                </c:pt>
                <c:pt idx="14">
                  <c:v>0.460500239025204</c:v>
                </c:pt>
                <c:pt idx="15">
                  <c:v>0.463743267361519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Dashboard!$F$8</c:f>
              <c:strCache>
                <c:ptCount val="1"/>
                <c:pt idx="0">
                  <c:v>Mexico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Dashboard!$BU$42:$CJ$42</c:f>
              <c:numCache>
                <c:formatCode>0.00</c:formatCode>
                <c:ptCount val="16"/>
                <c:pt idx="0">
                  <c:v>0.289998711057574</c:v>
                </c:pt>
                <c:pt idx="1">
                  <c:v>0.292498801168685</c:v>
                </c:pt>
                <c:pt idx="2">
                  <c:v>0.288558891512444</c:v>
                </c:pt>
                <c:pt idx="3">
                  <c:v>0.289230520129914</c:v>
                </c:pt>
                <c:pt idx="4">
                  <c:v>0.291906806554315</c:v>
                </c:pt>
                <c:pt idx="5">
                  <c:v>0.290850149538514</c:v>
                </c:pt>
                <c:pt idx="6">
                  <c:v>0.287611289409705</c:v>
                </c:pt>
                <c:pt idx="7">
                  <c:v>0.285656374210988</c:v>
                </c:pt>
                <c:pt idx="8">
                  <c:v>0.280935824701068</c:v>
                </c:pt>
                <c:pt idx="9">
                  <c:v>0.27620989017913</c:v>
                </c:pt>
                <c:pt idx="10">
                  <c:v>0.273780456890322</c:v>
                </c:pt>
                <c:pt idx="11">
                  <c:v>0.273856463511565</c:v>
                </c:pt>
                <c:pt idx="12">
                  <c:v>0.270277895816507</c:v>
                </c:pt>
                <c:pt idx="13">
                  <c:v>0.273909645079976</c:v>
                </c:pt>
                <c:pt idx="14">
                  <c:v>0.275744896795926</c:v>
                </c:pt>
                <c:pt idx="15">
                  <c:v>0.277804187599617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Dashboard!$F$9</c:f>
              <c:strCache>
                <c:ptCount val="1"/>
                <c:pt idx="0">
                  <c:v>L MiCs</c:v>
                </c:pt>
              </c:strCache>
            </c:strRef>
          </c:tx>
          <c:spPr>
            <a:ln w="317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Dashboard!$BU$43:$CJ$43</c:f>
              <c:numCache>
                <c:formatCode>0.00</c:formatCode>
                <c:ptCount val="16"/>
                <c:pt idx="0">
                  <c:v>0.368597738933116</c:v>
                </c:pt>
                <c:pt idx="1">
                  <c:v>0.3663120107823</c:v>
                </c:pt>
                <c:pt idx="2">
                  <c:v>0.365635934993224</c:v>
                </c:pt>
                <c:pt idx="3">
                  <c:v>0.364782810599966</c:v>
                </c:pt>
                <c:pt idx="4">
                  <c:v>0.363033242608127</c:v>
                </c:pt>
                <c:pt idx="5">
                  <c:v>0.361890156918186</c:v>
                </c:pt>
                <c:pt idx="6">
                  <c:v>0.360139399706271</c:v>
                </c:pt>
                <c:pt idx="7">
                  <c:v>0.360280150408385</c:v>
                </c:pt>
                <c:pt idx="8">
                  <c:v>0.357984335650633</c:v>
                </c:pt>
                <c:pt idx="9">
                  <c:v>0.357329354191415</c:v>
                </c:pt>
                <c:pt idx="10">
                  <c:v>0.35708104879599</c:v>
                </c:pt>
                <c:pt idx="11">
                  <c:v>0.356294721053328</c:v>
                </c:pt>
                <c:pt idx="12">
                  <c:v>0.355316349324683</c:v>
                </c:pt>
                <c:pt idx="13">
                  <c:v>0.355725826909249</c:v>
                </c:pt>
                <c:pt idx="14">
                  <c:v>0.360188047410358</c:v>
                </c:pt>
                <c:pt idx="15">
                  <c:v>0.36388736906813</c:v>
                </c:pt>
              </c:numCache>
            </c:numRef>
          </c:yVal>
          <c:smooth val="0"/>
        </c:ser>
        <c:ser>
          <c:idx val="5"/>
          <c:order val="5"/>
          <c:tx>
            <c:v>"World"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Dashboard!$BU$44:$CJ$44</c:f>
              <c:numCache>
                <c:formatCode>0.00</c:formatCode>
                <c:ptCount val="16"/>
                <c:pt idx="0">
                  <c:v>0.348287841527234</c:v>
                </c:pt>
                <c:pt idx="1">
                  <c:v>0.346586732870702</c:v>
                </c:pt>
                <c:pt idx="2">
                  <c:v>0.346002438423006</c:v>
                </c:pt>
                <c:pt idx="3">
                  <c:v>0.345590456606084</c:v>
                </c:pt>
                <c:pt idx="4">
                  <c:v>0.344204777052176</c:v>
                </c:pt>
                <c:pt idx="5">
                  <c:v>0.343233231043275</c:v>
                </c:pt>
                <c:pt idx="6">
                  <c:v>0.342258527419132</c:v>
                </c:pt>
                <c:pt idx="7">
                  <c:v>0.342343574991885</c:v>
                </c:pt>
                <c:pt idx="8">
                  <c:v>0.340938343957497</c:v>
                </c:pt>
                <c:pt idx="9">
                  <c:v>0.340104196159589</c:v>
                </c:pt>
                <c:pt idx="10">
                  <c:v>0.340075288443639</c:v>
                </c:pt>
                <c:pt idx="11">
                  <c:v>0.340485463460181</c:v>
                </c:pt>
                <c:pt idx="12">
                  <c:v>0.339545234173647</c:v>
                </c:pt>
                <c:pt idx="13">
                  <c:v>0.340246256154941</c:v>
                </c:pt>
                <c:pt idx="14">
                  <c:v>0.344462133097963</c:v>
                </c:pt>
                <c:pt idx="15">
                  <c:v>0.347741278650522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339992"/>
        <c:axId val="538343240"/>
      </c:scatterChart>
      <c:valAx>
        <c:axId val="538339992"/>
        <c:scaling>
          <c:orientation val="minMax"/>
          <c:max val="2010.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538343240"/>
        <c:crosses val="autoZero"/>
        <c:crossBetween val="midCat"/>
      </c:valAx>
      <c:valAx>
        <c:axId val="538343240"/>
        <c:scaling>
          <c:orientation val="minMax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>
                    <a:solidFill>
                      <a:schemeClr val="accent2">
                        <a:lumMod val="75000"/>
                      </a:schemeClr>
                    </a:solidFill>
                  </a:rPr>
                  <a:t>  </a:t>
                </a:r>
                <a:r>
                  <a:rPr lang="en-US" sz="1400">
                    <a:solidFill>
                      <a:schemeClr val="tx1"/>
                    </a:solidFill>
                  </a:rPr>
                  <a:t>&lt;--Less   </a:t>
                </a:r>
                <a:r>
                  <a:rPr lang="en-US" sz="1400">
                    <a:solidFill>
                      <a:schemeClr val="accent2">
                        <a:lumMod val="75000"/>
                      </a:schemeClr>
                    </a:solidFill>
                  </a:rPr>
                  <a:t>Vulnerability Index  </a:t>
                </a:r>
                <a:r>
                  <a:rPr lang="en-US" sz="1400"/>
                  <a:t>More --&gt;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538339992"/>
        <c:crosses val="autoZero"/>
        <c:crossBetween val="midCat"/>
        <c:majorUnit val="0.1"/>
      </c:valAx>
    </c:plotArea>
    <c:legend>
      <c:legendPos val="r"/>
      <c:layout/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ln w="50800">
      <a:solidFill>
        <a:schemeClr val="accent1">
          <a:lumMod val="50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Sectors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'Dash-Vuln'!$G$2:$J$2</c:f>
              <c:strCache>
                <c:ptCount val="4"/>
                <c:pt idx="0">
                  <c:v>Water</c:v>
                </c:pt>
                <c:pt idx="1">
                  <c:v>Agric</c:v>
                </c:pt>
                <c:pt idx="2">
                  <c:v>Health</c:v>
                </c:pt>
                <c:pt idx="3">
                  <c:v>Infra-Struct</c:v>
                </c:pt>
              </c:strCache>
            </c:strRef>
          </c:cat>
          <c:val>
            <c:numRef>
              <c:f>'Dash-Vuln'!$G$3:$J$3</c:f>
              <c:numCache>
                <c:formatCode>0.00</c:formatCode>
                <c:ptCount val="4"/>
                <c:pt idx="0">
                  <c:v>0.574355555329058</c:v>
                </c:pt>
                <c:pt idx="1">
                  <c:v>0.545522222168019</c:v>
                </c:pt>
                <c:pt idx="2">
                  <c:v>0.413505000190351</c:v>
                </c:pt>
                <c:pt idx="3">
                  <c:v>0.10972351438078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Components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'Dash-Vuln'!$K$2:$M$2</c:f>
              <c:strCache>
                <c:ptCount val="3"/>
                <c:pt idx="0">
                  <c:v>Exposure</c:v>
                </c:pt>
                <c:pt idx="1">
                  <c:v>Sensitivity</c:v>
                </c:pt>
                <c:pt idx="2">
                  <c:v>Capacity</c:v>
                </c:pt>
              </c:strCache>
            </c:strRef>
          </c:cat>
          <c:val>
            <c:numRef>
              <c:f>'Dash-Vuln'!$K$3:$M$3</c:f>
              <c:numCache>
                <c:formatCode>0.00</c:formatCode>
                <c:ptCount val="3"/>
                <c:pt idx="0">
                  <c:v>0.424191799006217</c:v>
                </c:pt>
                <c:pt idx="1">
                  <c:v>0.43770483867493</c:v>
                </c:pt>
                <c:pt idx="2">
                  <c:v>0.350261335546487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Sector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'Dash-Vuln'!$E$27:$J$27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'Dash-Vuln'!$E$28:$J$28</c:f>
              <c:numCache>
                <c:formatCode>0.00</c:formatCode>
                <c:ptCount val="6"/>
                <c:pt idx="0">
                  <c:v>1.0</c:v>
                </c:pt>
                <c:pt idx="1">
                  <c:v>1.0</c:v>
                </c:pt>
                <c:pt idx="2">
                  <c:v>0.241599999293685</c:v>
                </c:pt>
                <c:pt idx="3">
                  <c:v>0.65</c:v>
                </c:pt>
                <c:pt idx="4">
                  <c:v>0.255333333333333</c:v>
                </c:pt>
                <c:pt idx="5">
                  <c:v>0.299199999347329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Agriculture/Food Sector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'Dash-Vuln'!$K$27:$Q$27</c:f>
              <c:strCache>
                <c:ptCount val="7"/>
                <c:pt idx="0">
                  <c:v>Agric Yld Proj</c:v>
                </c:pt>
                <c:pt idx="1">
                  <c:v>Agric rural popn</c:v>
                </c:pt>
                <c:pt idx="2">
                  <c:v>Agric Capacity</c:v>
                </c:pt>
                <c:pt idx="3">
                  <c:v>Agric Yield CV</c:v>
                </c:pt>
                <c:pt idx="4">
                  <c:v>Agric Imports</c:v>
                </c:pt>
                <c:pt idx="5">
                  <c:v>Agric Malnutr</c:v>
                </c:pt>
                <c:pt idx="6">
                  <c:v>Health DALYs</c:v>
                </c:pt>
              </c:strCache>
            </c:strRef>
          </c:cat>
          <c:val>
            <c:numRef>
              <c:f>'Dash-Vuln'!$K$28:$Q$28</c:f>
              <c:numCache>
                <c:formatCode>0.00</c:formatCode>
                <c:ptCount val="7"/>
                <c:pt idx="0">
                  <c:v>0.736583333333333</c:v>
                </c:pt>
                <c:pt idx="1">
                  <c:v>0.338349999925122</c:v>
                </c:pt>
                <c:pt idx="2">
                  <c:v>0.927</c:v>
                </c:pt>
                <c:pt idx="3">
                  <c:v>0.12</c:v>
                </c:pt>
                <c:pt idx="4">
                  <c:v>1.0</c:v>
                </c:pt>
                <c:pt idx="5">
                  <c:v>0.15119999974966</c:v>
                </c:pt>
                <c:pt idx="6">
                  <c:v>0.7825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Health</a:t>
            </a:r>
            <a:r>
              <a:rPr lang="en-US" baseline="0"/>
              <a:t> Sector</a:t>
            </a:r>
            <a:endParaRPr lang="en-US"/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'Dash-Vuln'!$E$52:$I$52</c:f>
              <c:strCache>
                <c:ptCount val="5"/>
                <c:pt idx="0">
                  <c:v>Health Staff</c:v>
                </c:pt>
                <c:pt idx="1">
                  <c:v>Health Longev</c:v>
                </c:pt>
                <c:pt idx="2">
                  <c:v>Health Disease</c:v>
                </c:pt>
                <c:pt idx="3">
                  <c:v>Health External</c:v>
                </c:pt>
                <c:pt idx="4">
                  <c:v>Health Matern</c:v>
                </c:pt>
              </c:strCache>
            </c:strRef>
          </c:cat>
          <c:val>
            <c:numRef>
              <c:f>'Dash-Vuln'!$E$53:$I$53</c:f>
              <c:numCache>
                <c:formatCode>0.00</c:formatCode>
                <c:ptCount val="5"/>
                <c:pt idx="0">
                  <c:v>0.8896</c:v>
                </c:pt>
                <c:pt idx="1">
                  <c:v>0.395750554882885</c:v>
                </c:pt>
                <c:pt idx="2">
                  <c:v>0.29499561</c:v>
                </c:pt>
                <c:pt idx="3">
                  <c:v>0.0313663762538585</c:v>
                </c:pt>
                <c:pt idx="4">
                  <c:v>0.0868174600053646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Infrastructure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'Dash-Vuln'!$J$52:$O$52</c:f>
              <c:strCache>
                <c:ptCount val="6"/>
                <c:pt idx="0">
                  <c:v>Coast Area</c:v>
                </c:pt>
                <c:pt idx="1">
                  <c:v>Coast Popn</c:v>
                </c:pt>
                <c:pt idx="2">
                  <c:v>Energy Access</c:v>
                </c:pt>
                <c:pt idx="3">
                  <c:v>Energy Sensit</c:v>
                </c:pt>
                <c:pt idx="4">
                  <c:v>Road Floods</c:v>
                </c:pt>
                <c:pt idx="5">
                  <c:v>Road Paved</c:v>
                </c:pt>
              </c:strCache>
            </c:strRef>
          </c:cat>
          <c:val>
            <c:numRef>
              <c:f>'Dash-Vuln'!$J$53:$O$53</c:f>
              <c:numCache>
                <c:formatCode>0.00</c:formatCode>
                <c:ptCount val="6"/>
                <c:pt idx="0">
                  <c:v>0.0802176572157239</c:v>
                </c:pt>
                <c:pt idx="1">
                  <c:v>0.115953866963715</c:v>
                </c:pt>
                <c:pt idx="2">
                  <c:v>0.15</c:v>
                </c:pt>
                <c:pt idx="3">
                  <c:v>0.0</c:v>
                </c:pt>
                <c:pt idx="4">
                  <c:v>0.00342959050689348</c:v>
                </c:pt>
                <c:pt idx="5">
                  <c:v>0.308739971598346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Dashboard!$BW$30</c:f>
              <c:strCache>
                <c:ptCount val="1"/>
                <c:pt idx="0">
                  <c:v>Iraq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Dashboard!$BX$30:$CC$30</c:f>
              <c:numCache>
                <c:formatCode>0.00</c:formatCode>
                <c:ptCount val="6"/>
                <c:pt idx="0">
                  <c:v>0.410776573017052</c:v>
                </c:pt>
                <c:pt idx="1">
                  <c:v>0.574355555329058</c:v>
                </c:pt>
                <c:pt idx="2">
                  <c:v>0.545522222168019</c:v>
                </c:pt>
                <c:pt idx="3">
                  <c:v>0.413505000190351</c:v>
                </c:pt>
                <c:pt idx="4">
                  <c:v>0.10972351438078</c:v>
                </c:pt>
                <c:pt idx="5">
                  <c:v>0.0</c:v>
                </c:pt>
              </c:numCache>
            </c:numRef>
          </c:val>
        </c:ser>
        <c:ser>
          <c:idx val="1"/>
          <c:order val="1"/>
          <c:tx>
            <c:strRef>
              <c:f>Dashboard!$BW$31</c:f>
              <c:strCache>
                <c:ptCount val="1"/>
                <c:pt idx="0">
                  <c:v>Turkmenistan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Dashboard!$BX$31:$CC$31</c:f>
              <c:numCache>
                <c:formatCode>0.00</c:formatCode>
                <c:ptCount val="6"/>
                <c:pt idx="0">
                  <c:v>0.267796298802866</c:v>
                </c:pt>
                <c:pt idx="1">
                  <c:v>0.414985433458305</c:v>
                </c:pt>
                <c:pt idx="2">
                  <c:v>0.353765666574674</c:v>
                </c:pt>
                <c:pt idx="3">
                  <c:v>0.246208764094523</c:v>
                </c:pt>
                <c:pt idx="4">
                  <c:v>0.0562253310839631</c:v>
                </c:pt>
                <c:pt idx="5">
                  <c:v>0.0</c:v>
                </c:pt>
              </c:numCache>
            </c:numRef>
          </c:val>
        </c:ser>
        <c:ser>
          <c:idx val="2"/>
          <c:order val="2"/>
          <c:tx>
            <c:strRef>
              <c:f>Dashboard!$BW$32</c:f>
              <c:strCache>
                <c:ptCount val="1"/>
                <c:pt idx="0">
                  <c:v>Zimbabwe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Dashboard!$BX$32:$CC$32</c:f>
              <c:numCache>
                <c:formatCode>0.00</c:formatCode>
                <c:ptCount val="6"/>
                <c:pt idx="0">
                  <c:v>0.463743267361519</c:v>
                </c:pt>
                <c:pt idx="1">
                  <c:v>0.308248528703963</c:v>
                </c:pt>
                <c:pt idx="2">
                  <c:v>0.560412174653542</c:v>
                </c:pt>
                <c:pt idx="3">
                  <c:v>0.649494051609601</c:v>
                </c:pt>
                <c:pt idx="4">
                  <c:v>0.33681831447897</c:v>
                </c:pt>
                <c:pt idx="5">
                  <c:v>0.0</c:v>
                </c:pt>
              </c:numCache>
            </c:numRef>
          </c:val>
        </c:ser>
        <c:ser>
          <c:idx val="3"/>
          <c:order val="3"/>
          <c:tx>
            <c:strRef>
              <c:f>Dashboard!$BW$33</c:f>
              <c:strCache>
                <c:ptCount val="1"/>
                <c:pt idx="0">
                  <c:v>Mexico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Dashboard!$BX$33:$CC$33</c:f>
              <c:numCache>
                <c:formatCode>0.00</c:formatCode>
                <c:ptCount val="6"/>
                <c:pt idx="0">
                  <c:v>0.277804187599617</c:v>
                </c:pt>
                <c:pt idx="1">
                  <c:v>0.270322221955491</c:v>
                </c:pt>
                <c:pt idx="2">
                  <c:v>0.465299188247927</c:v>
                </c:pt>
                <c:pt idx="3">
                  <c:v>0.243048236113062</c:v>
                </c:pt>
                <c:pt idx="4">
                  <c:v>0.132547104081989</c:v>
                </c:pt>
                <c:pt idx="5">
                  <c:v>0.0</c:v>
                </c:pt>
              </c:numCache>
            </c:numRef>
          </c:val>
        </c:ser>
        <c:ser>
          <c:idx val="4"/>
          <c:order val="4"/>
          <c:tx>
            <c:strRef>
              <c:f>Dashboard!$BW$34</c:f>
              <c:strCache>
                <c:ptCount val="1"/>
                <c:pt idx="0">
                  <c:v>L MiCs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Dashboard!$BX$34:$CC$34</c:f>
              <c:numCache>
                <c:formatCode>0.00</c:formatCode>
                <c:ptCount val="6"/>
                <c:pt idx="0">
                  <c:v>0.35033861414166</c:v>
                </c:pt>
                <c:pt idx="1">
                  <c:v>0.287597086646439</c:v>
                </c:pt>
                <c:pt idx="2">
                  <c:v>0.484206088564017</c:v>
                </c:pt>
                <c:pt idx="3">
                  <c:v>0.378233771787628</c:v>
                </c:pt>
                <c:pt idx="4">
                  <c:v>0.251317509568555</c:v>
                </c:pt>
                <c:pt idx="5">
                  <c:v>0.0</c:v>
                </c:pt>
              </c:numCache>
            </c:numRef>
          </c:val>
        </c:ser>
        <c:ser>
          <c:idx val="5"/>
          <c:order val="5"/>
          <c:tx>
            <c:strRef>
              <c:f>Dashboard!$BW$35</c:f>
              <c:strCache>
                <c:ptCount val="1"/>
                <c:pt idx="0">
                  <c:v>World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Dashboard!$BX$35:$CC$35</c:f>
              <c:numCache>
                <c:formatCode>0.00</c:formatCode>
                <c:ptCount val="6"/>
                <c:pt idx="0">
                  <c:v>0.347846520586201</c:v>
                </c:pt>
                <c:pt idx="1">
                  <c:v>0.287838613586319</c:v>
                </c:pt>
                <c:pt idx="2">
                  <c:v>0.47739498396254</c:v>
                </c:pt>
                <c:pt idx="3">
                  <c:v>0.369149687836211</c:v>
                </c:pt>
                <c:pt idx="4">
                  <c:v>0.257002796959733</c:v>
                </c:pt>
                <c:pt idx="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408664"/>
        <c:axId val="538804088"/>
      </c:barChart>
      <c:catAx>
        <c:axId val="538408664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38804088"/>
        <c:crosses val="autoZero"/>
        <c:auto val="1"/>
        <c:lblAlgn val="ctr"/>
        <c:lblOffset val="100"/>
        <c:noMultiLvlLbl val="0"/>
      </c:catAx>
      <c:valAx>
        <c:axId val="538804088"/>
        <c:scaling>
          <c:orientation val="minMax"/>
        </c:scaling>
        <c:delete val="0"/>
        <c:axPos val="t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3840866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Delta!$H$5</c:f>
              <c:strCache>
                <c:ptCount val="1"/>
                <c:pt idx="0">
                  <c:v>Vuln Delta</c:v>
                </c:pt>
              </c:strCache>
            </c:strRef>
          </c:tx>
          <c:spPr>
            <a:ln w="47625">
              <a:noFill/>
            </a:ln>
          </c:spP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AFG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ALB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DZA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ATG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ARG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ARM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AUS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AUT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AZE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BHS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BHR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BGD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BRB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BLR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BEL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BLZ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BEN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BTN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BOL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BIH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BWA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BRA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BRN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BGR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BFA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BDI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KHM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CMR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CAN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CPV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CAF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TCD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CHL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CHN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COL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COM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COG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COD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CRI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CIV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HRV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CUB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CYP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CZE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DNK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DJI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DMA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DOM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ECU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EGY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SLV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GNQ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ERI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EST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ETH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FJI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FIN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FRA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GAB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GMB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GEO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DEU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GHA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GRC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GRD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GTM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GIN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GNB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GUY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HTI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HND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HUN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ISL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IND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IDN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IRN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IRQ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IRL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ISR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ITA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JAM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JPN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JOR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KAZ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KEN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KIR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PRK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KOR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KWT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KGZ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LAO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LVA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LBN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LSO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6"/>
              <c:layout/>
              <c:tx>
                <c:rich>
                  <a:bodyPr/>
                  <a:lstStyle/>
                  <a:p>
                    <a:r>
                      <a:rPr lang="en-US"/>
                      <a:t>LBR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7"/>
              <c:layout/>
              <c:tx>
                <c:rich>
                  <a:bodyPr/>
                  <a:lstStyle/>
                  <a:p>
                    <a:r>
                      <a:rPr lang="en-US"/>
                      <a:t>LBY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8"/>
              <c:layout/>
              <c:tx>
                <c:rich>
                  <a:bodyPr/>
                  <a:lstStyle/>
                  <a:p>
                    <a:r>
                      <a:rPr lang="en-US"/>
                      <a:t>LIE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9"/>
              <c:layout/>
              <c:tx>
                <c:rich>
                  <a:bodyPr/>
                  <a:lstStyle/>
                  <a:p>
                    <a:r>
                      <a:rPr lang="en-US"/>
                      <a:t>LTU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0"/>
              <c:layout/>
              <c:tx>
                <c:rich>
                  <a:bodyPr/>
                  <a:lstStyle/>
                  <a:p>
                    <a:r>
                      <a:rPr lang="en-US"/>
                      <a:t>LUX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1"/>
              <c:layout/>
              <c:tx>
                <c:rich>
                  <a:bodyPr/>
                  <a:lstStyle/>
                  <a:p>
                    <a:r>
                      <a:rPr lang="en-US"/>
                      <a:t>MDG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2"/>
              <c:layout/>
              <c:tx>
                <c:rich>
                  <a:bodyPr/>
                  <a:lstStyle/>
                  <a:p>
                    <a:r>
                      <a:rPr lang="en-US"/>
                      <a:t>MWI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3"/>
              <c:layout/>
              <c:tx>
                <c:rich>
                  <a:bodyPr/>
                  <a:lstStyle/>
                  <a:p>
                    <a:r>
                      <a:rPr lang="en-US"/>
                      <a:t>MYS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4"/>
              <c:layout/>
              <c:tx>
                <c:rich>
                  <a:bodyPr/>
                  <a:lstStyle/>
                  <a:p>
                    <a:r>
                      <a:rPr lang="en-US"/>
                      <a:t>MDV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5"/>
              <c:layout/>
              <c:tx>
                <c:rich>
                  <a:bodyPr/>
                  <a:lstStyle/>
                  <a:p>
                    <a:r>
                      <a:rPr lang="en-US"/>
                      <a:t>MLI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6"/>
              <c:layout/>
              <c:tx>
                <c:rich>
                  <a:bodyPr/>
                  <a:lstStyle/>
                  <a:p>
                    <a:r>
                      <a:rPr lang="en-US"/>
                      <a:t>MLT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7"/>
              <c:layout/>
              <c:tx>
                <c:rich>
                  <a:bodyPr/>
                  <a:lstStyle/>
                  <a:p>
                    <a:r>
                      <a:rPr lang="en-US"/>
                      <a:t>MHL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8"/>
              <c:layout/>
              <c:tx>
                <c:rich>
                  <a:bodyPr/>
                  <a:lstStyle/>
                  <a:p>
                    <a:r>
                      <a:rPr lang="en-US"/>
                      <a:t>MRT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9"/>
              <c:layout/>
              <c:tx>
                <c:rich>
                  <a:bodyPr/>
                  <a:lstStyle/>
                  <a:p>
                    <a:r>
                      <a:rPr lang="en-US"/>
                      <a:t>MUS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0"/>
              <c:layout/>
              <c:tx>
                <c:rich>
                  <a:bodyPr/>
                  <a:lstStyle/>
                  <a:p>
                    <a:r>
                      <a:rPr lang="en-US"/>
                      <a:t>MEX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1"/>
              <c:layout/>
              <c:tx>
                <c:rich>
                  <a:bodyPr/>
                  <a:lstStyle/>
                  <a:p>
                    <a:r>
                      <a:rPr lang="en-US"/>
                      <a:t>FSM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2"/>
              <c:layout/>
              <c:tx>
                <c:rich>
                  <a:bodyPr/>
                  <a:lstStyle/>
                  <a:p>
                    <a:r>
                      <a:rPr lang="en-US"/>
                      <a:t>MDA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3"/>
              <c:layout/>
              <c:tx>
                <c:rich>
                  <a:bodyPr/>
                  <a:lstStyle/>
                  <a:p>
                    <a:r>
                      <a:rPr lang="en-US"/>
                      <a:t>MCO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4"/>
              <c:layout/>
              <c:tx>
                <c:rich>
                  <a:bodyPr/>
                  <a:lstStyle/>
                  <a:p>
                    <a:r>
                      <a:rPr lang="en-US"/>
                      <a:t>MKD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5"/>
              <c:layout/>
              <c:tx>
                <c:rich>
                  <a:bodyPr/>
                  <a:lstStyle/>
                  <a:p>
                    <a:r>
                      <a:rPr lang="en-US"/>
                      <a:t>MNG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6"/>
              <c:layout/>
              <c:tx>
                <c:rich>
                  <a:bodyPr/>
                  <a:lstStyle/>
                  <a:p>
                    <a:r>
                      <a:rPr lang="en-US"/>
                      <a:t>MNE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7"/>
              <c:layout/>
              <c:tx>
                <c:rich>
                  <a:bodyPr/>
                  <a:lstStyle/>
                  <a:p>
                    <a:r>
                      <a:rPr lang="en-US"/>
                      <a:t>MAR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8"/>
              <c:layout/>
              <c:tx>
                <c:rich>
                  <a:bodyPr/>
                  <a:lstStyle/>
                  <a:p>
                    <a:r>
                      <a:rPr lang="en-US"/>
                      <a:t>MOZ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9"/>
              <c:layout/>
              <c:tx>
                <c:rich>
                  <a:bodyPr/>
                  <a:lstStyle/>
                  <a:p>
                    <a:r>
                      <a:rPr lang="en-US"/>
                      <a:t>MMR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0"/>
              <c:layout/>
              <c:tx>
                <c:rich>
                  <a:bodyPr/>
                  <a:lstStyle/>
                  <a:p>
                    <a:r>
                      <a:rPr lang="en-US"/>
                      <a:t>NAM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1"/>
              <c:layout/>
              <c:tx>
                <c:rich>
                  <a:bodyPr/>
                  <a:lstStyle/>
                  <a:p>
                    <a:r>
                      <a:rPr lang="en-US"/>
                      <a:t>NRU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2"/>
              <c:layout/>
              <c:tx>
                <c:rich>
                  <a:bodyPr/>
                  <a:lstStyle/>
                  <a:p>
                    <a:r>
                      <a:rPr lang="en-US"/>
                      <a:t>NPL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3"/>
              <c:layout/>
              <c:tx>
                <c:rich>
                  <a:bodyPr/>
                  <a:lstStyle/>
                  <a:p>
                    <a:r>
                      <a:rPr lang="en-US"/>
                      <a:t>NLD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4"/>
              <c:layout/>
              <c:tx>
                <c:rich>
                  <a:bodyPr/>
                  <a:lstStyle/>
                  <a:p>
                    <a:r>
                      <a:rPr lang="en-US"/>
                      <a:t>NZL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5"/>
              <c:layout/>
              <c:tx>
                <c:rich>
                  <a:bodyPr/>
                  <a:lstStyle/>
                  <a:p>
                    <a:r>
                      <a:rPr lang="en-US"/>
                      <a:t>NIC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6"/>
              <c:layout/>
              <c:tx>
                <c:rich>
                  <a:bodyPr/>
                  <a:lstStyle/>
                  <a:p>
                    <a:r>
                      <a:rPr lang="en-US"/>
                      <a:t>NER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7"/>
              <c:layout/>
              <c:tx>
                <c:rich>
                  <a:bodyPr/>
                  <a:lstStyle/>
                  <a:p>
                    <a:r>
                      <a:rPr lang="en-US"/>
                      <a:t>NGA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8"/>
              <c:layout/>
              <c:tx>
                <c:rich>
                  <a:bodyPr/>
                  <a:lstStyle/>
                  <a:p>
                    <a:r>
                      <a:rPr lang="en-US"/>
                      <a:t>NOR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9"/>
              <c:layout/>
              <c:tx>
                <c:rich>
                  <a:bodyPr/>
                  <a:lstStyle/>
                  <a:p>
                    <a:r>
                      <a:rPr lang="en-US"/>
                      <a:t>OMN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0"/>
              <c:layout/>
              <c:tx>
                <c:rich>
                  <a:bodyPr/>
                  <a:lstStyle/>
                  <a:p>
                    <a:r>
                      <a:rPr lang="en-US"/>
                      <a:t>PAK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1"/>
              <c:layout/>
              <c:tx>
                <c:rich>
                  <a:bodyPr/>
                  <a:lstStyle/>
                  <a:p>
                    <a:r>
                      <a:rPr lang="en-US"/>
                      <a:t>PLW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2"/>
              <c:layout/>
              <c:tx>
                <c:rich>
                  <a:bodyPr/>
                  <a:lstStyle/>
                  <a:p>
                    <a:r>
                      <a:rPr lang="en-US"/>
                      <a:t>PAN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3"/>
              <c:layout/>
              <c:tx>
                <c:rich>
                  <a:bodyPr/>
                  <a:lstStyle/>
                  <a:p>
                    <a:r>
                      <a:rPr lang="en-US"/>
                      <a:t>PNG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4"/>
              <c:layout/>
              <c:tx>
                <c:rich>
                  <a:bodyPr/>
                  <a:lstStyle/>
                  <a:p>
                    <a:r>
                      <a:rPr lang="en-US"/>
                      <a:t>PRY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5"/>
              <c:layout/>
              <c:tx>
                <c:rich>
                  <a:bodyPr/>
                  <a:lstStyle/>
                  <a:p>
                    <a:r>
                      <a:rPr lang="en-US"/>
                      <a:t>PER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6"/>
              <c:layout/>
              <c:tx>
                <c:rich>
                  <a:bodyPr/>
                  <a:lstStyle/>
                  <a:p>
                    <a:r>
                      <a:rPr lang="en-US"/>
                      <a:t>PHL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7"/>
              <c:layout/>
              <c:tx>
                <c:rich>
                  <a:bodyPr/>
                  <a:lstStyle/>
                  <a:p>
                    <a:r>
                      <a:rPr lang="en-US"/>
                      <a:t>POL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8"/>
              <c:layout/>
              <c:tx>
                <c:rich>
                  <a:bodyPr/>
                  <a:lstStyle/>
                  <a:p>
                    <a:r>
                      <a:rPr lang="en-US"/>
                      <a:t>PRT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9"/>
              <c:layout/>
              <c:tx>
                <c:rich>
                  <a:bodyPr/>
                  <a:lstStyle/>
                  <a:p>
                    <a:r>
                      <a:rPr lang="en-US"/>
                      <a:t>QAT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0"/>
              <c:layout/>
              <c:tx>
                <c:rich>
                  <a:bodyPr/>
                  <a:lstStyle/>
                  <a:p>
                    <a:r>
                      <a:rPr lang="en-US"/>
                      <a:t>ROU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1"/>
              <c:layout/>
              <c:tx>
                <c:rich>
                  <a:bodyPr/>
                  <a:lstStyle/>
                  <a:p>
                    <a:r>
                      <a:rPr lang="en-US"/>
                      <a:t>RUS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2"/>
              <c:layout/>
              <c:tx>
                <c:rich>
                  <a:bodyPr/>
                  <a:lstStyle/>
                  <a:p>
                    <a:r>
                      <a:rPr lang="en-US"/>
                      <a:t>RWA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3"/>
              <c:layout/>
              <c:tx>
                <c:rich>
                  <a:bodyPr/>
                  <a:lstStyle/>
                  <a:p>
                    <a:r>
                      <a:rPr lang="en-US"/>
                      <a:t>KNA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4"/>
              <c:layout/>
              <c:tx>
                <c:rich>
                  <a:bodyPr/>
                  <a:lstStyle/>
                  <a:p>
                    <a:r>
                      <a:rPr lang="en-US"/>
                      <a:t>LCA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5"/>
              <c:layout/>
              <c:tx>
                <c:rich>
                  <a:bodyPr/>
                  <a:lstStyle/>
                  <a:p>
                    <a:r>
                      <a:rPr lang="en-US"/>
                      <a:t>VCT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6"/>
              <c:layout/>
              <c:tx>
                <c:rich>
                  <a:bodyPr/>
                  <a:lstStyle/>
                  <a:p>
                    <a:r>
                      <a:rPr lang="en-US"/>
                      <a:t>WSM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7"/>
              <c:layout/>
              <c:tx>
                <c:rich>
                  <a:bodyPr/>
                  <a:lstStyle/>
                  <a:p>
                    <a:r>
                      <a:rPr lang="en-US"/>
                      <a:t>SMR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8"/>
              <c:layout/>
              <c:tx>
                <c:rich>
                  <a:bodyPr/>
                  <a:lstStyle/>
                  <a:p>
                    <a:r>
                      <a:rPr lang="en-US"/>
                      <a:t>STP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9"/>
              <c:layout/>
              <c:tx>
                <c:rich>
                  <a:bodyPr/>
                  <a:lstStyle/>
                  <a:p>
                    <a:r>
                      <a:rPr lang="en-US"/>
                      <a:t>SAU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0"/>
              <c:layout/>
              <c:tx>
                <c:rich>
                  <a:bodyPr/>
                  <a:lstStyle/>
                  <a:p>
                    <a:r>
                      <a:rPr lang="en-US"/>
                      <a:t>SEN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1"/>
              <c:layout/>
              <c:tx>
                <c:rich>
                  <a:bodyPr/>
                  <a:lstStyle/>
                  <a:p>
                    <a:r>
                      <a:rPr lang="en-US"/>
                      <a:t>SRB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2"/>
              <c:layout/>
              <c:tx>
                <c:rich>
                  <a:bodyPr/>
                  <a:lstStyle/>
                  <a:p>
                    <a:r>
                      <a:rPr lang="en-US"/>
                      <a:t>SYC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3"/>
              <c:layout/>
              <c:tx>
                <c:rich>
                  <a:bodyPr/>
                  <a:lstStyle/>
                  <a:p>
                    <a:r>
                      <a:rPr lang="en-US"/>
                      <a:t>SLE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4"/>
              <c:layout/>
              <c:tx>
                <c:rich>
                  <a:bodyPr/>
                  <a:lstStyle/>
                  <a:p>
                    <a:r>
                      <a:rPr lang="en-US"/>
                      <a:t>SGP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5"/>
              <c:layout/>
              <c:tx>
                <c:rich>
                  <a:bodyPr/>
                  <a:lstStyle/>
                  <a:p>
                    <a:r>
                      <a:rPr lang="en-US"/>
                      <a:t>SVK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6"/>
              <c:layout/>
              <c:tx>
                <c:rich>
                  <a:bodyPr/>
                  <a:lstStyle/>
                  <a:p>
                    <a:r>
                      <a:rPr lang="en-US"/>
                      <a:t>SVN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7"/>
              <c:layout/>
              <c:tx>
                <c:rich>
                  <a:bodyPr/>
                  <a:lstStyle/>
                  <a:p>
                    <a:r>
                      <a:rPr lang="en-US"/>
                      <a:t>SLB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8"/>
              <c:layout/>
              <c:tx>
                <c:rich>
                  <a:bodyPr/>
                  <a:lstStyle/>
                  <a:p>
                    <a:r>
                      <a:rPr lang="en-US"/>
                      <a:t>SOM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9"/>
              <c:layout/>
              <c:tx>
                <c:rich>
                  <a:bodyPr/>
                  <a:lstStyle/>
                  <a:p>
                    <a:r>
                      <a:rPr lang="en-US"/>
                      <a:t>ZAF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0"/>
              <c:layout/>
              <c:tx>
                <c:rich>
                  <a:bodyPr/>
                  <a:lstStyle/>
                  <a:p>
                    <a:r>
                      <a:rPr lang="en-US"/>
                      <a:t>ESP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1"/>
              <c:layout/>
              <c:tx>
                <c:rich>
                  <a:bodyPr/>
                  <a:lstStyle/>
                  <a:p>
                    <a:r>
                      <a:rPr lang="en-US"/>
                      <a:t>LKA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2"/>
              <c:layout/>
              <c:tx>
                <c:rich>
                  <a:bodyPr/>
                  <a:lstStyle/>
                  <a:p>
                    <a:r>
                      <a:rPr lang="en-US"/>
                      <a:t>SDN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3"/>
              <c:layout/>
              <c:tx>
                <c:rich>
                  <a:bodyPr/>
                  <a:lstStyle/>
                  <a:p>
                    <a:r>
                      <a:rPr lang="en-US"/>
                      <a:t>SUR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4"/>
              <c:layout/>
              <c:tx>
                <c:rich>
                  <a:bodyPr/>
                  <a:lstStyle/>
                  <a:p>
                    <a:r>
                      <a:rPr lang="en-US"/>
                      <a:t>SWZ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5"/>
              <c:layout/>
              <c:tx>
                <c:rich>
                  <a:bodyPr/>
                  <a:lstStyle/>
                  <a:p>
                    <a:r>
                      <a:rPr lang="en-US"/>
                      <a:t>SWE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6"/>
              <c:layout/>
              <c:tx>
                <c:rich>
                  <a:bodyPr/>
                  <a:lstStyle/>
                  <a:p>
                    <a:r>
                      <a:rPr lang="en-US"/>
                      <a:t>CHE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7"/>
              <c:layout/>
              <c:tx>
                <c:rich>
                  <a:bodyPr/>
                  <a:lstStyle/>
                  <a:p>
                    <a:r>
                      <a:rPr lang="en-US"/>
                      <a:t>SYR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8"/>
              <c:layout/>
              <c:tx>
                <c:rich>
                  <a:bodyPr/>
                  <a:lstStyle/>
                  <a:p>
                    <a:r>
                      <a:rPr lang="en-US"/>
                      <a:t>TJK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9"/>
              <c:layout/>
              <c:tx>
                <c:rich>
                  <a:bodyPr/>
                  <a:lstStyle/>
                  <a:p>
                    <a:r>
                      <a:rPr lang="en-US"/>
                      <a:t>TZA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0"/>
              <c:layout/>
              <c:tx>
                <c:rich>
                  <a:bodyPr/>
                  <a:lstStyle/>
                  <a:p>
                    <a:r>
                      <a:rPr lang="en-US"/>
                      <a:t>THA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1"/>
              <c:layout/>
              <c:tx>
                <c:rich>
                  <a:bodyPr/>
                  <a:lstStyle/>
                  <a:p>
                    <a:r>
                      <a:rPr lang="en-US"/>
                      <a:t>TLS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2"/>
              <c:layout/>
              <c:tx>
                <c:rich>
                  <a:bodyPr/>
                  <a:lstStyle/>
                  <a:p>
                    <a:r>
                      <a:rPr lang="en-US"/>
                      <a:t>TGO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3"/>
              <c:layout/>
              <c:tx>
                <c:rich>
                  <a:bodyPr/>
                  <a:lstStyle/>
                  <a:p>
                    <a:r>
                      <a:rPr lang="en-US"/>
                      <a:t>TON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4"/>
              <c:layout/>
              <c:tx>
                <c:rich>
                  <a:bodyPr/>
                  <a:lstStyle/>
                  <a:p>
                    <a:r>
                      <a:rPr lang="en-US"/>
                      <a:t>TTO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5"/>
              <c:layout/>
              <c:tx>
                <c:rich>
                  <a:bodyPr/>
                  <a:lstStyle/>
                  <a:p>
                    <a:r>
                      <a:rPr lang="en-US"/>
                      <a:t>TUN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6"/>
              <c:layout/>
              <c:tx>
                <c:rich>
                  <a:bodyPr/>
                  <a:lstStyle/>
                  <a:p>
                    <a:r>
                      <a:rPr lang="en-US"/>
                      <a:t>TUR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7"/>
              <c:layout/>
              <c:tx>
                <c:rich>
                  <a:bodyPr/>
                  <a:lstStyle/>
                  <a:p>
                    <a:r>
                      <a:rPr lang="en-US"/>
                      <a:t>TKM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8"/>
              <c:layout/>
              <c:tx>
                <c:rich>
                  <a:bodyPr/>
                  <a:lstStyle/>
                  <a:p>
                    <a:r>
                      <a:rPr lang="en-US"/>
                      <a:t>TUV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9"/>
              <c:layout/>
              <c:tx>
                <c:rich>
                  <a:bodyPr/>
                  <a:lstStyle/>
                  <a:p>
                    <a:r>
                      <a:rPr lang="en-US"/>
                      <a:t>UGA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0"/>
              <c:layout/>
              <c:tx>
                <c:rich>
                  <a:bodyPr/>
                  <a:lstStyle/>
                  <a:p>
                    <a:r>
                      <a:rPr lang="en-US"/>
                      <a:t>UKR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1"/>
              <c:layout/>
              <c:tx>
                <c:rich>
                  <a:bodyPr/>
                  <a:lstStyle/>
                  <a:p>
                    <a:r>
                      <a:rPr lang="en-US"/>
                      <a:t>ARE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2"/>
              <c:layout/>
              <c:tx>
                <c:rich>
                  <a:bodyPr/>
                  <a:lstStyle/>
                  <a:p>
                    <a:r>
                      <a:rPr lang="en-US"/>
                      <a:t>GBR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3"/>
              <c:layout/>
              <c:tx>
                <c:rich>
                  <a:bodyPr/>
                  <a:lstStyle/>
                  <a:p>
                    <a:r>
                      <a:rPr lang="en-US"/>
                      <a:t>USA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4"/>
              <c:layout/>
              <c:tx>
                <c:rich>
                  <a:bodyPr/>
                  <a:lstStyle/>
                  <a:p>
                    <a:r>
                      <a:rPr lang="en-US"/>
                      <a:t>URY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5"/>
              <c:layout/>
              <c:tx>
                <c:rich>
                  <a:bodyPr/>
                  <a:lstStyle/>
                  <a:p>
                    <a:r>
                      <a:rPr lang="en-US"/>
                      <a:t>UZB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6"/>
              <c:layout/>
              <c:tx>
                <c:rich>
                  <a:bodyPr/>
                  <a:lstStyle/>
                  <a:p>
                    <a:r>
                      <a:rPr lang="en-US"/>
                      <a:t>VUT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7"/>
              <c:layout/>
              <c:tx>
                <c:rich>
                  <a:bodyPr/>
                  <a:lstStyle/>
                  <a:p>
                    <a:r>
                      <a:rPr lang="en-US"/>
                      <a:t>VEN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8"/>
              <c:layout/>
              <c:tx>
                <c:rich>
                  <a:bodyPr/>
                  <a:lstStyle/>
                  <a:p>
                    <a:r>
                      <a:rPr lang="en-US"/>
                      <a:t>VNM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9"/>
              <c:layout/>
              <c:tx>
                <c:rich>
                  <a:bodyPr/>
                  <a:lstStyle/>
                  <a:p>
                    <a:r>
                      <a:rPr lang="en-US"/>
                      <a:t>YEM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0"/>
              <c:layout/>
              <c:tx>
                <c:rich>
                  <a:bodyPr/>
                  <a:lstStyle/>
                  <a:p>
                    <a:r>
                      <a:rPr lang="en-US"/>
                      <a:t>ZMB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1"/>
              <c:layout/>
              <c:tx>
                <c:rich>
                  <a:bodyPr/>
                  <a:lstStyle/>
                  <a:p>
                    <a:r>
                      <a:rPr lang="en-US"/>
                      <a:t>ZWE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Delta!$G$6:$G$197</c:f>
              <c:numCache>
                <c:formatCode>0.000_ ;[Red]\-0.000\ </c:formatCode>
                <c:ptCount val="192"/>
                <c:pt idx="0">
                  <c:v>#N/A</c:v>
                </c:pt>
                <c:pt idx="1">
                  <c:v>0.0411585781996454</c:v>
                </c:pt>
                <c:pt idx="2">
                  <c:v>-0.0441253741776832</c:v>
                </c:pt>
                <c:pt idx="3">
                  <c:v>#N/A</c:v>
                </c:pt>
                <c:pt idx="4">
                  <c:v>-0.128371168374969</c:v>
                </c:pt>
                <c:pt idx="5">
                  <c:v>#N/A</c:v>
                </c:pt>
                <c:pt idx="6">
                  <c:v>-0.00954813773790786</c:v>
                </c:pt>
                <c:pt idx="7">
                  <c:v>0.118568374455629</c:v>
                </c:pt>
                <c:pt idx="8">
                  <c:v>0.151296882660823</c:v>
                </c:pt>
                <c:pt idx="9">
                  <c:v>0.0737972444599435</c:v>
                </c:pt>
                <c:pt idx="10">
                  <c:v>-0.0615985473044394</c:v>
                </c:pt>
                <c:pt idx="11">
                  <c:v>#N/A</c:v>
                </c:pt>
                <c:pt idx="12">
                  <c:v>-0.0316042340918494</c:v>
                </c:pt>
                <c:pt idx="13">
                  <c:v>#N/A</c:v>
                </c:pt>
                <c:pt idx="14">
                  <c:v>0.0627354398974852</c:v>
                </c:pt>
                <c:pt idx="15">
                  <c:v>-0.056317575937904</c:v>
                </c:pt>
                <c:pt idx="16">
                  <c:v>0.0740583038493568</c:v>
                </c:pt>
                <c:pt idx="17">
                  <c:v>0.0201605163685391</c:v>
                </c:pt>
                <c:pt idx="18">
                  <c:v>0.094839511991668</c:v>
                </c:pt>
                <c:pt idx="19">
                  <c:v>-0.00515717871996679</c:v>
                </c:pt>
                <c:pt idx="20">
                  <c:v>-0.00427562311253449</c:v>
                </c:pt>
                <c:pt idx="21">
                  <c:v>0.0121621403582428</c:v>
                </c:pt>
                <c:pt idx="22">
                  <c:v>0.044458773831556</c:v>
                </c:pt>
                <c:pt idx="23">
                  <c:v>0.00625807315880089</c:v>
                </c:pt>
                <c:pt idx="24">
                  <c:v>#N/A</c:v>
                </c:pt>
                <c:pt idx="25">
                  <c:v>0.0626575348706906</c:v>
                </c:pt>
                <c:pt idx="26">
                  <c:v>0.0989873424139303</c:v>
                </c:pt>
                <c:pt idx="27">
                  <c:v>0.0625666040049699</c:v>
                </c:pt>
                <c:pt idx="28">
                  <c:v>0.0168696647742245</c:v>
                </c:pt>
                <c:pt idx="29">
                  <c:v>-0.0136889458456453</c:v>
                </c:pt>
                <c:pt idx="30">
                  <c:v>0.132924722471616</c:v>
                </c:pt>
                <c:pt idx="31">
                  <c:v>0.116466432623238</c:v>
                </c:pt>
                <c:pt idx="32">
                  <c:v>-0.00100257428273731</c:v>
                </c:pt>
                <c:pt idx="33">
                  <c:v>-0.0606551086958705</c:v>
                </c:pt>
                <c:pt idx="34">
                  <c:v>0.161192514872715</c:v>
                </c:pt>
                <c:pt idx="35">
                  <c:v>-0.0819111599085627</c:v>
                </c:pt>
                <c:pt idx="36">
                  <c:v>0.00775856113482553</c:v>
                </c:pt>
                <c:pt idx="37">
                  <c:v>-0.0153148178133236</c:v>
                </c:pt>
                <c:pt idx="38">
                  <c:v>#N/A</c:v>
                </c:pt>
                <c:pt idx="39">
                  <c:v>0.00706898994885363</c:v>
                </c:pt>
                <c:pt idx="40">
                  <c:v>#N/A</c:v>
                </c:pt>
                <c:pt idx="41">
                  <c:v>0.000142104526044851</c:v>
                </c:pt>
                <c:pt idx="42">
                  <c:v>0.0170440339063352</c:v>
                </c:pt>
                <c:pt idx="43">
                  <c:v>-0.184577865060693</c:v>
                </c:pt>
                <c:pt idx="44">
                  <c:v>0.0449106162874895</c:v>
                </c:pt>
                <c:pt idx="45">
                  <c:v>0.084568742997864</c:v>
                </c:pt>
                <c:pt idx="46">
                  <c:v>0.144915176875054</c:v>
                </c:pt>
                <c:pt idx="47">
                  <c:v>-0.0118417338551733</c:v>
                </c:pt>
                <c:pt idx="48">
                  <c:v>0.0429740219393901</c:v>
                </c:pt>
                <c:pt idx="49">
                  <c:v>0.0260447515227883</c:v>
                </c:pt>
                <c:pt idx="50">
                  <c:v>-0.0512945328917835</c:v>
                </c:pt>
                <c:pt idx="51">
                  <c:v>0.00528938430279968</c:v>
                </c:pt>
                <c:pt idx="52">
                  <c:v>#N/A</c:v>
                </c:pt>
                <c:pt idx="53">
                  <c:v>-0.276451064814516</c:v>
                </c:pt>
                <c:pt idx="54">
                  <c:v>-0.0342086286562274</c:v>
                </c:pt>
                <c:pt idx="55">
                  <c:v>0.138346185281599</c:v>
                </c:pt>
                <c:pt idx="56">
                  <c:v>-0.000828817310172813</c:v>
                </c:pt>
                <c:pt idx="57">
                  <c:v>0.0123291255526707</c:v>
                </c:pt>
                <c:pt idx="58">
                  <c:v>0.13269288916805</c:v>
                </c:pt>
                <c:pt idx="59">
                  <c:v>0.0321127755559631</c:v>
                </c:pt>
                <c:pt idx="60">
                  <c:v>-0.113936961211988</c:v>
                </c:pt>
                <c:pt idx="61">
                  <c:v>#N/A</c:v>
                </c:pt>
                <c:pt idx="62">
                  <c:v>0.0798119190309769</c:v>
                </c:pt>
                <c:pt idx="63">
                  <c:v>0.0763284636866697</c:v>
                </c:pt>
                <c:pt idx="64">
                  <c:v>0.132913233750689</c:v>
                </c:pt>
                <c:pt idx="65">
                  <c:v>0.0131386189949678</c:v>
                </c:pt>
                <c:pt idx="66">
                  <c:v>#N/A</c:v>
                </c:pt>
                <c:pt idx="67">
                  <c:v>#N/A</c:v>
                </c:pt>
                <c:pt idx="68">
                  <c:v>0.00909467279737852</c:v>
                </c:pt>
                <c:pt idx="69">
                  <c:v>-0.00867787665094965</c:v>
                </c:pt>
                <c:pt idx="70">
                  <c:v>-0.0322307681326425</c:v>
                </c:pt>
                <c:pt idx="71">
                  <c:v>0.0711672717877245</c:v>
                </c:pt>
                <c:pt idx="72">
                  <c:v>#N/A</c:v>
                </c:pt>
                <c:pt idx="73">
                  <c:v>#N/A</c:v>
                </c:pt>
                <c:pt idx="74">
                  <c:v>0.111070693088745</c:v>
                </c:pt>
                <c:pt idx="75">
                  <c:v>-0.000157842341902858</c:v>
                </c:pt>
                <c:pt idx="76">
                  <c:v>0.0158528551188037</c:v>
                </c:pt>
                <c:pt idx="77">
                  <c:v>-0.155775327318855</c:v>
                </c:pt>
                <c:pt idx="78">
                  <c:v>-0.276840442778372</c:v>
                </c:pt>
                <c:pt idx="79">
                  <c:v>0.127094307878665</c:v>
                </c:pt>
                <c:pt idx="80">
                  <c:v>0.00377529267305809</c:v>
                </c:pt>
                <c:pt idx="81">
                  <c:v>0.0256442908912661</c:v>
                </c:pt>
                <c:pt idx="82">
                  <c:v>#N/A</c:v>
                </c:pt>
                <c:pt idx="83">
                  <c:v>0.083244361279426</c:v>
                </c:pt>
                <c:pt idx="84">
                  <c:v>0.0893441857514159</c:v>
                </c:pt>
                <c:pt idx="85">
                  <c:v>-0.0020431017862631</c:v>
                </c:pt>
                <c:pt idx="86">
                  <c:v>0.0361101280173849</c:v>
                </c:pt>
                <c:pt idx="87">
                  <c:v>0.0871609433273505</c:v>
                </c:pt>
                <c:pt idx="88">
                  <c:v>#N/A</c:v>
                </c:pt>
                <c:pt idx="89">
                  <c:v>#N/A</c:v>
                </c:pt>
                <c:pt idx="90">
                  <c:v>-0.0836432176283369</c:v>
                </c:pt>
                <c:pt idx="91">
                  <c:v>#N/A</c:v>
                </c:pt>
                <c:pt idx="92">
                  <c:v>#N/A</c:v>
                </c:pt>
                <c:pt idx="93">
                  <c:v>0.107015680507142</c:v>
                </c:pt>
                <c:pt idx="94">
                  <c:v>-0.0616708061523263</c:v>
                </c:pt>
                <c:pt idx="95">
                  <c:v>0.0434523947047715</c:v>
                </c:pt>
                <c:pt idx="96">
                  <c:v>0.113256308046588</c:v>
                </c:pt>
                <c:pt idx="97">
                  <c:v>#N/A</c:v>
                </c:pt>
                <c:pt idx="98">
                  <c:v>#N/A</c:v>
                </c:pt>
                <c:pt idx="99">
                  <c:v>0.123471612390269</c:v>
                </c:pt>
                <c:pt idx="100">
                  <c:v>-0.0110346487998898</c:v>
                </c:pt>
                <c:pt idx="101">
                  <c:v>0.111538740209119</c:v>
                </c:pt>
                <c:pt idx="102">
                  <c:v>0.0955752617760957</c:v>
                </c:pt>
                <c:pt idx="103">
                  <c:v>#N/A</c:v>
                </c:pt>
                <c:pt idx="104">
                  <c:v>-0.023953895935679</c:v>
                </c:pt>
                <c:pt idx="105">
                  <c:v>0.0814980192398656</c:v>
                </c:pt>
                <c:pt idx="106">
                  <c:v>0.0470598429606442</c:v>
                </c:pt>
                <c:pt idx="107">
                  <c:v>#N/A</c:v>
                </c:pt>
                <c:pt idx="108">
                  <c:v>-0.00105933647521944</c:v>
                </c:pt>
                <c:pt idx="109">
                  <c:v>0.119700183760046</c:v>
                </c:pt>
                <c:pt idx="110">
                  <c:v>-0.00447257115549082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0.0635657858746474</c:v>
                </c:pt>
                <c:pt idx="115">
                  <c:v>0.12275643579498</c:v>
                </c:pt>
                <c:pt idx="116">
                  <c:v>0.0601374957131067</c:v>
                </c:pt>
                <c:pt idx="117">
                  <c:v>0.0192303535301708</c:v>
                </c:pt>
                <c:pt idx="118">
                  <c:v>#N/A</c:v>
                </c:pt>
                <c:pt idx="119">
                  <c:v>#N/A</c:v>
                </c:pt>
                <c:pt idx="120">
                  <c:v>0.0488147026377005</c:v>
                </c:pt>
                <c:pt idx="121">
                  <c:v>#N/A</c:v>
                </c:pt>
                <c:pt idx="122">
                  <c:v>0.0127968346491081</c:v>
                </c:pt>
                <c:pt idx="123">
                  <c:v>#N/A</c:v>
                </c:pt>
                <c:pt idx="124">
                  <c:v>0.185600493590118</c:v>
                </c:pt>
                <c:pt idx="125">
                  <c:v>#N/A</c:v>
                </c:pt>
                <c:pt idx="126">
                  <c:v>0.00841102103253927</c:v>
                </c:pt>
                <c:pt idx="127">
                  <c:v>-0.0196364423519808</c:v>
                </c:pt>
                <c:pt idx="128">
                  <c:v>0.0680328841102335</c:v>
                </c:pt>
                <c:pt idx="129">
                  <c:v>-0.0295876594776853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-0.014607572889451</c:v>
                </c:pt>
                <c:pt idx="134">
                  <c:v>#N/A</c:v>
                </c:pt>
                <c:pt idx="135">
                  <c:v>0.0411788217263663</c:v>
                </c:pt>
                <c:pt idx="136">
                  <c:v>#N/A</c:v>
                </c:pt>
                <c:pt idx="137">
                  <c:v>0.0870923697787513</c:v>
                </c:pt>
                <c:pt idx="138">
                  <c:v>0.0699154472019304</c:v>
                </c:pt>
                <c:pt idx="139">
                  <c:v>-0.121296984619956</c:v>
                </c:pt>
                <c:pt idx="140">
                  <c:v>0.0878907985657989</c:v>
                </c:pt>
                <c:pt idx="141">
                  <c:v>#N/A</c:v>
                </c:pt>
                <c:pt idx="142">
                  <c:v>0.086161711922147</c:v>
                </c:pt>
                <c:pt idx="143">
                  <c:v>#N/A</c:v>
                </c:pt>
                <c:pt idx="144">
                  <c:v>0.104773250891597</c:v>
                </c:pt>
                <c:pt idx="145">
                  <c:v>0.133136700528692</c:v>
                </c:pt>
                <c:pt idx="146">
                  <c:v>0.0862599965428898</c:v>
                </c:pt>
                <c:pt idx="147">
                  <c:v>#N/A</c:v>
                </c:pt>
                <c:pt idx="148">
                  <c:v>#N/A</c:v>
                </c:pt>
                <c:pt idx="149">
                  <c:v>-0.0638926852767217</c:v>
                </c:pt>
                <c:pt idx="150">
                  <c:v>0.0521264409530429</c:v>
                </c:pt>
                <c:pt idx="151">
                  <c:v>#N/A</c:v>
                </c:pt>
                <c:pt idx="152">
                  <c:v>-0.0588888067805677</c:v>
                </c:pt>
                <c:pt idx="153">
                  <c:v>0.0542930095351811</c:v>
                </c:pt>
                <c:pt idx="154">
                  <c:v>0.0948576683717992</c:v>
                </c:pt>
                <c:pt idx="155">
                  <c:v>0.0821425041078857</c:v>
                </c:pt>
                <c:pt idx="156">
                  <c:v>0.0680631062083222</c:v>
                </c:pt>
                <c:pt idx="157">
                  <c:v>0.0210156346545401</c:v>
                </c:pt>
                <c:pt idx="158">
                  <c:v>#N/A</c:v>
                </c:pt>
                <c:pt idx="159">
                  <c:v>0.0520485089631528</c:v>
                </c:pt>
                <c:pt idx="160">
                  <c:v>0.0674826609280381</c:v>
                </c:pt>
                <c:pt idx="161">
                  <c:v>-0.00103019675155269</c:v>
                </c:pt>
                <c:pt idx="162">
                  <c:v>-0.16949604033058</c:v>
                </c:pt>
                <c:pt idx="163">
                  <c:v>-0.0294989416487694</c:v>
                </c:pt>
                <c:pt idx="164">
                  <c:v>-0.0407000089135275</c:v>
                </c:pt>
                <c:pt idx="165">
                  <c:v>0.110854538812059</c:v>
                </c:pt>
                <c:pt idx="166">
                  <c:v>0.120954633423693</c:v>
                </c:pt>
                <c:pt idx="167">
                  <c:v>#N/A</c:v>
                </c:pt>
                <c:pt idx="168">
                  <c:v>0.00939202857284366</c:v>
                </c:pt>
                <c:pt idx="169">
                  <c:v>#N/A</c:v>
                </c:pt>
                <c:pt idx="170">
                  <c:v>#N/A</c:v>
                </c:pt>
                <c:pt idx="171">
                  <c:v>0.11123763989415</c:v>
                </c:pt>
                <c:pt idx="172">
                  <c:v>0.0324512702039971</c:v>
                </c:pt>
                <c:pt idx="173">
                  <c:v>-0.00270398616177325</c:v>
                </c:pt>
                <c:pt idx="174">
                  <c:v>-0.0592417380269863</c:v>
                </c:pt>
                <c:pt idx="175">
                  <c:v>0.00509708971729372</c:v>
                </c:pt>
                <c:pt idx="176">
                  <c:v>0.00577650003705188</c:v>
                </c:pt>
                <c:pt idx="177">
                  <c:v>-0.158463551227577</c:v>
                </c:pt>
                <c:pt idx="178">
                  <c:v>#N/A</c:v>
                </c:pt>
                <c:pt idx="179">
                  <c:v>0.0851121500268831</c:v>
                </c:pt>
                <c:pt idx="180">
                  <c:v>0.00502760585534201</c:v>
                </c:pt>
                <c:pt idx="181">
                  <c:v>-0.0749616491862898</c:v>
                </c:pt>
                <c:pt idx="182">
                  <c:v>0.0943469118086023</c:v>
                </c:pt>
                <c:pt idx="183">
                  <c:v>0.084326063769785</c:v>
                </c:pt>
                <c:pt idx="184">
                  <c:v>#N/A</c:v>
                </c:pt>
                <c:pt idx="185">
                  <c:v>-0.0827507622576219</c:v>
                </c:pt>
                <c:pt idx="186">
                  <c:v>0.06689629620854</c:v>
                </c:pt>
                <c:pt idx="187">
                  <c:v>#N/A</c:v>
                </c:pt>
                <c:pt idx="188">
                  <c:v>#N/A</c:v>
                </c:pt>
                <c:pt idx="189">
                  <c:v>-0.0691189496939168</c:v>
                </c:pt>
                <c:pt idx="190">
                  <c:v>0.093663682199966</c:v>
                </c:pt>
                <c:pt idx="191">
                  <c:v>-0.114914661969039</c:v>
                </c:pt>
              </c:numCache>
            </c:numRef>
          </c:xVal>
          <c:yVal>
            <c:numRef>
              <c:f>Delta!$H$6:$H$197</c:f>
              <c:numCache>
                <c:formatCode>0.000_ ;[Red]\-0.000\ </c:formatCode>
                <c:ptCount val="192"/>
                <c:pt idx="0">
                  <c:v>-0.186790423956</c:v>
                </c:pt>
                <c:pt idx="1">
                  <c:v>-0.00110934771626836</c:v>
                </c:pt>
                <c:pt idx="2">
                  <c:v>0.0200304817823291</c:v>
                </c:pt>
                <c:pt idx="3">
                  <c:v>-0.0488922806334521</c:v>
                </c:pt>
                <c:pt idx="4">
                  <c:v>-0.208417120490664</c:v>
                </c:pt>
                <c:pt idx="5">
                  <c:v>-0.113695176606899</c:v>
                </c:pt>
                <c:pt idx="6">
                  <c:v>0.0646305297664429</c:v>
                </c:pt>
                <c:pt idx="7">
                  <c:v>0.060504733197801</c:v>
                </c:pt>
                <c:pt idx="8">
                  <c:v>-0.00815998844123555</c:v>
                </c:pt>
                <c:pt idx="9">
                  <c:v>-0.00412941500826561</c:v>
                </c:pt>
                <c:pt idx="10">
                  <c:v>0.0289929599176172</c:v>
                </c:pt>
                <c:pt idx="11">
                  <c:v>-0.139987891237896</c:v>
                </c:pt>
                <c:pt idx="12">
                  <c:v>-0.14592118168377</c:v>
                </c:pt>
                <c:pt idx="13">
                  <c:v>-0.000527981847551595</c:v>
                </c:pt>
                <c:pt idx="14">
                  <c:v>-0.0484810499327409</c:v>
                </c:pt>
                <c:pt idx="15">
                  <c:v>0.051387030138901</c:v>
                </c:pt>
                <c:pt idx="16">
                  <c:v>-0.0787662275235485</c:v>
                </c:pt>
                <c:pt idx="17">
                  <c:v>0.00848686550279381</c:v>
                </c:pt>
                <c:pt idx="18">
                  <c:v>-0.0464139365013103</c:v>
                </c:pt>
                <c:pt idx="19">
                  <c:v>-0.0537994332595077</c:v>
                </c:pt>
                <c:pt idx="20">
                  <c:v>0.0172871635120558</c:v>
                </c:pt>
                <c:pt idx="21">
                  <c:v>0.0648763989121887</c:v>
                </c:pt>
                <c:pt idx="22">
                  <c:v>-0.172812448156914</c:v>
                </c:pt>
                <c:pt idx="23">
                  <c:v>0.00534832529133117</c:v>
                </c:pt>
                <c:pt idx="24">
                  <c:v>-0.0534616364623952</c:v>
                </c:pt>
                <c:pt idx="25">
                  <c:v>0.046764240541104</c:v>
                </c:pt>
                <c:pt idx="26">
                  <c:v>-0.0591696078056895</c:v>
                </c:pt>
                <c:pt idx="27">
                  <c:v>-0.0732522625903882</c:v>
                </c:pt>
                <c:pt idx="28">
                  <c:v>-0.0465081994205739</c:v>
                </c:pt>
                <c:pt idx="29">
                  <c:v>-0.0555509732137419</c:v>
                </c:pt>
                <c:pt idx="30">
                  <c:v>-0.0748072476287611</c:v>
                </c:pt>
                <c:pt idx="31">
                  <c:v>0.0631719052439383</c:v>
                </c:pt>
                <c:pt idx="32">
                  <c:v>-0.118362480676469</c:v>
                </c:pt>
                <c:pt idx="33">
                  <c:v>-0.114264035571347</c:v>
                </c:pt>
                <c:pt idx="34">
                  <c:v>0.0340965875916789</c:v>
                </c:pt>
                <c:pt idx="35">
                  <c:v>0.0357072278096044</c:v>
                </c:pt>
                <c:pt idx="36">
                  <c:v>0.0136286703244963</c:v>
                </c:pt>
                <c:pt idx="37">
                  <c:v>0.0238395743543558</c:v>
                </c:pt>
                <c:pt idx="38">
                  <c:v>-0.0827682046664575</c:v>
                </c:pt>
                <c:pt idx="39">
                  <c:v>0.000364957970818147</c:v>
                </c:pt>
                <c:pt idx="40">
                  <c:v>-0.0259984626341207</c:v>
                </c:pt>
                <c:pt idx="41">
                  <c:v>-0.0185173324241876</c:v>
                </c:pt>
                <c:pt idx="42">
                  <c:v>0.0649410725037734</c:v>
                </c:pt>
                <c:pt idx="43">
                  <c:v>-0.00669358940849113</c:v>
                </c:pt>
                <c:pt idx="44">
                  <c:v>-0.0430190022504276</c:v>
                </c:pt>
                <c:pt idx="45">
                  <c:v>0.0536377019570285</c:v>
                </c:pt>
                <c:pt idx="46">
                  <c:v>0.0573665122786852</c:v>
                </c:pt>
                <c:pt idx="47">
                  <c:v>-0.052754139689042</c:v>
                </c:pt>
                <c:pt idx="48">
                  <c:v>-0.111633564354575</c:v>
                </c:pt>
                <c:pt idx="49">
                  <c:v>0.00321707116853781</c:v>
                </c:pt>
                <c:pt idx="50">
                  <c:v>0.0724027095626916</c:v>
                </c:pt>
                <c:pt idx="51">
                  <c:v>0.0777292532096921</c:v>
                </c:pt>
                <c:pt idx="52">
                  <c:v>0.0160490978590298</c:v>
                </c:pt>
                <c:pt idx="53">
                  <c:v>-0.252195586515304</c:v>
                </c:pt>
                <c:pt idx="54">
                  <c:v>0.0420824058393137</c:v>
                </c:pt>
                <c:pt idx="55">
                  <c:v>-0.0368364974994622</c:v>
                </c:pt>
                <c:pt idx="56">
                  <c:v>-0.0935469846046048</c:v>
                </c:pt>
                <c:pt idx="57">
                  <c:v>0.00556042527280881</c:v>
                </c:pt>
                <c:pt idx="58">
                  <c:v>-0.00386923073472814</c:v>
                </c:pt>
                <c:pt idx="59">
                  <c:v>0.0489202693695168</c:v>
                </c:pt>
                <c:pt idx="60">
                  <c:v>-0.0985940730277981</c:v>
                </c:pt>
                <c:pt idx="61">
                  <c:v>0.0073666252265237</c:v>
                </c:pt>
                <c:pt idx="62">
                  <c:v>0.0639765797398418</c:v>
                </c:pt>
                <c:pt idx="63">
                  <c:v>0.0221329855159165</c:v>
                </c:pt>
                <c:pt idx="64">
                  <c:v>0.00209417541332985</c:v>
                </c:pt>
                <c:pt idx="65">
                  <c:v>-0.00681190234570483</c:v>
                </c:pt>
                <c:pt idx="66">
                  <c:v>-0.0258127592074097</c:v>
                </c:pt>
                <c:pt idx="67">
                  <c:v>0.0155757488925983</c:v>
                </c:pt>
                <c:pt idx="68">
                  <c:v>-0.0344134560683661</c:v>
                </c:pt>
                <c:pt idx="69">
                  <c:v>-0.0165925920187023</c:v>
                </c:pt>
                <c:pt idx="70">
                  <c:v>0.0205045959217216</c:v>
                </c:pt>
                <c:pt idx="71">
                  <c:v>-0.0122350448779454</c:v>
                </c:pt>
                <c:pt idx="72">
                  <c:v>0.0371393732760439</c:v>
                </c:pt>
                <c:pt idx="73">
                  <c:v>0.0186957679223696</c:v>
                </c:pt>
                <c:pt idx="74">
                  <c:v>-0.0492612349230206</c:v>
                </c:pt>
                <c:pt idx="75">
                  <c:v>-0.0460953024575949</c:v>
                </c:pt>
                <c:pt idx="76">
                  <c:v>0.0813500180047806</c:v>
                </c:pt>
                <c:pt idx="77">
                  <c:v>0.0314245127214855</c:v>
                </c:pt>
                <c:pt idx="78">
                  <c:v>-0.0323806955904847</c:v>
                </c:pt>
                <c:pt idx="79">
                  <c:v>0.0100367155243632</c:v>
                </c:pt>
                <c:pt idx="80">
                  <c:v>-0.0239921321132706</c:v>
                </c:pt>
                <c:pt idx="81">
                  <c:v>0.00361579282768143</c:v>
                </c:pt>
                <c:pt idx="82">
                  <c:v>-0.0174958795354377</c:v>
                </c:pt>
                <c:pt idx="83">
                  <c:v>-0.0490738403218571</c:v>
                </c:pt>
                <c:pt idx="84">
                  <c:v>0.0388330542909084</c:v>
                </c:pt>
                <c:pt idx="85">
                  <c:v>0.0292625693947252</c:v>
                </c:pt>
                <c:pt idx="86">
                  <c:v>-0.0601077751725454</c:v>
                </c:pt>
                <c:pt idx="87">
                  <c:v>-0.0367920940042107</c:v>
                </c:pt>
                <c:pt idx="88">
                  <c:v>-0.0288052379003374</c:v>
                </c:pt>
                <c:pt idx="89">
                  <c:v>-0.0772813780730589</c:v>
                </c:pt>
                <c:pt idx="90">
                  <c:v>-0.108608313084104</c:v>
                </c:pt>
                <c:pt idx="91">
                  <c:v>0.109748837596515</c:v>
                </c:pt>
                <c:pt idx="92">
                  <c:v>-0.0378580527554082</c:v>
                </c:pt>
                <c:pt idx="93">
                  <c:v>0.00803004933061702</c:v>
                </c:pt>
                <c:pt idx="94">
                  <c:v>-0.0116672320534603</c:v>
                </c:pt>
                <c:pt idx="95">
                  <c:v>-0.0663148241364492</c:v>
                </c:pt>
                <c:pt idx="96">
                  <c:v>0.00673548167049354</c:v>
                </c:pt>
                <c:pt idx="97">
                  <c:v>-0.0680795842704785</c:v>
                </c:pt>
                <c:pt idx="98">
                  <c:v>0.737602518923746</c:v>
                </c:pt>
                <c:pt idx="99">
                  <c:v>-0.00624130039083925</c:v>
                </c:pt>
                <c:pt idx="100">
                  <c:v>-0.0568188978233363</c:v>
                </c:pt>
                <c:pt idx="101">
                  <c:v>-0.0236904893646043</c:v>
                </c:pt>
                <c:pt idx="102">
                  <c:v>-0.00819002555913212</c:v>
                </c:pt>
                <c:pt idx="103">
                  <c:v>0.0148482629319903</c:v>
                </c:pt>
                <c:pt idx="104">
                  <c:v>-0.0281184861331196</c:v>
                </c:pt>
                <c:pt idx="105">
                  <c:v>-0.0672432929244899</c:v>
                </c:pt>
                <c:pt idx="106">
                  <c:v>-0.0410214824767536</c:v>
                </c:pt>
                <c:pt idx="107">
                  <c:v>-0.123590350144062</c:v>
                </c:pt>
                <c:pt idx="108">
                  <c:v>-0.0850841100971931</c:v>
                </c:pt>
                <c:pt idx="109">
                  <c:v>0.0163514463345555</c:v>
                </c:pt>
                <c:pt idx="110">
                  <c:v>-0.00425828186973054</c:v>
                </c:pt>
                <c:pt idx="111">
                  <c:v>-0.100232933142183</c:v>
                </c:pt>
                <c:pt idx="112">
                  <c:v>0.119316770369028</c:v>
                </c:pt>
                <c:pt idx="113">
                  <c:v>0.719693746333486</c:v>
                </c:pt>
                <c:pt idx="114">
                  <c:v>0.04644539715724</c:v>
                </c:pt>
                <c:pt idx="115">
                  <c:v>-0.00564284213958332</c:v>
                </c:pt>
                <c:pt idx="116">
                  <c:v>0.051303568334291</c:v>
                </c:pt>
                <c:pt idx="117">
                  <c:v>-0.0421764812549923</c:v>
                </c:pt>
                <c:pt idx="118">
                  <c:v>-0.0701378901053062</c:v>
                </c:pt>
                <c:pt idx="119">
                  <c:v>0.0208866865437827</c:v>
                </c:pt>
                <c:pt idx="120">
                  <c:v>-0.120091482914003</c:v>
                </c:pt>
                <c:pt idx="121">
                  <c:v>0.569046716197819</c:v>
                </c:pt>
                <c:pt idx="122">
                  <c:v>0.0160799857301951</c:v>
                </c:pt>
                <c:pt idx="123">
                  <c:v>-0.0420217622517619</c:v>
                </c:pt>
                <c:pt idx="124">
                  <c:v>0.00780171448803871</c:v>
                </c:pt>
                <c:pt idx="125">
                  <c:v>0.0897168482948887</c:v>
                </c:pt>
                <c:pt idx="126">
                  <c:v>-0.0902592399487664</c:v>
                </c:pt>
                <c:pt idx="127">
                  <c:v>-0.0650465050955415</c:v>
                </c:pt>
                <c:pt idx="128">
                  <c:v>-0.0124012495913385</c:v>
                </c:pt>
                <c:pt idx="129">
                  <c:v>-0.0605275925448233</c:v>
                </c:pt>
                <c:pt idx="130">
                  <c:v>0.00858790547816096</c:v>
                </c:pt>
                <c:pt idx="131">
                  <c:v>-0.091248279248797</c:v>
                </c:pt>
                <c:pt idx="132">
                  <c:v>-0.0512170291697929</c:v>
                </c:pt>
                <c:pt idx="133">
                  <c:v>-0.0738976467457743</c:v>
                </c:pt>
                <c:pt idx="134">
                  <c:v>0.0443800484393359</c:v>
                </c:pt>
                <c:pt idx="135">
                  <c:v>-0.0216821502641324</c:v>
                </c:pt>
                <c:pt idx="136">
                  <c:v>0.0704647023834895</c:v>
                </c:pt>
                <c:pt idx="137">
                  <c:v>0.0684790624286847</c:v>
                </c:pt>
                <c:pt idx="138">
                  <c:v>-0.0139556815559563</c:v>
                </c:pt>
                <c:pt idx="139">
                  <c:v>-0.155279701312749</c:v>
                </c:pt>
                <c:pt idx="140">
                  <c:v>0.0464976762242251</c:v>
                </c:pt>
                <c:pt idx="141">
                  <c:v>-0.0215557121028977</c:v>
                </c:pt>
                <c:pt idx="142">
                  <c:v>-0.0525115712851928</c:v>
                </c:pt>
                <c:pt idx="143">
                  <c:v>-0.0859900360972986</c:v>
                </c:pt>
                <c:pt idx="144">
                  <c:v>-0.0595969408555477</c:v>
                </c:pt>
                <c:pt idx="145">
                  <c:v>-0.0325786843962855</c:v>
                </c:pt>
                <c:pt idx="146">
                  <c:v>-0.0359774145983851</c:v>
                </c:pt>
                <c:pt idx="147">
                  <c:v>-0.0263410971615554</c:v>
                </c:pt>
                <c:pt idx="148">
                  <c:v>0.00387233909623691</c:v>
                </c:pt>
                <c:pt idx="149">
                  <c:v>-0.0962626866389271</c:v>
                </c:pt>
                <c:pt idx="150">
                  <c:v>-0.0580455942079341</c:v>
                </c:pt>
                <c:pt idx="151">
                  <c:v>0.0533146403660186</c:v>
                </c:pt>
                <c:pt idx="152">
                  <c:v>-0.0718848444227502</c:v>
                </c:pt>
                <c:pt idx="153">
                  <c:v>-0.0763679735680802</c:v>
                </c:pt>
                <c:pt idx="154">
                  <c:v>-0.116304328411552</c:v>
                </c:pt>
                <c:pt idx="155">
                  <c:v>0.0222604805579228</c:v>
                </c:pt>
                <c:pt idx="156">
                  <c:v>0.0319512036763119</c:v>
                </c:pt>
                <c:pt idx="157">
                  <c:v>-0.0844842049903027</c:v>
                </c:pt>
                <c:pt idx="158">
                  <c:v>-0.0266906506016026</c:v>
                </c:pt>
                <c:pt idx="159">
                  <c:v>-0.0821561708860692</c:v>
                </c:pt>
                <c:pt idx="160">
                  <c:v>-0.00869169453419338</c:v>
                </c:pt>
                <c:pt idx="161">
                  <c:v>0.0634483411680737</c:v>
                </c:pt>
                <c:pt idx="162">
                  <c:v>-0.0998662097358406</c:v>
                </c:pt>
                <c:pt idx="163">
                  <c:v>-0.00427884326570621</c:v>
                </c:pt>
                <c:pt idx="164">
                  <c:v>-0.102011782663308</c:v>
                </c:pt>
                <c:pt idx="165">
                  <c:v>-0.0258715324541795</c:v>
                </c:pt>
                <c:pt idx="166">
                  <c:v>0.0174348210122072</c:v>
                </c:pt>
                <c:pt idx="167">
                  <c:v>0.0780269533989208</c:v>
                </c:pt>
                <c:pt idx="168">
                  <c:v>0.0342075532881658</c:v>
                </c:pt>
                <c:pt idx="169">
                  <c:v>-0.0617489926057147</c:v>
                </c:pt>
                <c:pt idx="170">
                  <c:v>0.0489153131295728</c:v>
                </c:pt>
                <c:pt idx="171">
                  <c:v>0.0294998034331956</c:v>
                </c:pt>
                <c:pt idx="172">
                  <c:v>-0.0285704838083211</c:v>
                </c:pt>
                <c:pt idx="173">
                  <c:v>-0.0145917329937507</c:v>
                </c:pt>
                <c:pt idx="174">
                  <c:v>-0.103180460103894</c:v>
                </c:pt>
                <c:pt idx="175">
                  <c:v>-0.00212380750640967</c:v>
                </c:pt>
                <c:pt idx="176">
                  <c:v>-0.00581204010510355</c:v>
                </c:pt>
                <c:pt idx="177">
                  <c:v>0.0479563493558658</c:v>
                </c:pt>
                <c:pt idx="178">
                  <c:v>-0.0287593114828935</c:v>
                </c:pt>
                <c:pt idx="179">
                  <c:v>-0.0493152780104746</c:v>
                </c:pt>
                <c:pt idx="180">
                  <c:v>0.0707365964765226</c:v>
                </c:pt>
                <c:pt idx="181">
                  <c:v>-0.125691221993044</c:v>
                </c:pt>
                <c:pt idx="182">
                  <c:v>0.0222306274137569</c:v>
                </c:pt>
                <c:pt idx="183">
                  <c:v>-0.0313140676114347</c:v>
                </c:pt>
                <c:pt idx="184">
                  <c:v>0.0595124993312952</c:v>
                </c:pt>
                <c:pt idx="185">
                  <c:v>0.140800751020275</c:v>
                </c:pt>
                <c:pt idx="186">
                  <c:v>-0.057869511647186</c:v>
                </c:pt>
                <c:pt idx="187">
                  <c:v>0.0390135754382952</c:v>
                </c:pt>
                <c:pt idx="188">
                  <c:v>0.0865881566691838</c:v>
                </c:pt>
                <c:pt idx="189">
                  <c:v>-0.0773410551313719</c:v>
                </c:pt>
                <c:pt idx="190">
                  <c:v>-0.094990789379146</c:v>
                </c:pt>
                <c:pt idx="191">
                  <c:v>0.0568819229145256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579624"/>
        <c:axId val="956960792"/>
      </c:scatterChart>
      <c:valAx>
        <c:axId val="1079579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400"/>
                </a:pPr>
                <a:r>
                  <a:rPr lang="en-US" sz="2400"/>
                  <a:t>Delta Readiness</a:t>
                </a:r>
              </a:p>
            </c:rich>
          </c:tx>
          <c:layout/>
          <c:overlay val="0"/>
        </c:title>
        <c:numFmt formatCode="0.000_ ;[Red]\-0.000\ " sourceLinked="1"/>
        <c:majorTickMark val="out"/>
        <c:minorTickMark val="none"/>
        <c:tickLblPos val="nextTo"/>
        <c:crossAx val="956960792"/>
        <c:crosses val="autoZero"/>
        <c:crossBetween val="midCat"/>
      </c:valAx>
      <c:valAx>
        <c:axId val="956960792"/>
        <c:scaling>
          <c:orientation val="minMax"/>
          <c:max val="0.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Delta Vulerability</a:t>
                </a:r>
              </a:p>
            </c:rich>
          </c:tx>
          <c:layout/>
          <c:overlay val="0"/>
        </c:title>
        <c:numFmt formatCode="0.000_ ;[Red]\-0.000\ " sourceLinked="1"/>
        <c:majorTickMark val="out"/>
        <c:minorTickMark val="none"/>
        <c:tickLblPos val="nextTo"/>
        <c:crossAx val="107957962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 orientation="portrait" horizontalDpi="-4" verticalDpi="-4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GAIN</a:t>
            </a:r>
            <a:r>
              <a:rPr lang="en-US" baseline="0"/>
              <a:t> Matrix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diamond"/>
            <c:size val="6"/>
          </c:marker>
          <c:xVal>
            <c:numRef>
              <c:f>Readin_Scores!$AQ$9:$AQ$200</c:f>
              <c:numCache>
                <c:formatCode>0.00</c:formatCode>
                <c:ptCount val="192"/>
                <c:pt idx="0">
                  <c:v>#N/A</c:v>
                </c:pt>
                <c:pt idx="1">
                  <c:v>0.598494668036146</c:v>
                </c:pt>
                <c:pt idx="2">
                  <c:v>0.510428301429662</c:v>
                </c:pt>
                <c:pt idx="3">
                  <c:v>#N/A</c:v>
                </c:pt>
                <c:pt idx="4">
                  <c:v>0.401470175223801</c:v>
                </c:pt>
                <c:pt idx="5">
                  <c:v>#N/A</c:v>
                </c:pt>
                <c:pt idx="6">
                  <c:v>0.592771460561333</c:v>
                </c:pt>
                <c:pt idx="7">
                  <c:v>0.641828283953602</c:v>
                </c:pt>
                <c:pt idx="8">
                  <c:v>0.833406620055411</c:v>
                </c:pt>
                <c:pt idx="9">
                  <c:v>0.756654837863872</c:v>
                </c:pt>
                <c:pt idx="10">
                  <c:v>0.51460081589413</c:v>
                </c:pt>
                <c:pt idx="11">
                  <c:v>#N/A</c:v>
                </c:pt>
                <c:pt idx="12">
                  <c:v>0.649744095832173</c:v>
                </c:pt>
                <c:pt idx="13">
                  <c:v>#N/A</c:v>
                </c:pt>
                <c:pt idx="14">
                  <c:v>#N/A</c:v>
                </c:pt>
                <c:pt idx="15">
                  <c:v>0.541448917587246</c:v>
                </c:pt>
                <c:pt idx="16">
                  <c:v>0.751059219126252</c:v>
                </c:pt>
                <c:pt idx="17">
                  <c:v>0.557202393135543</c:v>
                </c:pt>
                <c:pt idx="18">
                  <c:v>0.507344810051452</c:v>
                </c:pt>
                <c:pt idx="19">
                  <c:v>0.512618351686904</c:v>
                </c:pt>
                <c:pt idx="20">
                  <c:v>0.498365744693798</c:v>
                </c:pt>
                <c:pt idx="21">
                  <c:v>0.568221281774608</c:v>
                </c:pt>
                <c:pt idx="22">
                  <c:v>0.641346694802467</c:v>
                </c:pt>
                <c:pt idx="23">
                  <c:v>0.580087629309241</c:v>
                </c:pt>
                <c:pt idx="24">
                  <c:v>#N/A</c:v>
                </c:pt>
                <c:pt idx="25">
                  <c:v>0.655723793421682</c:v>
                </c:pt>
                <c:pt idx="26">
                  <c:v>0.492489351288426</c:v>
                </c:pt>
                <c:pt idx="27">
                  <c:v>0.361382537301983</c:v>
                </c:pt>
                <c:pt idx="28">
                  <c:v>0.453647829244985</c:v>
                </c:pt>
                <c:pt idx="29">
                  <c:v>0.430835343198582</c:v>
                </c:pt>
                <c:pt idx="30">
                  <c:v>0.815568063824703</c:v>
                </c:pt>
                <c:pt idx="31">
                  <c:v>0.605244074803829</c:v>
                </c:pt>
                <c:pt idx="32">
                  <c:v>0.352392990392767</c:v>
                </c:pt>
                <c:pt idx="33">
                  <c:v>0.342504545941984</c:v>
                </c:pt>
                <c:pt idx="34">
                  <c:v>0.763148319242515</c:v>
                </c:pt>
                <c:pt idx="35">
                  <c:v>0.462719532196435</c:v>
                </c:pt>
                <c:pt idx="36">
                  <c:v>0.569381915096866</c:v>
                </c:pt>
                <c:pt idx="37">
                  <c:v>0.375951229719651</c:v>
                </c:pt>
                <c:pt idx="38">
                  <c:v>#N/A</c:v>
                </c:pt>
                <c:pt idx="39">
                  <c:v>0.301891827244022</c:v>
                </c:pt>
                <c:pt idx="40">
                  <c:v>#N/A</c:v>
                </c:pt>
                <c:pt idx="41">
                  <c:v>0.420562895492126</c:v>
                </c:pt>
                <c:pt idx="42">
                  <c:v>0.638711276513338</c:v>
                </c:pt>
                <c:pt idx="43">
                  <c:v>0.39302106619366</c:v>
                </c:pt>
                <c:pt idx="44">
                  <c:v>0.703108322861485</c:v>
                </c:pt>
                <c:pt idx="45">
                  <c:v>0.730855135452439</c:v>
                </c:pt>
                <c:pt idx="46">
                  <c:v>0.821272858774876</c:v>
                </c:pt>
                <c:pt idx="47">
                  <c:v>0.435949984535158</c:v>
                </c:pt>
                <c:pt idx="48">
                  <c:v>0.604055595863619</c:v>
                </c:pt>
                <c:pt idx="49">
                  <c:v>0.584385300276903</c:v>
                </c:pt>
                <c:pt idx="50">
                  <c:v>0.504318974598951</c:v>
                </c:pt>
                <c:pt idx="51">
                  <c:v>0.529769326831311</c:v>
                </c:pt>
                <c:pt idx="52">
                  <c:v>#N/A</c:v>
                </c:pt>
                <c:pt idx="53">
                  <c:v>0.400784245957938</c:v>
                </c:pt>
                <c:pt idx="54">
                  <c:v>0.295041373829067</c:v>
                </c:pt>
                <c:pt idx="55">
                  <c:v>0.760997345359978</c:v>
                </c:pt>
                <c:pt idx="56">
                  <c:v>0.373952062566345</c:v>
                </c:pt>
                <c:pt idx="57">
                  <c:v>0.516596644334259</c:v>
                </c:pt>
                <c:pt idx="58">
                  <c:v>0.806440062912382</c:v>
                </c:pt>
                <c:pt idx="59">
                  <c:v>0.701346304920047</c:v>
                </c:pt>
                <c:pt idx="60">
                  <c:v>0.485176705064124</c:v>
                </c:pt>
                <c:pt idx="61">
                  <c:v>#N/A</c:v>
                </c:pt>
                <c:pt idx="62">
                  <c:v>0.593037626507229</c:v>
                </c:pt>
                <c:pt idx="63">
                  <c:v>0.752707259681629</c:v>
                </c:pt>
                <c:pt idx="64">
                  <c:v>0.549177181489165</c:v>
                </c:pt>
                <c:pt idx="65">
                  <c:v>0.674722019579582</c:v>
                </c:pt>
                <c:pt idx="66">
                  <c:v>#N/A</c:v>
                </c:pt>
                <c:pt idx="67">
                  <c:v>#N/A</c:v>
                </c:pt>
                <c:pt idx="68">
                  <c:v>0.39139779389868</c:v>
                </c:pt>
                <c:pt idx="69">
                  <c:v>0.372153293138861</c:v>
                </c:pt>
                <c:pt idx="70">
                  <c:v>0.44470125543461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0.792950116280319</c:v>
                </c:pt>
                <c:pt idx="75">
                  <c:v>0.480968687801231</c:v>
                </c:pt>
                <c:pt idx="76">
                  <c:v>0.514736852913193</c:v>
                </c:pt>
                <c:pt idx="77">
                  <c:v>0.428616339769743</c:v>
                </c:pt>
                <c:pt idx="78">
                  <c:v>#N/A</c:v>
                </c:pt>
                <c:pt idx="79">
                  <c:v>0.815447830439332</c:v>
                </c:pt>
                <c:pt idx="80">
                  <c:v>0.660650154565747</c:v>
                </c:pt>
                <c:pt idx="81">
                  <c:v>0.685391976226576</c:v>
                </c:pt>
                <c:pt idx="82">
                  <c:v>#N/A</c:v>
                </c:pt>
                <c:pt idx="83">
                  <c:v>0.752366692646058</c:v>
                </c:pt>
                <c:pt idx="84">
                  <c:v>0.61299814965786</c:v>
                </c:pt>
                <c:pt idx="85">
                  <c:v>0.58497188142096</c:v>
                </c:pt>
                <c:pt idx="86">
                  <c:v>0.451804743984631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0.625128292183724</c:v>
                </c:pt>
                <c:pt idx="91">
                  <c:v>#N/A</c:v>
                </c:pt>
                <c:pt idx="92">
                  <c:v>#N/A</c:v>
                </c:pt>
                <c:pt idx="93">
                  <c:v>0.710985141372925</c:v>
                </c:pt>
                <c:pt idx="94">
                  <c:v>0.531860892330836</c:v>
                </c:pt>
                <c:pt idx="95">
                  <c:v>0.454431674702533</c:v>
                </c:pt>
                <c:pt idx="96">
                  <c:v>0.414964435595689</c:v>
                </c:pt>
                <c:pt idx="97">
                  <c:v>#N/A</c:v>
                </c:pt>
                <c:pt idx="98">
                  <c:v>#N/A</c:v>
                </c:pt>
                <c:pt idx="99">
                  <c:v>0.73992549537254</c:v>
                </c:pt>
                <c:pt idx="100">
                  <c:v>0.73010249608463</c:v>
                </c:pt>
                <c:pt idx="101">
                  <c:v>0.48951317631025</c:v>
                </c:pt>
                <c:pt idx="102">
                  <c:v>0.454091084529327</c:v>
                </c:pt>
                <c:pt idx="103">
                  <c:v>#N/A</c:v>
                </c:pt>
                <c:pt idx="104">
                  <c:v>#N/A</c:v>
                </c:pt>
                <c:pt idx="105">
                  <c:v>0.475654351833535</c:v>
                </c:pt>
                <c:pt idx="106">
                  <c:v>0.691923289923438</c:v>
                </c:pt>
                <c:pt idx="107">
                  <c:v>#N/A</c:v>
                </c:pt>
                <c:pt idx="108">
                  <c:v>0.43208489289986</c:v>
                </c:pt>
                <c:pt idx="109">
                  <c:v>0.712670110671348</c:v>
                </c:pt>
                <c:pt idx="110">
                  <c:v>0.592744510964448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0.63183229905951</c:v>
                </c:pt>
                <c:pt idx="115">
                  <c:v>0.608691637327114</c:v>
                </c:pt>
                <c:pt idx="116">
                  <c:v>#N/A</c:v>
                </c:pt>
                <c:pt idx="117">
                  <c:v>0.524551490556292</c:v>
                </c:pt>
                <c:pt idx="118">
                  <c:v>#N/A</c:v>
                </c:pt>
                <c:pt idx="119">
                  <c:v>#N/A</c:v>
                </c:pt>
                <c:pt idx="120">
                  <c:v>0.583204734977522</c:v>
                </c:pt>
                <c:pt idx="121">
                  <c:v>#N/A</c:v>
                </c:pt>
                <c:pt idx="122">
                  <c:v>0.403507860772965</c:v>
                </c:pt>
                <c:pt idx="123">
                  <c:v>#N/A</c:v>
                </c:pt>
                <c:pt idx="124">
                  <c:v>0.840009698255419</c:v>
                </c:pt>
                <c:pt idx="125">
                  <c:v>#N/A</c:v>
                </c:pt>
                <c:pt idx="126">
                  <c:v>0.41447799441903</c:v>
                </c:pt>
                <c:pt idx="127">
                  <c:v>0.425882423687233</c:v>
                </c:pt>
                <c:pt idx="128">
                  <c:v>0.777390891418003</c:v>
                </c:pt>
                <c:pt idx="129">
                  <c:v>0.626545257383074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0.430647562492093</c:v>
                </c:pt>
                <c:pt idx="134">
                  <c:v>#N/A</c:v>
                </c:pt>
                <c:pt idx="135">
                  <c:v>0.600815504682613</c:v>
                </c:pt>
                <c:pt idx="136">
                  <c:v>#N/A</c:v>
                </c:pt>
                <c:pt idx="137">
                  <c:v>0.710942225836666</c:v>
                </c:pt>
                <c:pt idx="138">
                  <c:v>0.711968068982747</c:v>
                </c:pt>
                <c:pt idx="139">
                  <c:v>0.635381993004047</c:v>
                </c:pt>
                <c:pt idx="140">
                  <c:v>0.682190252954118</c:v>
                </c:pt>
                <c:pt idx="141">
                  <c:v>#N/A</c:v>
                </c:pt>
                <c:pt idx="142">
                  <c:v>0.477215166747729</c:v>
                </c:pt>
                <c:pt idx="143">
                  <c:v>#N/A</c:v>
                </c:pt>
                <c:pt idx="144">
                  <c:v>0.67173358905388</c:v>
                </c:pt>
                <c:pt idx="145">
                  <c:v>#N/A</c:v>
                </c:pt>
                <c:pt idx="146">
                  <c:v>0.590191954159764</c:v>
                </c:pt>
                <c:pt idx="147">
                  <c:v>#N/A</c:v>
                </c:pt>
                <c:pt idx="148">
                  <c:v>#N/A</c:v>
                </c:pt>
                <c:pt idx="149">
                  <c:v>0.577574208749599</c:v>
                </c:pt>
                <c:pt idx="150">
                  <c:v>0.480581886002299</c:v>
                </c:pt>
                <c:pt idx="151">
                  <c:v>#N/A</c:v>
                </c:pt>
                <c:pt idx="152">
                  <c:v>#N/A</c:v>
                </c:pt>
                <c:pt idx="153">
                  <c:v>0.416744648997559</c:v>
                </c:pt>
                <c:pt idx="154">
                  <c:v>#N/A</c:v>
                </c:pt>
                <c:pt idx="155">
                  <c:v>0.717903650798337</c:v>
                </c:pt>
                <c:pt idx="156">
                  <c:v>0.7244941563877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0.729889836402566</c:v>
                </c:pt>
                <c:pt idx="161">
                  <c:v>#N/A</c:v>
                </c:pt>
                <c:pt idx="162">
                  <c:v>#N/A</c:v>
                </c:pt>
                <c:pt idx="163">
                  <c:v>0.521031409380299</c:v>
                </c:pt>
                <c:pt idx="164">
                  <c:v>0.472563881375515</c:v>
                </c:pt>
                <c:pt idx="165">
                  <c:v>0.788340911266826</c:v>
                </c:pt>
                <c:pt idx="166">
                  <c:v>0.808609513625595</c:v>
                </c:pt>
                <c:pt idx="167">
                  <c:v>#N/A</c:v>
                </c:pt>
                <c:pt idx="168">
                  <c:v>0.447889404619479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0.395872851296285</c:v>
                </c:pt>
                <c:pt idx="173">
                  <c:v>0.500562625405596</c:v>
                </c:pt>
                <c:pt idx="174">
                  <c:v>0.593694215992583</c:v>
                </c:pt>
                <c:pt idx="175">
                  <c:v>0.561852441616836</c:v>
                </c:pt>
                <c:pt idx="176">
                  <c:v>0.594913489895214</c:v>
                </c:pt>
                <c:pt idx="177">
                  <c:v>#N/A</c:v>
                </c:pt>
                <c:pt idx="178">
                  <c:v>#N/A</c:v>
                </c:pt>
                <c:pt idx="179">
                  <c:v>0.482050146318444</c:v>
                </c:pt>
                <c:pt idx="180">
                  <c:v>0.540443167058583</c:v>
                </c:pt>
                <c:pt idx="181">
                  <c:v>0.641996358275292</c:v>
                </c:pt>
                <c:pt idx="182">
                  <c:v>0.771076208310913</c:v>
                </c:pt>
                <c:pt idx="183">
                  <c:v>0.782599326236847</c:v>
                </c:pt>
                <c:pt idx="184">
                  <c:v>#N/A</c:v>
                </c:pt>
                <c:pt idx="185">
                  <c:v>0.386242829944933</c:v>
                </c:pt>
                <c:pt idx="186">
                  <c:v>0.569040214545345</c:v>
                </c:pt>
                <c:pt idx="187">
                  <c:v>#N/A</c:v>
                </c:pt>
                <c:pt idx="188">
                  <c:v>#N/A</c:v>
                </c:pt>
                <c:pt idx="189">
                  <c:v>0.384725676399112</c:v>
                </c:pt>
                <c:pt idx="190">
                  <c:v>0.50232536470115</c:v>
                </c:pt>
                <c:pt idx="191">
                  <c:v>0.210954882731745</c:v>
                </c:pt>
              </c:numCache>
            </c:numRef>
          </c:xVal>
          <c:yVal>
            <c:numRef>
              <c:f>Readin_Scores!$AR$9:$AR$200</c:f>
              <c:numCache>
                <c:formatCode>0.00</c:formatCode>
                <c:ptCount val="192"/>
                <c:pt idx="0">
                  <c:v>0.635187115308723</c:v>
                </c:pt>
                <c:pt idx="1">
                  <c:v>0.310952550100254</c:v>
                </c:pt>
                <c:pt idx="2">
                  <c:v>0.292369271465478</c:v>
                </c:pt>
                <c:pt idx="3">
                  <c:v>0.223893074397036</c:v>
                </c:pt>
                <c:pt idx="4">
                  <c:v>0.543339295575913</c:v>
                </c:pt>
                <c:pt idx="5">
                  <c:v>0.36251927938851</c:v>
                </c:pt>
                <c:pt idx="6">
                  <c:v>0.204271162259706</c:v>
                </c:pt>
                <c:pt idx="7">
                  <c:v>0.280342078800487</c:v>
                </c:pt>
                <c:pt idx="8">
                  <c:v>0.204372594247968</c:v>
                </c:pt>
                <c:pt idx="9">
                  <c:v>0.199682301163067</c:v>
                </c:pt>
                <c:pt idx="10">
                  <c:v>0.263704189512089</c:v>
                </c:pt>
                <c:pt idx="11">
                  <c:v>0.356821099997973</c:v>
                </c:pt>
                <c:pt idx="12">
                  <c:v>0.34287696988504</c:v>
                </c:pt>
                <c:pt idx="13">
                  <c:v>0.445000597800448</c:v>
                </c:pt>
                <c:pt idx="14">
                  <c:v>0.275761164785499</c:v>
                </c:pt>
                <c:pt idx="15">
                  <c:v>0.221672823180208</c:v>
                </c:pt>
                <c:pt idx="16">
                  <c:v>0.279651271235802</c:v>
                </c:pt>
                <c:pt idx="17">
                  <c:v>0.319838994841352</c:v>
                </c:pt>
                <c:pt idx="18">
                  <c:v>0.488104073201998</c:v>
                </c:pt>
                <c:pt idx="19">
                  <c:v>0.399673307310976</c:v>
                </c:pt>
                <c:pt idx="20">
                  <c:v>0.34236541011543</c:v>
                </c:pt>
                <c:pt idx="21">
                  <c:v>0.246137324672624</c:v>
                </c:pt>
                <c:pt idx="22">
                  <c:v>0.446644674665195</c:v>
                </c:pt>
                <c:pt idx="23">
                  <c:v>0.289487887470683</c:v>
                </c:pt>
                <c:pt idx="24">
                  <c:v>0.225794983260958</c:v>
                </c:pt>
                <c:pt idx="25">
                  <c:v>0.23054245839468</c:v>
                </c:pt>
                <c:pt idx="26">
                  <c:v>0.518160208987616</c:v>
                </c:pt>
                <c:pt idx="27">
                  <c:v>0.618460011991325</c:v>
                </c:pt>
                <c:pt idx="28">
                  <c:v>0.466120333861689</c:v>
                </c:pt>
                <c:pt idx="29">
                  <c:v>0.468118973680996</c:v>
                </c:pt>
                <c:pt idx="30">
                  <c:v>0.270539050325176</c:v>
                </c:pt>
                <c:pt idx="31">
                  <c:v>0.309069956890885</c:v>
                </c:pt>
                <c:pt idx="32">
                  <c:v>0.613895416166162</c:v>
                </c:pt>
                <c:pt idx="33">
                  <c:v>0.564505410426934</c:v>
                </c:pt>
                <c:pt idx="34">
                  <c:v>0.23508968623725</c:v>
                </c:pt>
                <c:pt idx="35">
                  <c:v>0.28573725397165</c:v>
                </c:pt>
                <c:pt idx="36">
                  <c:v>0.292320303274063</c:v>
                </c:pt>
                <c:pt idx="37">
                  <c:v>0.437217984054964</c:v>
                </c:pt>
                <c:pt idx="38">
                  <c:v>0.445706476184477</c:v>
                </c:pt>
                <c:pt idx="39">
                  <c:v>0.548493475159077</c:v>
                </c:pt>
                <c:pt idx="40">
                  <c:v>0.314693642543877</c:v>
                </c:pt>
                <c:pt idx="41">
                  <c:v>0.45302665188583</c:v>
                </c:pt>
                <c:pt idx="42">
                  <c:v>0.186338239767689</c:v>
                </c:pt>
                <c:pt idx="43">
                  <c:v>0.298150088274229</c:v>
                </c:pt>
                <c:pt idx="44">
                  <c:v>0.261031440812235</c:v>
                </c:pt>
                <c:pt idx="45">
                  <c:v>0.17520859356171</c:v>
                </c:pt>
                <c:pt idx="46">
                  <c:v>0.14408481149666</c:v>
                </c:pt>
                <c:pt idx="47">
                  <c:v>0.462346795496164</c:v>
                </c:pt>
                <c:pt idx="48">
                  <c:v>0.41806618448862</c:v>
                </c:pt>
                <c:pt idx="49">
                  <c:v>0.305715746932612</c:v>
                </c:pt>
                <c:pt idx="50">
                  <c:v>0.239034074958343</c:v>
                </c:pt>
                <c:pt idx="51">
                  <c:v>0.262037716879791</c:v>
                </c:pt>
                <c:pt idx="52">
                  <c:v>0.31231884458672</c:v>
                </c:pt>
                <c:pt idx="53">
                  <c:v>0.452962960866188</c:v>
                </c:pt>
                <c:pt idx="54">
                  <c:v>0.475442993551174</c:v>
                </c:pt>
                <c:pt idx="55">
                  <c:v>0.287186867413056</c:v>
                </c:pt>
                <c:pt idx="56">
                  <c:v>0.56960955303285</c:v>
                </c:pt>
                <c:pt idx="57">
                  <c:v>0.352607079332305</c:v>
                </c:pt>
                <c:pt idx="58">
                  <c:v>0.207700637253184</c:v>
                </c:pt>
                <c:pt idx="59">
                  <c:v>0.159048069240413</c:v>
                </c:pt>
                <c:pt idx="60">
                  <c:v>0.370443127094091</c:v>
                </c:pt>
                <c:pt idx="61">
                  <c:v>0.438864600654233</c:v>
                </c:pt>
                <c:pt idx="62">
                  <c:v>0.286016485126336</c:v>
                </c:pt>
                <c:pt idx="63">
                  <c:v>0.179317848361924</c:v>
                </c:pt>
                <c:pt idx="64">
                  <c:v>0.436163488953601</c:v>
                </c:pt>
                <c:pt idx="65">
                  <c:v>0.221750504465937</c:v>
                </c:pt>
                <c:pt idx="66">
                  <c:v>0.33580475972693</c:v>
                </c:pt>
                <c:pt idx="67">
                  <c:v>0.339344276737872</c:v>
                </c:pt>
                <c:pt idx="68">
                  <c:v>0.50362466862688</c:v>
                </c:pt>
                <c:pt idx="69">
                  <c:v>0.487148801055809</c:v>
                </c:pt>
                <c:pt idx="70">
                  <c:v>0.362562757103374</c:v>
                </c:pt>
                <c:pt idx="71">
                  <c:v>0.475941933262175</c:v>
                </c:pt>
                <c:pt idx="72">
                  <c:v>0.332782812736286</c:v>
                </c:pt>
                <c:pt idx="73">
                  <c:v>0.230028601700039</c:v>
                </c:pt>
                <c:pt idx="74">
                  <c:v>0.245694518149161</c:v>
                </c:pt>
                <c:pt idx="75">
                  <c:v>0.425334995059115</c:v>
                </c:pt>
                <c:pt idx="76">
                  <c:v>0.281717965773942</c:v>
                </c:pt>
                <c:pt idx="77">
                  <c:v>0.253839653938445</c:v>
                </c:pt>
                <c:pt idx="78">
                  <c:v>0.410776573017052</c:v>
                </c:pt>
                <c:pt idx="79">
                  <c:v>0.180497829332144</c:v>
                </c:pt>
                <c:pt idx="80">
                  <c:v>0.243220193819</c:v>
                </c:pt>
                <c:pt idx="81">
                  <c:v>0.212990725591127</c:v>
                </c:pt>
                <c:pt idx="82">
                  <c:v>0.336367285012577</c:v>
                </c:pt>
                <c:pt idx="83">
                  <c:v>0.257129453589057</c:v>
                </c:pt>
                <c:pt idx="84">
                  <c:v>0.301662971950198</c:v>
                </c:pt>
                <c:pt idx="85">
                  <c:v>0.253571202041757</c:v>
                </c:pt>
                <c:pt idx="86">
                  <c:v>0.498910229628289</c:v>
                </c:pt>
                <c:pt idx="87">
                  <c:v>0.465491914923997</c:v>
                </c:pt>
                <c:pt idx="88">
                  <c:v>0.444162408715683</c:v>
                </c:pt>
                <c:pt idx="89">
                  <c:v>0.294774203045594</c:v>
                </c:pt>
                <c:pt idx="90">
                  <c:v>0.280610804725552</c:v>
                </c:pt>
                <c:pt idx="91">
                  <c:v>0.298638321701126</c:v>
                </c:pt>
                <c:pt idx="92">
                  <c:v>0.446477517915429</c:v>
                </c:pt>
                <c:pt idx="93">
                  <c:v>0.259337682985304</c:v>
                </c:pt>
                <c:pt idx="94">
                  <c:v>0.288584128435668</c:v>
                </c:pt>
                <c:pt idx="95">
                  <c:v>0.509408363881856</c:v>
                </c:pt>
                <c:pt idx="96">
                  <c:v>0.535825216268766</c:v>
                </c:pt>
                <c:pt idx="97">
                  <c:v>0.32696068494245</c:v>
                </c:pt>
                <c:pt idx="98">
                  <c:v>0.253797481076254</c:v>
                </c:pt>
                <c:pt idx="99">
                  <c:v>0.262238061222501</c:v>
                </c:pt>
                <c:pt idx="100">
                  <c:v>0.199334175146284</c:v>
                </c:pt>
                <c:pt idx="101">
                  <c:v>0.496814784054656</c:v>
                </c:pt>
                <c:pt idx="102">
                  <c:v>0.4990348289976</c:v>
                </c:pt>
                <c:pt idx="103">
                  <c:v>0.256347808484993</c:v>
                </c:pt>
                <c:pt idx="104">
                  <c:v>0.369067668723226</c:v>
                </c:pt>
                <c:pt idx="105">
                  <c:v>0.525642940220385</c:v>
                </c:pt>
                <c:pt idx="106">
                  <c:v>0.271173547694021</c:v>
                </c:pt>
                <c:pt idx="107">
                  <c:v>0.497839945945383</c:v>
                </c:pt>
                <c:pt idx="108">
                  <c:v>0.508009667888669</c:v>
                </c:pt>
                <c:pt idx="109">
                  <c:v>0.261027377618634</c:v>
                </c:pt>
                <c:pt idx="110">
                  <c:v>0.277804187599617</c:v>
                </c:pt>
                <c:pt idx="111">
                  <c:v>0.488190203446073</c:v>
                </c:pt>
                <c:pt idx="112">
                  <c:v>0.271888304017982</c:v>
                </c:pt>
                <c:pt idx="113">
                  <c:v>0.271706253666513</c:v>
                </c:pt>
                <c:pt idx="114">
                  <c:v>0.253440050729012</c:v>
                </c:pt>
                <c:pt idx="115">
                  <c:v>0.380470894229722</c:v>
                </c:pt>
                <c:pt idx="116">
                  <c:v>0.23587932526733</c:v>
                </c:pt>
                <c:pt idx="117">
                  <c:v>0.399382831231295</c:v>
                </c:pt>
                <c:pt idx="118">
                  <c:v>0.54953056703111</c:v>
                </c:pt>
                <c:pt idx="119">
                  <c:v>0.426292469720785</c:v>
                </c:pt>
                <c:pt idx="120">
                  <c:v>0.450823895894825</c:v>
                </c:pt>
                <c:pt idx="121">
                  <c:v>0.422353283802181</c:v>
                </c:pt>
                <c:pt idx="122">
                  <c:v>0.445475215162491</c:v>
                </c:pt>
                <c:pt idx="123">
                  <c:v>0.233967769279592</c:v>
                </c:pt>
                <c:pt idx="124">
                  <c:v>0.213621548708684</c:v>
                </c:pt>
                <c:pt idx="125">
                  <c:v>0.308577761778532</c:v>
                </c:pt>
                <c:pt idx="126">
                  <c:v>0.537834773942464</c:v>
                </c:pt>
                <c:pt idx="127">
                  <c:v>0.476710614650628</c:v>
                </c:pt>
                <c:pt idx="128">
                  <c:v>0.183828334780989</c:v>
                </c:pt>
                <c:pt idx="129">
                  <c:v>0.280440272782647</c:v>
                </c:pt>
                <c:pt idx="130">
                  <c:v>0.390792563126174</c:v>
                </c:pt>
                <c:pt idx="131">
                  <c:v>0.394094596823204</c:v>
                </c:pt>
                <c:pt idx="132">
                  <c:v>0.327018876085595</c:v>
                </c:pt>
                <c:pt idx="133">
                  <c:v>0.485800497045949</c:v>
                </c:pt>
                <c:pt idx="134">
                  <c:v>0.314745532600597</c:v>
                </c:pt>
                <c:pt idx="135">
                  <c:v>0.329430765725296</c:v>
                </c:pt>
                <c:pt idx="136">
                  <c:v>0.305394807172567</c:v>
                </c:pt>
                <c:pt idx="137">
                  <c:v>0.18079395065569</c:v>
                </c:pt>
                <c:pt idx="138">
                  <c:v>0.246660627680054</c:v>
                </c:pt>
                <c:pt idx="139">
                  <c:v>0.283674990460273</c:v>
                </c:pt>
                <c:pt idx="140">
                  <c:v>0.229679364028934</c:v>
                </c:pt>
                <c:pt idx="141">
                  <c:v>0.285539587915228</c:v>
                </c:pt>
                <c:pt idx="142">
                  <c:v>0.513734968438757</c:v>
                </c:pt>
                <c:pt idx="143">
                  <c:v>0.355129645890398</c:v>
                </c:pt>
                <c:pt idx="144">
                  <c:v>0.360660344182488</c:v>
                </c:pt>
                <c:pt idx="145">
                  <c:v>0.334919459451172</c:v>
                </c:pt>
                <c:pt idx="146">
                  <c:v>0.394430238627587</c:v>
                </c:pt>
                <c:pt idx="147">
                  <c:v>0.21828387620631</c:v>
                </c:pt>
                <c:pt idx="148">
                  <c:v>0.421236315372797</c:v>
                </c:pt>
                <c:pt idx="149">
                  <c:v>0.329537458019131</c:v>
                </c:pt>
                <c:pt idx="150">
                  <c:v>0.485225541765888</c:v>
                </c:pt>
                <c:pt idx="151">
                  <c:v>0.233880371851201</c:v>
                </c:pt>
                <c:pt idx="152">
                  <c:v>0.318548174896789</c:v>
                </c:pt>
                <c:pt idx="153">
                  <c:v>0.56364067741806</c:v>
                </c:pt>
                <c:pt idx="154">
                  <c:v>0.289108510186345</c:v>
                </c:pt>
                <c:pt idx="155">
                  <c:v>0.21616921688343</c:v>
                </c:pt>
                <c:pt idx="156">
                  <c:v>0.187663368330568</c:v>
                </c:pt>
                <c:pt idx="157">
                  <c:v>0.488852835547707</c:v>
                </c:pt>
                <c:pt idx="158">
                  <c:v>0.529651464172265</c:v>
                </c:pt>
                <c:pt idx="159">
                  <c:v>0.377384965164852</c:v>
                </c:pt>
                <c:pt idx="160">
                  <c:v>0.22286544521349</c:v>
                </c:pt>
                <c:pt idx="161">
                  <c:v>0.288595891144672</c:v>
                </c:pt>
                <c:pt idx="162">
                  <c:v>0.510095876120522</c:v>
                </c:pt>
                <c:pt idx="163">
                  <c:v>0.320337648543941</c:v>
                </c:pt>
                <c:pt idx="164">
                  <c:v>0.452003000007385</c:v>
                </c:pt>
                <c:pt idx="165">
                  <c:v>0.226304539960656</c:v>
                </c:pt>
                <c:pt idx="166">
                  <c:v>0.17373748168475</c:v>
                </c:pt>
                <c:pt idx="167">
                  <c:v>0.276980144788732</c:v>
                </c:pt>
                <c:pt idx="168">
                  <c:v>0.383841362610607</c:v>
                </c:pt>
                <c:pt idx="169">
                  <c:v>0.509450503466442</c:v>
                </c:pt>
                <c:pt idx="170">
                  <c:v>0.265015636595506</c:v>
                </c:pt>
                <c:pt idx="171">
                  <c:v>0.481187447824481</c:v>
                </c:pt>
                <c:pt idx="172">
                  <c:v>0.514966067369922</c:v>
                </c:pt>
                <c:pt idx="173">
                  <c:v>0.373674622432611</c:v>
                </c:pt>
                <c:pt idx="174">
                  <c:v>0.326011923628458</c:v>
                </c:pt>
                <c:pt idx="175">
                  <c:v>0.312505594042242</c:v>
                </c:pt>
                <c:pt idx="176">
                  <c:v>0.28671168888092</c:v>
                </c:pt>
                <c:pt idx="177">
                  <c:v>0.267796298802866</c:v>
                </c:pt>
                <c:pt idx="178">
                  <c:v>0.441486535391278</c:v>
                </c:pt>
                <c:pt idx="179">
                  <c:v>0.505181364720568</c:v>
                </c:pt>
                <c:pt idx="180">
                  <c:v>0.259074080728318</c:v>
                </c:pt>
                <c:pt idx="181">
                  <c:v>0.290237922871825</c:v>
                </c:pt>
                <c:pt idx="182">
                  <c:v>0.178896170820146</c:v>
                </c:pt>
                <c:pt idx="183">
                  <c:v>0.212828839267474</c:v>
                </c:pt>
                <c:pt idx="184">
                  <c:v>0.216995630962253</c:v>
                </c:pt>
                <c:pt idx="185">
                  <c:v>0.24950796770295</c:v>
                </c:pt>
                <c:pt idx="186">
                  <c:v>0.417955549923929</c:v>
                </c:pt>
                <c:pt idx="187">
                  <c:v>0.24319547657736</c:v>
                </c:pt>
                <c:pt idx="188">
                  <c:v>0.30066739343876</c:v>
                </c:pt>
                <c:pt idx="189">
                  <c:v>0.48143846877442</c:v>
                </c:pt>
                <c:pt idx="190">
                  <c:v>0.540180677698407</c:v>
                </c:pt>
                <c:pt idx="191">
                  <c:v>0.463743267361519</c:v>
                </c:pt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xVal>
            <c:numRef>
              <c:f>Readin_Scores!$AS$9</c:f>
              <c:numCache>
                <c:formatCode>General</c:formatCode>
                <c:ptCount val="1"/>
                <c:pt idx="0">
                  <c:v>0.61</c:v>
                </c:pt>
              </c:numCache>
            </c:numRef>
          </c:xVal>
          <c:yVal>
            <c:numRef>
              <c:f>Readin_Scores!$AT$9</c:f>
              <c:numCache>
                <c:formatCode>General</c:formatCode>
                <c:ptCount val="1"/>
                <c:pt idx="0">
                  <c:v>0.28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557208"/>
        <c:axId val="595913992"/>
      </c:scatterChart>
      <c:valAx>
        <c:axId val="599557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Readiness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595913992"/>
        <c:crosses val="autoZero"/>
        <c:crossBetween val="midCat"/>
      </c:valAx>
      <c:valAx>
        <c:axId val="595913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599557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508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diamond"/>
            <c:size val="3"/>
          </c:marker>
          <c:trendline>
            <c:trendlineType val="linear"/>
            <c:dispRSqr val="1"/>
            <c:dispEq val="1"/>
            <c:trendlineLbl>
              <c:layout>
                <c:manualLayout>
                  <c:x val="0.0732134162124446"/>
                  <c:y val="0.0575594767521529"/>
                </c:manualLayout>
              </c:layout>
              <c:numFmt formatCode="General" sourceLinked="0"/>
            </c:trendlineLbl>
          </c:trendline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0993386426982477"/>
                  <c:y val="-0.0411682425239014"/>
                </c:manualLayout>
              </c:layout>
              <c:numFmt formatCode="General" sourceLinked="0"/>
            </c:trendlineLbl>
          </c:trendline>
          <c:xVal>
            <c:numRef>
              <c:f>GDP_Anal!$C$67:$C$3090</c:f>
              <c:numCache>
                <c:formatCode>General</c:formatCode>
                <c:ptCount val="3024"/>
                <c:pt idx="0">
                  <c:v>6.229974226650878</c:v>
                </c:pt>
                <c:pt idx="1">
                  <c:v>6.260433434135587</c:v>
                </c:pt>
                <c:pt idx="2">
                  <c:v>6.290892641620295</c:v>
                </c:pt>
                <c:pt idx="3">
                  <c:v>6.321351849105004</c:v>
                </c:pt>
                <c:pt idx="4">
                  <c:v>6.351811056589712</c:v>
                </c:pt>
                <c:pt idx="5">
                  <c:v>6.382270264074421</c:v>
                </c:pt>
                <c:pt idx="6">
                  <c:v>6.41272947155913</c:v>
                </c:pt>
                <c:pt idx="7">
                  <c:v>6.443188679043838</c:v>
                </c:pt>
                <c:pt idx="8">
                  <c:v>6.551853332584323</c:v>
                </c:pt>
                <c:pt idx="9">
                  <c:v>6.616895760627924</c:v>
                </c:pt>
                <c:pt idx="10">
                  <c:v>6.727285159959743</c:v>
                </c:pt>
                <c:pt idx="11">
                  <c:v>6.8067521347939</c:v>
                </c:pt>
                <c:pt idx="12">
                  <c:v>6.777928671579774</c:v>
                </c:pt>
                <c:pt idx="13">
                  <c:v>6.774414121586124</c:v>
                </c:pt>
                <c:pt idx="14">
                  <c:v>7.089947969748992</c:v>
                </c:pt>
                <c:pt idx="15">
                  <c:v>7.144780376937847</c:v>
                </c:pt>
                <c:pt idx="16">
                  <c:v>8.19037596758683</c:v>
                </c:pt>
                <c:pt idx="17">
                  <c:v>8.28640167995534</c:v>
                </c:pt>
                <c:pt idx="18">
                  <c:v>8.184981806842634</c:v>
                </c:pt>
                <c:pt idx="19">
                  <c:v>8.308168833211091</c:v>
                </c:pt>
                <c:pt idx="20">
                  <c:v>8.406266144039218</c:v>
                </c:pt>
                <c:pt idx="21">
                  <c:v>8.477474109304315</c:v>
                </c:pt>
                <c:pt idx="22">
                  <c:v>8.544537346921357</c:v>
                </c:pt>
                <c:pt idx="23">
                  <c:v>8.570879643030532</c:v>
                </c:pt>
                <c:pt idx="24">
                  <c:v>8.622921852922424</c:v>
                </c:pt>
                <c:pt idx="25">
                  <c:v>8.676385895278897</c:v>
                </c:pt>
                <c:pt idx="26">
                  <c:v>8.726093025914031</c:v>
                </c:pt>
                <c:pt idx="27">
                  <c:v>8.771298010233673</c:v>
                </c:pt>
                <c:pt idx="28">
                  <c:v>8.82614298082689</c:v>
                </c:pt>
                <c:pt idx="29">
                  <c:v>8.895011302053337</c:v>
                </c:pt>
                <c:pt idx="30">
                  <c:v>8.91589986716536</c:v>
                </c:pt>
                <c:pt idx="31">
                  <c:v>8.967852600210721</c:v>
                </c:pt>
                <c:pt idx="32">
                  <c:v>8.636068110257332</c:v>
                </c:pt>
                <c:pt idx="33">
                  <c:v>8.658903249454127</c:v>
                </c:pt>
                <c:pt idx="34">
                  <c:v>8.654119303588895</c:v>
                </c:pt>
                <c:pt idx="35">
                  <c:v>8.689226306970201</c:v>
                </c:pt>
                <c:pt idx="36">
                  <c:v>8.706484212970366</c:v>
                </c:pt>
                <c:pt idx="37">
                  <c:v>8.713901561155712</c:v>
                </c:pt>
                <c:pt idx="38">
                  <c:v>8.724982848649256</c:v>
                </c:pt>
                <c:pt idx="39">
                  <c:v>8.756166110484825</c:v>
                </c:pt>
                <c:pt idx="40">
                  <c:v>8.80799771799655</c:v>
                </c:pt>
                <c:pt idx="41">
                  <c:v>8.84372777607609</c:v>
                </c:pt>
                <c:pt idx="42">
                  <c:v>8.878492425190805</c:v>
                </c:pt>
                <c:pt idx="43">
                  <c:v>8.883282750419013</c:v>
                </c:pt>
                <c:pt idx="44">
                  <c:v>8.897763371778817</c:v>
                </c:pt>
                <c:pt idx="45">
                  <c:v>8.906376402651105</c:v>
                </c:pt>
                <c:pt idx="46">
                  <c:v>8.912085686324335</c:v>
                </c:pt>
                <c:pt idx="47">
                  <c:v>8.934213773055175</c:v>
                </c:pt>
                <c:pt idx="48">
                  <c:v>10.28576416894442</c:v>
                </c:pt>
                <c:pt idx="49">
                  <c:v>10.31622337642913</c:v>
                </c:pt>
                <c:pt idx="50">
                  <c:v>10.34668258391384</c:v>
                </c:pt>
                <c:pt idx="51">
                  <c:v>10.37714179139855</c:v>
                </c:pt>
                <c:pt idx="52">
                  <c:v>10.40760099888326</c:v>
                </c:pt>
                <c:pt idx="53">
                  <c:v>10.43806020636797</c:v>
                </c:pt>
                <c:pt idx="54">
                  <c:v>10.46851941385268</c:v>
                </c:pt>
                <c:pt idx="55">
                  <c:v>10.49897862133739</c:v>
                </c:pt>
                <c:pt idx="56">
                  <c:v>10.5294378288221</c:v>
                </c:pt>
                <c:pt idx="57">
                  <c:v>10.5598970363068</c:v>
                </c:pt>
                <c:pt idx="58">
                  <c:v>10.59035624379151</c:v>
                </c:pt>
                <c:pt idx="59">
                  <c:v>10.62081545127622</c:v>
                </c:pt>
                <c:pt idx="60">
                  <c:v>10.65127465876093</c:v>
                </c:pt>
                <c:pt idx="61">
                  <c:v>10.68173386624564</c:v>
                </c:pt>
                <c:pt idx="62">
                  <c:v>10.71219307373035</c:v>
                </c:pt>
                <c:pt idx="63">
                  <c:v>10.74209481890021</c:v>
                </c:pt>
                <c:pt idx="64">
                  <c:v>7.671666382730962</c:v>
                </c:pt>
                <c:pt idx="65">
                  <c:v>7.750400849566735</c:v>
                </c:pt>
                <c:pt idx="66">
                  <c:v>7.801076953645757</c:v>
                </c:pt>
                <c:pt idx="67">
                  <c:v>7.842353107210193</c:v>
                </c:pt>
                <c:pt idx="68">
                  <c:v>7.84884400097657</c:v>
                </c:pt>
                <c:pt idx="69">
                  <c:v>7.851281913409136</c:v>
                </c:pt>
                <c:pt idx="70">
                  <c:v>7.852898669726936</c:v>
                </c:pt>
                <c:pt idx="71">
                  <c:v>7.957440460309836</c:v>
                </c:pt>
                <c:pt idx="72">
                  <c:v>7.958645225870307</c:v>
                </c:pt>
                <c:pt idx="73">
                  <c:v>8.033899627251023</c:v>
                </c:pt>
                <c:pt idx="74">
                  <c:v>8.191876437431103</c:v>
                </c:pt>
                <c:pt idx="75">
                  <c:v>8.33417381172523</c:v>
                </c:pt>
                <c:pt idx="76">
                  <c:v>8.49194879903325</c:v>
                </c:pt>
                <c:pt idx="77">
                  <c:v>8.590802799494047</c:v>
                </c:pt>
                <c:pt idx="78">
                  <c:v>8.5712423892893</c:v>
                </c:pt>
                <c:pt idx="79">
                  <c:v>8.637866117299357</c:v>
                </c:pt>
                <c:pt idx="80">
                  <c:v>9.45425633433293</c:v>
                </c:pt>
                <c:pt idx="81">
                  <c:v>9.493268555624027</c:v>
                </c:pt>
                <c:pt idx="82">
                  <c:v>9.514734564116018</c:v>
                </c:pt>
                <c:pt idx="83">
                  <c:v>9.532424082808198</c:v>
                </c:pt>
                <c:pt idx="84">
                  <c:v>9.548901996880948</c:v>
                </c:pt>
                <c:pt idx="85">
                  <c:v>9.541684735170138</c:v>
                </c:pt>
                <c:pt idx="86">
                  <c:v>9.54399495377191</c:v>
                </c:pt>
                <c:pt idx="87">
                  <c:v>9.55169637712771</c:v>
                </c:pt>
                <c:pt idx="88">
                  <c:v>9.58583490186862</c:v>
                </c:pt>
                <c:pt idx="89">
                  <c:v>9.639659624943173</c:v>
                </c:pt>
                <c:pt idx="90">
                  <c:v>9.667236152124185</c:v>
                </c:pt>
                <c:pt idx="91">
                  <c:v>9.779079736198811</c:v>
                </c:pt>
                <c:pt idx="92">
                  <c:v>9.85386436647742</c:v>
                </c:pt>
                <c:pt idx="93">
                  <c:v>9.844061564119082</c:v>
                </c:pt>
                <c:pt idx="94">
                  <c:v>9.744025958682934</c:v>
                </c:pt>
                <c:pt idx="95">
                  <c:v>9.770735489715645</c:v>
                </c:pt>
                <c:pt idx="96">
                  <c:v>9.171230034745303</c:v>
                </c:pt>
                <c:pt idx="97">
                  <c:v>9.21214216443108</c:v>
                </c:pt>
                <c:pt idx="98">
                  <c:v>9.277478414892096</c:v>
                </c:pt>
                <c:pt idx="99">
                  <c:v>9.302991467111511</c:v>
                </c:pt>
                <c:pt idx="100">
                  <c:v>9.25687143172027</c:v>
                </c:pt>
                <c:pt idx="101">
                  <c:v>9.237972415034063</c:v>
                </c:pt>
                <c:pt idx="102">
                  <c:v>9.182667790901634</c:v>
                </c:pt>
                <c:pt idx="103">
                  <c:v>9.057758482629552</c:v>
                </c:pt>
                <c:pt idx="104">
                  <c:v>9.133272286991016</c:v>
                </c:pt>
                <c:pt idx="105">
                  <c:v>9.210595582423247</c:v>
                </c:pt>
                <c:pt idx="106">
                  <c:v>9.289086891252358</c:v>
                </c:pt>
                <c:pt idx="107">
                  <c:v>9.3607507154649</c:v>
                </c:pt>
                <c:pt idx="108">
                  <c:v>9.433942906791325</c:v>
                </c:pt>
                <c:pt idx="109">
                  <c:v>9.48945101146894</c:v>
                </c:pt>
                <c:pt idx="110">
                  <c:v>9.48810205716351</c:v>
                </c:pt>
                <c:pt idx="111">
                  <c:v>9.506556683866467</c:v>
                </c:pt>
                <c:pt idx="112">
                  <c:v>7.441390679431125</c:v>
                </c:pt>
                <c:pt idx="113">
                  <c:v>7.514342530594767</c:v>
                </c:pt>
                <c:pt idx="114">
                  <c:v>7.55886943952625</c:v>
                </c:pt>
                <c:pt idx="115">
                  <c:v>7.63758836792019</c:v>
                </c:pt>
                <c:pt idx="116">
                  <c:v>7.676039688932298</c:v>
                </c:pt>
                <c:pt idx="117">
                  <c:v>7.738107359771203</c:v>
                </c:pt>
                <c:pt idx="118">
                  <c:v>7.833156606308762</c:v>
                </c:pt>
                <c:pt idx="119">
                  <c:v>7.958599745737584</c:v>
                </c:pt>
                <c:pt idx="120">
                  <c:v>8.089833218259606</c:v>
                </c:pt>
                <c:pt idx="121">
                  <c:v>8.189064355574283</c:v>
                </c:pt>
                <c:pt idx="122">
                  <c:v>8.31820928961534</c:v>
                </c:pt>
                <c:pt idx="123">
                  <c:v>8.441037673153978</c:v>
                </c:pt>
                <c:pt idx="124">
                  <c:v>8.56813629450032</c:v>
                </c:pt>
                <c:pt idx="125">
                  <c:v>8.632415953737625</c:v>
                </c:pt>
                <c:pt idx="126">
                  <c:v>8.47502716596298</c:v>
                </c:pt>
                <c:pt idx="127">
                  <c:v>8.559910368443581</c:v>
                </c:pt>
                <c:pt idx="128">
                  <c:v>10.14751746133165</c:v>
                </c:pt>
                <c:pt idx="129">
                  <c:v>10.17532931068068</c:v>
                </c:pt>
                <c:pt idx="130">
                  <c:v>10.20240079849926</c:v>
                </c:pt>
                <c:pt idx="131">
                  <c:v>10.23532536410217</c:v>
                </c:pt>
                <c:pt idx="132">
                  <c:v>10.27421352294224</c:v>
                </c:pt>
                <c:pt idx="133">
                  <c:v>10.30103084712976</c:v>
                </c:pt>
                <c:pt idx="134">
                  <c:v>10.30715351721536</c:v>
                </c:pt>
                <c:pt idx="135">
                  <c:v>10.33253231628183</c:v>
                </c:pt>
                <c:pt idx="136">
                  <c:v>10.35130350112137</c:v>
                </c:pt>
                <c:pt idx="137">
                  <c:v>10.38027555022531</c:v>
                </c:pt>
                <c:pt idx="138">
                  <c:v>10.39508250826606</c:v>
                </c:pt>
                <c:pt idx="139">
                  <c:v>10.41056786882002</c:v>
                </c:pt>
                <c:pt idx="140">
                  <c:v>10.42963836398394</c:v>
                </c:pt>
                <c:pt idx="141">
                  <c:v>10.44935240943535</c:v>
                </c:pt>
                <c:pt idx="142">
                  <c:v>10.44170704318072</c:v>
                </c:pt>
                <c:pt idx="143">
                  <c:v>10.46299202885879</c:v>
                </c:pt>
                <c:pt idx="144">
                  <c:v>10.22418856215259</c:v>
                </c:pt>
                <c:pt idx="145">
                  <c:v>10.24474768793824</c:v>
                </c:pt>
                <c:pt idx="146">
                  <c:v>10.26500923002963</c:v>
                </c:pt>
                <c:pt idx="147">
                  <c:v>10.29890805782785</c:v>
                </c:pt>
                <c:pt idx="148">
                  <c:v>10.32929426292041</c:v>
                </c:pt>
                <c:pt idx="149">
                  <c:v>10.36398289773124</c:v>
                </c:pt>
                <c:pt idx="150">
                  <c:v>10.36525183015032</c:v>
                </c:pt>
                <c:pt idx="151">
                  <c:v>10.37655365889267</c:v>
                </c:pt>
                <c:pt idx="152">
                  <c:v>10.38031581545789</c:v>
                </c:pt>
                <c:pt idx="153">
                  <c:v>10.39845847740589</c:v>
                </c:pt>
                <c:pt idx="154">
                  <c:v>10.41561613057697</c:v>
                </c:pt>
                <c:pt idx="155">
                  <c:v>10.44502019991959</c:v>
                </c:pt>
                <c:pt idx="156">
                  <c:v>10.47942125505115</c:v>
                </c:pt>
                <c:pt idx="157">
                  <c:v>10.49663125182392</c:v>
                </c:pt>
                <c:pt idx="158">
                  <c:v>10.45371924860245</c:v>
                </c:pt>
                <c:pt idx="159">
                  <c:v>10.47167255059472</c:v>
                </c:pt>
                <c:pt idx="160">
                  <c:v>7.524989999075406</c:v>
                </c:pt>
                <c:pt idx="161">
                  <c:v>7.527807743908968</c:v>
                </c:pt>
                <c:pt idx="162">
                  <c:v>7.57457323499118</c:v>
                </c:pt>
                <c:pt idx="163">
                  <c:v>7.660360137945887</c:v>
                </c:pt>
                <c:pt idx="164">
                  <c:v>7.722942829995955</c:v>
                </c:pt>
                <c:pt idx="165">
                  <c:v>7.820027560625925</c:v>
                </c:pt>
                <c:pt idx="166">
                  <c:v>7.906679405414026</c:v>
                </c:pt>
                <c:pt idx="167">
                  <c:v>7.999967629213265</c:v>
                </c:pt>
                <c:pt idx="168">
                  <c:v>8.098551691649833</c:v>
                </c:pt>
                <c:pt idx="169">
                  <c:v>8.186928828667415</c:v>
                </c:pt>
                <c:pt idx="170">
                  <c:v>8.410975405354138</c:v>
                </c:pt>
                <c:pt idx="171">
                  <c:v>8.69638355266376</c:v>
                </c:pt>
                <c:pt idx="172">
                  <c:v>8.908580472504477</c:v>
                </c:pt>
                <c:pt idx="173">
                  <c:v>8.99968942866047</c:v>
                </c:pt>
                <c:pt idx="174">
                  <c:v>9.077047002660507</c:v>
                </c:pt>
                <c:pt idx="175">
                  <c:v>9.193458560135438</c:v>
                </c:pt>
                <c:pt idx="176">
                  <c:v>9.735337655832673</c:v>
                </c:pt>
                <c:pt idx="177">
                  <c:v>9.76579686331738</c:v>
                </c:pt>
                <c:pt idx="178">
                  <c:v>9.79625607080209</c:v>
                </c:pt>
                <c:pt idx="179">
                  <c:v>9.826715278286798</c:v>
                </c:pt>
                <c:pt idx="180">
                  <c:v>9.857174485771507</c:v>
                </c:pt>
                <c:pt idx="181">
                  <c:v>9.887633693256216</c:v>
                </c:pt>
                <c:pt idx="182">
                  <c:v>9.918092900740923</c:v>
                </c:pt>
                <c:pt idx="183">
                  <c:v>9.948552108225632</c:v>
                </c:pt>
                <c:pt idx="184">
                  <c:v>9.97901131571034</c:v>
                </c:pt>
                <c:pt idx="185">
                  <c:v>10.00947052319505</c:v>
                </c:pt>
                <c:pt idx="186">
                  <c:v>10.03992973067976</c:v>
                </c:pt>
                <c:pt idx="187">
                  <c:v>10.07038893816447</c:v>
                </c:pt>
                <c:pt idx="188">
                  <c:v>10.10084814564918</c:v>
                </c:pt>
                <c:pt idx="189">
                  <c:v>10.13130735313388</c:v>
                </c:pt>
                <c:pt idx="190">
                  <c:v>10.16176656061859</c:v>
                </c:pt>
                <c:pt idx="191">
                  <c:v>10.19166830578846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9.55748163733803</c:v>
                </c:pt>
                <c:pt idx="225">
                  <c:v>9.58794084482274</c:v>
                </c:pt>
                <c:pt idx="226">
                  <c:v>9.618400052307448</c:v>
                </c:pt>
                <c:pt idx="227">
                  <c:v>9.648859259792157</c:v>
                </c:pt>
                <c:pt idx="228">
                  <c:v>9.679318467276866</c:v>
                </c:pt>
                <c:pt idx="229">
                  <c:v>9.709777674761575</c:v>
                </c:pt>
                <c:pt idx="230">
                  <c:v>9.740236882246282</c:v>
                </c:pt>
                <c:pt idx="231">
                  <c:v>9.77069608973099</c:v>
                </c:pt>
                <c:pt idx="232">
                  <c:v>9.8011552972157</c:v>
                </c:pt>
                <c:pt idx="233">
                  <c:v>9.83161450470041</c:v>
                </c:pt>
                <c:pt idx="234">
                  <c:v>9.862073712185116</c:v>
                </c:pt>
                <c:pt idx="235">
                  <c:v>9.929892965738385</c:v>
                </c:pt>
                <c:pt idx="236">
                  <c:v>9.960352173223094</c:v>
                </c:pt>
                <c:pt idx="237">
                  <c:v>9.990811380707804</c:v>
                </c:pt>
                <c:pt idx="238">
                  <c:v>10.02127058819251</c:v>
                </c:pt>
                <c:pt idx="239">
                  <c:v>10.05420901509529</c:v>
                </c:pt>
                <c:pt idx="240">
                  <c:v>8.357536100577426</c:v>
                </c:pt>
                <c:pt idx="241">
                  <c:v>8.388492137377914</c:v>
                </c:pt>
                <c:pt idx="242">
                  <c:v>8.50069054380959</c:v>
                </c:pt>
                <c:pt idx="243">
                  <c:v>8.58610422711732</c:v>
                </c:pt>
                <c:pt idx="244">
                  <c:v>8.622921417888733</c:v>
                </c:pt>
                <c:pt idx="245">
                  <c:v>8.682295765537445</c:v>
                </c:pt>
                <c:pt idx="246">
                  <c:v>8.731944668997308</c:v>
                </c:pt>
                <c:pt idx="247">
                  <c:v>8.785715698414604</c:v>
                </c:pt>
                <c:pt idx="248">
                  <c:v>8.858932927307597</c:v>
                </c:pt>
                <c:pt idx="249">
                  <c:v>8.972362172657547</c:v>
                </c:pt>
                <c:pt idx="250">
                  <c:v>9.052611823268636</c:v>
                </c:pt>
                <c:pt idx="251">
                  <c:v>9.156893031437175</c:v>
                </c:pt>
                <c:pt idx="252">
                  <c:v>9.25394553856707</c:v>
                </c:pt>
                <c:pt idx="253">
                  <c:v>9.36315136647155</c:v>
                </c:pt>
                <c:pt idx="254">
                  <c:v>9.379313903260323</c:v>
                </c:pt>
                <c:pt idx="255">
                  <c:v>9.451844035274877</c:v>
                </c:pt>
                <c:pt idx="256">
                  <c:v>10.19174033024853</c:v>
                </c:pt>
                <c:pt idx="257">
                  <c:v>10.20372046379076</c:v>
                </c:pt>
                <c:pt idx="258">
                  <c:v>10.23811259215512</c:v>
                </c:pt>
                <c:pt idx="259">
                  <c:v>10.25505582973927</c:v>
                </c:pt>
                <c:pt idx="260">
                  <c:v>10.28762195367831</c:v>
                </c:pt>
                <c:pt idx="261">
                  <c:v>10.32123780601082</c:v>
                </c:pt>
                <c:pt idx="262">
                  <c:v>10.32566088509341</c:v>
                </c:pt>
                <c:pt idx="263">
                  <c:v>10.33477599848996</c:v>
                </c:pt>
                <c:pt idx="264">
                  <c:v>10.33844070296706</c:v>
                </c:pt>
                <c:pt idx="265">
                  <c:v>10.36594236992036</c:v>
                </c:pt>
                <c:pt idx="266">
                  <c:v>10.37744152750946</c:v>
                </c:pt>
                <c:pt idx="267">
                  <c:v>10.39741025811957</c:v>
                </c:pt>
                <c:pt idx="268">
                  <c:v>10.41887273303884</c:v>
                </c:pt>
                <c:pt idx="269">
                  <c:v>10.42110837253018</c:v>
                </c:pt>
                <c:pt idx="270">
                  <c:v>10.38574888101563</c:v>
                </c:pt>
                <c:pt idx="271">
                  <c:v>10.4015125827335</c:v>
                </c:pt>
                <c:pt idx="272">
                  <c:v>8.484802976405305</c:v>
                </c:pt>
                <c:pt idx="273">
                  <c:v>8.47390226790309</c:v>
                </c:pt>
                <c:pt idx="274">
                  <c:v>8.47333823064504</c:v>
                </c:pt>
                <c:pt idx="275">
                  <c:v>8.473775019052682</c:v>
                </c:pt>
                <c:pt idx="276">
                  <c:v>8.53883213979872</c:v>
                </c:pt>
                <c:pt idx="277">
                  <c:v>8.634205071568782</c:v>
                </c:pt>
                <c:pt idx="278">
                  <c:v>8.653005161169545</c:v>
                </c:pt>
                <c:pt idx="279">
                  <c:v>8.672493796965793</c:v>
                </c:pt>
                <c:pt idx="280">
                  <c:v>8.730067026995679</c:v>
                </c:pt>
                <c:pt idx="281">
                  <c:v>8.74323689244146</c:v>
                </c:pt>
                <c:pt idx="282">
                  <c:v>8.74103123312021</c:v>
                </c:pt>
                <c:pt idx="283">
                  <c:v>8.754188420300403</c:v>
                </c:pt>
                <c:pt idx="284">
                  <c:v>8.733294693822566</c:v>
                </c:pt>
                <c:pt idx="285">
                  <c:v>8.73682581125261</c:v>
                </c:pt>
                <c:pt idx="286">
                  <c:v>8.702608441078023</c:v>
                </c:pt>
                <c:pt idx="287">
                  <c:v>8.724659732313873</c:v>
                </c:pt>
                <c:pt idx="288">
                  <c:v>7.04472849293236</c:v>
                </c:pt>
                <c:pt idx="289">
                  <c:v>7.067240231201847</c:v>
                </c:pt>
                <c:pt idx="290">
                  <c:v>7.097021617805066</c:v>
                </c:pt>
                <c:pt idx="291">
                  <c:v>7.11219470765385</c:v>
                </c:pt>
                <c:pt idx="292">
                  <c:v>7.128306043074902</c:v>
                </c:pt>
                <c:pt idx="293">
                  <c:v>7.15359936336717</c:v>
                </c:pt>
                <c:pt idx="294">
                  <c:v>7.169915930030437</c:v>
                </c:pt>
                <c:pt idx="295">
                  <c:v>7.18051174979905</c:v>
                </c:pt>
                <c:pt idx="296">
                  <c:v>7.184876698907985</c:v>
                </c:pt>
                <c:pt idx="297">
                  <c:v>7.181654265476086</c:v>
                </c:pt>
                <c:pt idx="298">
                  <c:v>7.17704445093276</c:v>
                </c:pt>
                <c:pt idx="299">
                  <c:v>7.184642098798951</c:v>
                </c:pt>
                <c:pt idx="300">
                  <c:v>7.197542193132665</c:v>
                </c:pt>
                <c:pt idx="301">
                  <c:v>7.215742466230225</c:v>
                </c:pt>
                <c:pt idx="302">
                  <c:v>7.222019352321356</c:v>
                </c:pt>
                <c:pt idx="303">
                  <c:v>7.233024517096219</c:v>
                </c:pt>
                <c:pt idx="304">
                  <c:v>7.711549369699367</c:v>
                </c:pt>
                <c:pt idx="305">
                  <c:v>7.767993092784702</c:v>
                </c:pt>
                <c:pt idx="306">
                  <c:v>7.805828138654267</c:v>
                </c:pt>
                <c:pt idx="307">
                  <c:v>7.836789600798882</c:v>
                </c:pt>
                <c:pt idx="308">
                  <c:v>7.875565086426518</c:v>
                </c:pt>
                <c:pt idx="309">
                  <c:v>7.919111956702974</c:v>
                </c:pt>
                <c:pt idx="310">
                  <c:v>7.956619049419221</c:v>
                </c:pt>
                <c:pt idx="311">
                  <c:v>8.010628109256688</c:v>
                </c:pt>
                <c:pt idx="312">
                  <c:v>8.061907046054806</c:v>
                </c:pt>
                <c:pt idx="313">
                  <c:v>8.109759574584527</c:v>
                </c:pt>
                <c:pt idx="314">
                  <c:v>8.152102034084656</c:v>
                </c:pt>
                <c:pt idx="315">
                  <c:v>8.192191831622608</c:v>
                </c:pt>
                <c:pt idx="316">
                  <c:v>8.353992882924256</c:v>
                </c:pt>
                <c:pt idx="317">
                  <c:v>8.386626312530978</c:v>
                </c:pt>
                <c:pt idx="318">
                  <c:v>8.443088041549223</c:v>
                </c:pt>
                <c:pt idx="319">
                  <c:v>8.493764815112253</c:v>
                </c:pt>
                <c:pt idx="320">
                  <c:v>8.067818645062962</c:v>
                </c:pt>
                <c:pt idx="321">
                  <c:v>8.08860782825824</c:v>
                </c:pt>
                <c:pt idx="322">
                  <c:v>8.115569076738895</c:v>
                </c:pt>
                <c:pt idx="323">
                  <c:v>8.143653287828954</c:v>
                </c:pt>
                <c:pt idx="324">
                  <c:v>8.127189181870072</c:v>
                </c:pt>
                <c:pt idx="325">
                  <c:v>8.131405507340366</c:v>
                </c:pt>
                <c:pt idx="326">
                  <c:v>8.127712012976791</c:v>
                </c:pt>
                <c:pt idx="327">
                  <c:v>8.1320973452296</c:v>
                </c:pt>
                <c:pt idx="328">
                  <c:v>8.13898251996123</c:v>
                </c:pt>
                <c:pt idx="329">
                  <c:v>8.160397223133738</c:v>
                </c:pt>
                <c:pt idx="330">
                  <c:v>8.231507325608296</c:v>
                </c:pt>
                <c:pt idx="331">
                  <c:v>8.25760647693141</c:v>
                </c:pt>
                <c:pt idx="332">
                  <c:v>8.239525005772248</c:v>
                </c:pt>
                <c:pt idx="333">
                  <c:v>8.281541963441347</c:v>
                </c:pt>
                <c:pt idx="334">
                  <c:v>8.297303393426461</c:v>
                </c:pt>
                <c:pt idx="335">
                  <c:v>8.312466136480447</c:v>
                </c:pt>
                <c:pt idx="336">
                  <c:v>7.399930026668602</c:v>
                </c:pt>
                <c:pt idx="337">
                  <c:v>8.044255713465823</c:v>
                </c:pt>
                <c:pt idx="338">
                  <c:v>8.321872259840072</c:v>
                </c:pt>
                <c:pt idx="339">
                  <c:v>8.433349161539063</c:v>
                </c:pt>
                <c:pt idx="340">
                  <c:v>8.49080289885152</c:v>
                </c:pt>
                <c:pt idx="341">
                  <c:v>8.51904319890101</c:v>
                </c:pt>
                <c:pt idx="342">
                  <c:v>8.547381514016161</c:v>
                </c:pt>
                <c:pt idx="343">
                  <c:v>8.591662273255851</c:v>
                </c:pt>
                <c:pt idx="344">
                  <c:v>8.62902721430525</c:v>
                </c:pt>
                <c:pt idx="345">
                  <c:v>8.68858356279954</c:v>
                </c:pt>
                <c:pt idx="346">
                  <c:v>8.737503304527802</c:v>
                </c:pt>
                <c:pt idx="347">
                  <c:v>8.797600634266858</c:v>
                </c:pt>
                <c:pt idx="348">
                  <c:v>8.864558413510458</c:v>
                </c:pt>
                <c:pt idx="349">
                  <c:v>8.918746940429516</c:v>
                </c:pt>
                <c:pt idx="350">
                  <c:v>8.890944920119512</c:v>
                </c:pt>
                <c:pt idx="351">
                  <c:v>8.952451005462986</c:v>
                </c:pt>
                <c:pt idx="352">
                  <c:v>8.931231809035479</c:v>
                </c:pt>
                <c:pt idx="353">
                  <c:v>8.961119572044585</c:v>
                </c:pt>
                <c:pt idx="354">
                  <c:v>9.034966420001473</c:v>
                </c:pt>
                <c:pt idx="355">
                  <c:v>9.11397343493582</c:v>
                </c:pt>
                <c:pt idx="356">
                  <c:v>9.143827841623473</c:v>
                </c:pt>
                <c:pt idx="357">
                  <c:v>9.183600887072511</c:v>
                </c:pt>
                <c:pt idx="358">
                  <c:v>9.202830487233663</c:v>
                </c:pt>
                <c:pt idx="359">
                  <c:v>9.2755248332481</c:v>
                </c:pt>
                <c:pt idx="360">
                  <c:v>9.324283773474436</c:v>
                </c:pt>
                <c:pt idx="361">
                  <c:v>9.370192209135463</c:v>
                </c:pt>
                <c:pt idx="362">
                  <c:v>9.373484941265564</c:v>
                </c:pt>
                <c:pt idx="363">
                  <c:v>9.409507544510367</c:v>
                </c:pt>
                <c:pt idx="364">
                  <c:v>9.441763848854976</c:v>
                </c:pt>
                <c:pt idx="365">
                  <c:v>9.45743159868279</c:v>
                </c:pt>
                <c:pt idx="366">
                  <c:v>9.405408599919235</c:v>
                </c:pt>
                <c:pt idx="367">
                  <c:v>9.441681230154204</c:v>
                </c:pt>
                <c:pt idx="368">
                  <c:v>8.95204528050698</c:v>
                </c:pt>
                <c:pt idx="369">
                  <c:v>8.958190075285253</c:v>
                </c:pt>
                <c:pt idx="370">
                  <c:v>8.97630793650088</c:v>
                </c:pt>
                <c:pt idx="371">
                  <c:v>8.961726069652776</c:v>
                </c:pt>
                <c:pt idx="372">
                  <c:v>8.94948218944839</c:v>
                </c:pt>
                <c:pt idx="373">
                  <c:v>8.977209711194837</c:v>
                </c:pt>
                <c:pt idx="374">
                  <c:v>8.976063562519887</c:v>
                </c:pt>
                <c:pt idx="375">
                  <c:v>8.988446984299693</c:v>
                </c:pt>
                <c:pt idx="376">
                  <c:v>8.986486096584847</c:v>
                </c:pt>
                <c:pt idx="377">
                  <c:v>9.029304793884547</c:v>
                </c:pt>
                <c:pt idx="378">
                  <c:v>9.04845853872611</c:v>
                </c:pt>
                <c:pt idx="379">
                  <c:v>9.076113420587433</c:v>
                </c:pt>
                <c:pt idx="380">
                  <c:v>9.124874515959692</c:v>
                </c:pt>
                <c:pt idx="381">
                  <c:v>9.165534925743756</c:v>
                </c:pt>
                <c:pt idx="382">
                  <c:v>9.149929641415456</c:v>
                </c:pt>
                <c:pt idx="383">
                  <c:v>9.165312989973493</c:v>
                </c:pt>
                <c:pt idx="384">
                  <c:v>10.82597685378366</c:v>
                </c:pt>
                <c:pt idx="385">
                  <c:v>10.82838189889179</c:v>
                </c:pt>
                <c:pt idx="386">
                  <c:v>10.78822413683106</c:v>
                </c:pt>
                <c:pt idx="387">
                  <c:v>10.75800083376667</c:v>
                </c:pt>
                <c:pt idx="388">
                  <c:v>10.76424970324904</c:v>
                </c:pt>
                <c:pt idx="389">
                  <c:v>10.76938325774778</c:v>
                </c:pt>
                <c:pt idx="390">
                  <c:v>10.77436786836187</c:v>
                </c:pt>
                <c:pt idx="391">
                  <c:v>10.79108509647701</c:v>
                </c:pt>
                <c:pt idx="392">
                  <c:v>10.7990753561129</c:v>
                </c:pt>
                <c:pt idx="393">
                  <c:v>10.78389014466065</c:v>
                </c:pt>
                <c:pt idx="394">
                  <c:v>10.76781831710078</c:v>
                </c:pt>
                <c:pt idx="395">
                  <c:v>10.79114474752016</c:v>
                </c:pt>
                <c:pt idx="396">
                  <c:v>10.77788365155387</c:v>
                </c:pt>
                <c:pt idx="397">
                  <c:v>10.77895628989003</c:v>
                </c:pt>
                <c:pt idx="398">
                  <c:v>10.77895628989003</c:v>
                </c:pt>
                <c:pt idx="399">
                  <c:v>10.77719280528207</c:v>
                </c:pt>
                <c:pt idx="400">
                  <c:v>8.831014936169168</c:v>
                </c:pt>
                <c:pt idx="401">
                  <c:v>8.741625793283454</c:v>
                </c:pt>
                <c:pt idx="402">
                  <c:v>8.730305006078995</c:v>
                </c:pt>
                <c:pt idx="403">
                  <c:v>8.784421044836318</c:v>
                </c:pt>
                <c:pt idx="404">
                  <c:v>8.80982409314477</c:v>
                </c:pt>
                <c:pt idx="405">
                  <c:v>8.883700197441978</c:v>
                </c:pt>
                <c:pt idx="406">
                  <c:v>8.943161685913735</c:v>
                </c:pt>
                <c:pt idx="407">
                  <c:v>8.993811651553295</c:v>
                </c:pt>
                <c:pt idx="408">
                  <c:v>9.053266187962915</c:v>
                </c:pt>
                <c:pt idx="409">
                  <c:v>9.123952922777338</c:v>
                </c:pt>
                <c:pt idx="410">
                  <c:v>9.19087956074024</c:v>
                </c:pt>
                <c:pt idx="411">
                  <c:v>9.259262763631511</c:v>
                </c:pt>
                <c:pt idx="412">
                  <c:v>9.326863471286607</c:v>
                </c:pt>
                <c:pt idx="413">
                  <c:v>9.39193797245027</c:v>
                </c:pt>
                <c:pt idx="414">
                  <c:v>9.346247305471515</c:v>
                </c:pt>
                <c:pt idx="415">
                  <c:v>9.39596448768705</c:v>
                </c:pt>
                <c:pt idx="416">
                  <c:v>6.632064081128666</c:v>
                </c:pt>
                <c:pt idx="417">
                  <c:v>6.708916693783878</c:v>
                </c:pt>
                <c:pt idx="418">
                  <c:v>6.742513331200002</c:v>
                </c:pt>
                <c:pt idx="419">
                  <c:v>6.784988768523632</c:v>
                </c:pt>
                <c:pt idx="420">
                  <c:v>6.827500621424586</c:v>
                </c:pt>
                <c:pt idx="421">
                  <c:v>6.815749514074485</c:v>
                </c:pt>
                <c:pt idx="422">
                  <c:v>6.848958052818543</c:v>
                </c:pt>
                <c:pt idx="423">
                  <c:v>6.862813326189468</c:v>
                </c:pt>
                <c:pt idx="424">
                  <c:v>6.907350408959804</c:v>
                </c:pt>
                <c:pt idx="425">
                  <c:v>6.919242534681334</c:v>
                </c:pt>
                <c:pt idx="426">
                  <c:v>6.947027296499157</c:v>
                </c:pt>
                <c:pt idx="427">
                  <c:v>6.966476240003034</c:v>
                </c:pt>
                <c:pt idx="428">
                  <c:v>6.967483431126475</c:v>
                </c:pt>
                <c:pt idx="429">
                  <c:v>6.98205594778851</c:v>
                </c:pt>
                <c:pt idx="430">
                  <c:v>6.982699188400332</c:v>
                </c:pt>
                <c:pt idx="431">
                  <c:v>7.005386826553591</c:v>
                </c:pt>
                <c:pt idx="432">
                  <c:v>5.972847274244</c:v>
                </c:pt>
                <c:pt idx="433">
                  <c:v>5.880574041635358</c:v>
                </c:pt>
                <c:pt idx="434">
                  <c:v>5.85749269413413</c:v>
                </c:pt>
                <c:pt idx="435">
                  <c:v>5.896597472194219</c:v>
                </c:pt>
                <c:pt idx="436">
                  <c:v>5.876232497615635</c:v>
                </c:pt>
                <c:pt idx="437">
                  <c:v>5.852715821504003</c:v>
                </c:pt>
                <c:pt idx="438">
                  <c:v>5.853017216825912</c:v>
                </c:pt>
                <c:pt idx="439">
                  <c:v>5.872158410591705</c:v>
                </c:pt>
                <c:pt idx="440">
                  <c:v>5.832274573396482</c:v>
                </c:pt>
                <c:pt idx="441">
                  <c:v>5.85024275179223</c:v>
                </c:pt>
                <c:pt idx="442">
                  <c:v>5.829483270179677</c:v>
                </c:pt>
                <c:pt idx="443">
                  <c:v>5.849375670468665</c:v>
                </c:pt>
                <c:pt idx="444">
                  <c:v>5.854372036256951</c:v>
                </c:pt>
                <c:pt idx="445">
                  <c:v>5.868688926923196</c:v>
                </c:pt>
                <c:pt idx="446">
                  <c:v>5.875114195419969</c:v>
                </c:pt>
                <c:pt idx="447">
                  <c:v>5.87095066577715</c:v>
                </c:pt>
                <c:pt idx="448">
                  <c:v>6.679397633756753</c:v>
                </c:pt>
                <c:pt idx="449">
                  <c:v>6.705605071777518</c:v>
                </c:pt>
                <c:pt idx="450">
                  <c:v>6.73575024928364</c:v>
                </c:pt>
                <c:pt idx="451">
                  <c:v>6.761929826697068</c:v>
                </c:pt>
                <c:pt idx="452">
                  <c:v>6.853393207359865</c:v>
                </c:pt>
                <c:pt idx="453">
                  <c:v>6.917808354223252</c:v>
                </c:pt>
                <c:pt idx="454">
                  <c:v>6.976906770412551</c:v>
                </c:pt>
                <c:pt idx="455">
                  <c:v>7.024673486101624</c:v>
                </c:pt>
                <c:pt idx="456">
                  <c:v>7.090153283977737</c:v>
                </c:pt>
                <c:pt idx="457">
                  <c:v>7.17269499272913</c:v>
                </c:pt>
                <c:pt idx="458">
                  <c:v>7.281185203020819</c:v>
                </c:pt>
                <c:pt idx="459">
                  <c:v>7.36732958960076</c:v>
                </c:pt>
                <c:pt idx="460">
                  <c:v>7.448239654012017</c:v>
                </c:pt>
                <c:pt idx="461">
                  <c:v>7.496521162997548</c:v>
                </c:pt>
                <c:pt idx="462">
                  <c:v>7.46102744294167</c:v>
                </c:pt>
                <c:pt idx="463">
                  <c:v>7.523524546827437</c:v>
                </c:pt>
                <c:pt idx="464">
                  <c:v>7.402194196468062</c:v>
                </c:pt>
                <c:pt idx="465">
                  <c:v>7.425639144692436</c:v>
                </c:pt>
                <c:pt idx="466">
                  <c:v>7.450807606603509</c:v>
                </c:pt>
                <c:pt idx="467">
                  <c:v>7.47596275163483</c:v>
                </c:pt>
                <c:pt idx="468">
                  <c:v>7.49526003041622</c:v>
                </c:pt>
                <c:pt idx="469">
                  <c:v>7.51282408045592</c:v>
                </c:pt>
                <c:pt idx="470">
                  <c:v>7.533491779807767</c:v>
                </c:pt>
                <c:pt idx="471">
                  <c:v>7.54943679009938</c:v>
                </c:pt>
                <c:pt idx="472">
                  <c:v>7.565692598980083</c:v>
                </c:pt>
                <c:pt idx="473">
                  <c:v>7.57886908538306</c:v>
                </c:pt>
                <c:pt idx="474">
                  <c:v>7.578495130435154</c:v>
                </c:pt>
                <c:pt idx="475">
                  <c:v>7.587217240612276</c:v>
                </c:pt>
                <c:pt idx="476">
                  <c:v>7.59874043469028</c:v>
                </c:pt>
                <c:pt idx="477">
                  <c:v>7.604626729448346</c:v>
                </c:pt>
                <c:pt idx="478">
                  <c:v>7.601985541661631</c:v>
                </c:pt>
                <c:pt idx="479">
                  <c:v>7.616210520167705</c:v>
                </c:pt>
                <c:pt idx="480">
                  <c:v>10.23200090788256</c:v>
                </c:pt>
                <c:pt idx="481">
                  <c:v>10.23728763132902</c:v>
                </c:pt>
                <c:pt idx="482">
                  <c:v>10.26810810871354</c:v>
                </c:pt>
                <c:pt idx="483">
                  <c:v>10.29960909719665</c:v>
                </c:pt>
                <c:pt idx="484">
                  <c:v>10.34517719540793</c:v>
                </c:pt>
                <c:pt idx="485">
                  <c:v>10.38735670609502</c:v>
                </c:pt>
                <c:pt idx="486">
                  <c:v>10.39494227163438</c:v>
                </c:pt>
                <c:pt idx="487">
                  <c:v>10.41479676885849</c:v>
                </c:pt>
                <c:pt idx="488">
                  <c:v>10.4234704503199</c:v>
                </c:pt>
                <c:pt idx="489">
                  <c:v>10.44417305560662</c:v>
                </c:pt>
                <c:pt idx="490">
                  <c:v>10.46405782564628</c:v>
                </c:pt>
                <c:pt idx="491">
                  <c:v>10.48152147230835</c:v>
                </c:pt>
                <c:pt idx="492">
                  <c:v>10.49331737658713</c:v>
                </c:pt>
                <c:pt idx="493">
                  <c:v>10.48836637758547</c:v>
                </c:pt>
                <c:pt idx="494">
                  <c:v>10.45065642733274</c:v>
                </c:pt>
                <c:pt idx="495">
                  <c:v>10.46931838557349</c:v>
                </c:pt>
                <c:pt idx="496">
                  <c:v>7.516237686877391</c:v>
                </c:pt>
                <c:pt idx="497">
                  <c:v>7.534315057988266</c:v>
                </c:pt>
                <c:pt idx="498">
                  <c:v>7.566767616083939</c:v>
                </c:pt>
                <c:pt idx="499">
                  <c:v>7.618881614800397</c:v>
                </c:pt>
                <c:pt idx="500">
                  <c:v>7.682717280764138</c:v>
                </c:pt>
                <c:pt idx="501">
                  <c:v>7.728400459684979</c:v>
                </c:pt>
                <c:pt idx="502">
                  <c:v>7.747857396649241</c:v>
                </c:pt>
                <c:pt idx="503">
                  <c:v>7.775451906173567</c:v>
                </c:pt>
                <c:pt idx="504">
                  <c:v>7.818740066443624</c:v>
                </c:pt>
                <c:pt idx="505">
                  <c:v>7.795314563825322</c:v>
                </c:pt>
                <c:pt idx="506">
                  <c:v>7.892015645699621</c:v>
                </c:pt>
                <c:pt idx="507">
                  <c:v>7.973599936294254</c:v>
                </c:pt>
                <c:pt idx="508">
                  <c:v>8.042100054084437</c:v>
                </c:pt>
                <c:pt idx="509">
                  <c:v>8.090565555054217</c:v>
                </c:pt>
                <c:pt idx="510">
                  <c:v>8.104290939085904</c:v>
                </c:pt>
                <c:pt idx="511">
                  <c:v>8.146817603489163</c:v>
                </c:pt>
                <c:pt idx="512">
                  <c:v>6.63044843405076</c:v>
                </c:pt>
                <c:pt idx="513">
                  <c:v>6.564576863690093</c:v>
                </c:pt>
                <c:pt idx="514">
                  <c:v>6.591793868362734</c:v>
                </c:pt>
                <c:pt idx="515">
                  <c:v>6.614199479236933</c:v>
                </c:pt>
                <c:pt idx="516">
                  <c:v>6.627246852401657</c:v>
                </c:pt>
                <c:pt idx="517">
                  <c:v>6.629015531354406</c:v>
                </c:pt>
                <c:pt idx="518">
                  <c:v>6.612106896398012</c:v>
                </c:pt>
                <c:pt idx="519">
                  <c:v>6.588004360200897</c:v>
                </c:pt>
                <c:pt idx="520">
                  <c:v>6.49142549882465</c:v>
                </c:pt>
                <c:pt idx="521">
                  <c:v>6.483877244875788</c:v>
                </c:pt>
                <c:pt idx="522">
                  <c:v>6.489669542277127</c:v>
                </c:pt>
                <c:pt idx="523">
                  <c:v>6.50849923530838</c:v>
                </c:pt>
                <c:pt idx="524">
                  <c:v>6.525986765737833</c:v>
                </c:pt>
                <c:pt idx="525">
                  <c:v>6.528703089467162</c:v>
                </c:pt>
                <c:pt idx="526">
                  <c:v>6.53344203049362</c:v>
                </c:pt>
                <c:pt idx="527">
                  <c:v>6.524566638293513</c:v>
                </c:pt>
                <c:pt idx="528">
                  <c:v>6.635118488761211</c:v>
                </c:pt>
                <c:pt idx="529">
                  <c:v>6.62526716560023</c:v>
                </c:pt>
                <c:pt idx="530">
                  <c:v>6.64828047005856</c:v>
                </c:pt>
                <c:pt idx="531">
                  <c:v>6.682937082358729</c:v>
                </c:pt>
                <c:pt idx="532">
                  <c:v>6.642561069806165</c:v>
                </c:pt>
                <c:pt idx="533">
                  <c:v>6.599097751065252</c:v>
                </c:pt>
                <c:pt idx="534">
                  <c:v>6.673546950873059</c:v>
                </c:pt>
                <c:pt idx="535">
                  <c:v>6.718488937620613</c:v>
                </c:pt>
                <c:pt idx="536">
                  <c:v>6.819557878644626</c:v>
                </c:pt>
                <c:pt idx="537">
                  <c:v>7.074678955896375</c:v>
                </c:pt>
                <c:pt idx="538">
                  <c:v>7.201939899035946</c:v>
                </c:pt>
                <c:pt idx="539">
                  <c:v>7.173695242096476</c:v>
                </c:pt>
                <c:pt idx="540">
                  <c:v>7.1473643519699</c:v>
                </c:pt>
                <c:pt idx="541">
                  <c:v>7.116354592756048</c:v>
                </c:pt>
                <c:pt idx="542">
                  <c:v>7.07377815464164</c:v>
                </c:pt>
                <c:pt idx="543">
                  <c:v>7.120508225584391</c:v>
                </c:pt>
                <c:pt idx="544">
                  <c:v>9.120388380751644</c:v>
                </c:pt>
                <c:pt idx="545">
                  <c:v>9.17667838610323</c:v>
                </c:pt>
                <c:pt idx="546">
                  <c:v>9.226451446614016</c:v>
                </c:pt>
                <c:pt idx="547">
                  <c:v>9.244930895432127</c:v>
                </c:pt>
                <c:pt idx="548">
                  <c:v>9.224607690577638</c:v>
                </c:pt>
                <c:pt idx="549">
                  <c:v>9.25628466782846</c:v>
                </c:pt>
                <c:pt idx="550">
                  <c:v>9.277688412808121</c:v>
                </c:pt>
                <c:pt idx="551">
                  <c:v>9.287931735980212</c:v>
                </c:pt>
                <c:pt idx="552">
                  <c:v>9.31535270663193</c:v>
                </c:pt>
                <c:pt idx="553">
                  <c:v>9.363279068602217</c:v>
                </c:pt>
                <c:pt idx="554">
                  <c:v>9.40685545408961</c:v>
                </c:pt>
                <c:pt idx="555">
                  <c:v>9.441370093125943</c:v>
                </c:pt>
                <c:pt idx="556">
                  <c:v>9.476142972925533</c:v>
                </c:pt>
                <c:pt idx="557">
                  <c:v>9.502297803097158</c:v>
                </c:pt>
                <c:pt idx="558">
                  <c:v>9.477068010759007</c:v>
                </c:pt>
                <c:pt idx="559">
                  <c:v>9.502812186461467</c:v>
                </c:pt>
                <c:pt idx="560">
                  <c:v>7.52248294601196</c:v>
                </c:pt>
                <c:pt idx="561">
                  <c:v>7.607311710675069</c:v>
                </c:pt>
                <c:pt idx="562">
                  <c:v>7.686003419627482</c:v>
                </c:pt>
                <c:pt idx="563">
                  <c:v>7.751515388051306</c:v>
                </c:pt>
                <c:pt idx="564">
                  <c:v>7.816107335860966</c:v>
                </c:pt>
                <c:pt idx="565">
                  <c:v>7.888885672948881</c:v>
                </c:pt>
                <c:pt idx="566">
                  <c:v>7.96135683458935</c:v>
                </c:pt>
                <c:pt idx="567">
                  <c:v>8.041751545762697</c:v>
                </c:pt>
                <c:pt idx="568">
                  <c:v>8.130833116205685</c:v>
                </c:pt>
                <c:pt idx="569">
                  <c:v>8.221112645795108</c:v>
                </c:pt>
                <c:pt idx="570">
                  <c:v>8.322290468192944</c:v>
                </c:pt>
                <c:pt idx="571">
                  <c:v>8.436265959576854</c:v>
                </c:pt>
                <c:pt idx="572">
                  <c:v>8.56382435214675</c:v>
                </c:pt>
                <c:pt idx="573">
                  <c:v>8.6503676713562</c:v>
                </c:pt>
                <c:pt idx="574">
                  <c:v>8.732338341868955</c:v>
                </c:pt>
                <c:pt idx="575">
                  <c:v>8.815204187088758</c:v>
                </c:pt>
                <c:pt idx="576">
                  <c:v>8.82465654944247</c:v>
                </c:pt>
                <c:pt idx="577">
                  <c:v>8.827060559161143</c:v>
                </c:pt>
                <c:pt idx="578">
                  <c:v>8.84307985307799</c:v>
                </c:pt>
                <c:pt idx="579">
                  <c:v>8.831323558078905</c:v>
                </c:pt>
                <c:pt idx="580">
                  <c:v>8.771250704677561</c:v>
                </c:pt>
                <c:pt idx="581">
                  <c:v>8.797459893645374</c:v>
                </c:pt>
                <c:pt idx="582">
                  <c:v>8.79767619157775</c:v>
                </c:pt>
                <c:pt idx="583">
                  <c:v>8.806314780262356</c:v>
                </c:pt>
                <c:pt idx="584">
                  <c:v>8.828963759145745</c:v>
                </c:pt>
                <c:pt idx="585">
                  <c:v>8.8653828311821</c:v>
                </c:pt>
                <c:pt idx="586">
                  <c:v>8.896315615007473</c:v>
                </c:pt>
                <c:pt idx="587">
                  <c:v>8.94577607630831</c:v>
                </c:pt>
                <c:pt idx="588">
                  <c:v>8.99767947195642</c:v>
                </c:pt>
                <c:pt idx="589">
                  <c:v>9.010014188091329</c:v>
                </c:pt>
                <c:pt idx="590">
                  <c:v>9.003998990354747</c:v>
                </c:pt>
                <c:pt idx="591">
                  <c:v>9.019092452650533</c:v>
                </c:pt>
                <c:pt idx="592">
                  <c:v>7.029407912171285</c:v>
                </c:pt>
                <c:pt idx="593">
                  <c:v>6.995293074450346</c:v>
                </c:pt>
                <c:pt idx="594">
                  <c:v>7.013691474561708</c:v>
                </c:pt>
                <c:pt idx="595">
                  <c:v>7.005322526747234</c:v>
                </c:pt>
                <c:pt idx="596">
                  <c:v>7.003266983781782</c:v>
                </c:pt>
                <c:pt idx="597">
                  <c:v>6.99623192737903</c:v>
                </c:pt>
                <c:pt idx="598">
                  <c:v>7.007867824546431</c:v>
                </c:pt>
                <c:pt idx="599">
                  <c:v>7.027410177667629</c:v>
                </c:pt>
                <c:pt idx="600">
                  <c:v>7.030741119939675</c:v>
                </c:pt>
                <c:pt idx="601">
                  <c:v>7.007224888013504</c:v>
                </c:pt>
                <c:pt idx="602">
                  <c:v>7.02753959245809</c:v>
                </c:pt>
                <c:pt idx="603">
                  <c:v>7.018276815945646</c:v>
                </c:pt>
                <c:pt idx="604">
                  <c:v>6.999334786192394</c:v>
                </c:pt>
                <c:pt idx="605">
                  <c:v>6.985196916013652</c:v>
                </c:pt>
                <c:pt idx="606">
                  <c:v>6.979298466479777</c:v>
                </c:pt>
                <c:pt idx="607">
                  <c:v>6.978190020929998</c:v>
                </c:pt>
                <c:pt idx="608">
                  <c:v>8.045799442620618</c:v>
                </c:pt>
                <c:pt idx="609">
                  <c:v>8.069036379993985</c:v>
                </c:pt>
                <c:pt idx="610">
                  <c:v>8.046506484064984</c:v>
                </c:pt>
                <c:pt idx="611">
                  <c:v>8.067161560378947</c:v>
                </c:pt>
                <c:pt idx="612">
                  <c:v>8.024006237646384</c:v>
                </c:pt>
                <c:pt idx="613">
                  <c:v>8.078054957307475</c:v>
                </c:pt>
                <c:pt idx="614">
                  <c:v>8.093258960375106</c:v>
                </c:pt>
                <c:pt idx="615">
                  <c:v>8.113928625922004</c:v>
                </c:pt>
                <c:pt idx="616">
                  <c:v>8.096708011276511</c:v>
                </c:pt>
                <c:pt idx="617">
                  <c:v>8.10678676766961</c:v>
                </c:pt>
                <c:pt idx="618">
                  <c:v>8.159518258019886</c:v>
                </c:pt>
                <c:pt idx="619">
                  <c:v>8.198968853943461</c:v>
                </c:pt>
                <c:pt idx="620">
                  <c:v>8.164458157992071</c:v>
                </c:pt>
                <c:pt idx="621">
                  <c:v>8.200787132911774</c:v>
                </c:pt>
                <c:pt idx="622">
                  <c:v>8.255394443925672</c:v>
                </c:pt>
                <c:pt idx="623">
                  <c:v>8.26923326949974</c:v>
                </c:pt>
                <c:pt idx="624">
                  <c:v>5.366584703598223</c:v>
                </c:pt>
                <c:pt idx="625">
                  <c:v>5.397043911082932</c:v>
                </c:pt>
                <c:pt idx="626">
                  <c:v>5.42750311856764</c:v>
                </c:pt>
                <c:pt idx="627">
                  <c:v>5.457962326052349</c:v>
                </c:pt>
                <c:pt idx="628">
                  <c:v>5.488421533537057</c:v>
                </c:pt>
                <c:pt idx="629">
                  <c:v>5.518880741021766</c:v>
                </c:pt>
                <c:pt idx="630">
                  <c:v>5.549339948506475</c:v>
                </c:pt>
                <c:pt idx="631">
                  <c:v>5.579799155991183</c:v>
                </c:pt>
                <c:pt idx="632">
                  <c:v>5.610258363475892</c:v>
                </c:pt>
                <c:pt idx="633">
                  <c:v>5.640717570960601</c:v>
                </c:pt>
                <c:pt idx="634">
                  <c:v>5.671176778445309</c:v>
                </c:pt>
                <c:pt idx="635">
                  <c:v>5.701635985930018</c:v>
                </c:pt>
                <c:pt idx="636">
                  <c:v>5.732095193414726</c:v>
                </c:pt>
                <c:pt idx="637">
                  <c:v>5.762554400899435</c:v>
                </c:pt>
                <c:pt idx="638">
                  <c:v>5.793013608384144</c:v>
                </c:pt>
                <c:pt idx="639">
                  <c:v>5.822915353554011</c:v>
                </c:pt>
                <c:pt idx="640">
                  <c:v>8.882831354420767</c:v>
                </c:pt>
                <c:pt idx="641">
                  <c:v>8.86659240335088</c:v>
                </c:pt>
                <c:pt idx="642">
                  <c:v>8.895653785556483</c:v>
                </c:pt>
                <c:pt idx="643">
                  <c:v>8.951356290330227</c:v>
                </c:pt>
                <c:pt idx="644">
                  <c:v>9.006270630299978</c:v>
                </c:pt>
                <c:pt idx="645">
                  <c:v>9.001225451650065</c:v>
                </c:pt>
                <c:pt idx="646">
                  <c:v>8.990267032119881</c:v>
                </c:pt>
                <c:pt idx="647">
                  <c:v>8.998343860936824</c:v>
                </c:pt>
                <c:pt idx="648">
                  <c:v>9.041101582866737</c:v>
                </c:pt>
                <c:pt idx="649">
                  <c:v>9.06477025954748</c:v>
                </c:pt>
                <c:pt idx="650">
                  <c:v>9.105197009094283</c:v>
                </c:pt>
                <c:pt idx="651">
                  <c:v>9.173908592537435</c:v>
                </c:pt>
                <c:pt idx="652">
                  <c:v>9.234729983380474</c:v>
                </c:pt>
                <c:pt idx="653">
                  <c:v>9.247040046539615</c:v>
                </c:pt>
                <c:pt idx="654">
                  <c:v>9.218776398798217</c:v>
                </c:pt>
                <c:pt idx="655">
                  <c:v>9.246116053818994</c:v>
                </c:pt>
                <c:pt idx="656">
                  <c:v>7.448454338534012</c:v>
                </c:pt>
                <c:pt idx="657">
                  <c:v>7.491539838013007</c:v>
                </c:pt>
                <c:pt idx="658">
                  <c:v>7.516875828553593</c:v>
                </c:pt>
                <c:pt idx="659">
                  <c:v>7.534423451706971</c:v>
                </c:pt>
                <c:pt idx="660">
                  <c:v>7.52304213242036</c:v>
                </c:pt>
                <c:pt idx="661">
                  <c:v>7.460124601212131</c:v>
                </c:pt>
                <c:pt idx="662">
                  <c:v>7.43665908858865</c:v>
                </c:pt>
                <c:pt idx="663">
                  <c:v>7.400614559602105</c:v>
                </c:pt>
                <c:pt idx="664">
                  <c:v>7.364214124428177</c:v>
                </c:pt>
                <c:pt idx="665">
                  <c:v>7.361287649319308</c:v>
                </c:pt>
                <c:pt idx="666">
                  <c:v>7.352477012752809</c:v>
                </c:pt>
                <c:pt idx="667">
                  <c:v>7.33726973036613</c:v>
                </c:pt>
                <c:pt idx="668">
                  <c:v>7.331685828717332</c:v>
                </c:pt>
                <c:pt idx="669">
                  <c:v>7.330566661841064</c:v>
                </c:pt>
                <c:pt idx="670">
                  <c:v>7.342663210798931</c:v>
                </c:pt>
                <c:pt idx="671">
                  <c:v>7.327508954452075</c:v>
                </c:pt>
                <c:pt idx="672">
                  <c:v>9.202617710096183</c:v>
                </c:pt>
                <c:pt idx="673">
                  <c:v>9.298336100760395</c:v>
                </c:pt>
                <c:pt idx="674">
                  <c:v>9.344513032788775</c:v>
                </c:pt>
                <c:pt idx="675">
                  <c:v>9.37973900075772</c:v>
                </c:pt>
                <c:pt idx="676">
                  <c:v>9.357549135119596</c:v>
                </c:pt>
                <c:pt idx="677">
                  <c:v>9.422876572017</c:v>
                </c:pt>
                <c:pt idx="678">
                  <c:v>9.45562595572101</c:v>
                </c:pt>
                <c:pt idx="679">
                  <c:v>9.503256073077233</c:v>
                </c:pt>
                <c:pt idx="680">
                  <c:v>9.55557398484493</c:v>
                </c:pt>
                <c:pt idx="681">
                  <c:v>9.596254160070531</c:v>
                </c:pt>
                <c:pt idx="682">
                  <c:v>9.637486101246112</c:v>
                </c:pt>
                <c:pt idx="683">
                  <c:v>9.68610965934297</c:v>
                </c:pt>
                <c:pt idx="684">
                  <c:v>9.736371723372057</c:v>
                </c:pt>
                <c:pt idx="685">
                  <c:v>9.760539208283374</c:v>
                </c:pt>
                <c:pt idx="686">
                  <c:v>9.701240162171599</c:v>
                </c:pt>
                <c:pt idx="687">
                  <c:v>9.738430101691287</c:v>
                </c:pt>
                <c:pt idx="688">
                  <c:v>8.753452259705554</c:v>
                </c:pt>
                <c:pt idx="689">
                  <c:v>8.783911467190263</c:v>
                </c:pt>
                <c:pt idx="690">
                  <c:v>8.814370674674972</c:v>
                </c:pt>
                <c:pt idx="691">
                  <c:v>8.844829882159679</c:v>
                </c:pt>
                <c:pt idx="692">
                  <c:v>8.875289089644388</c:v>
                </c:pt>
                <c:pt idx="693">
                  <c:v>8.905748297129097</c:v>
                </c:pt>
                <c:pt idx="694">
                  <c:v>8.936207504613806</c:v>
                </c:pt>
                <c:pt idx="695">
                  <c:v>8.966666712098513</c:v>
                </c:pt>
                <c:pt idx="696">
                  <c:v>8.997125919583222</c:v>
                </c:pt>
                <c:pt idx="697">
                  <c:v>9.02758512706793</c:v>
                </c:pt>
                <c:pt idx="698">
                  <c:v>9.05804433455264</c:v>
                </c:pt>
                <c:pt idx="699">
                  <c:v>9.088503542037347</c:v>
                </c:pt>
                <c:pt idx="700">
                  <c:v>9.118962749522057</c:v>
                </c:pt>
                <c:pt idx="701">
                  <c:v>9.149421957006765</c:v>
                </c:pt>
                <c:pt idx="702">
                  <c:v>9.179881164491475</c:v>
                </c:pt>
                <c:pt idx="703">
                  <c:v>9.20978290966134</c:v>
                </c:pt>
                <c:pt idx="704">
                  <c:v>9.908667975233971</c:v>
                </c:pt>
                <c:pt idx="705">
                  <c:v>9.911048918521823</c:v>
                </c:pt>
                <c:pt idx="706">
                  <c:v>9.92008757038082</c:v>
                </c:pt>
                <c:pt idx="707">
                  <c:v>9.957028452572334</c:v>
                </c:pt>
                <c:pt idx="708">
                  <c:v>9.993168897632168</c:v>
                </c:pt>
                <c:pt idx="709">
                  <c:v>10.03172991287891</c:v>
                </c:pt>
                <c:pt idx="710">
                  <c:v>10.06003179805509</c:v>
                </c:pt>
                <c:pt idx="711">
                  <c:v>10.06839083536749</c:v>
                </c:pt>
                <c:pt idx="712">
                  <c:v>10.06995021529038</c:v>
                </c:pt>
                <c:pt idx="713">
                  <c:v>10.08781668328432</c:v>
                </c:pt>
                <c:pt idx="714">
                  <c:v>10.10246621388599</c:v>
                </c:pt>
                <c:pt idx="715">
                  <c:v>10.12377622428347</c:v>
                </c:pt>
                <c:pt idx="716">
                  <c:v>10.15258369050678</c:v>
                </c:pt>
                <c:pt idx="717">
                  <c:v>10.17612470728291</c:v>
                </c:pt>
                <c:pt idx="718">
                  <c:v>10.15653930691272</c:v>
                </c:pt>
                <c:pt idx="719">
                  <c:v>10.17615212418674</c:v>
                </c:pt>
                <c:pt idx="720">
                  <c:v>9.65495427206369</c:v>
                </c:pt>
                <c:pt idx="721">
                  <c:v>9.695988730602243</c:v>
                </c:pt>
                <c:pt idx="722">
                  <c:v>9.689710616888085</c:v>
                </c:pt>
                <c:pt idx="723">
                  <c:v>9.682984954519754</c:v>
                </c:pt>
                <c:pt idx="724">
                  <c:v>9.69744766314536</c:v>
                </c:pt>
                <c:pt idx="725">
                  <c:v>9.734220776714041</c:v>
                </c:pt>
                <c:pt idx="726">
                  <c:v>9.763297998708713</c:v>
                </c:pt>
                <c:pt idx="727">
                  <c:v>9.783963230351998</c:v>
                </c:pt>
                <c:pt idx="728">
                  <c:v>9.819106684833525</c:v>
                </c:pt>
                <c:pt idx="729">
                  <c:v>9.862129067812778</c:v>
                </c:pt>
                <c:pt idx="730">
                  <c:v>9.921440581889274</c:v>
                </c:pt>
                <c:pt idx="731">
                  <c:v>9.984053224811463</c:v>
                </c:pt>
                <c:pt idx="732">
                  <c:v>10.03724516686546</c:v>
                </c:pt>
                <c:pt idx="733">
                  <c:v>10.05289503009843</c:v>
                </c:pt>
                <c:pt idx="734">
                  <c:v>10.00322453051231</c:v>
                </c:pt>
                <c:pt idx="735">
                  <c:v>10.03360137475344</c:v>
                </c:pt>
                <c:pt idx="736">
                  <c:v>10.24292870729515</c:v>
                </c:pt>
                <c:pt idx="737">
                  <c:v>10.26439767971156</c:v>
                </c:pt>
                <c:pt idx="738">
                  <c:v>10.29166804952389</c:v>
                </c:pt>
                <c:pt idx="739">
                  <c:v>10.30987144003091</c:v>
                </c:pt>
                <c:pt idx="740">
                  <c:v>10.33174285022553</c:v>
                </c:pt>
                <c:pt idx="741">
                  <c:v>10.36299971332993</c:v>
                </c:pt>
                <c:pt idx="742">
                  <c:v>10.36670600282656</c:v>
                </c:pt>
                <c:pt idx="743">
                  <c:v>10.36777942047299</c:v>
                </c:pt>
                <c:pt idx="744">
                  <c:v>10.36920868220331</c:v>
                </c:pt>
                <c:pt idx="745">
                  <c:v>10.38931791605568</c:v>
                </c:pt>
                <c:pt idx="746">
                  <c:v>10.41073897741557</c:v>
                </c:pt>
                <c:pt idx="747">
                  <c:v>10.44019860178096</c:v>
                </c:pt>
                <c:pt idx="748">
                  <c:v>10.4525487392977</c:v>
                </c:pt>
                <c:pt idx="749">
                  <c:v>10.43793823258094</c:v>
                </c:pt>
                <c:pt idx="750">
                  <c:v>10.38133294466855</c:v>
                </c:pt>
                <c:pt idx="751">
                  <c:v>10.39406152927177</c:v>
                </c:pt>
                <c:pt idx="752">
                  <c:v>7.653276913115568</c:v>
                </c:pt>
                <c:pt idx="753">
                  <c:v>7.582925608512374</c:v>
                </c:pt>
                <c:pt idx="754">
                  <c:v>7.54263804940897</c:v>
                </c:pt>
                <c:pt idx="755">
                  <c:v>7.509113548438171</c:v>
                </c:pt>
                <c:pt idx="756">
                  <c:v>7.498087378333737</c:v>
                </c:pt>
                <c:pt idx="757">
                  <c:v>7.473850865097766</c:v>
                </c:pt>
                <c:pt idx="758">
                  <c:v>7.47016484319133</c:v>
                </c:pt>
                <c:pt idx="759">
                  <c:v>7.47531517144854</c:v>
                </c:pt>
                <c:pt idx="760">
                  <c:v>7.488379844459294</c:v>
                </c:pt>
                <c:pt idx="761">
                  <c:v>7.508361658640096</c:v>
                </c:pt>
                <c:pt idx="762">
                  <c:v>7.521898708993354</c:v>
                </c:pt>
                <c:pt idx="763">
                  <c:v>7.55085312573536</c:v>
                </c:pt>
                <c:pt idx="764">
                  <c:v>7.582709157791266</c:v>
                </c:pt>
                <c:pt idx="765">
                  <c:v>7.621323680793462</c:v>
                </c:pt>
                <c:pt idx="766">
                  <c:v>7.652650294664884</c:v>
                </c:pt>
                <c:pt idx="767">
                  <c:v>7.655359792011554</c:v>
                </c:pt>
                <c:pt idx="768">
                  <c:v>8.729202076867727</c:v>
                </c:pt>
                <c:pt idx="769">
                  <c:v>8.766531883029157</c:v>
                </c:pt>
                <c:pt idx="770">
                  <c:v>8.783285341842774</c:v>
                </c:pt>
                <c:pt idx="771">
                  <c:v>8.835134072862404</c:v>
                </c:pt>
                <c:pt idx="772">
                  <c:v>8.845808829008772</c:v>
                </c:pt>
                <c:pt idx="773">
                  <c:v>8.85540528105397</c:v>
                </c:pt>
                <c:pt idx="774">
                  <c:v>8.82064652742332</c:v>
                </c:pt>
                <c:pt idx="775">
                  <c:v>8.779711772446427</c:v>
                </c:pt>
                <c:pt idx="776">
                  <c:v>8.79944404293013</c:v>
                </c:pt>
                <c:pt idx="777">
                  <c:v>8.856736147651975</c:v>
                </c:pt>
                <c:pt idx="778">
                  <c:v>8.88255109201902</c:v>
                </c:pt>
                <c:pt idx="779">
                  <c:v>8.93770435970398</c:v>
                </c:pt>
                <c:pt idx="780">
                  <c:v>8.97964962457271</c:v>
                </c:pt>
                <c:pt idx="781">
                  <c:v>9.009022405361838</c:v>
                </c:pt>
                <c:pt idx="782">
                  <c:v>8.995440470429315</c:v>
                </c:pt>
                <c:pt idx="783">
                  <c:v>9.012728682446779</c:v>
                </c:pt>
                <c:pt idx="784">
                  <c:v>8.385419437955164</c:v>
                </c:pt>
                <c:pt idx="785">
                  <c:v>8.436682461854527</c:v>
                </c:pt>
                <c:pt idx="786">
                  <c:v>8.49666763861196</c:v>
                </c:pt>
                <c:pt idx="787">
                  <c:v>8.547896654027738</c:v>
                </c:pt>
                <c:pt idx="788">
                  <c:v>8.59669006169452</c:v>
                </c:pt>
                <c:pt idx="789">
                  <c:v>8.635728064676154</c:v>
                </c:pt>
                <c:pt idx="790">
                  <c:v>8.6378666975435</c:v>
                </c:pt>
                <c:pt idx="791">
                  <c:v>8.678565643996411</c:v>
                </c:pt>
                <c:pt idx="792">
                  <c:v>8.660682933120137</c:v>
                </c:pt>
                <c:pt idx="793">
                  <c:v>8.658609620932258</c:v>
                </c:pt>
                <c:pt idx="794">
                  <c:v>8.732340137167616</c:v>
                </c:pt>
                <c:pt idx="795">
                  <c:v>8.819122465675576</c:v>
                </c:pt>
                <c:pt idx="796">
                  <c:v>8.88610715872248</c:v>
                </c:pt>
                <c:pt idx="797">
                  <c:v>8.923262085960655</c:v>
                </c:pt>
                <c:pt idx="798">
                  <c:v>8.943504672650782</c:v>
                </c:pt>
                <c:pt idx="799">
                  <c:v>8.97983134077434</c:v>
                </c:pt>
                <c:pt idx="800">
                  <c:v>8.639852703485758</c:v>
                </c:pt>
                <c:pt idx="801">
                  <c:v>8.646249503118983</c:v>
                </c:pt>
                <c:pt idx="802">
                  <c:v>8.669856245316216</c:v>
                </c:pt>
                <c:pt idx="803">
                  <c:v>8.675696668559195</c:v>
                </c:pt>
                <c:pt idx="804">
                  <c:v>8.59642465911467</c:v>
                </c:pt>
                <c:pt idx="805">
                  <c:v>8.61056321918292</c:v>
                </c:pt>
                <c:pt idx="806">
                  <c:v>8.64967970164495</c:v>
                </c:pt>
                <c:pt idx="807">
                  <c:v>8.678980897345148</c:v>
                </c:pt>
                <c:pt idx="808">
                  <c:v>8.702338117251208</c:v>
                </c:pt>
                <c:pt idx="809">
                  <c:v>8.767951208045883</c:v>
                </c:pt>
                <c:pt idx="810">
                  <c:v>8.815230493838896</c:v>
                </c:pt>
                <c:pt idx="811">
                  <c:v>8.842648447266455</c:v>
                </c:pt>
                <c:pt idx="812">
                  <c:v>8.871133876646727</c:v>
                </c:pt>
                <c:pt idx="813">
                  <c:v>8.930662134630111</c:v>
                </c:pt>
                <c:pt idx="814">
                  <c:v>8.923673872830836</c:v>
                </c:pt>
                <c:pt idx="815">
                  <c:v>8.946884414196913</c:v>
                </c:pt>
                <c:pt idx="816">
                  <c:v>8.133176314481833</c:v>
                </c:pt>
                <c:pt idx="817">
                  <c:v>8.162965445154457</c:v>
                </c:pt>
                <c:pt idx="818">
                  <c:v>8.197589773925077</c:v>
                </c:pt>
                <c:pt idx="819">
                  <c:v>8.218329927641651</c:v>
                </c:pt>
                <c:pt idx="820">
                  <c:v>8.258734279470305</c:v>
                </c:pt>
                <c:pt idx="821">
                  <c:v>8.292120577412517</c:v>
                </c:pt>
                <c:pt idx="822">
                  <c:v>8.30788325087159</c:v>
                </c:pt>
                <c:pt idx="823">
                  <c:v>8.312258968825634</c:v>
                </c:pt>
                <c:pt idx="824">
                  <c:v>8.32463994968691</c:v>
                </c:pt>
                <c:pt idx="825">
                  <c:v>8.34578631588109</c:v>
                </c:pt>
                <c:pt idx="826">
                  <c:v>8.370744718681676</c:v>
                </c:pt>
                <c:pt idx="827">
                  <c:v>8.418353395656032</c:v>
                </c:pt>
                <c:pt idx="828">
                  <c:v>8.468447600945413</c:v>
                </c:pt>
                <c:pt idx="829">
                  <c:v>8.51941251289269</c:v>
                </c:pt>
                <c:pt idx="830">
                  <c:v>8.546952896077062</c:v>
                </c:pt>
                <c:pt idx="831">
                  <c:v>8.574118814612068</c:v>
                </c:pt>
                <c:pt idx="832">
                  <c:v>8.439880054496505</c:v>
                </c:pt>
                <c:pt idx="833">
                  <c:v>8.446482988405378</c:v>
                </c:pt>
                <c:pt idx="834">
                  <c:v>8.47950987663729</c:v>
                </c:pt>
                <c:pt idx="835">
                  <c:v>8.509255731081312</c:v>
                </c:pt>
                <c:pt idx="836">
                  <c:v>8.53717385688361</c:v>
                </c:pt>
                <c:pt idx="837">
                  <c:v>8.55321963853104</c:v>
                </c:pt>
                <c:pt idx="838">
                  <c:v>8.56559902405918</c:v>
                </c:pt>
                <c:pt idx="839">
                  <c:v>8.584837345463792</c:v>
                </c:pt>
                <c:pt idx="840">
                  <c:v>8.60409269942289</c:v>
                </c:pt>
                <c:pt idx="841">
                  <c:v>8.619040483058054</c:v>
                </c:pt>
                <c:pt idx="842">
                  <c:v>8.645891215006955</c:v>
                </c:pt>
                <c:pt idx="843">
                  <c:v>8.683072541145667</c:v>
                </c:pt>
                <c:pt idx="844">
                  <c:v>8.72399822573764</c:v>
                </c:pt>
                <c:pt idx="845">
                  <c:v>8.743605930217322</c:v>
                </c:pt>
                <c:pt idx="846">
                  <c:v>8.702818012818422</c:v>
                </c:pt>
                <c:pt idx="847">
                  <c:v>8.724106020450662</c:v>
                </c:pt>
                <c:pt idx="848">
                  <c:v>7.745188419540895</c:v>
                </c:pt>
                <c:pt idx="849">
                  <c:v>7.968031097752182</c:v>
                </c:pt>
                <c:pt idx="850">
                  <c:v>8.473471963073233</c:v>
                </c:pt>
                <c:pt idx="851">
                  <c:v>8.64018537744602</c:v>
                </c:pt>
                <c:pt idx="852">
                  <c:v>8.956258028523871</c:v>
                </c:pt>
                <c:pt idx="853">
                  <c:v>9.0527587091704</c:v>
                </c:pt>
                <c:pt idx="854">
                  <c:v>9.505274172346608</c:v>
                </c:pt>
                <c:pt idx="855">
                  <c:v>9.65449731288775</c:v>
                </c:pt>
                <c:pt idx="856">
                  <c:v>9.757086106017343</c:v>
                </c:pt>
                <c:pt idx="857">
                  <c:v>10.05156812655455</c:v>
                </c:pt>
                <c:pt idx="858">
                  <c:v>10.11738358171696</c:v>
                </c:pt>
                <c:pt idx="859">
                  <c:v>10.10302181915089</c:v>
                </c:pt>
                <c:pt idx="860">
                  <c:v>10.27075884209115</c:v>
                </c:pt>
                <c:pt idx="861">
                  <c:v>10.35165910334185</c:v>
                </c:pt>
                <c:pt idx="862">
                  <c:v>10.27012375515945</c:v>
                </c:pt>
                <c:pt idx="863">
                  <c:v>10.40306086380417</c:v>
                </c:pt>
                <c:pt idx="864">
                  <c:v>6.621454087954184</c:v>
                </c:pt>
                <c:pt idx="865">
                  <c:v>6.694692783298174</c:v>
                </c:pt>
                <c:pt idx="866">
                  <c:v>6.749170485078236</c:v>
                </c:pt>
                <c:pt idx="867">
                  <c:v>6.73936946128023</c:v>
                </c:pt>
                <c:pt idx="868">
                  <c:v>6.707555711286613</c:v>
                </c:pt>
                <c:pt idx="869">
                  <c:v>6.531503354838437</c:v>
                </c:pt>
                <c:pt idx="870">
                  <c:v>6.57778384031526</c:v>
                </c:pt>
                <c:pt idx="871">
                  <c:v>6.565851965021904</c:v>
                </c:pt>
                <c:pt idx="872">
                  <c:v>6.496648944780384</c:v>
                </c:pt>
                <c:pt idx="873">
                  <c:v>6.470264471851356</c:v>
                </c:pt>
                <c:pt idx="874">
                  <c:v>6.457730660394718</c:v>
                </c:pt>
                <c:pt idx="875">
                  <c:v>6.413315358262164</c:v>
                </c:pt>
                <c:pt idx="876">
                  <c:v>6.394557318627319</c:v>
                </c:pt>
                <c:pt idx="877">
                  <c:v>6.261396318211761</c:v>
                </c:pt>
                <c:pt idx="878">
                  <c:v>6.267481426702392</c:v>
                </c:pt>
                <c:pt idx="879">
                  <c:v>6.235192113283057</c:v>
                </c:pt>
                <c:pt idx="880">
                  <c:v>8.958530520615308</c:v>
                </c:pt>
                <c:pt idx="881">
                  <c:v>9.021818620099566</c:v>
                </c:pt>
                <c:pt idx="882">
                  <c:v>9.135753472145128</c:v>
                </c:pt>
                <c:pt idx="883">
                  <c:v>9.19785341446557</c:v>
                </c:pt>
                <c:pt idx="884">
                  <c:v>9.204131666239617</c:v>
                </c:pt>
                <c:pt idx="885">
                  <c:v>9.299884510673795</c:v>
                </c:pt>
                <c:pt idx="886">
                  <c:v>9.37768534040564</c:v>
                </c:pt>
                <c:pt idx="887">
                  <c:v>9.458803933670298</c:v>
                </c:pt>
                <c:pt idx="888">
                  <c:v>9.532473184055</c:v>
                </c:pt>
                <c:pt idx="889">
                  <c:v>9.61514941885182</c:v>
                </c:pt>
                <c:pt idx="890">
                  <c:v>9.714015917746876</c:v>
                </c:pt>
                <c:pt idx="891">
                  <c:v>9.821963818652536</c:v>
                </c:pt>
                <c:pt idx="892">
                  <c:v>9.892057299500484</c:v>
                </c:pt>
                <c:pt idx="893">
                  <c:v>9.840149423050857</c:v>
                </c:pt>
                <c:pt idx="894">
                  <c:v>9.688590990982214</c:v>
                </c:pt>
                <c:pt idx="895">
                  <c:v>9.750653027452711</c:v>
                </c:pt>
                <c:pt idx="896">
                  <c:v>6.186184273163102</c:v>
                </c:pt>
                <c:pt idx="897">
                  <c:v>6.273544318286935</c:v>
                </c:pt>
                <c:pt idx="898">
                  <c:v>6.275896730475528</c:v>
                </c:pt>
                <c:pt idx="899">
                  <c:v>6.213153431884142</c:v>
                </c:pt>
                <c:pt idx="900">
                  <c:v>6.236500373044934</c:v>
                </c:pt>
                <c:pt idx="901">
                  <c:v>6.26874367460454</c:v>
                </c:pt>
                <c:pt idx="902">
                  <c:v>6.322016259350601</c:v>
                </c:pt>
                <c:pt idx="903">
                  <c:v>6.310843223296608</c:v>
                </c:pt>
                <c:pt idx="904">
                  <c:v>6.262953526497838</c:v>
                </c:pt>
                <c:pt idx="905">
                  <c:v>6.36424409362021</c:v>
                </c:pt>
                <c:pt idx="906">
                  <c:v>6.449974482133396</c:v>
                </c:pt>
                <c:pt idx="907">
                  <c:v>6.526841511732798</c:v>
                </c:pt>
                <c:pt idx="908">
                  <c:v>6.609301551146312</c:v>
                </c:pt>
                <c:pt idx="909">
                  <c:v>6.685714724631865</c:v>
                </c:pt>
                <c:pt idx="910">
                  <c:v>6.743466609148302</c:v>
                </c:pt>
                <c:pt idx="911">
                  <c:v>6.780755678575724</c:v>
                </c:pt>
                <c:pt idx="912">
                  <c:v>8.215861318984748</c:v>
                </c:pt>
                <c:pt idx="913">
                  <c:v>8.25236321610789</c:v>
                </c:pt>
                <c:pt idx="914">
                  <c:v>8.220873782415326</c:v>
                </c:pt>
                <c:pt idx="915">
                  <c:v>8.225494117435117</c:v>
                </c:pt>
                <c:pt idx="916">
                  <c:v>8.30213024726498</c:v>
                </c:pt>
                <c:pt idx="917">
                  <c:v>8.277606134013733</c:v>
                </c:pt>
                <c:pt idx="918">
                  <c:v>8.290388266474093</c:v>
                </c:pt>
                <c:pt idx="919">
                  <c:v>8.31530784466192</c:v>
                </c:pt>
                <c:pt idx="920">
                  <c:v>8.318961729617994</c:v>
                </c:pt>
                <c:pt idx="921">
                  <c:v>8.364395307275837</c:v>
                </c:pt>
                <c:pt idx="922">
                  <c:v>8.36511867084285</c:v>
                </c:pt>
                <c:pt idx="923">
                  <c:v>8.377579411300917</c:v>
                </c:pt>
                <c:pt idx="924">
                  <c:v>8.362116507160745</c:v>
                </c:pt>
                <c:pt idx="925">
                  <c:v>8.357759396011198</c:v>
                </c:pt>
                <c:pt idx="926">
                  <c:v>8.321191257982295</c:v>
                </c:pt>
                <c:pt idx="927">
                  <c:v>8.33200651835376</c:v>
                </c:pt>
                <c:pt idx="928">
                  <c:v>9.993947604076742</c:v>
                </c:pt>
                <c:pt idx="929">
                  <c:v>10.02584406357906</c:v>
                </c:pt>
                <c:pt idx="930">
                  <c:v>10.08314654877358</c:v>
                </c:pt>
                <c:pt idx="931">
                  <c:v>10.12955593618942</c:v>
                </c:pt>
                <c:pt idx="932">
                  <c:v>10.16542366491911</c:v>
                </c:pt>
                <c:pt idx="933">
                  <c:v>10.21539103805805</c:v>
                </c:pt>
                <c:pt idx="934">
                  <c:v>10.23571677346834</c:v>
                </c:pt>
                <c:pt idx="935">
                  <c:v>10.25133899090729</c:v>
                </c:pt>
                <c:pt idx="936">
                  <c:v>10.26876874920536</c:v>
                </c:pt>
                <c:pt idx="937">
                  <c:v>10.30617152334779</c:v>
                </c:pt>
                <c:pt idx="938">
                  <c:v>10.33150070813375</c:v>
                </c:pt>
                <c:pt idx="939">
                  <c:v>10.37081442272227</c:v>
                </c:pt>
                <c:pt idx="940">
                  <c:v>10.41852066953685</c:v>
                </c:pt>
                <c:pt idx="941">
                  <c:v>10.42304388768837</c:v>
                </c:pt>
                <c:pt idx="942">
                  <c:v>10.33476525165088</c:v>
                </c:pt>
                <c:pt idx="943">
                  <c:v>10.36274465107295</c:v>
                </c:pt>
                <c:pt idx="944">
                  <c:v>10.1354512143318</c:v>
                </c:pt>
                <c:pt idx="945">
                  <c:v>10.1430378854774</c:v>
                </c:pt>
                <c:pt idx="946">
                  <c:v>10.16171157739477</c:v>
                </c:pt>
                <c:pt idx="947">
                  <c:v>10.19255176409256</c:v>
                </c:pt>
                <c:pt idx="948">
                  <c:v>10.22086252488815</c:v>
                </c:pt>
                <c:pt idx="949">
                  <c:v>10.25426054544579</c:v>
                </c:pt>
                <c:pt idx="950">
                  <c:v>10.26729353761202</c:v>
                </c:pt>
                <c:pt idx="951">
                  <c:v>10.27039957643765</c:v>
                </c:pt>
                <c:pt idx="952">
                  <c:v>10.27173405893485</c:v>
                </c:pt>
                <c:pt idx="953">
                  <c:v>10.2898053904615</c:v>
                </c:pt>
                <c:pt idx="954">
                  <c:v>10.30255625763247</c:v>
                </c:pt>
                <c:pt idx="955">
                  <c:v>10.31649900539832</c:v>
                </c:pt>
                <c:pt idx="956">
                  <c:v>10.33040964497153</c:v>
                </c:pt>
                <c:pt idx="957">
                  <c:v>10.32697295319728</c:v>
                </c:pt>
                <c:pt idx="958">
                  <c:v>10.29477209626752</c:v>
                </c:pt>
                <c:pt idx="959">
                  <c:v>10.30831133407987</c:v>
                </c:pt>
                <c:pt idx="960">
                  <c:v>9.60905276016393</c:v>
                </c:pt>
                <c:pt idx="961">
                  <c:v>9.616459585536178</c:v>
                </c:pt>
                <c:pt idx="962">
                  <c:v>9.645376636585821</c:v>
                </c:pt>
                <c:pt idx="963">
                  <c:v>9.653932090840708</c:v>
                </c:pt>
                <c:pt idx="964">
                  <c:v>9.535854988649175</c:v>
                </c:pt>
                <c:pt idx="965">
                  <c:v>9.493354265505194</c:v>
                </c:pt>
                <c:pt idx="966">
                  <c:v>9.491941718356994</c:v>
                </c:pt>
                <c:pt idx="967">
                  <c:v>9.467709612397277</c:v>
                </c:pt>
                <c:pt idx="968">
                  <c:v>9.471412896049468</c:v>
                </c:pt>
                <c:pt idx="969">
                  <c:v>9.464692285678115</c:v>
                </c:pt>
                <c:pt idx="970">
                  <c:v>9.47489618361832</c:v>
                </c:pt>
                <c:pt idx="971">
                  <c:v>9.467552907232372</c:v>
                </c:pt>
                <c:pt idx="972">
                  <c:v>9.50295166942374</c:v>
                </c:pt>
                <c:pt idx="973">
                  <c:v>9.507560615725818</c:v>
                </c:pt>
                <c:pt idx="974">
                  <c:v>9.479876247828135</c:v>
                </c:pt>
                <c:pt idx="975">
                  <c:v>9.467775604390876</c:v>
                </c:pt>
                <c:pt idx="976">
                  <c:v>6.95405179605381</c:v>
                </c:pt>
                <c:pt idx="977">
                  <c:v>6.938380951539473</c:v>
                </c:pt>
                <c:pt idx="978">
                  <c:v>6.948925073960924</c:v>
                </c:pt>
                <c:pt idx="979">
                  <c:v>6.94663282339253</c:v>
                </c:pt>
                <c:pt idx="980">
                  <c:v>6.972838297369692</c:v>
                </c:pt>
                <c:pt idx="981">
                  <c:v>6.991581221770132</c:v>
                </c:pt>
                <c:pt idx="982">
                  <c:v>7.014201048099492</c:v>
                </c:pt>
                <c:pt idx="983">
                  <c:v>6.948381141721419</c:v>
                </c:pt>
                <c:pt idx="984">
                  <c:v>6.983033737989887</c:v>
                </c:pt>
                <c:pt idx="985">
                  <c:v>7.020354173761159</c:v>
                </c:pt>
                <c:pt idx="986">
                  <c:v>7.040341423857571</c:v>
                </c:pt>
                <c:pt idx="987">
                  <c:v>7.074888076047563</c:v>
                </c:pt>
                <c:pt idx="988">
                  <c:v>7.108017396335811</c:v>
                </c:pt>
                <c:pt idx="989">
                  <c:v>7.139941875226162</c:v>
                </c:pt>
                <c:pt idx="990">
                  <c:v>7.158163874725857</c:v>
                </c:pt>
                <c:pt idx="991">
                  <c:v>7.173273343674247</c:v>
                </c:pt>
                <c:pt idx="992">
                  <c:v>7.455601780198485</c:v>
                </c:pt>
                <c:pt idx="993">
                  <c:v>7.577082247772543</c:v>
                </c:pt>
                <c:pt idx="994">
                  <c:v>7.69085230593702</c:v>
                </c:pt>
                <c:pt idx="995">
                  <c:v>7.73395876930976</c:v>
                </c:pt>
                <c:pt idx="996">
                  <c:v>7.774377408247409</c:v>
                </c:pt>
                <c:pt idx="997">
                  <c:v>7.804946802537788</c:v>
                </c:pt>
                <c:pt idx="998">
                  <c:v>7.864368913444217</c:v>
                </c:pt>
                <c:pt idx="999">
                  <c:v>7.929910647270782</c:v>
                </c:pt>
                <c:pt idx="1000">
                  <c:v>8.050490467863827</c:v>
                </c:pt>
                <c:pt idx="1001">
                  <c:v>8.1098526115582</c:v>
                </c:pt>
                <c:pt idx="1002">
                  <c:v>8.19159679876992</c:v>
                </c:pt>
                <c:pt idx="1003">
                  <c:v>8.27292784108533</c:v>
                </c:pt>
                <c:pt idx="1004">
                  <c:v>8.391508443934489</c:v>
                </c:pt>
                <c:pt idx="1005">
                  <c:v>8.415445407732214</c:v>
                </c:pt>
                <c:pt idx="1006">
                  <c:v>8.374521609608803</c:v>
                </c:pt>
                <c:pt idx="1007">
                  <c:v>8.439564935971347</c:v>
                </c:pt>
                <c:pt idx="1008">
                  <c:v>10.2344499387877</c:v>
                </c:pt>
                <c:pt idx="1009">
                  <c:v>10.2410395514307</c:v>
                </c:pt>
                <c:pt idx="1010">
                  <c:v>10.25698407305731</c:v>
                </c:pt>
                <c:pt idx="1011">
                  <c:v>10.27737612154128</c:v>
                </c:pt>
                <c:pt idx="1012">
                  <c:v>10.2967986861764</c:v>
                </c:pt>
                <c:pt idx="1013">
                  <c:v>10.3268952690407</c:v>
                </c:pt>
                <c:pt idx="1014">
                  <c:v>10.3377239685249</c:v>
                </c:pt>
                <c:pt idx="1015">
                  <c:v>10.33560070955723</c:v>
                </c:pt>
                <c:pt idx="1016">
                  <c:v>10.3330254096675</c:v>
                </c:pt>
                <c:pt idx="1017">
                  <c:v>10.34532977920426</c:v>
                </c:pt>
                <c:pt idx="1018">
                  <c:v>10.35340078766632</c:v>
                </c:pt>
                <c:pt idx="1019">
                  <c:v>10.38765959906845</c:v>
                </c:pt>
                <c:pt idx="1020">
                  <c:v>10.41522749301334</c:v>
                </c:pt>
                <c:pt idx="1021">
                  <c:v>10.42696058918481</c:v>
                </c:pt>
                <c:pt idx="1022">
                  <c:v>10.38142073269668</c:v>
                </c:pt>
                <c:pt idx="1023">
                  <c:v>10.39406797529157</c:v>
                </c:pt>
                <c:pt idx="1024">
                  <c:v>6.866546692437554</c:v>
                </c:pt>
                <c:pt idx="1025">
                  <c:v>6.885359129129311</c:v>
                </c:pt>
                <c:pt idx="1026">
                  <c:v>6.901141858401105</c:v>
                </c:pt>
                <c:pt idx="1027">
                  <c:v>6.92242440086804</c:v>
                </c:pt>
                <c:pt idx="1028">
                  <c:v>6.941253682044807</c:v>
                </c:pt>
                <c:pt idx="1029">
                  <c:v>6.953607618970104</c:v>
                </c:pt>
                <c:pt idx="1030">
                  <c:v>6.969052517359322</c:v>
                </c:pt>
                <c:pt idx="1031">
                  <c:v>6.989560604150192</c:v>
                </c:pt>
                <c:pt idx="1032">
                  <c:v>7.017098349219223</c:v>
                </c:pt>
                <c:pt idx="1033">
                  <c:v>7.04890558540313</c:v>
                </c:pt>
                <c:pt idx="1034">
                  <c:v>7.084088778250715</c:v>
                </c:pt>
                <c:pt idx="1035">
                  <c:v>7.12453966508239</c:v>
                </c:pt>
                <c:pt idx="1036">
                  <c:v>7.166031581115341</c:v>
                </c:pt>
                <c:pt idx="1037">
                  <c:v>7.2262024098655</c:v>
                </c:pt>
                <c:pt idx="1038">
                  <c:v>7.251113991993627</c:v>
                </c:pt>
                <c:pt idx="1039">
                  <c:v>7.27818862675091</c:v>
                </c:pt>
                <c:pt idx="1040">
                  <c:v>9.785824089524833</c:v>
                </c:pt>
                <c:pt idx="1041">
                  <c:v>9.8021062088463</c:v>
                </c:pt>
                <c:pt idx="1042">
                  <c:v>9.83150657644082</c:v>
                </c:pt>
                <c:pt idx="1043">
                  <c:v>9.859222665685944</c:v>
                </c:pt>
                <c:pt idx="1044">
                  <c:v>9.888424660321585</c:v>
                </c:pt>
                <c:pt idx="1045">
                  <c:v>9.929060241488327</c:v>
                </c:pt>
                <c:pt idx="1046">
                  <c:v>9.96720718635404</c:v>
                </c:pt>
                <c:pt idx="1047">
                  <c:v>9.997595081580605</c:v>
                </c:pt>
                <c:pt idx="1048">
                  <c:v>10.0520624910054</c:v>
                </c:pt>
                <c:pt idx="1049">
                  <c:v>10.09379352485862</c:v>
                </c:pt>
                <c:pt idx="1050">
                  <c:v>10.1121463562472</c:v>
                </c:pt>
                <c:pt idx="1051">
                  <c:v>10.15237663169792</c:v>
                </c:pt>
                <c:pt idx="1052">
                  <c:v>10.19215833501075</c:v>
                </c:pt>
                <c:pt idx="1053">
                  <c:v>10.20815496885858</c:v>
                </c:pt>
                <c:pt idx="1054">
                  <c:v>10.1842311886917</c:v>
                </c:pt>
                <c:pt idx="1055">
                  <c:v>10.21659734052326</c:v>
                </c:pt>
                <c:pt idx="1056">
                  <c:v>8.536242888729603</c:v>
                </c:pt>
                <c:pt idx="1057">
                  <c:v>8.571085762536097</c:v>
                </c:pt>
                <c:pt idx="1058">
                  <c:v>8.613564142733875</c:v>
                </c:pt>
                <c:pt idx="1059">
                  <c:v>8.675941976329626</c:v>
                </c:pt>
                <c:pt idx="1060">
                  <c:v>8.771267776146814</c:v>
                </c:pt>
                <c:pt idx="1061">
                  <c:v>8.888870909719728</c:v>
                </c:pt>
                <c:pt idx="1062">
                  <c:v>8.847049930555765</c:v>
                </c:pt>
                <c:pt idx="1063">
                  <c:v>8.865955962133867</c:v>
                </c:pt>
                <c:pt idx="1064">
                  <c:v>8.944377505349962</c:v>
                </c:pt>
                <c:pt idx="1065">
                  <c:v>8.874619371011604</c:v>
                </c:pt>
                <c:pt idx="1066">
                  <c:v>8.985308746850695</c:v>
                </c:pt>
                <c:pt idx="1067">
                  <c:v>8.962682689411467</c:v>
                </c:pt>
                <c:pt idx="1068">
                  <c:v>9.003668725649953</c:v>
                </c:pt>
                <c:pt idx="1069">
                  <c:v>9.009073168627125</c:v>
                </c:pt>
                <c:pt idx="1070">
                  <c:v>8.934991948284326</c:v>
                </c:pt>
                <c:pt idx="1071">
                  <c:v>8.96589473000631</c:v>
                </c:pt>
                <c:pt idx="1072">
                  <c:v>8.206132159020695</c:v>
                </c:pt>
                <c:pt idx="1073">
                  <c:v>8.21241489441429</c:v>
                </c:pt>
                <c:pt idx="1074">
                  <c:v>8.232366462653742</c:v>
                </c:pt>
                <c:pt idx="1075">
                  <c:v>8.258233820548028</c:v>
                </c:pt>
                <c:pt idx="1076">
                  <c:v>8.27277572632191</c:v>
                </c:pt>
                <c:pt idx="1077">
                  <c:v>8.284525496423674</c:v>
                </c:pt>
                <c:pt idx="1078">
                  <c:v>8.283353361347512</c:v>
                </c:pt>
                <c:pt idx="1079">
                  <c:v>8.296637540374506</c:v>
                </c:pt>
                <c:pt idx="1080">
                  <c:v>8.296707854793632</c:v>
                </c:pt>
                <c:pt idx="1081">
                  <c:v>8.30275006161346</c:v>
                </c:pt>
                <c:pt idx="1082">
                  <c:v>8.309912243309298</c:v>
                </c:pt>
                <c:pt idx="1083">
                  <c:v>8.337536185289353</c:v>
                </c:pt>
                <c:pt idx="1084">
                  <c:v>8.374015608088724</c:v>
                </c:pt>
                <c:pt idx="1085">
                  <c:v>8.381893477068844</c:v>
                </c:pt>
                <c:pt idx="1086">
                  <c:v>8.363019495713956</c:v>
                </c:pt>
                <c:pt idx="1087">
                  <c:v>8.374736504862225</c:v>
                </c:pt>
                <c:pt idx="1088">
                  <c:v>6.689265575904715</c:v>
                </c:pt>
                <c:pt idx="1089">
                  <c:v>6.711431047723566</c:v>
                </c:pt>
                <c:pt idx="1090">
                  <c:v>6.732274371607041</c:v>
                </c:pt>
                <c:pt idx="1091">
                  <c:v>6.757920624293018</c:v>
                </c:pt>
                <c:pt idx="1092">
                  <c:v>6.783642912846598</c:v>
                </c:pt>
                <c:pt idx="1093">
                  <c:v>6.782890062046621</c:v>
                </c:pt>
                <c:pt idx="1094">
                  <c:v>6.792250971043301</c:v>
                </c:pt>
                <c:pt idx="1095">
                  <c:v>6.810580993170327</c:v>
                </c:pt>
                <c:pt idx="1096">
                  <c:v>6.844684233984702</c:v>
                </c:pt>
                <c:pt idx="1097">
                  <c:v>6.848767931247451</c:v>
                </c:pt>
                <c:pt idx="1098">
                  <c:v>6.858560462367974</c:v>
                </c:pt>
                <c:pt idx="1099">
                  <c:v>6.862705836499236</c:v>
                </c:pt>
                <c:pt idx="1100">
                  <c:v>6.858771000348511</c:v>
                </c:pt>
                <c:pt idx="1101">
                  <c:v>6.884542921217501</c:v>
                </c:pt>
                <c:pt idx="1102">
                  <c:v>6.858004858748123</c:v>
                </c:pt>
                <c:pt idx="1103">
                  <c:v>6.870905097914288</c:v>
                </c:pt>
                <c:pt idx="1104">
                  <c:v>7.145921142519226</c:v>
                </c:pt>
                <c:pt idx="1105">
                  <c:v>7.232241738419921</c:v>
                </c:pt>
                <c:pt idx="1106">
                  <c:v>7.27309842339642</c:v>
                </c:pt>
                <c:pt idx="1107">
                  <c:v>6.921693627185909</c:v>
                </c:pt>
                <c:pt idx="1108">
                  <c:v>6.974954813021893</c:v>
                </c:pt>
                <c:pt idx="1109">
                  <c:v>7.02449625569527</c:v>
                </c:pt>
                <c:pt idx="1110">
                  <c:v>7.002629667717006</c:v>
                </c:pt>
                <c:pt idx="1111">
                  <c:v>6.904363053508312</c:v>
                </c:pt>
                <c:pt idx="1112">
                  <c:v>6.849758617877096</c:v>
                </c:pt>
                <c:pt idx="1113">
                  <c:v>6.855408282179361</c:v>
                </c:pt>
                <c:pt idx="1114">
                  <c:v>6.880717775927301</c:v>
                </c:pt>
                <c:pt idx="1115">
                  <c:v>6.879738874000239</c:v>
                </c:pt>
                <c:pt idx="1116">
                  <c:v>6.860507546435469</c:v>
                </c:pt>
                <c:pt idx="1117">
                  <c:v>6.872713668661481</c:v>
                </c:pt>
                <c:pt idx="1118">
                  <c:v>6.880062108032053</c:v>
                </c:pt>
                <c:pt idx="1119">
                  <c:v>6.853207775827538</c:v>
                </c:pt>
                <c:pt idx="1120">
                  <c:v>7.652019223386373</c:v>
                </c:pt>
                <c:pt idx="1121">
                  <c:v>7.727372380347442</c:v>
                </c:pt>
                <c:pt idx="1122">
                  <c:v>7.788689222350945</c:v>
                </c:pt>
                <c:pt idx="1123">
                  <c:v>7.77309323207733</c:v>
                </c:pt>
                <c:pt idx="1124">
                  <c:v>7.80362932319949</c:v>
                </c:pt>
                <c:pt idx="1125">
                  <c:v>7.789902587821672</c:v>
                </c:pt>
                <c:pt idx="1126">
                  <c:v>7.810942697519541</c:v>
                </c:pt>
                <c:pt idx="1127">
                  <c:v>7.819209216826742</c:v>
                </c:pt>
                <c:pt idx="1128">
                  <c:v>7.80645261118827</c:v>
                </c:pt>
                <c:pt idx="1129">
                  <c:v>7.836492762353927</c:v>
                </c:pt>
                <c:pt idx="1130">
                  <c:v>7.815183607968871</c:v>
                </c:pt>
                <c:pt idx="1131">
                  <c:v>7.864632818541608</c:v>
                </c:pt>
                <c:pt idx="1132">
                  <c:v>7.93251785154425</c:v>
                </c:pt>
                <c:pt idx="1133">
                  <c:v>7.953188542974565</c:v>
                </c:pt>
                <c:pt idx="1134">
                  <c:v>7.986886454104145</c:v>
                </c:pt>
                <c:pt idx="1135">
                  <c:v>8.004376933880317</c:v>
                </c:pt>
                <c:pt idx="1136">
                  <c:v>7.007073925961783</c:v>
                </c:pt>
                <c:pt idx="1137">
                  <c:v>7.02794525664302</c:v>
                </c:pt>
                <c:pt idx="1138">
                  <c:v>7.035136897460638</c:v>
                </c:pt>
                <c:pt idx="1139">
                  <c:v>7.037508556259756</c:v>
                </c:pt>
                <c:pt idx="1140">
                  <c:v>7.045488118222364</c:v>
                </c:pt>
                <c:pt idx="1141">
                  <c:v>7.035884366051722</c:v>
                </c:pt>
                <c:pt idx="1142">
                  <c:v>7.007738436152466</c:v>
                </c:pt>
                <c:pt idx="1143">
                  <c:v>6.988048378465564</c:v>
                </c:pt>
                <c:pt idx="1144">
                  <c:v>6.974914421571806</c:v>
                </c:pt>
                <c:pt idx="1145">
                  <c:v>6.922576968414585</c:v>
                </c:pt>
                <c:pt idx="1146">
                  <c:v>6.924033247987852</c:v>
                </c:pt>
                <c:pt idx="1147">
                  <c:v>6.930032122394625</c:v>
                </c:pt>
                <c:pt idx="1148">
                  <c:v>6.946776718322956</c:v>
                </c:pt>
                <c:pt idx="1149">
                  <c:v>6.939226939395316</c:v>
                </c:pt>
                <c:pt idx="1150">
                  <c:v>6.951975582047344</c:v>
                </c:pt>
                <c:pt idx="1151">
                  <c:v>6.94333041599698</c:v>
                </c:pt>
                <c:pt idx="1152">
                  <c:v>7.925661839698123</c:v>
                </c:pt>
                <c:pt idx="1153">
                  <c:v>7.937748522584198</c:v>
                </c:pt>
                <c:pt idx="1154">
                  <c:v>7.964221998034831</c:v>
                </c:pt>
                <c:pt idx="1155">
                  <c:v>7.971326529906191</c:v>
                </c:pt>
                <c:pt idx="1156">
                  <c:v>7.931232377795186</c:v>
                </c:pt>
                <c:pt idx="1157">
                  <c:v>7.966377928335598</c:v>
                </c:pt>
                <c:pt idx="1158">
                  <c:v>7.972723379154014</c:v>
                </c:pt>
                <c:pt idx="1159">
                  <c:v>7.989280357875923</c:v>
                </c:pt>
                <c:pt idx="1160">
                  <c:v>8.013596338795585</c:v>
                </c:pt>
                <c:pt idx="1161">
                  <c:v>8.053981197657234</c:v>
                </c:pt>
                <c:pt idx="1162">
                  <c:v>8.092687422085877</c:v>
                </c:pt>
                <c:pt idx="1163">
                  <c:v>8.136266883913281</c:v>
                </c:pt>
                <c:pt idx="1164">
                  <c:v>8.177435014453767</c:v>
                </c:pt>
                <c:pt idx="1165">
                  <c:v>8.196412466060761</c:v>
                </c:pt>
                <c:pt idx="1166">
                  <c:v>8.157200351073031</c:v>
                </c:pt>
                <c:pt idx="1167">
                  <c:v>8.177339657732494</c:v>
                </c:pt>
                <c:pt idx="1168">
                  <c:v>9.300549938977734</c:v>
                </c:pt>
                <c:pt idx="1169">
                  <c:v>9.31242859142493</c:v>
                </c:pt>
                <c:pt idx="1170">
                  <c:v>9.35666049909124</c:v>
                </c:pt>
                <c:pt idx="1171">
                  <c:v>9.409336567713063</c:v>
                </c:pt>
                <c:pt idx="1172">
                  <c:v>9.453628785724683</c:v>
                </c:pt>
                <c:pt idx="1173">
                  <c:v>9.51658689661252</c:v>
                </c:pt>
                <c:pt idx="1174">
                  <c:v>9.559062478078436</c:v>
                </c:pt>
                <c:pt idx="1175">
                  <c:v>9.604969481310855</c:v>
                </c:pt>
                <c:pt idx="1176">
                  <c:v>9.649934990010775</c:v>
                </c:pt>
                <c:pt idx="1177">
                  <c:v>9.698078315685723</c:v>
                </c:pt>
                <c:pt idx="1178">
                  <c:v>9.738327303289264</c:v>
                </c:pt>
                <c:pt idx="1179">
                  <c:v>9.779103694234983</c:v>
                </c:pt>
                <c:pt idx="1180">
                  <c:v>9.79060317666876</c:v>
                </c:pt>
                <c:pt idx="1181">
                  <c:v>9.798336222021056</c:v>
                </c:pt>
                <c:pt idx="1182">
                  <c:v>9.734848035375776</c:v>
                </c:pt>
                <c:pt idx="1183">
                  <c:v>9.772047768126206</c:v>
                </c:pt>
                <c:pt idx="1184">
                  <c:v>10.11432809444902</c:v>
                </c:pt>
                <c:pt idx="1185">
                  <c:v>10.15363415760153</c:v>
                </c:pt>
                <c:pt idx="1186">
                  <c:v>10.19421710695563</c:v>
                </c:pt>
                <c:pt idx="1187">
                  <c:v>10.24814415134723</c:v>
                </c:pt>
                <c:pt idx="1188">
                  <c:v>10.27557701925372</c:v>
                </c:pt>
                <c:pt idx="1189">
                  <c:v>10.30536058177217</c:v>
                </c:pt>
                <c:pt idx="1190">
                  <c:v>10.32969267222669</c:v>
                </c:pt>
                <c:pt idx="1191">
                  <c:v>10.32061001064622</c:v>
                </c:pt>
                <c:pt idx="1192">
                  <c:v>10.33906029389145</c:v>
                </c:pt>
                <c:pt idx="1193">
                  <c:v>10.40452075167258</c:v>
                </c:pt>
                <c:pt idx="1194">
                  <c:v>10.4608310493776</c:v>
                </c:pt>
                <c:pt idx="1195">
                  <c:v>10.48237367927639</c:v>
                </c:pt>
                <c:pt idx="1196">
                  <c:v>10.5148837402502</c:v>
                </c:pt>
                <c:pt idx="1197">
                  <c:v>10.50579391599305</c:v>
                </c:pt>
                <c:pt idx="1198">
                  <c:v>10.4335338971212</c:v>
                </c:pt>
                <c:pt idx="1199">
                  <c:v>10.46008837860342</c:v>
                </c:pt>
                <c:pt idx="1200">
                  <c:v>7.280836865219556</c:v>
                </c:pt>
                <c:pt idx="1201">
                  <c:v>7.336060855753662</c:v>
                </c:pt>
                <c:pt idx="1202">
                  <c:v>7.358388399183226</c:v>
                </c:pt>
                <c:pt idx="1203">
                  <c:v>7.401276114217237</c:v>
                </c:pt>
                <c:pt idx="1204">
                  <c:v>7.455554252278189</c:v>
                </c:pt>
                <c:pt idx="1205">
                  <c:v>7.478285286898168</c:v>
                </c:pt>
                <c:pt idx="1206">
                  <c:v>7.512979234011899</c:v>
                </c:pt>
                <c:pt idx="1207">
                  <c:v>7.534417957337799</c:v>
                </c:pt>
                <c:pt idx="1208">
                  <c:v>7.59989216300813</c:v>
                </c:pt>
                <c:pt idx="1209">
                  <c:v>7.66513267779792</c:v>
                </c:pt>
                <c:pt idx="1210">
                  <c:v>7.740561397471407</c:v>
                </c:pt>
                <c:pt idx="1211">
                  <c:v>7.815413468188608</c:v>
                </c:pt>
                <c:pt idx="1212">
                  <c:v>7.895654841335876</c:v>
                </c:pt>
                <c:pt idx="1213">
                  <c:v>7.930396935512632</c:v>
                </c:pt>
                <c:pt idx="1214">
                  <c:v>8.0041330064756</c:v>
                </c:pt>
                <c:pt idx="1215">
                  <c:v>8.054740886822107</c:v>
                </c:pt>
                <c:pt idx="1216">
                  <c:v>7.945575606141038</c:v>
                </c:pt>
                <c:pt idx="1217">
                  <c:v>8.004900635904555</c:v>
                </c:pt>
                <c:pt idx="1218">
                  <c:v>8.03677270501198</c:v>
                </c:pt>
                <c:pt idx="1219">
                  <c:v>7.88221089669655</c:v>
                </c:pt>
                <c:pt idx="1220">
                  <c:v>7.876402586835174</c:v>
                </c:pt>
                <c:pt idx="1221">
                  <c:v>7.910858345685082</c:v>
                </c:pt>
                <c:pt idx="1222">
                  <c:v>7.933178199075777</c:v>
                </c:pt>
                <c:pt idx="1223">
                  <c:v>7.963847849298827</c:v>
                </c:pt>
                <c:pt idx="1224">
                  <c:v>7.997364844331172</c:v>
                </c:pt>
                <c:pt idx="1225">
                  <c:v>8.033485752696195</c:v>
                </c:pt>
                <c:pt idx="1226">
                  <c:v>8.076147011809522</c:v>
                </c:pt>
                <c:pt idx="1227">
                  <c:v>8.11725960444133</c:v>
                </c:pt>
                <c:pt idx="1228">
                  <c:v>8.16661599975186</c:v>
                </c:pt>
                <c:pt idx="1229">
                  <c:v>8.21310864258273</c:v>
                </c:pt>
                <c:pt idx="1230">
                  <c:v>8.246107604865307</c:v>
                </c:pt>
                <c:pt idx="1231">
                  <c:v>8.267526529227326</c:v>
                </c:pt>
                <c:pt idx="1232">
                  <c:v>8.827671850073537</c:v>
                </c:pt>
                <c:pt idx="1233">
                  <c:v>8.88069738017776</c:v>
                </c:pt>
                <c:pt idx="1234">
                  <c:v>8.898712053275085</c:v>
                </c:pt>
                <c:pt idx="1235">
                  <c:v>8.908654908295815</c:v>
                </c:pt>
                <c:pt idx="1236">
                  <c:v>8.911035453260123</c:v>
                </c:pt>
                <c:pt idx="1237">
                  <c:v>8.944736181967837</c:v>
                </c:pt>
                <c:pt idx="1238">
                  <c:v>8.96464475983167</c:v>
                </c:pt>
                <c:pt idx="1239">
                  <c:v>9.021300649184072</c:v>
                </c:pt>
                <c:pt idx="1240">
                  <c:v>9.074541760362759</c:v>
                </c:pt>
                <c:pt idx="1241">
                  <c:v>9.108964454938885</c:v>
                </c:pt>
                <c:pt idx="1242">
                  <c:v>9.139315027023059</c:v>
                </c:pt>
                <c:pt idx="1243">
                  <c:v>9.182057412256865</c:v>
                </c:pt>
                <c:pt idx="1244">
                  <c:v>9.244311669224599</c:v>
                </c:pt>
                <c:pt idx="1245">
                  <c:v>9.253968019811756</c:v>
                </c:pt>
                <c:pt idx="1246">
                  <c:v>9.258724801557756</c:v>
                </c:pt>
                <c:pt idx="1247">
                  <c:v>9.291260965000911</c:v>
                </c:pt>
                <c:pt idx="1248">
                  <c:v>7.958270840453993</c:v>
                </c:pt>
                <c:pt idx="1249">
                  <c:v>7.988730047938701</c:v>
                </c:pt>
                <c:pt idx="1250">
                  <c:v>8.01918925542341</c:v>
                </c:pt>
                <c:pt idx="1251">
                  <c:v>8.28759280431406</c:v>
                </c:pt>
                <c:pt idx="1252">
                  <c:v>8.478916610661835</c:v>
                </c:pt>
                <c:pt idx="1253">
                  <c:v>8.404746259533188</c:v>
                </c:pt>
                <c:pt idx="1254">
                  <c:v>8.311291908798283</c:v>
                </c:pt>
                <c:pt idx="1255">
                  <c:v>8.20490634339113</c:v>
                </c:pt>
                <c:pt idx="1256">
                  <c:v>7.647000374255474</c:v>
                </c:pt>
                <c:pt idx="1257">
                  <c:v>8.003680106742894</c:v>
                </c:pt>
                <c:pt idx="1258">
                  <c:v>7.971479986067196</c:v>
                </c:pt>
                <c:pt idx="1259">
                  <c:v>8.00645361035664</c:v>
                </c:pt>
                <c:pt idx="1260">
                  <c:v>7.996161924320094</c:v>
                </c:pt>
                <c:pt idx="1261">
                  <c:v>8.06173598905826</c:v>
                </c:pt>
                <c:pt idx="1262">
                  <c:v>8.077697633859138</c:v>
                </c:pt>
                <c:pt idx="1263">
                  <c:v>8.06584371807148</c:v>
                </c:pt>
                <c:pt idx="1264">
                  <c:v>9.976963381081575</c:v>
                </c:pt>
                <c:pt idx="1265">
                  <c:v>10.04679770386897</c:v>
                </c:pt>
                <c:pt idx="1266">
                  <c:v>10.14555144231622</c:v>
                </c:pt>
                <c:pt idx="1267">
                  <c:v>10.21605087209197</c:v>
                </c:pt>
                <c:pt idx="1268">
                  <c:v>10.30600880946288</c:v>
                </c:pt>
                <c:pt idx="1269">
                  <c:v>10.38294453565807</c:v>
                </c:pt>
                <c:pt idx="1270">
                  <c:v>10.42286765898511</c:v>
                </c:pt>
                <c:pt idx="1271">
                  <c:v>10.46886608550161</c:v>
                </c:pt>
                <c:pt idx="1272">
                  <c:v>10.49566372506134</c:v>
                </c:pt>
                <c:pt idx="1273">
                  <c:v>10.52254907832386</c:v>
                </c:pt>
                <c:pt idx="1274">
                  <c:v>10.56043291174492</c:v>
                </c:pt>
                <c:pt idx="1275">
                  <c:v>10.58845670581192</c:v>
                </c:pt>
                <c:pt idx="1276">
                  <c:v>10.62463554809341</c:v>
                </c:pt>
                <c:pt idx="1277">
                  <c:v>10.57815277344587</c:v>
                </c:pt>
                <c:pt idx="1278">
                  <c:v>10.49896289021174</c:v>
                </c:pt>
                <c:pt idx="1279">
                  <c:v>10.53770335715122</c:v>
                </c:pt>
                <c:pt idx="1280">
                  <c:v>9.931267432692989</c:v>
                </c:pt>
                <c:pt idx="1281">
                  <c:v>9.95987222795241</c:v>
                </c:pt>
                <c:pt idx="1282">
                  <c:v>9.963144157028544</c:v>
                </c:pt>
                <c:pt idx="1283">
                  <c:v>9.98216430736476</c:v>
                </c:pt>
                <c:pt idx="1284">
                  <c:v>9.989173347422964</c:v>
                </c:pt>
                <c:pt idx="1285">
                  <c:v>10.05072856231892</c:v>
                </c:pt>
                <c:pt idx="1286">
                  <c:v>10.02673269422124</c:v>
                </c:pt>
                <c:pt idx="1287">
                  <c:v>9.999921095084394</c:v>
                </c:pt>
                <c:pt idx="1288">
                  <c:v>9.996868531654946</c:v>
                </c:pt>
                <c:pt idx="1289">
                  <c:v>10.02796676012346</c:v>
                </c:pt>
                <c:pt idx="1290">
                  <c:v>10.06006863895558</c:v>
                </c:pt>
                <c:pt idx="1291">
                  <c:v>10.09781036965047</c:v>
                </c:pt>
                <c:pt idx="1292">
                  <c:v>10.13183402923276</c:v>
                </c:pt>
                <c:pt idx="1293">
                  <c:v>10.15580160828246</c:v>
                </c:pt>
                <c:pt idx="1294">
                  <c:v>10.14541171132531</c:v>
                </c:pt>
                <c:pt idx="1295">
                  <c:v>10.16015708281935</c:v>
                </c:pt>
                <c:pt idx="1296">
                  <c:v>10.13731568840616</c:v>
                </c:pt>
                <c:pt idx="1297">
                  <c:v>10.1479162058753</c:v>
                </c:pt>
                <c:pt idx="1298">
                  <c:v>10.16592058098048</c:v>
                </c:pt>
                <c:pt idx="1299">
                  <c:v>10.17953516655986</c:v>
                </c:pt>
                <c:pt idx="1300">
                  <c:v>10.19388555202201</c:v>
                </c:pt>
                <c:pt idx="1301">
                  <c:v>10.22967668348765</c:v>
                </c:pt>
                <c:pt idx="1302">
                  <c:v>10.24713200350007</c:v>
                </c:pt>
                <c:pt idx="1303">
                  <c:v>10.24856597672388</c:v>
                </c:pt>
                <c:pt idx="1304">
                  <c:v>10.2406022973289</c:v>
                </c:pt>
                <c:pt idx="1305">
                  <c:v>10.24594679572634</c:v>
                </c:pt>
                <c:pt idx="1306">
                  <c:v>10.24508996125251</c:v>
                </c:pt>
                <c:pt idx="1307">
                  <c:v>10.25955534814092</c:v>
                </c:pt>
                <c:pt idx="1308">
                  <c:v>10.26693616466848</c:v>
                </c:pt>
                <c:pt idx="1309">
                  <c:v>10.24599849722358</c:v>
                </c:pt>
                <c:pt idx="1310">
                  <c:v>10.18782282343988</c:v>
                </c:pt>
                <c:pt idx="1311">
                  <c:v>10.19465107343673</c:v>
                </c:pt>
                <c:pt idx="1312">
                  <c:v>8.844897371618207</c:v>
                </c:pt>
                <c:pt idx="1313">
                  <c:v>8.831765727706752</c:v>
                </c:pt>
                <c:pt idx="1314">
                  <c:v>8.81072165961499</c:v>
                </c:pt>
                <c:pt idx="1315">
                  <c:v>8.778176808992281</c:v>
                </c:pt>
                <c:pt idx="1316">
                  <c:v>8.781774200387047</c:v>
                </c:pt>
                <c:pt idx="1317">
                  <c:v>8.784674608151253</c:v>
                </c:pt>
                <c:pt idx="1318">
                  <c:v>8.792104504448948</c:v>
                </c:pt>
                <c:pt idx="1319">
                  <c:v>8.796895500305607</c:v>
                </c:pt>
                <c:pt idx="1320">
                  <c:v>8.842866100000973</c:v>
                </c:pt>
                <c:pt idx="1321">
                  <c:v>8.85198632386593</c:v>
                </c:pt>
                <c:pt idx="1322">
                  <c:v>8.857578397390685</c:v>
                </c:pt>
                <c:pt idx="1323">
                  <c:v>8.87954072902979</c:v>
                </c:pt>
                <c:pt idx="1324">
                  <c:v>8.888969584097166</c:v>
                </c:pt>
                <c:pt idx="1325">
                  <c:v>8.879279157603754</c:v>
                </c:pt>
                <c:pt idx="1326">
                  <c:v>8.843737334880044</c:v>
                </c:pt>
                <c:pt idx="1327">
                  <c:v>8.849060454248164</c:v>
                </c:pt>
                <c:pt idx="1328">
                  <c:v>10.22531980336639</c:v>
                </c:pt>
                <c:pt idx="1329">
                  <c:v>10.24878721297618</c:v>
                </c:pt>
                <c:pt idx="1330">
                  <c:v>10.26168131324096</c:v>
                </c:pt>
                <c:pt idx="1331">
                  <c:v>10.23845310534466</c:v>
                </c:pt>
                <c:pt idx="1332">
                  <c:v>10.23514521838207</c:v>
                </c:pt>
                <c:pt idx="1333">
                  <c:v>10.26160966460443</c:v>
                </c:pt>
                <c:pt idx="1334">
                  <c:v>10.26125517463652</c:v>
                </c:pt>
                <c:pt idx="1335">
                  <c:v>10.2615490401222</c:v>
                </c:pt>
                <c:pt idx="1336">
                  <c:v>10.27344566015729</c:v>
                </c:pt>
                <c:pt idx="1337">
                  <c:v>10.30018185996866</c:v>
                </c:pt>
                <c:pt idx="1338">
                  <c:v>10.31924420590981</c:v>
                </c:pt>
                <c:pt idx="1339">
                  <c:v>10.3395667691065</c:v>
                </c:pt>
                <c:pt idx="1340">
                  <c:v>10.36280490130308</c:v>
                </c:pt>
                <c:pt idx="1341">
                  <c:v>10.35122007239124</c:v>
                </c:pt>
                <c:pt idx="1342">
                  <c:v>10.29864662928776</c:v>
                </c:pt>
                <c:pt idx="1343">
                  <c:v>10.30716298332632</c:v>
                </c:pt>
                <c:pt idx="1344">
                  <c:v>8.16245638178495</c:v>
                </c:pt>
                <c:pt idx="1345">
                  <c:v>8.15258720957082</c:v>
                </c:pt>
                <c:pt idx="1346">
                  <c:v>8.154598991475101</c:v>
                </c:pt>
                <c:pt idx="1347">
                  <c:v>8.153738481121884</c:v>
                </c:pt>
                <c:pt idx="1348">
                  <c:v>8.169172217989668</c:v>
                </c:pt>
                <c:pt idx="1349">
                  <c:v>8.186051728389518</c:v>
                </c:pt>
                <c:pt idx="1350">
                  <c:v>8.212698013422537</c:v>
                </c:pt>
                <c:pt idx="1351">
                  <c:v>8.244735175566631</c:v>
                </c:pt>
                <c:pt idx="1352">
                  <c:v>8.260964387383792</c:v>
                </c:pt>
                <c:pt idx="1353">
                  <c:v>8.318980782488861</c:v>
                </c:pt>
                <c:pt idx="1354">
                  <c:v>8.37435633867904</c:v>
                </c:pt>
                <c:pt idx="1355">
                  <c:v>8.426966928872747</c:v>
                </c:pt>
                <c:pt idx="1356">
                  <c:v>8.484711776411881</c:v>
                </c:pt>
                <c:pt idx="1357">
                  <c:v>8.53419042599638</c:v>
                </c:pt>
                <c:pt idx="1358">
                  <c:v>8.53354303891062</c:v>
                </c:pt>
                <c:pt idx="1359">
                  <c:v>8.564525970511752</c:v>
                </c:pt>
                <c:pt idx="1360">
                  <c:v>8.41169088846341</c:v>
                </c:pt>
                <c:pt idx="1361">
                  <c:v>8.431824018286837</c:v>
                </c:pt>
                <c:pt idx="1362">
                  <c:v>8.46448079101609</c:v>
                </c:pt>
                <c:pt idx="1363">
                  <c:v>8.462558909118872</c:v>
                </c:pt>
                <c:pt idx="1364">
                  <c:v>8.498725950483774</c:v>
                </c:pt>
                <c:pt idx="1365">
                  <c:v>8.595223528842918</c:v>
                </c:pt>
                <c:pt idx="1366">
                  <c:v>8.723557483734837</c:v>
                </c:pt>
                <c:pt idx="1367">
                  <c:v>8.817007446167195</c:v>
                </c:pt>
                <c:pt idx="1368">
                  <c:v>8.90256761023891</c:v>
                </c:pt>
                <c:pt idx="1369">
                  <c:v>8.987283363780827</c:v>
                </c:pt>
                <c:pt idx="1370">
                  <c:v>9.0709765449592</c:v>
                </c:pt>
                <c:pt idx="1371">
                  <c:v>9.16205059115646</c:v>
                </c:pt>
                <c:pt idx="1372">
                  <c:v>9.235872385990399</c:v>
                </c:pt>
                <c:pt idx="1373">
                  <c:v>9.25615643668824</c:v>
                </c:pt>
                <c:pt idx="1374">
                  <c:v>9.254524188881371</c:v>
                </c:pt>
                <c:pt idx="1375">
                  <c:v>9.32323984951997</c:v>
                </c:pt>
                <c:pt idx="1376">
                  <c:v>7.178901747724512</c:v>
                </c:pt>
                <c:pt idx="1377">
                  <c:v>7.191157277179468</c:v>
                </c:pt>
                <c:pt idx="1378">
                  <c:v>7.168646400449941</c:v>
                </c:pt>
                <c:pt idx="1379">
                  <c:v>7.174558435791638</c:v>
                </c:pt>
                <c:pt idx="1380">
                  <c:v>7.17125738526196</c:v>
                </c:pt>
                <c:pt idx="1381">
                  <c:v>7.151211656386083</c:v>
                </c:pt>
                <c:pt idx="1382">
                  <c:v>7.162295751729772</c:v>
                </c:pt>
                <c:pt idx="1383">
                  <c:v>7.14176821486113</c:v>
                </c:pt>
                <c:pt idx="1384">
                  <c:v>7.14465819600595</c:v>
                </c:pt>
                <c:pt idx="1385">
                  <c:v>7.16834403548164</c:v>
                </c:pt>
                <c:pt idx="1386">
                  <c:v>7.199526181928564</c:v>
                </c:pt>
                <c:pt idx="1387">
                  <c:v>7.234488608310505</c:v>
                </c:pt>
                <c:pt idx="1388">
                  <c:v>7.275830616999084</c:v>
                </c:pt>
                <c:pt idx="1389">
                  <c:v>7.264828634028605</c:v>
                </c:pt>
                <c:pt idx="1390">
                  <c:v>7.264028107261018</c:v>
                </c:pt>
                <c:pt idx="1391">
                  <c:v>7.27102033610863</c:v>
                </c:pt>
                <c:pt idx="1392">
                  <c:v>7.548414421836172</c:v>
                </c:pt>
                <c:pt idx="1393">
                  <c:v>7.591769161401838</c:v>
                </c:pt>
                <c:pt idx="1394">
                  <c:v>7.62885410930474</c:v>
                </c:pt>
                <c:pt idx="1395">
                  <c:v>7.715918812943475</c:v>
                </c:pt>
                <c:pt idx="1396">
                  <c:v>7.712164295872396</c:v>
                </c:pt>
                <c:pt idx="1397">
                  <c:v>7.764232121310925</c:v>
                </c:pt>
                <c:pt idx="1398">
                  <c:v>7.714850414909117</c:v>
                </c:pt>
                <c:pt idx="1399">
                  <c:v>7.75641554058237</c:v>
                </c:pt>
                <c:pt idx="1400">
                  <c:v>7.781942478521083</c:v>
                </c:pt>
                <c:pt idx="1401">
                  <c:v>7.772889270178592</c:v>
                </c:pt>
                <c:pt idx="1402">
                  <c:v>7.7584300849073</c:v>
                </c:pt>
                <c:pt idx="1403">
                  <c:v>7.760537204822027</c:v>
                </c:pt>
                <c:pt idx="1404">
                  <c:v>7.748548065511904</c:v>
                </c:pt>
                <c:pt idx="1405">
                  <c:v>7.721950389799806</c:v>
                </c:pt>
                <c:pt idx="1406">
                  <c:v>7.700113766350427</c:v>
                </c:pt>
                <c:pt idx="1407">
                  <c:v>7.709732382105791</c:v>
                </c:pt>
                <c:pt idx="1408">
                  <c:v>7.123180260368612</c:v>
                </c:pt>
                <c:pt idx="1409">
                  <c:v>7.15363946785332</c:v>
                </c:pt>
                <c:pt idx="1410">
                  <c:v>7.184098675338029</c:v>
                </c:pt>
                <c:pt idx="1411">
                  <c:v>7.214557882822738</c:v>
                </c:pt>
                <c:pt idx="1412">
                  <c:v>7.245017090307446</c:v>
                </c:pt>
                <c:pt idx="1413">
                  <c:v>7.275476297792154</c:v>
                </c:pt>
                <c:pt idx="1414">
                  <c:v>7.305935505276863</c:v>
                </c:pt>
                <c:pt idx="1415">
                  <c:v>7.336394712761571</c:v>
                </c:pt>
                <c:pt idx="1416">
                  <c:v>7.366853920246281</c:v>
                </c:pt>
                <c:pt idx="1417">
                  <c:v>7.397313127730989</c:v>
                </c:pt>
                <c:pt idx="1418">
                  <c:v>7.427772335215698</c:v>
                </c:pt>
                <c:pt idx="1419">
                  <c:v>7.458231542700406</c:v>
                </c:pt>
                <c:pt idx="1420">
                  <c:v>7.488690750185114</c:v>
                </c:pt>
                <c:pt idx="1421">
                  <c:v>7.519149957669823</c:v>
                </c:pt>
                <c:pt idx="1422">
                  <c:v>7.54960916515453</c:v>
                </c:pt>
                <c:pt idx="1423">
                  <c:v>7.579510910324399</c:v>
                </c:pt>
                <c:pt idx="1424">
                  <c:v>9.665313887016552</c:v>
                </c:pt>
                <c:pt idx="1425">
                  <c:v>9.723425040356037</c:v>
                </c:pt>
                <c:pt idx="1426">
                  <c:v>9.75950616972534</c:v>
                </c:pt>
                <c:pt idx="1427">
                  <c:v>9.681278960722624</c:v>
                </c:pt>
                <c:pt idx="1428">
                  <c:v>9.764804273962896</c:v>
                </c:pt>
                <c:pt idx="1429">
                  <c:v>9.837904491150278</c:v>
                </c:pt>
                <c:pt idx="1430">
                  <c:v>9.86947331585601</c:v>
                </c:pt>
                <c:pt idx="1431">
                  <c:v>9.93295281988999</c:v>
                </c:pt>
                <c:pt idx="1432">
                  <c:v>9.955630641058178</c:v>
                </c:pt>
                <c:pt idx="1433">
                  <c:v>9.997031836331473</c:v>
                </c:pt>
                <c:pt idx="1434">
                  <c:v>10.03378177598097</c:v>
                </c:pt>
                <c:pt idx="1435">
                  <c:v>10.08097469399878</c:v>
                </c:pt>
                <c:pt idx="1436">
                  <c:v>10.12748547523416</c:v>
                </c:pt>
                <c:pt idx="1437">
                  <c:v>10.14709770372393</c:v>
                </c:pt>
                <c:pt idx="1438">
                  <c:v>10.146176053081</c:v>
                </c:pt>
                <c:pt idx="1439">
                  <c:v>10.18298914509822</c:v>
                </c:pt>
                <c:pt idx="1440">
                  <c:v>10.53468134425763</c:v>
                </c:pt>
                <c:pt idx="1441">
                  <c:v>10.49092054268796</c:v>
                </c:pt>
                <c:pt idx="1442">
                  <c:v>10.47094702839187</c:v>
                </c:pt>
                <c:pt idx="1443">
                  <c:v>10.48345295776596</c:v>
                </c:pt>
                <c:pt idx="1444">
                  <c:v>10.42669263579725</c:v>
                </c:pt>
                <c:pt idx="1445">
                  <c:v>10.43393341035474</c:v>
                </c:pt>
                <c:pt idx="1446">
                  <c:v>10.40311872094543</c:v>
                </c:pt>
                <c:pt idx="1447">
                  <c:v>10.40668026250108</c:v>
                </c:pt>
                <c:pt idx="1448">
                  <c:v>10.54041805993635</c:v>
                </c:pt>
                <c:pt idx="1449">
                  <c:v>10.61154750998119</c:v>
                </c:pt>
                <c:pt idx="1450">
                  <c:v>10.68189966710036</c:v>
                </c:pt>
                <c:pt idx="1451">
                  <c:v>10.707664967267</c:v>
                </c:pt>
                <c:pt idx="1452">
                  <c:v>10.72632264470831</c:v>
                </c:pt>
                <c:pt idx="1453">
                  <c:v>10.73639667547123</c:v>
                </c:pt>
                <c:pt idx="1454">
                  <c:v>10.7579028806922</c:v>
                </c:pt>
                <c:pt idx="1455">
                  <c:v>10.78154616261253</c:v>
                </c:pt>
                <c:pt idx="1456">
                  <c:v>7.109937812880946</c:v>
                </c:pt>
                <c:pt idx="1457">
                  <c:v>7.163872665245716</c:v>
                </c:pt>
                <c:pt idx="1458">
                  <c:v>7.243915254238551</c:v>
                </c:pt>
                <c:pt idx="1459">
                  <c:v>7.249788470414191</c:v>
                </c:pt>
                <c:pt idx="1460">
                  <c:v>7.271700207288027</c:v>
                </c:pt>
                <c:pt idx="1461">
                  <c:v>7.314334580323168</c:v>
                </c:pt>
                <c:pt idx="1462">
                  <c:v>7.358231054551713</c:v>
                </c:pt>
                <c:pt idx="1463">
                  <c:v>7.3503373259778</c:v>
                </c:pt>
                <c:pt idx="1464">
                  <c:v>7.409018318946273</c:v>
                </c:pt>
                <c:pt idx="1465">
                  <c:v>7.466228056485405</c:v>
                </c:pt>
                <c:pt idx="1466">
                  <c:v>7.454565420594867</c:v>
                </c:pt>
                <c:pt idx="1467">
                  <c:v>7.47571828296378</c:v>
                </c:pt>
                <c:pt idx="1468">
                  <c:v>7.549502951237567</c:v>
                </c:pt>
                <c:pt idx="1469">
                  <c:v>7.621976110626938</c:v>
                </c:pt>
                <c:pt idx="1470">
                  <c:v>7.636938007535466</c:v>
                </c:pt>
                <c:pt idx="1471">
                  <c:v>7.671221588188933</c:v>
                </c:pt>
                <c:pt idx="1472">
                  <c:v>7.007805105491702</c:v>
                </c:pt>
                <c:pt idx="1473">
                  <c:v>7.049480263715315</c:v>
                </c:pt>
                <c:pt idx="1474">
                  <c:v>7.091187119362036</c:v>
                </c:pt>
                <c:pt idx="1475">
                  <c:v>7.10632650425564</c:v>
                </c:pt>
                <c:pt idx="1476">
                  <c:v>7.154581309999687</c:v>
                </c:pt>
                <c:pt idx="1477">
                  <c:v>7.190352601359188</c:v>
                </c:pt>
                <c:pt idx="1478">
                  <c:v>7.227830025853508</c:v>
                </c:pt>
                <c:pt idx="1479">
                  <c:v>7.268271128773954</c:v>
                </c:pt>
                <c:pt idx="1480">
                  <c:v>7.311497550363401</c:v>
                </c:pt>
                <c:pt idx="1481">
                  <c:v>7.35742468815111</c:v>
                </c:pt>
                <c:pt idx="1482">
                  <c:v>7.409319662296367</c:v>
                </c:pt>
                <c:pt idx="1483">
                  <c:v>7.473557800793428</c:v>
                </c:pt>
                <c:pt idx="1484">
                  <c:v>7.529036301661824</c:v>
                </c:pt>
                <c:pt idx="1485">
                  <c:v>7.580760338306475</c:v>
                </c:pt>
                <c:pt idx="1486">
                  <c:v>7.624659297715535</c:v>
                </c:pt>
                <c:pt idx="1487">
                  <c:v>7.668164932104989</c:v>
                </c:pt>
                <c:pt idx="1488">
                  <c:v>8.717217633425793</c:v>
                </c:pt>
                <c:pt idx="1489">
                  <c:v>8.764014352013858</c:v>
                </c:pt>
                <c:pt idx="1490">
                  <c:v>8.86018661330134</c:v>
                </c:pt>
                <c:pt idx="1491">
                  <c:v>8.922794347844668</c:v>
                </c:pt>
                <c:pt idx="1492">
                  <c:v>8.97704795204604</c:v>
                </c:pt>
                <c:pt idx="1493">
                  <c:v>9.051461594337904</c:v>
                </c:pt>
                <c:pt idx="1494">
                  <c:v>9.134321001401316</c:v>
                </c:pt>
                <c:pt idx="1495">
                  <c:v>9.20597969866026</c:v>
                </c:pt>
                <c:pt idx="1496">
                  <c:v>9.28089667632524</c:v>
                </c:pt>
                <c:pt idx="1497">
                  <c:v>9.369525992780568</c:v>
                </c:pt>
                <c:pt idx="1498">
                  <c:v>9.47561273573932</c:v>
                </c:pt>
                <c:pt idx="1499">
                  <c:v>9.596492825230551</c:v>
                </c:pt>
                <c:pt idx="1500">
                  <c:v>9.696791345155196</c:v>
                </c:pt>
                <c:pt idx="1501">
                  <c:v>9.654607138589113</c:v>
                </c:pt>
                <c:pt idx="1502">
                  <c:v>9.460827754194575</c:v>
                </c:pt>
                <c:pt idx="1503">
                  <c:v>9.526740364264195</c:v>
                </c:pt>
                <c:pt idx="1504">
                  <c:v>9.061709898706826</c:v>
                </c:pt>
                <c:pt idx="1505">
                  <c:v>9.090139896999946</c:v>
                </c:pt>
                <c:pt idx="1506">
                  <c:v>9.050684838172873</c:v>
                </c:pt>
                <c:pt idx="1507">
                  <c:v>9.072987800155427</c:v>
                </c:pt>
                <c:pt idx="1508">
                  <c:v>9.055898464369986</c:v>
                </c:pt>
                <c:pt idx="1509">
                  <c:v>9.055206322142696</c:v>
                </c:pt>
                <c:pt idx="1510">
                  <c:v>9.07801570783373</c:v>
                </c:pt>
                <c:pt idx="1511">
                  <c:v>9.0942205882223</c:v>
                </c:pt>
                <c:pt idx="1512">
                  <c:v>9.109091850252407</c:v>
                </c:pt>
                <c:pt idx="1513">
                  <c:v>9.16562388696469</c:v>
                </c:pt>
                <c:pt idx="1514">
                  <c:v>9.16085249850718</c:v>
                </c:pt>
                <c:pt idx="1515">
                  <c:v>9.156686947832385</c:v>
                </c:pt>
                <c:pt idx="1516">
                  <c:v>9.221372266720522</c:v>
                </c:pt>
                <c:pt idx="1517">
                  <c:v>9.30251483513883</c:v>
                </c:pt>
                <c:pt idx="1518">
                  <c:v>9.381613043775931</c:v>
                </c:pt>
                <c:pt idx="1519">
                  <c:v>9.401093468655164</c:v>
                </c:pt>
                <c:pt idx="1520">
                  <c:v>6.917676113319074</c:v>
                </c:pt>
                <c:pt idx="1521">
                  <c:v>6.945434970168717</c:v>
                </c:pt>
                <c:pt idx="1522">
                  <c:v>6.960172582433548</c:v>
                </c:pt>
                <c:pt idx="1523">
                  <c:v>6.994417155775389</c:v>
                </c:pt>
                <c:pt idx="1524">
                  <c:v>6.980156541215365</c:v>
                </c:pt>
                <c:pt idx="1525">
                  <c:v>7.01923707983334</c:v>
                </c:pt>
                <c:pt idx="1526">
                  <c:v>7.046324946186989</c:v>
                </c:pt>
                <c:pt idx="1527">
                  <c:v>7.045145127813911</c:v>
                </c:pt>
                <c:pt idx="1528">
                  <c:v>7.077304755829823</c:v>
                </c:pt>
                <c:pt idx="1529">
                  <c:v>7.089965013255259</c:v>
                </c:pt>
                <c:pt idx="1530">
                  <c:v>7.091064195477884</c:v>
                </c:pt>
                <c:pt idx="1531">
                  <c:v>7.144827238051763</c:v>
                </c:pt>
                <c:pt idx="1532">
                  <c:v>7.159916523570079</c:v>
                </c:pt>
                <c:pt idx="1533">
                  <c:v>7.194888253149184</c:v>
                </c:pt>
                <c:pt idx="1534">
                  <c:v>7.19491626343464</c:v>
                </c:pt>
                <c:pt idx="1535">
                  <c:v>7.214558687560439</c:v>
                </c:pt>
                <c:pt idx="1536">
                  <c:v>5.01600070210888</c:v>
                </c:pt>
                <c:pt idx="1537">
                  <c:v>5.076168721332676</c:v>
                </c:pt>
                <c:pt idx="1538">
                  <c:v>5.718759023241227</c:v>
                </c:pt>
                <c:pt idx="1539">
                  <c:v>5.887921830344284</c:v>
                </c:pt>
                <c:pt idx="1540">
                  <c:v>6.012015040372693</c:v>
                </c:pt>
                <c:pt idx="1541">
                  <c:v>6.176292674651208</c:v>
                </c:pt>
                <c:pt idx="1542">
                  <c:v>6.158837955499492</c:v>
                </c:pt>
                <c:pt idx="1543">
                  <c:v>6.162129401076663</c:v>
                </c:pt>
                <c:pt idx="1544">
                  <c:v>5.760558154964946</c:v>
                </c:pt>
                <c:pt idx="1545">
                  <c:v>5.758942124538635</c:v>
                </c:pt>
                <c:pt idx="1546">
                  <c:v>5.777168238683272</c:v>
                </c:pt>
                <c:pt idx="1547">
                  <c:v>5.81206654517533</c:v>
                </c:pt>
                <c:pt idx="1548">
                  <c:v>5.857871351996084</c:v>
                </c:pt>
                <c:pt idx="1549">
                  <c:v>5.881685863443981</c:v>
                </c:pt>
                <c:pt idx="1550">
                  <c:v>5.88494665218379</c:v>
                </c:pt>
                <c:pt idx="1551">
                  <c:v>5.905780290272897</c:v>
                </c:pt>
                <c:pt idx="1552">
                  <c:v>9.28362109579037</c:v>
                </c:pt>
                <c:pt idx="1553">
                  <c:v>9.314080303275078</c:v>
                </c:pt>
                <c:pt idx="1554">
                  <c:v>9.344539510759787</c:v>
                </c:pt>
                <c:pt idx="1555">
                  <c:v>9.374998718244496</c:v>
                </c:pt>
                <c:pt idx="1556">
                  <c:v>9.405457925729205</c:v>
                </c:pt>
                <c:pt idx="1557">
                  <c:v>9.421471766242485</c:v>
                </c:pt>
                <c:pt idx="1558">
                  <c:v>9.35712521675439</c:v>
                </c:pt>
                <c:pt idx="1559">
                  <c:v>9.323571099600125</c:v>
                </c:pt>
                <c:pt idx="1560">
                  <c:v>9.425273327689078</c:v>
                </c:pt>
                <c:pt idx="1561">
                  <c:v>9.447807196035223</c:v>
                </c:pt>
                <c:pt idx="1562">
                  <c:v>9.52171648504309</c:v>
                </c:pt>
                <c:pt idx="1563">
                  <c:v>9.558619321441266</c:v>
                </c:pt>
                <c:pt idx="1564">
                  <c:v>9.596588908749266</c:v>
                </c:pt>
                <c:pt idx="1565">
                  <c:v>9.613795401642271</c:v>
                </c:pt>
                <c:pt idx="1566">
                  <c:v>9.614797061209753</c:v>
                </c:pt>
                <c:pt idx="1567">
                  <c:v>9.63840657010564</c:v>
                </c:pt>
                <c:pt idx="1568">
                  <c:v>8.9063333567807</c:v>
                </c:pt>
                <c:pt idx="1569">
                  <c:v>8.964323413704626</c:v>
                </c:pt>
                <c:pt idx="1570">
                  <c:v>9.043315920170922</c:v>
                </c:pt>
                <c:pt idx="1571">
                  <c:v>9.123841899008933</c:v>
                </c:pt>
                <c:pt idx="1572">
                  <c:v>9.119825504453857</c:v>
                </c:pt>
                <c:pt idx="1573">
                  <c:v>9.160768703814105</c:v>
                </c:pt>
                <c:pt idx="1574">
                  <c:v>9.231177845040825</c:v>
                </c:pt>
                <c:pt idx="1575">
                  <c:v>9.301071194746624</c:v>
                </c:pt>
                <c:pt idx="1576">
                  <c:v>9.402912443074665</c:v>
                </c:pt>
                <c:pt idx="1577">
                  <c:v>9.479259422814721</c:v>
                </c:pt>
                <c:pt idx="1578">
                  <c:v>9.560602202974026</c:v>
                </c:pt>
                <c:pt idx="1579">
                  <c:v>9.64206460251626</c:v>
                </c:pt>
                <c:pt idx="1580">
                  <c:v>9.741372283040443</c:v>
                </c:pt>
                <c:pt idx="1581">
                  <c:v>9.773810904139161</c:v>
                </c:pt>
                <c:pt idx="1582">
                  <c:v>9.616517875342548</c:v>
                </c:pt>
                <c:pt idx="1583">
                  <c:v>9.676358410109715</c:v>
                </c:pt>
                <c:pt idx="1584">
                  <c:v>10.78761981605943</c:v>
                </c:pt>
                <c:pt idx="1585">
                  <c:v>10.78907274462367</c:v>
                </c:pt>
                <c:pt idx="1586">
                  <c:v>10.834230880732</c:v>
                </c:pt>
                <c:pt idx="1587">
                  <c:v>10.88467150548164</c:v>
                </c:pt>
                <c:pt idx="1588">
                  <c:v>10.95198833396211</c:v>
                </c:pt>
                <c:pt idx="1589">
                  <c:v>11.01960243863925</c:v>
                </c:pt>
                <c:pt idx="1590">
                  <c:v>11.03255831833878</c:v>
                </c:pt>
                <c:pt idx="1591">
                  <c:v>11.06231331302266</c:v>
                </c:pt>
                <c:pt idx="1592">
                  <c:v>11.06551956401353</c:v>
                </c:pt>
                <c:pt idx="1593">
                  <c:v>11.09435276014955</c:v>
                </c:pt>
                <c:pt idx="1594">
                  <c:v>11.13194591382519</c:v>
                </c:pt>
                <c:pt idx="1595">
                  <c:v>11.17021301148873</c:v>
                </c:pt>
                <c:pt idx="1596">
                  <c:v>11.21750187471485</c:v>
                </c:pt>
                <c:pt idx="1597">
                  <c:v>11.19994888390119</c:v>
                </c:pt>
                <c:pt idx="1598">
                  <c:v>11.13973570699733</c:v>
                </c:pt>
                <c:pt idx="1599">
                  <c:v>11.16953582469806</c:v>
                </c:pt>
                <c:pt idx="1600">
                  <c:v>6.776095915087423</c:v>
                </c:pt>
                <c:pt idx="1601">
                  <c:v>6.766610220591445</c:v>
                </c:pt>
                <c:pt idx="1602">
                  <c:v>6.772161224897478</c:v>
                </c:pt>
                <c:pt idx="1603">
                  <c:v>6.780186455551513</c:v>
                </c:pt>
                <c:pt idx="1604">
                  <c:v>6.795512252147678</c:v>
                </c:pt>
                <c:pt idx="1605">
                  <c:v>6.812238386593736</c:v>
                </c:pt>
                <c:pt idx="1606">
                  <c:v>6.841377564421637</c:v>
                </c:pt>
                <c:pt idx="1607">
                  <c:v>6.677015953932459</c:v>
                </c:pt>
                <c:pt idx="1608">
                  <c:v>6.741935701417462</c:v>
                </c:pt>
                <c:pt idx="1609">
                  <c:v>6.765076495314012</c:v>
                </c:pt>
                <c:pt idx="1610">
                  <c:v>6.782276728614757</c:v>
                </c:pt>
                <c:pt idx="1611">
                  <c:v>6.80377850972138</c:v>
                </c:pt>
                <c:pt idx="1612">
                  <c:v>6.837131780265691</c:v>
                </c:pt>
                <c:pt idx="1613">
                  <c:v>6.87912437327937</c:v>
                </c:pt>
                <c:pt idx="1614">
                  <c:v>6.815269785599602</c:v>
                </c:pt>
                <c:pt idx="1615">
                  <c:v>6.819417175130903</c:v>
                </c:pt>
                <c:pt idx="1616">
                  <c:v>6.413086560414909</c:v>
                </c:pt>
                <c:pt idx="1617">
                  <c:v>6.459473057819025</c:v>
                </c:pt>
                <c:pt idx="1618">
                  <c:v>6.466627341022143</c:v>
                </c:pt>
                <c:pt idx="1619">
                  <c:v>6.471257987256091</c:v>
                </c:pt>
                <c:pt idx="1620">
                  <c:v>6.467342690921988</c:v>
                </c:pt>
                <c:pt idx="1621">
                  <c:v>6.450869126821193</c:v>
                </c:pt>
                <c:pt idx="1622">
                  <c:v>6.369689304803411</c:v>
                </c:pt>
                <c:pt idx="1623">
                  <c:v>6.357527555185674</c:v>
                </c:pt>
                <c:pt idx="1624">
                  <c:v>6.382856626666046</c:v>
                </c:pt>
                <c:pt idx="1625">
                  <c:v>6.408467200037918</c:v>
                </c:pt>
                <c:pt idx="1626">
                  <c:v>6.40613806147711</c:v>
                </c:pt>
                <c:pt idx="1627">
                  <c:v>6.452295181560705</c:v>
                </c:pt>
                <c:pt idx="1628">
                  <c:v>6.480797870010407</c:v>
                </c:pt>
                <c:pt idx="1629">
                  <c:v>6.535523593516006</c:v>
                </c:pt>
                <c:pt idx="1630">
                  <c:v>6.581057863538147</c:v>
                </c:pt>
                <c:pt idx="1631">
                  <c:v>6.586252586335946</c:v>
                </c:pt>
                <c:pt idx="1632">
                  <c:v>9.125358593274479</c:v>
                </c:pt>
                <c:pt idx="1633">
                  <c:v>9.195202447874502</c:v>
                </c:pt>
                <c:pt idx="1634">
                  <c:v>9.24045657819813</c:v>
                </c:pt>
                <c:pt idx="1635">
                  <c:v>9.139087775047496</c:v>
                </c:pt>
                <c:pt idx="1636">
                  <c:v>9.174741469904006</c:v>
                </c:pt>
                <c:pt idx="1637">
                  <c:v>9.237046331227414</c:v>
                </c:pt>
                <c:pt idx="1638">
                  <c:v>9.221047878751277</c:v>
                </c:pt>
                <c:pt idx="1639">
                  <c:v>9.25362223143943</c:v>
                </c:pt>
                <c:pt idx="1640">
                  <c:v>9.290912190240585</c:v>
                </c:pt>
                <c:pt idx="1641">
                  <c:v>9.338137577681196</c:v>
                </c:pt>
                <c:pt idx="1642">
                  <c:v>9.37199426255919</c:v>
                </c:pt>
                <c:pt idx="1643">
                  <c:v>9.41099786696409</c:v>
                </c:pt>
                <c:pt idx="1644">
                  <c:v>9.45627781893564</c:v>
                </c:pt>
                <c:pt idx="1645">
                  <c:v>9.485160877888855</c:v>
                </c:pt>
                <c:pt idx="1646">
                  <c:v>9.451226755502466</c:v>
                </c:pt>
                <c:pt idx="1647">
                  <c:v>9.476367481355485</c:v>
                </c:pt>
                <c:pt idx="1648">
                  <c:v>7.849996095108391</c:v>
                </c:pt>
                <c:pt idx="1649">
                  <c:v>7.914820434261275</c:v>
                </c:pt>
                <c:pt idx="1650">
                  <c:v>7.993691774840458</c:v>
                </c:pt>
                <c:pt idx="1651">
                  <c:v>8.0686965091479</c:v>
                </c:pt>
                <c:pt idx="1652">
                  <c:v>8.121347775436009</c:v>
                </c:pt>
                <c:pt idx="1653">
                  <c:v>8.151752803259268</c:v>
                </c:pt>
                <c:pt idx="1654">
                  <c:v>8.170398734343422</c:v>
                </c:pt>
                <c:pt idx="1655">
                  <c:v>8.219107006701667</c:v>
                </c:pt>
                <c:pt idx="1656">
                  <c:v>8.28705313139471</c:v>
                </c:pt>
                <c:pt idx="1657">
                  <c:v>8.364171246634156</c:v>
                </c:pt>
                <c:pt idx="1658">
                  <c:v>8.30280491749033</c:v>
                </c:pt>
                <c:pt idx="1659">
                  <c:v>8.454177263499867</c:v>
                </c:pt>
                <c:pt idx="1660">
                  <c:v>8.51001571658845</c:v>
                </c:pt>
                <c:pt idx="1661">
                  <c:v>8.556462260273095</c:v>
                </c:pt>
                <c:pt idx="1662">
                  <c:v>8.511629948604883</c:v>
                </c:pt>
                <c:pt idx="1663">
                  <c:v>8.558563386972279</c:v>
                </c:pt>
                <c:pt idx="1664">
                  <c:v>6.547407877083775</c:v>
                </c:pt>
                <c:pt idx="1665">
                  <c:v>6.560172216774639</c:v>
                </c:pt>
                <c:pt idx="1666">
                  <c:v>6.606911139229909</c:v>
                </c:pt>
                <c:pt idx="1667">
                  <c:v>6.64657814533797</c:v>
                </c:pt>
                <c:pt idx="1668">
                  <c:v>6.69203242750112</c:v>
                </c:pt>
                <c:pt idx="1669">
                  <c:v>6.702640803037866</c:v>
                </c:pt>
                <c:pt idx="1670">
                  <c:v>6.794711818364901</c:v>
                </c:pt>
                <c:pt idx="1671">
                  <c:v>6.812217918891346</c:v>
                </c:pt>
                <c:pt idx="1672">
                  <c:v>6.860117479043476</c:v>
                </c:pt>
                <c:pt idx="1673">
                  <c:v>6.857636211127613</c:v>
                </c:pt>
                <c:pt idx="1674">
                  <c:v>6.892650475300434</c:v>
                </c:pt>
                <c:pt idx="1675">
                  <c:v>6.920472317037465</c:v>
                </c:pt>
                <c:pt idx="1676">
                  <c:v>6.93886627589972</c:v>
                </c:pt>
                <c:pt idx="1677">
                  <c:v>6.963057892708595</c:v>
                </c:pt>
                <c:pt idx="1678">
                  <c:v>6.981478256809224</c:v>
                </c:pt>
                <c:pt idx="1679">
                  <c:v>7.013162535580331</c:v>
                </c:pt>
                <c:pt idx="1680">
                  <c:v>9.727190023349703</c:v>
                </c:pt>
                <c:pt idx="1681">
                  <c:v>9.758990383939807</c:v>
                </c:pt>
                <c:pt idx="1682">
                  <c:v>9.802361238717688</c:v>
                </c:pt>
                <c:pt idx="1683">
                  <c:v>9.847138563489288</c:v>
                </c:pt>
                <c:pt idx="1684">
                  <c:v>9.88549623240135</c:v>
                </c:pt>
                <c:pt idx="1685">
                  <c:v>9.92946641042628</c:v>
                </c:pt>
                <c:pt idx="1686">
                  <c:v>9.90550665866849</c:v>
                </c:pt>
                <c:pt idx="1687">
                  <c:v>9.92389211956469</c:v>
                </c:pt>
                <c:pt idx="1688">
                  <c:v>9.914150989840438</c:v>
                </c:pt>
                <c:pt idx="1689">
                  <c:v>9.916384423980823</c:v>
                </c:pt>
                <c:pt idx="1690">
                  <c:v>9.950278026568394</c:v>
                </c:pt>
                <c:pt idx="1691">
                  <c:v>9.978808328073896</c:v>
                </c:pt>
                <c:pt idx="1692">
                  <c:v>10.00862800700715</c:v>
                </c:pt>
                <c:pt idx="1693">
                  <c:v>10.02697655453069</c:v>
                </c:pt>
                <c:pt idx="1694">
                  <c:v>9.998217255538531</c:v>
                </c:pt>
                <c:pt idx="1695">
                  <c:v>10.01642019450964</c:v>
                </c:pt>
                <c:pt idx="1696">
                  <c:v>7.66787394112748</c:v>
                </c:pt>
                <c:pt idx="1697">
                  <c:v>7.698333148612188</c:v>
                </c:pt>
                <c:pt idx="1698">
                  <c:v>7.728792356096897</c:v>
                </c:pt>
                <c:pt idx="1699">
                  <c:v>7.759251563581605</c:v>
                </c:pt>
                <c:pt idx="1700">
                  <c:v>7.789710771066314</c:v>
                </c:pt>
                <c:pt idx="1701">
                  <c:v>7.820169978551022</c:v>
                </c:pt>
                <c:pt idx="1702">
                  <c:v>7.850629186035731</c:v>
                </c:pt>
                <c:pt idx="1703">
                  <c:v>7.88108839352044</c:v>
                </c:pt>
                <c:pt idx="1704">
                  <c:v>7.911547601005148</c:v>
                </c:pt>
                <c:pt idx="1705">
                  <c:v>7.942006808489856</c:v>
                </c:pt>
                <c:pt idx="1706">
                  <c:v>7.972466015974565</c:v>
                </c:pt>
                <c:pt idx="1707">
                  <c:v>8.00202481821611</c:v>
                </c:pt>
                <c:pt idx="1708">
                  <c:v>8.031583620457654</c:v>
                </c:pt>
                <c:pt idx="1709">
                  <c:v>8.061142422699198</c:v>
                </c:pt>
                <c:pt idx="1710">
                  <c:v>8.090701224940742</c:v>
                </c:pt>
                <c:pt idx="1711">
                  <c:v>8.12040005524578</c:v>
                </c:pt>
                <c:pt idx="1712">
                  <c:v>7.372865903301075</c:v>
                </c:pt>
                <c:pt idx="1713">
                  <c:v>7.402255029397051</c:v>
                </c:pt>
                <c:pt idx="1714">
                  <c:v>7.33365488072872</c:v>
                </c:pt>
                <c:pt idx="1715">
                  <c:v>7.333588226671111</c:v>
                </c:pt>
                <c:pt idx="1716">
                  <c:v>7.370522358025639</c:v>
                </c:pt>
                <c:pt idx="1717">
                  <c:v>7.361077113728307</c:v>
                </c:pt>
                <c:pt idx="1718">
                  <c:v>7.361696330714985</c:v>
                </c:pt>
                <c:pt idx="1719">
                  <c:v>7.344728677069903</c:v>
                </c:pt>
                <c:pt idx="1720">
                  <c:v>7.371550667622329</c:v>
                </c:pt>
                <c:pt idx="1721">
                  <c:v>7.394989540168313</c:v>
                </c:pt>
                <c:pt idx="1722">
                  <c:v>7.421716763646375</c:v>
                </c:pt>
                <c:pt idx="1723">
                  <c:v>7.573537876439791</c:v>
                </c:pt>
                <c:pt idx="1724">
                  <c:v>7.490046608698347</c:v>
                </c:pt>
                <c:pt idx="1725">
                  <c:v>7.502090731285445</c:v>
                </c:pt>
                <c:pt idx="1726">
                  <c:v>7.468147742787409</c:v>
                </c:pt>
                <c:pt idx="1727">
                  <c:v>7.479926871164787</c:v>
                </c:pt>
                <c:pt idx="1728">
                  <c:v>8.896916792224043</c:v>
                </c:pt>
                <c:pt idx="1729">
                  <c:v>8.941062210684787</c:v>
                </c:pt>
                <c:pt idx="1730">
                  <c:v>8.983857461961266</c:v>
                </c:pt>
                <c:pt idx="1731">
                  <c:v>9.032278234841891</c:v>
                </c:pt>
                <c:pt idx="1732">
                  <c:v>9.04533855426031</c:v>
                </c:pt>
                <c:pt idx="1733">
                  <c:v>9.121933624741267</c:v>
                </c:pt>
                <c:pt idx="1734">
                  <c:v>9.136443471293413</c:v>
                </c:pt>
                <c:pt idx="1735">
                  <c:v>9.148796451713291</c:v>
                </c:pt>
                <c:pt idx="1736">
                  <c:v>9.174342275341057</c:v>
                </c:pt>
                <c:pt idx="1737">
                  <c:v>9.221598956738806</c:v>
                </c:pt>
                <c:pt idx="1738">
                  <c:v>9.225968313173016</c:v>
                </c:pt>
                <c:pt idx="1739">
                  <c:v>9.256886594187697</c:v>
                </c:pt>
                <c:pt idx="1740">
                  <c:v>9.30448420100902</c:v>
                </c:pt>
                <c:pt idx="1741">
                  <c:v>9.347671499533474</c:v>
                </c:pt>
                <c:pt idx="1742">
                  <c:v>9.36375292635991</c:v>
                </c:pt>
                <c:pt idx="1743">
                  <c:v>9.395015474300137</c:v>
                </c:pt>
                <c:pt idx="1744">
                  <c:v>9.207164616126924</c:v>
                </c:pt>
                <c:pt idx="1745">
                  <c:v>9.241763992433386</c:v>
                </c:pt>
                <c:pt idx="1746">
                  <c:v>9.29278561673608</c:v>
                </c:pt>
                <c:pt idx="1747">
                  <c:v>9.326679358137988</c:v>
                </c:pt>
                <c:pt idx="1748">
                  <c:v>9.350778666329233</c:v>
                </c:pt>
                <c:pt idx="1749">
                  <c:v>9.400508275742822</c:v>
                </c:pt>
                <c:pt idx="1750">
                  <c:v>9.388497555058705</c:v>
                </c:pt>
                <c:pt idx="1751">
                  <c:v>9.3865969541974</c:v>
                </c:pt>
                <c:pt idx="1752">
                  <c:v>9.389888260232144</c:v>
                </c:pt>
                <c:pt idx="1753">
                  <c:v>9.419439223255872</c:v>
                </c:pt>
                <c:pt idx="1754">
                  <c:v>9.440856969574118</c:v>
                </c:pt>
                <c:pt idx="1755">
                  <c:v>9.47808255862764</c:v>
                </c:pt>
                <c:pt idx="1756">
                  <c:v>9.500834552494108</c:v>
                </c:pt>
                <c:pt idx="1757">
                  <c:v>9.505515366372312</c:v>
                </c:pt>
                <c:pt idx="1758">
                  <c:v>9.427788944625888</c:v>
                </c:pt>
                <c:pt idx="1759">
                  <c:v>9.445448608817276</c:v>
                </c:pt>
                <c:pt idx="1760">
                  <c:v>7.999100185054203</c:v>
                </c:pt>
                <c:pt idx="1761">
                  <c:v>7.968918644545379</c:v>
                </c:pt>
                <c:pt idx="1762">
                  <c:v>7.897255196434838</c:v>
                </c:pt>
                <c:pt idx="1763">
                  <c:v>7.924452094035142</c:v>
                </c:pt>
                <c:pt idx="1764">
                  <c:v>7.944261876815523</c:v>
                </c:pt>
                <c:pt idx="1765">
                  <c:v>7.992446709211381</c:v>
                </c:pt>
                <c:pt idx="1766">
                  <c:v>8.001076554644205</c:v>
                </c:pt>
                <c:pt idx="1767">
                  <c:v>8.01220231123839</c:v>
                </c:pt>
                <c:pt idx="1768">
                  <c:v>8.013237741059214</c:v>
                </c:pt>
                <c:pt idx="1769">
                  <c:v>7.96997515456328</c:v>
                </c:pt>
                <c:pt idx="1770">
                  <c:v>7.996949379913623</c:v>
                </c:pt>
                <c:pt idx="1771">
                  <c:v>7.991520285140383</c:v>
                </c:pt>
                <c:pt idx="1772">
                  <c:v>7.988669733514447</c:v>
                </c:pt>
                <c:pt idx="1773">
                  <c:v>7.956774555319563</c:v>
                </c:pt>
                <c:pt idx="1774">
                  <c:v>7.9388211113124</c:v>
                </c:pt>
                <c:pt idx="1775">
                  <c:v>7.940035917054075</c:v>
                </c:pt>
                <c:pt idx="1776">
                  <c:v>7.524004183899331</c:v>
                </c:pt>
                <c:pt idx="1777">
                  <c:v>7.471983107482725</c:v>
                </c:pt>
                <c:pt idx="1778">
                  <c:v>7.489236156949527</c:v>
                </c:pt>
                <c:pt idx="1779">
                  <c:v>7.423117772951237</c:v>
                </c:pt>
                <c:pt idx="1780">
                  <c:v>7.390100356092492</c:v>
                </c:pt>
                <c:pt idx="1781">
                  <c:v>7.412916494403432</c:v>
                </c:pt>
                <c:pt idx="1782">
                  <c:v>7.474364344719665</c:v>
                </c:pt>
                <c:pt idx="1783">
                  <c:v>7.55178761456383</c:v>
                </c:pt>
                <c:pt idx="1784">
                  <c:v>7.618516887472353</c:v>
                </c:pt>
                <c:pt idx="1785">
                  <c:v>7.692477571990201</c:v>
                </c:pt>
                <c:pt idx="1786">
                  <c:v>7.767242012973242</c:v>
                </c:pt>
                <c:pt idx="1787">
                  <c:v>7.816670542058554</c:v>
                </c:pt>
                <c:pt idx="1788">
                  <c:v>7.849294661267425</c:v>
                </c:pt>
                <c:pt idx="1789">
                  <c:v>7.925978593569137</c:v>
                </c:pt>
                <c:pt idx="1790">
                  <c:v>7.86014339814597</c:v>
                </c:pt>
                <c:pt idx="1791">
                  <c:v>7.897301652802498</c:v>
                </c:pt>
                <c:pt idx="1792">
                  <c:v>8.76274585842147</c:v>
                </c:pt>
                <c:pt idx="1793">
                  <c:v>8.769288230129836</c:v>
                </c:pt>
                <c:pt idx="1794">
                  <c:v>8.778336380272163</c:v>
                </c:pt>
                <c:pt idx="1795">
                  <c:v>8.80648491411054</c:v>
                </c:pt>
                <c:pt idx="1796">
                  <c:v>8.844322982416441</c:v>
                </c:pt>
                <c:pt idx="1797">
                  <c:v>8.884800232442044</c:v>
                </c:pt>
                <c:pt idx="1798">
                  <c:v>8.835149465686793</c:v>
                </c:pt>
                <c:pt idx="1799">
                  <c:v>8.840894244377915</c:v>
                </c:pt>
                <c:pt idx="1800">
                  <c:v>8.86643007849812</c:v>
                </c:pt>
                <c:pt idx="1801">
                  <c:v>8.904628048342881</c:v>
                </c:pt>
                <c:pt idx="1802">
                  <c:v>8.9432968402243</c:v>
                </c:pt>
                <c:pt idx="1803">
                  <c:v>8.98082322748261</c:v>
                </c:pt>
                <c:pt idx="1804">
                  <c:v>9.037179610937304</c:v>
                </c:pt>
                <c:pt idx="1805">
                  <c:v>9.083326155064861</c:v>
                </c:pt>
                <c:pt idx="1806">
                  <c:v>9.07574226065332</c:v>
                </c:pt>
                <c:pt idx="1807">
                  <c:v>9.098875685707211</c:v>
                </c:pt>
                <c:pt idx="1808">
                  <c:v>7.5364257033226</c:v>
                </c:pt>
                <c:pt idx="1809">
                  <c:v>7.552957950853705</c:v>
                </c:pt>
                <c:pt idx="1810">
                  <c:v>7.583018767468378</c:v>
                </c:pt>
                <c:pt idx="1811">
                  <c:v>7.606670537494078</c:v>
                </c:pt>
                <c:pt idx="1812">
                  <c:v>7.626291435941326</c:v>
                </c:pt>
                <c:pt idx="1813">
                  <c:v>7.619176624399299</c:v>
                </c:pt>
                <c:pt idx="1814">
                  <c:v>7.635682118846404</c:v>
                </c:pt>
                <c:pt idx="1815">
                  <c:v>7.668786774448828</c:v>
                </c:pt>
                <c:pt idx="1816">
                  <c:v>7.723132648324921</c:v>
                </c:pt>
                <c:pt idx="1817">
                  <c:v>7.810920267461448</c:v>
                </c:pt>
                <c:pt idx="1818">
                  <c:v>7.868183865864784</c:v>
                </c:pt>
                <c:pt idx="1819">
                  <c:v>7.938084819587515</c:v>
                </c:pt>
                <c:pt idx="1820">
                  <c:v>8.02372459858668</c:v>
                </c:pt>
                <c:pt idx="1821">
                  <c:v>8.097274984059796</c:v>
                </c:pt>
                <c:pt idx="1822">
                  <c:v>8.070414626342824</c:v>
                </c:pt>
                <c:pt idx="1823">
                  <c:v>8.112788788287643</c:v>
                </c:pt>
                <c:pt idx="1824">
                  <c:v>8.810726873379826</c:v>
                </c:pt>
                <c:pt idx="1825">
                  <c:v>8.841186080864535</c:v>
                </c:pt>
                <c:pt idx="1826">
                  <c:v>8.87164528834924</c:v>
                </c:pt>
                <c:pt idx="1827">
                  <c:v>8.90541900353677</c:v>
                </c:pt>
                <c:pt idx="1828">
                  <c:v>8.797349449803118</c:v>
                </c:pt>
                <c:pt idx="1829">
                  <c:v>8.825040965043028</c:v>
                </c:pt>
                <c:pt idx="1830">
                  <c:v>8.840745289914964</c:v>
                </c:pt>
                <c:pt idx="1831">
                  <c:v>8.870938120728288</c:v>
                </c:pt>
                <c:pt idx="1832">
                  <c:v>8.910707186311122</c:v>
                </c:pt>
                <c:pt idx="1833">
                  <c:v>8.968183094210106</c:v>
                </c:pt>
                <c:pt idx="1834">
                  <c:v>9.019745738617567</c:v>
                </c:pt>
                <c:pt idx="1835">
                  <c:v>9.107392906741881</c:v>
                </c:pt>
                <c:pt idx="1836">
                  <c:v>9.20980640834219</c:v>
                </c:pt>
                <c:pt idx="1837">
                  <c:v>9.274273115230303</c:v>
                </c:pt>
                <c:pt idx="1838">
                  <c:v>9.212585457126888</c:v>
                </c:pt>
                <c:pt idx="1839">
                  <c:v>9.24548862808661</c:v>
                </c:pt>
                <c:pt idx="1840">
                  <c:v>7.857380848122849</c:v>
                </c:pt>
                <c:pt idx="1841">
                  <c:v>7.957925945926921</c:v>
                </c:pt>
                <c:pt idx="1842">
                  <c:v>7.921187689889409</c:v>
                </c:pt>
                <c:pt idx="1843">
                  <c:v>7.981243242964095</c:v>
                </c:pt>
                <c:pt idx="1844">
                  <c:v>7.973299786981592</c:v>
                </c:pt>
                <c:pt idx="1845">
                  <c:v>7.9763428306183</c:v>
                </c:pt>
                <c:pt idx="1846">
                  <c:v>8.036843105131753</c:v>
                </c:pt>
                <c:pt idx="1847">
                  <c:v>8.057530430641577</c:v>
                </c:pt>
                <c:pt idx="1848">
                  <c:v>8.10703999852514</c:v>
                </c:pt>
                <c:pt idx="1849">
                  <c:v>8.142168435932845</c:v>
                </c:pt>
                <c:pt idx="1850">
                  <c:v>8.159568703776687</c:v>
                </c:pt>
                <c:pt idx="1851">
                  <c:v>8.222124330003538</c:v>
                </c:pt>
                <c:pt idx="1852">
                  <c:v>8.236456460868927</c:v>
                </c:pt>
                <c:pt idx="1853">
                  <c:v>8.278339568081506</c:v>
                </c:pt>
                <c:pt idx="1854">
                  <c:v>8.31415157107021</c:v>
                </c:pt>
                <c:pt idx="1855">
                  <c:v>8.344653289785496</c:v>
                </c:pt>
                <c:pt idx="1856">
                  <c:v>5.998895210249833</c:v>
                </c:pt>
                <c:pt idx="1857">
                  <c:v>6.0402721217338</c:v>
                </c:pt>
                <c:pt idx="1858">
                  <c:v>6.110321531495084</c:v>
                </c:pt>
                <c:pt idx="1859">
                  <c:v>6.18693384624769</c:v>
                </c:pt>
                <c:pt idx="1860">
                  <c:v>6.239443076980906</c:v>
                </c:pt>
                <c:pt idx="1861">
                  <c:v>6.224098626906567</c:v>
                </c:pt>
                <c:pt idx="1862">
                  <c:v>6.309663588409115</c:v>
                </c:pt>
                <c:pt idx="1863">
                  <c:v>6.367152069010225</c:v>
                </c:pt>
                <c:pt idx="1864">
                  <c:v>6.398792773192492</c:v>
                </c:pt>
                <c:pt idx="1865">
                  <c:v>6.44838815184495</c:v>
                </c:pt>
                <c:pt idx="1866">
                  <c:v>6.503471894636797</c:v>
                </c:pt>
                <c:pt idx="1867">
                  <c:v>6.562124230210256</c:v>
                </c:pt>
                <c:pt idx="1868">
                  <c:v>6.608539419228784</c:v>
                </c:pt>
                <c:pt idx="1869">
                  <c:v>6.650560377461253</c:v>
                </c:pt>
                <c:pt idx="1870">
                  <c:v>6.68937164513852</c:v>
                </c:pt>
                <c:pt idx="1871">
                  <c:v>6.736938461502584</c:v>
                </c:pt>
                <c:pt idx="1872">
                  <c:v>6.704469925510426</c:v>
                </c:pt>
                <c:pt idx="1873">
                  <c:v>6.734929132995134</c:v>
                </c:pt>
                <c:pt idx="1874">
                  <c:v>6.765388340479844</c:v>
                </c:pt>
                <c:pt idx="1875">
                  <c:v>6.795847547964552</c:v>
                </c:pt>
                <c:pt idx="1876">
                  <c:v>6.826306755449261</c:v>
                </c:pt>
                <c:pt idx="1877">
                  <c:v>6.85676596293397</c:v>
                </c:pt>
                <c:pt idx="1878">
                  <c:v>6.887225170418678</c:v>
                </c:pt>
                <c:pt idx="1879">
                  <c:v>6.917684377903387</c:v>
                </c:pt>
                <c:pt idx="1880">
                  <c:v>6.948143585388095</c:v>
                </c:pt>
                <c:pt idx="1881">
                  <c:v>6.978602792872804</c:v>
                </c:pt>
                <c:pt idx="1882">
                  <c:v>7.009062000357512</c:v>
                </c:pt>
                <c:pt idx="1883">
                  <c:v>7.039521207842221</c:v>
                </c:pt>
                <c:pt idx="1884">
                  <c:v>7.069980415326929</c:v>
                </c:pt>
                <c:pt idx="1885">
                  <c:v>7.100439622811638</c:v>
                </c:pt>
                <c:pt idx="1886">
                  <c:v>7.130898830296347</c:v>
                </c:pt>
                <c:pt idx="1887">
                  <c:v>7.160800575466214</c:v>
                </c:pt>
                <c:pt idx="1888">
                  <c:v>8.39388999147011</c:v>
                </c:pt>
                <c:pt idx="1889">
                  <c:v>8.400637153467883</c:v>
                </c:pt>
                <c:pt idx="1890">
                  <c:v>8.417339923967864</c:v>
                </c:pt>
                <c:pt idx="1891">
                  <c:v>8.425593195424093</c:v>
                </c:pt>
                <c:pt idx="1892">
                  <c:v>8.435603722245513</c:v>
                </c:pt>
                <c:pt idx="1893">
                  <c:v>8.448034084391887</c:v>
                </c:pt>
                <c:pt idx="1894">
                  <c:v>8.439240108354037</c:v>
                </c:pt>
                <c:pt idx="1895">
                  <c:v>8.466510917863876</c:v>
                </c:pt>
                <c:pt idx="1896">
                  <c:v>8.489169708510216</c:v>
                </c:pt>
                <c:pt idx="1897">
                  <c:v>8.586169276969517</c:v>
                </c:pt>
                <c:pt idx="1898">
                  <c:v>8.59214698521641</c:v>
                </c:pt>
                <c:pt idx="1899">
                  <c:v>8.64115185883939</c:v>
                </c:pt>
                <c:pt idx="1900">
                  <c:v>8.673959281490003</c:v>
                </c:pt>
                <c:pt idx="1901">
                  <c:v>8.696458234044125</c:v>
                </c:pt>
                <c:pt idx="1902">
                  <c:v>8.66918777885436</c:v>
                </c:pt>
                <c:pt idx="1903">
                  <c:v>8.692994566041818</c:v>
                </c:pt>
                <c:pt idx="1904">
                  <c:v>6.695356933241282</c:v>
                </c:pt>
                <c:pt idx="1905">
                  <c:v>6.722326712758377</c:v>
                </c:pt>
                <c:pt idx="1906">
                  <c:v>6.746730384911426</c:v>
                </c:pt>
                <c:pt idx="1907">
                  <c:v>6.751859665918277</c:v>
                </c:pt>
                <c:pt idx="1908">
                  <c:v>6.770904995243984</c:v>
                </c:pt>
                <c:pt idx="1909">
                  <c:v>6.807515948517439</c:v>
                </c:pt>
                <c:pt idx="1910">
                  <c:v>6.831471233104827</c:v>
                </c:pt>
                <c:pt idx="1911">
                  <c:v>6.810346692164886</c:v>
                </c:pt>
                <c:pt idx="1912">
                  <c:v>6.827375873875884</c:v>
                </c:pt>
                <c:pt idx="1913">
                  <c:v>6.852175979674236</c:v>
                </c:pt>
                <c:pt idx="1914">
                  <c:v>6.862681941279368</c:v>
                </c:pt>
                <c:pt idx="1915">
                  <c:v>6.879645874517716</c:v>
                </c:pt>
                <c:pt idx="1916">
                  <c:v>6.893715088594132</c:v>
                </c:pt>
                <c:pt idx="1917">
                  <c:v>6.927514333163117</c:v>
                </c:pt>
                <c:pt idx="1918">
                  <c:v>6.955153168285032</c:v>
                </c:pt>
                <c:pt idx="1919">
                  <c:v>6.97164209351729</c:v>
                </c:pt>
                <c:pt idx="1920">
                  <c:v>10.25633760265461</c:v>
                </c:pt>
                <c:pt idx="1921">
                  <c:v>10.28615321093836</c:v>
                </c:pt>
                <c:pt idx="1922">
                  <c:v>10.32226427603015</c:v>
                </c:pt>
                <c:pt idx="1923">
                  <c:v>10.35493555791845</c:v>
                </c:pt>
                <c:pt idx="1924">
                  <c:v>10.39392327118895</c:v>
                </c:pt>
                <c:pt idx="1925">
                  <c:v>10.42498493824425</c:v>
                </c:pt>
                <c:pt idx="1926">
                  <c:v>10.43651166731134</c:v>
                </c:pt>
                <c:pt idx="1927">
                  <c:v>10.43088817078122</c:v>
                </c:pt>
                <c:pt idx="1928">
                  <c:v>10.42952073103999</c:v>
                </c:pt>
                <c:pt idx="1929">
                  <c:v>10.44816532049283</c:v>
                </c:pt>
                <c:pt idx="1930">
                  <c:v>10.46608535409893</c:v>
                </c:pt>
                <c:pt idx="1931">
                  <c:v>10.49785743838511</c:v>
                </c:pt>
                <c:pt idx="1932">
                  <c:v>10.53117595808991</c:v>
                </c:pt>
                <c:pt idx="1933">
                  <c:v>10.54704456606218</c:v>
                </c:pt>
                <c:pt idx="1934">
                  <c:v>10.50116965254008</c:v>
                </c:pt>
                <c:pt idx="1935">
                  <c:v>10.51913148647592</c:v>
                </c:pt>
                <c:pt idx="1936">
                  <c:v>9.935450700600597</c:v>
                </c:pt>
                <c:pt idx="1937">
                  <c:v>9.953211263018438</c:v>
                </c:pt>
                <c:pt idx="1938">
                  <c:v>9.95688856905961</c:v>
                </c:pt>
                <c:pt idx="1939">
                  <c:v>9.953181230098984</c:v>
                </c:pt>
                <c:pt idx="1940">
                  <c:v>9.99928096513721</c:v>
                </c:pt>
                <c:pt idx="1941">
                  <c:v>10.01666348607567</c:v>
                </c:pt>
                <c:pt idx="1942">
                  <c:v>10.04529063684515</c:v>
                </c:pt>
                <c:pt idx="1943">
                  <c:v>10.07558825202642</c:v>
                </c:pt>
                <c:pt idx="1944">
                  <c:v>10.09787881441985</c:v>
                </c:pt>
                <c:pt idx="1945">
                  <c:v>10.11896321755397</c:v>
                </c:pt>
                <c:pt idx="1946">
                  <c:v>10.13875197327752</c:v>
                </c:pt>
                <c:pt idx="1947">
                  <c:v>10.13510039369446</c:v>
                </c:pt>
                <c:pt idx="1948">
                  <c:v>10.15368390029416</c:v>
                </c:pt>
                <c:pt idx="1949">
                  <c:v>10.13013075793587</c:v>
                </c:pt>
                <c:pt idx="1950">
                  <c:v>10.11481038006426</c:v>
                </c:pt>
                <c:pt idx="1951">
                  <c:v>10.13127285267471</c:v>
                </c:pt>
                <c:pt idx="1952">
                  <c:v>7.507682237965318</c:v>
                </c:pt>
                <c:pt idx="1953">
                  <c:v>7.548552026410303</c:v>
                </c:pt>
                <c:pt idx="1954">
                  <c:v>7.568163851609455</c:v>
                </c:pt>
                <c:pt idx="1955">
                  <c:v>7.586613386601706</c:v>
                </c:pt>
                <c:pt idx="1956">
                  <c:v>7.637783799624572</c:v>
                </c:pt>
                <c:pt idx="1957">
                  <c:v>7.662207668265369</c:v>
                </c:pt>
                <c:pt idx="1958">
                  <c:v>7.676637135165884</c:v>
                </c:pt>
                <c:pt idx="1959">
                  <c:v>7.670346555248452</c:v>
                </c:pt>
                <c:pt idx="1960">
                  <c:v>7.682115608477714</c:v>
                </c:pt>
                <c:pt idx="1961">
                  <c:v>7.721094411241556</c:v>
                </c:pt>
                <c:pt idx="1962">
                  <c:v>7.750331118909197</c:v>
                </c:pt>
                <c:pt idx="1963">
                  <c:v>7.775959063007103</c:v>
                </c:pt>
                <c:pt idx="1964">
                  <c:v>7.794329211727052</c:v>
                </c:pt>
                <c:pt idx="1965">
                  <c:v>7.853898717739795</c:v>
                </c:pt>
                <c:pt idx="1966">
                  <c:v>7.782576666976015</c:v>
                </c:pt>
                <c:pt idx="1967">
                  <c:v>7.804018288507626</c:v>
                </c:pt>
                <c:pt idx="1968">
                  <c:v>6.412587617393938</c:v>
                </c:pt>
                <c:pt idx="1969">
                  <c:v>6.412384422193988</c:v>
                </c:pt>
                <c:pt idx="1970">
                  <c:v>6.405373372335811</c:v>
                </c:pt>
                <c:pt idx="1971">
                  <c:v>6.470198600302272</c:v>
                </c:pt>
                <c:pt idx="1972">
                  <c:v>6.430290989948425</c:v>
                </c:pt>
                <c:pt idx="1973">
                  <c:v>6.38211374354115</c:v>
                </c:pt>
                <c:pt idx="1974">
                  <c:v>6.417108693933177</c:v>
                </c:pt>
                <c:pt idx="1975">
                  <c:v>6.413177522948006</c:v>
                </c:pt>
                <c:pt idx="1976">
                  <c:v>6.43096782305887</c:v>
                </c:pt>
                <c:pt idx="1977">
                  <c:v>6.397104960572937</c:v>
                </c:pt>
                <c:pt idx="1978">
                  <c:v>6.404910691760651</c:v>
                </c:pt>
                <c:pt idx="1979">
                  <c:v>6.42369664333314</c:v>
                </c:pt>
                <c:pt idx="1980">
                  <c:v>6.417532832287367</c:v>
                </c:pt>
                <c:pt idx="1981">
                  <c:v>6.469131315677755</c:v>
                </c:pt>
                <c:pt idx="1982">
                  <c:v>7.130898830296347</c:v>
                </c:pt>
                <c:pt idx="1983">
                  <c:v>7.155585079030296</c:v>
                </c:pt>
                <c:pt idx="1984">
                  <c:v>7.254819727985085</c:v>
                </c:pt>
                <c:pt idx="1985">
                  <c:v>7.272214991285429</c:v>
                </c:pt>
                <c:pt idx="1986">
                  <c:v>7.274298732939957</c:v>
                </c:pt>
                <c:pt idx="1987">
                  <c:v>7.268463763122712</c:v>
                </c:pt>
                <c:pt idx="1988">
                  <c:v>7.255006224599193</c:v>
                </c:pt>
                <c:pt idx="1989">
                  <c:v>7.28322387445551</c:v>
                </c:pt>
                <c:pt idx="1990">
                  <c:v>7.289415860273838</c:v>
                </c:pt>
                <c:pt idx="1991">
                  <c:v>7.28051421423462</c:v>
                </c:pt>
                <c:pt idx="1992">
                  <c:v>7.354356957383675</c:v>
                </c:pt>
                <c:pt idx="1993">
                  <c:v>7.4310181761203</c:v>
                </c:pt>
                <c:pt idx="1994">
                  <c:v>7.459653227576758</c:v>
                </c:pt>
                <c:pt idx="1995">
                  <c:v>7.495996899959891</c:v>
                </c:pt>
                <c:pt idx="1996">
                  <c:v>7.534878023899753</c:v>
                </c:pt>
                <c:pt idx="1997">
                  <c:v>7.569793492801777</c:v>
                </c:pt>
                <c:pt idx="1998">
                  <c:v>7.60129168190577</c:v>
                </c:pt>
                <c:pt idx="1999">
                  <c:v>7.628103821643594</c:v>
                </c:pt>
                <c:pt idx="2000">
                  <c:v>10.53257255869427</c:v>
                </c:pt>
                <c:pt idx="2001">
                  <c:v>10.57750739289755</c:v>
                </c:pt>
                <c:pt idx="2002">
                  <c:v>10.6247704040479</c:v>
                </c:pt>
                <c:pt idx="2003">
                  <c:v>10.64493000833526</c:v>
                </c:pt>
                <c:pt idx="2004">
                  <c:v>10.65868775671685</c:v>
                </c:pt>
                <c:pt idx="2005">
                  <c:v>10.68377796364204</c:v>
                </c:pt>
                <c:pt idx="2006">
                  <c:v>10.69859736520316</c:v>
                </c:pt>
                <c:pt idx="2007">
                  <c:v>10.7079825205948</c:v>
                </c:pt>
                <c:pt idx="2008">
                  <c:v>10.71215690911124</c:v>
                </c:pt>
                <c:pt idx="2009">
                  <c:v>10.74416179239658</c:v>
                </c:pt>
                <c:pt idx="2010">
                  <c:v>10.76438140642027</c:v>
                </c:pt>
                <c:pt idx="2011">
                  <c:v>10.77888203123938</c:v>
                </c:pt>
                <c:pt idx="2012">
                  <c:v>10.79547880772143</c:v>
                </c:pt>
                <c:pt idx="2013">
                  <c:v>10.8010034258545</c:v>
                </c:pt>
                <c:pt idx="2014">
                  <c:v>10.77218257280293</c:v>
                </c:pt>
                <c:pt idx="2015">
                  <c:v>10.78911730013617</c:v>
                </c:pt>
                <c:pt idx="2016">
                  <c:v>9.727525940743929</c:v>
                </c:pt>
                <c:pt idx="2017">
                  <c:v>9.733167722280955</c:v>
                </c:pt>
                <c:pt idx="2018">
                  <c:v>9.770234703428823</c:v>
                </c:pt>
                <c:pt idx="2019">
                  <c:v>9.776960457165559</c:v>
                </c:pt>
                <c:pt idx="2020">
                  <c:v>9.757632407774295</c:v>
                </c:pt>
                <c:pt idx="2021">
                  <c:v>9.792744881033435</c:v>
                </c:pt>
                <c:pt idx="2022">
                  <c:v>9.847903838558085</c:v>
                </c:pt>
                <c:pt idx="2023">
                  <c:v>9.856727242912881</c:v>
                </c:pt>
                <c:pt idx="2024">
                  <c:v>9.843088690132436</c:v>
                </c:pt>
                <c:pt idx="2025">
                  <c:v>9.85917040854997</c:v>
                </c:pt>
                <c:pt idx="2026">
                  <c:v>9.879878053346557</c:v>
                </c:pt>
                <c:pt idx="2027">
                  <c:v>9.913666625124724</c:v>
                </c:pt>
                <c:pt idx="2028">
                  <c:v>9.9586076917398</c:v>
                </c:pt>
                <c:pt idx="2029">
                  <c:v>10.05762210223036</c:v>
                </c:pt>
                <c:pt idx="2030">
                  <c:v>10.12663110385034</c:v>
                </c:pt>
                <c:pt idx="2031">
                  <c:v>10.15114894423916</c:v>
                </c:pt>
                <c:pt idx="2032">
                  <c:v>7.526447576886468</c:v>
                </c:pt>
                <c:pt idx="2033">
                  <c:v>7.54927807033058</c:v>
                </c:pt>
                <c:pt idx="2034">
                  <c:v>7.53536147337403</c:v>
                </c:pt>
                <c:pt idx="2035">
                  <c:v>7.536510462880044</c:v>
                </c:pt>
                <c:pt idx="2036">
                  <c:v>7.548370089891507</c:v>
                </c:pt>
                <c:pt idx="2037">
                  <c:v>7.565973311806727</c:v>
                </c:pt>
                <c:pt idx="2038">
                  <c:v>7.561490043972967</c:v>
                </c:pt>
                <c:pt idx="2039">
                  <c:v>7.569112312713939</c:v>
                </c:pt>
                <c:pt idx="2040">
                  <c:v>7.592325760152227</c:v>
                </c:pt>
                <c:pt idx="2041">
                  <c:v>7.639312107637837</c:v>
                </c:pt>
                <c:pt idx="2042">
                  <c:v>7.689077964491377</c:v>
                </c:pt>
                <c:pt idx="2043">
                  <c:v>7.727598472233502</c:v>
                </c:pt>
                <c:pt idx="2044">
                  <c:v>7.761451509576913</c:v>
                </c:pt>
                <c:pt idx="2045">
                  <c:v>7.755863375073402</c:v>
                </c:pt>
                <c:pt idx="2046">
                  <c:v>7.770122035965153</c:v>
                </c:pt>
                <c:pt idx="2047">
                  <c:v>7.789730676258753</c:v>
                </c:pt>
                <c:pt idx="2048">
                  <c:v>8.603649643359318</c:v>
                </c:pt>
                <c:pt idx="2049">
                  <c:v>8.634108850844027</c:v>
                </c:pt>
                <c:pt idx="2050">
                  <c:v>8.664568058328736</c:v>
                </c:pt>
                <c:pt idx="2051">
                  <c:v>8.695027265813443</c:v>
                </c:pt>
                <c:pt idx="2052">
                  <c:v>8.725486473298152</c:v>
                </c:pt>
                <c:pt idx="2053">
                  <c:v>8.755945680782861</c:v>
                </c:pt>
                <c:pt idx="2054">
                  <c:v>8.78640488826757</c:v>
                </c:pt>
                <c:pt idx="2055">
                  <c:v>8.816864095752277</c:v>
                </c:pt>
                <c:pt idx="2056">
                  <c:v>8.847323303236987</c:v>
                </c:pt>
                <c:pt idx="2057">
                  <c:v>8.877782510721695</c:v>
                </c:pt>
                <c:pt idx="2058">
                  <c:v>8.908241718206405</c:v>
                </c:pt>
                <c:pt idx="2059">
                  <c:v>8.938700925691114</c:v>
                </c:pt>
                <c:pt idx="2060">
                  <c:v>8.969160133175821</c:v>
                </c:pt>
                <c:pt idx="2061">
                  <c:v>8.99961934066053</c:v>
                </c:pt>
                <c:pt idx="2062">
                  <c:v>9.0300168178449</c:v>
                </c:pt>
                <c:pt idx="2063">
                  <c:v>9.05991687402096</c:v>
                </c:pt>
                <c:pt idx="2064">
                  <c:v>8.877957849579955</c:v>
                </c:pt>
                <c:pt idx="2065">
                  <c:v>8.885455983506835</c:v>
                </c:pt>
                <c:pt idx="2066">
                  <c:v>8.927990011699183</c:v>
                </c:pt>
                <c:pt idx="2067">
                  <c:v>8.978970145823856</c:v>
                </c:pt>
                <c:pt idx="2068">
                  <c:v>8.997812709762648</c:v>
                </c:pt>
                <c:pt idx="2069">
                  <c:v>9.00535766852695</c:v>
                </c:pt>
                <c:pt idx="2070">
                  <c:v>8.992198437935346</c:v>
                </c:pt>
                <c:pt idx="2071">
                  <c:v>8.99571686616433</c:v>
                </c:pt>
                <c:pt idx="2072">
                  <c:v>9.018744322124996</c:v>
                </c:pt>
                <c:pt idx="2073">
                  <c:v>9.07344056808886</c:v>
                </c:pt>
                <c:pt idx="2074">
                  <c:v>9.125387934916648</c:v>
                </c:pt>
                <c:pt idx="2075">
                  <c:v>9.19005833873329</c:v>
                </c:pt>
                <c:pt idx="2076">
                  <c:v>9.287572027145246</c:v>
                </c:pt>
                <c:pt idx="2077">
                  <c:v>9.373040377608118</c:v>
                </c:pt>
                <c:pt idx="2078">
                  <c:v>9.38064535877658</c:v>
                </c:pt>
                <c:pt idx="2079">
                  <c:v>9.415765172160497</c:v>
                </c:pt>
                <c:pt idx="2080">
                  <c:v>7.719417383350236</c:v>
                </c:pt>
                <c:pt idx="2081">
                  <c:v>7.766983509796493</c:v>
                </c:pt>
                <c:pt idx="2082">
                  <c:v>7.700060796685723</c:v>
                </c:pt>
                <c:pt idx="2083">
                  <c:v>7.634545168116308</c:v>
                </c:pt>
                <c:pt idx="2084">
                  <c:v>7.626040080488473</c:v>
                </c:pt>
                <c:pt idx="2085">
                  <c:v>7.574231075321754</c:v>
                </c:pt>
                <c:pt idx="2086">
                  <c:v>7.54687058482531</c:v>
                </c:pt>
                <c:pt idx="2087">
                  <c:v>7.519512796477105</c:v>
                </c:pt>
                <c:pt idx="2088">
                  <c:v>7.515518919715478</c:v>
                </c:pt>
                <c:pt idx="2089">
                  <c:v>7.51728973721426</c:v>
                </c:pt>
                <c:pt idx="2090">
                  <c:v>7.527849166486084</c:v>
                </c:pt>
                <c:pt idx="2091">
                  <c:v>7.528915479493581</c:v>
                </c:pt>
                <c:pt idx="2092">
                  <c:v>7.57434118794455</c:v>
                </c:pt>
                <c:pt idx="2093">
                  <c:v>7.615459482250654</c:v>
                </c:pt>
                <c:pt idx="2094">
                  <c:v>7.636132123021489</c:v>
                </c:pt>
                <c:pt idx="2095">
                  <c:v>7.624962496050339</c:v>
                </c:pt>
                <c:pt idx="2096">
                  <c:v>8.35770198580637</c:v>
                </c:pt>
                <c:pt idx="2097">
                  <c:v>8.339097014337418</c:v>
                </c:pt>
                <c:pt idx="2098">
                  <c:v>8.346515135058571</c:v>
                </c:pt>
                <c:pt idx="2099">
                  <c:v>8.330728676371056</c:v>
                </c:pt>
                <c:pt idx="2100">
                  <c:v>8.294664208699838</c:v>
                </c:pt>
                <c:pt idx="2101">
                  <c:v>8.239874678378881</c:v>
                </c:pt>
                <c:pt idx="2102">
                  <c:v>8.239901399124827</c:v>
                </c:pt>
                <c:pt idx="2103">
                  <c:v>8.219364992246338</c:v>
                </c:pt>
                <c:pt idx="2104">
                  <c:v>8.237340566990518</c:v>
                </c:pt>
                <c:pt idx="2105">
                  <c:v>8.258508388963159</c:v>
                </c:pt>
                <c:pt idx="2106">
                  <c:v>8.267859471775754</c:v>
                </c:pt>
                <c:pt idx="2107">
                  <c:v>8.291514015215936</c:v>
                </c:pt>
                <c:pt idx="2108">
                  <c:v>8.338611929469092</c:v>
                </c:pt>
                <c:pt idx="2109">
                  <c:v>8.377256542821555</c:v>
                </c:pt>
                <c:pt idx="2110">
                  <c:v>8.320383381112684</c:v>
                </c:pt>
                <c:pt idx="2111">
                  <c:v>8.31940024947456</c:v>
                </c:pt>
                <c:pt idx="2112">
                  <c:v>8.574544771552803</c:v>
                </c:pt>
                <c:pt idx="2113">
                  <c:v>8.581864410337264</c:v>
                </c:pt>
                <c:pt idx="2114">
                  <c:v>8.631151883367559</c:v>
                </c:pt>
                <c:pt idx="2115">
                  <c:v>8.607964327034036</c:v>
                </c:pt>
                <c:pt idx="2116">
                  <c:v>8.601074907870487</c:v>
                </c:pt>
                <c:pt idx="2117">
                  <c:v>8.614810940739337</c:v>
                </c:pt>
                <c:pt idx="2118">
                  <c:v>8.602246806107784</c:v>
                </c:pt>
                <c:pt idx="2119">
                  <c:v>8.637103131166167</c:v>
                </c:pt>
                <c:pt idx="2120">
                  <c:v>8.663060926441785</c:v>
                </c:pt>
                <c:pt idx="2121">
                  <c:v>8.698567024021836</c:v>
                </c:pt>
                <c:pt idx="2122">
                  <c:v>8.752006202970626</c:v>
                </c:pt>
                <c:pt idx="2123">
                  <c:v>8.81441915222521</c:v>
                </c:pt>
                <c:pt idx="2124">
                  <c:v>8.887658227267</c:v>
                </c:pt>
                <c:pt idx="2125">
                  <c:v>8.969348497544525</c:v>
                </c:pt>
                <c:pt idx="2126">
                  <c:v>8.96649935796465</c:v>
                </c:pt>
                <c:pt idx="2127">
                  <c:v>8.995412954458368</c:v>
                </c:pt>
                <c:pt idx="2128">
                  <c:v>7.770010388794318</c:v>
                </c:pt>
                <c:pt idx="2129">
                  <c:v>7.805157827676031</c:v>
                </c:pt>
                <c:pt idx="2130">
                  <c:v>7.83437902550207</c:v>
                </c:pt>
                <c:pt idx="2131">
                  <c:v>7.807620711083058</c:v>
                </c:pt>
                <c:pt idx="2132">
                  <c:v>7.82044095559337</c:v>
                </c:pt>
                <c:pt idx="2133">
                  <c:v>7.858242865710275</c:v>
                </c:pt>
                <c:pt idx="2134">
                  <c:v>7.855895508349017</c:v>
                </c:pt>
                <c:pt idx="2135">
                  <c:v>7.880058140247857</c:v>
                </c:pt>
                <c:pt idx="2136">
                  <c:v>7.909113841543814</c:v>
                </c:pt>
                <c:pt idx="2137">
                  <c:v>7.952100620055787</c:v>
                </c:pt>
                <c:pt idx="2138">
                  <c:v>7.981724614985606</c:v>
                </c:pt>
                <c:pt idx="2139">
                  <c:v>8.015179246831675</c:v>
                </c:pt>
                <c:pt idx="2140">
                  <c:v>8.064855031905575</c:v>
                </c:pt>
                <c:pt idx="2141">
                  <c:v>8.083303467429905</c:v>
                </c:pt>
                <c:pt idx="2142">
                  <c:v>8.075921323804621</c:v>
                </c:pt>
                <c:pt idx="2143">
                  <c:v>8.09921697952557</c:v>
                </c:pt>
                <c:pt idx="2144">
                  <c:v>9.104919092966835</c:v>
                </c:pt>
                <c:pt idx="2145">
                  <c:v>9.164653581327783</c:v>
                </c:pt>
                <c:pt idx="2146">
                  <c:v>9.232291336578962</c:v>
                </c:pt>
                <c:pt idx="2147">
                  <c:v>9.28048910115191</c:v>
                </c:pt>
                <c:pt idx="2148">
                  <c:v>9.324948681943097</c:v>
                </c:pt>
                <c:pt idx="2149">
                  <c:v>9.37189657433905</c:v>
                </c:pt>
                <c:pt idx="2150">
                  <c:v>9.389240542655546</c:v>
                </c:pt>
                <c:pt idx="2151">
                  <c:v>9.404035029115578</c:v>
                </c:pt>
                <c:pt idx="2152">
                  <c:v>9.44265156823202</c:v>
                </c:pt>
                <c:pt idx="2153">
                  <c:v>9.495304487095872</c:v>
                </c:pt>
                <c:pt idx="2154">
                  <c:v>9.531275564504483</c:v>
                </c:pt>
                <c:pt idx="2155">
                  <c:v>9.592322187371856</c:v>
                </c:pt>
                <c:pt idx="2156">
                  <c:v>9.658514612104354</c:v>
                </c:pt>
                <c:pt idx="2157">
                  <c:v>9.70720730268304</c:v>
                </c:pt>
                <c:pt idx="2158">
                  <c:v>9.723465364011384</c:v>
                </c:pt>
                <c:pt idx="2159">
                  <c:v>9.764828775205601</c:v>
                </c:pt>
                <c:pt idx="2160">
                  <c:v>9.77020188914938</c:v>
                </c:pt>
                <c:pt idx="2161">
                  <c:v>9.803356604197746</c:v>
                </c:pt>
                <c:pt idx="2162">
                  <c:v>9.842875288996307</c:v>
                </c:pt>
                <c:pt idx="2163">
                  <c:v>9.888181435925913</c:v>
                </c:pt>
                <c:pt idx="2164">
                  <c:v>9.92371093638348</c:v>
                </c:pt>
                <c:pt idx="2165">
                  <c:v>9.957142984623457</c:v>
                </c:pt>
                <c:pt idx="2166">
                  <c:v>9.970075392511431</c:v>
                </c:pt>
                <c:pt idx="2167">
                  <c:v>9.96985713941165</c:v>
                </c:pt>
                <c:pt idx="2168">
                  <c:v>9.95351005859249</c:v>
                </c:pt>
                <c:pt idx="2169">
                  <c:v>9.96315336816322</c:v>
                </c:pt>
                <c:pt idx="2170">
                  <c:v>9.966184331708715</c:v>
                </c:pt>
                <c:pt idx="2171">
                  <c:v>9.977174550341851</c:v>
                </c:pt>
                <c:pt idx="2172">
                  <c:v>9.998491370379682</c:v>
                </c:pt>
                <c:pt idx="2173">
                  <c:v>9.996818374762613</c:v>
                </c:pt>
                <c:pt idx="2174">
                  <c:v>9.96973511222685</c:v>
                </c:pt>
                <c:pt idx="2175">
                  <c:v>9.982829656261877</c:v>
                </c:pt>
                <c:pt idx="2176">
                  <c:v>10.88437709397155</c:v>
                </c:pt>
                <c:pt idx="2177">
                  <c:v>10.91483630145625</c:v>
                </c:pt>
                <c:pt idx="2178">
                  <c:v>10.94529550894096</c:v>
                </c:pt>
                <c:pt idx="2179">
                  <c:v>10.97575471642567</c:v>
                </c:pt>
                <c:pt idx="2180">
                  <c:v>11.00621392391038</c:v>
                </c:pt>
                <c:pt idx="2181">
                  <c:v>11.03667313139509</c:v>
                </c:pt>
                <c:pt idx="2182">
                  <c:v>11.01967376050979</c:v>
                </c:pt>
                <c:pt idx="2183">
                  <c:v>11.03416686150255</c:v>
                </c:pt>
                <c:pt idx="2184">
                  <c:v>11.00207806173447</c:v>
                </c:pt>
                <c:pt idx="2185">
                  <c:v>11.10561268487195</c:v>
                </c:pt>
                <c:pt idx="2186">
                  <c:v>11.07368193584472</c:v>
                </c:pt>
                <c:pt idx="2187">
                  <c:v>11.12198970880403</c:v>
                </c:pt>
                <c:pt idx="2188">
                  <c:v>11.23076351697312</c:v>
                </c:pt>
                <c:pt idx="2189">
                  <c:v>11.33908588969738</c:v>
                </c:pt>
                <c:pt idx="2190">
                  <c:v>11.32632666477147</c:v>
                </c:pt>
                <c:pt idx="2191">
                  <c:v>11.35532514279573</c:v>
                </c:pt>
                <c:pt idx="2192">
                  <c:v>8.954497767765795</c:v>
                </c:pt>
                <c:pt idx="2193">
                  <c:v>8.984956975250505</c:v>
                </c:pt>
                <c:pt idx="2194">
                  <c:v>9.015416182735213</c:v>
                </c:pt>
                <c:pt idx="2195">
                  <c:v>9.045875390219923</c:v>
                </c:pt>
                <c:pt idx="2196">
                  <c:v>9.07633459770463</c:v>
                </c:pt>
                <c:pt idx="2197">
                  <c:v>9.106793805189338</c:v>
                </c:pt>
                <c:pt idx="2198">
                  <c:v>9.137253012674048</c:v>
                </c:pt>
                <c:pt idx="2199">
                  <c:v>9.167712220158757</c:v>
                </c:pt>
                <c:pt idx="2200">
                  <c:v>9.198171427643464</c:v>
                </c:pt>
                <c:pt idx="2201">
                  <c:v>9.228630635128173</c:v>
                </c:pt>
                <c:pt idx="2202">
                  <c:v>9.259089842612882</c:v>
                </c:pt>
                <c:pt idx="2203">
                  <c:v>9.28954905009759</c:v>
                </c:pt>
                <c:pt idx="2204">
                  <c:v>9.3200082575823</c:v>
                </c:pt>
                <c:pt idx="2205">
                  <c:v>9.350467465067007</c:v>
                </c:pt>
                <c:pt idx="2206">
                  <c:v>9.380926672551716</c:v>
                </c:pt>
                <c:pt idx="2207">
                  <c:v>9.410828417721584</c:v>
                </c:pt>
                <c:pt idx="2208">
                  <c:v>8.968375278708565</c:v>
                </c:pt>
                <c:pt idx="2209">
                  <c:v>8.934428613840543</c:v>
                </c:pt>
                <c:pt idx="2210">
                  <c:v>8.951280243874675</c:v>
                </c:pt>
                <c:pt idx="2211">
                  <c:v>8.899577260838814</c:v>
                </c:pt>
                <c:pt idx="2212">
                  <c:v>8.96563710399909</c:v>
                </c:pt>
                <c:pt idx="2213">
                  <c:v>9.060988293741496</c:v>
                </c:pt>
                <c:pt idx="2214">
                  <c:v>9.113072706440924</c:v>
                </c:pt>
                <c:pt idx="2215">
                  <c:v>9.163881429652767</c:v>
                </c:pt>
                <c:pt idx="2216">
                  <c:v>9.23913221176309</c:v>
                </c:pt>
                <c:pt idx="2217">
                  <c:v>9.31363324830514</c:v>
                </c:pt>
                <c:pt idx="2218">
                  <c:v>9.380319906520327</c:v>
                </c:pt>
                <c:pt idx="2219">
                  <c:v>9.463251637715954</c:v>
                </c:pt>
                <c:pt idx="2220">
                  <c:v>9.547965856956743</c:v>
                </c:pt>
                <c:pt idx="2221">
                  <c:v>9.600113709709573</c:v>
                </c:pt>
                <c:pt idx="2222">
                  <c:v>9.518661573854596</c:v>
                </c:pt>
                <c:pt idx="2223">
                  <c:v>9.571264791943026</c:v>
                </c:pt>
                <c:pt idx="2224">
                  <c:v>6.405914195367243</c:v>
                </c:pt>
                <c:pt idx="2225">
                  <c:v>6.486291722206697</c:v>
                </c:pt>
                <c:pt idx="2226">
                  <c:v>6.532857759362289</c:v>
                </c:pt>
                <c:pt idx="2227">
                  <c:v>6.517309681837553</c:v>
                </c:pt>
                <c:pt idx="2228">
                  <c:v>6.500118499702848</c:v>
                </c:pt>
                <c:pt idx="2229">
                  <c:v>6.511137711629523</c:v>
                </c:pt>
                <c:pt idx="2230">
                  <c:v>6.549404155346845</c:v>
                </c:pt>
                <c:pt idx="2231">
                  <c:v>6.626621496656581</c:v>
                </c:pt>
                <c:pt idx="2232">
                  <c:v>6.63134139071769</c:v>
                </c:pt>
                <c:pt idx="2233">
                  <c:v>6.687394909328554</c:v>
                </c:pt>
                <c:pt idx="2234">
                  <c:v>6.756956751341164</c:v>
                </c:pt>
                <c:pt idx="2235">
                  <c:v>6.821028966554765</c:v>
                </c:pt>
                <c:pt idx="2236">
                  <c:v>6.848364843213251</c:v>
                </c:pt>
                <c:pt idx="2237">
                  <c:v>6.926762438744946</c:v>
                </c:pt>
                <c:pt idx="2238">
                  <c:v>6.938854778953744</c:v>
                </c:pt>
                <c:pt idx="2239">
                  <c:v>6.976007932189937</c:v>
                </c:pt>
                <c:pt idx="2240">
                  <c:v>9.260518260994383</c:v>
                </c:pt>
                <c:pt idx="2241">
                  <c:v>9.327076231342994</c:v>
                </c:pt>
                <c:pt idx="2242">
                  <c:v>9.395770508231892</c:v>
                </c:pt>
                <c:pt idx="2243">
                  <c:v>9.422228108465404</c:v>
                </c:pt>
                <c:pt idx="2244">
                  <c:v>9.421305391492194</c:v>
                </c:pt>
                <c:pt idx="2245">
                  <c:v>9.401953053086945</c:v>
                </c:pt>
                <c:pt idx="2246">
                  <c:v>9.381840461627381</c:v>
                </c:pt>
                <c:pt idx="2247">
                  <c:v>9.37912755022622</c:v>
                </c:pt>
                <c:pt idx="2248">
                  <c:v>9.38381260071214</c:v>
                </c:pt>
                <c:pt idx="2249">
                  <c:v>9.451524635946816</c:v>
                </c:pt>
                <c:pt idx="2250">
                  <c:v>9.484748248379798</c:v>
                </c:pt>
                <c:pt idx="2251">
                  <c:v>9.530191734709815</c:v>
                </c:pt>
                <c:pt idx="2252">
                  <c:v>9.54208985916674</c:v>
                </c:pt>
                <c:pt idx="2253">
                  <c:v>9.579221445413609</c:v>
                </c:pt>
                <c:pt idx="2254">
                  <c:v>9.487303102844418</c:v>
                </c:pt>
                <c:pt idx="2255">
                  <c:v>9.503426186932907</c:v>
                </c:pt>
                <c:pt idx="2256">
                  <c:v>8.957096220684434</c:v>
                </c:pt>
                <c:pt idx="2257">
                  <c:v>8.99874091152313</c:v>
                </c:pt>
                <c:pt idx="2258">
                  <c:v>8.985217430743766</c:v>
                </c:pt>
                <c:pt idx="2259">
                  <c:v>9.031653869193691</c:v>
                </c:pt>
                <c:pt idx="2260">
                  <c:v>9.043508398211148</c:v>
                </c:pt>
                <c:pt idx="2261">
                  <c:v>9.028651898088964</c:v>
                </c:pt>
                <c:pt idx="2262">
                  <c:v>8.9639825098821</c:v>
                </c:pt>
                <c:pt idx="2263">
                  <c:v>8.986768936214042</c:v>
                </c:pt>
                <c:pt idx="2264">
                  <c:v>8.997575206607177</c:v>
                </c:pt>
                <c:pt idx="2265">
                  <c:v>9.041092665410455</c:v>
                </c:pt>
                <c:pt idx="2266">
                  <c:v>9.069153396478434</c:v>
                </c:pt>
                <c:pt idx="2267">
                  <c:v>9.113979340524567</c:v>
                </c:pt>
                <c:pt idx="2268">
                  <c:v>9.126331739609195</c:v>
                </c:pt>
                <c:pt idx="2269">
                  <c:v>9.12372068354518</c:v>
                </c:pt>
                <c:pt idx="2270">
                  <c:v>9.073562133446538</c:v>
                </c:pt>
                <c:pt idx="2271">
                  <c:v>9.08337627201394</c:v>
                </c:pt>
                <c:pt idx="2272">
                  <c:v>8.457621085244701</c:v>
                </c:pt>
                <c:pt idx="2273">
                  <c:v>8.47129457742368</c:v>
                </c:pt>
                <c:pt idx="2274">
                  <c:v>8.596598145219932</c:v>
                </c:pt>
                <c:pt idx="2275">
                  <c:v>8.647731966966789</c:v>
                </c:pt>
                <c:pt idx="2276">
                  <c:v>8.691200680746412</c:v>
                </c:pt>
                <c:pt idx="2277">
                  <c:v>8.708822351448235</c:v>
                </c:pt>
                <c:pt idx="2278">
                  <c:v>8.729937278089105</c:v>
                </c:pt>
                <c:pt idx="2279">
                  <c:v>8.766123624047422</c:v>
                </c:pt>
                <c:pt idx="2280">
                  <c:v>8.794499070499945</c:v>
                </c:pt>
                <c:pt idx="2281">
                  <c:v>8.85624894236612</c:v>
                </c:pt>
                <c:pt idx="2282">
                  <c:v>8.87559817996025</c:v>
                </c:pt>
                <c:pt idx="2283">
                  <c:v>8.965189602866328</c:v>
                </c:pt>
                <c:pt idx="2284">
                  <c:v>9.044226173012218</c:v>
                </c:pt>
                <c:pt idx="2285">
                  <c:v>9.05433763063038</c:v>
                </c:pt>
                <c:pt idx="2286">
                  <c:v>9.02547203890528</c:v>
                </c:pt>
                <c:pt idx="2287">
                  <c:v>9.066568749277813</c:v>
                </c:pt>
                <c:pt idx="2288">
                  <c:v>7.881562294227283</c:v>
                </c:pt>
                <c:pt idx="2289">
                  <c:v>7.941506712809305</c:v>
                </c:pt>
                <c:pt idx="2290">
                  <c:v>7.938826860510459</c:v>
                </c:pt>
                <c:pt idx="2291">
                  <c:v>7.952111151600302</c:v>
                </c:pt>
                <c:pt idx="2292">
                  <c:v>7.96545827053909</c:v>
                </c:pt>
                <c:pt idx="2293">
                  <c:v>8.025923743925485</c:v>
                </c:pt>
                <c:pt idx="2294">
                  <c:v>8.088964314133856</c:v>
                </c:pt>
                <c:pt idx="2295">
                  <c:v>8.128380570719372</c:v>
                </c:pt>
                <c:pt idx="2296">
                  <c:v>8.172632140131204</c:v>
                </c:pt>
                <c:pt idx="2297">
                  <c:v>8.218119408915502</c:v>
                </c:pt>
                <c:pt idx="2298">
                  <c:v>8.257985759095838</c:v>
                </c:pt>
                <c:pt idx="2299">
                  <c:v>8.27906249066139</c:v>
                </c:pt>
                <c:pt idx="2300">
                  <c:v>8.30179715144374</c:v>
                </c:pt>
                <c:pt idx="2301">
                  <c:v>8.350934361778433</c:v>
                </c:pt>
                <c:pt idx="2302">
                  <c:v>8.294130190798832</c:v>
                </c:pt>
                <c:pt idx="2303">
                  <c:v>8.32825231540524</c:v>
                </c:pt>
                <c:pt idx="2304">
                  <c:v>10.06284330998165</c:v>
                </c:pt>
                <c:pt idx="2305">
                  <c:v>10.09330251746636</c:v>
                </c:pt>
                <c:pt idx="2306">
                  <c:v>10.12376172495107</c:v>
                </c:pt>
                <c:pt idx="2307">
                  <c:v>10.15422093243578</c:v>
                </c:pt>
                <c:pt idx="2308">
                  <c:v>10.18468013992049</c:v>
                </c:pt>
                <c:pt idx="2309">
                  <c:v>10.2151393474052</c:v>
                </c:pt>
                <c:pt idx="2310">
                  <c:v>10.24559855488991</c:v>
                </c:pt>
                <c:pt idx="2311">
                  <c:v>10.27605776237461</c:v>
                </c:pt>
                <c:pt idx="2312">
                  <c:v>10.30651696985932</c:v>
                </c:pt>
                <c:pt idx="2313">
                  <c:v>10.33697617734403</c:v>
                </c:pt>
                <c:pt idx="2314">
                  <c:v>10.36743538482874</c:v>
                </c:pt>
                <c:pt idx="2315">
                  <c:v>10.39789459231345</c:v>
                </c:pt>
                <c:pt idx="2316">
                  <c:v>10.42835379979816</c:v>
                </c:pt>
                <c:pt idx="2317">
                  <c:v>10.45881300728287</c:v>
                </c:pt>
                <c:pt idx="2318">
                  <c:v>10.48927221476757</c:v>
                </c:pt>
                <c:pt idx="2319">
                  <c:v>10.51917395993744</c:v>
                </c:pt>
                <c:pt idx="2320">
                  <c:v>6.859524129068915</c:v>
                </c:pt>
                <c:pt idx="2321">
                  <c:v>6.889983336553623</c:v>
                </c:pt>
                <c:pt idx="2322">
                  <c:v>6.920442544038332</c:v>
                </c:pt>
                <c:pt idx="2323">
                  <c:v>6.95090175152304</c:v>
                </c:pt>
                <c:pt idx="2324">
                  <c:v>6.98136095900775</c:v>
                </c:pt>
                <c:pt idx="2325">
                  <c:v>7.011820166492458</c:v>
                </c:pt>
                <c:pt idx="2326">
                  <c:v>7.042279373977166</c:v>
                </c:pt>
                <c:pt idx="2327">
                  <c:v>7.134550475986787</c:v>
                </c:pt>
                <c:pt idx="2328">
                  <c:v>7.170251582095324</c:v>
                </c:pt>
                <c:pt idx="2329">
                  <c:v>7.217334359271946</c:v>
                </c:pt>
                <c:pt idx="2330">
                  <c:v>7.255937175799675</c:v>
                </c:pt>
                <c:pt idx="2331">
                  <c:v>7.30428058347553</c:v>
                </c:pt>
                <c:pt idx="2332">
                  <c:v>7.346492260074831</c:v>
                </c:pt>
                <c:pt idx="2333">
                  <c:v>7.386906765103796</c:v>
                </c:pt>
                <c:pt idx="2334">
                  <c:v>7.410142200008168</c:v>
                </c:pt>
                <c:pt idx="2335">
                  <c:v>7.45120191488113</c:v>
                </c:pt>
                <c:pt idx="2336">
                  <c:v>9.88526238205637</c:v>
                </c:pt>
                <c:pt idx="2337">
                  <c:v>9.893481968133098</c:v>
                </c:pt>
                <c:pt idx="2338">
                  <c:v>9.894019497758176</c:v>
                </c:pt>
                <c:pt idx="2339">
                  <c:v>9.896912150827127</c:v>
                </c:pt>
                <c:pt idx="2340">
                  <c:v>9.864340196452563</c:v>
                </c:pt>
                <c:pt idx="2341">
                  <c:v>9.889992758180078</c:v>
                </c:pt>
                <c:pt idx="2342">
                  <c:v>9.87360522433661</c:v>
                </c:pt>
                <c:pt idx="2343">
                  <c:v>9.853037928212248</c:v>
                </c:pt>
                <c:pt idx="2344">
                  <c:v>9.904990313847843</c:v>
                </c:pt>
                <c:pt idx="2345">
                  <c:v>9.934472328175357</c:v>
                </c:pt>
                <c:pt idx="2346">
                  <c:v>9.962685784392297</c:v>
                </c:pt>
                <c:pt idx="2347">
                  <c:v>9.96984754856961</c:v>
                </c:pt>
                <c:pt idx="2348">
                  <c:v>9.966546690514054</c:v>
                </c:pt>
                <c:pt idx="2349">
                  <c:v>9.98469212838041</c:v>
                </c:pt>
                <c:pt idx="2350">
                  <c:v>9.96744201272756</c:v>
                </c:pt>
                <c:pt idx="2351">
                  <c:v>9.97533195552363</c:v>
                </c:pt>
                <c:pt idx="2352">
                  <c:v>7.222028708824422</c:v>
                </c:pt>
                <c:pt idx="2353">
                  <c:v>7.214804274702953</c:v>
                </c:pt>
                <c:pt idx="2354">
                  <c:v>7.21857841441752</c:v>
                </c:pt>
                <c:pt idx="2355">
                  <c:v>7.24907326319176</c:v>
                </c:pt>
                <c:pt idx="2356">
                  <c:v>7.28398487508659</c:v>
                </c:pt>
                <c:pt idx="2357">
                  <c:v>7.289040737489135</c:v>
                </c:pt>
                <c:pt idx="2358">
                  <c:v>7.307623102365418</c:v>
                </c:pt>
                <c:pt idx="2359">
                  <c:v>7.288132118890175</c:v>
                </c:pt>
                <c:pt idx="2360">
                  <c:v>7.326667259890478</c:v>
                </c:pt>
                <c:pt idx="2361">
                  <c:v>7.357955597469785</c:v>
                </c:pt>
                <c:pt idx="2362">
                  <c:v>7.386490042804724</c:v>
                </c:pt>
                <c:pt idx="2363">
                  <c:v>7.38507516129262</c:v>
                </c:pt>
                <c:pt idx="2364">
                  <c:v>7.40604517871647</c:v>
                </c:pt>
                <c:pt idx="2365">
                  <c:v>7.412402556158953</c:v>
                </c:pt>
                <c:pt idx="2366">
                  <c:v>7.408266675122603</c:v>
                </c:pt>
                <c:pt idx="2367">
                  <c:v>7.423948058447976</c:v>
                </c:pt>
                <c:pt idx="2368">
                  <c:v>8.648477656962505</c:v>
                </c:pt>
                <c:pt idx="2369">
                  <c:v>8.727483199636665</c:v>
                </c:pt>
                <c:pt idx="2370">
                  <c:v>8.83141735672103</c:v>
                </c:pt>
                <c:pt idx="2371">
                  <c:v>8.849155212727653</c:v>
                </c:pt>
                <c:pt idx="2372">
                  <c:v>8.733991449786849</c:v>
                </c:pt>
                <c:pt idx="2373">
                  <c:v>8.788829930951557</c:v>
                </c:pt>
                <c:pt idx="2374">
                  <c:v>8.845037582704675</c:v>
                </c:pt>
                <c:pt idx="2375">
                  <c:v>8.883749790102363</c:v>
                </c:pt>
                <c:pt idx="2376">
                  <c:v>8.910061671026342</c:v>
                </c:pt>
                <c:pt idx="2377">
                  <c:v>8.992129923561174</c:v>
                </c:pt>
                <c:pt idx="2378">
                  <c:v>9.049622420170905</c:v>
                </c:pt>
                <c:pt idx="2379">
                  <c:v>9.104546728314097</c:v>
                </c:pt>
                <c:pt idx="2380">
                  <c:v>9.175325893739298</c:v>
                </c:pt>
                <c:pt idx="2381">
                  <c:v>9.233293996048452</c:v>
                </c:pt>
                <c:pt idx="2382">
                  <c:v>9.207008565137334</c:v>
                </c:pt>
                <c:pt idx="2383">
                  <c:v>9.246472738645735</c:v>
                </c:pt>
                <c:pt idx="2384">
                  <c:v>9.5841652684745</c:v>
                </c:pt>
                <c:pt idx="2385">
                  <c:v>9.617497709667867</c:v>
                </c:pt>
                <c:pt idx="2386">
                  <c:v>9.718748562228203</c:v>
                </c:pt>
                <c:pt idx="2387">
                  <c:v>9.779880952820382</c:v>
                </c:pt>
                <c:pt idx="2388">
                  <c:v>9.778785977458902</c:v>
                </c:pt>
                <c:pt idx="2389">
                  <c:v>9.811511712329018</c:v>
                </c:pt>
                <c:pt idx="2390">
                  <c:v>9.787663454175583</c:v>
                </c:pt>
                <c:pt idx="2391">
                  <c:v>9.769419720774935</c:v>
                </c:pt>
                <c:pt idx="2392">
                  <c:v>9.719555279334244</c:v>
                </c:pt>
                <c:pt idx="2393">
                  <c:v>9.694266365519256</c:v>
                </c:pt>
                <c:pt idx="2394">
                  <c:v>9.761475943959317</c:v>
                </c:pt>
                <c:pt idx="2395">
                  <c:v>9.820916792881597</c:v>
                </c:pt>
                <c:pt idx="2396">
                  <c:v>9.908389008488802</c:v>
                </c:pt>
                <c:pt idx="2397">
                  <c:v>9.87703381860893</c:v>
                </c:pt>
                <c:pt idx="2398">
                  <c:v>9.786181161644066</c:v>
                </c:pt>
                <c:pt idx="2399">
                  <c:v>9.79916670428896</c:v>
                </c:pt>
                <c:pt idx="2400">
                  <c:v>6.27853914956831</c:v>
                </c:pt>
                <c:pt idx="2401">
                  <c:v>6.326901929614059</c:v>
                </c:pt>
                <c:pt idx="2402">
                  <c:v>6.138820670573313</c:v>
                </c:pt>
                <c:pt idx="2403">
                  <c:v>6.119766264552704</c:v>
                </c:pt>
                <c:pt idx="2404">
                  <c:v>6.017489075720469</c:v>
                </c:pt>
                <c:pt idx="2405">
                  <c:v>6.030030112589044</c:v>
                </c:pt>
                <c:pt idx="2406">
                  <c:v>6.164499730392039</c:v>
                </c:pt>
                <c:pt idx="2407">
                  <c:v>6.368402757882611</c:v>
                </c:pt>
                <c:pt idx="2408">
                  <c:v>6.41575849614125</c:v>
                </c:pt>
                <c:pt idx="2409">
                  <c:v>6.448156491639626</c:v>
                </c:pt>
                <c:pt idx="2410">
                  <c:v>6.481383777009305</c:v>
                </c:pt>
                <c:pt idx="2411">
                  <c:v>6.520089951317204</c:v>
                </c:pt>
                <c:pt idx="2412">
                  <c:v>6.554532531605382</c:v>
                </c:pt>
                <c:pt idx="2413">
                  <c:v>6.582994100275909</c:v>
                </c:pt>
                <c:pt idx="2414">
                  <c:v>6.598065114646873</c:v>
                </c:pt>
                <c:pt idx="2415">
                  <c:v>6.633253896710796</c:v>
                </c:pt>
                <c:pt idx="2416">
                  <c:v>10.33989266739931</c:v>
                </c:pt>
                <c:pt idx="2417">
                  <c:v>10.37426670443326</c:v>
                </c:pt>
                <c:pt idx="2418">
                  <c:v>10.42081440738486</c:v>
                </c:pt>
                <c:pt idx="2419">
                  <c:v>10.3729706534961</c:v>
                </c:pt>
                <c:pt idx="2420">
                  <c:v>10.43452957835952</c:v>
                </c:pt>
                <c:pt idx="2421">
                  <c:v>10.51305862047616</c:v>
                </c:pt>
                <c:pt idx="2422">
                  <c:v>10.46181176313433</c:v>
                </c:pt>
                <c:pt idx="2423">
                  <c:v>10.49340040895387</c:v>
                </c:pt>
                <c:pt idx="2424">
                  <c:v>10.54239118577978</c:v>
                </c:pt>
                <c:pt idx="2425">
                  <c:v>10.62133294712347</c:v>
                </c:pt>
                <c:pt idx="2426">
                  <c:v>10.72270120510342</c:v>
                </c:pt>
                <c:pt idx="2427">
                  <c:v>10.7742861967313</c:v>
                </c:pt>
                <c:pt idx="2428">
                  <c:v>10.81454243429531</c:v>
                </c:pt>
                <c:pt idx="2429">
                  <c:v>10.77899450934557</c:v>
                </c:pt>
                <c:pt idx="2430">
                  <c:v>10.73591357780416</c:v>
                </c:pt>
                <c:pt idx="2431">
                  <c:v>10.7709976082264</c:v>
                </c:pt>
                <c:pt idx="2432">
                  <c:v>9.265896844055566</c:v>
                </c:pt>
                <c:pt idx="2433">
                  <c:v>9.341242327710153</c:v>
                </c:pt>
                <c:pt idx="2434">
                  <c:v>9.395252509150175</c:v>
                </c:pt>
                <c:pt idx="2435">
                  <c:v>9.436525715535859</c:v>
                </c:pt>
                <c:pt idx="2436">
                  <c:v>9.43598644672853</c:v>
                </c:pt>
                <c:pt idx="2437">
                  <c:v>9.45077751616509</c:v>
                </c:pt>
                <c:pt idx="2438">
                  <c:v>9.486858745998363</c:v>
                </c:pt>
                <c:pt idx="2439">
                  <c:v>9.53169505508465</c:v>
                </c:pt>
                <c:pt idx="2440">
                  <c:v>9.578275146110181</c:v>
                </c:pt>
                <c:pt idx="2441">
                  <c:v>9.626835906638321</c:v>
                </c:pt>
                <c:pt idx="2442">
                  <c:v>9.690517154547318</c:v>
                </c:pt>
                <c:pt idx="2443">
                  <c:v>9.771309739279276</c:v>
                </c:pt>
                <c:pt idx="2444">
                  <c:v>9.87077779460814</c:v>
                </c:pt>
                <c:pt idx="2445">
                  <c:v>9.928930527059673</c:v>
                </c:pt>
                <c:pt idx="2446">
                  <c:v>9.86279489933542</c:v>
                </c:pt>
                <c:pt idx="2447">
                  <c:v>9.907503981034834</c:v>
                </c:pt>
                <c:pt idx="2448">
                  <c:v>9.675704745191025</c:v>
                </c:pt>
                <c:pt idx="2449">
                  <c:v>9.710307260806671</c:v>
                </c:pt>
                <c:pt idx="2450">
                  <c:v>9.760747029232123</c:v>
                </c:pt>
                <c:pt idx="2451">
                  <c:v>9.79748598400242</c:v>
                </c:pt>
                <c:pt idx="2452">
                  <c:v>9.84829291264876</c:v>
                </c:pt>
                <c:pt idx="2453">
                  <c:v>9.889483463854613</c:v>
                </c:pt>
                <c:pt idx="2454">
                  <c:v>9.916069591051558</c:v>
                </c:pt>
                <c:pt idx="2455">
                  <c:v>9.954033748070126</c:v>
                </c:pt>
                <c:pt idx="2456">
                  <c:v>9.981139438740326</c:v>
                </c:pt>
                <c:pt idx="2457">
                  <c:v>10.0224602943876</c:v>
                </c:pt>
                <c:pt idx="2458">
                  <c:v>10.06465399429505</c:v>
                </c:pt>
                <c:pt idx="2459">
                  <c:v>10.11794663947071</c:v>
                </c:pt>
                <c:pt idx="2460">
                  <c:v>10.17810850572612</c:v>
                </c:pt>
                <c:pt idx="2461">
                  <c:v>10.21085625057845</c:v>
                </c:pt>
                <c:pt idx="2462">
                  <c:v>10.11885770693315</c:v>
                </c:pt>
                <c:pt idx="2463">
                  <c:v>10.1550714209621</c:v>
                </c:pt>
                <c:pt idx="2464">
                  <c:v>7.985349922862644</c:v>
                </c:pt>
                <c:pt idx="2465">
                  <c:v>7.97312400829626</c:v>
                </c:pt>
                <c:pt idx="2466">
                  <c:v>7.930689119671355</c:v>
                </c:pt>
                <c:pt idx="2467">
                  <c:v>7.920680116178779</c:v>
                </c:pt>
                <c:pt idx="2468">
                  <c:v>7.888415837269881</c:v>
                </c:pt>
                <c:pt idx="2469">
                  <c:v>7.707330901625152</c:v>
                </c:pt>
                <c:pt idx="2470">
                  <c:v>7.597345124142507</c:v>
                </c:pt>
                <c:pt idx="2471">
                  <c:v>7.542428891930288</c:v>
                </c:pt>
                <c:pt idx="2472">
                  <c:v>7.579196283777728</c:v>
                </c:pt>
                <c:pt idx="2473">
                  <c:v>7.601098786487103</c:v>
                </c:pt>
                <c:pt idx="2474">
                  <c:v>7.628258412781014</c:v>
                </c:pt>
                <c:pt idx="2475">
                  <c:v>7.67006908081999</c:v>
                </c:pt>
                <c:pt idx="2476">
                  <c:v>7.746693078972118</c:v>
                </c:pt>
                <c:pt idx="2477">
                  <c:v>7.792505925824193</c:v>
                </c:pt>
                <c:pt idx="2478">
                  <c:v>7.746081363269515</c:v>
                </c:pt>
                <c:pt idx="2479">
                  <c:v>7.724096966349949</c:v>
                </c:pt>
                <c:pt idx="2480">
                  <c:v>5.970500750430225</c:v>
                </c:pt>
                <c:pt idx="2481">
                  <c:v>6.000959957914935</c:v>
                </c:pt>
                <c:pt idx="2482">
                  <c:v>6.031419165399642</c:v>
                </c:pt>
                <c:pt idx="2483">
                  <c:v>6.061878372884352</c:v>
                </c:pt>
                <c:pt idx="2484">
                  <c:v>6.092337580369061</c:v>
                </c:pt>
                <c:pt idx="2485">
                  <c:v>6.12279678785377</c:v>
                </c:pt>
                <c:pt idx="2486">
                  <c:v>6.153255995338478</c:v>
                </c:pt>
                <c:pt idx="2487">
                  <c:v>6.183715202823186</c:v>
                </c:pt>
                <c:pt idx="2488">
                  <c:v>6.214174410307895</c:v>
                </c:pt>
                <c:pt idx="2489">
                  <c:v>6.244633617792603</c:v>
                </c:pt>
                <c:pt idx="2490">
                  <c:v>6.275092825277312</c:v>
                </c:pt>
                <c:pt idx="2491">
                  <c:v>6.30555203276202</c:v>
                </c:pt>
                <c:pt idx="2492">
                  <c:v>6.336011240246729</c:v>
                </c:pt>
                <c:pt idx="2493">
                  <c:v>6.366470447731438</c:v>
                </c:pt>
                <c:pt idx="2494">
                  <c:v>6.396929655216146</c:v>
                </c:pt>
                <c:pt idx="2495">
                  <c:v>6.426831400386014</c:v>
                </c:pt>
                <c:pt idx="2496">
                  <c:v>8.921376268658539</c:v>
                </c:pt>
                <c:pt idx="2497">
                  <c:v>8.941289861287964</c:v>
                </c:pt>
                <c:pt idx="2498">
                  <c:v>8.944531826520373</c:v>
                </c:pt>
                <c:pt idx="2499">
                  <c:v>8.926181157942112</c:v>
                </c:pt>
                <c:pt idx="2500">
                  <c:v>8.925347855295505</c:v>
                </c:pt>
                <c:pt idx="2501">
                  <c:v>8.94128336017223</c:v>
                </c:pt>
                <c:pt idx="2502">
                  <c:v>8.947805131066903</c:v>
                </c:pt>
                <c:pt idx="2503">
                  <c:v>8.970037766294351</c:v>
                </c:pt>
                <c:pt idx="2504">
                  <c:v>8.986375100484967</c:v>
                </c:pt>
                <c:pt idx="2505">
                  <c:v>9.01909495792464</c:v>
                </c:pt>
                <c:pt idx="2506">
                  <c:v>9.05914891100259</c:v>
                </c:pt>
                <c:pt idx="2507">
                  <c:v>9.102453806073306</c:v>
                </c:pt>
                <c:pt idx="2508">
                  <c:v>9.144894287337967</c:v>
                </c:pt>
                <c:pt idx="2509">
                  <c:v>9.169980022871268</c:v>
                </c:pt>
                <c:pt idx="2510">
                  <c:v>9.141296437063589</c:v>
                </c:pt>
                <c:pt idx="2511">
                  <c:v>9.160147443700225</c:v>
                </c:pt>
                <c:pt idx="2512">
                  <c:v>9.952588887693115</c:v>
                </c:pt>
                <c:pt idx="2513">
                  <c:v>9.97415999490218</c:v>
                </c:pt>
                <c:pt idx="2514">
                  <c:v>10.00948013204714</c:v>
                </c:pt>
                <c:pt idx="2515">
                  <c:v>10.04969433089553</c:v>
                </c:pt>
                <c:pt idx="2516">
                  <c:v>10.09091044940642</c:v>
                </c:pt>
                <c:pt idx="2517">
                  <c:v>10.13177103463933</c:v>
                </c:pt>
                <c:pt idx="2518">
                  <c:v>10.15630887760697</c:v>
                </c:pt>
                <c:pt idx="2519">
                  <c:v>10.16852206243187</c:v>
                </c:pt>
                <c:pt idx="2520">
                  <c:v>10.18243963013887</c:v>
                </c:pt>
                <c:pt idx="2521">
                  <c:v>10.19835911991035</c:v>
                </c:pt>
                <c:pt idx="2522">
                  <c:v>10.21745107372502</c:v>
                </c:pt>
                <c:pt idx="2523">
                  <c:v>10.24043520699814</c:v>
                </c:pt>
                <c:pt idx="2524">
                  <c:v>10.2583128009869</c:v>
                </c:pt>
                <c:pt idx="2525">
                  <c:v>10.25188656896472</c:v>
                </c:pt>
                <c:pt idx="2526">
                  <c:v>10.20603573279296</c:v>
                </c:pt>
                <c:pt idx="2527">
                  <c:v>10.22666117527242</c:v>
                </c:pt>
                <c:pt idx="2528">
                  <c:v>7.817461352938028</c:v>
                </c:pt>
                <c:pt idx="2529">
                  <c:v>7.846277850295896</c:v>
                </c:pt>
                <c:pt idx="2530">
                  <c:v>7.900766505695873</c:v>
                </c:pt>
                <c:pt idx="2531">
                  <c:v>7.939892749459685</c:v>
                </c:pt>
                <c:pt idx="2532">
                  <c:v>7.975915617388863</c:v>
                </c:pt>
                <c:pt idx="2533">
                  <c:v>8.028699940082875</c:v>
                </c:pt>
                <c:pt idx="2534">
                  <c:v>8.0086847390278</c:v>
                </c:pt>
                <c:pt idx="2535">
                  <c:v>8.040990419321417</c:v>
                </c:pt>
                <c:pt idx="2536">
                  <c:v>8.08546504636021</c:v>
                </c:pt>
                <c:pt idx="2537">
                  <c:v>8.123524124418097</c:v>
                </c:pt>
                <c:pt idx="2538">
                  <c:v>8.173541974600434</c:v>
                </c:pt>
                <c:pt idx="2539">
                  <c:v>8.236396247616418</c:v>
                </c:pt>
                <c:pt idx="2540">
                  <c:v>8.295945741160621</c:v>
                </c:pt>
                <c:pt idx="2541">
                  <c:v>8.346463249102733</c:v>
                </c:pt>
                <c:pt idx="2542">
                  <c:v>8.373997735578816</c:v>
                </c:pt>
                <c:pt idx="2543">
                  <c:v>8.41257589062177</c:v>
                </c:pt>
                <c:pt idx="2544">
                  <c:v>7.001849771959017</c:v>
                </c:pt>
                <c:pt idx="2545">
                  <c:v>7.033489535165853</c:v>
                </c:pt>
                <c:pt idx="2546">
                  <c:v>7.108270448194818</c:v>
                </c:pt>
                <c:pt idx="2547">
                  <c:v>7.125338694687877</c:v>
                </c:pt>
                <c:pt idx="2548">
                  <c:v>7.131762875833242</c:v>
                </c:pt>
                <c:pt idx="2549">
                  <c:v>7.189274917515742</c:v>
                </c:pt>
                <c:pt idx="2550">
                  <c:v>7.227475335816887</c:v>
                </c:pt>
                <c:pt idx="2551">
                  <c:v>7.259164809520133</c:v>
                </c:pt>
                <c:pt idx="2552">
                  <c:v>7.30818060972915</c:v>
                </c:pt>
                <c:pt idx="2553">
                  <c:v>7.337860950766397</c:v>
                </c:pt>
                <c:pt idx="2554">
                  <c:v>7.378370037947445</c:v>
                </c:pt>
                <c:pt idx="2555">
                  <c:v>7.46369169882254</c:v>
                </c:pt>
                <c:pt idx="2556">
                  <c:v>7.538291023851128</c:v>
                </c:pt>
                <c:pt idx="2557">
                  <c:v>7.58207638780291</c:v>
                </c:pt>
                <c:pt idx="2558">
                  <c:v>7.604168324999383</c:v>
                </c:pt>
                <c:pt idx="2559">
                  <c:v>7.646978073885776</c:v>
                </c:pt>
                <c:pt idx="2560">
                  <c:v>8.507517945661023</c:v>
                </c:pt>
                <c:pt idx="2561">
                  <c:v>8.506386761199135</c:v>
                </c:pt>
                <c:pt idx="2562">
                  <c:v>8.5483691356315</c:v>
                </c:pt>
                <c:pt idx="2563">
                  <c:v>8.549887598782545</c:v>
                </c:pt>
                <c:pt idx="2564">
                  <c:v>8.527213109530235</c:v>
                </c:pt>
                <c:pt idx="2565">
                  <c:v>8.512560699715418</c:v>
                </c:pt>
                <c:pt idx="2566">
                  <c:v>8.542900807162423</c:v>
                </c:pt>
                <c:pt idx="2567">
                  <c:v>8.57587517620972</c:v>
                </c:pt>
                <c:pt idx="2568">
                  <c:v>8.620301032082693</c:v>
                </c:pt>
                <c:pt idx="2569">
                  <c:v>8.684307459084701</c:v>
                </c:pt>
                <c:pt idx="2570">
                  <c:v>8.710678926509242</c:v>
                </c:pt>
                <c:pt idx="2571">
                  <c:v>8.748483070913204</c:v>
                </c:pt>
                <c:pt idx="2572">
                  <c:v>8.78899404042005</c:v>
                </c:pt>
                <c:pt idx="2573">
                  <c:v>8.829850103923371</c:v>
                </c:pt>
                <c:pt idx="2574">
                  <c:v>8.859408906164915</c:v>
                </c:pt>
                <c:pt idx="2575">
                  <c:v>8.886068351602173</c:v>
                </c:pt>
                <c:pt idx="2576">
                  <c:v>8.180374442777111</c:v>
                </c:pt>
                <c:pt idx="2577">
                  <c:v>8.192325295512125</c:v>
                </c:pt>
                <c:pt idx="2578">
                  <c:v>8.20521928864759</c:v>
                </c:pt>
                <c:pt idx="2579">
                  <c:v>8.208885218733815</c:v>
                </c:pt>
                <c:pt idx="2580">
                  <c:v>8.22247011372891</c:v>
                </c:pt>
                <c:pt idx="2581">
                  <c:v>8.302120773418847</c:v>
                </c:pt>
                <c:pt idx="2582">
                  <c:v>8.300375529120364</c:v>
                </c:pt>
                <c:pt idx="2583">
                  <c:v>8.310494434825454</c:v>
                </c:pt>
                <c:pt idx="2584">
                  <c:v>8.342559780027693</c:v>
                </c:pt>
                <c:pt idx="2585">
                  <c:v>8.360956031936568</c:v>
                </c:pt>
                <c:pt idx="2586">
                  <c:v>8.37440250762699</c:v>
                </c:pt>
                <c:pt idx="2587">
                  <c:v>8.391832812827818</c:v>
                </c:pt>
                <c:pt idx="2588">
                  <c:v>8.413498933164715</c:v>
                </c:pt>
                <c:pt idx="2589">
                  <c:v>8.42304243351543</c:v>
                </c:pt>
                <c:pt idx="2590">
                  <c:v>8.420432990708828</c:v>
                </c:pt>
                <c:pt idx="2591">
                  <c:v>8.43958924547266</c:v>
                </c:pt>
                <c:pt idx="2592">
                  <c:v>10.11168838014692</c:v>
                </c:pt>
                <c:pt idx="2593">
                  <c:v>10.12632404017323</c:v>
                </c:pt>
                <c:pt idx="2594">
                  <c:v>10.15232027872124</c:v>
                </c:pt>
                <c:pt idx="2595">
                  <c:v>10.19324276458779</c:v>
                </c:pt>
                <c:pt idx="2596">
                  <c:v>10.23815559019614</c:v>
                </c:pt>
                <c:pt idx="2597">
                  <c:v>10.28040610104779</c:v>
                </c:pt>
                <c:pt idx="2598">
                  <c:v>10.2901353565567</c:v>
                </c:pt>
                <c:pt idx="2599">
                  <c:v>10.31129878704539</c:v>
                </c:pt>
                <c:pt idx="2600">
                  <c:v>10.33080778192179</c:v>
                </c:pt>
                <c:pt idx="2601">
                  <c:v>10.36827330753708</c:v>
                </c:pt>
                <c:pt idx="2602">
                  <c:v>10.39583441073082</c:v>
                </c:pt>
                <c:pt idx="2603">
                  <c:v>10.43167085867254</c:v>
                </c:pt>
                <c:pt idx="2604">
                  <c:v>10.45686041663595</c:v>
                </c:pt>
                <c:pt idx="2605">
                  <c:v>10.44497371639977</c:v>
                </c:pt>
                <c:pt idx="2606">
                  <c:v>10.38326004172512</c:v>
                </c:pt>
                <c:pt idx="2607">
                  <c:v>10.40746042754636</c:v>
                </c:pt>
                <c:pt idx="2608">
                  <c:v>10.3739442271419</c:v>
                </c:pt>
                <c:pt idx="2609">
                  <c:v>10.37553295070549</c:v>
                </c:pt>
                <c:pt idx="2610">
                  <c:v>10.39410000487537</c:v>
                </c:pt>
                <c:pt idx="2611">
                  <c:v>10.41704471821755</c:v>
                </c:pt>
                <c:pt idx="2612">
                  <c:v>10.42586032040295</c:v>
                </c:pt>
                <c:pt idx="2613">
                  <c:v>10.45488022596097</c:v>
                </c:pt>
                <c:pt idx="2614">
                  <c:v>10.46000994424197</c:v>
                </c:pt>
                <c:pt idx="2615">
                  <c:v>10.4568684845661</c:v>
                </c:pt>
                <c:pt idx="2616">
                  <c:v>10.44746734521314</c:v>
                </c:pt>
                <c:pt idx="2617">
                  <c:v>10.46560465434821</c:v>
                </c:pt>
                <c:pt idx="2618">
                  <c:v>10.48525853055083</c:v>
                </c:pt>
                <c:pt idx="2619">
                  <c:v>10.51464134802461</c:v>
                </c:pt>
                <c:pt idx="2620">
                  <c:v>10.54150130652653</c:v>
                </c:pt>
                <c:pt idx="2621">
                  <c:v>10.54758895020964</c:v>
                </c:pt>
                <c:pt idx="2622">
                  <c:v>10.51742213367219</c:v>
                </c:pt>
                <c:pt idx="2623">
                  <c:v>10.52931180661898</c:v>
                </c:pt>
                <c:pt idx="2624">
                  <c:v>8.231968234442794</c:v>
                </c:pt>
                <c:pt idx="2625">
                  <c:v>8.250486682602133</c:v>
                </c:pt>
                <c:pt idx="2626">
                  <c:v>8.244541535878776</c:v>
                </c:pt>
                <c:pt idx="2627">
                  <c:v>8.282272955806316</c:v>
                </c:pt>
                <c:pt idx="2628">
                  <c:v>8.221618949351731</c:v>
                </c:pt>
                <c:pt idx="2629">
                  <c:v>8.222900661316372</c:v>
                </c:pt>
                <c:pt idx="2630">
                  <c:v>8.24672265406704</c:v>
                </c:pt>
                <c:pt idx="2631">
                  <c:v>8.25775196288971</c:v>
                </c:pt>
                <c:pt idx="2632">
                  <c:v>8.244984734046518</c:v>
                </c:pt>
                <c:pt idx="2633">
                  <c:v>8.270894477420114</c:v>
                </c:pt>
                <c:pt idx="2634">
                  <c:v>8.282530724590198</c:v>
                </c:pt>
                <c:pt idx="2635">
                  <c:v>8.307748192080854</c:v>
                </c:pt>
                <c:pt idx="2636">
                  <c:v>8.324366273179316</c:v>
                </c:pt>
                <c:pt idx="2637">
                  <c:v>8.3505355696373</c:v>
                </c:pt>
                <c:pt idx="2638">
                  <c:v>8.36523260910889</c:v>
                </c:pt>
                <c:pt idx="2639">
                  <c:v>8.37359081332036</c:v>
                </c:pt>
                <c:pt idx="2640">
                  <c:v>6.9748165842645</c:v>
                </c:pt>
                <c:pt idx="2641">
                  <c:v>6.777841292922341</c:v>
                </c:pt>
                <c:pt idx="2642">
                  <c:v>6.780756668427786</c:v>
                </c:pt>
                <c:pt idx="2643">
                  <c:v>6.818895954779476</c:v>
                </c:pt>
                <c:pt idx="2644">
                  <c:v>6.84240922551752</c:v>
                </c:pt>
                <c:pt idx="2645">
                  <c:v>6.91011401472588</c:v>
                </c:pt>
                <c:pt idx="2646">
                  <c:v>6.995980826764039</c:v>
                </c:pt>
                <c:pt idx="2647">
                  <c:v>7.072282589372144</c:v>
                </c:pt>
                <c:pt idx="2648">
                  <c:v>7.1585693443908</c:v>
                </c:pt>
                <c:pt idx="2649">
                  <c:v>7.247789886842813</c:v>
                </c:pt>
                <c:pt idx="2650">
                  <c:v>7.299975647980254</c:v>
                </c:pt>
                <c:pt idx="2651">
                  <c:v>7.35372619017967</c:v>
                </c:pt>
                <c:pt idx="2652">
                  <c:v>7.413811118280051</c:v>
                </c:pt>
                <c:pt idx="2653">
                  <c:v>7.473816218058813</c:v>
                </c:pt>
                <c:pt idx="2654">
                  <c:v>7.490404436379214</c:v>
                </c:pt>
                <c:pt idx="2655">
                  <c:v>7.544093211858256</c:v>
                </c:pt>
                <c:pt idx="2656">
                  <c:v>6.682673929980813</c:v>
                </c:pt>
                <c:pt idx="2657">
                  <c:v>6.69910447798968</c:v>
                </c:pt>
                <c:pt idx="2658">
                  <c:v>6.707455556222132</c:v>
                </c:pt>
                <c:pt idx="2659">
                  <c:v>6.71863765188553</c:v>
                </c:pt>
                <c:pt idx="2660">
                  <c:v>6.740886497673372</c:v>
                </c:pt>
                <c:pt idx="2661">
                  <c:v>6.76364546576215</c:v>
                </c:pt>
                <c:pt idx="2662">
                  <c:v>6.796016125455753</c:v>
                </c:pt>
                <c:pt idx="2663">
                  <c:v>6.838958669122004</c:v>
                </c:pt>
                <c:pt idx="2664">
                  <c:v>6.878396456571021</c:v>
                </c:pt>
                <c:pt idx="2665">
                  <c:v>6.926731493919358</c:v>
                </c:pt>
                <c:pt idx="2666">
                  <c:v>6.9703310900844</c:v>
                </c:pt>
                <c:pt idx="2667">
                  <c:v>7.007553835237494</c:v>
                </c:pt>
                <c:pt idx="2668">
                  <c:v>7.048184035318497</c:v>
                </c:pt>
                <c:pt idx="2669">
                  <c:v>7.091135834179538</c:v>
                </c:pt>
                <c:pt idx="2670">
                  <c:v>7.120543585529187</c:v>
                </c:pt>
                <c:pt idx="2671">
                  <c:v>7.153927488674642</c:v>
                </c:pt>
                <c:pt idx="2672">
                  <c:v>8.638437683779863</c:v>
                </c:pt>
                <c:pt idx="2673">
                  <c:v>8.687815386412259</c:v>
                </c:pt>
                <c:pt idx="2674">
                  <c:v>8.6673986828128</c:v>
                </c:pt>
                <c:pt idx="2675">
                  <c:v>8.55020271337911</c:v>
                </c:pt>
                <c:pt idx="2676">
                  <c:v>8.586824040334061</c:v>
                </c:pt>
                <c:pt idx="2677">
                  <c:v>8.624809941636888</c:v>
                </c:pt>
                <c:pt idx="2678">
                  <c:v>8.635967737911397</c:v>
                </c:pt>
                <c:pt idx="2679">
                  <c:v>8.676048854854354</c:v>
                </c:pt>
                <c:pt idx="2680">
                  <c:v>8.732719999154707</c:v>
                </c:pt>
                <c:pt idx="2681">
                  <c:v>8.78258437854253</c:v>
                </c:pt>
                <c:pt idx="2682">
                  <c:v>8.817436476037355</c:v>
                </c:pt>
                <c:pt idx="2683">
                  <c:v>8.859146293239756</c:v>
                </c:pt>
                <c:pt idx="2684">
                  <c:v>8.900191698519585</c:v>
                </c:pt>
                <c:pt idx="2685">
                  <c:v>8.918463158495872</c:v>
                </c:pt>
                <c:pt idx="2686">
                  <c:v>8.890140651759438</c:v>
                </c:pt>
                <c:pt idx="2687">
                  <c:v>8.91406645098581</c:v>
                </c:pt>
                <c:pt idx="2688">
                  <c:v>5.868837096653726</c:v>
                </c:pt>
                <c:pt idx="2689">
                  <c:v>5.899296304138434</c:v>
                </c:pt>
                <c:pt idx="2690">
                  <c:v>5.929755511623143</c:v>
                </c:pt>
                <c:pt idx="2691">
                  <c:v>5.960214719107852</c:v>
                </c:pt>
                <c:pt idx="2692">
                  <c:v>5.99067392659256</c:v>
                </c:pt>
                <c:pt idx="2693">
                  <c:v>6.02113313407727</c:v>
                </c:pt>
                <c:pt idx="2694">
                  <c:v>6.051592341561978</c:v>
                </c:pt>
                <c:pt idx="2695">
                  <c:v>6.082051549046686</c:v>
                </c:pt>
                <c:pt idx="2696">
                  <c:v>6.112510756531395</c:v>
                </c:pt>
                <c:pt idx="2697">
                  <c:v>6.142969964016103</c:v>
                </c:pt>
                <c:pt idx="2698">
                  <c:v>6.173429171500812</c:v>
                </c:pt>
                <c:pt idx="2699">
                  <c:v>6.20388837898552</c:v>
                </c:pt>
                <c:pt idx="2700">
                  <c:v>6.23434758647023</c:v>
                </c:pt>
                <c:pt idx="2701">
                  <c:v>6.264806793954937</c:v>
                </c:pt>
                <c:pt idx="2702">
                  <c:v>6.295266001439646</c:v>
                </c:pt>
                <c:pt idx="2703">
                  <c:v>6.325167746609514</c:v>
                </c:pt>
                <c:pt idx="2704">
                  <c:v>6.63136291377007</c:v>
                </c:pt>
                <c:pt idx="2705">
                  <c:v>6.68430312643008</c:v>
                </c:pt>
                <c:pt idx="2706">
                  <c:v>6.783990381801318</c:v>
                </c:pt>
                <c:pt idx="2707">
                  <c:v>6.72496351251877</c:v>
                </c:pt>
                <c:pt idx="2708">
                  <c:v>6.714844455418887</c:v>
                </c:pt>
                <c:pt idx="2709">
                  <c:v>6.674859219333637</c:v>
                </c:pt>
                <c:pt idx="2710">
                  <c:v>6.64369422985488</c:v>
                </c:pt>
                <c:pt idx="2711">
                  <c:v>6.656962880993678</c:v>
                </c:pt>
                <c:pt idx="2712">
                  <c:v>6.657839556198932</c:v>
                </c:pt>
                <c:pt idx="2713">
                  <c:v>6.662238342274968</c:v>
                </c:pt>
                <c:pt idx="2714">
                  <c:v>6.649022652531483</c:v>
                </c:pt>
                <c:pt idx="2715">
                  <c:v>6.662097655153222</c:v>
                </c:pt>
                <c:pt idx="2716">
                  <c:v>6.655913514410315</c:v>
                </c:pt>
                <c:pt idx="2717">
                  <c:v>6.648968284075388</c:v>
                </c:pt>
                <c:pt idx="2718">
                  <c:v>6.649188415487573</c:v>
                </c:pt>
                <c:pt idx="2719">
                  <c:v>6.644794953136824</c:v>
                </c:pt>
                <c:pt idx="2720">
                  <c:v>8.173001894772147</c:v>
                </c:pt>
                <c:pt idx="2721">
                  <c:v>8.168826911159978</c:v>
                </c:pt>
                <c:pt idx="2722">
                  <c:v>8.159613024973118</c:v>
                </c:pt>
                <c:pt idx="2723">
                  <c:v>8.188524603421326</c:v>
                </c:pt>
                <c:pt idx="2724">
                  <c:v>8.227234451280815</c:v>
                </c:pt>
                <c:pt idx="2725">
                  <c:v>8.254704411178932</c:v>
                </c:pt>
                <c:pt idx="2726">
                  <c:v>8.284357119775777</c:v>
                </c:pt>
                <c:pt idx="2727">
                  <c:v>8.313591142421344</c:v>
                </c:pt>
                <c:pt idx="2728">
                  <c:v>8.331561745905347</c:v>
                </c:pt>
                <c:pt idx="2729">
                  <c:v>8.334474764074171</c:v>
                </c:pt>
                <c:pt idx="2730">
                  <c:v>8.318225794916442</c:v>
                </c:pt>
                <c:pt idx="2731">
                  <c:v>8.317662598831645</c:v>
                </c:pt>
                <c:pt idx="2732">
                  <c:v>8.30039509266988</c:v>
                </c:pt>
                <c:pt idx="2733">
                  <c:v>8.31563829198923</c:v>
                </c:pt>
                <c:pt idx="2734">
                  <c:v>8.307712507098047</c:v>
                </c:pt>
                <c:pt idx="2735">
                  <c:v>8.319961981067623</c:v>
                </c:pt>
                <c:pt idx="2736">
                  <c:v>9.31859807984438</c:v>
                </c:pt>
                <c:pt idx="2737">
                  <c:v>9.35148629377017</c:v>
                </c:pt>
                <c:pt idx="2738">
                  <c:v>9.373013651071401</c:v>
                </c:pt>
                <c:pt idx="2739">
                  <c:v>9.443228079599601</c:v>
                </c:pt>
                <c:pt idx="2740">
                  <c:v>9.481945859461948</c:v>
                </c:pt>
                <c:pt idx="2741">
                  <c:v>9.53748089264659</c:v>
                </c:pt>
                <c:pt idx="2742">
                  <c:v>9.573835684989708</c:v>
                </c:pt>
                <c:pt idx="2743">
                  <c:v>9.64737137420701</c:v>
                </c:pt>
                <c:pt idx="2744">
                  <c:v>9.778759733371226</c:v>
                </c:pt>
                <c:pt idx="2745">
                  <c:v>9.85134764971364</c:v>
                </c:pt>
                <c:pt idx="2746">
                  <c:v>9.904182297818454</c:v>
                </c:pt>
                <c:pt idx="2747">
                  <c:v>10.02712911533561</c:v>
                </c:pt>
                <c:pt idx="2748">
                  <c:v>10.06829465374586</c:v>
                </c:pt>
                <c:pt idx="2749">
                  <c:v>10.08714775753452</c:v>
                </c:pt>
                <c:pt idx="2750">
                  <c:v>10.05279853577684</c:v>
                </c:pt>
                <c:pt idx="2751">
                  <c:v>10.11274390099258</c:v>
                </c:pt>
                <c:pt idx="2752">
                  <c:v>8.39440473232643</c:v>
                </c:pt>
                <c:pt idx="2753">
                  <c:v>8.448820960500417</c:v>
                </c:pt>
                <c:pt idx="2754">
                  <c:v>8.488067099090809</c:v>
                </c:pt>
                <c:pt idx="2755">
                  <c:v>8.52203967661695</c:v>
                </c:pt>
                <c:pt idx="2756">
                  <c:v>8.567767544330078</c:v>
                </c:pt>
                <c:pt idx="2757">
                  <c:v>8.60233639175512</c:v>
                </c:pt>
                <c:pt idx="2758">
                  <c:v>8.638961588252066</c:v>
                </c:pt>
                <c:pt idx="2759">
                  <c:v>8.644230931547907</c:v>
                </c:pt>
                <c:pt idx="2760">
                  <c:v>8.692442447685005</c:v>
                </c:pt>
                <c:pt idx="2761">
                  <c:v>8.741708849343668</c:v>
                </c:pt>
                <c:pt idx="2762">
                  <c:v>8.771031079856442</c:v>
                </c:pt>
                <c:pt idx="2763">
                  <c:v>8.816260692759353</c:v>
                </c:pt>
                <c:pt idx="2764">
                  <c:v>8.868100562081648</c:v>
                </c:pt>
                <c:pt idx="2765">
                  <c:v>8.903478858531825</c:v>
                </c:pt>
                <c:pt idx="2766">
                  <c:v>8.924250862799963</c:v>
                </c:pt>
                <c:pt idx="2767">
                  <c:v>8.960765966633787</c:v>
                </c:pt>
                <c:pt idx="2768">
                  <c:v>9.033378200096267</c:v>
                </c:pt>
                <c:pt idx="2769">
                  <c:v>9.08742771537569</c:v>
                </c:pt>
                <c:pt idx="2770">
                  <c:v>9.143480435404722</c:v>
                </c:pt>
                <c:pt idx="2771">
                  <c:v>9.149642461234412</c:v>
                </c:pt>
                <c:pt idx="2772">
                  <c:v>9.099296402378653</c:v>
                </c:pt>
                <c:pt idx="2773">
                  <c:v>9.149410167665743</c:v>
                </c:pt>
                <c:pt idx="2774">
                  <c:v>9.076042468232187</c:v>
                </c:pt>
                <c:pt idx="2775">
                  <c:v>9.121809656530713</c:v>
                </c:pt>
                <c:pt idx="2776">
                  <c:v>9.159598656336305</c:v>
                </c:pt>
                <c:pt idx="2777">
                  <c:v>9.2359064424609</c:v>
                </c:pt>
                <c:pt idx="2778">
                  <c:v>9.303584187301595</c:v>
                </c:pt>
                <c:pt idx="2779">
                  <c:v>9.357418164168343</c:v>
                </c:pt>
                <c:pt idx="2780">
                  <c:v>9.39042292524801</c:v>
                </c:pt>
                <c:pt idx="2781">
                  <c:v>9.384594552187186</c:v>
                </c:pt>
                <c:pt idx="2782">
                  <c:v>9.324457762195479</c:v>
                </c:pt>
                <c:pt idx="2783">
                  <c:v>9.348688831897151</c:v>
                </c:pt>
                <c:pt idx="2784">
                  <c:v>7.624186970151315</c:v>
                </c:pt>
                <c:pt idx="2785">
                  <c:v>7.536573277309779</c:v>
                </c:pt>
                <c:pt idx="2786">
                  <c:v>7.40155398219885</c:v>
                </c:pt>
                <c:pt idx="2787">
                  <c:v>7.453308333169763</c:v>
                </c:pt>
                <c:pt idx="2788">
                  <c:v>7.593010262519622</c:v>
                </c:pt>
                <c:pt idx="2789">
                  <c:v>7.750269350940741</c:v>
                </c:pt>
                <c:pt idx="2790">
                  <c:v>7.921971013719073</c:v>
                </c:pt>
                <c:pt idx="2791">
                  <c:v>8.053931164392811</c:v>
                </c:pt>
                <c:pt idx="2792">
                  <c:v>8.196769042335593</c:v>
                </c:pt>
                <c:pt idx="2793">
                  <c:v>8.34063923045686</c:v>
                </c:pt>
                <c:pt idx="2794">
                  <c:v>8.448509051948708</c:v>
                </c:pt>
                <c:pt idx="2795">
                  <c:v>8.5426269471087</c:v>
                </c:pt>
                <c:pt idx="2796">
                  <c:v>8.640675689662522</c:v>
                </c:pt>
                <c:pt idx="2797">
                  <c:v>8.727302196572449</c:v>
                </c:pt>
                <c:pt idx="2798">
                  <c:v>8.791210803125297</c:v>
                </c:pt>
                <c:pt idx="2799">
                  <c:v>8.890096734753525</c:v>
                </c:pt>
                <c:pt idx="2800">
                  <c:v>7.164544455834912</c:v>
                </c:pt>
                <c:pt idx="2801">
                  <c:v>7.195003663319621</c:v>
                </c:pt>
                <c:pt idx="2802">
                  <c:v>7.22546287080433</c:v>
                </c:pt>
                <c:pt idx="2803">
                  <c:v>7.255922078289038</c:v>
                </c:pt>
                <c:pt idx="2804">
                  <c:v>7.286381285773747</c:v>
                </c:pt>
                <c:pt idx="2805">
                  <c:v>7.316840493258455</c:v>
                </c:pt>
                <c:pt idx="2806">
                  <c:v>7.347299700743164</c:v>
                </c:pt>
                <c:pt idx="2807">
                  <c:v>7.377758908227872</c:v>
                </c:pt>
                <c:pt idx="2808">
                  <c:v>7.407317710469417</c:v>
                </c:pt>
                <c:pt idx="2809">
                  <c:v>7.436876512710961</c:v>
                </c:pt>
                <c:pt idx="2810">
                  <c:v>7.466435314952505</c:v>
                </c:pt>
                <c:pt idx="2811">
                  <c:v>7.49599411719405</c:v>
                </c:pt>
                <c:pt idx="2812">
                  <c:v>7.525552919435595</c:v>
                </c:pt>
                <c:pt idx="2813">
                  <c:v>7.555111721677139</c:v>
                </c:pt>
                <c:pt idx="2814">
                  <c:v>7.584670523918684</c:v>
                </c:pt>
                <c:pt idx="2815">
                  <c:v>7.614115474889681</c:v>
                </c:pt>
                <c:pt idx="2816">
                  <c:v>6.442749840045774</c:v>
                </c:pt>
                <c:pt idx="2817">
                  <c:v>6.498410032022882</c:v>
                </c:pt>
                <c:pt idx="2818">
                  <c:v>6.517581563728772</c:v>
                </c:pt>
                <c:pt idx="2819">
                  <c:v>6.535138803462521</c:v>
                </c:pt>
                <c:pt idx="2820">
                  <c:v>6.640489270629885</c:v>
                </c:pt>
                <c:pt idx="2821">
                  <c:v>6.640415262644423</c:v>
                </c:pt>
                <c:pt idx="2822">
                  <c:v>6.659406476975535</c:v>
                </c:pt>
                <c:pt idx="2823">
                  <c:v>6.711149217613464</c:v>
                </c:pt>
                <c:pt idx="2824">
                  <c:v>6.741557745168532</c:v>
                </c:pt>
                <c:pt idx="2825">
                  <c:v>6.774905641998607</c:v>
                </c:pt>
                <c:pt idx="2826">
                  <c:v>6.803712944948782</c:v>
                </c:pt>
                <c:pt idx="2827">
                  <c:v>6.873482395960411</c:v>
                </c:pt>
                <c:pt idx="2828">
                  <c:v>6.921549344113312</c:v>
                </c:pt>
                <c:pt idx="2829">
                  <c:v>6.972323583653682</c:v>
                </c:pt>
                <c:pt idx="2830">
                  <c:v>7.007846735497457</c:v>
                </c:pt>
                <c:pt idx="2831">
                  <c:v>7.046498859077714</c:v>
                </c:pt>
                <c:pt idx="2832">
                  <c:v>8.268386498758902</c:v>
                </c:pt>
                <c:pt idx="2833">
                  <c:v>8.171900213091371</c:v>
                </c:pt>
                <c:pt idx="2834">
                  <c:v>8.150552294738286</c:v>
                </c:pt>
                <c:pt idx="2835">
                  <c:v>8.140306890966085</c:v>
                </c:pt>
                <c:pt idx="2836">
                  <c:v>8.147733968753569</c:v>
                </c:pt>
                <c:pt idx="2837">
                  <c:v>8.215125005793192</c:v>
                </c:pt>
                <c:pt idx="2838">
                  <c:v>8.31319083215425</c:v>
                </c:pt>
                <c:pt idx="2839">
                  <c:v>8.373820711891778</c:v>
                </c:pt>
                <c:pt idx="2840">
                  <c:v>8.471775779515813</c:v>
                </c:pt>
                <c:pt idx="2841">
                  <c:v>8.59358320272061</c:v>
                </c:pt>
                <c:pt idx="2842">
                  <c:v>8.627553040988534</c:v>
                </c:pt>
                <c:pt idx="2843">
                  <c:v>8.70477242498421</c:v>
                </c:pt>
                <c:pt idx="2844">
                  <c:v>8.786775167250838</c:v>
                </c:pt>
                <c:pt idx="2845">
                  <c:v>8.812972328542148</c:v>
                </c:pt>
                <c:pt idx="2846">
                  <c:v>8.654690862487013</c:v>
                </c:pt>
                <c:pt idx="2847">
                  <c:v>8.705122668357363</c:v>
                </c:pt>
                <c:pt idx="2848">
                  <c:v>10.74004038664076</c:v>
                </c:pt>
                <c:pt idx="2849">
                  <c:v>10.74229683761915</c:v>
                </c:pt>
                <c:pt idx="2850">
                  <c:v>10.7482300721432</c:v>
                </c:pt>
                <c:pt idx="2851">
                  <c:v>10.73166196497627</c:v>
                </c:pt>
                <c:pt idx="2852">
                  <c:v>10.71268058489182</c:v>
                </c:pt>
                <c:pt idx="2853">
                  <c:v>10.70640629818504</c:v>
                </c:pt>
                <c:pt idx="2854">
                  <c:v>10.67045355430984</c:v>
                </c:pt>
                <c:pt idx="2855">
                  <c:v>10.64552115598961</c:v>
                </c:pt>
                <c:pt idx="2856">
                  <c:v>10.71045156407835</c:v>
                </c:pt>
                <c:pt idx="2857">
                  <c:v>10.75956971557666</c:v>
                </c:pt>
                <c:pt idx="2858">
                  <c:v>10.79942121789851</c:v>
                </c:pt>
                <c:pt idx="2859">
                  <c:v>10.84834951639849</c:v>
                </c:pt>
                <c:pt idx="2860">
                  <c:v>10.87699382096218</c:v>
                </c:pt>
                <c:pt idx="2861">
                  <c:v>10.8993810421383</c:v>
                </c:pt>
                <c:pt idx="2862">
                  <c:v>10.8673285205077</c:v>
                </c:pt>
                <c:pt idx="2863">
                  <c:v>10.87964867264762</c:v>
                </c:pt>
                <c:pt idx="2864">
                  <c:v>10.14110538834312</c:v>
                </c:pt>
                <c:pt idx="2865">
                  <c:v>10.16700435712042</c:v>
                </c:pt>
                <c:pt idx="2866">
                  <c:v>10.1969670894223</c:v>
                </c:pt>
                <c:pt idx="2867">
                  <c:v>10.22948540030517</c:v>
                </c:pt>
                <c:pt idx="2868">
                  <c:v>10.26028766135263</c:v>
                </c:pt>
                <c:pt idx="2869">
                  <c:v>10.29512316591412</c:v>
                </c:pt>
                <c:pt idx="2870">
                  <c:v>10.31577471826814</c:v>
                </c:pt>
                <c:pt idx="2871">
                  <c:v>10.33282999061124</c:v>
                </c:pt>
                <c:pt idx="2872">
                  <c:v>10.35646894972013</c:v>
                </c:pt>
                <c:pt idx="2873">
                  <c:v>10.38034233563436</c:v>
                </c:pt>
                <c:pt idx="2874">
                  <c:v>10.3960673603074</c:v>
                </c:pt>
                <c:pt idx="2875">
                  <c:v>10.41793210976868</c:v>
                </c:pt>
                <c:pt idx="2876">
                  <c:v>10.43702664763181</c:v>
                </c:pt>
                <c:pt idx="2877">
                  <c:v>10.43551906822148</c:v>
                </c:pt>
                <c:pt idx="2878">
                  <c:v>10.37806681034768</c:v>
                </c:pt>
                <c:pt idx="2879">
                  <c:v>10.39833160218549</c:v>
                </c:pt>
                <c:pt idx="2880">
                  <c:v>10.43126731077804</c:v>
                </c:pt>
                <c:pt idx="2881">
                  <c:v>10.45678462620661</c:v>
                </c:pt>
                <c:pt idx="2882">
                  <c:v>10.48882083846587</c:v>
                </c:pt>
                <c:pt idx="2883">
                  <c:v>10.52022999112144</c:v>
                </c:pt>
                <c:pt idx="2884">
                  <c:v>10.55629455778761</c:v>
                </c:pt>
                <c:pt idx="2885">
                  <c:v>10.58601942725536</c:v>
                </c:pt>
                <c:pt idx="2886">
                  <c:v>10.58663336272052</c:v>
                </c:pt>
                <c:pt idx="2887">
                  <c:v>10.59523871270255</c:v>
                </c:pt>
                <c:pt idx="2888">
                  <c:v>10.61123183567323</c:v>
                </c:pt>
                <c:pt idx="2889">
                  <c:v>10.63712498431891</c:v>
                </c:pt>
                <c:pt idx="2890">
                  <c:v>10.65807031506593</c:v>
                </c:pt>
                <c:pt idx="2891">
                  <c:v>10.67490371098158</c:v>
                </c:pt>
                <c:pt idx="2892">
                  <c:v>10.68423675211825</c:v>
                </c:pt>
                <c:pt idx="2893">
                  <c:v>10.67500401998297</c:v>
                </c:pt>
                <c:pt idx="2894">
                  <c:v>10.63971999756654</c:v>
                </c:pt>
                <c:pt idx="2895">
                  <c:v>10.65638458347316</c:v>
                </c:pt>
                <c:pt idx="2896">
                  <c:v>9.054387252748053</c:v>
                </c:pt>
                <c:pt idx="2897">
                  <c:v>9.10328808440765</c:v>
                </c:pt>
                <c:pt idx="2898">
                  <c:v>9.178950803880403</c:v>
                </c:pt>
                <c:pt idx="2899">
                  <c:v>9.217759374293541</c:v>
                </c:pt>
                <c:pt idx="2900">
                  <c:v>9.19359254002243</c:v>
                </c:pt>
                <c:pt idx="2901">
                  <c:v>9.170453896436255</c:v>
                </c:pt>
                <c:pt idx="2902">
                  <c:v>9.128981939619724</c:v>
                </c:pt>
                <c:pt idx="2903">
                  <c:v>9.048457601663076</c:v>
                </c:pt>
                <c:pt idx="2904">
                  <c:v>9.057986676887338</c:v>
                </c:pt>
                <c:pt idx="2905">
                  <c:v>9.107363773565291</c:v>
                </c:pt>
                <c:pt idx="2906">
                  <c:v>9.17810547228312</c:v>
                </c:pt>
                <c:pt idx="2907">
                  <c:v>9.217808126383066</c:v>
                </c:pt>
                <c:pt idx="2908">
                  <c:v>9.286932740186526</c:v>
                </c:pt>
                <c:pt idx="2909">
                  <c:v>9.365789832356407</c:v>
                </c:pt>
                <c:pt idx="2910">
                  <c:v>9.390706690800895</c:v>
                </c:pt>
                <c:pt idx="2911">
                  <c:v>9.406471969821735</c:v>
                </c:pt>
                <c:pt idx="2912">
                  <c:v>7.287390731268037</c:v>
                </c:pt>
                <c:pt idx="2913">
                  <c:v>7.285120988350404</c:v>
                </c:pt>
                <c:pt idx="2914">
                  <c:v>7.316961714584762</c:v>
                </c:pt>
                <c:pt idx="2915">
                  <c:v>7.342967987655536</c:v>
                </c:pt>
                <c:pt idx="2916">
                  <c:v>7.370662607103938</c:v>
                </c:pt>
                <c:pt idx="2917">
                  <c:v>7.397764623658093</c:v>
                </c:pt>
                <c:pt idx="2918">
                  <c:v>7.426128514577184</c:v>
                </c:pt>
                <c:pt idx="2919">
                  <c:v>7.453215031059583</c:v>
                </c:pt>
                <c:pt idx="2920">
                  <c:v>7.48271628786417</c:v>
                </c:pt>
                <c:pt idx="2921">
                  <c:v>7.545358557605915</c:v>
                </c:pt>
                <c:pt idx="2922">
                  <c:v>7.601370994086113</c:v>
                </c:pt>
                <c:pt idx="2923">
                  <c:v>7.65973389394189</c:v>
                </c:pt>
                <c:pt idx="2924">
                  <c:v>7.736168453949917</c:v>
                </c:pt>
                <c:pt idx="2925">
                  <c:v>7.80588628595114</c:v>
                </c:pt>
                <c:pt idx="2926">
                  <c:v>7.867309365800231</c:v>
                </c:pt>
                <c:pt idx="2927">
                  <c:v>7.909095806273345</c:v>
                </c:pt>
                <c:pt idx="2928">
                  <c:v>8.171035301561284</c:v>
                </c:pt>
                <c:pt idx="2929">
                  <c:v>8.17282471056242</c:v>
                </c:pt>
                <c:pt idx="2930">
                  <c:v>8.202264346586932</c:v>
                </c:pt>
                <c:pt idx="2931">
                  <c:v>8.22693261314839</c:v>
                </c:pt>
                <c:pt idx="2932">
                  <c:v>8.21269210680458</c:v>
                </c:pt>
                <c:pt idx="2933">
                  <c:v>8.248123808407978</c:v>
                </c:pt>
                <c:pt idx="2934">
                  <c:v>8.190427610764864</c:v>
                </c:pt>
                <c:pt idx="2935">
                  <c:v>8.121396853916453</c:v>
                </c:pt>
                <c:pt idx="2936">
                  <c:v>8.130144398722725</c:v>
                </c:pt>
                <c:pt idx="2937">
                  <c:v>8.14564667340498</c:v>
                </c:pt>
                <c:pt idx="2938">
                  <c:v>8.168743997075188</c:v>
                </c:pt>
                <c:pt idx="2939">
                  <c:v>8.21188060994211</c:v>
                </c:pt>
                <c:pt idx="2940">
                  <c:v>8.251304412919721</c:v>
                </c:pt>
                <c:pt idx="2941">
                  <c:v>8.287388396251229</c:v>
                </c:pt>
                <c:pt idx="2942">
                  <c:v>8.301602211523304</c:v>
                </c:pt>
                <c:pt idx="2943">
                  <c:v>8.306762654253375</c:v>
                </c:pt>
                <c:pt idx="2944">
                  <c:v>9.226381567024415</c:v>
                </c:pt>
                <c:pt idx="2945">
                  <c:v>9.203792130703115</c:v>
                </c:pt>
                <c:pt idx="2946">
                  <c:v>9.245448461947158</c:v>
                </c:pt>
                <c:pt idx="2947">
                  <c:v>9.228803291427868</c:v>
                </c:pt>
                <c:pt idx="2948">
                  <c:v>9.148036785347866</c:v>
                </c:pt>
                <c:pt idx="2949">
                  <c:v>9.16581063550322</c:v>
                </c:pt>
                <c:pt idx="2950">
                  <c:v>9.180687223174386</c:v>
                </c:pt>
                <c:pt idx="2951">
                  <c:v>9.069755615198697</c:v>
                </c:pt>
                <c:pt idx="2952">
                  <c:v>8.971188781242606</c:v>
                </c:pt>
                <c:pt idx="2953">
                  <c:v>9.121638689313298</c:v>
                </c:pt>
                <c:pt idx="2954">
                  <c:v>9.20275790850892</c:v>
                </c:pt>
                <c:pt idx="2955">
                  <c:v>9.279966956072858</c:v>
                </c:pt>
                <c:pt idx="2956">
                  <c:v>9.341750256797684</c:v>
                </c:pt>
                <c:pt idx="2957">
                  <c:v>9.372146538869156</c:v>
                </c:pt>
                <c:pt idx="2958">
                  <c:v>9.32277520191476</c:v>
                </c:pt>
                <c:pt idx="2959">
                  <c:v>9.33145984189927</c:v>
                </c:pt>
                <c:pt idx="2960">
                  <c:v>7.101788102459463</c:v>
                </c:pt>
                <c:pt idx="2961">
                  <c:v>7.173154849237395</c:v>
                </c:pt>
                <c:pt idx="2962">
                  <c:v>7.236031323508314</c:v>
                </c:pt>
                <c:pt idx="2963">
                  <c:v>7.278126210763317</c:v>
                </c:pt>
                <c:pt idx="2964">
                  <c:v>7.311838409867831</c:v>
                </c:pt>
                <c:pt idx="2965">
                  <c:v>7.375955340413773</c:v>
                </c:pt>
                <c:pt idx="2966">
                  <c:v>7.429192031380419</c:v>
                </c:pt>
                <c:pt idx="2967">
                  <c:v>7.484449165212614</c:v>
                </c:pt>
                <c:pt idx="2968">
                  <c:v>7.540661087397637</c:v>
                </c:pt>
                <c:pt idx="2969">
                  <c:v>7.60180985436784</c:v>
                </c:pt>
                <c:pt idx="2970">
                  <c:v>7.669838442324521</c:v>
                </c:pt>
                <c:pt idx="2971">
                  <c:v>7.736592849909979</c:v>
                </c:pt>
                <c:pt idx="2972">
                  <c:v>7.805742482089744</c:v>
                </c:pt>
                <c:pt idx="2973">
                  <c:v>7.854614873394441</c:v>
                </c:pt>
                <c:pt idx="2974">
                  <c:v>7.894158871739397</c:v>
                </c:pt>
                <c:pt idx="2975">
                  <c:v>7.949269077527051</c:v>
                </c:pt>
                <c:pt idx="2976">
                  <c:v>7.521687238885501</c:v>
                </c:pt>
                <c:pt idx="2977">
                  <c:v>7.543792261763392</c:v>
                </c:pt>
                <c:pt idx="2978">
                  <c:v>7.587469846908073</c:v>
                </c:pt>
                <c:pt idx="2979">
                  <c:v>7.619883629739376</c:v>
                </c:pt>
                <c:pt idx="2980">
                  <c:v>7.617692022281677</c:v>
                </c:pt>
                <c:pt idx="2981">
                  <c:v>7.631573895326227</c:v>
                </c:pt>
                <c:pt idx="2982">
                  <c:v>7.647267503284255</c:v>
                </c:pt>
                <c:pt idx="2983">
                  <c:v>7.656393814080094</c:v>
                </c:pt>
                <c:pt idx="2984">
                  <c:v>7.657879516091855</c:v>
                </c:pt>
                <c:pt idx="2985">
                  <c:v>7.667896354768311</c:v>
                </c:pt>
                <c:pt idx="2986">
                  <c:v>7.693465651242002</c:v>
                </c:pt>
                <c:pt idx="2987">
                  <c:v>7.696178687543488</c:v>
                </c:pt>
                <c:pt idx="2988">
                  <c:v>7.69987215223653</c:v>
                </c:pt>
                <c:pt idx="2989">
                  <c:v>7.70700202260352</c:v>
                </c:pt>
                <c:pt idx="2990">
                  <c:v>7.715365756704967</c:v>
                </c:pt>
                <c:pt idx="2991">
                  <c:v>7.727665609959887</c:v>
                </c:pt>
                <c:pt idx="2992">
                  <c:v>6.909662070131974</c:v>
                </c:pt>
                <c:pt idx="2993">
                  <c:v>6.94818056554298</c:v>
                </c:pt>
                <c:pt idx="2994">
                  <c:v>6.951794834542322</c:v>
                </c:pt>
                <c:pt idx="2995">
                  <c:v>6.904570240491913</c:v>
                </c:pt>
                <c:pt idx="2996">
                  <c:v>6.899218179533167</c:v>
                </c:pt>
                <c:pt idx="2997">
                  <c:v>6.90855231365752</c:v>
                </c:pt>
                <c:pt idx="2998">
                  <c:v>6.93219197723821</c:v>
                </c:pt>
                <c:pt idx="2999">
                  <c:v>6.941741941000707</c:v>
                </c:pt>
                <c:pt idx="3000">
                  <c:v>6.969247731111432</c:v>
                </c:pt>
                <c:pt idx="3001">
                  <c:v>6.999511868928341</c:v>
                </c:pt>
                <c:pt idx="3002">
                  <c:v>7.027270254719481</c:v>
                </c:pt>
                <c:pt idx="3003">
                  <c:v>7.063763672403924</c:v>
                </c:pt>
                <c:pt idx="3004">
                  <c:v>7.099714228970084</c:v>
                </c:pt>
                <c:pt idx="3005">
                  <c:v>7.131741266081978</c:v>
                </c:pt>
                <c:pt idx="3006">
                  <c:v>7.169140051526527</c:v>
                </c:pt>
                <c:pt idx="3007">
                  <c:v>7.186975153693935</c:v>
                </c:pt>
                <c:pt idx="3008">
                  <c:v>5.736885899248721</c:v>
                </c:pt>
                <c:pt idx="3009">
                  <c:v>5.76734510673343</c:v>
                </c:pt>
                <c:pt idx="3010">
                  <c:v>5.797804314218138</c:v>
                </c:pt>
                <c:pt idx="3011">
                  <c:v>5.828263521702846</c:v>
                </c:pt>
                <c:pt idx="3012">
                  <c:v>5.858722729187555</c:v>
                </c:pt>
                <c:pt idx="3013">
                  <c:v>5.889181936672264</c:v>
                </c:pt>
                <c:pt idx="3014">
                  <c:v>5.919641144156972</c:v>
                </c:pt>
                <c:pt idx="3015">
                  <c:v>5.950100351641681</c:v>
                </c:pt>
                <c:pt idx="3016">
                  <c:v>5.98055955912639</c:v>
                </c:pt>
                <c:pt idx="3017">
                  <c:v>6.011018766611098</c:v>
                </c:pt>
                <c:pt idx="3018">
                  <c:v>6.041477974095807</c:v>
                </c:pt>
                <c:pt idx="3019">
                  <c:v>6.071937181580515</c:v>
                </c:pt>
                <c:pt idx="3020">
                  <c:v>6.102396389065224</c:v>
                </c:pt>
                <c:pt idx="3021">
                  <c:v>6.132855596549932</c:v>
                </c:pt>
                <c:pt idx="3022">
                  <c:v>6.163314804034641</c:v>
                </c:pt>
                <c:pt idx="3023">
                  <c:v>6.194405391104672</c:v>
                </c:pt>
              </c:numCache>
            </c:numRef>
          </c:xVal>
          <c:yVal>
            <c:numRef>
              <c:f>GDP_Anal!$D$67:$D$3090</c:f>
              <c:numCache>
                <c:formatCode>General</c:formatCode>
                <c:ptCount val="3024"/>
                <c:pt idx="0">
                  <c:v>0.650056298580897</c:v>
                </c:pt>
                <c:pt idx="1">
                  <c:v>0.647971142075865</c:v>
                </c:pt>
                <c:pt idx="2">
                  <c:v>0.64589423128871</c:v>
                </c:pt>
                <c:pt idx="3">
                  <c:v>0.643813118580038</c:v>
                </c:pt>
                <c:pt idx="4">
                  <c:v>0.641418151304475</c:v>
                </c:pt>
                <c:pt idx="5">
                  <c:v>0.639367028787639</c:v>
                </c:pt>
                <c:pt idx="6">
                  <c:v>0.637191942458518</c:v>
                </c:pt>
                <c:pt idx="7">
                  <c:v>0.641619410582517</c:v>
                </c:pt>
                <c:pt idx="8">
                  <c:v>0.638061820440807</c:v>
                </c:pt>
                <c:pt idx="9">
                  <c:v>0.637670261687101</c:v>
                </c:pt>
                <c:pt idx="10">
                  <c:v>0.634195409696379</c:v>
                </c:pt>
                <c:pt idx="11">
                  <c:v>0.632383540263614</c:v>
                </c:pt>
                <c:pt idx="12">
                  <c:v>0.630084662856154</c:v>
                </c:pt>
                <c:pt idx="13">
                  <c:v>0.627528623969624</c:v>
                </c:pt>
                <c:pt idx="14">
                  <c:v>0.628976876064123</c:v>
                </c:pt>
                <c:pt idx="15">
                  <c:v>0.631049714122953</c:v>
                </c:pt>
                <c:pt idx="16">
                  <c:v>0.283321078455783</c:v>
                </c:pt>
                <c:pt idx="17">
                  <c:v>0.298715367002461</c:v>
                </c:pt>
                <c:pt idx="18">
                  <c:v>0.285127540373794</c:v>
                </c:pt>
                <c:pt idx="19">
                  <c:v>0.283519954954486</c:v>
                </c:pt>
                <c:pt idx="20">
                  <c:v>0.290057914539947</c:v>
                </c:pt>
                <c:pt idx="21">
                  <c:v>0.288004499765507</c:v>
                </c:pt>
                <c:pt idx="22">
                  <c:v>0.280713087924149</c:v>
                </c:pt>
                <c:pt idx="23">
                  <c:v>0.275508350492069</c:v>
                </c:pt>
                <c:pt idx="24">
                  <c:v>0.275002265509701</c:v>
                </c:pt>
                <c:pt idx="25">
                  <c:v>0.273587986195107</c:v>
                </c:pt>
                <c:pt idx="26">
                  <c:v>0.273136901853691</c:v>
                </c:pt>
                <c:pt idx="27">
                  <c:v>0.273789127625377</c:v>
                </c:pt>
                <c:pt idx="28">
                  <c:v>0.275282326315308</c:v>
                </c:pt>
                <c:pt idx="29">
                  <c:v>0.27912100986516</c:v>
                </c:pt>
                <c:pt idx="30">
                  <c:v>0.287930514154448</c:v>
                </c:pt>
                <c:pt idx="31">
                  <c:v>0.291942133433587</c:v>
                </c:pt>
                <c:pt idx="32">
                  <c:v>0.302125747566484</c:v>
                </c:pt>
                <c:pt idx="33">
                  <c:v>0.287194388472895</c:v>
                </c:pt>
                <c:pt idx="34">
                  <c:v>0.29603940940413</c:v>
                </c:pt>
                <c:pt idx="35">
                  <c:v>0.288172386782764</c:v>
                </c:pt>
                <c:pt idx="36">
                  <c:v>0.295272131678389</c:v>
                </c:pt>
                <c:pt idx="37">
                  <c:v>0.293597468002876</c:v>
                </c:pt>
                <c:pt idx="38">
                  <c:v>0.289723953016743</c:v>
                </c:pt>
                <c:pt idx="39">
                  <c:v>0.297935364179322</c:v>
                </c:pt>
                <c:pt idx="40">
                  <c:v>0.287241358840953</c:v>
                </c:pt>
                <c:pt idx="41">
                  <c:v>0.283445824359792</c:v>
                </c:pt>
                <c:pt idx="42">
                  <c:v>0.286440711660082</c:v>
                </c:pt>
                <c:pt idx="43">
                  <c:v>0.278934576850336</c:v>
                </c:pt>
                <c:pt idx="44">
                  <c:v>0.277337860825984</c:v>
                </c:pt>
                <c:pt idx="45">
                  <c:v>0.278234834390852</c:v>
                </c:pt>
                <c:pt idx="46">
                  <c:v>0.285324304699262</c:v>
                </c:pt>
                <c:pt idx="47">
                  <c:v>0.289437997519117</c:v>
                </c:pt>
                <c:pt idx="48">
                  <c:v>0.21981674809289</c:v>
                </c:pt>
                <c:pt idx="49">
                  <c:v>0.219925081426223</c:v>
                </c:pt>
                <c:pt idx="50">
                  <c:v>0.220033414759556</c:v>
                </c:pt>
                <c:pt idx="51">
                  <c:v>0.22014174809289</c:v>
                </c:pt>
                <c:pt idx="52">
                  <c:v>0.220250081426223</c:v>
                </c:pt>
                <c:pt idx="53">
                  <c:v>0.220358414759556</c:v>
                </c:pt>
                <c:pt idx="54">
                  <c:v>0.220533414759556</c:v>
                </c:pt>
                <c:pt idx="55">
                  <c:v>0.220708414759556</c:v>
                </c:pt>
                <c:pt idx="56">
                  <c:v>0.220883414759556</c:v>
                </c:pt>
                <c:pt idx="57">
                  <c:v>0.221501414759556</c:v>
                </c:pt>
                <c:pt idx="58">
                  <c:v>0.220880414759556</c:v>
                </c:pt>
                <c:pt idx="59">
                  <c:v>0.221619414759556</c:v>
                </c:pt>
                <c:pt idx="60">
                  <c:v>0.22104674809289</c:v>
                </c:pt>
                <c:pt idx="61">
                  <c:v>0.221238414759556</c:v>
                </c:pt>
                <c:pt idx="62">
                  <c:v>0.221430081426223</c:v>
                </c:pt>
                <c:pt idx="63">
                  <c:v>0.221478164758482</c:v>
                </c:pt>
                <c:pt idx="64">
                  <c:v>0.581506138728801</c:v>
                </c:pt>
                <c:pt idx="65">
                  <c:v>0.580580654453865</c:v>
                </c:pt>
                <c:pt idx="66">
                  <c:v>0.577093684297475</c:v>
                </c:pt>
                <c:pt idx="67">
                  <c:v>0.573999826328595</c:v>
                </c:pt>
                <c:pt idx="68">
                  <c:v>0.566081334254715</c:v>
                </c:pt>
                <c:pt idx="69">
                  <c:v>0.569956287245731</c:v>
                </c:pt>
                <c:pt idx="70">
                  <c:v>0.566927902049024</c:v>
                </c:pt>
                <c:pt idx="71">
                  <c:v>0.570779143667822</c:v>
                </c:pt>
                <c:pt idx="72">
                  <c:v>0.563728834833774</c:v>
                </c:pt>
                <c:pt idx="73">
                  <c:v>0.56861425490165</c:v>
                </c:pt>
                <c:pt idx="74">
                  <c:v>0.560570676544339</c:v>
                </c:pt>
                <c:pt idx="75">
                  <c:v>0.560425918277099</c:v>
                </c:pt>
                <c:pt idx="76">
                  <c:v>0.552845933202557</c:v>
                </c:pt>
                <c:pt idx="77">
                  <c:v>0.547348502604239</c:v>
                </c:pt>
                <c:pt idx="78">
                  <c:v>0.549796940957554</c:v>
                </c:pt>
                <c:pt idx="79">
                  <c:v>0.5529347291136</c:v>
                </c:pt>
                <c:pt idx="80">
                  <c:v>0.335207084418482</c:v>
                </c:pt>
                <c:pt idx="81">
                  <c:v>0.335284523442872</c:v>
                </c:pt>
                <c:pt idx="82">
                  <c:v>0.335778629133929</c:v>
                </c:pt>
                <c:pt idx="83">
                  <c:v>0.335428832385961</c:v>
                </c:pt>
                <c:pt idx="84">
                  <c:v>0.33549570230466</c:v>
                </c:pt>
                <c:pt idx="85">
                  <c:v>0.335979238890026</c:v>
                </c:pt>
                <c:pt idx="86">
                  <c:v>0.324337775475392</c:v>
                </c:pt>
                <c:pt idx="87">
                  <c:v>0.336029645394091</c:v>
                </c:pt>
                <c:pt idx="88">
                  <c:v>0.337395639675712</c:v>
                </c:pt>
                <c:pt idx="89">
                  <c:v>0.337105661598166</c:v>
                </c:pt>
                <c:pt idx="90">
                  <c:v>0.341485336332224</c:v>
                </c:pt>
                <c:pt idx="91">
                  <c:v>0.344375427732949</c:v>
                </c:pt>
                <c:pt idx="92">
                  <c:v>0.344444338578119</c:v>
                </c:pt>
                <c:pt idx="93">
                  <c:v>0.347953179961522</c:v>
                </c:pt>
                <c:pt idx="94">
                  <c:v>0.351566188011591</c:v>
                </c:pt>
                <c:pt idx="95">
                  <c:v>0.355435946055177</c:v>
                </c:pt>
                <c:pt idx="96">
                  <c:v>0.213444146633359</c:v>
                </c:pt>
                <c:pt idx="97">
                  <c:v>0.213144718646374</c:v>
                </c:pt>
                <c:pt idx="98">
                  <c:v>0.213041579306366</c:v>
                </c:pt>
                <c:pt idx="99">
                  <c:v>0.212278095683219</c:v>
                </c:pt>
                <c:pt idx="100">
                  <c:v>0.211979816981449</c:v>
                </c:pt>
                <c:pt idx="101">
                  <c:v>0.211649242781022</c:v>
                </c:pt>
                <c:pt idx="102">
                  <c:v>0.211438198671918</c:v>
                </c:pt>
                <c:pt idx="103">
                  <c:v>0.210814621351761</c:v>
                </c:pt>
                <c:pt idx="104">
                  <c:v>0.21201330522165</c:v>
                </c:pt>
                <c:pt idx="105">
                  <c:v>0.211854800179496</c:v>
                </c:pt>
                <c:pt idx="106">
                  <c:v>0.212410291181788</c:v>
                </c:pt>
                <c:pt idx="107">
                  <c:v>0.211842247252167</c:v>
                </c:pt>
                <c:pt idx="108">
                  <c:v>0.211079428915467</c:v>
                </c:pt>
                <c:pt idx="109">
                  <c:v>0.212111110346331</c:v>
                </c:pt>
                <c:pt idx="110">
                  <c:v>0.215159624827117</c:v>
                </c:pt>
                <c:pt idx="111">
                  <c:v>0.218323972640509</c:v>
                </c:pt>
                <c:pt idx="112">
                  <c:v>0.244861006055428</c:v>
                </c:pt>
                <c:pt idx="113">
                  <c:v>0.2458979698629</c:v>
                </c:pt>
                <c:pt idx="114">
                  <c:v>0.240238583451308</c:v>
                </c:pt>
                <c:pt idx="115">
                  <c:v>0.244276493052777</c:v>
                </c:pt>
                <c:pt idx="116">
                  <c:v>0.234893593669775</c:v>
                </c:pt>
                <c:pt idx="117">
                  <c:v>0.239562362376154</c:v>
                </c:pt>
                <c:pt idx="118">
                  <c:v>0.236463083105747</c:v>
                </c:pt>
                <c:pt idx="119">
                  <c:v>0.238238345299184</c:v>
                </c:pt>
                <c:pt idx="120">
                  <c:v>0.233689745044164</c:v>
                </c:pt>
                <c:pt idx="121">
                  <c:v>0.239640853982611</c:v>
                </c:pt>
                <c:pt idx="122">
                  <c:v>0.243570771378716</c:v>
                </c:pt>
                <c:pt idx="123">
                  <c:v>0.247974397970776</c:v>
                </c:pt>
                <c:pt idx="124">
                  <c:v>0.255443382748021</c:v>
                </c:pt>
                <c:pt idx="125">
                  <c:v>0.252053989446735</c:v>
                </c:pt>
                <c:pt idx="126">
                  <c:v>0.263897816226273</c:v>
                </c:pt>
                <c:pt idx="127">
                  <c:v>0.268619903944995</c:v>
                </c:pt>
                <c:pt idx="128">
                  <c:v>0.20393860258226</c:v>
                </c:pt>
                <c:pt idx="129">
                  <c:v>0.202755465819506</c:v>
                </c:pt>
                <c:pt idx="130">
                  <c:v>0.202349947897097</c:v>
                </c:pt>
                <c:pt idx="131">
                  <c:v>0.202153779568185</c:v>
                </c:pt>
                <c:pt idx="132">
                  <c:v>0.20215612749856</c:v>
                </c:pt>
                <c:pt idx="133">
                  <c:v>0.202156442908609</c:v>
                </c:pt>
                <c:pt idx="134">
                  <c:v>0.20254243930688</c:v>
                </c:pt>
                <c:pt idx="135">
                  <c:v>0.201999974836768</c:v>
                </c:pt>
                <c:pt idx="136">
                  <c:v>0.202754400102929</c:v>
                </c:pt>
                <c:pt idx="137">
                  <c:v>0.20050748396289</c:v>
                </c:pt>
                <c:pt idx="138">
                  <c:v>0.200374910678456</c:v>
                </c:pt>
                <c:pt idx="139">
                  <c:v>0.200478294046413</c:v>
                </c:pt>
                <c:pt idx="140">
                  <c:v>0.201343746336148</c:v>
                </c:pt>
                <c:pt idx="141">
                  <c:v>0.202500123925797</c:v>
                </c:pt>
                <c:pt idx="142">
                  <c:v>0.206248552933184</c:v>
                </c:pt>
                <c:pt idx="143">
                  <c:v>0.209706481939538</c:v>
                </c:pt>
                <c:pt idx="144">
                  <c:v>0.169996474028492</c:v>
                </c:pt>
                <c:pt idx="145">
                  <c:v>0.171017458853085</c:v>
                </c:pt>
                <c:pt idx="146">
                  <c:v>0.169841898962232</c:v>
                </c:pt>
                <c:pt idx="147">
                  <c:v>0.170780566713654</c:v>
                </c:pt>
                <c:pt idx="148">
                  <c:v>0.17161943771711</c:v>
                </c:pt>
                <c:pt idx="149">
                  <c:v>0.171779853436012</c:v>
                </c:pt>
                <c:pt idx="150">
                  <c:v>0.17135185671852</c:v>
                </c:pt>
                <c:pt idx="151">
                  <c:v>0.173698046992898</c:v>
                </c:pt>
                <c:pt idx="152">
                  <c:v>0.168275190054604</c:v>
                </c:pt>
                <c:pt idx="153">
                  <c:v>0.178321873427662</c:v>
                </c:pt>
                <c:pt idx="154">
                  <c:v>0.17915713079041</c:v>
                </c:pt>
                <c:pt idx="155">
                  <c:v>0.201233607221478</c:v>
                </c:pt>
                <c:pt idx="156">
                  <c:v>0.202161752617272</c:v>
                </c:pt>
                <c:pt idx="157">
                  <c:v>0.197251946070889</c:v>
                </c:pt>
                <c:pt idx="158">
                  <c:v>0.200956733219946</c:v>
                </c:pt>
                <c:pt idx="159">
                  <c:v>0.205199103699299</c:v>
                </c:pt>
                <c:pt idx="160">
                  <c:v>0.250110195271952</c:v>
                </c:pt>
                <c:pt idx="161">
                  <c:v>0.256369180748774</c:v>
                </c:pt>
                <c:pt idx="162">
                  <c:v>0.256751715931836</c:v>
                </c:pt>
                <c:pt idx="163">
                  <c:v>0.260236779201907</c:v>
                </c:pt>
                <c:pt idx="164">
                  <c:v>0.260530742827979</c:v>
                </c:pt>
                <c:pt idx="165">
                  <c:v>0.260405565400922</c:v>
                </c:pt>
                <c:pt idx="166">
                  <c:v>0.242159095171367</c:v>
                </c:pt>
                <c:pt idx="167">
                  <c:v>0.241775585105623</c:v>
                </c:pt>
                <c:pt idx="168">
                  <c:v>0.243018386480728</c:v>
                </c:pt>
                <c:pt idx="169">
                  <c:v>0.245373398821145</c:v>
                </c:pt>
                <c:pt idx="170">
                  <c:v>0.244403696573958</c:v>
                </c:pt>
                <c:pt idx="171">
                  <c:v>0.245248732606045</c:v>
                </c:pt>
                <c:pt idx="172">
                  <c:v>0.248211304008619</c:v>
                </c:pt>
                <c:pt idx="173">
                  <c:v>0.247177335789585</c:v>
                </c:pt>
                <c:pt idx="174">
                  <c:v>0.254456501645419</c:v>
                </c:pt>
                <c:pt idx="175">
                  <c:v>0.258119173639074</c:v>
                </c:pt>
                <c:pt idx="176">
                  <c:v>0.333800282100709</c:v>
                </c:pt>
                <c:pt idx="177">
                  <c:v>0.334704951518595</c:v>
                </c:pt>
                <c:pt idx="178">
                  <c:v>0.33540558977117</c:v>
                </c:pt>
                <c:pt idx="179">
                  <c:v>0.337647308002481</c:v>
                </c:pt>
                <c:pt idx="180">
                  <c:v>0.337301912964158</c:v>
                </c:pt>
                <c:pt idx="181">
                  <c:v>0.336890600930682</c:v>
                </c:pt>
                <c:pt idx="182">
                  <c:v>0.336293965393924</c:v>
                </c:pt>
                <c:pt idx="183">
                  <c:v>0.331887337609255</c:v>
                </c:pt>
                <c:pt idx="184">
                  <c:v>0.331847703629484</c:v>
                </c:pt>
                <c:pt idx="185">
                  <c:v>0.334725398659286</c:v>
                </c:pt>
                <c:pt idx="186">
                  <c:v>0.336341448085462</c:v>
                </c:pt>
                <c:pt idx="187">
                  <c:v>0.337538836069531</c:v>
                </c:pt>
                <c:pt idx="188">
                  <c:v>0.338408396614158</c:v>
                </c:pt>
                <c:pt idx="189">
                  <c:v>0.339282001874233</c:v>
                </c:pt>
                <c:pt idx="190">
                  <c:v>0.342564198549918</c:v>
                </c:pt>
                <c:pt idx="191">
                  <c:v>0.34599681189077</c:v>
                </c:pt>
                <c:pt idx="192">
                  <c:v>0.328282692793684</c:v>
                </c:pt>
                <c:pt idx="193">
                  <c:v>0.327647069292803</c:v>
                </c:pt>
                <c:pt idx="194">
                  <c:v>0.327266060895191</c:v>
                </c:pt>
                <c:pt idx="195">
                  <c:v>0.327023851402254</c:v>
                </c:pt>
                <c:pt idx="196">
                  <c:v>0.326440893382315</c:v>
                </c:pt>
                <c:pt idx="197">
                  <c:v>0.325881981203707</c:v>
                </c:pt>
                <c:pt idx="198">
                  <c:v>0.326463640490059</c:v>
                </c:pt>
                <c:pt idx="199">
                  <c:v>0.324907084753138</c:v>
                </c:pt>
                <c:pt idx="200">
                  <c:v>0.324716400190645</c:v>
                </c:pt>
                <c:pt idx="201">
                  <c:v>0.324084210957674</c:v>
                </c:pt>
                <c:pt idx="202">
                  <c:v>0.318648469576576</c:v>
                </c:pt>
                <c:pt idx="203">
                  <c:v>0.318318463386917</c:v>
                </c:pt>
                <c:pt idx="204">
                  <c:v>0.318260874268504</c:v>
                </c:pt>
                <c:pt idx="205">
                  <c:v>0.327160980104998</c:v>
                </c:pt>
                <c:pt idx="206">
                  <c:v>0.329097919439996</c:v>
                </c:pt>
                <c:pt idx="207">
                  <c:v>0.331099192107262</c:v>
                </c:pt>
                <c:pt idx="208">
                  <c:v>0.485761638135182</c:v>
                </c:pt>
                <c:pt idx="209">
                  <c:v>0.482102094974071</c:v>
                </c:pt>
                <c:pt idx="210">
                  <c:v>0.477951318261773</c:v>
                </c:pt>
                <c:pt idx="211">
                  <c:v>0.475967141446148</c:v>
                </c:pt>
                <c:pt idx="212">
                  <c:v>0.477008740950507</c:v>
                </c:pt>
                <c:pt idx="213">
                  <c:v>0.470541341787343</c:v>
                </c:pt>
                <c:pt idx="214">
                  <c:v>0.468992078656435</c:v>
                </c:pt>
                <c:pt idx="215">
                  <c:v>0.46696706445825</c:v>
                </c:pt>
                <c:pt idx="216">
                  <c:v>0.468348850849231</c:v>
                </c:pt>
                <c:pt idx="217">
                  <c:v>0.464766129495002</c:v>
                </c:pt>
                <c:pt idx="218">
                  <c:v>0.459772971090548</c:v>
                </c:pt>
                <c:pt idx="219">
                  <c:v>0.458045196455428</c:v>
                </c:pt>
                <c:pt idx="220">
                  <c:v>0.456861996161731</c:v>
                </c:pt>
                <c:pt idx="221">
                  <c:v>0.455950014432937</c:v>
                </c:pt>
                <c:pt idx="222">
                  <c:v>0.459253188538498</c:v>
                </c:pt>
                <c:pt idx="223">
                  <c:v>0.46215417799036</c:v>
                </c:pt>
                <c:pt idx="224">
                  <c:v>0.261557051220291</c:v>
                </c:pt>
                <c:pt idx="225">
                  <c:v>0.261395727366876</c:v>
                </c:pt>
                <c:pt idx="226">
                  <c:v>0.260646819035931</c:v>
                </c:pt>
                <c:pt idx="227">
                  <c:v>0.259870235014579</c:v>
                </c:pt>
                <c:pt idx="228">
                  <c:v>0.259631122169823</c:v>
                </c:pt>
                <c:pt idx="229">
                  <c:v>0.258931106664969</c:v>
                </c:pt>
                <c:pt idx="230">
                  <c:v>0.257558929319627</c:v>
                </c:pt>
                <c:pt idx="231">
                  <c:v>0.256817026556053</c:v>
                </c:pt>
                <c:pt idx="232">
                  <c:v>0.252255061432652</c:v>
                </c:pt>
                <c:pt idx="233">
                  <c:v>0.243039939498709</c:v>
                </c:pt>
                <c:pt idx="234">
                  <c:v>0.248928571988558</c:v>
                </c:pt>
                <c:pt idx="235">
                  <c:v>0.247727065750649</c:v>
                </c:pt>
                <c:pt idx="236">
                  <c:v>0.248752508744103</c:v>
                </c:pt>
                <c:pt idx="237">
                  <c:v>0.24939898707713</c:v>
                </c:pt>
                <c:pt idx="238">
                  <c:v>0.253179695923621</c:v>
                </c:pt>
                <c:pt idx="239">
                  <c:v>0.257238701032112</c:v>
                </c:pt>
                <c:pt idx="240">
                  <c:v>0.217681780897747</c:v>
                </c:pt>
                <c:pt idx="241">
                  <c:v>0.221938064253976</c:v>
                </c:pt>
                <c:pt idx="242">
                  <c:v>0.221041548262921</c:v>
                </c:pt>
                <c:pt idx="243">
                  <c:v>0.221141599534562</c:v>
                </c:pt>
                <c:pt idx="244">
                  <c:v>0.229874656583561</c:v>
                </c:pt>
                <c:pt idx="245">
                  <c:v>0.231458641870305</c:v>
                </c:pt>
                <c:pt idx="246">
                  <c:v>0.222434614651522</c:v>
                </c:pt>
                <c:pt idx="247">
                  <c:v>0.223866440016695</c:v>
                </c:pt>
                <c:pt idx="248">
                  <c:v>0.225031916142764</c:v>
                </c:pt>
                <c:pt idx="249">
                  <c:v>0.22307135586244</c:v>
                </c:pt>
                <c:pt idx="250">
                  <c:v>0.219343960010415</c:v>
                </c:pt>
                <c:pt idx="251">
                  <c:v>0.215171723520584</c:v>
                </c:pt>
                <c:pt idx="252">
                  <c:v>0.214836114244385</c:v>
                </c:pt>
                <c:pt idx="253">
                  <c:v>0.214321258748515</c:v>
                </c:pt>
                <c:pt idx="254">
                  <c:v>0.219909248191841</c:v>
                </c:pt>
                <c:pt idx="255">
                  <c:v>0.22363072346741</c:v>
                </c:pt>
                <c:pt idx="256">
                  <c:v>0.257373990100049</c:v>
                </c:pt>
                <c:pt idx="257">
                  <c:v>0.257098491667478</c:v>
                </c:pt>
                <c:pt idx="258">
                  <c:v>0.256784375348728</c:v>
                </c:pt>
                <c:pt idx="259">
                  <c:v>0.257635909436482</c:v>
                </c:pt>
                <c:pt idx="260">
                  <c:v>0.257569760597407</c:v>
                </c:pt>
                <c:pt idx="261">
                  <c:v>0.236464993872153</c:v>
                </c:pt>
                <c:pt idx="262">
                  <c:v>0.235552992778403</c:v>
                </c:pt>
                <c:pt idx="263">
                  <c:v>0.234888964247661</c:v>
                </c:pt>
                <c:pt idx="264">
                  <c:v>0.234232431904419</c:v>
                </c:pt>
                <c:pt idx="265">
                  <c:v>0.233764453161878</c:v>
                </c:pt>
                <c:pt idx="266">
                  <c:v>0.240860619193603</c:v>
                </c:pt>
                <c:pt idx="267">
                  <c:v>0.269066510555112</c:v>
                </c:pt>
                <c:pt idx="268">
                  <c:v>0.277019664949671</c:v>
                </c:pt>
                <c:pt idx="269">
                  <c:v>0.281087882841632</c:v>
                </c:pt>
                <c:pt idx="270">
                  <c:v>0.285018028131319</c:v>
                </c:pt>
                <c:pt idx="271">
                  <c:v>0.288967423420762</c:v>
                </c:pt>
                <c:pt idx="272">
                  <c:v>0.29300758173685</c:v>
                </c:pt>
                <c:pt idx="273">
                  <c:v>0.293106711935969</c:v>
                </c:pt>
                <c:pt idx="274">
                  <c:v>0.289307478279038</c:v>
                </c:pt>
                <c:pt idx="275">
                  <c:v>0.293054702926782</c:v>
                </c:pt>
                <c:pt idx="276">
                  <c:v>0.28788263266668</c:v>
                </c:pt>
                <c:pt idx="277">
                  <c:v>0.290807107567676</c:v>
                </c:pt>
                <c:pt idx="278">
                  <c:v>0.298618796057689</c:v>
                </c:pt>
                <c:pt idx="279">
                  <c:v>0.307792473292859</c:v>
                </c:pt>
                <c:pt idx="280">
                  <c:v>0.286245534651636</c:v>
                </c:pt>
                <c:pt idx="281">
                  <c:v>0.284494583073381</c:v>
                </c:pt>
                <c:pt idx="282">
                  <c:v>0.283713384726112</c:v>
                </c:pt>
                <c:pt idx="283">
                  <c:v>0.277717706367429</c:v>
                </c:pt>
                <c:pt idx="284">
                  <c:v>0.283652164659497</c:v>
                </c:pt>
                <c:pt idx="285">
                  <c:v>0.279150122869433</c:v>
                </c:pt>
                <c:pt idx="286">
                  <c:v>0.281845658217821</c:v>
                </c:pt>
                <c:pt idx="287">
                  <c:v>0.285373717063574</c:v>
                </c:pt>
                <c:pt idx="288">
                  <c:v>0.514381888733688</c:v>
                </c:pt>
                <c:pt idx="289">
                  <c:v>0.506683969778798</c:v>
                </c:pt>
                <c:pt idx="290">
                  <c:v>0.504367869967996</c:v>
                </c:pt>
                <c:pt idx="291">
                  <c:v>0.497530151138021</c:v>
                </c:pt>
                <c:pt idx="292">
                  <c:v>0.492507006551814</c:v>
                </c:pt>
                <c:pt idx="293">
                  <c:v>0.488920270925848</c:v>
                </c:pt>
                <c:pt idx="294">
                  <c:v>0.486325884718633</c:v>
                </c:pt>
                <c:pt idx="295">
                  <c:v>0.487447371874324</c:v>
                </c:pt>
                <c:pt idx="296">
                  <c:v>0.486612060325184</c:v>
                </c:pt>
                <c:pt idx="297">
                  <c:v>0.48384149113407</c:v>
                </c:pt>
                <c:pt idx="298">
                  <c:v>0.484576595970366</c:v>
                </c:pt>
                <c:pt idx="299">
                  <c:v>0.480266407923537</c:v>
                </c:pt>
                <c:pt idx="300">
                  <c:v>0.4787662165112</c:v>
                </c:pt>
                <c:pt idx="301">
                  <c:v>0.474390856408621</c:v>
                </c:pt>
                <c:pt idx="302">
                  <c:v>0.479146601716562</c:v>
                </c:pt>
                <c:pt idx="303">
                  <c:v>0.482333239868664</c:v>
                </c:pt>
                <c:pt idx="304">
                  <c:v>0.447818497577414</c:v>
                </c:pt>
                <c:pt idx="305">
                  <c:v>0.459839481285209</c:v>
                </c:pt>
                <c:pt idx="306">
                  <c:v>0.454077083810356</c:v>
                </c:pt>
                <c:pt idx="307">
                  <c:v>0.445832458294317</c:v>
                </c:pt>
                <c:pt idx="308">
                  <c:v>0.435925613115538</c:v>
                </c:pt>
                <c:pt idx="309">
                  <c:v>0.428010989721079</c:v>
                </c:pt>
                <c:pt idx="310">
                  <c:v>0.424549003014117</c:v>
                </c:pt>
                <c:pt idx="311">
                  <c:v>0.424645408703497</c:v>
                </c:pt>
                <c:pt idx="312">
                  <c:v>0.416576170065235</c:v>
                </c:pt>
                <c:pt idx="313">
                  <c:v>0.412977452692462</c:v>
                </c:pt>
                <c:pt idx="314">
                  <c:v>0.410510877024522</c:v>
                </c:pt>
                <c:pt idx="315">
                  <c:v>0.406626560459975</c:v>
                </c:pt>
                <c:pt idx="316">
                  <c:v>0.408962695679893</c:v>
                </c:pt>
                <c:pt idx="317">
                  <c:v>0.4103315693882</c:v>
                </c:pt>
                <c:pt idx="318">
                  <c:v>0.407064632045092</c:v>
                </c:pt>
                <c:pt idx="319">
                  <c:v>0.410411966879238</c:v>
                </c:pt>
                <c:pt idx="320">
                  <c:v>0.366866588279036</c:v>
                </c:pt>
                <c:pt idx="321">
                  <c:v>0.359148415854316</c:v>
                </c:pt>
                <c:pt idx="322">
                  <c:v>0.355889270636139</c:v>
                </c:pt>
                <c:pt idx="323">
                  <c:v>0.351469035620444</c:v>
                </c:pt>
                <c:pt idx="324">
                  <c:v>0.352394624814878</c:v>
                </c:pt>
                <c:pt idx="325">
                  <c:v>0.352431953915041</c:v>
                </c:pt>
                <c:pt idx="326">
                  <c:v>0.349813074276901</c:v>
                </c:pt>
                <c:pt idx="327">
                  <c:v>0.348803946844726</c:v>
                </c:pt>
                <c:pt idx="328">
                  <c:v>0.349017812509184</c:v>
                </c:pt>
                <c:pt idx="329">
                  <c:v>0.343997192343188</c:v>
                </c:pt>
                <c:pt idx="330">
                  <c:v>0.341004583191084</c:v>
                </c:pt>
                <c:pt idx="331">
                  <c:v>0.336648777650367</c:v>
                </c:pt>
                <c:pt idx="332">
                  <c:v>0.33666395665605</c:v>
                </c:pt>
                <c:pt idx="333">
                  <c:v>0.3355280163556</c:v>
                </c:pt>
                <c:pt idx="334">
                  <c:v>0.337128771621159</c:v>
                </c:pt>
                <c:pt idx="335">
                  <c:v>0.33979309500217</c:v>
                </c:pt>
                <c:pt idx="336">
                  <c:v>0.222887449708546</c:v>
                </c:pt>
                <c:pt idx="337">
                  <c:v>0.222663725607039</c:v>
                </c:pt>
                <c:pt idx="338">
                  <c:v>0.237259544319984</c:v>
                </c:pt>
                <c:pt idx="339">
                  <c:v>0.233467085673046</c:v>
                </c:pt>
                <c:pt idx="340">
                  <c:v>0.226604118846311</c:v>
                </c:pt>
                <c:pt idx="341">
                  <c:v>0.232910987439495</c:v>
                </c:pt>
                <c:pt idx="342">
                  <c:v>0.233014552461755</c:v>
                </c:pt>
                <c:pt idx="343">
                  <c:v>0.229474891854878</c:v>
                </c:pt>
                <c:pt idx="344">
                  <c:v>0.221733084043262</c:v>
                </c:pt>
                <c:pt idx="345">
                  <c:v>0.226736375792481</c:v>
                </c:pt>
                <c:pt idx="346">
                  <c:v>0.229056871584258</c:v>
                </c:pt>
                <c:pt idx="347">
                  <c:v>0.228439280444604</c:v>
                </c:pt>
                <c:pt idx="348">
                  <c:v>0.232496225952439</c:v>
                </c:pt>
                <c:pt idx="349">
                  <c:v>0.23320731955608</c:v>
                </c:pt>
                <c:pt idx="350">
                  <c:v>0.236503617363164</c:v>
                </c:pt>
                <c:pt idx="351">
                  <c:v>0.240373435783735</c:v>
                </c:pt>
                <c:pt idx="352">
                  <c:v>0.425543533370627</c:v>
                </c:pt>
                <c:pt idx="353">
                  <c:v>0.415753397405376</c:v>
                </c:pt>
                <c:pt idx="354">
                  <c:v>0.41683295756315</c:v>
                </c:pt>
                <c:pt idx="355">
                  <c:v>0.418307309319451</c:v>
                </c:pt>
                <c:pt idx="356">
                  <c:v>0.419420706614526</c:v>
                </c:pt>
                <c:pt idx="357">
                  <c:v>0.422034499737841</c:v>
                </c:pt>
                <c:pt idx="358">
                  <c:v>0.413960901828057</c:v>
                </c:pt>
                <c:pt idx="359">
                  <c:v>0.419470278929332</c:v>
                </c:pt>
                <c:pt idx="360">
                  <c:v>0.40956088617495</c:v>
                </c:pt>
                <c:pt idx="361">
                  <c:v>0.406683980227012</c:v>
                </c:pt>
                <c:pt idx="362">
                  <c:v>0.405947854960836</c:v>
                </c:pt>
                <c:pt idx="363">
                  <c:v>0.405009561497024</c:v>
                </c:pt>
                <c:pt idx="364">
                  <c:v>0.405387689832173</c:v>
                </c:pt>
                <c:pt idx="365">
                  <c:v>0.404222327877736</c:v>
                </c:pt>
                <c:pt idx="366">
                  <c:v>0.416270671006664</c:v>
                </c:pt>
                <c:pt idx="367">
                  <c:v>0.419992330501441</c:v>
                </c:pt>
                <c:pt idx="368">
                  <c:v>0.310149023195654</c:v>
                </c:pt>
                <c:pt idx="369">
                  <c:v>0.308715415494882</c:v>
                </c:pt>
                <c:pt idx="370">
                  <c:v>0.306014451236039</c:v>
                </c:pt>
                <c:pt idx="371">
                  <c:v>0.307614022200268</c:v>
                </c:pt>
                <c:pt idx="372">
                  <c:v>0.30694970943091</c:v>
                </c:pt>
                <c:pt idx="373">
                  <c:v>0.307151043784489</c:v>
                </c:pt>
                <c:pt idx="374">
                  <c:v>0.303971861240246</c:v>
                </c:pt>
                <c:pt idx="375">
                  <c:v>0.302433055716504</c:v>
                </c:pt>
                <c:pt idx="376">
                  <c:v>0.298903982008221</c:v>
                </c:pt>
                <c:pt idx="377">
                  <c:v>0.295338305464719</c:v>
                </c:pt>
                <c:pt idx="378">
                  <c:v>0.29686675558999</c:v>
                </c:pt>
                <c:pt idx="379">
                  <c:v>0.297316816341968</c:v>
                </c:pt>
                <c:pt idx="380">
                  <c:v>0.289898230040599</c:v>
                </c:pt>
                <c:pt idx="381">
                  <c:v>0.290396215392622</c:v>
                </c:pt>
                <c:pt idx="382">
                  <c:v>0.2930966883224</c:v>
                </c:pt>
                <c:pt idx="383">
                  <c:v>0.296045857078222</c:v>
                </c:pt>
                <c:pt idx="384">
                  <c:v>0.263968763647167</c:v>
                </c:pt>
                <c:pt idx="385">
                  <c:v>0.263544049092796</c:v>
                </c:pt>
                <c:pt idx="386">
                  <c:v>0.261877932099402</c:v>
                </c:pt>
                <c:pt idx="387">
                  <c:v>0.262740128591221</c:v>
                </c:pt>
                <c:pt idx="388">
                  <c:v>0.262358605570845</c:v>
                </c:pt>
                <c:pt idx="389">
                  <c:v>0.261980883363477</c:v>
                </c:pt>
                <c:pt idx="390">
                  <c:v>0.257858647708599</c:v>
                </c:pt>
                <c:pt idx="391">
                  <c:v>0.25290352587486</c:v>
                </c:pt>
                <c:pt idx="392">
                  <c:v>0.238171101331093</c:v>
                </c:pt>
                <c:pt idx="393">
                  <c:v>0.235833697112529</c:v>
                </c:pt>
                <c:pt idx="394">
                  <c:v>0.222038000211038</c:v>
                </c:pt>
                <c:pt idx="395">
                  <c:v>0.236512387017336</c:v>
                </c:pt>
                <c:pt idx="396">
                  <c:v>0.222239416100057</c:v>
                </c:pt>
                <c:pt idx="397">
                  <c:v>0.236322996745747</c:v>
                </c:pt>
                <c:pt idx="398">
                  <c:v>0.238882984360529</c:v>
                </c:pt>
                <c:pt idx="399">
                  <c:v>0.240996055359984</c:v>
                </c:pt>
                <c:pt idx="400">
                  <c:v>0.203750949387725</c:v>
                </c:pt>
                <c:pt idx="401">
                  <c:v>0.208391060557606</c:v>
                </c:pt>
                <c:pt idx="402">
                  <c:v>0.207198533361955</c:v>
                </c:pt>
                <c:pt idx="403">
                  <c:v>0.202425728350883</c:v>
                </c:pt>
                <c:pt idx="404">
                  <c:v>0.201565403382978</c:v>
                </c:pt>
                <c:pt idx="405">
                  <c:v>0.203283022683672</c:v>
                </c:pt>
                <c:pt idx="406">
                  <c:v>0.20180919977632</c:v>
                </c:pt>
                <c:pt idx="407">
                  <c:v>0.201580924890268</c:v>
                </c:pt>
                <c:pt idx="408">
                  <c:v>0.199346134962046</c:v>
                </c:pt>
                <c:pt idx="409">
                  <c:v>0.204070719525091</c:v>
                </c:pt>
                <c:pt idx="410">
                  <c:v>0.200707112804725</c:v>
                </c:pt>
                <c:pt idx="411">
                  <c:v>0.197554952426491</c:v>
                </c:pt>
                <c:pt idx="412">
                  <c:v>0.199601869064476</c:v>
                </c:pt>
                <c:pt idx="413">
                  <c:v>0.196295185989517</c:v>
                </c:pt>
                <c:pt idx="414">
                  <c:v>0.201720971441947</c:v>
                </c:pt>
                <c:pt idx="415">
                  <c:v>0.203182368525399</c:v>
                </c:pt>
                <c:pt idx="416">
                  <c:v>0.531622424304141</c:v>
                </c:pt>
                <c:pt idx="417">
                  <c:v>0.531704646281461</c:v>
                </c:pt>
                <c:pt idx="418">
                  <c:v>0.528684205981766</c:v>
                </c:pt>
                <c:pt idx="419">
                  <c:v>0.525680667578006</c:v>
                </c:pt>
                <c:pt idx="420">
                  <c:v>0.525277656478616</c:v>
                </c:pt>
                <c:pt idx="421">
                  <c:v>0.525870693948299</c:v>
                </c:pt>
                <c:pt idx="422">
                  <c:v>0.524091554416406</c:v>
                </c:pt>
                <c:pt idx="423">
                  <c:v>0.523265721468152</c:v>
                </c:pt>
                <c:pt idx="424">
                  <c:v>0.522700817498066</c:v>
                </c:pt>
                <c:pt idx="425">
                  <c:v>0.524195121978681</c:v>
                </c:pt>
                <c:pt idx="426">
                  <c:v>0.526496940390943</c:v>
                </c:pt>
                <c:pt idx="427">
                  <c:v>0.522523626773954</c:v>
                </c:pt>
                <c:pt idx="428">
                  <c:v>0.519913770252436</c:v>
                </c:pt>
                <c:pt idx="429">
                  <c:v>0.517635494099441</c:v>
                </c:pt>
                <c:pt idx="430">
                  <c:v>0.516877057574876</c:v>
                </c:pt>
                <c:pt idx="431">
                  <c:v>0.519744763560399</c:v>
                </c:pt>
                <c:pt idx="432">
                  <c:v>0.590955713700909</c:v>
                </c:pt>
                <c:pt idx="433">
                  <c:v>0.588348891362373</c:v>
                </c:pt>
                <c:pt idx="434">
                  <c:v>0.588444383328714</c:v>
                </c:pt>
                <c:pt idx="435">
                  <c:v>0.590205749304304</c:v>
                </c:pt>
                <c:pt idx="436">
                  <c:v>0.58775258724341</c:v>
                </c:pt>
                <c:pt idx="437">
                  <c:v>0.588324969182028</c:v>
                </c:pt>
                <c:pt idx="438">
                  <c:v>0.588052873460496</c:v>
                </c:pt>
                <c:pt idx="439">
                  <c:v>0.585213713903497</c:v>
                </c:pt>
                <c:pt idx="440">
                  <c:v>0.587820409730914</c:v>
                </c:pt>
                <c:pt idx="441">
                  <c:v>0.596484631762703</c:v>
                </c:pt>
                <c:pt idx="442">
                  <c:v>0.592789938723318</c:v>
                </c:pt>
                <c:pt idx="443">
                  <c:v>0.595113058794086</c:v>
                </c:pt>
                <c:pt idx="444">
                  <c:v>0.599978473782969</c:v>
                </c:pt>
                <c:pt idx="445">
                  <c:v>0.597530640744133</c:v>
                </c:pt>
                <c:pt idx="446">
                  <c:v>0.604030862425903</c:v>
                </c:pt>
                <c:pt idx="447">
                  <c:v>0.606768931360354</c:v>
                </c:pt>
                <c:pt idx="448">
                  <c:v>0.520700658171417</c:v>
                </c:pt>
                <c:pt idx="449">
                  <c:v>0.521478555702413</c:v>
                </c:pt>
                <c:pt idx="450">
                  <c:v>0.51448165416664</c:v>
                </c:pt>
                <c:pt idx="451">
                  <c:v>0.506771501817662</c:v>
                </c:pt>
                <c:pt idx="452">
                  <c:v>0.499645186141945</c:v>
                </c:pt>
                <c:pt idx="453">
                  <c:v>0.494136812529227</c:v>
                </c:pt>
                <c:pt idx="454">
                  <c:v>0.493565236870407</c:v>
                </c:pt>
                <c:pt idx="455">
                  <c:v>0.490788601669504</c:v>
                </c:pt>
                <c:pt idx="456">
                  <c:v>0.486855433199042</c:v>
                </c:pt>
                <c:pt idx="457">
                  <c:v>0.479308309384964</c:v>
                </c:pt>
                <c:pt idx="458">
                  <c:v>0.469173444083181</c:v>
                </c:pt>
                <c:pt idx="459">
                  <c:v>0.465894416297633</c:v>
                </c:pt>
                <c:pt idx="460">
                  <c:v>0.460809835141965</c:v>
                </c:pt>
                <c:pt idx="461">
                  <c:v>0.458791015970269</c:v>
                </c:pt>
                <c:pt idx="462">
                  <c:v>0.458044260759015</c:v>
                </c:pt>
                <c:pt idx="463">
                  <c:v>0.461001453885456</c:v>
                </c:pt>
                <c:pt idx="464">
                  <c:v>0.461181908671118</c:v>
                </c:pt>
                <c:pt idx="465">
                  <c:v>0.452796261310475</c:v>
                </c:pt>
                <c:pt idx="466">
                  <c:v>0.457353914495838</c:v>
                </c:pt>
                <c:pt idx="467">
                  <c:v>0.455652968079993</c:v>
                </c:pt>
                <c:pt idx="468">
                  <c:v>0.454044564371893</c:v>
                </c:pt>
                <c:pt idx="469">
                  <c:v>0.454554497270348</c:v>
                </c:pt>
                <c:pt idx="470">
                  <c:v>0.455508006203872</c:v>
                </c:pt>
                <c:pt idx="471">
                  <c:v>0.456079584831725</c:v>
                </c:pt>
                <c:pt idx="472">
                  <c:v>0.451392593983605</c:v>
                </c:pt>
                <c:pt idx="473">
                  <c:v>0.449811081252684</c:v>
                </c:pt>
                <c:pt idx="474">
                  <c:v>0.453978771354091</c:v>
                </c:pt>
                <c:pt idx="475">
                  <c:v>0.454118974521011</c:v>
                </c:pt>
                <c:pt idx="476">
                  <c:v>0.448392744202729</c:v>
                </c:pt>
                <c:pt idx="477">
                  <c:v>0.447052935842597</c:v>
                </c:pt>
                <c:pt idx="478">
                  <c:v>0.450997526486425</c:v>
                </c:pt>
                <c:pt idx="479">
                  <c:v>0.45438980701433</c:v>
                </c:pt>
                <c:pt idx="480">
                  <c:v>0.250178977893586</c:v>
                </c:pt>
                <c:pt idx="481">
                  <c:v>0.249619382783667</c:v>
                </c:pt>
                <c:pt idx="482">
                  <c:v>0.249450949746127</c:v>
                </c:pt>
                <c:pt idx="483">
                  <c:v>0.248921065166188</c:v>
                </c:pt>
                <c:pt idx="484">
                  <c:v>0.248305885795269</c:v>
                </c:pt>
                <c:pt idx="485">
                  <c:v>0.248413190781274</c:v>
                </c:pt>
                <c:pt idx="486">
                  <c:v>0.250397506688437</c:v>
                </c:pt>
                <c:pt idx="487">
                  <c:v>0.25125501915924</c:v>
                </c:pt>
                <c:pt idx="488">
                  <c:v>0.248702569196359</c:v>
                </c:pt>
                <c:pt idx="489">
                  <c:v>0.247075564830872</c:v>
                </c:pt>
                <c:pt idx="490">
                  <c:v>0.246987291235934</c:v>
                </c:pt>
                <c:pt idx="491">
                  <c:v>0.245755385623834</c:v>
                </c:pt>
                <c:pt idx="492">
                  <c:v>0.250911169782324</c:v>
                </c:pt>
                <c:pt idx="493">
                  <c:v>0.252210665409834</c:v>
                </c:pt>
                <c:pt idx="494">
                  <c:v>0.255629371757302</c:v>
                </c:pt>
                <c:pt idx="495">
                  <c:v>0.25917099476962</c:v>
                </c:pt>
                <c:pt idx="496">
                  <c:v>0.335780519592595</c:v>
                </c:pt>
                <c:pt idx="497">
                  <c:v>0.318044574102593</c:v>
                </c:pt>
                <c:pt idx="498">
                  <c:v>0.333645482071768</c:v>
                </c:pt>
                <c:pt idx="499">
                  <c:v>0.32734199657056</c:v>
                </c:pt>
                <c:pt idx="500">
                  <c:v>0.330133253133366</c:v>
                </c:pt>
                <c:pt idx="501">
                  <c:v>0.323878542896132</c:v>
                </c:pt>
                <c:pt idx="502">
                  <c:v>0.324346564781484</c:v>
                </c:pt>
                <c:pt idx="503">
                  <c:v>0.325190692254797</c:v>
                </c:pt>
                <c:pt idx="504">
                  <c:v>0.329191361052805</c:v>
                </c:pt>
                <c:pt idx="505">
                  <c:v>0.325457967492175</c:v>
                </c:pt>
                <c:pt idx="506">
                  <c:v>0.321804969310407</c:v>
                </c:pt>
                <c:pt idx="507">
                  <c:v>0.32156952463538</c:v>
                </c:pt>
                <c:pt idx="508">
                  <c:v>0.321721170797751</c:v>
                </c:pt>
                <c:pt idx="509">
                  <c:v>0.318749482148609</c:v>
                </c:pt>
                <c:pt idx="510">
                  <c:v>0.319289731990941</c:v>
                </c:pt>
                <c:pt idx="511">
                  <c:v>0.323138309200317</c:v>
                </c:pt>
                <c:pt idx="512">
                  <c:v>0.589188182930865</c:v>
                </c:pt>
                <c:pt idx="513">
                  <c:v>0.5844090926737</c:v>
                </c:pt>
                <c:pt idx="514">
                  <c:v>0.578318472864229</c:v>
                </c:pt>
                <c:pt idx="515">
                  <c:v>0.58223265869681</c:v>
                </c:pt>
                <c:pt idx="516">
                  <c:v>0.586251868475396</c:v>
                </c:pt>
                <c:pt idx="517">
                  <c:v>0.58556969443007</c:v>
                </c:pt>
                <c:pt idx="518">
                  <c:v>0.585929724285116</c:v>
                </c:pt>
                <c:pt idx="519">
                  <c:v>0.586225845615365</c:v>
                </c:pt>
                <c:pt idx="520">
                  <c:v>0.589735913834131</c:v>
                </c:pt>
                <c:pt idx="521">
                  <c:v>0.587975090742226</c:v>
                </c:pt>
                <c:pt idx="522">
                  <c:v>0.58871989158213</c:v>
                </c:pt>
                <c:pt idx="523">
                  <c:v>0.592582507052454</c:v>
                </c:pt>
                <c:pt idx="524">
                  <c:v>0.590977382416007</c:v>
                </c:pt>
                <c:pt idx="525">
                  <c:v>0.590100361433151</c:v>
                </c:pt>
                <c:pt idx="526">
                  <c:v>0.597055186121593</c:v>
                </c:pt>
                <c:pt idx="527">
                  <c:v>0.600777360610606</c:v>
                </c:pt>
                <c:pt idx="528">
                  <c:v>0.57521155914465</c:v>
                </c:pt>
                <c:pt idx="529">
                  <c:v>0.573939018236012</c:v>
                </c:pt>
                <c:pt idx="530">
                  <c:v>0.570468155696987</c:v>
                </c:pt>
                <c:pt idx="531">
                  <c:v>0.572549344086113</c:v>
                </c:pt>
                <c:pt idx="532">
                  <c:v>0.573397907853186</c:v>
                </c:pt>
                <c:pt idx="533">
                  <c:v>0.57248419960278</c:v>
                </c:pt>
                <c:pt idx="534">
                  <c:v>0.574673992797751</c:v>
                </c:pt>
                <c:pt idx="535">
                  <c:v>0.569417723063454</c:v>
                </c:pt>
                <c:pt idx="536">
                  <c:v>0.571423336792369</c:v>
                </c:pt>
                <c:pt idx="537">
                  <c:v>0.569756779546994</c:v>
                </c:pt>
                <c:pt idx="538">
                  <c:v>0.570930077090441</c:v>
                </c:pt>
                <c:pt idx="539">
                  <c:v>0.569717284404755</c:v>
                </c:pt>
                <c:pt idx="540">
                  <c:v>0.566883998441224</c:v>
                </c:pt>
                <c:pt idx="541">
                  <c:v>0.564379856323357</c:v>
                </c:pt>
                <c:pt idx="542">
                  <c:v>0.566206667297776</c:v>
                </c:pt>
                <c:pt idx="543">
                  <c:v>0.567916096882194</c:v>
                </c:pt>
                <c:pt idx="544">
                  <c:v>0.238011514041013</c:v>
                </c:pt>
                <c:pt idx="545">
                  <c:v>0.237492681955077</c:v>
                </c:pt>
                <c:pt idx="546">
                  <c:v>0.233335277685262</c:v>
                </c:pt>
                <c:pt idx="547">
                  <c:v>0.232611593031083</c:v>
                </c:pt>
                <c:pt idx="548">
                  <c:v>0.238265959522132</c:v>
                </c:pt>
                <c:pt idx="549">
                  <c:v>0.234744302996671</c:v>
                </c:pt>
                <c:pt idx="550">
                  <c:v>0.228003417765327</c:v>
                </c:pt>
                <c:pt idx="551">
                  <c:v>0.228059773526962</c:v>
                </c:pt>
                <c:pt idx="552">
                  <c:v>0.226644206868789</c:v>
                </c:pt>
                <c:pt idx="553">
                  <c:v>0.222634337425239</c:v>
                </c:pt>
                <c:pt idx="554">
                  <c:v>0.222145956123535</c:v>
                </c:pt>
                <c:pt idx="555">
                  <c:v>0.230666887651167</c:v>
                </c:pt>
                <c:pt idx="556">
                  <c:v>0.232110614635442</c:v>
                </c:pt>
                <c:pt idx="557">
                  <c:v>0.243771999983617</c:v>
                </c:pt>
                <c:pt idx="558">
                  <c:v>0.247216661709387</c:v>
                </c:pt>
                <c:pt idx="559">
                  <c:v>0.250836017474147</c:v>
                </c:pt>
                <c:pt idx="560">
                  <c:v>0.294993464112085</c:v>
                </c:pt>
                <c:pt idx="561">
                  <c:v>0.291782620051326</c:v>
                </c:pt>
                <c:pt idx="562">
                  <c:v>0.2889634947796</c:v>
                </c:pt>
                <c:pt idx="563">
                  <c:v>0.286914602816562</c:v>
                </c:pt>
                <c:pt idx="564">
                  <c:v>0.284802061245302</c:v>
                </c:pt>
                <c:pt idx="565">
                  <c:v>0.282235646575797</c:v>
                </c:pt>
                <c:pt idx="566">
                  <c:v>0.279816482799413</c:v>
                </c:pt>
                <c:pt idx="567">
                  <c:v>0.278114514301577</c:v>
                </c:pt>
                <c:pt idx="568">
                  <c:v>0.275416061360953</c:v>
                </c:pt>
                <c:pt idx="569">
                  <c:v>0.27387038391696</c:v>
                </c:pt>
                <c:pt idx="570">
                  <c:v>0.270321700874709</c:v>
                </c:pt>
                <c:pt idx="571">
                  <c:v>0.266135752745781</c:v>
                </c:pt>
                <c:pt idx="572">
                  <c:v>0.260344322424015</c:v>
                </c:pt>
                <c:pt idx="573">
                  <c:v>0.255392919608319</c:v>
                </c:pt>
                <c:pt idx="574">
                  <c:v>0.267897859901583</c:v>
                </c:pt>
                <c:pt idx="575">
                  <c:v>0.271188642860539</c:v>
                </c:pt>
                <c:pt idx="576">
                  <c:v>0.273386576454662</c:v>
                </c:pt>
                <c:pt idx="577">
                  <c:v>0.275877875655699</c:v>
                </c:pt>
                <c:pt idx="578">
                  <c:v>0.274222367928614</c:v>
                </c:pt>
                <c:pt idx="579">
                  <c:v>0.277504234566194</c:v>
                </c:pt>
                <c:pt idx="580">
                  <c:v>0.272496567894965</c:v>
                </c:pt>
                <c:pt idx="581">
                  <c:v>0.270966463946433</c:v>
                </c:pt>
                <c:pt idx="582">
                  <c:v>0.271321649216652</c:v>
                </c:pt>
                <c:pt idx="583">
                  <c:v>0.270440801960866</c:v>
                </c:pt>
                <c:pt idx="584">
                  <c:v>0.267530375617132</c:v>
                </c:pt>
                <c:pt idx="585">
                  <c:v>0.266306240600766</c:v>
                </c:pt>
                <c:pt idx="586">
                  <c:v>0.26756038131939</c:v>
                </c:pt>
                <c:pt idx="587">
                  <c:v>0.270718949742767</c:v>
                </c:pt>
                <c:pt idx="588">
                  <c:v>0.270135858433868</c:v>
                </c:pt>
                <c:pt idx="589">
                  <c:v>0.270459496007264</c:v>
                </c:pt>
                <c:pt idx="590">
                  <c:v>0.273664144046652</c:v>
                </c:pt>
                <c:pt idx="591">
                  <c:v>0.277098081051841</c:v>
                </c:pt>
                <c:pt idx="592">
                  <c:v>0.465823246277767</c:v>
                </c:pt>
                <c:pt idx="593">
                  <c:v>0.450315671417075</c:v>
                </c:pt>
                <c:pt idx="594">
                  <c:v>0.453648928396547</c:v>
                </c:pt>
                <c:pt idx="595">
                  <c:v>0.449786109617685</c:v>
                </c:pt>
                <c:pt idx="596">
                  <c:v>0.45426292572236</c:v>
                </c:pt>
                <c:pt idx="597">
                  <c:v>0.437096503197563</c:v>
                </c:pt>
                <c:pt idx="598">
                  <c:v>0.440733392665064</c:v>
                </c:pt>
                <c:pt idx="599">
                  <c:v>0.458533015085084</c:v>
                </c:pt>
                <c:pt idx="600">
                  <c:v>0.444440088125836</c:v>
                </c:pt>
                <c:pt idx="601">
                  <c:v>0.450641973112522</c:v>
                </c:pt>
                <c:pt idx="602">
                  <c:v>0.452465750249209</c:v>
                </c:pt>
                <c:pt idx="603">
                  <c:v>0.44857350832558</c:v>
                </c:pt>
                <c:pt idx="604">
                  <c:v>0.444281604405915</c:v>
                </c:pt>
                <c:pt idx="605">
                  <c:v>0.445147561026447</c:v>
                </c:pt>
                <c:pt idx="606">
                  <c:v>0.447363654341565</c:v>
                </c:pt>
                <c:pt idx="607">
                  <c:v>0.451464298554739</c:v>
                </c:pt>
                <c:pt idx="608">
                  <c:v>0.456452801738534</c:v>
                </c:pt>
                <c:pt idx="609">
                  <c:v>0.446718049401142</c:v>
                </c:pt>
                <c:pt idx="610">
                  <c:v>0.454442924617155</c:v>
                </c:pt>
                <c:pt idx="611">
                  <c:v>0.455150752906847</c:v>
                </c:pt>
                <c:pt idx="612">
                  <c:v>0.454550828165828</c:v>
                </c:pt>
                <c:pt idx="613">
                  <c:v>0.453724674471711</c:v>
                </c:pt>
                <c:pt idx="614">
                  <c:v>0.451975292668004</c:v>
                </c:pt>
                <c:pt idx="615">
                  <c:v>0.453702203613433</c:v>
                </c:pt>
                <c:pt idx="616">
                  <c:v>0.44741339266059</c:v>
                </c:pt>
                <c:pt idx="617">
                  <c:v>0.446213374973441</c:v>
                </c:pt>
                <c:pt idx="618">
                  <c:v>0.449546461147095</c:v>
                </c:pt>
                <c:pt idx="619">
                  <c:v>0.452197786040238</c:v>
                </c:pt>
                <c:pt idx="620">
                  <c:v>0.445105986636853</c:v>
                </c:pt>
                <c:pt idx="621">
                  <c:v>0.444862064758882</c:v>
                </c:pt>
                <c:pt idx="622">
                  <c:v>0.44898986607555</c:v>
                </c:pt>
                <c:pt idx="623">
                  <c:v>0.452436733791669</c:v>
                </c:pt>
                <c:pt idx="624">
                  <c:v>0.537114599922536</c:v>
                </c:pt>
                <c:pt idx="625">
                  <c:v>0.533338516102953</c:v>
                </c:pt>
                <c:pt idx="626">
                  <c:v>0.536886835642675</c:v>
                </c:pt>
                <c:pt idx="627">
                  <c:v>0.535156739992953</c:v>
                </c:pt>
                <c:pt idx="628">
                  <c:v>0.532895333665731</c:v>
                </c:pt>
                <c:pt idx="629">
                  <c:v>0.532017105517675</c:v>
                </c:pt>
                <c:pt idx="630">
                  <c:v>0.533554578141703</c:v>
                </c:pt>
                <c:pt idx="631">
                  <c:v>0.535094498565175</c:v>
                </c:pt>
                <c:pt idx="632">
                  <c:v>0.540545758504897</c:v>
                </c:pt>
                <c:pt idx="633">
                  <c:v>0.540441946881286</c:v>
                </c:pt>
                <c:pt idx="634">
                  <c:v>0.538112764245175</c:v>
                </c:pt>
                <c:pt idx="635">
                  <c:v>0.548293669863231</c:v>
                </c:pt>
                <c:pt idx="636">
                  <c:v>0.538679062618786</c:v>
                </c:pt>
                <c:pt idx="637">
                  <c:v>0.537216328144317</c:v>
                </c:pt>
                <c:pt idx="638">
                  <c:v>0.545187556599014</c:v>
                </c:pt>
                <c:pt idx="639">
                  <c:v>0.54624504246946</c:v>
                </c:pt>
                <c:pt idx="640">
                  <c:v>0.325785378413325</c:v>
                </c:pt>
                <c:pt idx="641">
                  <c:v>0.327684402168709</c:v>
                </c:pt>
                <c:pt idx="642">
                  <c:v>0.325079523888679</c:v>
                </c:pt>
                <c:pt idx="643">
                  <c:v>0.323462832866981</c:v>
                </c:pt>
                <c:pt idx="644">
                  <c:v>0.321285259993618</c:v>
                </c:pt>
                <c:pt idx="645">
                  <c:v>0.32211027959942</c:v>
                </c:pt>
                <c:pt idx="646">
                  <c:v>0.320772093960613</c:v>
                </c:pt>
                <c:pt idx="647">
                  <c:v>0.322702021666388</c:v>
                </c:pt>
                <c:pt idx="648">
                  <c:v>0.322132420995497</c:v>
                </c:pt>
                <c:pt idx="649">
                  <c:v>0.324243289617522</c:v>
                </c:pt>
                <c:pt idx="650">
                  <c:v>0.317184503159131</c:v>
                </c:pt>
                <c:pt idx="651">
                  <c:v>0.321941120191712</c:v>
                </c:pt>
                <c:pt idx="652">
                  <c:v>0.320956213055126</c:v>
                </c:pt>
                <c:pt idx="653">
                  <c:v>0.321411019276723</c:v>
                </c:pt>
                <c:pt idx="654">
                  <c:v>0.324816425411375</c:v>
                </c:pt>
                <c:pt idx="655">
                  <c:v>0.328133447871746</c:v>
                </c:pt>
                <c:pt idx="656">
                  <c:v>0.449574357558144</c:v>
                </c:pt>
                <c:pt idx="657">
                  <c:v>0.444202665281424</c:v>
                </c:pt>
                <c:pt idx="658">
                  <c:v>0.448221362487252</c:v>
                </c:pt>
                <c:pt idx="659">
                  <c:v>0.448051170113875</c:v>
                </c:pt>
                <c:pt idx="660">
                  <c:v>0.443659887584364</c:v>
                </c:pt>
                <c:pt idx="661">
                  <c:v>0.443096280089011</c:v>
                </c:pt>
                <c:pt idx="662">
                  <c:v>0.445930690822141</c:v>
                </c:pt>
                <c:pt idx="663">
                  <c:v>0.449206851699548</c:v>
                </c:pt>
                <c:pt idx="664">
                  <c:v>0.447913968553408</c:v>
                </c:pt>
                <c:pt idx="665">
                  <c:v>0.443566010550153</c:v>
                </c:pt>
                <c:pt idx="666">
                  <c:v>0.444973724140217</c:v>
                </c:pt>
                <c:pt idx="667">
                  <c:v>0.442663622351802</c:v>
                </c:pt>
                <c:pt idx="668">
                  <c:v>0.438038895004918</c:v>
                </c:pt>
                <c:pt idx="669">
                  <c:v>0.437994633804326</c:v>
                </c:pt>
                <c:pt idx="670">
                  <c:v>0.442868271247162</c:v>
                </c:pt>
                <c:pt idx="671">
                  <c:v>0.446287971051007</c:v>
                </c:pt>
                <c:pt idx="672">
                  <c:v>0.196121303536997</c:v>
                </c:pt>
                <c:pt idx="673">
                  <c:v>0.195399797817095</c:v>
                </c:pt>
                <c:pt idx="674">
                  <c:v>0.196919236114475</c:v>
                </c:pt>
                <c:pt idx="675">
                  <c:v>0.194188169126805</c:v>
                </c:pt>
                <c:pt idx="676">
                  <c:v>0.194631287950438</c:v>
                </c:pt>
                <c:pt idx="677">
                  <c:v>0.193101882203575</c:v>
                </c:pt>
                <c:pt idx="678">
                  <c:v>0.194711709145474</c:v>
                </c:pt>
                <c:pt idx="679">
                  <c:v>0.191271121455323</c:v>
                </c:pt>
                <c:pt idx="680">
                  <c:v>0.191062966672694</c:v>
                </c:pt>
                <c:pt idx="681">
                  <c:v>0.189782592026163</c:v>
                </c:pt>
                <c:pt idx="682">
                  <c:v>0.18929970331468</c:v>
                </c:pt>
                <c:pt idx="683">
                  <c:v>0.188426448484438</c:v>
                </c:pt>
                <c:pt idx="684">
                  <c:v>0.188568551321006</c:v>
                </c:pt>
                <c:pt idx="685">
                  <c:v>0.189307387064079</c:v>
                </c:pt>
                <c:pt idx="686">
                  <c:v>0.192927708173464</c:v>
                </c:pt>
                <c:pt idx="687">
                  <c:v>0.196839501095144</c:v>
                </c:pt>
                <c:pt idx="688">
                  <c:v>0.289371048248999</c:v>
                </c:pt>
                <c:pt idx="689">
                  <c:v>0.286583764457727</c:v>
                </c:pt>
                <c:pt idx="690">
                  <c:v>0.287616738743141</c:v>
                </c:pt>
                <c:pt idx="691">
                  <c:v>0.289638301693774</c:v>
                </c:pt>
                <c:pt idx="692">
                  <c:v>0.287267268726822</c:v>
                </c:pt>
                <c:pt idx="693">
                  <c:v>0.286324829660671</c:v>
                </c:pt>
                <c:pt idx="694">
                  <c:v>0.286369086924129</c:v>
                </c:pt>
                <c:pt idx="695">
                  <c:v>0.285260881978621</c:v>
                </c:pt>
                <c:pt idx="696">
                  <c:v>0.285869898179704</c:v>
                </c:pt>
                <c:pt idx="697">
                  <c:v>0.283689001476941</c:v>
                </c:pt>
                <c:pt idx="698">
                  <c:v>0.286608376510746</c:v>
                </c:pt>
                <c:pt idx="699">
                  <c:v>0.284709875959376</c:v>
                </c:pt>
                <c:pt idx="700">
                  <c:v>0.283129529575461</c:v>
                </c:pt>
                <c:pt idx="701">
                  <c:v>0.287330238418097</c:v>
                </c:pt>
                <c:pt idx="702">
                  <c:v>0.291364338010747</c:v>
                </c:pt>
                <c:pt idx="703">
                  <c:v>0.295533255418646</c:v>
                </c:pt>
                <c:pt idx="704">
                  <c:v>0.216171810403248</c:v>
                </c:pt>
                <c:pt idx="705">
                  <c:v>0.219086006246592</c:v>
                </c:pt>
                <c:pt idx="706">
                  <c:v>0.222449491657822</c:v>
                </c:pt>
                <c:pt idx="707">
                  <c:v>0.220893122017439</c:v>
                </c:pt>
                <c:pt idx="708">
                  <c:v>0.216627221444231</c:v>
                </c:pt>
                <c:pt idx="709">
                  <c:v>0.221700628859946</c:v>
                </c:pt>
                <c:pt idx="710">
                  <c:v>0.22211410749584</c:v>
                </c:pt>
                <c:pt idx="711">
                  <c:v>0.221637116200271</c:v>
                </c:pt>
                <c:pt idx="712">
                  <c:v>0.221115773947994</c:v>
                </c:pt>
                <c:pt idx="713">
                  <c:v>0.241883698735865</c:v>
                </c:pt>
                <c:pt idx="714">
                  <c:v>0.243733425708787</c:v>
                </c:pt>
                <c:pt idx="715">
                  <c:v>0.237367105377826</c:v>
                </c:pt>
                <c:pt idx="716">
                  <c:v>0.237260266239598</c:v>
                </c:pt>
                <c:pt idx="717">
                  <c:v>0.238825789522384</c:v>
                </c:pt>
                <c:pt idx="718">
                  <c:v>0.240328375884889</c:v>
                </c:pt>
                <c:pt idx="719">
                  <c:v>0.242038878911277</c:v>
                </c:pt>
                <c:pt idx="720">
                  <c:v>0.170331612745033</c:v>
                </c:pt>
                <c:pt idx="721">
                  <c:v>0.171109750792709</c:v>
                </c:pt>
                <c:pt idx="722">
                  <c:v>0.171143790013902</c:v>
                </c:pt>
                <c:pt idx="723">
                  <c:v>0.16872100913733</c:v>
                </c:pt>
                <c:pt idx="724">
                  <c:v>0.168046799830929</c:v>
                </c:pt>
                <c:pt idx="725">
                  <c:v>0.166195879246743</c:v>
                </c:pt>
                <c:pt idx="726">
                  <c:v>0.165606358873676</c:v>
                </c:pt>
                <c:pt idx="727">
                  <c:v>0.164593627716869</c:v>
                </c:pt>
                <c:pt idx="728">
                  <c:v>0.165239732393815</c:v>
                </c:pt>
                <c:pt idx="729">
                  <c:v>0.166017763383338</c:v>
                </c:pt>
                <c:pt idx="730">
                  <c:v>0.166361314330203</c:v>
                </c:pt>
                <c:pt idx="731">
                  <c:v>0.171173513127333</c:v>
                </c:pt>
                <c:pt idx="732">
                  <c:v>0.167876370702</c:v>
                </c:pt>
                <c:pt idx="733">
                  <c:v>0.176626658970273</c:v>
                </c:pt>
                <c:pt idx="734">
                  <c:v>0.179945546146625</c:v>
                </c:pt>
                <c:pt idx="735">
                  <c:v>0.183374849987175</c:v>
                </c:pt>
                <c:pt idx="736">
                  <c:v>0.137957310681351</c:v>
                </c:pt>
                <c:pt idx="737">
                  <c:v>0.137730065876675</c:v>
                </c:pt>
                <c:pt idx="738">
                  <c:v>0.13780821961548</c:v>
                </c:pt>
                <c:pt idx="739">
                  <c:v>0.138763238994667</c:v>
                </c:pt>
                <c:pt idx="740">
                  <c:v>0.139058805957007</c:v>
                </c:pt>
                <c:pt idx="741">
                  <c:v>0.13878772410531</c:v>
                </c:pt>
                <c:pt idx="742">
                  <c:v>0.139883682944189</c:v>
                </c:pt>
                <c:pt idx="743">
                  <c:v>0.140857644705528</c:v>
                </c:pt>
                <c:pt idx="744">
                  <c:v>0.135826766361252</c:v>
                </c:pt>
                <c:pt idx="745">
                  <c:v>0.134042304124048</c:v>
                </c:pt>
                <c:pt idx="746">
                  <c:v>0.132727272080261</c:v>
                </c:pt>
                <c:pt idx="747">
                  <c:v>0.146503327493363</c:v>
                </c:pt>
                <c:pt idx="748">
                  <c:v>0.137465794745967</c:v>
                </c:pt>
                <c:pt idx="749">
                  <c:v>0.136770362583519</c:v>
                </c:pt>
                <c:pt idx="750">
                  <c:v>0.139821443378044</c:v>
                </c:pt>
                <c:pt idx="751">
                  <c:v>0.143035274171353</c:v>
                </c:pt>
                <c:pt idx="752">
                  <c:v>0.48038871913228</c:v>
                </c:pt>
                <c:pt idx="753">
                  <c:v>0.471005380048806</c:v>
                </c:pt>
                <c:pt idx="754">
                  <c:v>0.470310028532086</c:v>
                </c:pt>
                <c:pt idx="755">
                  <c:v>0.472532655909777</c:v>
                </c:pt>
                <c:pt idx="756">
                  <c:v>0.469535165356675</c:v>
                </c:pt>
                <c:pt idx="757">
                  <c:v>0.458774804231622</c:v>
                </c:pt>
                <c:pt idx="758">
                  <c:v>0.453091171334773</c:v>
                </c:pt>
                <c:pt idx="759">
                  <c:v>0.47214065635007</c:v>
                </c:pt>
                <c:pt idx="760">
                  <c:v>0.472410321865672</c:v>
                </c:pt>
                <c:pt idx="761">
                  <c:v>0.472922714173245</c:v>
                </c:pt>
                <c:pt idx="762">
                  <c:v>0.475474525819131</c:v>
                </c:pt>
                <c:pt idx="763">
                  <c:v>0.475438051753496</c:v>
                </c:pt>
                <c:pt idx="764">
                  <c:v>0.465485313707279</c:v>
                </c:pt>
                <c:pt idx="765">
                  <c:v>0.469264248159945</c:v>
                </c:pt>
                <c:pt idx="766">
                  <c:v>0.471318319149558</c:v>
                </c:pt>
                <c:pt idx="767">
                  <c:v>0.474926009171377</c:v>
                </c:pt>
                <c:pt idx="768">
                  <c:v>0.376420832695709</c:v>
                </c:pt>
                <c:pt idx="769">
                  <c:v>0.377845448442793</c:v>
                </c:pt>
                <c:pt idx="770">
                  <c:v>0.377967656627793</c:v>
                </c:pt>
                <c:pt idx="771">
                  <c:v>0.375530948840557</c:v>
                </c:pt>
                <c:pt idx="772">
                  <c:v>0.372102583273321</c:v>
                </c:pt>
                <c:pt idx="773">
                  <c:v>0.376192675386502</c:v>
                </c:pt>
                <c:pt idx="774">
                  <c:v>0.372990608988016</c:v>
                </c:pt>
                <c:pt idx="775">
                  <c:v>0.373185737418726</c:v>
                </c:pt>
                <c:pt idx="776">
                  <c:v>0.368835161381203</c:v>
                </c:pt>
                <c:pt idx="777">
                  <c:v>0.36614308969229</c:v>
                </c:pt>
                <c:pt idx="778">
                  <c:v>0.371400287678656</c:v>
                </c:pt>
                <c:pt idx="779">
                  <c:v>0.378409418991822</c:v>
                </c:pt>
                <c:pt idx="780">
                  <c:v>0.372868955998738</c:v>
                </c:pt>
                <c:pt idx="781">
                  <c:v>0.391389009657956</c:v>
                </c:pt>
                <c:pt idx="782">
                  <c:v>0.394413904249932</c:v>
                </c:pt>
                <c:pt idx="783">
                  <c:v>0.397686369929488</c:v>
                </c:pt>
                <c:pt idx="784">
                  <c:v>0.328860784450714</c:v>
                </c:pt>
                <c:pt idx="785">
                  <c:v>0.326306776926333</c:v>
                </c:pt>
                <c:pt idx="786">
                  <c:v>0.324764106982022</c:v>
                </c:pt>
                <c:pt idx="787">
                  <c:v>0.319368984916749</c:v>
                </c:pt>
                <c:pt idx="788">
                  <c:v>0.32131223900281</c:v>
                </c:pt>
                <c:pt idx="789">
                  <c:v>0.316418288030635</c:v>
                </c:pt>
                <c:pt idx="790">
                  <c:v>0.316139379733601</c:v>
                </c:pt>
                <c:pt idx="791">
                  <c:v>0.313790165557848</c:v>
                </c:pt>
                <c:pt idx="792">
                  <c:v>0.313117097552017</c:v>
                </c:pt>
                <c:pt idx="793">
                  <c:v>0.313200986648459</c:v>
                </c:pt>
                <c:pt idx="794">
                  <c:v>0.314973682988895</c:v>
                </c:pt>
                <c:pt idx="795">
                  <c:v>0.315876038833958</c:v>
                </c:pt>
                <c:pt idx="796">
                  <c:v>0.313572414966197</c:v>
                </c:pt>
                <c:pt idx="797">
                  <c:v>0.313528173364872</c:v>
                </c:pt>
                <c:pt idx="798">
                  <c:v>0.317070301355314</c:v>
                </c:pt>
                <c:pt idx="799">
                  <c:v>0.321134315459594</c:v>
                </c:pt>
                <c:pt idx="800">
                  <c:v>0.265420084687361</c:v>
                </c:pt>
                <c:pt idx="801">
                  <c:v>0.264706585024791</c:v>
                </c:pt>
                <c:pt idx="802">
                  <c:v>0.265349257295366</c:v>
                </c:pt>
                <c:pt idx="803">
                  <c:v>0.269120394594306</c:v>
                </c:pt>
                <c:pt idx="804">
                  <c:v>0.262282824288602</c:v>
                </c:pt>
                <c:pt idx="805">
                  <c:v>0.257682618159295</c:v>
                </c:pt>
                <c:pt idx="806">
                  <c:v>0.263552484090271</c:v>
                </c:pt>
                <c:pt idx="807">
                  <c:v>0.258383912198189</c:v>
                </c:pt>
                <c:pt idx="808">
                  <c:v>0.257297559820736</c:v>
                </c:pt>
                <c:pt idx="809">
                  <c:v>0.249310384862614</c:v>
                </c:pt>
                <c:pt idx="810">
                  <c:v>0.252790155392185</c:v>
                </c:pt>
                <c:pt idx="811">
                  <c:v>0.250843763017214</c:v>
                </c:pt>
                <c:pt idx="812">
                  <c:v>0.247804520621425</c:v>
                </c:pt>
                <c:pt idx="813">
                  <c:v>0.246557776365893</c:v>
                </c:pt>
                <c:pt idx="814">
                  <c:v>0.249646378856037</c:v>
                </c:pt>
                <c:pt idx="815">
                  <c:v>0.253241413721421</c:v>
                </c:pt>
                <c:pt idx="816">
                  <c:v>0.29280587743999</c:v>
                </c:pt>
                <c:pt idx="817">
                  <c:v>0.296303069620487</c:v>
                </c:pt>
                <c:pt idx="818">
                  <c:v>0.292061844177536</c:v>
                </c:pt>
                <c:pt idx="819">
                  <c:v>0.286975310921388</c:v>
                </c:pt>
                <c:pt idx="820">
                  <c:v>0.284459428309433</c:v>
                </c:pt>
                <c:pt idx="821">
                  <c:v>0.282066353398537</c:v>
                </c:pt>
                <c:pt idx="822">
                  <c:v>0.278176444107608</c:v>
                </c:pt>
                <c:pt idx="823">
                  <c:v>0.276804182583044</c:v>
                </c:pt>
                <c:pt idx="824">
                  <c:v>0.270617673919809</c:v>
                </c:pt>
                <c:pt idx="825">
                  <c:v>0.263682026237752</c:v>
                </c:pt>
                <c:pt idx="826">
                  <c:v>0.263061975993476</c:v>
                </c:pt>
                <c:pt idx="827">
                  <c:v>0.260950334445953</c:v>
                </c:pt>
                <c:pt idx="828">
                  <c:v>0.260548011904276</c:v>
                </c:pt>
                <c:pt idx="829">
                  <c:v>0.258945731332147</c:v>
                </c:pt>
                <c:pt idx="830">
                  <c:v>0.270600689301235</c:v>
                </c:pt>
                <c:pt idx="831">
                  <c:v>0.274817890490902</c:v>
                </c:pt>
                <c:pt idx="832">
                  <c:v>0.312060419342076</c:v>
                </c:pt>
                <c:pt idx="833">
                  <c:v>0.309823271909511</c:v>
                </c:pt>
                <c:pt idx="834">
                  <c:v>0.313427147633227</c:v>
                </c:pt>
                <c:pt idx="835">
                  <c:v>0.306143700439016</c:v>
                </c:pt>
                <c:pt idx="836">
                  <c:v>0.302556819233955</c:v>
                </c:pt>
                <c:pt idx="837">
                  <c:v>0.310053873824175</c:v>
                </c:pt>
                <c:pt idx="838">
                  <c:v>0.310132985227769</c:v>
                </c:pt>
                <c:pt idx="839">
                  <c:v>0.308427177228232</c:v>
                </c:pt>
                <c:pt idx="840">
                  <c:v>0.308427743377582</c:v>
                </c:pt>
                <c:pt idx="841">
                  <c:v>0.307099364157634</c:v>
                </c:pt>
                <c:pt idx="842">
                  <c:v>0.302389555048183</c:v>
                </c:pt>
                <c:pt idx="843">
                  <c:v>0.305450124445877</c:v>
                </c:pt>
                <c:pt idx="844">
                  <c:v>0.30201245844213</c:v>
                </c:pt>
                <c:pt idx="845">
                  <c:v>0.303394032134289</c:v>
                </c:pt>
                <c:pt idx="846">
                  <c:v>0.308496414592393</c:v>
                </c:pt>
                <c:pt idx="847">
                  <c:v>0.31208763573155</c:v>
                </c:pt>
                <c:pt idx="848">
                  <c:v>0.478000386305145</c:v>
                </c:pt>
                <c:pt idx="849">
                  <c:v>0.477895584094555</c:v>
                </c:pt>
                <c:pt idx="850">
                  <c:v>0.479589027318996</c:v>
                </c:pt>
                <c:pt idx="851">
                  <c:v>0.479997207908681</c:v>
                </c:pt>
                <c:pt idx="852">
                  <c:v>0.474979179934444</c:v>
                </c:pt>
                <c:pt idx="853">
                  <c:v>0.465355422439931</c:v>
                </c:pt>
                <c:pt idx="854">
                  <c:v>0.463481549265033</c:v>
                </c:pt>
                <c:pt idx="855">
                  <c:v>0.460569720953803</c:v>
                </c:pt>
                <c:pt idx="856">
                  <c:v>0.456863253573834</c:v>
                </c:pt>
                <c:pt idx="857">
                  <c:v>0.454060992789068</c:v>
                </c:pt>
                <c:pt idx="858">
                  <c:v>0.451631282501161</c:v>
                </c:pt>
                <c:pt idx="859">
                  <c:v>0.452362037927484</c:v>
                </c:pt>
                <c:pt idx="860">
                  <c:v>0.452338459039599</c:v>
                </c:pt>
                <c:pt idx="861">
                  <c:v>0.450877202949275</c:v>
                </c:pt>
                <c:pt idx="862">
                  <c:v>0.45293437616612</c:v>
                </c:pt>
                <c:pt idx="863">
                  <c:v>0.455106165685925</c:v>
                </c:pt>
                <c:pt idx="864">
                  <c:v>0.496412868635822</c:v>
                </c:pt>
                <c:pt idx="865">
                  <c:v>0.503424344335586</c:v>
                </c:pt>
                <c:pt idx="866">
                  <c:v>0.499172571226813</c:v>
                </c:pt>
                <c:pt idx="867">
                  <c:v>0.498718832166445</c:v>
                </c:pt>
                <c:pt idx="868">
                  <c:v>0.478180945256312</c:v>
                </c:pt>
                <c:pt idx="869">
                  <c:v>0.491446659818789</c:v>
                </c:pt>
                <c:pt idx="870">
                  <c:v>0.496000536657182</c:v>
                </c:pt>
                <c:pt idx="871">
                  <c:v>0.48643861935629</c:v>
                </c:pt>
                <c:pt idx="872">
                  <c:v>0.507246512089261</c:v>
                </c:pt>
                <c:pt idx="873">
                  <c:v>0.528548985451013</c:v>
                </c:pt>
                <c:pt idx="874">
                  <c:v>0.516455605129651</c:v>
                </c:pt>
                <c:pt idx="875">
                  <c:v>0.48875393152048</c:v>
                </c:pt>
                <c:pt idx="876">
                  <c:v>0.483105636320417</c:v>
                </c:pt>
                <c:pt idx="877">
                  <c:v>0.479291365711778</c:v>
                </c:pt>
                <c:pt idx="878">
                  <c:v>0.483523249861665</c:v>
                </c:pt>
                <c:pt idx="879">
                  <c:v>0.48652165847264</c:v>
                </c:pt>
                <c:pt idx="880">
                  <c:v>0.267769478032801</c:v>
                </c:pt>
                <c:pt idx="881">
                  <c:v>0.270432742119</c:v>
                </c:pt>
                <c:pt idx="882">
                  <c:v>0.269367982504607</c:v>
                </c:pt>
                <c:pt idx="883">
                  <c:v>0.283661977521887</c:v>
                </c:pt>
                <c:pt idx="884">
                  <c:v>0.283817381907658</c:v>
                </c:pt>
                <c:pt idx="885">
                  <c:v>0.28398837916472</c:v>
                </c:pt>
                <c:pt idx="886">
                  <c:v>0.27917353220429</c:v>
                </c:pt>
                <c:pt idx="887">
                  <c:v>0.285862471253737</c:v>
                </c:pt>
                <c:pt idx="888">
                  <c:v>0.281709544296626</c:v>
                </c:pt>
                <c:pt idx="889">
                  <c:v>0.279263058703636</c:v>
                </c:pt>
                <c:pt idx="890">
                  <c:v>0.281154847305998</c:v>
                </c:pt>
                <c:pt idx="891">
                  <c:v>0.277350878044177</c:v>
                </c:pt>
                <c:pt idx="892">
                  <c:v>0.287435903056689</c:v>
                </c:pt>
                <c:pt idx="893">
                  <c:v>0.284954141827177</c:v>
                </c:pt>
                <c:pt idx="894">
                  <c:v>0.289250067550346</c:v>
                </c:pt>
                <c:pt idx="895">
                  <c:v>0.292720213621373</c:v>
                </c:pt>
                <c:pt idx="896">
                  <c:v>0.572899788616996</c:v>
                </c:pt>
                <c:pt idx="897">
                  <c:v>0.57053018141851</c:v>
                </c:pt>
                <c:pt idx="898">
                  <c:v>0.569186935436294</c:v>
                </c:pt>
                <c:pt idx="899">
                  <c:v>0.569465202836091</c:v>
                </c:pt>
                <c:pt idx="900">
                  <c:v>0.570241138372168</c:v>
                </c:pt>
                <c:pt idx="901">
                  <c:v>0.573055465469628</c:v>
                </c:pt>
                <c:pt idx="902">
                  <c:v>0.572374881953571</c:v>
                </c:pt>
                <c:pt idx="903">
                  <c:v>0.565193674497422</c:v>
                </c:pt>
                <c:pt idx="904">
                  <c:v>0.570585361747832</c:v>
                </c:pt>
                <c:pt idx="905">
                  <c:v>0.567033428457296</c:v>
                </c:pt>
                <c:pt idx="906">
                  <c:v>0.565577663802529</c:v>
                </c:pt>
                <c:pt idx="907">
                  <c:v>0.561701761391049</c:v>
                </c:pt>
                <c:pt idx="908">
                  <c:v>0.558733223432647</c:v>
                </c:pt>
                <c:pt idx="909">
                  <c:v>0.554871170560786</c:v>
                </c:pt>
                <c:pt idx="910">
                  <c:v>0.556237587487493</c:v>
                </c:pt>
                <c:pt idx="911">
                  <c:v>0.558769275255072</c:v>
                </c:pt>
                <c:pt idx="912">
                  <c:v>0.340275397007505</c:v>
                </c:pt>
                <c:pt idx="913">
                  <c:v>0.334447595406234</c:v>
                </c:pt>
                <c:pt idx="914">
                  <c:v>0.337452844997868</c:v>
                </c:pt>
                <c:pt idx="915">
                  <c:v>0.33705643212249</c:v>
                </c:pt>
                <c:pt idx="916">
                  <c:v>0.339589727433385</c:v>
                </c:pt>
                <c:pt idx="917">
                  <c:v>0.339071110553751</c:v>
                </c:pt>
                <c:pt idx="918">
                  <c:v>0.339383148067238</c:v>
                </c:pt>
                <c:pt idx="919">
                  <c:v>0.339020123748727</c:v>
                </c:pt>
                <c:pt idx="920">
                  <c:v>0.330947907147331</c:v>
                </c:pt>
                <c:pt idx="921">
                  <c:v>0.338755364890354</c:v>
                </c:pt>
                <c:pt idx="922">
                  <c:v>0.341684063219084</c:v>
                </c:pt>
                <c:pt idx="923">
                  <c:v>0.341586773052163</c:v>
                </c:pt>
                <c:pt idx="924">
                  <c:v>0.341423946770139</c:v>
                </c:pt>
                <c:pt idx="925">
                  <c:v>0.340180382279109</c:v>
                </c:pt>
                <c:pt idx="926">
                  <c:v>0.347330648844159</c:v>
                </c:pt>
                <c:pt idx="927">
                  <c:v>0.349114228837832</c:v>
                </c:pt>
                <c:pt idx="928">
                  <c:v>0.183527700541902</c:v>
                </c:pt>
                <c:pt idx="929">
                  <c:v>0.18483178706667</c:v>
                </c:pt>
                <c:pt idx="930">
                  <c:v>0.185048989508038</c:v>
                </c:pt>
                <c:pt idx="931">
                  <c:v>0.187746311556582</c:v>
                </c:pt>
                <c:pt idx="932">
                  <c:v>0.187251419395237</c:v>
                </c:pt>
                <c:pt idx="933">
                  <c:v>0.187833695697743</c:v>
                </c:pt>
                <c:pt idx="934">
                  <c:v>0.18477080832347</c:v>
                </c:pt>
                <c:pt idx="935">
                  <c:v>0.185716377748342</c:v>
                </c:pt>
                <c:pt idx="936">
                  <c:v>0.18420146103306</c:v>
                </c:pt>
                <c:pt idx="937">
                  <c:v>0.183897674250984</c:v>
                </c:pt>
                <c:pt idx="938">
                  <c:v>0.18248992533874</c:v>
                </c:pt>
                <c:pt idx="939">
                  <c:v>0.199503112910857</c:v>
                </c:pt>
                <c:pt idx="940">
                  <c:v>0.188186136742372</c:v>
                </c:pt>
                <c:pt idx="941">
                  <c:v>0.18903725027237</c:v>
                </c:pt>
                <c:pt idx="942">
                  <c:v>0.192536165986694</c:v>
                </c:pt>
                <c:pt idx="943">
                  <c:v>0.196311748364295</c:v>
                </c:pt>
                <c:pt idx="944">
                  <c:v>0.146449821633733</c:v>
                </c:pt>
                <c:pt idx="945">
                  <c:v>0.145447144708098</c:v>
                </c:pt>
                <c:pt idx="946">
                  <c:v>0.14545034936383</c:v>
                </c:pt>
                <c:pt idx="947">
                  <c:v>0.145296063913636</c:v>
                </c:pt>
                <c:pt idx="948">
                  <c:v>0.144925950171804</c:v>
                </c:pt>
                <c:pt idx="949">
                  <c:v>0.144438469778736</c:v>
                </c:pt>
                <c:pt idx="950">
                  <c:v>0.144097364279543</c:v>
                </c:pt>
                <c:pt idx="951">
                  <c:v>0.14375035480772</c:v>
                </c:pt>
                <c:pt idx="952">
                  <c:v>0.143137159100843</c:v>
                </c:pt>
                <c:pt idx="953">
                  <c:v>0.143626303741831</c:v>
                </c:pt>
                <c:pt idx="954">
                  <c:v>0.145420527232856</c:v>
                </c:pt>
                <c:pt idx="955">
                  <c:v>0.160547054138687</c:v>
                </c:pt>
                <c:pt idx="956">
                  <c:v>0.159087694918451</c:v>
                </c:pt>
                <c:pt idx="957">
                  <c:v>0.163899022525434</c:v>
                </c:pt>
                <c:pt idx="958">
                  <c:v>0.166474042794149</c:v>
                </c:pt>
                <c:pt idx="959">
                  <c:v>0.170645813060776</c:v>
                </c:pt>
                <c:pt idx="960">
                  <c:v>0.398862009818947</c:v>
                </c:pt>
                <c:pt idx="961">
                  <c:v>0.388228815861142</c:v>
                </c:pt>
                <c:pt idx="962">
                  <c:v>0.389078953585919</c:v>
                </c:pt>
                <c:pt idx="963">
                  <c:v>0.390438807037768</c:v>
                </c:pt>
                <c:pt idx="964">
                  <c:v>0.39422102799722</c:v>
                </c:pt>
                <c:pt idx="965">
                  <c:v>0.385694013836671</c:v>
                </c:pt>
                <c:pt idx="966">
                  <c:v>0.392005106934361</c:v>
                </c:pt>
                <c:pt idx="967">
                  <c:v>0.392743384485578</c:v>
                </c:pt>
                <c:pt idx="968">
                  <c:v>0.36863487992601</c:v>
                </c:pt>
                <c:pt idx="969">
                  <c:v>0.381947337026205</c:v>
                </c:pt>
                <c:pt idx="970">
                  <c:v>0.383567096316833</c:v>
                </c:pt>
                <c:pt idx="971">
                  <c:v>0.380070814712077</c:v>
                </c:pt>
                <c:pt idx="972">
                  <c:v>0.378973917980021</c:v>
                </c:pt>
                <c:pt idx="973">
                  <c:v>0.377860073051046</c:v>
                </c:pt>
                <c:pt idx="974">
                  <c:v>0.38032217694379</c:v>
                </c:pt>
                <c:pt idx="975">
                  <c:v>0.383276895114485</c:v>
                </c:pt>
                <c:pt idx="976">
                  <c:v>0.474517343346765</c:v>
                </c:pt>
                <c:pt idx="977">
                  <c:v>0.475486449947037</c:v>
                </c:pt>
                <c:pt idx="978">
                  <c:v>0.472538086923686</c:v>
                </c:pt>
                <c:pt idx="979">
                  <c:v>0.455008918673771</c:v>
                </c:pt>
                <c:pt idx="980">
                  <c:v>0.459154401403123</c:v>
                </c:pt>
                <c:pt idx="981">
                  <c:v>0.457136755986643</c:v>
                </c:pt>
                <c:pt idx="982">
                  <c:v>0.444739107037523</c:v>
                </c:pt>
                <c:pt idx="983">
                  <c:v>0.449234543504867</c:v>
                </c:pt>
                <c:pt idx="984">
                  <c:v>0.444205111828607</c:v>
                </c:pt>
                <c:pt idx="985">
                  <c:v>0.437397879869192</c:v>
                </c:pt>
                <c:pt idx="986">
                  <c:v>0.459734212538026</c:v>
                </c:pt>
                <c:pt idx="987">
                  <c:v>0.451563628518484</c:v>
                </c:pt>
                <c:pt idx="988">
                  <c:v>0.44820123413168</c:v>
                </c:pt>
                <c:pt idx="989">
                  <c:v>0.445577905288053</c:v>
                </c:pt>
                <c:pt idx="990">
                  <c:v>0.443929234178845</c:v>
                </c:pt>
                <c:pt idx="991">
                  <c:v>0.447789502352501</c:v>
                </c:pt>
                <c:pt idx="992">
                  <c:v>0.248705972129744</c:v>
                </c:pt>
                <c:pt idx="993">
                  <c:v>0.246530010647991</c:v>
                </c:pt>
                <c:pt idx="994">
                  <c:v>0.241731028002924</c:v>
                </c:pt>
                <c:pt idx="995">
                  <c:v>0.244449632823174</c:v>
                </c:pt>
                <c:pt idx="996">
                  <c:v>0.241208108759577</c:v>
                </c:pt>
                <c:pt idx="997">
                  <c:v>0.248903708786701</c:v>
                </c:pt>
                <c:pt idx="998">
                  <c:v>0.24253551956916</c:v>
                </c:pt>
                <c:pt idx="999">
                  <c:v>0.243940212714634</c:v>
                </c:pt>
                <c:pt idx="1000">
                  <c:v>0.244677862846596</c:v>
                </c:pt>
                <c:pt idx="1001">
                  <c:v>0.243285901312381</c:v>
                </c:pt>
                <c:pt idx="1002">
                  <c:v>0.236166791892964</c:v>
                </c:pt>
                <c:pt idx="1003">
                  <c:v>0.24141610217105</c:v>
                </c:pt>
                <c:pt idx="1004">
                  <c:v>0.237915340148952</c:v>
                </c:pt>
                <c:pt idx="1005">
                  <c:v>0.253974502672412</c:v>
                </c:pt>
                <c:pt idx="1006">
                  <c:v>0.256221972291532</c:v>
                </c:pt>
                <c:pt idx="1007">
                  <c:v>0.260684670705532</c:v>
                </c:pt>
                <c:pt idx="1008">
                  <c:v>0.163197847665184</c:v>
                </c:pt>
                <c:pt idx="1009">
                  <c:v>0.163046684034188</c:v>
                </c:pt>
                <c:pt idx="1010">
                  <c:v>0.162692458111126</c:v>
                </c:pt>
                <c:pt idx="1011">
                  <c:v>0.162416160601694</c:v>
                </c:pt>
                <c:pt idx="1012">
                  <c:v>0.163309298837482</c:v>
                </c:pt>
                <c:pt idx="1013">
                  <c:v>0.163889903081026</c:v>
                </c:pt>
                <c:pt idx="1014">
                  <c:v>0.163012556250853</c:v>
                </c:pt>
                <c:pt idx="1015">
                  <c:v>0.163507990365113</c:v>
                </c:pt>
                <c:pt idx="1016">
                  <c:v>0.164408786957774</c:v>
                </c:pt>
                <c:pt idx="1017">
                  <c:v>0.164614168956729</c:v>
                </c:pt>
                <c:pt idx="1018">
                  <c:v>0.166242430564038</c:v>
                </c:pt>
                <c:pt idx="1019">
                  <c:v>0.168723574335865</c:v>
                </c:pt>
                <c:pt idx="1020">
                  <c:v>0.168167509319692</c:v>
                </c:pt>
                <c:pt idx="1021">
                  <c:v>0.184442506756518</c:v>
                </c:pt>
                <c:pt idx="1022">
                  <c:v>0.188603944307931</c:v>
                </c:pt>
                <c:pt idx="1023">
                  <c:v>0.192908215190229</c:v>
                </c:pt>
                <c:pt idx="1024">
                  <c:v>0.444525760920354</c:v>
                </c:pt>
                <c:pt idx="1025">
                  <c:v>0.440349699746219</c:v>
                </c:pt>
                <c:pt idx="1026">
                  <c:v>0.439346970414513</c:v>
                </c:pt>
                <c:pt idx="1027">
                  <c:v>0.439442072518582</c:v>
                </c:pt>
                <c:pt idx="1028">
                  <c:v>0.434515170012483</c:v>
                </c:pt>
                <c:pt idx="1029">
                  <c:v>0.437737625585458</c:v>
                </c:pt>
                <c:pt idx="1030">
                  <c:v>0.444389540932754</c:v>
                </c:pt>
                <c:pt idx="1031">
                  <c:v>0.441008861161734</c:v>
                </c:pt>
                <c:pt idx="1032">
                  <c:v>0.450210214715611</c:v>
                </c:pt>
                <c:pt idx="1033">
                  <c:v>0.444352046758705</c:v>
                </c:pt>
                <c:pt idx="1034">
                  <c:v>0.439023964140802</c:v>
                </c:pt>
                <c:pt idx="1035">
                  <c:v>0.43214959154701</c:v>
                </c:pt>
                <c:pt idx="1036">
                  <c:v>0.428226609184081</c:v>
                </c:pt>
                <c:pt idx="1037">
                  <c:v>0.426167015982261</c:v>
                </c:pt>
                <c:pt idx="1038">
                  <c:v>0.429687150736089</c:v>
                </c:pt>
                <c:pt idx="1039">
                  <c:v>0.432678173587851</c:v>
                </c:pt>
                <c:pt idx="1040">
                  <c:v>0.154835043602322</c:v>
                </c:pt>
                <c:pt idx="1041">
                  <c:v>0.153990661115226</c:v>
                </c:pt>
                <c:pt idx="1042">
                  <c:v>0.1545619315763</c:v>
                </c:pt>
                <c:pt idx="1043">
                  <c:v>0.154090519110544</c:v>
                </c:pt>
                <c:pt idx="1044">
                  <c:v>0.15408048875861</c:v>
                </c:pt>
                <c:pt idx="1045">
                  <c:v>0.152527775479847</c:v>
                </c:pt>
                <c:pt idx="1046">
                  <c:v>0.155596072541823</c:v>
                </c:pt>
                <c:pt idx="1047">
                  <c:v>0.159146128411387</c:v>
                </c:pt>
                <c:pt idx="1048">
                  <c:v>0.15607829810209</c:v>
                </c:pt>
                <c:pt idx="1049">
                  <c:v>0.155551118199296</c:v>
                </c:pt>
                <c:pt idx="1050">
                  <c:v>0.156906984366963</c:v>
                </c:pt>
                <c:pt idx="1051">
                  <c:v>0.15685132552594</c:v>
                </c:pt>
                <c:pt idx="1052">
                  <c:v>0.17990052503374</c:v>
                </c:pt>
                <c:pt idx="1053">
                  <c:v>0.176846422503338</c:v>
                </c:pt>
                <c:pt idx="1054">
                  <c:v>0.180925963486444</c:v>
                </c:pt>
                <c:pt idx="1055">
                  <c:v>0.185250504465937</c:v>
                </c:pt>
                <c:pt idx="1056">
                  <c:v>0.310711988002757</c:v>
                </c:pt>
                <c:pt idx="1057">
                  <c:v>0.310407596889282</c:v>
                </c:pt>
                <c:pt idx="1058">
                  <c:v>0.309375076250572</c:v>
                </c:pt>
                <c:pt idx="1059">
                  <c:v>0.307520794230948</c:v>
                </c:pt>
                <c:pt idx="1060">
                  <c:v>0.305871615123194</c:v>
                </c:pt>
                <c:pt idx="1061">
                  <c:v>0.308146411871162</c:v>
                </c:pt>
                <c:pt idx="1062">
                  <c:v>0.307705334635389</c:v>
                </c:pt>
                <c:pt idx="1063">
                  <c:v>0.3120692054996</c:v>
                </c:pt>
                <c:pt idx="1064">
                  <c:v>0.308311375247753</c:v>
                </c:pt>
                <c:pt idx="1065">
                  <c:v>0.309419689188396</c:v>
                </c:pt>
                <c:pt idx="1066">
                  <c:v>0.31006202215104</c:v>
                </c:pt>
                <c:pt idx="1067">
                  <c:v>0.311483131758592</c:v>
                </c:pt>
                <c:pt idx="1068">
                  <c:v>0.312523169268958</c:v>
                </c:pt>
                <c:pt idx="1069">
                  <c:v>0.313944425521622</c:v>
                </c:pt>
                <c:pt idx="1070">
                  <c:v>0.316586581443158</c:v>
                </c:pt>
                <c:pt idx="1071">
                  <c:v>0.320241103040199</c:v>
                </c:pt>
                <c:pt idx="1072">
                  <c:v>0.324004830937386</c:v>
                </c:pt>
                <c:pt idx="1073">
                  <c:v>0.325388978644622</c:v>
                </c:pt>
                <c:pt idx="1074">
                  <c:v>0.322395081104449</c:v>
                </c:pt>
                <c:pt idx="1075">
                  <c:v>0.31817323317573</c:v>
                </c:pt>
                <c:pt idx="1076">
                  <c:v>0.313442743030334</c:v>
                </c:pt>
                <c:pt idx="1077">
                  <c:v>0.309556595099778</c:v>
                </c:pt>
                <c:pt idx="1078">
                  <c:v>0.311486611853755</c:v>
                </c:pt>
                <c:pt idx="1079">
                  <c:v>0.312033512868826</c:v>
                </c:pt>
                <c:pt idx="1080">
                  <c:v>0.311225675465903</c:v>
                </c:pt>
                <c:pt idx="1081">
                  <c:v>0.307875074633418</c:v>
                </c:pt>
                <c:pt idx="1082">
                  <c:v>0.308222876512983</c:v>
                </c:pt>
                <c:pt idx="1083">
                  <c:v>0.305849243830587</c:v>
                </c:pt>
                <c:pt idx="1084">
                  <c:v>0.306560444728966</c:v>
                </c:pt>
                <c:pt idx="1085">
                  <c:v>0.308778354227204</c:v>
                </c:pt>
                <c:pt idx="1086">
                  <c:v>0.312600751229317</c:v>
                </c:pt>
                <c:pt idx="1087">
                  <c:v>0.316616928272078</c:v>
                </c:pt>
                <c:pt idx="1088">
                  <c:v>0.496174548927092</c:v>
                </c:pt>
                <c:pt idx="1089">
                  <c:v>0.49073373530482</c:v>
                </c:pt>
                <c:pt idx="1090">
                  <c:v>0.489291042735392</c:v>
                </c:pt>
                <c:pt idx="1091">
                  <c:v>0.485733573170841</c:v>
                </c:pt>
                <c:pt idx="1092">
                  <c:v>0.487370778232094</c:v>
                </c:pt>
                <c:pt idx="1093">
                  <c:v>0.486073204612992</c:v>
                </c:pt>
                <c:pt idx="1094">
                  <c:v>0.488624854437764</c:v>
                </c:pt>
                <c:pt idx="1095">
                  <c:v>0.490715028319251</c:v>
                </c:pt>
                <c:pt idx="1096">
                  <c:v>0.493073012695407</c:v>
                </c:pt>
                <c:pt idx="1097">
                  <c:v>0.487033527318038</c:v>
                </c:pt>
                <c:pt idx="1098">
                  <c:v>0.489714869081544</c:v>
                </c:pt>
                <c:pt idx="1099">
                  <c:v>0.490869274103178</c:v>
                </c:pt>
                <c:pt idx="1100">
                  <c:v>0.492118816874897</c:v>
                </c:pt>
                <c:pt idx="1101">
                  <c:v>0.486319662198823</c:v>
                </c:pt>
                <c:pt idx="1102">
                  <c:v>0.49173784007306</c:v>
                </c:pt>
                <c:pt idx="1103">
                  <c:v>0.495423279737991</c:v>
                </c:pt>
                <c:pt idx="1104">
                  <c:v>0.512745575346432</c:v>
                </c:pt>
                <c:pt idx="1105">
                  <c:v>0.524926226716557</c:v>
                </c:pt>
                <c:pt idx="1106">
                  <c:v>0.528283837715683</c:v>
                </c:pt>
                <c:pt idx="1107">
                  <c:v>0.524669272559497</c:v>
                </c:pt>
                <c:pt idx="1108">
                  <c:v>0.512509039215151</c:v>
                </c:pt>
                <c:pt idx="1109">
                  <c:v>0.526614436721313</c:v>
                </c:pt>
                <c:pt idx="1110">
                  <c:v>0.507871136441754</c:v>
                </c:pt>
                <c:pt idx="1111">
                  <c:v>0.515115501778251</c:v>
                </c:pt>
                <c:pt idx="1112">
                  <c:v>0.515000130027629</c:v>
                </c:pt>
                <c:pt idx="1113">
                  <c:v>0.514326463354954</c:v>
                </c:pt>
                <c:pt idx="1114">
                  <c:v>0.51543906304356</c:v>
                </c:pt>
                <c:pt idx="1115">
                  <c:v>0.506177925408725</c:v>
                </c:pt>
                <c:pt idx="1116">
                  <c:v>0.507215050764541</c:v>
                </c:pt>
                <c:pt idx="1117">
                  <c:v>0.512322934016514</c:v>
                </c:pt>
                <c:pt idx="1118">
                  <c:v>0.499783209492782</c:v>
                </c:pt>
                <c:pt idx="1119">
                  <c:v>0.502459670273615</c:v>
                </c:pt>
                <c:pt idx="1120">
                  <c:v>0.338017641193259</c:v>
                </c:pt>
                <c:pt idx="1121">
                  <c:v>0.333338808982302</c:v>
                </c:pt>
                <c:pt idx="1122">
                  <c:v>0.334694749167494</c:v>
                </c:pt>
                <c:pt idx="1123">
                  <c:v>0.334507192123419</c:v>
                </c:pt>
                <c:pt idx="1124">
                  <c:v>0.335791583465563</c:v>
                </c:pt>
                <c:pt idx="1125">
                  <c:v>0.33618364991787</c:v>
                </c:pt>
                <c:pt idx="1126">
                  <c:v>0.336497243519727</c:v>
                </c:pt>
                <c:pt idx="1127">
                  <c:v>0.341128180123293</c:v>
                </c:pt>
                <c:pt idx="1128">
                  <c:v>0.337739585687638</c:v>
                </c:pt>
                <c:pt idx="1129">
                  <c:v>0.34023994005047</c:v>
                </c:pt>
                <c:pt idx="1130">
                  <c:v>0.343274360642691</c:v>
                </c:pt>
                <c:pt idx="1131">
                  <c:v>0.334693469764395</c:v>
                </c:pt>
                <c:pt idx="1132">
                  <c:v>0.337943177596608</c:v>
                </c:pt>
                <c:pt idx="1133">
                  <c:v>0.335079154431599</c:v>
                </c:pt>
                <c:pt idx="1134">
                  <c:v>0.341303971618476</c:v>
                </c:pt>
                <c:pt idx="1135">
                  <c:v>0.344987752311899</c:v>
                </c:pt>
                <c:pt idx="1136">
                  <c:v>0.512998378021277</c:v>
                </c:pt>
                <c:pt idx="1137">
                  <c:v>0.500033675442212</c:v>
                </c:pt>
                <c:pt idx="1138">
                  <c:v>0.499104208331056</c:v>
                </c:pt>
                <c:pt idx="1139">
                  <c:v>0.493004171804656</c:v>
                </c:pt>
                <c:pt idx="1140">
                  <c:v>0.482329918005322</c:v>
                </c:pt>
                <c:pt idx="1141">
                  <c:v>0.473881259924357</c:v>
                </c:pt>
                <c:pt idx="1142">
                  <c:v>0.470653253979729</c:v>
                </c:pt>
                <c:pt idx="1143">
                  <c:v>0.474465056085543</c:v>
                </c:pt>
                <c:pt idx="1144">
                  <c:v>0.473457831480544</c:v>
                </c:pt>
                <c:pt idx="1145">
                  <c:v>0.474795018039071</c:v>
                </c:pt>
                <c:pt idx="1146">
                  <c:v>0.474271033391867</c:v>
                </c:pt>
                <c:pt idx="1147">
                  <c:v>0.483772517515421</c:v>
                </c:pt>
                <c:pt idx="1148">
                  <c:v>0.481412799599856</c:v>
                </c:pt>
                <c:pt idx="1149">
                  <c:v>0.479631688589188</c:v>
                </c:pt>
                <c:pt idx="1150">
                  <c:v>0.483278932428992</c:v>
                </c:pt>
                <c:pt idx="1151">
                  <c:v>0.486721644591151</c:v>
                </c:pt>
                <c:pt idx="1152">
                  <c:v>0.356551984624787</c:v>
                </c:pt>
                <c:pt idx="1153">
                  <c:v>0.35346117374679</c:v>
                </c:pt>
                <c:pt idx="1154">
                  <c:v>0.356575137828915</c:v>
                </c:pt>
                <c:pt idx="1155">
                  <c:v>0.348693149746702</c:v>
                </c:pt>
                <c:pt idx="1156">
                  <c:v>0.355711200397901</c:v>
                </c:pt>
                <c:pt idx="1157">
                  <c:v>0.34246548905828</c:v>
                </c:pt>
                <c:pt idx="1158">
                  <c:v>0.348150996984229</c:v>
                </c:pt>
                <c:pt idx="1159">
                  <c:v>0.342615079143523</c:v>
                </c:pt>
                <c:pt idx="1160">
                  <c:v>0.337812986283498</c:v>
                </c:pt>
                <c:pt idx="1161">
                  <c:v>0.33362171426302</c:v>
                </c:pt>
                <c:pt idx="1162">
                  <c:v>0.33393967948132</c:v>
                </c:pt>
                <c:pt idx="1163">
                  <c:v>0.325967539128402</c:v>
                </c:pt>
                <c:pt idx="1164">
                  <c:v>0.319444736126128</c:v>
                </c:pt>
                <c:pt idx="1165">
                  <c:v>0.325939797251108</c:v>
                </c:pt>
                <c:pt idx="1166">
                  <c:v>0.327955359297908</c:v>
                </c:pt>
                <c:pt idx="1167">
                  <c:v>0.331480577590547</c:v>
                </c:pt>
                <c:pt idx="1168">
                  <c:v>0.228415120337236</c:v>
                </c:pt>
                <c:pt idx="1169">
                  <c:v>0.228595408144076</c:v>
                </c:pt>
                <c:pt idx="1170">
                  <c:v>0.227539312794655</c:v>
                </c:pt>
                <c:pt idx="1171">
                  <c:v>0.227453658797576</c:v>
                </c:pt>
                <c:pt idx="1172">
                  <c:v>0.227102517711472</c:v>
                </c:pt>
                <c:pt idx="1173">
                  <c:v>0.225661886777178</c:v>
                </c:pt>
                <c:pt idx="1174">
                  <c:v>0.224522167260217</c:v>
                </c:pt>
                <c:pt idx="1175">
                  <c:v>0.223586312467976</c:v>
                </c:pt>
                <c:pt idx="1176">
                  <c:v>0.224837217676704</c:v>
                </c:pt>
                <c:pt idx="1177">
                  <c:v>0.224522855652613</c:v>
                </c:pt>
                <c:pt idx="1178">
                  <c:v>0.228025123509578</c:v>
                </c:pt>
                <c:pt idx="1179">
                  <c:v>0.233136619423352</c:v>
                </c:pt>
                <c:pt idx="1180">
                  <c:v>0.234594438470284</c:v>
                </c:pt>
                <c:pt idx="1181">
                  <c:v>0.239823055501276</c:v>
                </c:pt>
                <c:pt idx="1182">
                  <c:v>0.242960561215384</c:v>
                </c:pt>
                <c:pt idx="1183">
                  <c:v>0.246398483593169</c:v>
                </c:pt>
                <c:pt idx="1184">
                  <c:v>0.239933816199693</c:v>
                </c:pt>
                <c:pt idx="1185">
                  <c:v>0.23720702106714</c:v>
                </c:pt>
                <c:pt idx="1186">
                  <c:v>0.238987339439058</c:v>
                </c:pt>
                <c:pt idx="1187">
                  <c:v>0.238222942997155</c:v>
                </c:pt>
                <c:pt idx="1188">
                  <c:v>0.237324400055456</c:v>
                </c:pt>
                <c:pt idx="1189">
                  <c:v>0.23643805239404</c:v>
                </c:pt>
                <c:pt idx="1190">
                  <c:v>0.235598658280219</c:v>
                </c:pt>
                <c:pt idx="1191">
                  <c:v>0.235184061231032</c:v>
                </c:pt>
                <c:pt idx="1192">
                  <c:v>0.234412248257608</c:v>
                </c:pt>
                <c:pt idx="1193">
                  <c:v>0.231506288942719</c:v>
                </c:pt>
                <c:pt idx="1194">
                  <c:v>0.228792046285402</c:v>
                </c:pt>
                <c:pt idx="1195">
                  <c:v>0.226114567899426</c:v>
                </c:pt>
                <c:pt idx="1196">
                  <c:v>0.222616853823713</c:v>
                </c:pt>
                <c:pt idx="1197">
                  <c:v>0.219606323100541</c:v>
                </c:pt>
                <c:pt idx="1198">
                  <c:v>0.243765951703318</c:v>
                </c:pt>
                <c:pt idx="1199">
                  <c:v>0.247132746972043</c:v>
                </c:pt>
                <c:pt idx="1200">
                  <c:v>0.444712366768251</c:v>
                </c:pt>
                <c:pt idx="1201">
                  <c:v>0.441799248785088</c:v>
                </c:pt>
                <c:pt idx="1202">
                  <c:v>0.439240665051286</c:v>
                </c:pt>
                <c:pt idx="1203">
                  <c:v>0.436268556586294</c:v>
                </c:pt>
                <c:pt idx="1204">
                  <c:v>0.437663405928809</c:v>
                </c:pt>
                <c:pt idx="1205">
                  <c:v>0.433921022004232</c:v>
                </c:pt>
                <c:pt idx="1206">
                  <c:v>0.430763515820448</c:v>
                </c:pt>
                <c:pt idx="1207">
                  <c:v>0.426992831235893</c:v>
                </c:pt>
                <c:pt idx="1208">
                  <c:v>0.423120252676406</c:v>
                </c:pt>
                <c:pt idx="1209">
                  <c:v>0.425506587454815</c:v>
                </c:pt>
                <c:pt idx="1210">
                  <c:v>0.421642954369926</c:v>
                </c:pt>
                <c:pt idx="1211">
                  <c:v>0.418740710638606</c:v>
                </c:pt>
                <c:pt idx="1212">
                  <c:v>0.414082410834995</c:v>
                </c:pt>
                <c:pt idx="1213">
                  <c:v>0.409808503471403</c:v>
                </c:pt>
                <c:pt idx="1214">
                  <c:v>0.41079060592479</c:v>
                </c:pt>
                <c:pt idx="1215">
                  <c:v>0.412376661725781</c:v>
                </c:pt>
                <c:pt idx="1216">
                  <c:v>0.332993972029941</c:v>
                </c:pt>
                <c:pt idx="1217">
                  <c:v>0.331308167891204</c:v>
                </c:pt>
                <c:pt idx="1218">
                  <c:v>0.322034156013604</c:v>
                </c:pt>
                <c:pt idx="1219">
                  <c:v>0.32118057079453</c:v>
                </c:pt>
                <c:pt idx="1220">
                  <c:v>0.31699256935035</c:v>
                </c:pt>
                <c:pt idx="1221">
                  <c:v>0.304999688350892</c:v>
                </c:pt>
                <c:pt idx="1222">
                  <c:v>0.296702197472053</c:v>
                </c:pt>
                <c:pt idx="1223">
                  <c:v>0.30223312019762</c:v>
                </c:pt>
                <c:pt idx="1224">
                  <c:v>0.305828285143961</c:v>
                </c:pt>
                <c:pt idx="1225">
                  <c:v>0.303400809682034</c:v>
                </c:pt>
                <c:pt idx="1226">
                  <c:v>0.299016097185483</c:v>
                </c:pt>
                <c:pt idx="1227">
                  <c:v>0.299534662776864</c:v>
                </c:pt>
                <c:pt idx="1228">
                  <c:v>0.293967464696046</c:v>
                </c:pt>
                <c:pt idx="1229">
                  <c:v>0.292539505500535</c:v>
                </c:pt>
                <c:pt idx="1230">
                  <c:v>0.295853626307533</c:v>
                </c:pt>
                <c:pt idx="1231">
                  <c:v>0.299776257931825</c:v>
                </c:pt>
                <c:pt idx="1232">
                  <c:v>0.269823040957205</c:v>
                </c:pt>
                <c:pt idx="1233">
                  <c:v>0.266519774857171</c:v>
                </c:pt>
                <c:pt idx="1234">
                  <c:v>0.263511529409067</c:v>
                </c:pt>
                <c:pt idx="1235">
                  <c:v>0.256055462199862</c:v>
                </c:pt>
                <c:pt idx="1236">
                  <c:v>0.260464648734286</c:v>
                </c:pt>
                <c:pt idx="1237">
                  <c:v>0.260709200387765</c:v>
                </c:pt>
                <c:pt idx="1238">
                  <c:v>0.259383106173785</c:v>
                </c:pt>
                <c:pt idx="1239">
                  <c:v>0.254184214655914</c:v>
                </c:pt>
                <c:pt idx="1240">
                  <c:v>0.25189370052153</c:v>
                </c:pt>
                <c:pt idx="1241">
                  <c:v>0.248774729069076</c:v>
                </c:pt>
                <c:pt idx="1242">
                  <c:v>0.247695981405323</c:v>
                </c:pt>
                <c:pt idx="1243">
                  <c:v>0.246353829554885</c:v>
                </c:pt>
                <c:pt idx="1244">
                  <c:v>0.250845506172547</c:v>
                </c:pt>
                <c:pt idx="1245">
                  <c:v>0.260578035695689</c:v>
                </c:pt>
                <c:pt idx="1246">
                  <c:v>0.264501677331676</c:v>
                </c:pt>
                <c:pt idx="1247">
                  <c:v>0.268760577745174</c:v>
                </c:pt>
                <c:pt idx="1248">
                  <c:v>0.374778168311612</c:v>
                </c:pt>
                <c:pt idx="1249">
                  <c:v>0.374495496034405</c:v>
                </c:pt>
                <c:pt idx="1250">
                  <c:v>0.369914889892889</c:v>
                </c:pt>
                <c:pt idx="1251">
                  <c:v>0.391156311996892</c:v>
                </c:pt>
                <c:pt idx="1252">
                  <c:v>0.382100507810243</c:v>
                </c:pt>
                <c:pt idx="1253">
                  <c:v>0.369646056711338</c:v>
                </c:pt>
                <c:pt idx="1254">
                  <c:v>0.368865029261043</c:v>
                </c:pt>
                <c:pt idx="1255">
                  <c:v>0.369780728464757</c:v>
                </c:pt>
                <c:pt idx="1256">
                  <c:v>0.373899819224729</c:v>
                </c:pt>
                <c:pt idx="1257">
                  <c:v>0.368212875404765</c:v>
                </c:pt>
                <c:pt idx="1258">
                  <c:v>0.366834877227553</c:v>
                </c:pt>
                <c:pt idx="1259">
                  <c:v>0.375390355745108</c:v>
                </c:pt>
                <c:pt idx="1260">
                  <c:v>0.374703355743205</c:v>
                </c:pt>
                <c:pt idx="1261">
                  <c:v>0.369349229246035</c:v>
                </c:pt>
                <c:pt idx="1262">
                  <c:v>0.370030934673995</c:v>
                </c:pt>
                <c:pt idx="1263">
                  <c:v>0.373471017461497</c:v>
                </c:pt>
                <c:pt idx="1264">
                  <c:v>0.162145989371858</c:v>
                </c:pt>
                <c:pt idx="1265">
                  <c:v>0.162054547147112</c:v>
                </c:pt>
                <c:pt idx="1266">
                  <c:v>0.160560462008443</c:v>
                </c:pt>
                <c:pt idx="1267">
                  <c:v>0.163657026638779</c:v>
                </c:pt>
                <c:pt idx="1268">
                  <c:v>0.16283468946759</c:v>
                </c:pt>
                <c:pt idx="1269">
                  <c:v>0.16110503522323</c:v>
                </c:pt>
                <c:pt idx="1270">
                  <c:v>0.159221022489693</c:v>
                </c:pt>
                <c:pt idx="1271">
                  <c:v>0.159352456910628</c:v>
                </c:pt>
                <c:pt idx="1272">
                  <c:v>0.161747102713677</c:v>
                </c:pt>
                <c:pt idx="1273">
                  <c:v>0.157387480224043</c:v>
                </c:pt>
                <c:pt idx="1274">
                  <c:v>0.157601434970181</c:v>
                </c:pt>
                <c:pt idx="1275">
                  <c:v>0.180586472819267</c:v>
                </c:pt>
                <c:pt idx="1276">
                  <c:v>0.187314234245588</c:v>
                </c:pt>
                <c:pt idx="1277">
                  <c:v>0.187147463143202</c:v>
                </c:pt>
                <c:pt idx="1278">
                  <c:v>0.19130374922049</c:v>
                </c:pt>
                <c:pt idx="1279">
                  <c:v>0.19566245196087</c:v>
                </c:pt>
                <c:pt idx="1280">
                  <c:v>0.218102905509743</c:v>
                </c:pt>
                <c:pt idx="1281">
                  <c:v>0.219088670370505</c:v>
                </c:pt>
                <c:pt idx="1282">
                  <c:v>0.221122698317822</c:v>
                </c:pt>
                <c:pt idx="1283">
                  <c:v>0.223034281695902</c:v>
                </c:pt>
                <c:pt idx="1284">
                  <c:v>0.223168950620851</c:v>
                </c:pt>
                <c:pt idx="1285">
                  <c:v>0.221451107800668</c:v>
                </c:pt>
                <c:pt idx="1286">
                  <c:v>0.218396365414347</c:v>
                </c:pt>
                <c:pt idx="1287">
                  <c:v>0.220934563355576</c:v>
                </c:pt>
                <c:pt idx="1288">
                  <c:v>0.215669384899235</c:v>
                </c:pt>
                <c:pt idx="1289">
                  <c:v>0.223323429143727</c:v>
                </c:pt>
                <c:pt idx="1290">
                  <c:v>0.21635840528141</c:v>
                </c:pt>
                <c:pt idx="1291">
                  <c:v>0.216832821050227</c:v>
                </c:pt>
                <c:pt idx="1292">
                  <c:v>0.214291280250366</c:v>
                </c:pt>
                <c:pt idx="1293">
                  <c:v>0.213614157759635</c:v>
                </c:pt>
                <c:pt idx="1294">
                  <c:v>0.229359659157659</c:v>
                </c:pt>
                <c:pt idx="1295">
                  <c:v>0.233898434559741</c:v>
                </c:pt>
                <c:pt idx="1296">
                  <c:v>0.172493537021668</c:v>
                </c:pt>
                <c:pt idx="1297">
                  <c:v>0.174283314050326</c:v>
                </c:pt>
                <c:pt idx="1298">
                  <c:v>0.174007237420448</c:v>
                </c:pt>
                <c:pt idx="1299">
                  <c:v>0.173898437213334</c:v>
                </c:pt>
                <c:pt idx="1300">
                  <c:v>0.17271057196557</c:v>
                </c:pt>
                <c:pt idx="1301">
                  <c:v>0.173175552246261</c:v>
                </c:pt>
                <c:pt idx="1302">
                  <c:v>0.173849772384422</c:v>
                </c:pt>
                <c:pt idx="1303">
                  <c:v>0.174151634799005</c:v>
                </c:pt>
                <c:pt idx="1304">
                  <c:v>0.196338132370717</c:v>
                </c:pt>
                <c:pt idx="1305">
                  <c:v>0.194911951035808</c:v>
                </c:pt>
                <c:pt idx="1306">
                  <c:v>0.197282011111151</c:v>
                </c:pt>
                <c:pt idx="1307">
                  <c:v>0.198610408728331</c:v>
                </c:pt>
                <c:pt idx="1308">
                  <c:v>0.197386039892036</c:v>
                </c:pt>
                <c:pt idx="1309">
                  <c:v>0.199710207568577</c:v>
                </c:pt>
                <c:pt idx="1310">
                  <c:v>0.203239551150848</c:v>
                </c:pt>
                <c:pt idx="1311">
                  <c:v>0.206739005841272</c:v>
                </c:pt>
                <c:pt idx="1312">
                  <c:v>0.335646880649568</c:v>
                </c:pt>
                <c:pt idx="1313">
                  <c:v>0.328189762341235</c:v>
                </c:pt>
                <c:pt idx="1314">
                  <c:v>0.332900550858867</c:v>
                </c:pt>
                <c:pt idx="1315">
                  <c:v>0.332831854824995</c:v>
                </c:pt>
                <c:pt idx="1316">
                  <c:v>0.332566112029334</c:v>
                </c:pt>
                <c:pt idx="1317">
                  <c:v>0.331928808630056</c:v>
                </c:pt>
                <c:pt idx="1318">
                  <c:v>0.332457454250433</c:v>
                </c:pt>
                <c:pt idx="1319">
                  <c:v>0.327828309602691</c:v>
                </c:pt>
                <c:pt idx="1320">
                  <c:v>0.335397630683968</c:v>
                </c:pt>
                <c:pt idx="1321">
                  <c:v>0.328669327779533</c:v>
                </c:pt>
                <c:pt idx="1322">
                  <c:v>0.327949243906666</c:v>
                </c:pt>
                <c:pt idx="1323">
                  <c:v>0.330610804713081</c:v>
                </c:pt>
                <c:pt idx="1324">
                  <c:v>0.33444135165381</c:v>
                </c:pt>
                <c:pt idx="1325">
                  <c:v>0.333177550377356</c:v>
                </c:pt>
                <c:pt idx="1326">
                  <c:v>0.336607837789184</c:v>
                </c:pt>
                <c:pt idx="1327">
                  <c:v>0.340190208210069</c:v>
                </c:pt>
                <c:pt idx="1328">
                  <c:v>0.238859085228111</c:v>
                </c:pt>
                <c:pt idx="1329">
                  <c:v>0.237984204412257</c:v>
                </c:pt>
                <c:pt idx="1330">
                  <c:v>0.238265992804737</c:v>
                </c:pt>
                <c:pt idx="1331">
                  <c:v>0.236794935672928</c:v>
                </c:pt>
                <c:pt idx="1332">
                  <c:v>0.238252585858192</c:v>
                </c:pt>
                <c:pt idx="1333">
                  <c:v>0.23709682077181</c:v>
                </c:pt>
                <c:pt idx="1334">
                  <c:v>0.236209296274365</c:v>
                </c:pt>
                <c:pt idx="1335">
                  <c:v>0.235858967532204</c:v>
                </c:pt>
                <c:pt idx="1336">
                  <c:v>0.235487183633844</c:v>
                </c:pt>
                <c:pt idx="1337">
                  <c:v>0.235108060559163</c:v>
                </c:pt>
                <c:pt idx="1338">
                  <c:v>0.240079075695864</c:v>
                </c:pt>
                <c:pt idx="1339">
                  <c:v>0.249656838644789</c:v>
                </c:pt>
                <c:pt idx="1340">
                  <c:v>0.249542230673913</c:v>
                </c:pt>
                <c:pt idx="1341">
                  <c:v>0.252738284458036</c:v>
                </c:pt>
                <c:pt idx="1342">
                  <c:v>0.257204198371402</c:v>
                </c:pt>
                <c:pt idx="1343">
                  <c:v>0.261875778948328</c:v>
                </c:pt>
                <c:pt idx="1344">
                  <c:v>0.282534385576835</c:v>
                </c:pt>
                <c:pt idx="1345">
                  <c:v>0.286310273998824</c:v>
                </c:pt>
                <c:pt idx="1346">
                  <c:v>0.286872657389834</c:v>
                </c:pt>
                <c:pt idx="1347">
                  <c:v>0.289060702476937</c:v>
                </c:pt>
                <c:pt idx="1348">
                  <c:v>0.282602571420138</c:v>
                </c:pt>
                <c:pt idx="1349">
                  <c:v>0.286263822650139</c:v>
                </c:pt>
                <c:pt idx="1350">
                  <c:v>0.285105393417097</c:v>
                </c:pt>
                <c:pt idx="1351">
                  <c:v>0.283759014976145</c:v>
                </c:pt>
                <c:pt idx="1352">
                  <c:v>0.284350268460584</c:v>
                </c:pt>
                <c:pt idx="1353">
                  <c:v>0.286908337014765</c:v>
                </c:pt>
                <c:pt idx="1354">
                  <c:v>0.28336082782226</c:v>
                </c:pt>
                <c:pt idx="1355">
                  <c:v>0.281009828121477</c:v>
                </c:pt>
                <c:pt idx="1356">
                  <c:v>0.281039636335959</c:v>
                </c:pt>
                <c:pt idx="1357">
                  <c:v>0.279089621624189</c:v>
                </c:pt>
                <c:pt idx="1358">
                  <c:v>0.290124695132572</c:v>
                </c:pt>
                <c:pt idx="1359">
                  <c:v>0.293966322321144</c:v>
                </c:pt>
                <c:pt idx="1360">
                  <c:v>0.261958855090013</c:v>
                </c:pt>
                <c:pt idx="1361">
                  <c:v>0.259397752033997</c:v>
                </c:pt>
                <c:pt idx="1362">
                  <c:v>0.257258338822434</c:v>
                </c:pt>
                <c:pt idx="1363">
                  <c:v>0.25452095156397</c:v>
                </c:pt>
                <c:pt idx="1364">
                  <c:v>0.252467373338057</c:v>
                </c:pt>
                <c:pt idx="1365">
                  <c:v>0.25398026562173</c:v>
                </c:pt>
                <c:pt idx="1366">
                  <c:v>0.250713429050714</c:v>
                </c:pt>
                <c:pt idx="1367">
                  <c:v>0.251053396855787</c:v>
                </c:pt>
                <c:pt idx="1368">
                  <c:v>0.250210602213183</c:v>
                </c:pt>
                <c:pt idx="1369">
                  <c:v>0.250687907963501</c:v>
                </c:pt>
                <c:pt idx="1370">
                  <c:v>0.251875038679348</c:v>
                </c:pt>
                <c:pt idx="1371">
                  <c:v>0.251444777868723</c:v>
                </c:pt>
                <c:pt idx="1372">
                  <c:v>0.252545910352419</c:v>
                </c:pt>
                <c:pt idx="1373">
                  <c:v>0.25324637950933</c:v>
                </c:pt>
                <c:pt idx="1374">
                  <c:v>0.256995725186293</c:v>
                </c:pt>
                <c:pt idx="1375">
                  <c:v>0.26098234545261</c:v>
                </c:pt>
                <c:pt idx="1376">
                  <c:v>0.475554452664799</c:v>
                </c:pt>
                <c:pt idx="1377">
                  <c:v>0.479981582469841</c:v>
                </c:pt>
                <c:pt idx="1378">
                  <c:v>0.492870917044996</c:v>
                </c:pt>
                <c:pt idx="1379">
                  <c:v>0.486017449046733</c:v>
                </c:pt>
                <c:pt idx="1380">
                  <c:v>0.487630583281431</c:v>
                </c:pt>
                <c:pt idx="1381">
                  <c:v>0.491926023540165</c:v>
                </c:pt>
                <c:pt idx="1382">
                  <c:v>0.491869061870183</c:v>
                </c:pt>
                <c:pt idx="1383">
                  <c:v>0.486201619472735</c:v>
                </c:pt>
                <c:pt idx="1384">
                  <c:v>0.481904312970135</c:v>
                </c:pt>
                <c:pt idx="1385">
                  <c:v>0.485399350756876</c:v>
                </c:pt>
                <c:pt idx="1386">
                  <c:v>0.486842876219356</c:v>
                </c:pt>
                <c:pt idx="1387">
                  <c:v>0.485797161379143</c:v>
                </c:pt>
                <c:pt idx="1388">
                  <c:v>0.486893143286542</c:v>
                </c:pt>
                <c:pt idx="1389">
                  <c:v>0.485965850138199</c:v>
                </c:pt>
                <c:pt idx="1390">
                  <c:v>0.492584568042046</c:v>
                </c:pt>
                <c:pt idx="1391">
                  <c:v>0.495941146654927</c:v>
                </c:pt>
                <c:pt idx="1392">
                  <c:v>0.462551276681708</c:v>
                </c:pt>
                <c:pt idx="1393">
                  <c:v>0.460370157607794</c:v>
                </c:pt>
                <c:pt idx="1394">
                  <c:v>0.458263862955621</c:v>
                </c:pt>
                <c:pt idx="1395">
                  <c:v>0.456621315067038</c:v>
                </c:pt>
                <c:pt idx="1396">
                  <c:v>0.455368550421934</c:v>
                </c:pt>
                <c:pt idx="1397">
                  <c:v>0.453895928142047</c:v>
                </c:pt>
                <c:pt idx="1398">
                  <c:v>0.452790877664634</c:v>
                </c:pt>
                <c:pt idx="1399">
                  <c:v>0.449425539752439</c:v>
                </c:pt>
                <c:pt idx="1400">
                  <c:v>0.450612715006381</c:v>
                </c:pt>
                <c:pt idx="1401">
                  <c:v>0.438885364469018</c:v>
                </c:pt>
                <c:pt idx="1402">
                  <c:v>0.446076035053394</c:v>
                </c:pt>
                <c:pt idx="1403">
                  <c:v>0.451308361385521</c:v>
                </c:pt>
                <c:pt idx="1404">
                  <c:v>0.451561859417648</c:v>
                </c:pt>
                <c:pt idx="1405">
                  <c:v>0.451779265546881</c:v>
                </c:pt>
                <c:pt idx="1406">
                  <c:v>0.454007823310896</c:v>
                </c:pt>
                <c:pt idx="1407">
                  <c:v>0.456942139183619</c:v>
                </c:pt>
                <c:pt idx="1408">
                  <c:v>0.43568314041325</c:v>
                </c:pt>
                <c:pt idx="1409">
                  <c:v>0.436499655542427</c:v>
                </c:pt>
                <c:pt idx="1410">
                  <c:v>0.439847125916156</c:v>
                </c:pt>
                <c:pt idx="1411">
                  <c:v>0.440242827997203</c:v>
                </c:pt>
                <c:pt idx="1412">
                  <c:v>0.437251172354673</c:v>
                </c:pt>
                <c:pt idx="1413">
                  <c:v>0.447104618338159</c:v>
                </c:pt>
                <c:pt idx="1414">
                  <c:v>0.440149580861388</c:v>
                </c:pt>
                <c:pt idx="1415">
                  <c:v>0.431457531189496</c:v>
                </c:pt>
                <c:pt idx="1416">
                  <c:v>0.433121680704595</c:v>
                </c:pt>
                <c:pt idx="1417">
                  <c:v>0.435147598512378</c:v>
                </c:pt>
                <c:pt idx="1418">
                  <c:v>0.434884491914829</c:v>
                </c:pt>
                <c:pt idx="1419">
                  <c:v>0.427167266137927</c:v>
                </c:pt>
                <c:pt idx="1420">
                  <c:v>0.432950672597321</c:v>
                </c:pt>
                <c:pt idx="1421">
                  <c:v>0.433912270109342</c:v>
                </c:pt>
                <c:pt idx="1422">
                  <c:v>0.437186319322007</c:v>
                </c:pt>
                <c:pt idx="1423">
                  <c:v>0.44076436853123</c:v>
                </c:pt>
                <c:pt idx="1424">
                  <c:v>0.307170000364498</c:v>
                </c:pt>
                <c:pt idx="1425">
                  <c:v>0.308226996279437</c:v>
                </c:pt>
                <c:pt idx="1426">
                  <c:v>0.30778398965271</c:v>
                </c:pt>
                <c:pt idx="1427">
                  <c:v>0.307977569662669</c:v>
                </c:pt>
                <c:pt idx="1428">
                  <c:v>0.307962816339295</c:v>
                </c:pt>
                <c:pt idx="1429">
                  <c:v>0.307182006105352</c:v>
                </c:pt>
                <c:pt idx="1430">
                  <c:v>0.303836668463076</c:v>
                </c:pt>
                <c:pt idx="1431">
                  <c:v>0.304737772639397</c:v>
                </c:pt>
                <c:pt idx="1432">
                  <c:v>0.305184709132384</c:v>
                </c:pt>
                <c:pt idx="1433">
                  <c:v>0.293568312162872</c:v>
                </c:pt>
                <c:pt idx="1434">
                  <c:v>0.296690037278726</c:v>
                </c:pt>
                <c:pt idx="1435">
                  <c:v>0.295834353893292</c:v>
                </c:pt>
                <c:pt idx="1436">
                  <c:v>0.294250621856538</c:v>
                </c:pt>
                <c:pt idx="1437">
                  <c:v>0.293422784114384</c:v>
                </c:pt>
                <c:pt idx="1438">
                  <c:v>0.297611952818522</c:v>
                </c:pt>
                <c:pt idx="1439">
                  <c:v>0.301969121520953</c:v>
                </c:pt>
                <c:pt idx="1440">
                  <c:v>0.26769662741207</c:v>
                </c:pt>
                <c:pt idx="1441">
                  <c:v>0.268080986136596</c:v>
                </c:pt>
                <c:pt idx="1442">
                  <c:v>0.267929869968879</c:v>
                </c:pt>
                <c:pt idx="1443">
                  <c:v>0.267507723990864</c:v>
                </c:pt>
                <c:pt idx="1444">
                  <c:v>0.267592911539756</c:v>
                </c:pt>
                <c:pt idx="1445">
                  <c:v>0.268162801953533</c:v>
                </c:pt>
                <c:pt idx="1446">
                  <c:v>0.267870819244333</c:v>
                </c:pt>
                <c:pt idx="1447">
                  <c:v>0.262567743508242</c:v>
                </c:pt>
                <c:pt idx="1448">
                  <c:v>0.262409343350637</c:v>
                </c:pt>
                <c:pt idx="1449">
                  <c:v>0.265136547236562</c:v>
                </c:pt>
                <c:pt idx="1450">
                  <c:v>0.265491555347203</c:v>
                </c:pt>
                <c:pt idx="1451">
                  <c:v>0.267534616130744</c:v>
                </c:pt>
                <c:pt idx="1452">
                  <c:v>0.266265745627735</c:v>
                </c:pt>
                <c:pt idx="1453">
                  <c:v>0.266312069283904</c:v>
                </c:pt>
                <c:pt idx="1454">
                  <c:v>0.271355642919456</c:v>
                </c:pt>
                <c:pt idx="1455">
                  <c:v>0.275033174157196</c:v>
                </c:pt>
                <c:pt idx="1456">
                  <c:v>0.29648393999338</c:v>
                </c:pt>
                <c:pt idx="1457">
                  <c:v>0.297236217346381</c:v>
                </c:pt>
                <c:pt idx="1458">
                  <c:v>0.299158808596231</c:v>
                </c:pt>
                <c:pt idx="1459">
                  <c:v>0.292034100464295</c:v>
                </c:pt>
                <c:pt idx="1460">
                  <c:v>0.2936301845316</c:v>
                </c:pt>
                <c:pt idx="1461">
                  <c:v>0.294043029298584</c:v>
                </c:pt>
                <c:pt idx="1462">
                  <c:v>0.28861398710138</c:v>
                </c:pt>
                <c:pt idx="1463">
                  <c:v>0.294980568326483</c:v>
                </c:pt>
                <c:pt idx="1464">
                  <c:v>0.289932632026164</c:v>
                </c:pt>
                <c:pt idx="1465">
                  <c:v>0.293921164810905</c:v>
                </c:pt>
                <c:pt idx="1466">
                  <c:v>0.294797297734335</c:v>
                </c:pt>
                <c:pt idx="1467">
                  <c:v>0.297257528624584</c:v>
                </c:pt>
                <c:pt idx="1468">
                  <c:v>0.300358672388851</c:v>
                </c:pt>
                <c:pt idx="1469">
                  <c:v>0.302473496753571</c:v>
                </c:pt>
                <c:pt idx="1470">
                  <c:v>0.311578148012014</c:v>
                </c:pt>
                <c:pt idx="1471">
                  <c:v>0.315977091214441</c:v>
                </c:pt>
                <c:pt idx="1472">
                  <c:v>0.505367308583391</c:v>
                </c:pt>
                <c:pt idx="1473">
                  <c:v>0.510908863641258</c:v>
                </c:pt>
                <c:pt idx="1474">
                  <c:v>0.514334748587571</c:v>
                </c:pt>
                <c:pt idx="1475">
                  <c:v>0.506377737216912</c:v>
                </c:pt>
                <c:pt idx="1476">
                  <c:v>0.505030957513021</c:v>
                </c:pt>
                <c:pt idx="1477">
                  <c:v>0.503014813788805</c:v>
                </c:pt>
                <c:pt idx="1478">
                  <c:v>0.48988046288654</c:v>
                </c:pt>
                <c:pt idx="1479">
                  <c:v>0.485902017802161</c:v>
                </c:pt>
                <c:pt idx="1480">
                  <c:v>0.48223204832645</c:v>
                </c:pt>
                <c:pt idx="1481">
                  <c:v>0.476267404616846</c:v>
                </c:pt>
                <c:pt idx="1482">
                  <c:v>0.469334401512629</c:v>
                </c:pt>
                <c:pt idx="1483">
                  <c:v>0.466444868656751</c:v>
                </c:pt>
                <c:pt idx="1484">
                  <c:v>0.459954734672017</c:v>
                </c:pt>
                <c:pt idx="1485">
                  <c:v>0.457203135107658</c:v>
                </c:pt>
                <c:pt idx="1486">
                  <c:v>0.453336725775864</c:v>
                </c:pt>
                <c:pt idx="1487">
                  <c:v>0.456930340496074</c:v>
                </c:pt>
                <c:pt idx="1488">
                  <c:v>0.264356379274303</c:v>
                </c:pt>
                <c:pt idx="1489">
                  <c:v>0.263978036495796</c:v>
                </c:pt>
                <c:pt idx="1490">
                  <c:v>0.258895061266369</c:v>
                </c:pt>
                <c:pt idx="1491">
                  <c:v>0.257604372236573</c:v>
                </c:pt>
                <c:pt idx="1492">
                  <c:v>0.254828685780105</c:v>
                </c:pt>
                <c:pt idx="1493">
                  <c:v>0.254068741383837</c:v>
                </c:pt>
                <c:pt idx="1494">
                  <c:v>0.251122687723349</c:v>
                </c:pt>
                <c:pt idx="1495">
                  <c:v>0.250620702373634</c:v>
                </c:pt>
                <c:pt idx="1496">
                  <c:v>0.250365677096417</c:v>
                </c:pt>
                <c:pt idx="1497">
                  <c:v>0.250592800538835</c:v>
                </c:pt>
                <c:pt idx="1498">
                  <c:v>0.254763401534378</c:v>
                </c:pt>
                <c:pt idx="1499">
                  <c:v>0.25255945814594</c:v>
                </c:pt>
                <c:pt idx="1500">
                  <c:v>0.25259912787923</c:v>
                </c:pt>
                <c:pt idx="1501">
                  <c:v>0.258597114741277</c:v>
                </c:pt>
                <c:pt idx="1502">
                  <c:v>0.263279971125178</c:v>
                </c:pt>
                <c:pt idx="1503">
                  <c:v>0.26706549417278</c:v>
                </c:pt>
                <c:pt idx="1504">
                  <c:v>0.229508781367908</c:v>
                </c:pt>
                <c:pt idx="1505">
                  <c:v>0.22532058718546</c:v>
                </c:pt>
                <c:pt idx="1506">
                  <c:v>0.222773641996618</c:v>
                </c:pt>
                <c:pt idx="1507">
                  <c:v>0.226379337806523</c:v>
                </c:pt>
                <c:pt idx="1508">
                  <c:v>0.228173489876864</c:v>
                </c:pt>
                <c:pt idx="1509">
                  <c:v>0.241770739961918</c:v>
                </c:pt>
                <c:pt idx="1510">
                  <c:v>0.240244272378915</c:v>
                </c:pt>
                <c:pt idx="1511">
                  <c:v>0.240732394546217</c:v>
                </c:pt>
                <c:pt idx="1512">
                  <c:v>0.257005591470084</c:v>
                </c:pt>
                <c:pt idx="1513">
                  <c:v>0.257270880602594</c:v>
                </c:pt>
                <c:pt idx="1514">
                  <c:v>0.241684784667934</c:v>
                </c:pt>
                <c:pt idx="1515">
                  <c:v>0.237715261011842</c:v>
                </c:pt>
                <c:pt idx="1516">
                  <c:v>0.244920200350883</c:v>
                </c:pt>
                <c:pt idx="1517">
                  <c:v>0.262809593192679</c:v>
                </c:pt>
                <c:pt idx="1518">
                  <c:v>0.264701556203622</c:v>
                </c:pt>
                <c:pt idx="1519">
                  <c:v>0.269305077138182</c:v>
                </c:pt>
                <c:pt idx="1520">
                  <c:v>0.49177107472737</c:v>
                </c:pt>
                <c:pt idx="1521">
                  <c:v>0.499775973082107</c:v>
                </c:pt>
                <c:pt idx="1522">
                  <c:v>0.490297522895471</c:v>
                </c:pt>
                <c:pt idx="1523">
                  <c:v>0.494041279075898</c:v>
                </c:pt>
                <c:pt idx="1524">
                  <c:v>0.485645378977158</c:v>
                </c:pt>
                <c:pt idx="1525">
                  <c:v>0.482506363982707</c:v>
                </c:pt>
                <c:pt idx="1526">
                  <c:v>0.482451235456812</c:v>
                </c:pt>
                <c:pt idx="1527">
                  <c:v>0.489410695386349</c:v>
                </c:pt>
                <c:pt idx="1528">
                  <c:v>0.490310954885377</c:v>
                </c:pt>
                <c:pt idx="1529">
                  <c:v>0.48655484357157</c:v>
                </c:pt>
                <c:pt idx="1530">
                  <c:v>0.484204006124127</c:v>
                </c:pt>
                <c:pt idx="1531">
                  <c:v>0.486002536438472</c:v>
                </c:pt>
                <c:pt idx="1532">
                  <c:v>0.488691559065419</c:v>
                </c:pt>
                <c:pt idx="1533">
                  <c:v>0.49058460448373</c:v>
                </c:pt>
                <c:pt idx="1534">
                  <c:v>0.497833229073223</c:v>
                </c:pt>
                <c:pt idx="1535">
                  <c:v>0.501206977955052</c:v>
                </c:pt>
                <c:pt idx="1536">
                  <c:v>0.548675457018143</c:v>
                </c:pt>
                <c:pt idx="1537">
                  <c:v>0.544561729213603</c:v>
                </c:pt>
                <c:pt idx="1538">
                  <c:v>0.534235887547924</c:v>
                </c:pt>
                <c:pt idx="1539">
                  <c:v>0.535573704418831</c:v>
                </c:pt>
                <c:pt idx="1540">
                  <c:v>0.527790892528688</c:v>
                </c:pt>
                <c:pt idx="1541">
                  <c:v>0.533587014073566</c:v>
                </c:pt>
                <c:pt idx="1542">
                  <c:v>0.522755202011911</c:v>
                </c:pt>
                <c:pt idx="1543">
                  <c:v>0.523931263262926</c:v>
                </c:pt>
                <c:pt idx="1544">
                  <c:v>0.527269860949348</c:v>
                </c:pt>
                <c:pt idx="1545">
                  <c:v>0.531632403135962</c:v>
                </c:pt>
                <c:pt idx="1546">
                  <c:v>0.532813839141825</c:v>
                </c:pt>
                <c:pt idx="1547">
                  <c:v>0.530892214400296</c:v>
                </c:pt>
                <c:pt idx="1548">
                  <c:v>0.532700137101348</c:v>
                </c:pt>
                <c:pt idx="1549">
                  <c:v>0.528785217892578</c:v>
                </c:pt>
                <c:pt idx="1550">
                  <c:v>0.53123293652913</c:v>
                </c:pt>
                <c:pt idx="1551">
                  <c:v>0.534323071824322</c:v>
                </c:pt>
                <c:pt idx="1552">
                  <c:v>0.30503439446351</c:v>
                </c:pt>
                <c:pt idx="1553">
                  <c:v>0.300969798384548</c:v>
                </c:pt>
                <c:pt idx="1554">
                  <c:v>0.308712105309739</c:v>
                </c:pt>
                <c:pt idx="1555">
                  <c:v>0.299812902152426</c:v>
                </c:pt>
                <c:pt idx="1556">
                  <c:v>0.302162813957534</c:v>
                </c:pt>
                <c:pt idx="1557">
                  <c:v>0.306769931061767</c:v>
                </c:pt>
                <c:pt idx="1558">
                  <c:v>0.309007194748495</c:v>
                </c:pt>
                <c:pt idx="1559">
                  <c:v>0.311342009943813</c:v>
                </c:pt>
                <c:pt idx="1560">
                  <c:v>0.296401817654829</c:v>
                </c:pt>
                <c:pt idx="1561">
                  <c:v>0.314526303314157</c:v>
                </c:pt>
                <c:pt idx="1562">
                  <c:v>0.311296769787062</c:v>
                </c:pt>
                <c:pt idx="1563">
                  <c:v>0.30499779622217</c:v>
                </c:pt>
                <c:pt idx="1564">
                  <c:v>0.305696525610241</c:v>
                </c:pt>
                <c:pt idx="1565">
                  <c:v>0.308227868686648</c:v>
                </c:pt>
                <c:pt idx="1566">
                  <c:v>0.311276700894789</c:v>
                </c:pt>
                <c:pt idx="1567">
                  <c:v>0.315086507310871</c:v>
                </c:pt>
                <c:pt idx="1568">
                  <c:v>0.258257382657905</c:v>
                </c:pt>
                <c:pt idx="1569">
                  <c:v>0.258496803743105</c:v>
                </c:pt>
                <c:pt idx="1570">
                  <c:v>0.256148094734113</c:v>
                </c:pt>
                <c:pt idx="1571">
                  <c:v>0.255103481327138</c:v>
                </c:pt>
                <c:pt idx="1572">
                  <c:v>0.255298129162875</c:v>
                </c:pt>
                <c:pt idx="1573">
                  <c:v>0.257241909877268</c:v>
                </c:pt>
                <c:pt idx="1574">
                  <c:v>0.250661635487085</c:v>
                </c:pt>
                <c:pt idx="1575">
                  <c:v>0.252167156734413</c:v>
                </c:pt>
                <c:pt idx="1576">
                  <c:v>0.248873152239411</c:v>
                </c:pt>
                <c:pt idx="1577">
                  <c:v>0.245129540689106</c:v>
                </c:pt>
                <c:pt idx="1578">
                  <c:v>0.252638646685009</c:v>
                </c:pt>
                <c:pt idx="1579">
                  <c:v>0.255642931155753</c:v>
                </c:pt>
                <c:pt idx="1580">
                  <c:v>0.254552028433788</c:v>
                </c:pt>
                <c:pt idx="1581">
                  <c:v>0.255491849115273</c:v>
                </c:pt>
                <c:pt idx="1582">
                  <c:v>0.26975841231983</c:v>
                </c:pt>
                <c:pt idx="1583">
                  <c:v>0.271522439789852</c:v>
                </c:pt>
                <c:pt idx="1584">
                  <c:v>0.185060203775166</c:v>
                </c:pt>
                <c:pt idx="1585">
                  <c:v>0.184120221840915</c:v>
                </c:pt>
                <c:pt idx="1586">
                  <c:v>0.183718857792843</c:v>
                </c:pt>
                <c:pt idx="1587">
                  <c:v>0.182671152281357</c:v>
                </c:pt>
                <c:pt idx="1588">
                  <c:v>0.181525885794261</c:v>
                </c:pt>
                <c:pt idx="1589">
                  <c:v>0.160089968900661</c:v>
                </c:pt>
                <c:pt idx="1590">
                  <c:v>0.164781090010665</c:v>
                </c:pt>
                <c:pt idx="1591">
                  <c:v>0.155533186730425</c:v>
                </c:pt>
                <c:pt idx="1592">
                  <c:v>0.165152191615233</c:v>
                </c:pt>
                <c:pt idx="1593">
                  <c:v>0.163452851714661</c:v>
                </c:pt>
                <c:pt idx="1594">
                  <c:v>0.160845371180022</c:v>
                </c:pt>
                <c:pt idx="1595">
                  <c:v>0.159900573436128</c:v>
                </c:pt>
                <c:pt idx="1596">
                  <c:v>0.176454153156057</c:v>
                </c:pt>
                <c:pt idx="1597">
                  <c:v>0.178571211161327</c:v>
                </c:pt>
                <c:pt idx="1598">
                  <c:v>0.202664144540914</c:v>
                </c:pt>
                <c:pt idx="1599">
                  <c:v>0.207376603703438</c:v>
                </c:pt>
                <c:pt idx="1600">
                  <c:v>0.500226978307045</c:v>
                </c:pt>
                <c:pt idx="1601">
                  <c:v>0.497716416625998</c:v>
                </c:pt>
                <c:pt idx="1602">
                  <c:v>0.495127975997471</c:v>
                </c:pt>
                <c:pt idx="1603">
                  <c:v>0.494884602426982</c:v>
                </c:pt>
                <c:pt idx="1604">
                  <c:v>0.496750413482134</c:v>
                </c:pt>
                <c:pt idx="1605">
                  <c:v>0.497581023562194</c:v>
                </c:pt>
                <c:pt idx="1606">
                  <c:v>0.49826450638638</c:v>
                </c:pt>
                <c:pt idx="1607">
                  <c:v>0.493924729969751</c:v>
                </c:pt>
                <c:pt idx="1608">
                  <c:v>0.4973278179485</c:v>
                </c:pt>
                <c:pt idx="1609">
                  <c:v>0.493345966131183</c:v>
                </c:pt>
                <c:pt idx="1610">
                  <c:v>0.494541686448686</c:v>
                </c:pt>
                <c:pt idx="1611">
                  <c:v>0.490198680525177</c:v>
                </c:pt>
                <c:pt idx="1612">
                  <c:v>0.480379059579878</c:v>
                </c:pt>
                <c:pt idx="1613">
                  <c:v>0.477693750320842</c:v>
                </c:pt>
                <c:pt idx="1614">
                  <c:v>0.484756489153252</c:v>
                </c:pt>
                <c:pt idx="1615">
                  <c:v>0.487273375652452</c:v>
                </c:pt>
                <c:pt idx="1616">
                  <c:v>0.533525589718074</c:v>
                </c:pt>
                <c:pt idx="1617">
                  <c:v>0.525335506243277</c:v>
                </c:pt>
                <c:pt idx="1618">
                  <c:v>0.523212939515635</c:v>
                </c:pt>
                <c:pt idx="1619">
                  <c:v>0.531649760579354</c:v>
                </c:pt>
                <c:pt idx="1620">
                  <c:v>0.519346191887789</c:v>
                </c:pt>
                <c:pt idx="1621">
                  <c:v>0.509173093818887</c:v>
                </c:pt>
                <c:pt idx="1622">
                  <c:v>0.523194616429732</c:v>
                </c:pt>
                <c:pt idx="1623">
                  <c:v>0.529173219038748</c:v>
                </c:pt>
                <c:pt idx="1624">
                  <c:v>0.527798529845088</c:v>
                </c:pt>
                <c:pt idx="1625">
                  <c:v>0.513796947575073</c:v>
                </c:pt>
                <c:pt idx="1626">
                  <c:v>0.508387919047478</c:v>
                </c:pt>
                <c:pt idx="1627">
                  <c:v>0.497288274625269</c:v>
                </c:pt>
                <c:pt idx="1628">
                  <c:v>0.496458671668764</c:v>
                </c:pt>
                <c:pt idx="1629">
                  <c:v>0.502933999652786</c:v>
                </c:pt>
                <c:pt idx="1630">
                  <c:v>0.510754978114347</c:v>
                </c:pt>
                <c:pt idx="1631">
                  <c:v>0.514425513447559</c:v>
                </c:pt>
                <c:pt idx="1632">
                  <c:v>0.280466014052093</c:v>
                </c:pt>
                <c:pt idx="1633">
                  <c:v>0.287135061184436</c:v>
                </c:pt>
                <c:pt idx="1634">
                  <c:v>0.284855005515587</c:v>
                </c:pt>
                <c:pt idx="1635">
                  <c:v>0.281948889262776</c:v>
                </c:pt>
                <c:pt idx="1636">
                  <c:v>0.284092703401001</c:v>
                </c:pt>
                <c:pt idx="1637">
                  <c:v>0.279851101748196</c:v>
                </c:pt>
                <c:pt idx="1638">
                  <c:v>0.277193355473663</c:v>
                </c:pt>
                <c:pt idx="1639">
                  <c:v>0.278996527868501</c:v>
                </c:pt>
                <c:pt idx="1640">
                  <c:v>0.26981304373865</c:v>
                </c:pt>
                <c:pt idx="1641">
                  <c:v>0.278555871973646</c:v>
                </c:pt>
                <c:pt idx="1642">
                  <c:v>0.268863981979314</c:v>
                </c:pt>
                <c:pt idx="1643">
                  <c:v>0.268432568598406</c:v>
                </c:pt>
                <c:pt idx="1644">
                  <c:v>0.267745828422626</c:v>
                </c:pt>
                <c:pt idx="1645">
                  <c:v>0.26818381425295</c:v>
                </c:pt>
                <c:pt idx="1646">
                  <c:v>0.272116419885223</c:v>
                </c:pt>
                <c:pt idx="1647">
                  <c:v>0.276557673681071</c:v>
                </c:pt>
                <c:pt idx="1648">
                  <c:v>0.427146905767026</c:v>
                </c:pt>
                <c:pt idx="1649">
                  <c:v>0.42442572793524</c:v>
                </c:pt>
                <c:pt idx="1650">
                  <c:v>0.415188148029014</c:v>
                </c:pt>
                <c:pt idx="1651">
                  <c:v>0.412457302771101</c:v>
                </c:pt>
                <c:pt idx="1652">
                  <c:v>0.407512948545017</c:v>
                </c:pt>
                <c:pt idx="1653">
                  <c:v>0.40068397935998</c:v>
                </c:pt>
                <c:pt idx="1654">
                  <c:v>0.395648498033957</c:v>
                </c:pt>
                <c:pt idx="1655">
                  <c:v>0.394140649526643</c:v>
                </c:pt>
                <c:pt idx="1656">
                  <c:v>0.391480289995993</c:v>
                </c:pt>
                <c:pt idx="1657">
                  <c:v>0.389551452238198</c:v>
                </c:pt>
                <c:pt idx="1658">
                  <c:v>0.387223541887379</c:v>
                </c:pt>
                <c:pt idx="1659">
                  <c:v>0.382953097948517</c:v>
                </c:pt>
                <c:pt idx="1660">
                  <c:v>0.379877265581163</c:v>
                </c:pt>
                <c:pt idx="1661">
                  <c:v>0.378541915301356</c:v>
                </c:pt>
                <c:pt idx="1662">
                  <c:v>0.381257629793841</c:v>
                </c:pt>
                <c:pt idx="1663">
                  <c:v>0.384901117568111</c:v>
                </c:pt>
                <c:pt idx="1664">
                  <c:v>0.545671278077012</c:v>
                </c:pt>
                <c:pt idx="1665">
                  <c:v>0.544616284934145</c:v>
                </c:pt>
                <c:pt idx="1666">
                  <c:v>0.542364263621987</c:v>
                </c:pt>
                <c:pt idx="1667">
                  <c:v>0.544090992229327</c:v>
                </c:pt>
                <c:pt idx="1668">
                  <c:v>0.543530069550627</c:v>
                </c:pt>
                <c:pt idx="1669">
                  <c:v>0.541231076819459</c:v>
                </c:pt>
                <c:pt idx="1670">
                  <c:v>0.545137424240627</c:v>
                </c:pt>
                <c:pt idx="1671">
                  <c:v>0.543610870460405</c:v>
                </c:pt>
                <c:pt idx="1672">
                  <c:v>0.539593389071174</c:v>
                </c:pt>
                <c:pt idx="1673">
                  <c:v>0.533654540248597</c:v>
                </c:pt>
                <c:pt idx="1674">
                  <c:v>0.538270723174969</c:v>
                </c:pt>
                <c:pt idx="1675">
                  <c:v>0.539023943108976</c:v>
                </c:pt>
                <c:pt idx="1676">
                  <c:v>0.536891899681028</c:v>
                </c:pt>
                <c:pt idx="1677">
                  <c:v>0.535856371667314</c:v>
                </c:pt>
                <c:pt idx="1678">
                  <c:v>0.538843273945835</c:v>
                </c:pt>
                <c:pt idx="1679">
                  <c:v>0.541037629388958</c:v>
                </c:pt>
                <c:pt idx="1680">
                  <c:v>0.216738477617492</c:v>
                </c:pt>
                <c:pt idx="1681">
                  <c:v>0.21626624084798</c:v>
                </c:pt>
                <c:pt idx="1682">
                  <c:v>0.21326622630069</c:v>
                </c:pt>
                <c:pt idx="1683">
                  <c:v>0.209537459725734</c:v>
                </c:pt>
                <c:pt idx="1684">
                  <c:v>0.213296930273295</c:v>
                </c:pt>
                <c:pt idx="1685">
                  <c:v>0.214487295129799</c:v>
                </c:pt>
                <c:pt idx="1686">
                  <c:v>0.213519605414741</c:v>
                </c:pt>
                <c:pt idx="1687">
                  <c:v>0.2144645173257</c:v>
                </c:pt>
                <c:pt idx="1688">
                  <c:v>0.242380461959347</c:v>
                </c:pt>
                <c:pt idx="1689">
                  <c:v>0.232143750564073</c:v>
                </c:pt>
                <c:pt idx="1690">
                  <c:v>0.234677534976672</c:v>
                </c:pt>
                <c:pt idx="1691">
                  <c:v>0.228804126771611</c:v>
                </c:pt>
                <c:pt idx="1692">
                  <c:v>0.240717630490666</c:v>
                </c:pt>
                <c:pt idx="1693">
                  <c:v>0.244996591135334</c:v>
                </c:pt>
                <c:pt idx="1694">
                  <c:v>0.249389709120817</c:v>
                </c:pt>
                <c:pt idx="1695">
                  <c:v>0.253732493772452</c:v>
                </c:pt>
                <c:pt idx="1696">
                  <c:v>0.47281687429381</c:v>
                </c:pt>
                <c:pt idx="1697">
                  <c:v>0.471238657488978</c:v>
                </c:pt>
                <c:pt idx="1698">
                  <c:v>0.469084341984146</c:v>
                </c:pt>
                <c:pt idx="1699">
                  <c:v>0.468243187679314</c:v>
                </c:pt>
                <c:pt idx="1700">
                  <c:v>0.469193870370315</c:v>
                </c:pt>
                <c:pt idx="1701">
                  <c:v>0.471061451031595</c:v>
                </c:pt>
                <c:pt idx="1702">
                  <c:v>0.472639856522129</c:v>
                </c:pt>
                <c:pt idx="1703">
                  <c:v>0.473657192487663</c:v>
                </c:pt>
                <c:pt idx="1704">
                  <c:v>0.478201478840697</c:v>
                </c:pt>
                <c:pt idx="1705">
                  <c:v>0.478341720497898</c:v>
                </c:pt>
                <c:pt idx="1706">
                  <c:v>0.480977537234265</c:v>
                </c:pt>
                <c:pt idx="1707">
                  <c:v>0.488412939662299</c:v>
                </c:pt>
                <c:pt idx="1708">
                  <c:v>0.489263301922278</c:v>
                </c:pt>
                <c:pt idx="1709">
                  <c:v>0.491668314944756</c:v>
                </c:pt>
                <c:pt idx="1710">
                  <c:v>0.488960051350017</c:v>
                </c:pt>
                <c:pt idx="1711">
                  <c:v>0.491798351129538</c:v>
                </c:pt>
                <c:pt idx="1712">
                  <c:v>0.513638428851693</c:v>
                </c:pt>
                <c:pt idx="1713">
                  <c:v>0.510500938148954</c:v>
                </c:pt>
                <c:pt idx="1714">
                  <c:v>0.516180628168535</c:v>
                </c:pt>
                <c:pt idx="1715">
                  <c:v>0.523964810349661</c:v>
                </c:pt>
                <c:pt idx="1716">
                  <c:v>0.513863616147352</c:v>
                </c:pt>
                <c:pt idx="1717">
                  <c:v>0.506470625003377</c:v>
                </c:pt>
                <c:pt idx="1718">
                  <c:v>0.510761861888294</c:v>
                </c:pt>
                <c:pt idx="1719">
                  <c:v>0.508795136290773</c:v>
                </c:pt>
                <c:pt idx="1720">
                  <c:v>0.504711075271188</c:v>
                </c:pt>
                <c:pt idx="1721">
                  <c:v>0.494717187322538</c:v>
                </c:pt>
                <c:pt idx="1722">
                  <c:v>0.502553380045201</c:v>
                </c:pt>
                <c:pt idx="1723">
                  <c:v>0.489634040150807</c:v>
                </c:pt>
                <c:pt idx="1724">
                  <c:v>0.486173777123893</c:v>
                </c:pt>
                <c:pt idx="1725">
                  <c:v>0.489874436130769</c:v>
                </c:pt>
                <c:pt idx="1726">
                  <c:v>0.492453500038098</c:v>
                </c:pt>
                <c:pt idx="1727">
                  <c:v>0.496246985779112</c:v>
                </c:pt>
                <c:pt idx="1728">
                  <c:v>0.249643474897988</c:v>
                </c:pt>
                <c:pt idx="1729">
                  <c:v>0.248568431917795</c:v>
                </c:pt>
                <c:pt idx="1730">
                  <c:v>0.248526443754035</c:v>
                </c:pt>
                <c:pt idx="1731">
                  <c:v>0.247609524262877</c:v>
                </c:pt>
                <c:pt idx="1732">
                  <c:v>0.247109087303222</c:v>
                </c:pt>
                <c:pt idx="1733">
                  <c:v>0.245846395939564</c:v>
                </c:pt>
                <c:pt idx="1734">
                  <c:v>0.245741813527572</c:v>
                </c:pt>
                <c:pt idx="1735">
                  <c:v>0.246025424701322</c:v>
                </c:pt>
                <c:pt idx="1736">
                  <c:v>0.246485114056346</c:v>
                </c:pt>
                <c:pt idx="1737">
                  <c:v>0.24609442034663</c:v>
                </c:pt>
                <c:pt idx="1738">
                  <c:v>0.245445508300223</c:v>
                </c:pt>
                <c:pt idx="1739">
                  <c:v>0.251050808555778</c:v>
                </c:pt>
                <c:pt idx="1740">
                  <c:v>0.249657777415541</c:v>
                </c:pt>
                <c:pt idx="1741">
                  <c:v>0.25291501291389</c:v>
                </c:pt>
                <c:pt idx="1742">
                  <c:v>0.256585216269577</c:v>
                </c:pt>
                <c:pt idx="1743">
                  <c:v>0.260674239067311</c:v>
                </c:pt>
                <c:pt idx="1744">
                  <c:v>0.260207044390907</c:v>
                </c:pt>
                <c:pt idx="1745">
                  <c:v>0.262707134502018</c:v>
                </c:pt>
                <c:pt idx="1746">
                  <c:v>0.258767224845777</c:v>
                </c:pt>
                <c:pt idx="1747">
                  <c:v>0.259438853463247</c:v>
                </c:pt>
                <c:pt idx="1748">
                  <c:v>0.262115139887649</c:v>
                </c:pt>
                <c:pt idx="1749">
                  <c:v>0.261058482871847</c:v>
                </c:pt>
                <c:pt idx="1750">
                  <c:v>0.257819622743038</c:v>
                </c:pt>
                <c:pt idx="1751">
                  <c:v>0.255864707544321</c:v>
                </c:pt>
                <c:pt idx="1752">
                  <c:v>0.251144158034401</c:v>
                </c:pt>
                <c:pt idx="1753">
                  <c:v>0.246418223512464</c:v>
                </c:pt>
                <c:pt idx="1754">
                  <c:v>0.243988790223655</c:v>
                </c:pt>
                <c:pt idx="1755">
                  <c:v>0.244064796844898</c:v>
                </c:pt>
                <c:pt idx="1756">
                  <c:v>0.24048622914984</c:v>
                </c:pt>
                <c:pt idx="1757">
                  <c:v>0.24411797841331</c:v>
                </c:pt>
                <c:pt idx="1758">
                  <c:v>0.24595323012926</c:v>
                </c:pt>
                <c:pt idx="1759">
                  <c:v>0.248012520932951</c:v>
                </c:pt>
                <c:pt idx="1760">
                  <c:v>0.491474713076388</c:v>
                </c:pt>
                <c:pt idx="1761">
                  <c:v>0.491573612364193</c:v>
                </c:pt>
                <c:pt idx="1762">
                  <c:v>0.493689293231673</c:v>
                </c:pt>
                <c:pt idx="1763">
                  <c:v>0.493356388224864</c:v>
                </c:pt>
                <c:pt idx="1764">
                  <c:v>0.493269651956368</c:v>
                </c:pt>
                <c:pt idx="1765">
                  <c:v>0.492860369155352</c:v>
                </c:pt>
                <c:pt idx="1766">
                  <c:v>0.493098775678963</c:v>
                </c:pt>
                <c:pt idx="1767">
                  <c:v>0.492742435958359</c:v>
                </c:pt>
                <c:pt idx="1768">
                  <c:v>0.492742938109402</c:v>
                </c:pt>
                <c:pt idx="1769">
                  <c:v>0.492538811149841</c:v>
                </c:pt>
                <c:pt idx="1770">
                  <c:v>0.491697558815687</c:v>
                </c:pt>
                <c:pt idx="1771">
                  <c:v>0.49211321754243</c:v>
                </c:pt>
                <c:pt idx="1772">
                  <c:v>0.493935447786145</c:v>
                </c:pt>
                <c:pt idx="1773">
                  <c:v>0.492806377021323</c:v>
                </c:pt>
                <c:pt idx="1774">
                  <c:v>0.49570093170148</c:v>
                </c:pt>
                <c:pt idx="1775">
                  <c:v>0.49860687011274</c:v>
                </c:pt>
                <c:pt idx="1776">
                  <c:v>0.273595953448586</c:v>
                </c:pt>
                <c:pt idx="1777">
                  <c:v>0.271532719343456</c:v>
                </c:pt>
                <c:pt idx="1778">
                  <c:v>0.270871821486107</c:v>
                </c:pt>
                <c:pt idx="1779">
                  <c:v>0.271187654694951</c:v>
                </c:pt>
                <c:pt idx="1780">
                  <c:v>0.270561390153589</c:v>
                </c:pt>
                <c:pt idx="1781">
                  <c:v>0.277038851187933</c:v>
                </c:pt>
                <c:pt idx="1782">
                  <c:v>0.281685006066624</c:v>
                </c:pt>
                <c:pt idx="1783">
                  <c:v>0.274762132259493</c:v>
                </c:pt>
                <c:pt idx="1784">
                  <c:v>0.278261229271997</c:v>
                </c:pt>
                <c:pt idx="1785">
                  <c:v>0.27501024311163</c:v>
                </c:pt>
                <c:pt idx="1786">
                  <c:v>0.273967049594959</c:v>
                </c:pt>
                <c:pt idx="1787">
                  <c:v>0.27534789307275</c:v>
                </c:pt>
                <c:pt idx="1788">
                  <c:v>0.278027855975064</c:v>
                </c:pt>
                <c:pt idx="1789">
                  <c:v>0.278074034568681</c:v>
                </c:pt>
                <c:pt idx="1790">
                  <c:v>0.286257518689739</c:v>
                </c:pt>
                <c:pt idx="1791">
                  <c:v>0.2899168961897</c:v>
                </c:pt>
                <c:pt idx="1792">
                  <c:v>0.222139796224705</c:v>
                </c:pt>
                <c:pt idx="1793">
                  <c:v>0.217516621090531</c:v>
                </c:pt>
                <c:pt idx="1794">
                  <c:v>0.230709468251038</c:v>
                </c:pt>
                <c:pt idx="1795">
                  <c:v>0.217000590765043</c:v>
                </c:pt>
                <c:pt idx="1796">
                  <c:v>0.208417938006999</c:v>
                </c:pt>
                <c:pt idx="1797">
                  <c:v>0.210429349850435</c:v>
                </c:pt>
                <c:pt idx="1798">
                  <c:v>0.208617098838618</c:v>
                </c:pt>
                <c:pt idx="1799">
                  <c:v>0.214047435296425</c:v>
                </c:pt>
                <c:pt idx="1800">
                  <c:v>0.211697380665894</c:v>
                </c:pt>
                <c:pt idx="1801">
                  <c:v>0.209750411883827</c:v>
                </c:pt>
                <c:pt idx="1802">
                  <c:v>0.205300880945121</c:v>
                </c:pt>
                <c:pt idx="1803">
                  <c:v>0.203077180908211</c:v>
                </c:pt>
                <c:pt idx="1804">
                  <c:v>0.205294648497695</c:v>
                </c:pt>
                <c:pt idx="1805">
                  <c:v>0.228027960674505</c:v>
                </c:pt>
                <c:pt idx="1806">
                  <c:v>0.231182540813722</c:v>
                </c:pt>
                <c:pt idx="1807">
                  <c:v>0.235000626443746</c:v>
                </c:pt>
                <c:pt idx="1808">
                  <c:v>0.366262950001268</c:v>
                </c:pt>
                <c:pt idx="1809">
                  <c:v>0.371543777830378</c:v>
                </c:pt>
                <c:pt idx="1810">
                  <c:v>0.369427090038021</c:v>
                </c:pt>
                <c:pt idx="1811">
                  <c:v>0.371085569688542</c:v>
                </c:pt>
                <c:pt idx="1812">
                  <c:v>0.3691007480315</c:v>
                </c:pt>
                <c:pt idx="1813">
                  <c:v>0.390050470222078</c:v>
                </c:pt>
                <c:pt idx="1814">
                  <c:v>0.381916285439022</c:v>
                </c:pt>
                <c:pt idx="1815">
                  <c:v>0.379201458191215</c:v>
                </c:pt>
                <c:pt idx="1816">
                  <c:v>0.364681002766019</c:v>
                </c:pt>
                <c:pt idx="1817">
                  <c:v>0.366710904404456</c:v>
                </c:pt>
                <c:pt idx="1818">
                  <c:v>0.367482326856795</c:v>
                </c:pt>
                <c:pt idx="1819">
                  <c:v>0.3665115844622</c:v>
                </c:pt>
                <c:pt idx="1820">
                  <c:v>0.365269048530968</c:v>
                </c:pt>
                <c:pt idx="1821">
                  <c:v>0.366881366647409</c:v>
                </c:pt>
                <c:pt idx="1822">
                  <c:v>0.367396074959564</c:v>
                </c:pt>
                <c:pt idx="1823">
                  <c:v>0.370477838674167</c:v>
                </c:pt>
                <c:pt idx="1824">
                  <c:v>0.255530867639459</c:v>
                </c:pt>
                <c:pt idx="1825">
                  <c:v>0.253541290376865</c:v>
                </c:pt>
                <c:pt idx="1826">
                  <c:v>0.251593303782352</c:v>
                </c:pt>
                <c:pt idx="1827">
                  <c:v>0.249670873921667</c:v>
                </c:pt>
                <c:pt idx="1828">
                  <c:v>0.247761996553028</c:v>
                </c:pt>
                <c:pt idx="1829">
                  <c:v>0.245858272948971</c:v>
                </c:pt>
                <c:pt idx="1830">
                  <c:v>0.245799490148335</c:v>
                </c:pt>
                <c:pt idx="1831">
                  <c:v>0.245734853689162</c:v>
                </c:pt>
                <c:pt idx="1832">
                  <c:v>0.24565509527877</c:v>
                </c:pt>
                <c:pt idx="1833">
                  <c:v>0.245934639942131</c:v>
                </c:pt>
                <c:pt idx="1834">
                  <c:v>0.246173859784146</c:v>
                </c:pt>
                <c:pt idx="1835">
                  <c:v>0.2461174391745</c:v>
                </c:pt>
                <c:pt idx="1836">
                  <c:v>0.222459862559063</c:v>
                </c:pt>
                <c:pt idx="1837">
                  <c:v>0.222925278243685</c:v>
                </c:pt>
                <c:pt idx="1838">
                  <c:v>0.226032499657067</c:v>
                </c:pt>
                <c:pt idx="1839">
                  <c:v>0.229540745206489</c:v>
                </c:pt>
                <c:pt idx="1840">
                  <c:v>0.375681100947363</c:v>
                </c:pt>
                <c:pt idx="1841">
                  <c:v>0.368425934460053</c:v>
                </c:pt>
                <c:pt idx="1842">
                  <c:v>0.366410498582471</c:v>
                </c:pt>
                <c:pt idx="1843">
                  <c:v>0.370252419399068</c:v>
                </c:pt>
                <c:pt idx="1844">
                  <c:v>0.369067988357122</c:v>
                </c:pt>
                <c:pt idx="1845">
                  <c:v>0.374098233480622</c:v>
                </c:pt>
                <c:pt idx="1846">
                  <c:v>0.372884953596737</c:v>
                </c:pt>
                <c:pt idx="1847">
                  <c:v>0.370424420986286</c:v>
                </c:pt>
                <c:pt idx="1848">
                  <c:v>0.362681503871695</c:v>
                </c:pt>
                <c:pt idx="1849">
                  <c:v>0.364466256938801</c:v>
                </c:pt>
                <c:pt idx="1850">
                  <c:v>0.366000512806962</c:v>
                </c:pt>
                <c:pt idx="1851">
                  <c:v>0.359362973610659</c:v>
                </c:pt>
                <c:pt idx="1852">
                  <c:v>0.37062618836219</c:v>
                </c:pt>
                <c:pt idx="1853">
                  <c:v>0.368555906623395</c:v>
                </c:pt>
                <c:pt idx="1854">
                  <c:v>0.372396071914981</c:v>
                </c:pt>
                <c:pt idx="1855">
                  <c:v>0.376692970034556</c:v>
                </c:pt>
                <c:pt idx="1856">
                  <c:v>0.595319411731605</c:v>
                </c:pt>
                <c:pt idx="1857">
                  <c:v>0.588443004653048</c:v>
                </c:pt>
                <c:pt idx="1858">
                  <c:v>0.581421763151727</c:v>
                </c:pt>
                <c:pt idx="1859">
                  <c:v>0.580284517151625</c:v>
                </c:pt>
                <c:pt idx="1860">
                  <c:v>0.573361191322967</c:v>
                </c:pt>
                <c:pt idx="1861">
                  <c:v>0.570777560748678</c:v>
                </c:pt>
                <c:pt idx="1862">
                  <c:v>0.570573891528251</c:v>
                </c:pt>
                <c:pt idx="1863">
                  <c:v>0.571755842025188</c:v>
                </c:pt>
                <c:pt idx="1864">
                  <c:v>0.571590402948727</c:v>
                </c:pt>
                <c:pt idx="1865">
                  <c:v>0.572860531879341</c:v>
                </c:pt>
                <c:pt idx="1866">
                  <c:v>0.571461720852187</c:v>
                </c:pt>
                <c:pt idx="1867">
                  <c:v>0.572926788289413</c:v>
                </c:pt>
                <c:pt idx="1868">
                  <c:v>0.561832030475147</c:v>
                </c:pt>
                <c:pt idx="1869">
                  <c:v>0.564082942000942</c:v>
                </c:pt>
                <c:pt idx="1870">
                  <c:v>0.562772902445471</c:v>
                </c:pt>
                <c:pt idx="1871">
                  <c:v>0.566030311183156</c:v>
                </c:pt>
                <c:pt idx="1872">
                  <c:v>0.455148006055992</c:v>
                </c:pt>
                <c:pt idx="1873">
                  <c:v>0.452484745290661</c:v>
                </c:pt>
                <c:pt idx="1874">
                  <c:v>0.449618413487519</c:v>
                </c:pt>
                <c:pt idx="1875">
                  <c:v>0.447412954573494</c:v>
                </c:pt>
                <c:pt idx="1876">
                  <c:v>0.442936512124913</c:v>
                </c:pt>
                <c:pt idx="1877">
                  <c:v>0.433797766534873</c:v>
                </c:pt>
                <c:pt idx="1878">
                  <c:v>0.432845740232403</c:v>
                </c:pt>
                <c:pt idx="1879">
                  <c:v>0.430063610175732</c:v>
                </c:pt>
                <c:pt idx="1880">
                  <c:v>0.426877620491249</c:v>
                </c:pt>
                <c:pt idx="1881">
                  <c:v>0.426587612663442</c:v>
                </c:pt>
                <c:pt idx="1882">
                  <c:v>0.424141031291332</c:v>
                </c:pt>
                <c:pt idx="1883">
                  <c:v>0.42482149012192</c:v>
                </c:pt>
                <c:pt idx="1884">
                  <c:v>0.422389140281546</c:v>
                </c:pt>
                <c:pt idx="1885">
                  <c:v>0.424006145006867</c:v>
                </c:pt>
                <c:pt idx="1886">
                  <c:v>0.427109042267658</c:v>
                </c:pt>
                <c:pt idx="1887">
                  <c:v>0.430564544778356</c:v>
                </c:pt>
                <c:pt idx="1888">
                  <c:v>0.451613627572383</c:v>
                </c:pt>
                <c:pt idx="1889">
                  <c:v>0.448162327625317</c:v>
                </c:pt>
                <c:pt idx="1890">
                  <c:v>0.448845745109959</c:v>
                </c:pt>
                <c:pt idx="1891">
                  <c:v>0.446100785678401</c:v>
                </c:pt>
                <c:pt idx="1892">
                  <c:v>0.449689059667291</c:v>
                </c:pt>
                <c:pt idx="1893">
                  <c:v>0.439414843981363</c:v>
                </c:pt>
                <c:pt idx="1894">
                  <c:v>0.437648136150073</c:v>
                </c:pt>
                <c:pt idx="1895">
                  <c:v>0.429185946152471</c:v>
                </c:pt>
                <c:pt idx="1896">
                  <c:v>0.421533510557141</c:v>
                </c:pt>
                <c:pt idx="1897">
                  <c:v>0.430707757100031</c:v>
                </c:pt>
                <c:pt idx="1898">
                  <c:v>0.433036866780026</c:v>
                </c:pt>
                <c:pt idx="1899">
                  <c:v>0.428898093655077</c:v>
                </c:pt>
                <c:pt idx="1900">
                  <c:v>0.42651258600893</c:v>
                </c:pt>
                <c:pt idx="1901">
                  <c:v>0.425753241007531</c:v>
                </c:pt>
                <c:pt idx="1902">
                  <c:v>0.425873232539244</c:v>
                </c:pt>
                <c:pt idx="1903">
                  <c:v>0.429277977091407</c:v>
                </c:pt>
                <c:pt idx="1904">
                  <c:v>0.486081713237284</c:v>
                </c:pt>
                <c:pt idx="1905">
                  <c:v>0.481813935132074</c:v>
                </c:pt>
                <c:pt idx="1906">
                  <c:v>0.476021240443812</c:v>
                </c:pt>
                <c:pt idx="1907">
                  <c:v>0.476733013937763</c:v>
                </c:pt>
                <c:pt idx="1908">
                  <c:v>0.470538671028196</c:v>
                </c:pt>
                <c:pt idx="1909">
                  <c:v>0.464365977293437</c:v>
                </c:pt>
                <c:pt idx="1910">
                  <c:v>0.458325088140523</c:v>
                </c:pt>
                <c:pt idx="1911">
                  <c:v>0.456168378647501</c:v>
                </c:pt>
                <c:pt idx="1912">
                  <c:v>0.448587452208862</c:v>
                </c:pt>
                <c:pt idx="1913">
                  <c:v>0.447347345570806</c:v>
                </c:pt>
                <c:pt idx="1914">
                  <c:v>0.446029755354661</c:v>
                </c:pt>
                <c:pt idx="1915">
                  <c:v>0.444529550627783</c:v>
                </c:pt>
                <c:pt idx="1916">
                  <c:v>0.441047372363108</c:v>
                </c:pt>
                <c:pt idx="1917">
                  <c:v>0.439662537490499</c:v>
                </c:pt>
                <c:pt idx="1918">
                  <c:v>0.446556589494383</c:v>
                </c:pt>
                <c:pt idx="1919">
                  <c:v>0.449825782740823</c:v>
                </c:pt>
                <c:pt idx="1920">
                  <c:v>0.210898838428403</c:v>
                </c:pt>
                <c:pt idx="1921">
                  <c:v>0.210465046849188</c:v>
                </c:pt>
                <c:pt idx="1922">
                  <c:v>0.209758084538265</c:v>
                </c:pt>
                <c:pt idx="1923">
                  <c:v>0.209284658812708</c:v>
                </c:pt>
                <c:pt idx="1924">
                  <c:v>0.208910216826989</c:v>
                </c:pt>
                <c:pt idx="1925">
                  <c:v>0.201289636629887</c:v>
                </c:pt>
                <c:pt idx="1926">
                  <c:v>0.208878587789648</c:v>
                </c:pt>
                <c:pt idx="1927">
                  <c:v>0.209484002364043</c:v>
                </c:pt>
                <c:pt idx="1928">
                  <c:v>0.209987384418112</c:v>
                </c:pt>
                <c:pt idx="1929">
                  <c:v>0.208946433138848</c:v>
                </c:pt>
                <c:pt idx="1930">
                  <c:v>0.208685977794544</c:v>
                </c:pt>
                <c:pt idx="1931">
                  <c:v>0.223929714105936</c:v>
                </c:pt>
                <c:pt idx="1932">
                  <c:v>0.221784994759057</c:v>
                </c:pt>
                <c:pt idx="1933">
                  <c:v>0.248294242395377</c:v>
                </c:pt>
                <c:pt idx="1934">
                  <c:v>0.250779708258548</c:v>
                </c:pt>
                <c:pt idx="1935">
                  <c:v>0.253563674120076</c:v>
                </c:pt>
                <c:pt idx="1936">
                  <c:v>0.197734709394109</c:v>
                </c:pt>
                <c:pt idx="1937">
                  <c:v>0.195400622696954</c:v>
                </c:pt>
                <c:pt idx="1938">
                  <c:v>0.193447632606609</c:v>
                </c:pt>
                <c:pt idx="1939">
                  <c:v>0.190698910808946</c:v>
                </c:pt>
                <c:pt idx="1940">
                  <c:v>0.196822139276629</c:v>
                </c:pt>
                <c:pt idx="1941">
                  <c:v>0.192452483473784</c:v>
                </c:pt>
                <c:pt idx="1942">
                  <c:v>0.196035462383387</c:v>
                </c:pt>
                <c:pt idx="1943">
                  <c:v>0.197343307463316</c:v>
                </c:pt>
                <c:pt idx="1944">
                  <c:v>0.192836633894566</c:v>
                </c:pt>
                <c:pt idx="1945">
                  <c:v>0.196823762663824</c:v>
                </c:pt>
                <c:pt idx="1946">
                  <c:v>0.194969224258082</c:v>
                </c:pt>
                <c:pt idx="1947">
                  <c:v>0.19332386661938</c:v>
                </c:pt>
                <c:pt idx="1948">
                  <c:v>0.192015326631694</c:v>
                </c:pt>
                <c:pt idx="1949">
                  <c:v>0.192114333360676</c:v>
                </c:pt>
                <c:pt idx="1950">
                  <c:v>0.195138107701967</c:v>
                </c:pt>
                <c:pt idx="1951">
                  <c:v>0.198267382042017</c:v>
                </c:pt>
                <c:pt idx="1952">
                  <c:v>0.330331981389608</c:v>
                </c:pt>
                <c:pt idx="1953">
                  <c:v>0.327541449608401</c:v>
                </c:pt>
                <c:pt idx="1954">
                  <c:v>0.323234733657061</c:v>
                </c:pt>
                <c:pt idx="1955">
                  <c:v>0.322794277348624</c:v>
                </c:pt>
                <c:pt idx="1956">
                  <c:v>0.322150831037733</c:v>
                </c:pt>
                <c:pt idx="1957">
                  <c:v>0.318521646526294</c:v>
                </c:pt>
                <c:pt idx="1958">
                  <c:v>0.318984580743502</c:v>
                </c:pt>
                <c:pt idx="1959">
                  <c:v>0.31685067217462</c:v>
                </c:pt>
                <c:pt idx="1960">
                  <c:v>0.313641395026653</c:v>
                </c:pt>
                <c:pt idx="1961">
                  <c:v>0.314160605424205</c:v>
                </c:pt>
                <c:pt idx="1962">
                  <c:v>0.312213471195157</c:v>
                </c:pt>
                <c:pt idx="1963">
                  <c:v>0.307479588277636</c:v>
                </c:pt>
                <c:pt idx="1964">
                  <c:v>0.3108177583294</c:v>
                </c:pt>
                <c:pt idx="1965">
                  <c:v>0.309701539948226</c:v>
                </c:pt>
                <c:pt idx="1966">
                  <c:v>0.313103055873734</c:v>
                </c:pt>
                <c:pt idx="1967">
                  <c:v>0.316244487963184</c:v>
                </c:pt>
                <c:pt idx="1968">
                  <c:v>0.556676933980799</c:v>
                </c:pt>
                <c:pt idx="1969">
                  <c:v>0.554075554019362</c:v>
                </c:pt>
                <c:pt idx="1970">
                  <c:v>0.555873120145731</c:v>
                </c:pt>
                <c:pt idx="1971">
                  <c:v>0.556603418217251</c:v>
                </c:pt>
                <c:pt idx="1972">
                  <c:v>0.556298419530321</c:v>
                </c:pt>
                <c:pt idx="1973">
                  <c:v>0.558092551989603</c:v>
                </c:pt>
                <c:pt idx="1974">
                  <c:v>0.551834170832624</c:v>
                </c:pt>
                <c:pt idx="1975">
                  <c:v>0.549820113394819</c:v>
                </c:pt>
                <c:pt idx="1976">
                  <c:v>0.548390269177005</c:v>
                </c:pt>
                <c:pt idx="1977">
                  <c:v>0.550114512535575</c:v>
                </c:pt>
                <c:pt idx="1978">
                  <c:v>0.555545787874257</c:v>
                </c:pt>
                <c:pt idx="1979">
                  <c:v>0.552121504569788</c:v>
                </c:pt>
                <c:pt idx="1980">
                  <c:v>0.550447689575466</c:v>
                </c:pt>
                <c:pt idx="1981">
                  <c:v>0.547242745743894</c:v>
                </c:pt>
                <c:pt idx="1982">
                  <c:v>0.551431307532369</c:v>
                </c:pt>
                <c:pt idx="1983">
                  <c:v>0.553485175989247</c:v>
                </c:pt>
                <c:pt idx="1984">
                  <c:v>0.4695719927182</c:v>
                </c:pt>
                <c:pt idx="1985">
                  <c:v>0.469364885301082</c:v>
                </c:pt>
                <c:pt idx="1986">
                  <c:v>0.469542264503958</c:v>
                </c:pt>
                <c:pt idx="1987">
                  <c:v>0.473949922798161</c:v>
                </c:pt>
                <c:pt idx="1988">
                  <c:v>0.473740793395091</c:v>
                </c:pt>
                <c:pt idx="1989">
                  <c:v>0.474183230125659</c:v>
                </c:pt>
                <c:pt idx="1990">
                  <c:v>0.470355881714411</c:v>
                </c:pt>
                <c:pt idx="1991">
                  <c:v>0.46829851641755</c:v>
                </c:pt>
                <c:pt idx="1992">
                  <c:v>0.465908952238501</c:v>
                </c:pt>
                <c:pt idx="1993">
                  <c:v>0.465265370540095</c:v>
                </c:pt>
                <c:pt idx="1994">
                  <c:v>0.465207202207507</c:v>
                </c:pt>
                <c:pt idx="1995">
                  <c:v>0.46265161517385</c:v>
                </c:pt>
                <c:pt idx="1996">
                  <c:v>0.46196537793503</c:v>
                </c:pt>
                <c:pt idx="1997">
                  <c:v>0.46117428555443</c:v>
                </c:pt>
                <c:pt idx="1998">
                  <c:v>0.463378337541501</c:v>
                </c:pt>
                <c:pt idx="1999">
                  <c:v>0.466009225761739</c:v>
                </c:pt>
                <c:pt idx="2000">
                  <c:v>0.146574887267325</c:v>
                </c:pt>
                <c:pt idx="2001">
                  <c:v>0.150841136932836</c:v>
                </c:pt>
                <c:pt idx="2002">
                  <c:v>0.144833809362575</c:v>
                </c:pt>
                <c:pt idx="2003">
                  <c:v>0.145113880166297</c:v>
                </c:pt>
                <c:pt idx="2004">
                  <c:v>0.146626877799288</c:v>
                </c:pt>
                <c:pt idx="2005">
                  <c:v>0.14182463152984</c:v>
                </c:pt>
                <c:pt idx="2006">
                  <c:v>0.142402233170744</c:v>
                </c:pt>
                <c:pt idx="2007">
                  <c:v>0.144932680340104</c:v>
                </c:pt>
                <c:pt idx="2008">
                  <c:v>0.143607984369001</c:v>
                </c:pt>
                <c:pt idx="2009">
                  <c:v>0.138699405969214</c:v>
                </c:pt>
                <c:pt idx="2010">
                  <c:v>0.134702571533229</c:v>
                </c:pt>
                <c:pt idx="2011">
                  <c:v>0.161678167781106</c:v>
                </c:pt>
                <c:pt idx="2012">
                  <c:v>0.163735946336402</c:v>
                </c:pt>
                <c:pt idx="2013">
                  <c:v>0.166665700367505</c:v>
                </c:pt>
                <c:pt idx="2014">
                  <c:v>0.170699307412865</c:v>
                </c:pt>
                <c:pt idx="2015">
                  <c:v>0.174851497789467</c:v>
                </c:pt>
                <c:pt idx="2016">
                  <c:v>0.311242588509462</c:v>
                </c:pt>
                <c:pt idx="2017">
                  <c:v>0.3035482953157</c:v>
                </c:pt>
                <c:pt idx="2018">
                  <c:v>0.299892082193808</c:v>
                </c:pt>
                <c:pt idx="2019">
                  <c:v>0.29490739765323</c:v>
                </c:pt>
                <c:pt idx="2020">
                  <c:v>0.293636700367848</c:v>
                </c:pt>
                <c:pt idx="2021">
                  <c:v>0.291060340113657</c:v>
                </c:pt>
                <c:pt idx="2022">
                  <c:v>0.291512518013856</c:v>
                </c:pt>
                <c:pt idx="2023">
                  <c:v>0.289811611818433</c:v>
                </c:pt>
                <c:pt idx="2024">
                  <c:v>0.29575111266852</c:v>
                </c:pt>
                <c:pt idx="2025">
                  <c:v>0.292018315180824</c:v>
                </c:pt>
                <c:pt idx="2026">
                  <c:v>0.284519850302885</c:v>
                </c:pt>
                <c:pt idx="2027">
                  <c:v>0.283963608246419</c:v>
                </c:pt>
                <c:pt idx="2028">
                  <c:v>0.292778349370858</c:v>
                </c:pt>
                <c:pt idx="2029">
                  <c:v>0.284336698438569</c:v>
                </c:pt>
                <c:pt idx="2030">
                  <c:v>0.288248888389706</c:v>
                </c:pt>
                <c:pt idx="2031">
                  <c:v>0.292295828338203</c:v>
                </c:pt>
                <c:pt idx="2032">
                  <c:v>0.446248131698305</c:v>
                </c:pt>
                <c:pt idx="2033">
                  <c:v>0.441955635667532</c:v>
                </c:pt>
                <c:pt idx="2034">
                  <c:v>0.439907950446089</c:v>
                </c:pt>
                <c:pt idx="2035">
                  <c:v>0.433167295124385</c:v>
                </c:pt>
                <c:pt idx="2036">
                  <c:v>0.430594125307167</c:v>
                </c:pt>
                <c:pt idx="2037">
                  <c:v>0.423829796534245</c:v>
                </c:pt>
                <c:pt idx="2038">
                  <c:v>0.416476405931451</c:v>
                </c:pt>
                <c:pt idx="2039">
                  <c:v>0.411313557436706</c:v>
                </c:pt>
                <c:pt idx="2040">
                  <c:v>0.405686955767848</c:v>
                </c:pt>
                <c:pt idx="2041">
                  <c:v>0.397367002718977</c:v>
                </c:pt>
                <c:pt idx="2042">
                  <c:v>0.393074215245142</c:v>
                </c:pt>
                <c:pt idx="2043">
                  <c:v>0.386913321335949</c:v>
                </c:pt>
                <c:pt idx="2044">
                  <c:v>0.390808385097392</c:v>
                </c:pt>
                <c:pt idx="2045">
                  <c:v>0.38733637423587</c:v>
                </c:pt>
                <c:pt idx="2046">
                  <c:v>0.386375746397068</c:v>
                </c:pt>
                <c:pt idx="2047">
                  <c:v>0.386549507570618</c:v>
                </c:pt>
                <c:pt idx="2048">
                  <c:v>0.397110123155079</c:v>
                </c:pt>
                <c:pt idx="2049">
                  <c:v>0.395396235081705</c:v>
                </c:pt>
                <c:pt idx="2050">
                  <c:v>0.395230097258331</c:v>
                </c:pt>
                <c:pt idx="2051">
                  <c:v>0.39341655783079</c:v>
                </c:pt>
                <c:pt idx="2052">
                  <c:v>0.391841569832416</c:v>
                </c:pt>
                <c:pt idx="2053">
                  <c:v>0.387582152063209</c:v>
                </c:pt>
                <c:pt idx="2054">
                  <c:v>0.386662286673304</c:v>
                </c:pt>
                <c:pt idx="2055">
                  <c:v>0.386909046504232</c:v>
                </c:pt>
                <c:pt idx="2056">
                  <c:v>0.389331383826827</c:v>
                </c:pt>
                <c:pt idx="2057">
                  <c:v>0.389399615849422</c:v>
                </c:pt>
                <c:pt idx="2058">
                  <c:v>0.39007940879285</c:v>
                </c:pt>
                <c:pt idx="2059">
                  <c:v>0.390642727635313</c:v>
                </c:pt>
                <c:pt idx="2060">
                  <c:v>0.391291524899999</c:v>
                </c:pt>
                <c:pt idx="2061">
                  <c:v>0.394297066298018</c:v>
                </c:pt>
                <c:pt idx="2062">
                  <c:v>0.398040887379371</c:v>
                </c:pt>
                <c:pt idx="2063">
                  <c:v>0.400853125121391</c:v>
                </c:pt>
                <c:pt idx="2064">
                  <c:v>0.321663347117222</c:v>
                </c:pt>
                <c:pt idx="2065">
                  <c:v>0.320704733389539</c:v>
                </c:pt>
                <c:pt idx="2066">
                  <c:v>0.320337388663154</c:v>
                </c:pt>
                <c:pt idx="2067">
                  <c:v>0.325422898407759</c:v>
                </c:pt>
                <c:pt idx="2068">
                  <c:v>0.320618260197205</c:v>
                </c:pt>
                <c:pt idx="2069">
                  <c:v>0.320103341856126</c:v>
                </c:pt>
                <c:pt idx="2070">
                  <c:v>0.318126494080881</c:v>
                </c:pt>
                <c:pt idx="2071">
                  <c:v>0.318090803739631</c:v>
                </c:pt>
                <c:pt idx="2072">
                  <c:v>0.315951025029747</c:v>
                </c:pt>
                <c:pt idx="2073">
                  <c:v>0.315066947646592</c:v>
                </c:pt>
                <c:pt idx="2074">
                  <c:v>0.316655963227023</c:v>
                </c:pt>
                <c:pt idx="2075">
                  <c:v>0.315817650513865</c:v>
                </c:pt>
                <c:pt idx="2076">
                  <c:v>0.318580395621857</c:v>
                </c:pt>
                <c:pt idx="2077">
                  <c:v>0.317855461600739</c:v>
                </c:pt>
                <c:pt idx="2078">
                  <c:v>0.321085714734556</c:v>
                </c:pt>
                <c:pt idx="2079">
                  <c:v>0.324796744305109</c:v>
                </c:pt>
                <c:pt idx="2080">
                  <c:v>0.475397634374306</c:v>
                </c:pt>
                <c:pt idx="2081">
                  <c:v>0.474952598378517</c:v>
                </c:pt>
                <c:pt idx="2082">
                  <c:v>0.486422124038395</c:v>
                </c:pt>
                <c:pt idx="2083">
                  <c:v>0.481840321933196</c:v>
                </c:pt>
                <c:pt idx="2084">
                  <c:v>0.483233222868664</c:v>
                </c:pt>
                <c:pt idx="2085">
                  <c:v>0.482842047787566</c:v>
                </c:pt>
                <c:pt idx="2086">
                  <c:v>0.481838281067292</c:v>
                </c:pt>
                <c:pt idx="2087">
                  <c:v>0.485738233468418</c:v>
                </c:pt>
                <c:pt idx="2088">
                  <c:v>0.476837568141676</c:v>
                </c:pt>
                <c:pt idx="2089">
                  <c:v>0.495109586486508</c:v>
                </c:pt>
                <c:pt idx="2090">
                  <c:v>0.489872046561874</c:v>
                </c:pt>
                <c:pt idx="2091">
                  <c:v>0.486785032390008</c:v>
                </c:pt>
                <c:pt idx="2092">
                  <c:v>0.485895781098486</c:v>
                </c:pt>
                <c:pt idx="2093">
                  <c:v>0.481633230210636</c:v>
                </c:pt>
                <c:pt idx="2094">
                  <c:v>0.483389347641258</c:v>
                </c:pt>
                <c:pt idx="2095">
                  <c:v>0.48581535694087</c:v>
                </c:pt>
                <c:pt idx="2096">
                  <c:v>0.346261143290558</c:v>
                </c:pt>
                <c:pt idx="2097">
                  <c:v>0.345936708052501</c:v>
                </c:pt>
                <c:pt idx="2098">
                  <c:v>0.339433279628449</c:v>
                </c:pt>
                <c:pt idx="2099">
                  <c:v>0.340274781103164</c:v>
                </c:pt>
                <c:pt idx="2100">
                  <c:v>0.336120465765</c:v>
                </c:pt>
                <c:pt idx="2101">
                  <c:v>0.338146062005105</c:v>
                </c:pt>
                <c:pt idx="2102">
                  <c:v>0.330422464859294</c:v>
                </c:pt>
                <c:pt idx="2103">
                  <c:v>0.327266407212883</c:v>
                </c:pt>
                <c:pt idx="2104">
                  <c:v>0.323849637092929</c:v>
                </c:pt>
                <c:pt idx="2105">
                  <c:v>0.322450690542271</c:v>
                </c:pt>
                <c:pt idx="2106">
                  <c:v>0.321042232554909</c:v>
                </c:pt>
                <c:pt idx="2107">
                  <c:v>0.319853366868898</c:v>
                </c:pt>
                <c:pt idx="2108">
                  <c:v>0.318383207650994</c:v>
                </c:pt>
                <c:pt idx="2109">
                  <c:v>0.31884417491526</c:v>
                </c:pt>
                <c:pt idx="2110">
                  <c:v>0.323008240932208</c:v>
                </c:pt>
                <c:pt idx="2111">
                  <c:v>0.326241135162515</c:v>
                </c:pt>
                <c:pt idx="2112">
                  <c:v>0.352372951493367</c:v>
                </c:pt>
                <c:pt idx="2113">
                  <c:v>0.350950920852292</c:v>
                </c:pt>
                <c:pt idx="2114">
                  <c:v>0.348708490029121</c:v>
                </c:pt>
                <c:pt idx="2115">
                  <c:v>0.345607725760117</c:v>
                </c:pt>
                <c:pt idx="2116">
                  <c:v>0.340931961653613</c:v>
                </c:pt>
                <c:pt idx="2117">
                  <c:v>0.337279896429935</c:v>
                </c:pt>
                <c:pt idx="2118">
                  <c:v>0.335693442591581</c:v>
                </c:pt>
                <c:pt idx="2119">
                  <c:v>0.334239111726581</c:v>
                </c:pt>
                <c:pt idx="2120">
                  <c:v>0.332215759237772</c:v>
                </c:pt>
                <c:pt idx="2121">
                  <c:v>0.332084692692218</c:v>
                </c:pt>
                <c:pt idx="2122">
                  <c:v>0.331781293701541</c:v>
                </c:pt>
                <c:pt idx="2123">
                  <c:v>0.330444793961051</c:v>
                </c:pt>
                <c:pt idx="2124">
                  <c:v>0.328652355361287</c:v>
                </c:pt>
                <c:pt idx="2125">
                  <c:v>0.330218084564029</c:v>
                </c:pt>
                <c:pt idx="2126">
                  <c:v>0.333315637831052</c:v>
                </c:pt>
                <c:pt idx="2127">
                  <c:v>0.336547847398603</c:v>
                </c:pt>
                <c:pt idx="2128">
                  <c:v>0.335304062561227</c:v>
                </c:pt>
                <c:pt idx="2129">
                  <c:v>0.335151365995319</c:v>
                </c:pt>
                <c:pt idx="2130">
                  <c:v>0.333409527721386</c:v>
                </c:pt>
                <c:pt idx="2131">
                  <c:v>0.33436251641235</c:v>
                </c:pt>
                <c:pt idx="2132">
                  <c:v>0.328253732904286</c:v>
                </c:pt>
                <c:pt idx="2133">
                  <c:v>0.329503450887403</c:v>
                </c:pt>
                <c:pt idx="2134">
                  <c:v>0.328143994133725</c:v>
                </c:pt>
                <c:pt idx="2135">
                  <c:v>0.327961440676187</c:v>
                </c:pt>
                <c:pt idx="2136">
                  <c:v>0.32526479719695</c:v>
                </c:pt>
                <c:pt idx="2137">
                  <c:v>0.323734103671224</c:v>
                </c:pt>
                <c:pt idx="2138">
                  <c:v>0.323936448874961</c:v>
                </c:pt>
                <c:pt idx="2139">
                  <c:v>0.32488460010523</c:v>
                </c:pt>
                <c:pt idx="2140">
                  <c:v>0.319879545764164</c:v>
                </c:pt>
                <c:pt idx="2141">
                  <c:v>0.318397713191595</c:v>
                </c:pt>
                <c:pt idx="2142">
                  <c:v>0.32083153223828</c:v>
                </c:pt>
                <c:pt idx="2143">
                  <c:v>0.322563890366958</c:v>
                </c:pt>
                <c:pt idx="2144">
                  <c:v>0.185731920508952</c:v>
                </c:pt>
                <c:pt idx="2145">
                  <c:v>0.187300041632251</c:v>
                </c:pt>
                <c:pt idx="2146">
                  <c:v>0.18201421389136</c:v>
                </c:pt>
                <c:pt idx="2147">
                  <c:v>0.180869197759273</c:v>
                </c:pt>
                <c:pt idx="2148">
                  <c:v>0.179122847830766</c:v>
                </c:pt>
                <c:pt idx="2149">
                  <c:v>0.178401985499939</c:v>
                </c:pt>
                <c:pt idx="2150">
                  <c:v>0.176149312444877</c:v>
                </c:pt>
                <c:pt idx="2151">
                  <c:v>0.173586905195198</c:v>
                </c:pt>
                <c:pt idx="2152">
                  <c:v>0.172793597212481</c:v>
                </c:pt>
                <c:pt idx="2153">
                  <c:v>0.174802007705927</c:v>
                </c:pt>
                <c:pt idx="2154">
                  <c:v>0.173260850357841</c:v>
                </c:pt>
                <c:pt idx="2155">
                  <c:v>0.172528827086833</c:v>
                </c:pt>
                <c:pt idx="2156">
                  <c:v>0.170287286288475</c:v>
                </c:pt>
                <c:pt idx="2157">
                  <c:v>0.166551668724384</c:v>
                </c:pt>
                <c:pt idx="2158">
                  <c:v>0.189369259579046</c:v>
                </c:pt>
                <c:pt idx="2159">
                  <c:v>0.191319893519285</c:v>
                </c:pt>
                <c:pt idx="2160">
                  <c:v>0.192245147203717</c:v>
                </c:pt>
                <c:pt idx="2161">
                  <c:v>0.192065872415101</c:v>
                </c:pt>
                <c:pt idx="2162">
                  <c:v>0.188640463087482</c:v>
                </c:pt>
                <c:pt idx="2163">
                  <c:v>0.187836513203537</c:v>
                </c:pt>
                <c:pt idx="2164">
                  <c:v>0.186587441213814</c:v>
                </c:pt>
                <c:pt idx="2165">
                  <c:v>0.183347718801568</c:v>
                </c:pt>
                <c:pt idx="2166">
                  <c:v>0.186495999497401</c:v>
                </c:pt>
                <c:pt idx="2167">
                  <c:v>0.187184930599739</c:v>
                </c:pt>
                <c:pt idx="2168">
                  <c:v>0.185829146254922</c:v>
                </c:pt>
                <c:pt idx="2169">
                  <c:v>0.184476605812544</c:v>
                </c:pt>
                <c:pt idx="2170">
                  <c:v>0.191378528768781</c:v>
                </c:pt>
                <c:pt idx="2171">
                  <c:v>0.209762565285842</c:v>
                </c:pt>
                <c:pt idx="2172">
                  <c:v>0.206502741956264</c:v>
                </c:pt>
                <c:pt idx="2173">
                  <c:v>0.206087605529711</c:v>
                </c:pt>
                <c:pt idx="2174">
                  <c:v>0.209885561270052</c:v>
                </c:pt>
                <c:pt idx="2175">
                  <c:v>0.214424850340008</c:v>
                </c:pt>
                <c:pt idx="2176">
                  <c:v>0.294255941244894</c:v>
                </c:pt>
                <c:pt idx="2177">
                  <c:v>0.293971914753911</c:v>
                </c:pt>
                <c:pt idx="2178">
                  <c:v>0.293359489263554</c:v>
                </c:pt>
                <c:pt idx="2179">
                  <c:v>0.292855239195336</c:v>
                </c:pt>
                <c:pt idx="2180">
                  <c:v>0.292337341534872</c:v>
                </c:pt>
                <c:pt idx="2181">
                  <c:v>0.291875894781225</c:v>
                </c:pt>
                <c:pt idx="2182">
                  <c:v>0.292247540669593</c:v>
                </c:pt>
                <c:pt idx="2183">
                  <c:v>0.292284887777474</c:v>
                </c:pt>
                <c:pt idx="2184">
                  <c:v>0.295075228422983</c:v>
                </c:pt>
                <c:pt idx="2185">
                  <c:v>0.274681359145622</c:v>
                </c:pt>
                <c:pt idx="2186">
                  <c:v>0.274586206253503</c:v>
                </c:pt>
                <c:pt idx="2187">
                  <c:v>0.294426740161523</c:v>
                </c:pt>
                <c:pt idx="2188">
                  <c:v>0.274110633981988</c:v>
                </c:pt>
                <c:pt idx="2189">
                  <c:v>0.276246908978186</c:v>
                </c:pt>
                <c:pt idx="2190">
                  <c:v>0.279900644163874</c:v>
                </c:pt>
                <c:pt idx="2191">
                  <c:v>0.283605546015829</c:v>
                </c:pt>
                <c:pt idx="2192">
                  <c:v>0.228273064997008</c:v>
                </c:pt>
                <c:pt idx="2193">
                  <c:v>0.226112677703257</c:v>
                </c:pt>
                <c:pt idx="2194">
                  <c:v>0.225832860524507</c:v>
                </c:pt>
                <c:pt idx="2195">
                  <c:v>0.226269656449924</c:v>
                </c:pt>
                <c:pt idx="2196">
                  <c:v>0.226269063492424</c:v>
                </c:pt>
                <c:pt idx="2197">
                  <c:v>0.229444878202841</c:v>
                </c:pt>
                <c:pt idx="2198">
                  <c:v>0.230812428427424</c:v>
                </c:pt>
                <c:pt idx="2199">
                  <c:v>0.227706266198674</c:v>
                </c:pt>
                <c:pt idx="2200">
                  <c:v>0.240248835866591</c:v>
                </c:pt>
                <c:pt idx="2201">
                  <c:v>0.237087784241591</c:v>
                </c:pt>
                <c:pt idx="2202">
                  <c:v>0.234209017751049</c:v>
                </c:pt>
                <c:pt idx="2203">
                  <c:v>0.234230611466618</c:v>
                </c:pt>
                <c:pt idx="2204">
                  <c:v>0.238227249099271</c:v>
                </c:pt>
                <c:pt idx="2205">
                  <c:v>0.238165553396169</c:v>
                </c:pt>
                <c:pt idx="2206">
                  <c:v>0.238126694243035</c:v>
                </c:pt>
                <c:pt idx="2207">
                  <c:v>0.238352751752322</c:v>
                </c:pt>
                <c:pt idx="2208">
                  <c:v>0.277353982947134</c:v>
                </c:pt>
                <c:pt idx="2209">
                  <c:v>0.277780982818741</c:v>
                </c:pt>
                <c:pt idx="2210">
                  <c:v>0.276104648778145</c:v>
                </c:pt>
                <c:pt idx="2211">
                  <c:v>0.274821980852841</c:v>
                </c:pt>
                <c:pt idx="2212">
                  <c:v>0.278699603624973</c:v>
                </c:pt>
                <c:pt idx="2213">
                  <c:v>0.276104501321833</c:v>
                </c:pt>
                <c:pt idx="2214">
                  <c:v>0.272733066800294</c:v>
                </c:pt>
                <c:pt idx="2215">
                  <c:v>0.271501109397565</c:v>
                </c:pt>
                <c:pt idx="2216">
                  <c:v>0.271069101916899</c:v>
                </c:pt>
                <c:pt idx="2217">
                  <c:v>0.270293455038765</c:v>
                </c:pt>
                <c:pt idx="2218">
                  <c:v>0.267829294608303</c:v>
                </c:pt>
                <c:pt idx="2219">
                  <c:v>0.268653741919317</c:v>
                </c:pt>
                <c:pt idx="2220">
                  <c:v>0.267885275035062</c:v>
                </c:pt>
                <c:pt idx="2221">
                  <c:v>0.268371736267075</c:v>
                </c:pt>
                <c:pt idx="2222">
                  <c:v>0.272999413848037</c:v>
                </c:pt>
                <c:pt idx="2223">
                  <c:v>0.276484032359672</c:v>
                </c:pt>
                <c:pt idx="2224">
                  <c:v>0.576574443803627</c:v>
                </c:pt>
                <c:pt idx="2225">
                  <c:v>0.551380979466596</c:v>
                </c:pt>
                <c:pt idx="2226">
                  <c:v>0.553109927470771</c:v>
                </c:pt>
                <c:pt idx="2227">
                  <c:v>0.560831712714966</c:v>
                </c:pt>
                <c:pt idx="2228">
                  <c:v>0.543645896775401</c:v>
                </c:pt>
                <c:pt idx="2229">
                  <c:v>0.541761150820564</c:v>
                </c:pt>
                <c:pt idx="2230">
                  <c:v>0.52811555590314</c:v>
                </c:pt>
                <c:pt idx="2231">
                  <c:v>0.527703929446165</c:v>
                </c:pt>
                <c:pt idx="2232">
                  <c:v>0.525731296231367</c:v>
                </c:pt>
                <c:pt idx="2233">
                  <c:v>0.518832460618442</c:v>
                </c:pt>
                <c:pt idx="2234">
                  <c:v>0.52604552057466</c:v>
                </c:pt>
                <c:pt idx="2235">
                  <c:v>0.520656238906821</c:v>
                </c:pt>
                <c:pt idx="2236">
                  <c:v>0.51619549887971</c:v>
                </c:pt>
                <c:pt idx="2237">
                  <c:v>0.511334358205779</c:v>
                </c:pt>
                <c:pt idx="2238">
                  <c:v>0.518798297960726</c:v>
                </c:pt>
                <c:pt idx="2239">
                  <c:v>0.522533572799141</c:v>
                </c:pt>
                <c:pt idx="2240">
                  <c:v>0.337201169927943</c:v>
                </c:pt>
                <c:pt idx="2241">
                  <c:v>0.331820937942859</c:v>
                </c:pt>
                <c:pt idx="2242">
                  <c:v>0.333480070553073</c:v>
                </c:pt>
                <c:pt idx="2243">
                  <c:v>0.33333430873725</c:v>
                </c:pt>
                <c:pt idx="2244">
                  <c:v>0.330682054027081</c:v>
                </c:pt>
                <c:pt idx="2245">
                  <c:v>0.332754263456377</c:v>
                </c:pt>
                <c:pt idx="2246">
                  <c:v>0.334184368505019</c:v>
                </c:pt>
                <c:pt idx="2247">
                  <c:v>0.33008543575366</c:v>
                </c:pt>
                <c:pt idx="2248">
                  <c:v>0.336305346459314</c:v>
                </c:pt>
                <c:pt idx="2249">
                  <c:v>0.331124535116336</c:v>
                </c:pt>
                <c:pt idx="2250">
                  <c:v>0.328756457465166</c:v>
                </c:pt>
                <c:pt idx="2251">
                  <c:v>0.337507358780661</c:v>
                </c:pt>
                <c:pt idx="2252">
                  <c:v>0.333427415509212</c:v>
                </c:pt>
                <c:pt idx="2253">
                  <c:v>0.335652334189993</c:v>
                </c:pt>
                <c:pt idx="2254">
                  <c:v>0.340599035174729</c:v>
                </c:pt>
                <c:pt idx="2255">
                  <c:v>0.344707311505666</c:v>
                </c:pt>
                <c:pt idx="2256">
                  <c:v>0.305042979790624</c:v>
                </c:pt>
                <c:pt idx="2257">
                  <c:v>0.294255920939923</c:v>
                </c:pt>
                <c:pt idx="2258">
                  <c:v>0.29588664814476</c:v>
                </c:pt>
                <c:pt idx="2259">
                  <c:v>0.296882528954272</c:v>
                </c:pt>
                <c:pt idx="2260">
                  <c:v>0.297334700237443</c:v>
                </c:pt>
                <c:pt idx="2261">
                  <c:v>0.305574932860929</c:v>
                </c:pt>
                <c:pt idx="2262">
                  <c:v>0.311628752095675</c:v>
                </c:pt>
                <c:pt idx="2263">
                  <c:v>0.312711209972118</c:v>
                </c:pt>
                <c:pt idx="2264">
                  <c:v>0.314174515299648</c:v>
                </c:pt>
                <c:pt idx="2265">
                  <c:v>0.316384085541203</c:v>
                </c:pt>
                <c:pt idx="2266">
                  <c:v>0.31850983257803</c:v>
                </c:pt>
                <c:pt idx="2267">
                  <c:v>0.324558357413122</c:v>
                </c:pt>
                <c:pt idx="2268">
                  <c:v>0.331124284533631</c:v>
                </c:pt>
                <c:pt idx="2269">
                  <c:v>0.333447295548306</c:v>
                </c:pt>
                <c:pt idx="2270">
                  <c:v>0.336549477351255</c:v>
                </c:pt>
                <c:pt idx="2271">
                  <c:v>0.339628565261527</c:v>
                </c:pt>
                <c:pt idx="2272">
                  <c:v>0.318381076555918</c:v>
                </c:pt>
                <c:pt idx="2273">
                  <c:v>0.317627976535305</c:v>
                </c:pt>
                <c:pt idx="2274">
                  <c:v>0.316838389770881</c:v>
                </c:pt>
                <c:pt idx="2275">
                  <c:v>0.316238058403378</c:v>
                </c:pt>
                <c:pt idx="2276">
                  <c:v>0.315280988779577</c:v>
                </c:pt>
                <c:pt idx="2277">
                  <c:v>0.313944474386996</c:v>
                </c:pt>
                <c:pt idx="2278">
                  <c:v>0.312825558588276</c:v>
                </c:pt>
                <c:pt idx="2279">
                  <c:v>0.312304473748764</c:v>
                </c:pt>
                <c:pt idx="2280">
                  <c:v>0.31203637073414</c:v>
                </c:pt>
                <c:pt idx="2281">
                  <c:v>0.317024561778012</c:v>
                </c:pt>
                <c:pt idx="2282">
                  <c:v>0.317387398582687</c:v>
                </c:pt>
                <c:pt idx="2283">
                  <c:v>0.318111187669232</c:v>
                </c:pt>
                <c:pt idx="2284">
                  <c:v>0.318876431657596</c:v>
                </c:pt>
                <c:pt idx="2285">
                  <c:v>0.319101039913968</c:v>
                </c:pt>
                <c:pt idx="2286">
                  <c:v>0.320644309180586</c:v>
                </c:pt>
                <c:pt idx="2287">
                  <c:v>0.322650398228578</c:v>
                </c:pt>
                <c:pt idx="2288">
                  <c:v>0.395491553865178</c:v>
                </c:pt>
                <c:pt idx="2289">
                  <c:v>0.394383636042413</c:v>
                </c:pt>
                <c:pt idx="2290">
                  <c:v>0.393167845732251</c:v>
                </c:pt>
                <c:pt idx="2291">
                  <c:v>0.39563533035969</c:v>
                </c:pt>
                <c:pt idx="2292">
                  <c:v>0.384481925616476</c:v>
                </c:pt>
                <c:pt idx="2293">
                  <c:v>0.395491337284829</c:v>
                </c:pt>
                <c:pt idx="2294">
                  <c:v>0.395872811271008</c:v>
                </c:pt>
                <c:pt idx="2295">
                  <c:v>0.397846493444382</c:v>
                </c:pt>
                <c:pt idx="2296">
                  <c:v>0.397747224020432</c:v>
                </c:pt>
                <c:pt idx="2297">
                  <c:v>0.397874467194585</c:v>
                </c:pt>
                <c:pt idx="2298">
                  <c:v>0.394813908643535</c:v>
                </c:pt>
                <c:pt idx="2299">
                  <c:v>0.39860800740089</c:v>
                </c:pt>
                <c:pt idx="2300">
                  <c:v>0.395240007322033</c:v>
                </c:pt>
                <c:pt idx="2301">
                  <c:v>0.394471807833806</c:v>
                </c:pt>
                <c:pt idx="2302">
                  <c:v>0.399457182883257</c:v>
                </c:pt>
                <c:pt idx="2303">
                  <c:v>0.402592176381759</c:v>
                </c:pt>
                <c:pt idx="2304">
                  <c:v>0.229731309669377</c:v>
                </c:pt>
                <c:pt idx="2305">
                  <c:v>0.22958964300271</c:v>
                </c:pt>
                <c:pt idx="2306">
                  <c:v>0.229447976336043</c:v>
                </c:pt>
                <c:pt idx="2307">
                  <c:v>0.229306309669377</c:v>
                </c:pt>
                <c:pt idx="2308">
                  <c:v>0.22916464300271</c:v>
                </c:pt>
                <c:pt idx="2309">
                  <c:v>0.229022976336043</c:v>
                </c:pt>
                <c:pt idx="2310">
                  <c:v>0.22896464300271</c:v>
                </c:pt>
                <c:pt idx="2311">
                  <c:v>0.228906309669377</c:v>
                </c:pt>
                <c:pt idx="2312">
                  <c:v>0.228847976336043</c:v>
                </c:pt>
                <c:pt idx="2313">
                  <c:v>0.22878964300271</c:v>
                </c:pt>
                <c:pt idx="2314">
                  <c:v>0.228731309669377</c:v>
                </c:pt>
                <c:pt idx="2315">
                  <c:v>0.22871464300271</c:v>
                </c:pt>
                <c:pt idx="2316">
                  <c:v>0.228697976336043</c:v>
                </c:pt>
                <c:pt idx="2317">
                  <c:v>0.228681309669377</c:v>
                </c:pt>
                <c:pt idx="2318">
                  <c:v>0.22866464300271</c:v>
                </c:pt>
                <c:pt idx="2319">
                  <c:v>0.228688559668842</c:v>
                </c:pt>
                <c:pt idx="2320">
                  <c:v>0.421309065731447</c:v>
                </c:pt>
                <c:pt idx="2321">
                  <c:v>0.425118709170555</c:v>
                </c:pt>
                <c:pt idx="2322">
                  <c:v>0.415070717635273</c:v>
                </c:pt>
                <c:pt idx="2323">
                  <c:v>0.423184332046231</c:v>
                </c:pt>
                <c:pt idx="2324">
                  <c:v>0.419146522386558</c:v>
                </c:pt>
                <c:pt idx="2325">
                  <c:v>0.417207074176784</c:v>
                </c:pt>
                <c:pt idx="2326">
                  <c:v>0.424967004493925</c:v>
                </c:pt>
                <c:pt idx="2327">
                  <c:v>0.429146838731058</c:v>
                </c:pt>
                <c:pt idx="2328">
                  <c:v>0.414939502317785</c:v>
                </c:pt>
                <c:pt idx="2329">
                  <c:v>0.4135950770913</c:v>
                </c:pt>
                <c:pt idx="2330">
                  <c:v>0.414812661868576</c:v>
                </c:pt>
                <c:pt idx="2331">
                  <c:v>0.412675799582945</c:v>
                </c:pt>
                <c:pt idx="2332">
                  <c:v>0.417271594872449</c:v>
                </c:pt>
                <c:pt idx="2333">
                  <c:v>0.414385816261853</c:v>
                </c:pt>
                <c:pt idx="2334">
                  <c:v>0.422433792728696</c:v>
                </c:pt>
                <c:pt idx="2335">
                  <c:v>0.425474024870004</c:v>
                </c:pt>
                <c:pt idx="2336">
                  <c:v>0.327786501477738</c:v>
                </c:pt>
                <c:pt idx="2337">
                  <c:v>0.328231928651407</c:v>
                </c:pt>
                <c:pt idx="2338">
                  <c:v>0.331459936529358</c:v>
                </c:pt>
                <c:pt idx="2339">
                  <c:v>0.3298126615595</c:v>
                </c:pt>
                <c:pt idx="2340">
                  <c:v>0.330006308247307</c:v>
                </c:pt>
                <c:pt idx="2341">
                  <c:v>0.331734032767734</c:v>
                </c:pt>
                <c:pt idx="2342">
                  <c:v>0.328485001102866</c:v>
                </c:pt>
                <c:pt idx="2343">
                  <c:v>0.327616890847213</c:v>
                </c:pt>
                <c:pt idx="2344">
                  <c:v>0.334892324422479</c:v>
                </c:pt>
                <c:pt idx="2345">
                  <c:v>0.322468671758132</c:v>
                </c:pt>
                <c:pt idx="2346">
                  <c:v>0.326552877607777</c:v>
                </c:pt>
                <c:pt idx="2347">
                  <c:v>0.330684418391872</c:v>
                </c:pt>
                <c:pt idx="2348">
                  <c:v>0.327096269259215</c:v>
                </c:pt>
                <c:pt idx="2349">
                  <c:v>0.335703563558507</c:v>
                </c:pt>
                <c:pt idx="2350">
                  <c:v>0.337917663224016</c:v>
                </c:pt>
                <c:pt idx="2351">
                  <c:v>0.340139012887873</c:v>
                </c:pt>
                <c:pt idx="2352">
                  <c:v>0.49910736675464</c:v>
                </c:pt>
                <c:pt idx="2353">
                  <c:v>0.500777227693874</c:v>
                </c:pt>
                <c:pt idx="2354">
                  <c:v>0.49362671503578</c:v>
                </c:pt>
                <c:pt idx="2355">
                  <c:v>0.497205854948329</c:v>
                </c:pt>
                <c:pt idx="2356">
                  <c:v>0.493817478137997</c:v>
                </c:pt>
                <c:pt idx="2357">
                  <c:v>0.488596321710139</c:v>
                </c:pt>
                <c:pt idx="2358">
                  <c:v>0.488986837924394</c:v>
                </c:pt>
                <c:pt idx="2359">
                  <c:v>0.488881582332957</c:v>
                </c:pt>
                <c:pt idx="2360">
                  <c:v>0.483912849649971</c:v>
                </c:pt>
                <c:pt idx="2361">
                  <c:v>0.481720462701682</c:v>
                </c:pt>
                <c:pt idx="2362">
                  <c:v>0.480268178299313</c:v>
                </c:pt>
                <c:pt idx="2363">
                  <c:v>0.477064272719359</c:v>
                </c:pt>
                <c:pt idx="2364">
                  <c:v>0.478463062466894</c:v>
                </c:pt>
                <c:pt idx="2365">
                  <c:v>0.478700465719388</c:v>
                </c:pt>
                <c:pt idx="2366">
                  <c:v>0.483127176079504</c:v>
                </c:pt>
                <c:pt idx="2367">
                  <c:v>0.486885047793142</c:v>
                </c:pt>
                <c:pt idx="2368">
                  <c:v>0.226941975665485</c:v>
                </c:pt>
                <c:pt idx="2369">
                  <c:v>0.225047921891926</c:v>
                </c:pt>
                <c:pt idx="2370">
                  <c:v>0.22402851742228</c:v>
                </c:pt>
                <c:pt idx="2371">
                  <c:v>0.220010683678718</c:v>
                </c:pt>
                <c:pt idx="2372">
                  <c:v>0.218193901367329</c:v>
                </c:pt>
                <c:pt idx="2373">
                  <c:v>0.216356653813767</c:v>
                </c:pt>
                <c:pt idx="2374">
                  <c:v>0.218024596621328</c:v>
                </c:pt>
                <c:pt idx="2375">
                  <c:v>0.217516086832632</c:v>
                </c:pt>
                <c:pt idx="2376">
                  <c:v>0.219141340384201</c:v>
                </c:pt>
                <c:pt idx="2377">
                  <c:v>0.22001181844471</c:v>
                </c:pt>
                <c:pt idx="2378">
                  <c:v>0.219712288012367</c:v>
                </c:pt>
                <c:pt idx="2379">
                  <c:v>0.219300618485855</c:v>
                </c:pt>
                <c:pt idx="2380">
                  <c:v>0.217294409792604</c:v>
                </c:pt>
                <c:pt idx="2381">
                  <c:v>0.219982243769654</c:v>
                </c:pt>
                <c:pt idx="2382">
                  <c:v>0.223877035946037</c:v>
                </c:pt>
                <c:pt idx="2383">
                  <c:v>0.227454880772268</c:v>
                </c:pt>
                <c:pt idx="2384">
                  <c:v>0.338683108538134</c:v>
                </c:pt>
                <c:pt idx="2385">
                  <c:v>0.33070916484038</c:v>
                </c:pt>
                <c:pt idx="2386">
                  <c:v>0.328852124398876</c:v>
                </c:pt>
                <c:pt idx="2387">
                  <c:v>0.322670120906058</c:v>
                </c:pt>
                <c:pt idx="2388">
                  <c:v>0.325612324322823</c:v>
                </c:pt>
                <c:pt idx="2389">
                  <c:v>0.326484536421254</c:v>
                </c:pt>
                <c:pt idx="2390">
                  <c:v>0.325656819698852</c:v>
                </c:pt>
                <c:pt idx="2391">
                  <c:v>0.325085097293534</c:v>
                </c:pt>
                <c:pt idx="2392">
                  <c:v>0.325720598049841</c:v>
                </c:pt>
                <c:pt idx="2393">
                  <c:v>0.323315380495221</c:v>
                </c:pt>
                <c:pt idx="2394">
                  <c:v>0.321225483995072</c:v>
                </c:pt>
                <c:pt idx="2395">
                  <c:v>0.322097597935912</c:v>
                </c:pt>
                <c:pt idx="2396">
                  <c:v>0.314404009611803</c:v>
                </c:pt>
                <c:pt idx="2397">
                  <c:v>0.3194173870789</c:v>
                </c:pt>
                <c:pt idx="2398">
                  <c:v>0.321151663935164</c:v>
                </c:pt>
                <c:pt idx="2399">
                  <c:v>0.323369071619466</c:v>
                </c:pt>
                <c:pt idx="2400">
                  <c:v>0.564085839875135</c:v>
                </c:pt>
                <c:pt idx="2401">
                  <c:v>0.562520191562329</c:v>
                </c:pt>
                <c:pt idx="2402">
                  <c:v>0.557797981420936</c:v>
                </c:pt>
                <c:pt idx="2403">
                  <c:v>0.561042014405241</c:v>
                </c:pt>
                <c:pt idx="2404">
                  <c:v>0.551754670360338</c:v>
                </c:pt>
                <c:pt idx="2405">
                  <c:v>0.54715048644825</c:v>
                </c:pt>
                <c:pt idx="2406">
                  <c:v>0.550305443357737</c:v>
                </c:pt>
                <c:pt idx="2407">
                  <c:v>0.559051141857793</c:v>
                </c:pt>
                <c:pt idx="2408">
                  <c:v>0.551805362102014</c:v>
                </c:pt>
                <c:pt idx="2409">
                  <c:v>0.539856123546459</c:v>
                </c:pt>
                <c:pt idx="2410">
                  <c:v>0.543228579144563</c:v>
                </c:pt>
                <c:pt idx="2411">
                  <c:v>0.546752016419262</c:v>
                </c:pt>
                <c:pt idx="2412">
                  <c:v>0.545660463496198</c:v>
                </c:pt>
                <c:pt idx="2413">
                  <c:v>0.546452110628876</c:v>
                </c:pt>
                <c:pt idx="2414">
                  <c:v>0.54999053256371</c:v>
                </c:pt>
                <c:pt idx="2415">
                  <c:v>0.552585121862504</c:v>
                </c:pt>
                <c:pt idx="2416">
                  <c:v>0.296802797258341</c:v>
                </c:pt>
                <c:pt idx="2417">
                  <c:v>0.296448062075262</c:v>
                </c:pt>
                <c:pt idx="2418">
                  <c:v>0.296133977298686</c:v>
                </c:pt>
                <c:pt idx="2419">
                  <c:v>0.29465424338644</c:v>
                </c:pt>
                <c:pt idx="2420">
                  <c:v>0.294466174870028</c:v>
                </c:pt>
                <c:pt idx="2421">
                  <c:v>0.293919122613778</c:v>
                </c:pt>
                <c:pt idx="2422">
                  <c:v>0.293581264199194</c:v>
                </c:pt>
                <c:pt idx="2423">
                  <c:v>0.293108320418757</c:v>
                </c:pt>
                <c:pt idx="2424">
                  <c:v>0.292635376638321</c:v>
                </c:pt>
                <c:pt idx="2425">
                  <c:v>0.291806835296908</c:v>
                </c:pt>
                <c:pt idx="2426">
                  <c:v>0.290770643548991</c:v>
                </c:pt>
                <c:pt idx="2427">
                  <c:v>0.290148439125634</c:v>
                </c:pt>
                <c:pt idx="2428">
                  <c:v>0.289198917629106</c:v>
                </c:pt>
                <c:pt idx="2429">
                  <c:v>0.288252729465912</c:v>
                </c:pt>
                <c:pt idx="2430">
                  <c:v>0.291397177774526</c:v>
                </c:pt>
                <c:pt idx="2431">
                  <c:v>0.295244959416474</c:v>
                </c:pt>
                <c:pt idx="2432">
                  <c:v>0.213254686413204</c:v>
                </c:pt>
                <c:pt idx="2433">
                  <c:v>0.213288015233496</c:v>
                </c:pt>
                <c:pt idx="2434">
                  <c:v>0.21225407366716</c:v>
                </c:pt>
                <c:pt idx="2435">
                  <c:v>0.211420682380536</c:v>
                </c:pt>
                <c:pt idx="2436">
                  <c:v>0.20982918604601</c:v>
                </c:pt>
                <c:pt idx="2437">
                  <c:v>0.211182673058795</c:v>
                </c:pt>
                <c:pt idx="2438">
                  <c:v>0.212356323575727</c:v>
                </c:pt>
                <c:pt idx="2439">
                  <c:v>0.209061454781535</c:v>
                </c:pt>
                <c:pt idx="2440">
                  <c:v>0.209409906010748</c:v>
                </c:pt>
                <c:pt idx="2441">
                  <c:v>0.209128545256184</c:v>
                </c:pt>
                <c:pt idx="2442">
                  <c:v>0.210229134131796</c:v>
                </c:pt>
                <c:pt idx="2443">
                  <c:v>0.211260057313228</c:v>
                </c:pt>
                <c:pt idx="2444">
                  <c:v>0.213111428270753</c:v>
                </c:pt>
                <c:pt idx="2445">
                  <c:v>0.212858532442371</c:v>
                </c:pt>
                <c:pt idx="2446">
                  <c:v>0.220391361668249</c:v>
                </c:pt>
                <c:pt idx="2447">
                  <c:v>0.224373626744819</c:v>
                </c:pt>
                <c:pt idx="2448">
                  <c:v>0.204034707229556</c:v>
                </c:pt>
                <c:pt idx="2449">
                  <c:v>0.202356756933701</c:v>
                </c:pt>
                <c:pt idx="2450">
                  <c:v>0.203137139971179</c:v>
                </c:pt>
                <c:pt idx="2451">
                  <c:v>0.195068146289323</c:v>
                </c:pt>
                <c:pt idx="2452">
                  <c:v>0.208697121357975</c:v>
                </c:pt>
                <c:pt idx="2453">
                  <c:v>0.190398250898171</c:v>
                </c:pt>
                <c:pt idx="2454">
                  <c:v>0.195758544190813</c:v>
                </c:pt>
                <c:pt idx="2455">
                  <c:v>0.191654531585716</c:v>
                </c:pt>
                <c:pt idx="2456">
                  <c:v>0.195780921875905</c:v>
                </c:pt>
                <c:pt idx="2457">
                  <c:v>0.193252159241628</c:v>
                </c:pt>
                <c:pt idx="2458">
                  <c:v>0.192218667241838</c:v>
                </c:pt>
                <c:pt idx="2459">
                  <c:v>0.196827284745554</c:v>
                </c:pt>
                <c:pt idx="2460">
                  <c:v>0.194320471728132</c:v>
                </c:pt>
                <c:pt idx="2461">
                  <c:v>0.195096690455346</c:v>
                </c:pt>
                <c:pt idx="2462">
                  <c:v>0.199469340106546</c:v>
                </c:pt>
                <c:pt idx="2463">
                  <c:v>0.203947684848764</c:v>
                </c:pt>
                <c:pt idx="2464">
                  <c:v>0.466541612390792</c:v>
                </c:pt>
                <c:pt idx="2465">
                  <c:v>0.466652099884877</c:v>
                </c:pt>
                <c:pt idx="2466">
                  <c:v>0.464083005670406</c:v>
                </c:pt>
                <c:pt idx="2467">
                  <c:v>0.461833773783729</c:v>
                </c:pt>
                <c:pt idx="2468">
                  <c:v>0.46149648967255</c:v>
                </c:pt>
                <c:pt idx="2469">
                  <c:v>0.458365095430406</c:v>
                </c:pt>
                <c:pt idx="2470">
                  <c:v>0.479192968094379</c:v>
                </c:pt>
                <c:pt idx="2471">
                  <c:v>0.465571825871585</c:v>
                </c:pt>
                <c:pt idx="2472">
                  <c:v>0.463053489390965</c:v>
                </c:pt>
                <c:pt idx="2473">
                  <c:v>0.473470001152622</c:v>
                </c:pt>
                <c:pt idx="2474">
                  <c:v>0.480252877110417</c:v>
                </c:pt>
                <c:pt idx="2475">
                  <c:v>0.477874539495689</c:v>
                </c:pt>
                <c:pt idx="2476">
                  <c:v>0.47519058991023</c:v>
                </c:pt>
                <c:pt idx="2477">
                  <c:v>0.471112610112068</c:v>
                </c:pt>
                <c:pt idx="2478">
                  <c:v>0.471282859006366</c:v>
                </c:pt>
                <c:pt idx="2479">
                  <c:v>0.473776446658818</c:v>
                </c:pt>
                <c:pt idx="2480">
                  <c:v>0.517455329097773</c:v>
                </c:pt>
                <c:pt idx="2481">
                  <c:v>0.515943419095553</c:v>
                </c:pt>
                <c:pt idx="2482">
                  <c:v>0.514373932009199</c:v>
                </c:pt>
                <c:pt idx="2483">
                  <c:v>0.519219690410424</c:v>
                </c:pt>
                <c:pt idx="2484">
                  <c:v>0.524094186349552</c:v>
                </c:pt>
                <c:pt idx="2485">
                  <c:v>0.525825772881015</c:v>
                </c:pt>
                <c:pt idx="2486">
                  <c:v>0.527691152263208</c:v>
                </c:pt>
                <c:pt idx="2487">
                  <c:v>0.529780109977696</c:v>
                </c:pt>
                <c:pt idx="2488">
                  <c:v>0.531922459715757</c:v>
                </c:pt>
                <c:pt idx="2489">
                  <c:v>0.533076466361162</c:v>
                </c:pt>
                <c:pt idx="2490">
                  <c:v>0.532537889124775</c:v>
                </c:pt>
                <c:pt idx="2491">
                  <c:v>0.532146545029741</c:v>
                </c:pt>
                <c:pt idx="2492">
                  <c:v>0.532002751807146</c:v>
                </c:pt>
                <c:pt idx="2493">
                  <c:v>0.531557353428368</c:v>
                </c:pt>
                <c:pt idx="2494">
                  <c:v>0.53293161071221</c:v>
                </c:pt>
                <c:pt idx="2495">
                  <c:v>0.53475186799018</c:v>
                </c:pt>
                <c:pt idx="2496">
                  <c:v>0.342126849822025</c:v>
                </c:pt>
                <c:pt idx="2497">
                  <c:v>0.343610862694349</c:v>
                </c:pt>
                <c:pt idx="2498">
                  <c:v>0.342065026528233</c:v>
                </c:pt>
                <c:pt idx="2499">
                  <c:v>0.34272082675039</c:v>
                </c:pt>
                <c:pt idx="2500">
                  <c:v>0.344816892407893</c:v>
                </c:pt>
                <c:pt idx="2501">
                  <c:v>0.347262673135313</c:v>
                </c:pt>
                <c:pt idx="2502">
                  <c:v>0.348404884800525</c:v>
                </c:pt>
                <c:pt idx="2503">
                  <c:v>0.355144897969412</c:v>
                </c:pt>
                <c:pt idx="2504">
                  <c:v>0.355430804312258</c:v>
                </c:pt>
                <c:pt idx="2505">
                  <c:v>0.35707656002554</c:v>
                </c:pt>
                <c:pt idx="2506">
                  <c:v>0.357909756079107</c:v>
                </c:pt>
                <c:pt idx="2507">
                  <c:v>0.358533946036498</c:v>
                </c:pt>
                <c:pt idx="2508">
                  <c:v>0.35945769477705</c:v>
                </c:pt>
                <c:pt idx="2509">
                  <c:v>0.35953005733324</c:v>
                </c:pt>
                <c:pt idx="2510">
                  <c:v>0.362892650355183</c:v>
                </c:pt>
                <c:pt idx="2511">
                  <c:v>0.366328755931833</c:v>
                </c:pt>
                <c:pt idx="2512">
                  <c:v>0.177596462204476</c:v>
                </c:pt>
                <c:pt idx="2513">
                  <c:v>0.171000702008096</c:v>
                </c:pt>
                <c:pt idx="2514">
                  <c:v>0.169472136900474</c:v>
                </c:pt>
                <c:pt idx="2515">
                  <c:v>0.167836985619829</c:v>
                </c:pt>
                <c:pt idx="2516">
                  <c:v>0.168263946339553</c:v>
                </c:pt>
                <c:pt idx="2517">
                  <c:v>0.166548221134704</c:v>
                </c:pt>
                <c:pt idx="2518">
                  <c:v>0.167063362700571</c:v>
                </c:pt>
                <c:pt idx="2519">
                  <c:v>0.172166634271323</c:v>
                </c:pt>
                <c:pt idx="2520">
                  <c:v>0.164880635169887</c:v>
                </c:pt>
                <c:pt idx="2521">
                  <c:v>0.16515860883743</c:v>
                </c:pt>
                <c:pt idx="2522">
                  <c:v>0.175113714182192</c:v>
                </c:pt>
                <c:pt idx="2523">
                  <c:v>0.167780701958144</c:v>
                </c:pt>
                <c:pt idx="2524">
                  <c:v>0.163220122441707</c:v>
                </c:pt>
                <c:pt idx="2525">
                  <c:v>0.166679620898699</c:v>
                </c:pt>
                <c:pt idx="2526">
                  <c:v>0.191598985553592</c:v>
                </c:pt>
                <c:pt idx="2527">
                  <c:v>0.193416194351649</c:v>
                </c:pt>
                <c:pt idx="2528">
                  <c:v>0.318440604104952</c:v>
                </c:pt>
                <c:pt idx="2529">
                  <c:v>0.31860121934979</c:v>
                </c:pt>
                <c:pt idx="2530">
                  <c:v>0.317562781091814</c:v>
                </c:pt>
                <c:pt idx="2531">
                  <c:v>0.31401495004462</c:v>
                </c:pt>
                <c:pt idx="2532">
                  <c:v>0.30934969422138</c:v>
                </c:pt>
                <c:pt idx="2533">
                  <c:v>0.305400965535893</c:v>
                </c:pt>
                <c:pt idx="2534">
                  <c:v>0.301732768299669</c:v>
                </c:pt>
                <c:pt idx="2535">
                  <c:v>0.303991486958288</c:v>
                </c:pt>
                <c:pt idx="2536">
                  <c:v>0.30527796072241</c:v>
                </c:pt>
                <c:pt idx="2537">
                  <c:v>0.304831569063712</c:v>
                </c:pt>
                <c:pt idx="2538">
                  <c:v>0.304841243385583</c:v>
                </c:pt>
                <c:pt idx="2539">
                  <c:v>0.302510524270273</c:v>
                </c:pt>
                <c:pt idx="2540">
                  <c:v>0.301010607491063</c:v>
                </c:pt>
                <c:pt idx="2541">
                  <c:v>0.301585687415572</c:v>
                </c:pt>
                <c:pt idx="2542">
                  <c:v>0.305591143153774</c:v>
                </c:pt>
                <c:pt idx="2543">
                  <c:v>0.309911763065351</c:v>
                </c:pt>
                <c:pt idx="2544">
                  <c:v>0.485341460282682</c:v>
                </c:pt>
                <c:pt idx="2545">
                  <c:v>0.488162613370823</c:v>
                </c:pt>
                <c:pt idx="2546">
                  <c:v>0.490903889261285</c:v>
                </c:pt>
                <c:pt idx="2547">
                  <c:v>0.492908112942118</c:v>
                </c:pt>
                <c:pt idx="2548">
                  <c:v>0.495549471295616</c:v>
                </c:pt>
                <c:pt idx="2549">
                  <c:v>0.50246813427425</c:v>
                </c:pt>
                <c:pt idx="2550">
                  <c:v>0.499957207621164</c:v>
                </c:pt>
                <c:pt idx="2551">
                  <c:v>0.500656291121095</c:v>
                </c:pt>
                <c:pt idx="2552">
                  <c:v>0.496555690784672</c:v>
                </c:pt>
                <c:pt idx="2553">
                  <c:v>0.501271915441999</c:v>
                </c:pt>
                <c:pt idx="2554">
                  <c:v>0.505281144353098</c:v>
                </c:pt>
                <c:pt idx="2555">
                  <c:v>0.500441134185178</c:v>
                </c:pt>
                <c:pt idx="2556">
                  <c:v>0.495729355705595</c:v>
                </c:pt>
                <c:pt idx="2557">
                  <c:v>0.495340189461879</c:v>
                </c:pt>
                <c:pt idx="2558">
                  <c:v>0.499153474023171</c:v>
                </c:pt>
                <c:pt idx="2559">
                  <c:v>0.502901431676077</c:v>
                </c:pt>
                <c:pt idx="2560">
                  <c:v>0.330081962268103</c:v>
                </c:pt>
                <c:pt idx="2561">
                  <c:v>0.325529065501622</c:v>
                </c:pt>
                <c:pt idx="2562">
                  <c:v>0.331148160587376</c:v>
                </c:pt>
                <c:pt idx="2563">
                  <c:v>0.332632743196098</c:v>
                </c:pt>
                <c:pt idx="2564">
                  <c:v>0.330449352810917</c:v>
                </c:pt>
                <c:pt idx="2565">
                  <c:v>0.328368907901753</c:v>
                </c:pt>
                <c:pt idx="2566">
                  <c:v>0.325500751263389</c:v>
                </c:pt>
                <c:pt idx="2567">
                  <c:v>0.319915372357579</c:v>
                </c:pt>
                <c:pt idx="2568">
                  <c:v>0.317439064294818</c:v>
                </c:pt>
                <c:pt idx="2569">
                  <c:v>0.313911602198209</c:v>
                </c:pt>
                <c:pt idx="2570">
                  <c:v>0.319687076164392</c:v>
                </c:pt>
                <c:pt idx="2571">
                  <c:v>0.313809142666703</c:v>
                </c:pt>
                <c:pt idx="2572">
                  <c:v>0.308158827045149</c:v>
                </c:pt>
                <c:pt idx="2573">
                  <c:v>0.297815840628451</c:v>
                </c:pt>
                <c:pt idx="2574">
                  <c:v>0.305337086581842</c:v>
                </c:pt>
                <c:pt idx="2575">
                  <c:v>0.308632951749984</c:v>
                </c:pt>
                <c:pt idx="2576">
                  <c:v>0.435265154395842</c:v>
                </c:pt>
                <c:pt idx="2577">
                  <c:v>0.434168449730087</c:v>
                </c:pt>
                <c:pt idx="2578">
                  <c:v>0.436150489899501</c:v>
                </c:pt>
                <c:pt idx="2579">
                  <c:v>0.442245689014245</c:v>
                </c:pt>
                <c:pt idx="2580">
                  <c:v>0.445645302477372</c:v>
                </c:pt>
                <c:pt idx="2581">
                  <c:v>0.446085946573396</c:v>
                </c:pt>
                <c:pt idx="2582">
                  <c:v>0.452134069366968</c:v>
                </c:pt>
                <c:pt idx="2583">
                  <c:v>0.460105456453083</c:v>
                </c:pt>
                <c:pt idx="2584">
                  <c:v>0.46222279027452</c:v>
                </c:pt>
                <c:pt idx="2585">
                  <c:v>0.462770350628422</c:v>
                </c:pt>
                <c:pt idx="2586">
                  <c:v>0.464409622243956</c:v>
                </c:pt>
                <c:pt idx="2587">
                  <c:v>0.457564342023096</c:v>
                </c:pt>
                <c:pt idx="2588">
                  <c:v>0.459570013206187</c:v>
                </c:pt>
                <c:pt idx="2589">
                  <c:v>0.461368924730694</c:v>
                </c:pt>
                <c:pt idx="2590">
                  <c:v>0.464482648430095</c:v>
                </c:pt>
                <c:pt idx="2591">
                  <c:v>0.467600588797353</c:v>
                </c:pt>
                <c:pt idx="2592">
                  <c:v>0.198087757795413</c:v>
                </c:pt>
                <c:pt idx="2593">
                  <c:v>0.198237493223037</c:v>
                </c:pt>
                <c:pt idx="2594">
                  <c:v>0.197695832315519</c:v>
                </c:pt>
                <c:pt idx="2595">
                  <c:v>0.198055181668337</c:v>
                </c:pt>
                <c:pt idx="2596">
                  <c:v>0.19795656267829</c:v>
                </c:pt>
                <c:pt idx="2597">
                  <c:v>0.196992728392326</c:v>
                </c:pt>
                <c:pt idx="2598">
                  <c:v>0.197890548370441</c:v>
                </c:pt>
                <c:pt idx="2599">
                  <c:v>0.197958433015035</c:v>
                </c:pt>
                <c:pt idx="2600">
                  <c:v>0.194649766795207</c:v>
                </c:pt>
                <c:pt idx="2601">
                  <c:v>0.195408172248324</c:v>
                </c:pt>
                <c:pt idx="2602">
                  <c:v>0.196533414259215</c:v>
                </c:pt>
                <c:pt idx="2603">
                  <c:v>0.208079359634741</c:v>
                </c:pt>
                <c:pt idx="2604">
                  <c:v>0.208102501016726</c:v>
                </c:pt>
                <c:pt idx="2605">
                  <c:v>0.207723521280284</c:v>
                </c:pt>
                <c:pt idx="2606">
                  <c:v>0.211038238954519</c:v>
                </c:pt>
                <c:pt idx="2607">
                  <c:v>0.214450373293989</c:v>
                </c:pt>
                <c:pt idx="2608">
                  <c:v>0.165841876882469</c:v>
                </c:pt>
                <c:pt idx="2609">
                  <c:v>0.162130752750892</c:v>
                </c:pt>
                <c:pt idx="2610">
                  <c:v>0.161999303416063</c:v>
                </c:pt>
                <c:pt idx="2611">
                  <c:v>0.160983097983673</c:v>
                </c:pt>
                <c:pt idx="2612">
                  <c:v>0.161633152713885</c:v>
                </c:pt>
                <c:pt idx="2613">
                  <c:v>0.162395605818081</c:v>
                </c:pt>
                <c:pt idx="2614">
                  <c:v>0.160193767549309</c:v>
                </c:pt>
                <c:pt idx="2615">
                  <c:v>0.159830140662651</c:v>
                </c:pt>
                <c:pt idx="2616">
                  <c:v>0.160571217981189</c:v>
                </c:pt>
                <c:pt idx="2617">
                  <c:v>0.154475140040293</c:v>
                </c:pt>
                <c:pt idx="2618">
                  <c:v>0.15075842018246</c:v>
                </c:pt>
                <c:pt idx="2619">
                  <c:v>0.151195220086771</c:v>
                </c:pt>
                <c:pt idx="2620">
                  <c:v>0.152745363388435</c:v>
                </c:pt>
                <c:pt idx="2621">
                  <c:v>0.172822741473242</c:v>
                </c:pt>
                <c:pt idx="2622">
                  <c:v>0.176913175895253</c:v>
                </c:pt>
                <c:pt idx="2623">
                  <c:v>0.181345526981467</c:v>
                </c:pt>
                <c:pt idx="2624">
                  <c:v>0.247588972903876</c:v>
                </c:pt>
                <c:pt idx="2625">
                  <c:v>0.2431212842907</c:v>
                </c:pt>
                <c:pt idx="2626">
                  <c:v>0.243894336695724</c:v>
                </c:pt>
                <c:pt idx="2627">
                  <c:v>0.239007476609148</c:v>
                </c:pt>
                <c:pt idx="2628">
                  <c:v>0.241701764892368</c:v>
                </c:pt>
                <c:pt idx="2629">
                  <c:v>0.240471244472889</c:v>
                </c:pt>
                <c:pt idx="2630">
                  <c:v>0.230354717838293</c:v>
                </c:pt>
                <c:pt idx="2631">
                  <c:v>0.233511781567489</c:v>
                </c:pt>
                <c:pt idx="2632">
                  <c:v>0.232563528606406</c:v>
                </c:pt>
                <c:pt idx="2633">
                  <c:v>0.234283437800535</c:v>
                </c:pt>
                <c:pt idx="2634">
                  <c:v>0.239298579983826</c:v>
                </c:pt>
                <c:pt idx="2635">
                  <c:v>0.236381332782083</c:v>
                </c:pt>
                <c:pt idx="2636">
                  <c:v>0.231269275768352</c:v>
                </c:pt>
                <c:pt idx="2637">
                  <c:v>0.230897857324815</c:v>
                </c:pt>
                <c:pt idx="2638">
                  <c:v>0.243841184209629</c:v>
                </c:pt>
                <c:pt idx="2639">
                  <c:v>0.247981162230592</c:v>
                </c:pt>
                <c:pt idx="2640">
                  <c:v>0.37974521635394</c:v>
                </c:pt>
                <c:pt idx="2641">
                  <c:v>0.360285686790493</c:v>
                </c:pt>
                <c:pt idx="2642">
                  <c:v>0.362064627748297</c:v>
                </c:pt>
                <c:pt idx="2643">
                  <c:v>0.364742397616431</c:v>
                </c:pt>
                <c:pt idx="2644">
                  <c:v>0.366009179702018</c:v>
                </c:pt>
                <c:pt idx="2645">
                  <c:v>0.360186553778235</c:v>
                </c:pt>
                <c:pt idx="2646">
                  <c:v>0.359548597865157</c:v>
                </c:pt>
                <c:pt idx="2647">
                  <c:v>0.362754580941195</c:v>
                </c:pt>
                <c:pt idx="2648">
                  <c:v>0.360416358545594</c:v>
                </c:pt>
                <c:pt idx="2649">
                  <c:v>0.355238511464348</c:v>
                </c:pt>
                <c:pt idx="2650">
                  <c:v>0.36073716812484</c:v>
                </c:pt>
                <c:pt idx="2651">
                  <c:v>0.365289498349036</c:v>
                </c:pt>
                <c:pt idx="2652">
                  <c:v>0.370279894051645</c:v>
                </c:pt>
                <c:pt idx="2653">
                  <c:v>0.375405126342871</c:v>
                </c:pt>
                <c:pt idx="2654">
                  <c:v>0.384478035524965</c:v>
                </c:pt>
                <c:pt idx="2655">
                  <c:v>0.388909768166162</c:v>
                </c:pt>
                <c:pt idx="2656">
                  <c:v>0.513272286591849</c:v>
                </c:pt>
                <c:pt idx="2657">
                  <c:v>0.512169382674842</c:v>
                </c:pt>
                <c:pt idx="2658">
                  <c:v>0.51470917258325</c:v>
                </c:pt>
                <c:pt idx="2659">
                  <c:v>0.516590275849758</c:v>
                </c:pt>
                <c:pt idx="2660">
                  <c:v>0.5154108764777</c:v>
                </c:pt>
                <c:pt idx="2661">
                  <c:v>0.513930551276064</c:v>
                </c:pt>
                <c:pt idx="2662">
                  <c:v>0.507723614839742</c:v>
                </c:pt>
                <c:pt idx="2663">
                  <c:v>0.500571701498722</c:v>
                </c:pt>
                <c:pt idx="2664">
                  <c:v>0.507414110459272</c:v>
                </c:pt>
                <c:pt idx="2665">
                  <c:v>0.505620940284333</c:v>
                </c:pt>
                <c:pt idx="2666">
                  <c:v>0.50459001958095</c:v>
                </c:pt>
                <c:pt idx="2667">
                  <c:v>0.509621787896941</c:v>
                </c:pt>
                <c:pt idx="2668">
                  <c:v>0.510729854695276</c:v>
                </c:pt>
                <c:pt idx="2669">
                  <c:v>0.515179096477342</c:v>
                </c:pt>
                <c:pt idx="2670">
                  <c:v>0.515925240024824</c:v>
                </c:pt>
                <c:pt idx="2671">
                  <c:v>0.518541309283026</c:v>
                </c:pt>
                <c:pt idx="2672">
                  <c:v>0.262659575858978</c:v>
                </c:pt>
                <c:pt idx="2673">
                  <c:v>0.26088955950392</c:v>
                </c:pt>
                <c:pt idx="2674">
                  <c:v>0.258733191131712</c:v>
                </c:pt>
                <c:pt idx="2675">
                  <c:v>0.25696707654777</c:v>
                </c:pt>
                <c:pt idx="2676">
                  <c:v>0.254795048515918</c:v>
                </c:pt>
                <c:pt idx="2677">
                  <c:v>0.251664763955425</c:v>
                </c:pt>
                <c:pt idx="2678">
                  <c:v>0.251339162842096</c:v>
                </c:pt>
                <c:pt idx="2679">
                  <c:v>0.250360338474236</c:v>
                </c:pt>
                <c:pt idx="2680">
                  <c:v>0.256741251957665</c:v>
                </c:pt>
                <c:pt idx="2681">
                  <c:v>0.258398836642558</c:v>
                </c:pt>
                <c:pt idx="2682">
                  <c:v>0.259875603854765</c:v>
                </c:pt>
                <c:pt idx="2683">
                  <c:v>0.260079332937766</c:v>
                </c:pt>
                <c:pt idx="2684">
                  <c:v>0.259741291162667</c:v>
                </c:pt>
                <c:pt idx="2685">
                  <c:v>0.260841362529819</c:v>
                </c:pt>
                <c:pt idx="2686">
                  <c:v>0.264546908404457</c:v>
                </c:pt>
                <c:pt idx="2687">
                  <c:v>0.268561605798404</c:v>
                </c:pt>
                <c:pt idx="2688">
                  <c:v>0.488232381378049</c:v>
                </c:pt>
                <c:pt idx="2689">
                  <c:v>0.489183191023883</c:v>
                </c:pt>
                <c:pt idx="2690">
                  <c:v>0.508307278973883</c:v>
                </c:pt>
                <c:pt idx="2691">
                  <c:v>0.535161141136383</c:v>
                </c:pt>
                <c:pt idx="2692">
                  <c:v>0.514343567628049</c:v>
                </c:pt>
                <c:pt idx="2693">
                  <c:v>0.519506705403049</c:v>
                </c:pt>
                <c:pt idx="2694">
                  <c:v>0.516390199550966</c:v>
                </c:pt>
                <c:pt idx="2695">
                  <c:v>0.508625557561383</c:v>
                </c:pt>
                <c:pt idx="2696">
                  <c:v>0.505577050988466</c:v>
                </c:pt>
                <c:pt idx="2697">
                  <c:v>0.505573160936383</c:v>
                </c:pt>
                <c:pt idx="2698">
                  <c:v>0.5026925559968</c:v>
                </c:pt>
                <c:pt idx="2699">
                  <c:v>0.499837874558605</c:v>
                </c:pt>
                <c:pt idx="2700">
                  <c:v>0.494325545307911</c:v>
                </c:pt>
                <c:pt idx="2701">
                  <c:v>0.488728244238569</c:v>
                </c:pt>
                <c:pt idx="2702">
                  <c:v>0.480210133000864</c:v>
                </c:pt>
                <c:pt idx="2703">
                  <c:v>0.481256892268926</c:v>
                </c:pt>
                <c:pt idx="2704">
                  <c:v>0.518075986306209</c:v>
                </c:pt>
                <c:pt idx="2705">
                  <c:v>0.517517530148973</c:v>
                </c:pt>
                <c:pt idx="2706">
                  <c:v>0.522528006226633</c:v>
                </c:pt>
                <c:pt idx="2707">
                  <c:v>0.529029593856152</c:v>
                </c:pt>
                <c:pt idx="2708">
                  <c:v>0.525216532762932</c:v>
                </c:pt>
                <c:pt idx="2709">
                  <c:v>0.520615495238247</c:v>
                </c:pt>
                <c:pt idx="2710">
                  <c:v>0.523537670883084</c:v>
                </c:pt>
                <c:pt idx="2711">
                  <c:v>0.524364187801596</c:v>
                </c:pt>
                <c:pt idx="2712">
                  <c:v>0.519389863427286</c:v>
                </c:pt>
                <c:pt idx="2713">
                  <c:v>0.525141722332996</c:v>
                </c:pt>
                <c:pt idx="2714">
                  <c:v>0.523495454852125</c:v>
                </c:pt>
                <c:pt idx="2715">
                  <c:v>0.518415445406166</c:v>
                </c:pt>
                <c:pt idx="2716">
                  <c:v>0.508393430296617</c:v>
                </c:pt>
                <c:pt idx="2717">
                  <c:v>0.501164821791627</c:v>
                </c:pt>
                <c:pt idx="2718">
                  <c:v>0.504801333146478</c:v>
                </c:pt>
                <c:pt idx="2719">
                  <c:v>0.507650450220164</c:v>
                </c:pt>
                <c:pt idx="2720">
                  <c:v>0.384763552488213</c:v>
                </c:pt>
                <c:pt idx="2721">
                  <c:v>0.384570079277014</c:v>
                </c:pt>
                <c:pt idx="2722">
                  <c:v>0.38664460569448</c:v>
                </c:pt>
                <c:pt idx="2723">
                  <c:v>0.393361452583335</c:v>
                </c:pt>
                <c:pt idx="2724">
                  <c:v>0.393869700428728</c:v>
                </c:pt>
                <c:pt idx="2725">
                  <c:v>0.394442973766058</c:v>
                </c:pt>
                <c:pt idx="2726">
                  <c:v>0.397912583041431</c:v>
                </c:pt>
                <c:pt idx="2727">
                  <c:v>0.397587930416348</c:v>
                </c:pt>
                <c:pt idx="2728">
                  <c:v>0.378487064227384</c:v>
                </c:pt>
                <c:pt idx="2729">
                  <c:v>0.392074429156917</c:v>
                </c:pt>
                <c:pt idx="2730">
                  <c:v>0.396789459665768</c:v>
                </c:pt>
                <c:pt idx="2731">
                  <c:v>0.397029463397823</c:v>
                </c:pt>
                <c:pt idx="2732">
                  <c:v>0.393301022950145</c:v>
                </c:pt>
                <c:pt idx="2733">
                  <c:v>0.384430165107103</c:v>
                </c:pt>
                <c:pt idx="2734">
                  <c:v>0.387000415474705</c:v>
                </c:pt>
                <c:pt idx="2735">
                  <c:v>0.390386450652044</c:v>
                </c:pt>
                <c:pt idx="2736">
                  <c:v>0.290737484846849</c:v>
                </c:pt>
                <c:pt idx="2737">
                  <c:v>0.290265769272032</c:v>
                </c:pt>
                <c:pt idx="2738">
                  <c:v>0.289850978548811</c:v>
                </c:pt>
                <c:pt idx="2739">
                  <c:v>0.291964814784</c:v>
                </c:pt>
                <c:pt idx="2740">
                  <c:v>0.290664155305694</c:v>
                </c:pt>
                <c:pt idx="2741">
                  <c:v>0.290695556724298</c:v>
                </c:pt>
                <c:pt idx="2742">
                  <c:v>0.290529413205661</c:v>
                </c:pt>
                <c:pt idx="2743">
                  <c:v>0.29165285708622</c:v>
                </c:pt>
                <c:pt idx="2744">
                  <c:v>0.288412225342083</c:v>
                </c:pt>
                <c:pt idx="2745">
                  <c:v>0.289665705133463</c:v>
                </c:pt>
                <c:pt idx="2746">
                  <c:v>0.312684829206497</c:v>
                </c:pt>
                <c:pt idx="2747">
                  <c:v>0.30290182232231</c:v>
                </c:pt>
                <c:pt idx="2748">
                  <c:v>0.318141984790158</c:v>
                </c:pt>
                <c:pt idx="2749">
                  <c:v>0.302170769480256</c:v>
                </c:pt>
                <c:pt idx="2750">
                  <c:v>0.305217679013744</c:v>
                </c:pt>
                <c:pt idx="2751">
                  <c:v>0.308780219396901</c:v>
                </c:pt>
                <c:pt idx="2752">
                  <c:v>0.290050514481208</c:v>
                </c:pt>
                <c:pt idx="2753">
                  <c:v>0.269115576674796</c:v>
                </c:pt>
                <c:pt idx="2754">
                  <c:v>0.27733105279723</c:v>
                </c:pt>
                <c:pt idx="2755">
                  <c:v>0.282802637932785</c:v>
                </c:pt>
                <c:pt idx="2756">
                  <c:v>0.280604053429258</c:v>
                </c:pt>
                <c:pt idx="2757">
                  <c:v>0.283616263139879</c:v>
                </c:pt>
                <c:pt idx="2758">
                  <c:v>0.286434650660813</c:v>
                </c:pt>
                <c:pt idx="2759">
                  <c:v>0.290284492534972</c:v>
                </c:pt>
                <c:pt idx="2760">
                  <c:v>0.279136267317215</c:v>
                </c:pt>
                <c:pt idx="2761">
                  <c:v>0.272076173605829</c:v>
                </c:pt>
                <c:pt idx="2762">
                  <c:v>0.270873131846965</c:v>
                </c:pt>
                <c:pt idx="2763">
                  <c:v>0.271592272323223</c:v>
                </c:pt>
                <c:pt idx="2764">
                  <c:v>0.274975741684537</c:v>
                </c:pt>
                <c:pt idx="2765">
                  <c:v>0.274006385907211</c:v>
                </c:pt>
                <c:pt idx="2766">
                  <c:v>0.28302105714749</c:v>
                </c:pt>
                <c:pt idx="2767">
                  <c:v>0.287667569257214</c:v>
                </c:pt>
                <c:pt idx="2768">
                  <c:v>0.261742483377903</c:v>
                </c:pt>
                <c:pt idx="2769">
                  <c:v>0.257070246058751</c:v>
                </c:pt>
                <c:pt idx="2770">
                  <c:v>0.253049476525741</c:v>
                </c:pt>
                <c:pt idx="2771">
                  <c:v>0.246179383115339</c:v>
                </c:pt>
                <c:pt idx="2772">
                  <c:v>0.24139314187037</c:v>
                </c:pt>
                <c:pt idx="2773">
                  <c:v>0.238970897801547</c:v>
                </c:pt>
                <c:pt idx="2774">
                  <c:v>0.235440199891873</c:v>
                </c:pt>
                <c:pt idx="2775">
                  <c:v>0.235868386408927</c:v>
                </c:pt>
                <c:pt idx="2776">
                  <c:v>0.232642534139609</c:v>
                </c:pt>
                <c:pt idx="2777">
                  <c:v>0.228988328935324</c:v>
                </c:pt>
                <c:pt idx="2778">
                  <c:v>0.225131265465186</c:v>
                </c:pt>
                <c:pt idx="2779">
                  <c:v>0.223475394302732</c:v>
                </c:pt>
                <c:pt idx="2780">
                  <c:v>0.228248611690138</c:v>
                </c:pt>
                <c:pt idx="2781">
                  <c:v>0.228709174054734</c:v>
                </c:pt>
                <c:pt idx="2782">
                  <c:v>0.247589626528639</c:v>
                </c:pt>
                <c:pt idx="2783">
                  <c:v>0.251058911103142</c:v>
                </c:pt>
                <c:pt idx="2784">
                  <c:v>0.265457893563573</c:v>
                </c:pt>
                <c:pt idx="2785">
                  <c:v>0.273619918699578</c:v>
                </c:pt>
                <c:pt idx="2786">
                  <c:v>0.264119968973021</c:v>
                </c:pt>
                <c:pt idx="2787">
                  <c:v>0.258421171750012</c:v>
                </c:pt>
                <c:pt idx="2788">
                  <c:v>0.255537232853973</c:v>
                </c:pt>
                <c:pt idx="2789">
                  <c:v>0.254072036872668</c:v>
                </c:pt>
                <c:pt idx="2790">
                  <c:v>0.253358932327709</c:v>
                </c:pt>
                <c:pt idx="2791">
                  <c:v>0.254377020896304</c:v>
                </c:pt>
                <c:pt idx="2792">
                  <c:v>0.256342258794736</c:v>
                </c:pt>
                <c:pt idx="2793">
                  <c:v>0.258733081535313</c:v>
                </c:pt>
                <c:pt idx="2794">
                  <c:v>0.259242467216723</c:v>
                </c:pt>
                <c:pt idx="2795">
                  <c:v>0.260349552694546</c:v>
                </c:pt>
                <c:pt idx="2796">
                  <c:v>0.263311913598924</c:v>
                </c:pt>
                <c:pt idx="2797">
                  <c:v>0.263752006135325</c:v>
                </c:pt>
                <c:pt idx="2798">
                  <c:v>0.266496103309639</c:v>
                </c:pt>
                <c:pt idx="2799">
                  <c:v>0.269509662624004</c:v>
                </c:pt>
                <c:pt idx="2800">
                  <c:v>0.441342859782012</c:v>
                </c:pt>
                <c:pt idx="2801">
                  <c:v>0.448978208573262</c:v>
                </c:pt>
                <c:pt idx="2802">
                  <c:v>0.438061541906595</c:v>
                </c:pt>
                <c:pt idx="2803">
                  <c:v>0.439522326220346</c:v>
                </c:pt>
                <c:pt idx="2804">
                  <c:v>0.438596629625762</c:v>
                </c:pt>
                <c:pt idx="2805">
                  <c:v>0.454850345977429</c:v>
                </c:pt>
                <c:pt idx="2806">
                  <c:v>0.474163137652429</c:v>
                </c:pt>
                <c:pt idx="2807">
                  <c:v>0.475863260889929</c:v>
                </c:pt>
                <c:pt idx="2808">
                  <c:v>0.452968999244095</c:v>
                </c:pt>
                <c:pt idx="2809">
                  <c:v>0.441201676252429</c:v>
                </c:pt>
                <c:pt idx="2810">
                  <c:v>0.447802251831596</c:v>
                </c:pt>
                <c:pt idx="2811">
                  <c:v>0.439365174812151</c:v>
                </c:pt>
                <c:pt idx="2812">
                  <c:v>0.434298006759373</c:v>
                </c:pt>
                <c:pt idx="2813">
                  <c:v>0.432006692538262</c:v>
                </c:pt>
                <c:pt idx="2814">
                  <c:v>0.439013691827048</c:v>
                </c:pt>
                <c:pt idx="2815">
                  <c:v>0.440797229953391</c:v>
                </c:pt>
                <c:pt idx="2816">
                  <c:v>0.521883147169248</c:v>
                </c:pt>
                <c:pt idx="2817">
                  <c:v>0.520965043733645</c:v>
                </c:pt>
                <c:pt idx="2818">
                  <c:v>0.525699964892757</c:v>
                </c:pt>
                <c:pt idx="2819">
                  <c:v>0.524001026294553</c:v>
                </c:pt>
                <c:pt idx="2820">
                  <c:v>0.519204295774092</c:v>
                </c:pt>
                <c:pt idx="2821">
                  <c:v>0.518025796983001</c:v>
                </c:pt>
                <c:pt idx="2822">
                  <c:v>0.512158735243841</c:v>
                </c:pt>
                <c:pt idx="2823">
                  <c:v>0.509087384990234</c:v>
                </c:pt>
                <c:pt idx="2824">
                  <c:v>0.504629314415678</c:v>
                </c:pt>
                <c:pt idx="2825">
                  <c:v>0.506704749868362</c:v>
                </c:pt>
                <c:pt idx="2826">
                  <c:v>0.506433351008109</c:v>
                </c:pt>
                <c:pt idx="2827">
                  <c:v>0.501038198663757</c:v>
                </c:pt>
                <c:pt idx="2828">
                  <c:v>0.498251255151724</c:v>
                </c:pt>
                <c:pt idx="2829">
                  <c:v>0.494765357040193</c:v>
                </c:pt>
                <c:pt idx="2830">
                  <c:v>0.494732238192206</c:v>
                </c:pt>
                <c:pt idx="2831">
                  <c:v>0.498148554808101</c:v>
                </c:pt>
                <c:pt idx="2832">
                  <c:v>0.270421501457143</c:v>
                </c:pt>
                <c:pt idx="2833">
                  <c:v>0.269766542042548</c:v>
                </c:pt>
                <c:pt idx="2834">
                  <c:v>0.269933349938244</c:v>
                </c:pt>
                <c:pt idx="2835">
                  <c:v>0.268650004093947</c:v>
                </c:pt>
                <c:pt idx="2836">
                  <c:v>0.268365876986894</c:v>
                </c:pt>
                <c:pt idx="2837">
                  <c:v>0.270389666738491</c:v>
                </c:pt>
                <c:pt idx="2838">
                  <c:v>0.267393670350735</c:v>
                </c:pt>
                <c:pt idx="2839">
                  <c:v>0.266232107157012</c:v>
                </c:pt>
                <c:pt idx="2840">
                  <c:v>0.273451770906041</c:v>
                </c:pt>
                <c:pt idx="2841">
                  <c:v>0.266858330514568</c:v>
                </c:pt>
                <c:pt idx="2842">
                  <c:v>0.265535606335554</c:v>
                </c:pt>
                <c:pt idx="2843">
                  <c:v>0.264504055405018</c:v>
                </c:pt>
                <c:pt idx="2844">
                  <c:v>0.264381704036695</c:v>
                </c:pt>
                <c:pt idx="2845">
                  <c:v>0.263839833289376</c:v>
                </c:pt>
                <c:pt idx="2846">
                  <c:v>0.271778971899894</c:v>
                </c:pt>
                <c:pt idx="2847">
                  <c:v>0.275523972969697</c:v>
                </c:pt>
                <c:pt idx="2848">
                  <c:v>0.284855564613441</c:v>
                </c:pt>
                <c:pt idx="2849">
                  <c:v>0.284563794066198</c:v>
                </c:pt>
                <c:pt idx="2850">
                  <c:v>0.284309018894005</c:v>
                </c:pt>
                <c:pt idx="2851">
                  <c:v>0.28374346562001</c:v>
                </c:pt>
                <c:pt idx="2852">
                  <c:v>0.283810155051</c:v>
                </c:pt>
                <c:pt idx="2853">
                  <c:v>0.283665815485751</c:v>
                </c:pt>
                <c:pt idx="2854">
                  <c:v>0.285674166824984</c:v>
                </c:pt>
                <c:pt idx="2855">
                  <c:v>0.287484846077495</c:v>
                </c:pt>
                <c:pt idx="2856">
                  <c:v>0.287486610695861</c:v>
                </c:pt>
                <c:pt idx="2857">
                  <c:v>0.287489533850812</c:v>
                </c:pt>
                <c:pt idx="2858">
                  <c:v>0.293334909368567</c:v>
                </c:pt>
                <c:pt idx="2859">
                  <c:v>0.288940837789727</c:v>
                </c:pt>
                <c:pt idx="2860">
                  <c:v>0.289250146757974</c:v>
                </c:pt>
                <c:pt idx="2861">
                  <c:v>0.289932518056844</c:v>
                </c:pt>
                <c:pt idx="2862">
                  <c:v>0.293683305208211</c:v>
                </c:pt>
                <c:pt idx="2863">
                  <c:v>0.29755100902419</c:v>
                </c:pt>
                <c:pt idx="2864">
                  <c:v>0.172355776234084</c:v>
                </c:pt>
                <c:pt idx="2865">
                  <c:v>0.171063229942672</c:v>
                </c:pt>
                <c:pt idx="2866">
                  <c:v>0.172794057634999</c:v>
                </c:pt>
                <c:pt idx="2867">
                  <c:v>0.1766320126986</c:v>
                </c:pt>
                <c:pt idx="2868">
                  <c:v>0.180425049063014</c:v>
                </c:pt>
                <c:pt idx="2869">
                  <c:v>0.183554264289217</c:v>
                </c:pt>
                <c:pt idx="2870">
                  <c:v>0.187201100246093</c:v>
                </c:pt>
                <c:pt idx="2871">
                  <c:v>0.190053139455002</c:v>
                </c:pt>
                <c:pt idx="2872">
                  <c:v>0.19245647947692</c:v>
                </c:pt>
                <c:pt idx="2873">
                  <c:v>0.188257353374176</c:v>
                </c:pt>
                <c:pt idx="2874">
                  <c:v>0.186460870884182</c:v>
                </c:pt>
                <c:pt idx="2875">
                  <c:v>0.185340961120706</c:v>
                </c:pt>
                <c:pt idx="2876">
                  <c:v>0.183726678460563</c:v>
                </c:pt>
                <c:pt idx="2877">
                  <c:v>0.18425829202478</c:v>
                </c:pt>
                <c:pt idx="2878">
                  <c:v>0.185242922712753</c:v>
                </c:pt>
                <c:pt idx="2879">
                  <c:v>0.189385803399796</c:v>
                </c:pt>
                <c:pt idx="2880">
                  <c:v>0.214154937399106</c:v>
                </c:pt>
                <c:pt idx="2881">
                  <c:v>0.212544049252147</c:v>
                </c:pt>
                <c:pt idx="2882">
                  <c:v>0.212008424256085</c:v>
                </c:pt>
                <c:pt idx="2883">
                  <c:v>0.210761766283417</c:v>
                </c:pt>
                <c:pt idx="2884">
                  <c:v>0.209588910064224</c:v>
                </c:pt>
                <c:pt idx="2885">
                  <c:v>0.208664710148208</c:v>
                </c:pt>
                <c:pt idx="2886">
                  <c:v>0.207731883048333</c:v>
                </c:pt>
                <c:pt idx="2887">
                  <c:v>0.206647358913017</c:v>
                </c:pt>
                <c:pt idx="2888">
                  <c:v>0.205112977449961</c:v>
                </c:pt>
                <c:pt idx="2889">
                  <c:v>0.20512735356661</c:v>
                </c:pt>
                <c:pt idx="2890">
                  <c:v>0.20455612829349</c:v>
                </c:pt>
                <c:pt idx="2891">
                  <c:v>0.204447904473326</c:v>
                </c:pt>
                <c:pt idx="2892">
                  <c:v>0.204502720379778</c:v>
                </c:pt>
                <c:pt idx="2893">
                  <c:v>0.209716495783099</c:v>
                </c:pt>
                <c:pt idx="2894">
                  <c:v>0.213283198410628</c:v>
                </c:pt>
                <c:pt idx="2895">
                  <c:v>0.21704990103648</c:v>
                </c:pt>
                <c:pt idx="2896">
                  <c:v>0.235465353293253</c:v>
                </c:pt>
                <c:pt idx="2897">
                  <c:v>0.236750760540612</c:v>
                </c:pt>
                <c:pt idx="2898">
                  <c:v>0.234588837852134</c:v>
                </c:pt>
                <c:pt idx="2899">
                  <c:v>0.235120436945756</c:v>
                </c:pt>
                <c:pt idx="2900">
                  <c:v>0.232692250001492</c:v>
                </c:pt>
                <c:pt idx="2901">
                  <c:v>0.242830841846688</c:v>
                </c:pt>
                <c:pt idx="2902">
                  <c:v>0.231110734607066</c:v>
                </c:pt>
                <c:pt idx="2903">
                  <c:v>0.244538507358173</c:v>
                </c:pt>
                <c:pt idx="2904">
                  <c:v>0.237414806334708</c:v>
                </c:pt>
                <c:pt idx="2905">
                  <c:v>0.223087710793075</c:v>
                </c:pt>
                <c:pt idx="2906">
                  <c:v>0.218946892698486</c:v>
                </c:pt>
                <c:pt idx="2907">
                  <c:v>0.22018733186429</c:v>
                </c:pt>
                <c:pt idx="2908">
                  <c:v>0.212405438322914</c:v>
                </c:pt>
                <c:pt idx="2909">
                  <c:v>0.21652463343876</c:v>
                </c:pt>
                <c:pt idx="2910">
                  <c:v>0.224664634927318</c:v>
                </c:pt>
                <c:pt idx="2911">
                  <c:v>0.227808309998711</c:v>
                </c:pt>
                <c:pt idx="2912">
                  <c:v>0.284407701268939</c:v>
                </c:pt>
                <c:pt idx="2913">
                  <c:v>0.284845948120864</c:v>
                </c:pt>
                <c:pt idx="2914">
                  <c:v>0.276541736767578</c:v>
                </c:pt>
                <c:pt idx="2915">
                  <c:v>0.272320573815644</c:v>
                </c:pt>
                <c:pt idx="2916">
                  <c:v>0.279120909591006</c:v>
                </c:pt>
                <c:pt idx="2917">
                  <c:v>0.270338932161054</c:v>
                </c:pt>
                <c:pt idx="2918">
                  <c:v>0.265747233107351</c:v>
                </c:pt>
                <c:pt idx="2919">
                  <c:v>0.259373526058841</c:v>
                </c:pt>
                <c:pt idx="2920">
                  <c:v>0.25791604294696</c:v>
                </c:pt>
                <c:pt idx="2921">
                  <c:v>0.256659234668616</c:v>
                </c:pt>
                <c:pt idx="2922">
                  <c:v>0.25843516349267</c:v>
                </c:pt>
                <c:pt idx="2923">
                  <c:v>0.258639079948909</c:v>
                </c:pt>
                <c:pt idx="2924">
                  <c:v>0.26099308105127</c:v>
                </c:pt>
                <c:pt idx="2925">
                  <c:v>0.261771359725633</c:v>
                </c:pt>
                <c:pt idx="2926">
                  <c:v>0.26515232993511</c:v>
                </c:pt>
                <c:pt idx="2927">
                  <c:v>0.269045093494545</c:v>
                </c:pt>
                <c:pt idx="2928">
                  <c:v>0.466916747699104</c:v>
                </c:pt>
                <c:pt idx="2929">
                  <c:v>0.436915341583921</c:v>
                </c:pt>
                <c:pt idx="2930">
                  <c:v>0.436579335961858</c:v>
                </c:pt>
                <c:pt idx="2931">
                  <c:v>0.439301616613052</c:v>
                </c:pt>
                <c:pt idx="2932">
                  <c:v>0.45735159590706</c:v>
                </c:pt>
                <c:pt idx="2933">
                  <c:v>0.431813723128376</c:v>
                </c:pt>
                <c:pt idx="2934">
                  <c:v>0.435725596377618</c:v>
                </c:pt>
                <c:pt idx="2935">
                  <c:v>0.433621977915085</c:v>
                </c:pt>
                <c:pt idx="2936">
                  <c:v>0.434931323260682</c:v>
                </c:pt>
                <c:pt idx="2937">
                  <c:v>0.437058643716391</c:v>
                </c:pt>
                <c:pt idx="2938">
                  <c:v>0.432185409959891</c:v>
                </c:pt>
                <c:pt idx="2939">
                  <c:v>0.433468609264095</c:v>
                </c:pt>
                <c:pt idx="2940">
                  <c:v>0.426410560859966</c:v>
                </c:pt>
                <c:pt idx="2941">
                  <c:v>0.424361700762921</c:v>
                </c:pt>
                <c:pt idx="2942">
                  <c:v>0.428237001998149</c:v>
                </c:pt>
                <c:pt idx="2943">
                  <c:v>0.43188612051973</c:v>
                </c:pt>
                <c:pt idx="2944">
                  <c:v>0.248261138821744</c:v>
                </c:pt>
                <c:pt idx="2945">
                  <c:v>0.248315223579244</c:v>
                </c:pt>
                <c:pt idx="2946">
                  <c:v>0.246701448654661</c:v>
                </c:pt>
                <c:pt idx="2947">
                  <c:v>0.248195835785443</c:v>
                </c:pt>
                <c:pt idx="2948">
                  <c:v>0.248046960753126</c:v>
                </c:pt>
                <c:pt idx="2949">
                  <c:v>0.247780670607994</c:v>
                </c:pt>
                <c:pt idx="2950">
                  <c:v>0.242529140446277</c:v>
                </c:pt>
                <c:pt idx="2951">
                  <c:v>0.239471378832685</c:v>
                </c:pt>
                <c:pt idx="2952">
                  <c:v>0.239476458268925</c:v>
                </c:pt>
                <c:pt idx="2953">
                  <c:v>0.234736528252453</c:v>
                </c:pt>
                <c:pt idx="2954">
                  <c:v>0.236432822032881</c:v>
                </c:pt>
                <c:pt idx="2955">
                  <c:v>0.238466219613133</c:v>
                </c:pt>
                <c:pt idx="2956">
                  <c:v>0.2367751103336</c:v>
                </c:pt>
                <c:pt idx="2957">
                  <c:v>0.236066414717877</c:v>
                </c:pt>
                <c:pt idx="2958">
                  <c:v>0.239393590930627</c:v>
                </c:pt>
                <c:pt idx="2959">
                  <c:v>0.242889734116149</c:v>
                </c:pt>
                <c:pt idx="2960">
                  <c:v>0.361654172317919</c:v>
                </c:pt>
                <c:pt idx="2961">
                  <c:v>0.356693653705744</c:v>
                </c:pt>
                <c:pt idx="2962">
                  <c:v>0.354713563758838</c:v>
                </c:pt>
                <c:pt idx="2963">
                  <c:v>0.343857843333051</c:v>
                </c:pt>
                <c:pt idx="2964">
                  <c:v>0.337378364263818</c:v>
                </c:pt>
                <c:pt idx="2965">
                  <c:v>0.331036893335039</c:v>
                </c:pt>
                <c:pt idx="2966">
                  <c:v>0.330801845115007</c:v>
                </c:pt>
                <c:pt idx="2967">
                  <c:v>0.325642901944299</c:v>
                </c:pt>
                <c:pt idx="2968">
                  <c:v>0.31902365950374</c:v>
                </c:pt>
                <c:pt idx="2969">
                  <c:v>0.312103562096626</c:v>
                </c:pt>
                <c:pt idx="2970">
                  <c:v>0.307790005324362</c:v>
                </c:pt>
                <c:pt idx="2971">
                  <c:v>0.311918382829647</c:v>
                </c:pt>
                <c:pt idx="2972">
                  <c:v>0.309505339790945</c:v>
                </c:pt>
                <c:pt idx="2973">
                  <c:v>0.308845784152864</c:v>
                </c:pt>
                <c:pt idx="2974">
                  <c:v>0.3122077740071</c:v>
                </c:pt>
                <c:pt idx="2975">
                  <c:v>0.316074383570339</c:v>
                </c:pt>
                <c:pt idx="2976">
                  <c:v>0.512383888145282</c:v>
                </c:pt>
                <c:pt idx="2977">
                  <c:v>0.514413200514579</c:v>
                </c:pt>
                <c:pt idx="2978">
                  <c:v>0.513512967902527</c:v>
                </c:pt>
                <c:pt idx="2979">
                  <c:v>0.512878594618271</c:v>
                </c:pt>
                <c:pt idx="2980">
                  <c:v>0.509633242810284</c:v>
                </c:pt>
                <c:pt idx="2981">
                  <c:v>0.507160304180962</c:v>
                </c:pt>
                <c:pt idx="2982">
                  <c:v>0.503208419030399</c:v>
                </c:pt>
                <c:pt idx="2983">
                  <c:v>0.500468757278592</c:v>
                </c:pt>
                <c:pt idx="2984">
                  <c:v>0.499274122619651</c:v>
                </c:pt>
                <c:pt idx="2985">
                  <c:v>0.49644276237268</c:v>
                </c:pt>
                <c:pt idx="2986">
                  <c:v>0.493606101529271</c:v>
                </c:pt>
                <c:pt idx="2987">
                  <c:v>0.495963111161996</c:v>
                </c:pt>
                <c:pt idx="2988">
                  <c:v>0.486453761132354</c:v>
                </c:pt>
                <c:pt idx="2989">
                  <c:v>0.485304604422774</c:v>
                </c:pt>
                <c:pt idx="2990">
                  <c:v>0.488329965876948</c:v>
                </c:pt>
                <c:pt idx="2991">
                  <c:v>0.491614300476964</c:v>
                </c:pt>
                <c:pt idx="2992">
                  <c:v>0.542538647286867</c:v>
                </c:pt>
                <c:pt idx="2993">
                  <c:v>0.530194848965525</c:v>
                </c:pt>
                <c:pt idx="2994">
                  <c:v>0.534086045784428</c:v>
                </c:pt>
                <c:pt idx="2995">
                  <c:v>0.547945263177618</c:v>
                </c:pt>
                <c:pt idx="2996">
                  <c:v>0.533442135867364</c:v>
                </c:pt>
                <c:pt idx="2997">
                  <c:v>0.539374400245708</c:v>
                </c:pt>
                <c:pt idx="2998">
                  <c:v>0.539594021771975</c:v>
                </c:pt>
                <c:pt idx="2999">
                  <c:v>0.548773759821006</c:v>
                </c:pt>
                <c:pt idx="3000">
                  <c:v>0.546536968909758</c:v>
                </c:pt>
                <c:pt idx="3001">
                  <c:v>0.540517706772937</c:v>
                </c:pt>
                <c:pt idx="3002">
                  <c:v>0.541834134177555</c:v>
                </c:pt>
                <c:pt idx="3003">
                  <c:v>0.539550180116794</c:v>
                </c:pt>
                <c:pt idx="3004">
                  <c:v>0.527654519432959</c:v>
                </c:pt>
                <c:pt idx="3005">
                  <c:v>0.527520736261002</c:v>
                </c:pt>
                <c:pt idx="3006">
                  <c:v>0.53504040669878</c:v>
                </c:pt>
                <c:pt idx="3007">
                  <c:v>0.538151324636913</c:v>
                </c:pt>
                <c:pt idx="3008">
                  <c:v>0.424564131239703</c:v>
                </c:pt>
                <c:pt idx="3009">
                  <c:v>0.430961514053325</c:v>
                </c:pt>
                <c:pt idx="3010">
                  <c:v>0.429042003674922</c:v>
                </c:pt>
                <c:pt idx="3011">
                  <c:v>0.432041718236773</c:v>
                </c:pt>
                <c:pt idx="3012">
                  <c:v>0.434095321194143</c:v>
                </c:pt>
                <c:pt idx="3013">
                  <c:v>0.434657091774104</c:v>
                </c:pt>
                <c:pt idx="3014">
                  <c:v>0.441944650516555</c:v>
                </c:pt>
                <c:pt idx="3015">
                  <c:v>0.459286148102046</c:v>
                </c:pt>
                <c:pt idx="3016">
                  <c:v>0.459431424318663</c:v>
                </c:pt>
                <c:pt idx="3017">
                  <c:v>0.462166619084128</c:v>
                </c:pt>
                <c:pt idx="3018">
                  <c:v>0.454622032899293</c:v>
                </c:pt>
                <c:pt idx="3019">
                  <c:v>0.46580348419126</c:v>
                </c:pt>
                <c:pt idx="3020">
                  <c:v>0.460211684716276</c:v>
                </c:pt>
                <c:pt idx="3021">
                  <c:v>0.459811106237946</c:v>
                </c:pt>
                <c:pt idx="3022">
                  <c:v>0.462595051246719</c:v>
                </c:pt>
                <c:pt idx="3023">
                  <c:v>0.465838079583034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419976"/>
        <c:axId val="519490088"/>
      </c:scatterChart>
      <c:valAx>
        <c:axId val="599419976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Ln(GDP[PPP]/cap in Const USD 2005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9490088"/>
        <c:crosses val="autoZero"/>
        <c:crossBetween val="midCat"/>
      </c:valAx>
      <c:valAx>
        <c:axId val="519490088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99419976"/>
        <c:crosses val="autoZero"/>
        <c:crossBetween val="midCat"/>
      </c:valAx>
    </c:plotArea>
    <c:plotVisOnly val="1"/>
    <c:dispBlanksAs val="gap"/>
    <c:showDLblsOverMax val="0"/>
  </c:chart>
  <c:spPr>
    <a:ln w="381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rgbClr val="000000">
          <a:alpha val="43000"/>
        </a:srgbClr>
      </a:outerShdw>
    </a:effectLst>
  </c:sp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GDP_Anal!$D$2</c:f>
              <c:strCache>
                <c:ptCount val="1"/>
                <c:pt idx="0">
                  <c:v>Vuln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GDP_Anal!$C$3:$C$3090</c:f>
              <c:numCache>
                <c:formatCode>0.00</c:formatCode>
                <c:ptCount val="3088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GDP_Anal!$D$3:$D$3090</c:f>
              <c:numCache>
                <c:formatCode>General</c:formatCode>
                <c:ptCount val="3088"/>
                <c:pt idx="64">
                  <c:v>0.650056298580897</c:v>
                </c:pt>
                <c:pt idx="65">
                  <c:v>0.647971142075865</c:v>
                </c:pt>
                <c:pt idx="66">
                  <c:v>0.64589423128871</c:v>
                </c:pt>
                <c:pt idx="67">
                  <c:v>0.643813118580038</c:v>
                </c:pt>
                <c:pt idx="68">
                  <c:v>0.641418151304475</c:v>
                </c:pt>
                <c:pt idx="69">
                  <c:v>0.639367028787639</c:v>
                </c:pt>
                <c:pt idx="70">
                  <c:v>0.637191942458518</c:v>
                </c:pt>
                <c:pt idx="71">
                  <c:v>0.641619410582517</c:v>
                </c:pt>
                <c:pt idx="72">
                  <c:v>0.638061820440807</c:v>
                </c:pt>
                <c:pt idx="73">
                  <c:v>0.637670261687101</c:v>
                </c:pt>
                <c:pt idx="74">
                  <c:v>0.634195409696379</c:v>
                </c:pt>
                <c:pt idx="75">
                  <c:v>0.632383540263614</c:v>
                </c:pt>
                <c:pt idx="76">
                  <c:v>0.630084662856154</c:v>
                </c:pt>
                <c:pt idx="77">
                  <c:v>0.627528623969624</c:v>
                </c:pt>
                <c:pt idx="78">
                  <c:v>0.628976876064123</c:v>
                </c:pt>
                <c:pt idx="79">
                  <c:v>0.631049714122953</c:v>
                </c:pt>
                <c:pt idx="80">
                  <c:v>0.283321078455783</c:v>
                </c:pt>
                <c:pt idx="81">
                  <c:v>0.298715367002461</c:v>
                </c:pt>
                <c:pt idx="82">
                  <c:v>0.285127540373794</c:v>
                </c:pt>
                <c:pt idx="83">
                  <c:v>0.283519954954486</c:v>
                </c:pt>
                <c:pt idx="84">
                  <c:v>0.290057914539947</c:v>
                </c:pt>
                <c:pt idx="85">
                  <c:v>0.288004499765507</c:v>
                </c:pt>
                <c:pt idx="86">
                  <c:v>0.280713087924149</c:v>
                </c:pt>
                <c:pt idx="87">
                  <c:v>0.275508350492069</c:v>
                </c:pt>
                <c:pt idx="88">
                  <c:v>0.275002265509701</c:v>
                </c:pt>
                <c:pt idx="89">
                  <c:v>0.273587986195107</c:v>
                </c:pt>
                <c:pt idx="90">
                  <c:v>0.273136901853691</c:v>
                </c:pt>
                <c:pt idx="91">
                  <c:v>0.273789127625377</c:v>
                </c:pt>
                <c:pt idx="92">
                  <c:v>0.275282326315308</c:v>
                </c:pt>
                <c:pt idx="93">
                  <c:v>0.27912100986516</c:v>
                </c:pt>
                <c:pt idx="94">
                  <c:v>0.287930514154448</c:v>
                </c:pt>
                <c:pt idx="95">
                  <c:v>0.291942133433587</c:v>
                </c:pt>
                <c:pt idx="96">
                  <c:v>0.302125747566484</c:v>
                </c:pt>
                <c:pt idx="97">
                  <c:v>0.287194388472895</c:v>
                </c:pt>
                <c:pt idx="98">
                  <c:v>0.29603940940413</c:v>
                </c:pt>
                <c:pt idx="99">
                  <c:v>0.288172386782764</c:v>
                </c:pt>
                <c:pt idx="100">
                  <c:v>0.295272131678389</c:v>
                </c:pt>
                <c:pt idx="101">
                  <c:v>0.293597468002876</c:v>
                </c:pt>
                <c:pt idx="102">
                  <c:v>0.289723953016743</c:v>
                </c:pt>
                <c:pt idx="103">
                  <c:v>0.297935364179322</c:v>
                </c:pt>
                <c:pt idx="104">
                  <c:v>0.287241358840953</c:v>
                </c:pt>
                <c:pt idx="105">
                  <c:v>0.283445824359792</c:v>
                </c:pt>
                <c:pt idx="106">
                  <c:v>0.286440711660082</c:v>
                </c:pt>
                <c:pt idx="107">
                  <c:v>0.278934576850336</c:v>
                </c:pt>
                <c:pt idx="108">
                  <c:v>0.277337860825984</c:v>
                </c:pt>
                <c:pt idx="109">
                  <c:v>0.278234834390852</c:v>
                </c:pt>
                <c:pt idx="110">
                  <c:v>0.285324304699262</c:v>
                </c:pt>
                <c:pt idx="111">
                  <c:v>0.289437997519117</c:v>
                </c:pt>
                <c:pt idx="112">
                  <c:v>0.21981674809289</c:v>
                </c:pt>
                <c:pt idx="113">
                  <c:v>0.219925081426223</c:v>
                </c:pt>
                <c:pt idx="114">
                  <c:v>0.220033414759556</c:v>
                </c:pt>
                <c:pt idx="115">
                  <c:v>0.22014174809289</c:v>
                </c:pt>
                <c:pt idx="116">
                  <c:v>0.220250081426223</c:v>
                </c:pt>
                <c:pt idx="117">
                  <c:v>0.220358414759556</c:v>
                </c:pt>
                <c:pt idx="118">
                  <c:v>0.220533414759556</c:v>
                </c:pt>
                <c:pt idx="119">
                  <c:v>0.220708414759556</c:v>
                </c:pt>
                <c:pt idx="120">
                  <c:v>0.220883414759556</c:v>
                </c:pt>
                <c:pt idx="121">
                  <c:v>0.221501414759556</c:v>
                </c:pt>
                <c:pt idx="122">
                  <c:v>0.220880414759556</c:v>
                </c:pt>
                <c:pt idx="123">
                  <c:v>0.221619414759556</c:v>
                </c:pt>
                <c:pt idx="124">
                  <c:v>0.22104674809289</c:v>
                </c:pt>
                <c:pt idx="125">
                  <c:v>0.221238414759556</c:v>
                </c:pt>
                <c:pt idx="126">
                  <c:v>0.221430081426223</c:v>
                </c:pt>
                <c:pt idx="127">
                  <c:v>0.221478164758482</c:v>
                </c:pt>
                <c:pt idx="128">
                  <c:v>0.581506138728801</c:v>
                </c:pt>
                <c:pt idx="129">
                  <c:v>0.580580654453865</c:v>
                </c:pt>
                <c:pt idx="130">
                  <c:v>0.577093684297475</c:v>
                </c:pt>
                <c:pt idx="131">
                  <c:v>0.573999826328595</c:v>
                </c:pt>
                <c:pt idx="132">
                  <c:v>0.566081334254715</c:v>
                </c:pt>
                <c:pt idx="133">
                  <c:v>0.569956287245731</c:v>
                </c:pt>
                <c:pt idx="134">
                  <c:v>0.566927902049024</c:v>
                </c:pt>
                <c:pt idx="135">
                  <c:v>0.570779143667822</c:v>
                </c:pt>
                <c:pt idx="136">
                  <c:v>0.563728834833774</c:v>
                </c:pt>
                <c:pt idx="137">
                  <c:v>0.56861425490165</c:v>
                </c:pt>
                <c:pt idx="138">
                  <c:v>0.560570676544339</c:v>
                </c:pt>
                <c:pt idx="139">
                  <c:v>0.560425918277099</c:v>
                </c:pt>
                <c:pt idx="140">
                  <c:v>0.552845933202557</c:v>
                </c:pt>
                <c:pt idx="141">
                  <c:v>0.547348502604239</c:v>
                </c:pt>
                <c:pt idx="142">
                  <c:v>0.549796940957554</c:v>
                </c:pt>
                <c:pt idx="143">
                  <c:v>0.5529347291136</c:v>
                </c:pt>
                <c:pt idx="144">
                  <c:v>0.335207084418482</c:v>
                </c:pt>
                <c:pt idx="145">
                  <c:v>0.335284523442872</c:v>
                </c:pt>
                <c:pt idx="146">
                  <c:v>0.335778629133929</c:v>
                </c:pt>
                <c:pt idx="147">
                  <c:v>0.335428832385961</c:v>
                </c:pt>
                <c:pt idx="148">
                  <c:v>0.33549570230466</c:v>
                </c:pt>
                <c:pt idx="149">
                  <c:v>0.335979238890026</c:v>
                </c:pt>
                <c:pt idx="150">
                  <c:v>0.324337775475392</c:v>
                </c:pt>
                <c:pt idx="151">
                  <c:v>0.336029645394091</c:v>
                </c:pt>
                <c:pt idx="152">
                  <c:v>0.337395639675712</c:v>
                </c:pt>
                <c:pt idx="153">
                  <c:v>0.337105661598166</c:v>
                </c:pt>
                <c:pt idx="154">
                  <c:v>0.341485336332224</c:v>
                </c:pt>
                <c:pt idx="155">
                  <c:v>0.344375427732949</c:v>
                </c:pt>
                <c:pt idx="156">
                  <c:v>0.344444338578119</c:v>
                </c:pt>
                <c:pt idx="157">
                  <c:v>0.347953179961522</c:v>
                </c:pt>
                <c:pt idx="158">
                  <c:v>0.351566188011591</c:v>
                </c:pt>
                <c:pt idx="159">
                  <c:v>0.355435946055177</c:v>
                </c:pt>
                <c:pt idx="160">
                  <c:v>0.213444146633359</c:v>
                </c:pt>
                <c:pt idx="161">
                  <c:v>0.213144718646374</c:v>
                </c:pt>
                <c:pt idx="162">
                  <c:v>0.213041579306366</c:v>
                </c:pt>
                <c:pt idx="163">
                  <c:v>0.212278095683219</c:v>
                </c:pt>
                <c:pt idx="164">
                  <c:v>0.211979816981449</c:v>
                </c:pt>
                <c:pt idx="165">
                  <c:v>0.211649242781022</c:v>
                </c:pt>
                <c:pt idx="166">
                  <c:v>0.211438198671918</c:v>
                </c:pt>
                <c:pt idx="167">
                  <c:v>0.210814621351761</c:v>
                </c:pt>
                <c:pt idx="168">
                  <c:v>0.21201330522165</c:v>
                </c:pt>
                <c:pt idx="169">
                  <c:v>0.211854800179496</c:v>
                </c:pt>
                <c:pt idx="170">
                  <c:v>0.212410291181788</c:v>
                </c:pt>
                <c:pt idx="171">
                  <c:v>0.211842247252167</c:v>
                </c:pt>
                <c:pt idx="172">
                  <c:v>0.211079428915467</c:v>
                </c:pt>
                <c:pt idx="173">
                  <c:v>0.212111110346331</c:v>
                </c:pt>
                <c:pt idx="174">
                  <c:v>0.215159624827117</c:v>
                </c:pt>
                <c:pt idx="175">
                  <c:v>0.218323972640509</c:v>
                </c:pt>
                <c:pt idx="176">
                  <c:v>0.244861006055428</c:v>
                </c:pt>
                <c:pt idx="177">
                  <c:v>0.2458979698629</c:v>
                </c:pt>
                <c:pt idx="178">
                  <c:v>0.240238583451308</c:v>
                </c:pt>
                <c:pt idx="179">
                  <c:v>0.244276493052777</c:v>
                </c:pt>
                <c:pt idx="180">
                  <c:v>0.234893593669775</c:v>
                </c:pt>
                <c:pt idx="181">
                  <c:v>0.239562362376154</c:v>
                </c:pt>
                <c:pt idx="182">
                  <c:v>0.236463083105747</c:v>
                </c:pt>
                <c:pt idx="183">
                  <c:v>0.238238345299184</c:v>
                </c:pt>
                <c:pt idx="184">
                  <c:v>0.233689745044164</c:v>
                </c:pt>
                <c:pt idx="185">
                  <c:v>0.239640853982611</c:v>
                </c:pt>
                <c:pt idx="186">
                  <c:v>0.243570771378716</c:v>
                </c:pt>
                <c:pt idx="187">
                  <c:v>0.247974397970776</c:v>
                </c:pt>
                <c:pt idx="188">
                  <c:v>0.255443382748021</c:v>
                </c:pt>
                <c:pt idx="189">
                  <c:v>0.252053989446735</c:v>
                </c:pt>
                <c:pt idx="190">
                  <c:v>0.263897816226273</c:v>
                </c:pt>
                <c:pt idx="191">
                  <c:v>0.268619903944995</c:v>
                </c:pt>
                <c:pt idx="192">
                  <c:v>0.20393860258226</c:v>
                </c:pt>
                <c:pt idx="193">
                  <c:v>0.202755465819506</c:v>
                </c:pt>
                <c:pt idx="194">
                  <c:v>0.202349947897097</c:v>
                </c:pt>
                <c:pt idx="195">
                  <c:v>0.202153779568185</c:v>
                </c:pt>
                <c:pt idx="196">
                  <c:v>0.20215612749856</c:v>
                </c:pt>
                <c:pt idx="197">
                  <c:v>0.202156442908609</c:v>
                </c:pt>
                <c:pt idx="198">
                  <c:v>0.20254243930688</c:v>
                </c:pt>
                <c:pt idx="199">
                  <c:v>0.201999974836768</c:v>
                </c:pt>
                <c:pt idx="200">
                  <c:v>0.202754400102929</c:v>
                </c:pt>
                <c:pt idx="201">
                  <c:v>0.20050748396289</c:v>
                </c:pt>
                <c:pt idx="202">
                  <c:v>0.200374910678456</c:v>
                </c:pt>
                <c:pt idx="203">
                  <c:v>0.200478294046413</c:v>
                </c:pt>
                <c:pt idx="204">
                  <c:v>0.201343746336148</c:v>
                </c:pt>
                <c:pt idx="205">
                  <c:v>0.202500123925797</c:v>
                </c:pt>
                <c:pt idx="206">
                  <c:v>0.206248552933184</c:v>
                </c:pt>
                <c:pt idx="207">
                  <c:v>0.209706481939538</c:v>
                </c:pt>
                <c:pt idx="208">
                  <c:v>0.169996474028492</c:v>
                </c:pt>
                <c:pt idx="209">
                  <c:v>0.171017458853085</c:v>
                </c:pt>
                <c:pt idx="210">
                  <c:v>0.169841898962232</c:v>
                </c:pt>
                <c:pt idx="211">
                  <c:v>0.170780566713654</c:v>
                </c:pt>
                <c:pt idx="212">
                  <c:v>0.17161943771711</c:v>
                </c:pt>
                <c:pt idx="213">
                  <c:v>0.171779853436012</c:v>
                </c:pt>
                <c:pt idx="214">
                  <c:v>0.17135185671852</c:v>
                </c:pt>
                <c:pt idx="215">
                  <c:v>0.173698046992898</c:v>
                </c:pt>
                <c:pt idx="216">
                  <c:v>0.168275190054604</c:v>
                </c:pt>
                <c:pt idx="217">
                  <c:v>0.178321873427662</c:v>
                </c:pt>
                <c:pt idx="218">
                  <c:v>0.17915713079041</c:v>
                </c:pt>
                <c:pt idx="219">
                  <c:v>0.201233607221478</c:v>
                </c:pt>
                <c:pt idx="220">
                  <c:v>0.202161752617272</c:v>
                </c:pt>
                <c:pt idx="221">
                  <c:v>0.197251946070889</c:v>
                </c:pt>
                <c:pt idx="222">
                  <c:v>0.200956733219946</c:v>
                </c:pt>
                <c:pt idx="223">
                  <c:v>0.205199103699299</c:v>
                </c:pt>
                <c:pt idx="224">
                  <c:v>0.250110195271952</c:v>
                </c:pt>
                <c:pt idx="225">
                  <c:v>0.256369180748774</c:v>
                </c:pt>
                <c:pt idx="226">
                  <c:v>0.256751715931836</c:v>
                </c:pt>
                <c:pt idx="227">
                  <c:v>0.260236779201907</c:v>
                </c:pt>
                <c:pt idx="228">
                  <c:v>0.260530742827979</c:v>
                </c:pt>
                <c:pt idx="229">
                  <c:v>0.260405565400922</c:v>
                </c:pt>
                <c:pt idx="230">
                  <c:v>0.242159095171367</c:v>
                </c:pt>
                <c:pt idx="231">
                  <c:v>0.241775585105623</c:v>
                </c:pt>
                <c:pt idx="232">
                  <c:v>0.243018386480728</c:v>
                </c:pt>
                <c:pt idx="233">
                  <c:v>0.245373398821145</c:v>
                </c:pt>
                <c:pt idx="234">
                  <c:v>0.244403696573958</c:v>
                </c:pt>
                <c:pt idx="235">
                  <c:v>0.245248732606045</c:v>
                </c:pt>
                <c:pt idx="236">
                  <c:v>0.248211304008619</c:v>
                </c:pt>
                <c:pt idx="237">
                  <c:v>0.247177335789585</c:v>
                </c:pt>
                <c:pt idx="238">
                  <c:v>0.254456501645419</c:v>
                </c:pt>
                <c:pt idx="239">
                  <c:v>0.258119173639074</c:v>
                </c:pt>
                <c:pt idx="240">
                  <c:v>0.333800282100709</c:v>
                </c:pt>
                <c:pt idx="241">
                  <c:v>0.334704951518595</c:v>
                </c:pt>
                <c:pt idx="242">
                  <c:v>0.33540558977117</c:v>
                </c:pt>
                <c:pt idx="243">
                  <c:v>0.337647308002481</c:v>
                </c:pt>
                <c:pt idx="244">
                  <c:v>0.337301912964158</c:v>
                </c:pt>
                <c:pt idx="245">
                  <c:v>0.336890600930682</c:v>
                </c:pt>
                <c:pt idx="246">
                  <c:v>0.336293965393924</c:v>
                </c:pt>
                <c:pt idx="247">
                  <c:v>0.331887337609255</c:v>
                </c:pt>
                <c:pt idx="248">
                  <c:v>0.331847703629484</c:v>
                </c:pt>
                <c:pt idx="249">
                  <c:v>0.334725398659286</c:v>
                </c:pt>
                <c:pt idx="250">
                  <c:v>0.336341448085462</c:v>
                </c:pt>
                <c:pt idx="251">
                  <c:v>0.337538836069531</c:v>
                </c:pt>
                <c:pt idx="252">
                  <c:v>0.338408396614158</c:v>
                </c:pt>
                <c:pt idx="253">
                  <c:v>0.339282001874233</c:v>
                </c:pt>
                <c:pt idx="254">
                  <c:v>0.342564198549918</c:v>
                </c:pt>
                <c:pt idx="255">
                  <c:v>0.34599681189077</c:v>
                </c:pt>
                <c:pt idx="256">
                  <c:v>0.328282692793684</c:v>
                </c:pt>
                <c:pt idx="257">
                  <c:v>0.327647069292803</c:v>
                </c:pt>
                <c:pt idx="258">
                  <c:v>0.327266060895191</c:v>
                </c:pt>
                <c:pt idx="259">
                  <c:v>0.327023851402254</c:v>
                </c:pt>
                <c:pt idx="260">
                  <c:v>0.326440893382315</c:v>
                </c:pt>
                <c:pt idx="261">
                  <c:v>0.325881981203707</c:v>
                </c:pt>
                <c:pt idx="262">
                  <c:v>0.326463640490059</c:v>
                </c:pt>
                <c:pt idx="263">
                  <c:v>0.324907084753138</c:v>
                </c:pt>
                <c:pt idx="264">
                  <c:v>0.324716400190645</c:v>
                </c:pt>
                <c:pt idx="265">
                  <c:v>0.324084210957674</c:v>
                </c:pt>
                <c:pt idx="266">
                  <c:v>0.318648469576576</c:v>
                </c:pt>
                <c:pt idx="267">
                  <c:v>0.318318463386917</c:v>
                </c:pt>
                <c:pt idx="268">
                  <c:v>0.318260874268504</c:v>
                </c:pt>
                <c:pt idx="269">
                  <c:v>0.327160980104998</c:v>
                </c:pt>
                <c:pt idx="270">
                  <c:v>0.329097919439996</c:v>
                </c:pt>
                <c:pt idx="271">
                  <c:v>0.331099192107262</c:v>
                </c:pt>
                <c:pt idx="272">
                  <c:v>0.485761638135182</c:v>
                </c:pt>
                <c:pt idx="273">
                  <c:v>0.482102094974071</c:v>
                </c:pt>
                <c:pt idx="274">
                  <c:v>0.477951318261773</c:v>
                </c:pt>
                <c:pt idx="275">
                  <c:v>0.475967141446148</c:v>
                </c:pt>
                <c:pt idx="276">
                  <c:v>0.477008740950507</c:v>
                </c:pt>
                <c:pt idx="277">
                  <c:v>0.470541341787343</c:v>
                </c:pt>
                <c:pt idx="278">
                  <c:v>0.468992078656435</c:v>
                </c:pt>
                <c:pt idx="279">
                  <c:v>0.46696706445825</c:v>
                </c:pt>
                <c:pt idx="280">
                  <c:v>0.468348850849231</c:v>
                </c:pt>
                <c:pt idx="281">
                  <c:v>0.464766129495002</c:v>
                </c:pt>
                <c:pt idx="282">
                  <c:v>0.459772971090548</c:v>
                </c:pt>
                <c:pt idx="283">
                  <c:v>0.458045196455428</c:v>
                </c:pt>
                <c:pt idx="284">
                  <c:v>0.456861996161731</c:v>
                </c:pt>
                <c:pt idx="285">
                  <c:v>0.455950014432937</c:v>
                </c:pt>
                <c:pt idx="286">
                  <c:v>0.459253188538498</c:v>
                </c:pt>
                <c:pt idx="287">
                  <c:v>0.46215417799036</c:v>
                </c:pt>
                <c:pt idx="288">
                  <c:v>0.261557051220291</c:v>
                </c:pt>
                <c:pt idx="289">
                  <c:v>0.261395727366876</c:v>
                </c:pt>
                <c:pt idx="290">
                  <c:v>0.260646819035931</c:v>
                </c:pt>
                <c:pt idx="291">
                  <c:v>0.259870235014579</c:v>
                </c:pt>
                <c:pt idx="292">
                  <c:v>0.259631122169823</c:v>
                </c:pt>
                <c:pt idx="293">
                  <c:v>0.258931106664969</c:v>
                </c:pt>
                <c:pt idx="294">
                  <c:v>0.257558929319627</c:v>
                </c:pt>
                <c:pt idx="295">
                  <c:v>0.256817026556053</c:v>
                </c:pt>
                <c:pt idx="296">
                  <c:v>0.252255061432652</c:v>
                </c:pt>
                <c:pt idx="297">
                  <c:v>0.243039939498709</c:v>
                </c:pt>
                <c:pt idx="298">
                  <c:v>0.248928571988558</c:v>
                </c:pt>
                <c:pt idx="299">
                  <c:v>0.247727065750649</c:v>
                </c:pt>
                <c:pt idx="300">
                  <c:v>0.248752508744103</c:v>
                </c:pt>
                <c:pt idx="301">
                  <c:v>0.24939898707713</c:v>
                </c:pt>
                <c:pt idx="302">
                  <c:v>0.253179695923621</c:v>
                </c:pt>
                <c:pt idx="303">
                  <c:v>0.257238701032112</c:v>
                </c:pt>
                <c:pt idx="304">
                  <c:v>0.217681780897747</c:v>
                </c:pt>
                <c:pt idx="305">
                  <c:v>0.221938064253976</c:v>
                </c:pt>
                <c:pt idx="306">
                  <c:v>0.221041548262921</c:v>
                </c:pt>
                <c:pt idx="307">
                  <c:v>0.221141599534562</c:v>
                </c:pt>
                <c:pt idx="308">
                  <c:v>0.229874656583561</c:v>
                </c:pt>
                <c:pt idx="309">
                  <c:v>0.231458641870305</c:v>
                </c:pt>
                <c:pt idx="310">
                  <c:v>0.222434614651522</c:v>
                </c:pt>
                <c:pt idx="311">
                  <c:v>0.223866440016695</c:v>
                </c:pt>
                <c:pt idx="312">
                  <c:v>0.225031916142764</c:v>
                </c:pt>
                <c:pt idx="313">
                  <c:v>0.22307135586244</c:v>
                </c:pt>
                <c:pt idx="314">
                  <c:v>0.219343960010415</c:v>
                </c:pt>
                <c:pt idx="315">
                  <c:v>0.215171723520584</c:v>
                </c:pt>
                <c:pt idx="316">
                  <c:v>0.214836114244385</c:v>
                </c:pt>
                <c:pt idx="317">
                  <c:v>0.214321258748515</c:v>
                </c:pt>
                <c:pt idx="318">
                  <c:v>0.219909248191841</c:v>
                </c:pt>
                <c:pt idx="319">
                  <c:v>0.22363072346741</c:v>
                </c:pt>
                <c:pt idx="320">
                  <c:v>0.257373990100049</c:v>
                </c:pt>
                <c:pt idx="321">
                  <c:v>0.257098491667478</c:v>
                </c:pt>
                <c:pt idx="322">
                  <c:v>0.256784375348728</c:v>
                </c:pt>
                <c:pt idx="323">
                  <c:v>0.257635909436482</c:v>
                </c:pt>
                <c:pt idx="324">
                  <c:v>0.257569760597407</c:v>
                </c:pt>
                <c:pt idx="325">
                  <c:v>0.236464993872153</c:v>
                </c:pt>
                <c:pt idx="326">
                  <c:v>0.235552992778403</c:v>
                </c:pt>
                <c:pt idx="327">
                  <c:v>0.234888964247661</c:v>
                </c:pt>
                <c:pt idx="328">
                  <c:v>0.234232431904419</c:v>
                </c:pt>
                <c:pt idx="329">
                  <c:v>0.233764453161878</c:v>
                </c:pt>
                <c:pt idx="330">
                  <c:v>0.240860619193603</c:v>
                </c:pt>
                <c:pt idx="331">
                  <c:v>0.269066510555112</c:v>
                </c:pt>
                <c:pt idx="332">
                  <c:v>0.277019664949671</c:v>
                </c:pt>
                <c:pt idx="333">
                  <c:v>0.281087882841632</c:v>
                </c:pt>
                <c:pt idx="334">
                  <c:v>0.285018028131319</c:v>
                </c:pt>
                <c:pt idx="335">
                  <c:v>0.288967423420762</c:v>
                </c:pt>
                <c:pt idx="336">
                  <c:v>0.29300758173685</c:v>
                </c:pt>
                <c:pt idx="337">
                  <c:v>0.293106711935969</c:v>
                </c:pt>
                <c:pt idx="338">
                  <c:v>0.289307478279038</c:v>
                </c:pt>
                <c:pt idx="339">
                  <c:v>0.293054702926782</c:v>
                </c:pt>
                <c:pt idx="340">
                  <c:v>0.28788263266668</c:v>
                </c:pt>
                <c:pt idx="341">
                  <c:v>0.290807107567676</c:v>
                </c:pt>
                <c:pt idx="342">
                  <c:v>0.298618796057689</c:v>
                </c:pt>
                <c:pt idx="343">
                  <c:v>0.307792473292859</c:v>
                </c:pt>
                <c:pt idx="344">
                  <c:v>0.286245534651636</c:v>
                </c:pt>
                <c:pt idx="345">
                  <c:v>0.284494583073381</c:v>
                </c:pt>
                <c:pt idx="346">
                  <c:v>0.283713384726112</c:v>
                </c:pt>
                <c:pt idx="347">
                  <c:v>0.277717706367429</c:v>
                </c:pt>
                <c:pt idx="348">
                  <c:v>0.283652164659497</c:v>
                </c:pt>
                <c:pt idx="349">
                  <c:v>0.279150122869433</c:v>
                </c:pt>
                <c:pt idx="350">
                  <c:v>0.281845658217821</c:v>
                </c:pt>
                <c:pt idx="351">
                  <c:v>0.285373717063574</c:v>
                </c:pt>
                <c:pt idx="352">
                  <c:v>0.514381888733688</c:v>
                </c:pt>
                <c:pt idx="353">
                  <c:v>0.506683969778798</c:v>
                </c:pt>
                <c:pt idx="354">
                  <c:v>0.504367869967996</c:v>
                </c:pt>
                <c:pt idx="355">
                  <c:v>0.497530151138021</c:v>
                </c:pt>
                <c:pt idx="356">
                  <c:v>0.492507006551814</c:v>
                </c:pt>
                <c:pt idx="357">
                  <c:v>0.488920270925848</c:v>
                </c:pt>
                <c:pt idx="358">
                  <c:v>0.486325884718633</c:v>
                </c:pt>
                <c:pt idx="359">
                  <c:v>0.487447371874324</c:v>
                </c:pt>
                <c:pt idx="360">
                  <c:v>0.486612060325184</c:v>
                </c:pt>
                <c:pt idx="361">
                  <c:v>0.48384149113407</c:v>
                </c:pt>
                <c:pt idx="362">
                  <c:v>0.484576595970366</c:v>
                </c:pt>
                <c:pt idx="363">
                  <c:v>0.480266407923537</c:v>
                </c:pt>
                <c:pt idx="364">
                  <c:v>0.4787662165112</c:v>
                </c:pt>
                <c:pt idx="365">
                  <c:v>0.474390856408621</c:v>
                </c:pt>
                <c:pt idx="366">
                  <c:v>0.479146601716562</c:v>
                </c:pt>
                <c:pt idx="367">
                  <c:v>0.482333239868664</c:v>
                </c:pt>
                <c:pt idx="368">
                  <c:v>0.447818497577414</c:v>
                </c:pt>
                <c:pt idx="369">
                  <c:v>0.459839481285209</c:v>
                </c:pt>
                <c:pt idx="370">
                  <c:v>0.454077083810356</c:v>
                </c:pt>
                <c:pt idx="371">
                  <c:v>0.445832458294317</c:v>
                </c:pt>
                <c:pt idx="372">
                  <c:v>0.435925613115538</c:v>
                </c:pt>
                <c:pt idx="373">
                  <c:v>0.428010989721079</c:v>
                </c:pt>
                <c:pt idx="374">
                  <c:v>0.424549003014117</c:v>
                </c:pt>
                <c:pt idx="375">
                  <c:v>0.424645408703497</c:v>
                </c:pt>
                <c:pt idx="376">
                  <c:v>0.416576170065235</c:v>
                </c:pt>
                <c:pt idx="377">
                  <c:v>0.412977452692462</c:v>
                </c:pt>
                <c:pt idx="378">
                  <c:v>0.410510877024522</c:v>
                </c:pt>
                <c:pt idx="379">
                  <c:v>0.406626560459975</c:v>
                </c:pt>
                <c:pt idx="380">
                  <c:v>0.408962695679893</c:v>
                </c:pt>
                <c:pt idx="381">
                  <c:v>0.4103315693882</c:v>
                </c:pt>
                <c:pt idx="382">
                  <c:v>0.407064632045092</c:v>
                </c:pt>
                <c:pt idx="383">
                  <c:v>0.410411966879238</c:v>
                </c:pt>
                <c:pt idx="384">
                  <c:v>0.366866588279036</c:v>
                </c:pt>
                <c:pt idx="385">
                  <c:v>0.359148415854316</c:v>
                </c:pt>
                <c:pt idx="386">
                  <c:v>0.355889270636139</c:v>
                </c:pt>
                <c:pt idx="387">
                  <c:v>0.351469035620444</c:v>
                </c:pt>
                <c:pt idx="388">
                  <c:v>0.352394624814878</c:v>
                </c:pt>
                <c:pt idx="389">
                  <c:v>0.352431953915041</c:v>
                </c:pt>
                <c:pt idx="390">
                  <c:v>0.349813074276901</c:v>
                </c:pt>
                <c:pt idx="391">
                  <c:v>0.348803946844726</c:v>
                </c:pt>
                <c:pt idx="392">
                  <c:v>0.349017812509184</c:v>
                </c:pt>
                <c:pt idx="393">
                  <c:v>0.343997192343188</c:v>
                </c:pt>
                <c:pt idx="394">
                  <c:v>0.341004583191084</c:v>
                </c:pt>
                <c:pt idx="395">
                  <c:v>0.336648777650367</c:v>
                </c:pt>
                <c:pt idx="396">
                  <c:v>0.33666395665605</c:v>
                </c:pt>
                <c:pt idx="397">
                  <c:v>0.3355280163556</c:v>
                </c:pt>
                <c:pt idx="398">
                  <c:v>0.337128771621159</c:v>
                </c:pt>
                <c:pt idx="399">
                  <c:v>0.33979309500217</c:v>
                </c:pt>
                <c:pt idx="400">
                  <c:v>0.222887449708546</c:v>
                </c:pt>
                <c:pt idx="401">
                  <c:v>0.222663725607039</c:v>
                </c:pt>
                <c:pt idx="402">
                  <c:v>0.237259544319984</c:v>
                </c:pt>
                <c:pt idx="403">
                  <c:v>0.233467085673046</c:v>
                </c:pt>
                <c:pt idx="404">
                  <c:v>0.226604118846311</c:v>
                </c:pt>
                <c:pt idx="405">
                  <c:v>0.232910987439495</c:v>
                </c:pt>
                <c:pt idx="406">
                  <c:v>0.233014552461755</c:v>
                </c:pt>
                <c:pt idx="407">
                  <c:v>0.229474891854878</c:v>
                </c:pt>
                <c:pt idx="408">
                  <c:v>0.221733084043262</c:v>
                </c:pt>
                <c:pt idx="409">
                  <c:v>0.226736375792481</c:v>
                </c:pt>
                <c:pt idx="410">
                  <c:v>0.229056871584258</c:v>
                </c:pt>
                <c:pt idx="411">
                  <c:v>0.228439280444604</c:v>
                </c:pt>
                <c:pt idx="412">
                  <c:v>0.232496225952439</c:v>
                </c:pt>
                <c:pt idx="413">
                  <c:v>0.23320731955608</c:v>
                </c:pt>
                <c:pt idx="414">
                  <c:v>0.236503617363164</c:v>
                </c:pt>
                <c:pt idx="415">
                  <c:v>0.240373435783735</c:v>
                </c:pt>
                <c:pt idx="416">
                  <c:v>0.425543533370627</c:v>
                </c:pt>
                <c:pt idx="417">
                  <c:v>0.415753397405376</c:v>
                </c:pt>
                <c:pt idx="418">
                  <c:v>0.41683295756315</c:v>
                </c:pt>
                <c:pt idx="419">
                  <c:v>0.418307309319451</c:v>
                </c:pt>
                <c:pt idx="420">
                  <c:v>0.419420706614526</c:v>
                </c:pt>
                <c:pt idx="421">
                  <c:v>0.422034499737841</c:v>
                </c:pt>
                <c:pt idx="422">
                  <c:v>0.413960901828057</c:v>
                </c:pt>
                <c:pt idx="423">
                  <c:v>0.419470278929332</c:v>
                </c:pt>
                <c:pt idx="424">
                  <c:v>0.40956088617495</c:v>
                </c:pt>
                <c:pt idx="425">
                  <c:v>0.406683980227012</c:v>
                </c:pt>
                <c:pt idx="426">
                  <c:v>0.405947854960836</c:v>
                </c:pt>
                <c:pt idx="427">
                  <c:v>0.405009561497024</c:v>
                </c:pt>
                <c:pt idx="428">
                  <c:v>0.405387689832173</c:v>
                </c:pt>
                <c:pt idx="429">
                  <c:v>0.404222327877736</c:v>
                </c:pt>
                <c:pt idx="430">
                  <c:v>0.416270671006664</c:v>
                </c:pt>
                <c:pt idx="431">
                  <c:v>0.419992330501441</c:v>
                </c:pt>
                <c:pt idx="432">
                  <c:v>0.310149023195654</c:v>
                </c:pt>
                <c:pt idx="433">
                  <c:v>0.308715415494882</c:v>
                </c:pt>
                <c:pt idx="434">
                  <c:v>0.306014451236039</c:v>
                </c:pt>
                <c:pt idx="435">
                  <c:v>0.307614022200268</c:v>
                </c:pt>
                <c:pt idx="436">
                  <c:v>0.30694970943091</c:v>
                </c:pt>
                <c:pt idx="437">
                  <c:v>0.307151043784489</c:v>
                </c:pt>
                <c:pt idx="438">
                  <c:v>0.303971861240246</c:v>
                </c:pt>
                <c:pt idx="439">
                  <c:v>0.302433055716504</c:v>
                </c:pt>
                <c:pt idx="440">
                  <c:v>0.298903982008221</c:v>
                </c:pt>
                <c:pt idx="441">
                  <c:v>0.295338305464719</c:v>
                </c:pt>
                <c:pt idx="442">
                  <c:v>0.29686675558999</c:v>
                </c:pt>
                <c:pt idx="443">
                  <c:v>0.297316816341968</c:v>
                </c:pt>
                <c:pt idx="444">
                  <c:v>0.289898230040599</c:v>
                </c:pt>
                <c:pt idx="445">
                  <c:v>0.290396215392622</c:v>
                </c:pt>
                <c:pt idx="446">
                  <c:v>0.2930966883224</c:v>
                </c:pt>
                <c:pt idx="447">
                  <c:v>0.296045857078222</c:v>
                </c:pt>
                <c:pt idx="448">
                  <c:v>0.263968763647167</c:v>
                </c:pt>
                <c:pt idx="449">
                  <c:v>0.263544049092796</c:v>
                </c:pt>
                <c:pt idx="450">
                  <c:v>0.261877932099402</c:v>
                </c:pt>
                <c:pt idx="451">
                  <c:v>0.262740128591221</c:v>
                </c:pt>
                <c:pt idx="452">
                  <c:v>0.262358605570845</c:v>
                </c:pt>
                <c:pt idx="453">
                  <c:v>0.261980883363477</c:v>
                </c:pt>
                <c:pt idx="454">
                  <c:v>0.257858647708599</c:v>
                </c:pt>
                <c:pt idx="455">
                  <c:v>0.25290352587486</c:v>
                </c:pt>
                <c:pt idx="456">
                  <c:v>0.238171101331093</c:v>
                </c:pt>
                <c:pt idx="457">
                  <c:v>0.235833697112529</c:v>
                </c:pt>
                <c:pt idx="458">
                  <c:v>0.222038000211038</c:v>
                </c:pt>
                <c:pt idx="459">
                  <c:v>0.236512387017336</c:v>
                </c:pt>
                <c:pt idx="460">
                  <c:v>0.222239416100057</c:v>
                </c:pt>
                <c:pt idx="461">
                  <c:v>0.236322996745747</c:v>
                </c:pt>
                <c:pt idx="462">
                  <c:v>0.238882984360529</c:v>
                </c:pt>
                <c:pt idx="463">
                  <c:v>0.240996055359984</c:v>
                </c:pt>
                <c:pt idx="464">
                  <c:v>0.203750949387725</c:v>
                </c:pt>
                <c:pt idx="465">
                  <c:v>0.208391060557606</c:v>
                </c:pt>
                <c:pt idx="466">
                  <c:v>0.207198533361955</c:v>
                </c:pt>
                <c:pt idx="467">
                  <c:v>0.202425728350883</c:v>
                </c:pt>
                <c:pt idx="468">
                  <c:v>0.201565403382978</c:v>
                </c:pt>
                <c:pt idx="469">
                  <c:v>0.203283022683672</c:v>
                </c:pt>
                <c:pt idx="470">
                  <c:v>0.20180919977632</c:v>
                </c:pt>
                <c:pt idx="471">
                  <c:v>0.201580924890268</c:v>
                </c:pt>
                <c:pt idx="472">
                  <c:v>0.199346134962046</c:v>
                </c:pt>
                <c:pt idx="473">
                  <c:v>0.204070719525091</c:v>
                </c:pt>
                <c:pt idx="474">
                  <c:v>0.200707112804725</c:v>
                </c:pt>
                <c:pt idx="475">
                  <c:v>0.197554952426491</c:v>
                </c:pt>
                <c:pt idx="476">
                  <c:v>0.199601869064476</c:v>
                </c:pt>
                <c:pt idx="477">
                  <c:v>0.196295185989517</c:v>
                </c:pt>
                <c:pt idx="478">
                  <c:v>0.201720971441947</c:v>
                </c:pt>
                <c:pt idx="479">
                  <c:v>0.203182368525399</c:v>
                </c:pt>
                <c:pt idx="480">
                  <c:v>0.531622424304141</c:v>
                </c:pt>
                <c:pt idx="481">
                  <c:v>0.531704646281461</c:v>
                </c:pt>
                <c:pt idx="482">
                  <c:v>0.528684205981766</c:v>
                </c:pt>
                <c:pt idx="483">
                  <c:v>0.525680667578006</c:v>
                </c:pt>
                <c:pt idx="484">
                  <c:v>0.525277656478616</c:v>
                </c:pt>
                <c:pt idx="485">
                  <c:v>0.525870693948299</c:v>
                </c:pt>
                <c:pt idx="486">
                  <c:v>0.524091554416406</c:v>
                </c:pt>
                <c:pt idx="487">
                  <c:v>0.523265721468152</c:v>
                </c:pt>
                <c:pt idx="488">
                  <c:v>0.522700817498066</c:v>
                </c:pt>
                <c:pt idx="489">
                  <c:v>0.524195121978681</c:v>
                </c:pt>
                <c:pt idx="490">
                  <c:v>0.526496940390943</c:v>
                </c:pt>
                <c:pt idx="491">
                  <c:v>0.522523626773954</c:v>
                </c:pt>
                <c:pt idx="492">
                  <c:v>0.519913770252436</c:v>
                </c:pt>
                <c:pt idx="493">
                  <c:v>0.517635494099441</c:v>
                </c:pt>
                <c:pt idx="494">
                  <c:v>0.516877057574876</c:v>
                </c:pt>
                <c:pt idx="495">
                  <c:v>0.519744763560399</c:v>
                </c:pt>
                <c:pt idx="496">
                  <c:v>0.590955713700909</c:v>
                </c:pt>
                <c:pt idx="497">
                  <c:v>0.588348891362373</c:v>
                </c:pt>
                <c:pt idx="498">
                  <c:v>0.588444383328714</c:v>
                </c:pt>
                <c:pt idx="499">
                  <c:v>0.590205749304304</c:v>
                </c:pt>
                <c:pt idx="500">
                  <c:v>0.58775258724341</c:v>
                </c:pt>
                <c:pt idx="501">
                  <c:v>0.588324969182028</c:v>
                </c:pt>
                <c:pt idx="502">
                  <c:v>0.588052873460496</c:v>
                </c:pt>
                <c:pt idx="503">
                  <c:v>0.585213713903497</c:v>
                </c:pt>
                <c:pt idx="504">
                  <c:v>0.587820409730914</c:v>
                </c:pt>
                <c:pt idx="505">
                  <c:v>0.596484631762703</c:v>
                </c:pt>
                <c:pt idx="506">
                  <c:v>0.592789938723318</c:v>
                </c:pt>
                <c:pt idx="507">
                  <c:v>0.595113058794086</c:v>
                </c:pt>
                <c:pt idx="508">
                  <c:v>0.599978473782969</c:v>
                </c:pt>
                <c:pt idx="509">
                  <c:v>0.597530640744133</c:v>
                </c:pt>
                <c:pt idx="510">
                  <c:v>0.604030862425903</c:v>
                </c:pt>
                <c:pt idx="511">
                  <c:v>0.606768931360354</c:v>
                </c:pt>
                <c:pt idx="512">
                  <c:v>0.520700658171417</c:v>
                </c:pt>
                <c:pt idx="513">
                  <c:v>0.521478555702413</c:v>
                </c:pt>
                <c:pt idx="514">
                  <c:v>0.51448165416664</c:v>
                </c:pt>
                <c:pt idx="515">
                  <c:v>0.506771501817662</c:v>
                </c:pt>
                <c:pt idx="516">
                  <c:v>0.499645186141945</c:v>
                </c:pt>
                <c:pt idx="517">
                  <c:v>0.494136812529227</c:v>
                </c:pt>
                <c:pt idx="518">
                  <c:v>0.493565236870407</c:v>
                </c:pt>
                <c:pt idx="519">
                  <c:v>0.490788601669504</c:v>
                </c:pt>
                <c:pt idx="520">
                  <c:v>0.486855433199042</c:v>
                </c:pt>
                <c:pt idx="521">
                  <c:v>0.479308309384964</c:v>
                </c:pt>
                <c:pt idx="522">
                  <c:v>0.469173444083181</c:v>
                </c:pt>
                <c:pt idx="523">
                  <c:v>0.465894416297633</c:v>
                </c:pt>
                <c:pt idx="524">
                  <c:v>0.460809835141965</c:v>
                </c:pt>
                <c:pt idx="525">
                  <c:v>0.458791015970269</c:v>
                </c:pt>
                <c:pt idx="526">
                  <c:v>0.458044260759015</c:v>
                </c:pt>
                <c:pt idx="527">
                  <c:v>0.461001453885456</c:v>
                </c:pt>
                <c:pt idx="528">
                  <c:v>0.461181908671118</c:v>
                </c:pt>
                <c:pt idx="529">
                  <c:v>0.452796261310475</c:v>
                </c:pt>
                <c:pt idx="530">
                  <c:v>0.457353914495838</c:v>
                </c:pt>
                <c:pt idx="531">
                  <c:v>0.455652968079993</c:v>
                </c:pt>
                <c:pt idx="532">
                  <c:v>0.454044564371893</c:v>
                </c:pt>
                <c:pt idx="533">
                  <c:v>0.454554497270348</c:v>
                </c:pt>
                <c:pt idx="534">
                  <c:v>0.455508006203872</c:v>
                </c:pt>
                <c:pt idx="535">
                  <c:v>0.456079584831725</c:v>
                </c:pt>
                <c:pt idx="536">
                  <c:v>0.451392593983605</c:v>
                </c:pt>
                <c:pt idx="537">
                  <c:v>0.449811081252684</c:v>
                </c:pt>
                <c:pt idx="538">
                  <c:v>0.453978771354091</c:v>
                </c:pt>
                <c:pt idx="539">
                  <c:v>0.454118974521011</c:v>
                </c:pt>
                <c:pt idx="540">
                  <c:v>0.448392744202729</c:v>
                </c:pt>
                <c:pt idx="541">
                  <c:v>0.447052935842597</c:v>
                </c:pt>
                <c:pt idx="542">
                  <c:v>0.450997526486425</c:v>
                </c:pt>
                <c:pt idx="543">
                  <c:v>0.45438980701433</c:v>
                </c:pt>
                <c:pt idx="544">
                  <c:v>0.250178977893586</c:v>
                </c:pt>
                <c:pt idx="545">
                  <c:v>0.249619382783667</c:v>
                </c:pt>
                <c:pt idx="546">
                  <c:v>0.249450949746127</c:v>
                </c:pt>
                <c:pt idx="547">
                  <c:v>0.248921065166188</c:v>
                </c:pt>
                <c:pt idx="548">
                  <c:v>0.248305885795269</c:v>
                </c:pt>
                <c:pt idx="549">
                  <c:v>0.248413190781274</c:v>
                </c:pt>
                <c:pt idx="550">
                  <c:v>0.250397506688437</c:v>
                </c:pt>
                <c:pt idx="551">
                  <c:v>0.25125501915924</c:v>
                </c:pt>
                <c:pt idx="552">
                  <c:v>0.248702569196359</c:v>
                </c:pt>
                <c:pt idx="553">
                  <c:v>0.247075564830872</c:v>
                </c:pt>
                <c:pt idx="554">
                  <c:v>0.246987291235934</c:v>
                </c:pt>
                <c:pt idx="555">
                  <c:v>0.245755385623834</c:v>
                </c:pt>
                <c:pt idx="556">
                  <c:v>0.250911169782324</c:v>
                </c:pt>
                <c:pt idx="557">
                  <c:v>0.252210665409834</c:v>
                </c:pt>
                <c:pt idx="558">
                  <c:v>0.255629371757302</c:v>
                </c:pt>
                <c:pt idx="559">
                  <c:v>0.25917099476962</c:v>
                </c:pt>
                <c:pt idx="560">
                  <c:v>0.335780519592595</c:v>
                </c:pt>
                <c:pt idx="561">
                  <c:v>0.318044574102593</c:v>
                </c:pt>
                <c:pt idx="562">
                  <c:v>0.333645482071768</c:v>
                </c:pt>
                <c:pt idx="563">
                  <c:v>0.32734199657056</c:v>
                </c:pt>
                <c:pt idx="564">
                  <c:v>0.330133253133366</c:v>
                </c:pt>
                <c:pt idx="565">
                  <c:v>0.323878542896132</c:v>
                </c:pt>
                <c:pt idx="566">
                  <c:v>0.324346564781484</c:v>
                </c:pt>
                <c:pt idx="567">
                  <c:v>0.325190692254797</c:v>
                </c:pt>
                <c:pt idx="568">
                  <c:v>0.329191361052805</c:v>
                </c:pt>
                <c:pt idx="569">
                  <c:v>0.325457967492175</c:v>
                </c:pt>
                <c:pt idx="570">
                  <c:v>0.321804969310407</c:v>
                </c:pt>
                <c:pt idx="571">
                  <c:v>0.32156952463538</c:v>
                </c:pt>
                <c:pt idx="572">
                  <c:v>0.321721170797751</c:v>
                </c:pt>
                <c:pt idx="573">
                  <c:v>0.318749482148609</c:v>
                </c:pt>
                <c:pt idx="574">
                  <c:v>0.319289731990941</c:v>
                </c:pt>
                <c:pt idx="575">
                  <c:v>0.323138309200317</c:v>
                </c:pt>
                <c:pt idx="576">
                  <c:v>0.589188182930865</c:v>
                </c:pt>
                <c:pt idx="577">
                  <c:v>0.5844090926737</c:v>
                </c:pt>
                <c:pt idx="578">
                  <c:v>0.578318472864229</c:v>
                </c:pt>
                <c:pt idx="579">
                  <c:v>0.58223265869681</c:v>
                </c:pt>
                <c:pt idx="580">
                  <c:v>0.586251868475396</c:v>
                </c:pt>
                <c:pt idx="581">
                  <c:v>0.58556969443007</c:v>
                </c:pt>
                <c:pt idx="582">
                  <c:v>0.585929724285116</c:v>
                </c:pt>
                <c:pt idx="583">
                  <c:v>0.586225845615365</c:v>
                </c:pt>
                <c:pt idx="584">
                  <c:v>0.589735913834131</c:v>
                </c:pt>
                <c:pt idx="585">
                  <c:v>0.587975090742226</c:v>
                </c:pt>
                <c:pt idx="586">
                  <c:v>0.58871989158213</c:v>
                </c:pt>
                <c:pt idx="587">
                  <c:v>0.592582507052454</c:v>
                </c:pt>
                <c:pt idx="588">
                  <c:v>0.590977382416007</c:v>
                </c:pt>
                <c:pt idx="589">
                  <c:v>0.590100361433151</c:v>
                </c:pt>
                <c:pt idx="590">
                  <c:v>0.597055186121593</c:v>
                </c:pt>
                <c:pt idx="591">
                  <c:v>0.600777360610606</c:v>
                </c:pt>
                <c:pt idx="592">
                  <c:v>0.57521155914465</c:v>
                </c:pt>
                <c:pt idx="593">
                  <c:v>0.573939018236012</c:v>
                </c:pt>
                <c:pt idx="594">
                  <c:v>0.570468155696987</c:v>
                </c:pt>
                <c:pt idx="595">
                  <c:v>0.572549344086113</c:v>
                </c:pt>
                <c:pt idx="596">
                  <c:v>0.573397907853186</c:v>
                </c:pt>
                <c:pt idx="597">
                  <c:v>0.57248419960278</c:v>
                </c:pt>
                <c:pt idx="598">
                  <c:v>0.574673992797751</c:v>
                </c:pt>
                <c:pt idx="599">
                  <c:v>0.569417723063454</c:v>
                </c:pt>
                <c:pt idx="600">
                  <c:v>0.571423336792369</c:v>
                </c:pt>
                <c:pt idx="601">
                  <c:v>0.569756779546994</c:v>
                </c:pt>
                <c:pt idx="602">
                  <c:v>0.570930077090441</c:v>
                </c:pt>
                <c:pt idx="603">
                  <c:v>0.569717284404755</c:v>
                </c:pt>
                <c:pt idx="604">
                  <c:v>0.566883998441224</c:v>
                </c:pt>
                <c:pt idx="605">
                  <c:v>0.564379856323357</c:v>
                </c:pt>
                <c:pt idx="606">
                  <c:v>0.566206667297776</c:v>
                </c:pt>
                <c:pt idx="607">
                  <c:v>0.567916096882194</c:v>
                </c:pt>
                <c:pt idx="608">
                  <c:v>0.238011514041013</c:v>
                </c:pt>
                <c:pt idx="609">
                  <c:v>0.237492681955077</c:v>
                </c:pt>
                <c:pt idx="610">
                  <c:v>0.233335277685262</c:v>
                </c:pt>
                <c:pt idx="611">
                  <c:v>0.232611593031083</c:v>
                </c:pt>
                <c:pt idx="612">
                  <c:v>0.238265959522132</c:v>
                </c:pt>
                <c:pt idx="613">
                  <c:v>0.234744302996671</c:v>
                </c:pt>
                <c:pt idx="614">
                  <c:v>0.228003417765327</c:v>
                </c:pt>
                <c:pt idx="615">
                  <c:v>0.228059773526962</c:v>
                </c:pt>
                <c:pt idx="616">
                  <c:v>0.226644206868789</c:v>
                </c:pt>
                <c:pt idx="617">
                  <c:v>0.222634337425239</c:v>
                </c:pt>
                <c:pt idx="618">
                  <c:v>0.222145956123535</c:v>
                </c:pt>
                <c:pt idx="619">
                  <c:v>0.230666887651167</c:v>
                </c:pt>
                <c:pt idx="620">
                  <c:v>0.232110614635442</c:v>
                </c:pt>
                <c:pt idx="621">
                  <c:v>0.243771999983617</c:v>
                </c:pt>
                <c:pt idx="622">
                  <c:v>0.247216661709387</c:v>
                </c:pt>
                <c:pt idx="623">
                  <c:v>0.250836017474147</c:v>
                </c:pt>
                <c:pt idx="624">
                  <c:v>0.294993464112085</c:v>
                </c:pt>
                <c:pt idx="625">
                  <c:v>0.291782620051326</c:v>
                </c:pt>
                <c:pt idx="626">
                  <c:v>0.2889634947796</c:v>
                </c:pt>
                <c:pt idx="627">
                  <c:v>0.286914602816562</c:v>
                </c:pt>
                <c:pt idx="628">
                  <c:v>0.284802061245302</c:v>
                </c:pt>
                <c:pt idx="629">
                  <c:v>0.282235646575797</c:v>
                </c:pt>
                <c:pt idx="630">
                  <c:v>0.279816482799413</c:v>
                </c:pt>
                <c:pt idx="631">
                  <c:v>0.278114514301577</c:v>
                </c:pt>
                <c:pt idx="632">
                  <c:v>0.275416061360953</c:v>
                </c:pt>
                <c:pt idx="633">
                  <c:v>0.27387038391696</c:v>
                </c:pt>
                <c:pt idx="634">
                  <c:v>0.270321700874709</c:v>
                </c:pt>
                <c:pt idx="635">
                  <c:v>0.266135752745781</c:v>
                </c:pt>
                <c:pt idx="636">
                  <c:v>0.260344322424015</c:v>
                </c:pt>
                <c:pt idx="637">
                  <c:v>0.255392919608319</c:v>
                </c:pt>
                <c:pt idx="638">
                  <c:v>0.267897859901583</c:v>
                </c:pt>
                <c:pt idx="639">
                  <c:v>0.271188642860539</c:v>
                </c:pt>
                <c:pt idx="640">
                  <c:v>0.273386576454662</c:v>
                </c:pt>
                <c:pt idx="641">
                  <c:v>0.275877875655699</c:v>
                </c:pt>
                <c:pt idx="642">
                  <c:v>0.274222367928614</c:v>
                </c:pt>
                <c:pt idx="643">
                  <c:v>0.277504234566194</c:v>
                </c:pt>
                <c:pt idx="644">
                  <c:v>0.272496567894965</c:v>
                </c:pt>
                <c:pt idx="645">
                  <c:v>0.270966463946433</c:v>
                </c:pt>
                <c:pt idx="646">
                  <c:v>0.271321649216652</c:v>
                </c:pt>
                <c:pt idx="647">
                  <c:v>0.270440801960866</c:v>
                </c:pt>
                <c:pt idx="648">
                  <c:v>0.267530375617132</c:v>
                </c:pt>
                <c:pt idx="649">
                  <c:v>0.266306240600766</c:v>
                </c:pt>
                <c:pt idx="650">
                  <c:v>0.26756038131939</c:v>
                </c:pt>
                <c:pt idx="651">
                  <c:v>0.270718949742767</c:v>
                </c:pt>
                <c:pt idx="652">
                  <c:v>0.270135858433868</c:v>
                </c:pt>
                <c:pt idx="653">
                  <c:v>0.270459496007264</c:v>
                </c:pt>
                <c:pt idx="654">
                  <c:v>0.273664144046652</c:v>
                </c:pt>
                <c:pt idx="655">
                  <c:v>0.277098081051841</c:v>
                </c:pt>
                <c:pt idx="656">
                  <c:v>0.465823246277767</c:v>
                </c:pt>
                <c:pt idx="657">
                  <c:v>0.450315671417075</c:v>
                </c:pt>
                <c:pt idx="658">
                  <c:v>0.453648928396547</c:v>
                </c:pt>
                <c:pt idx="659">
                  <c:v>0.449786109617685</c:v>
                </c:pt>
                <c:pt idx="660">
                  <c:v>0.45426292572236</c:v>
                </c:pt>
                <c:pt idx="661">
                  <c:v>0.437096503197563</c:v>
                </c:pt>
                <c:pt idx="662">
                  <c:v>0.440733392665064</c:v>
                </c:pt>
                <c:pt idx="663">
                  <c:v>0.458533015085084</c:v>
                </c:pt>
                <c:pt idx="664">
                  <c:v>0.444440088125836</c:v>
                </c:pt>
                <c:pt idx="665">
                  <c:v>0.450641973112522</c:v>
                </c:pt>
                <c:pt idx="666">
                  <c:v>0.452465750249209</c:v>
                </c:pt>
                <c:pt idx="667">
                  <c:v>0.44857350832558</c:v>
                </c:pt>
                <c:pt idx="668">
                  <c:v>0.444281604405915</c:v>
                </c:pt>
                <c:pt idx="669">
                  <c:v>0.445147561026447</c:v>
                </c:pt>
                <c:pt idx="670">
                  <c:v>0.447363654341565</c:v>
                </c:pt>
                <c:pt idx="671">
                  <c:v>0.451464298554739</c:v>
                </c:pt>
                <c:pt idx="672">
                  <c:v>0.456452801738534</c:v>
                </c:pt>
                <c:pt idx="673">
                  <c:v>0.446718049401142</c:v>
                </c:pt>
                <c:pt idx="674">
                  <c:v>0.454442924617155</c:v>
                </c:pt>
                <c:pt idx="675">
                  <c:v>0.455150752906847</c:v>
                </c:pt>
                <c:pt idx="676">
                  <c:v>0.454550828165828</c:v>
                </c:pt>
                <c:pt idx="677">
                  <c:v>0.453724674471711</c:v>
                </c:pt>
                <c:pt idx="678">
                  <c:v>0.451975292668004</c:v>
                </c:pt>
                <c:pt idx="679">
                  <c:v>0.453702203613433</c:v>
                </c:pt>
                <c:pt idx="680">
                  <c:v>0.44741339266059</c:v>
                </c:pt>
                <c:pt idx="681">
                  <c:v>0.446213374973441</c:v>
                </c:pt>
                <c:pt idx="682">
                  <c:v>0.449546461147095</c:v>
                </c:pt>
                <c:pt idx="683">
                  <c:v>0.452197786040238</c:v>
                </c:pt>
                <c:pt idx="684">
                  <c:v>0.445105986636853</c:v>
                </c:pt>
                <c:pt idx="685">
                  <c:v>0.444862064758882</c:v>
                </c:pt>
                <c:pt idx="686">
                  <c:v>0.44898986607555</c:v>
                </c:pt>
                <c:pt idx="687">
                  <c:v>0.452436733791669</c:v>
                </c:pt>
                <c:pt idx="688">
                  <c:v>0.537114599922536</c:v>
                </c:pt>
                <c:pt idx="689">
                  <c:v>0.533338516102953</c:v>
                </c:pt>
                <c:pt idx="690">
                  <c:v>0.536886835642675</c:v>
                </c:pt>
                <c:pt idx="691">
                  <c:v>0.535156739992953</c:v>
                </c:pt>
                <c:pt idx="692">
                  <c:v>0.532895333665731</c:v>
                </c:pt>
                <c:pt idx="693">
                  <c:v>0.532017105517675</c:v>
                </c:pt>
                <c:pt idx="694">
                  <c:v>0.533554578141703</c:v>
                </c:pt>
                <c:pt idx="695">
                  <c:v>0.535094498565175</c:v>
                </c:pt>
                <c:pt idx="696">
                  <c:v>0.540545758504897</c:v>
                </c:pt>
                <c:pt idx="697">
                  <c:v>0.540441946881286</c:v>
                </c:pt>
                <c:pt idx="698">
                  <c:v>0.538112764245175</c:v>
                </c:pt>
                <c:pt idx="699">
                  <c:v>0.548293669863231</c:v>
                </c:pt>
                <c:pt idx="700">
                  <c:v>0.538679062618786</c:v>
                </c:pt>
                <c:pt idx="701">
                  <c:v>0.537216328144317</c:v>
                </c:pt>
                <c:pt idx="702">
                  <c:v>0.545187556599014</c:v>
                </c:pt>
                <c:pt idx="703">
                  <c:v>0.54624504246946</c:v>
                </c:pt>
                <c:pt idx="704">
                  <c:v>0.325785378413325</c:v>
                </c:pt>
                <c:pt idx="705">
                  <c:v>0.327684402168709</c:v>
                </c:pt>
                <c:pt idx="706">
                  <c:v>0.325079523888679</c:v>
                </c:pt>
                <c:pt idx="707">
                  <c:v>0.323462832866981</c:v>
                </c:pt>
                <c:pt idx="708">
                  <c:v>0.321285259993618</c:v>
                </c:pt>
                <c:pt idx="709">
                  <c:v>0.32211027959942</c:v>
                </c:pt>
                <c:pt idx="710">
                  <c:v>0.320772093960613</c:v>
                </c:pt>
                <c:pt idx="711">
                  <c:v>0.322702021666388</c:v>
                </c:pt>
                <c:pt idx="712">
                  <c:v>0.322132420995497</c:v>
                </c:pt>
                <c:pt idx="713">
                  <c:v>0.324243289617522</c:v>
                </c:pt>
                <c:pt idx="714">
                  <c:v>0.317184503159131</c:v>
                </c:pt>
                <c:pt idx="715">
                  <c:v>0.321941120191712</c:v>
                </c:pt>
                <c:pt idx="716">
                  <c:v>0.320956213055126</c:v>
                </c:pt>
                <c:pt idx="717">
                  <c:v>0.321411019276723</c:v>
                </c:pt>
                <c:pt idx="718">
                  <c:v>0.324816425411375</c:v>
                </c:pt>
                <c:pt idx="719">
                  <c:v>0.328133447871746</c:v>
                </c:pt>
                <c:pt idx="720">
                  <c:v>0.449574357558144</c:v>
                </c:pt>
                <c:pt idx="721">
                  <c:v>0.444202665281424</c:v>
                </c:pt>
                <c:pt idx="722">
                  <c:v>0.448221362487252</c:v>
                </c:pt>
                <c:pt idx="723">
                  <c:v>0.448051170113875</c:v>
                </c:pt>
                <c:pt idx="724">
                  <c:v>0.443659887584364</c:v>
                </c:pt>
                <c:pt idx="725">
                  <c:v>0.443096280089011</c:v>
                </c:pt>
                <c:pt idx="726">
                  <c:v>0.445930690822141</c:v>
                </c:pt>
                <c:pt idx="727">
                  <c:v>0.449206851699548</c:v>
                </c:pt>
                <c:pt idx="728">
                  <c:v>0.447913968553408</c:v>
                </c:pt>
                <c:pt idx="729">
                  <c:v>0.443566010550153</c:v>
                </c:pt>
                <c:pt idx="730">
                  <c:v>0.444973724140217</c:v>
                </c:pt>
                <c:pt idx="731">
                  <c:v>0.442663622351802</c:v>
                </c:pt>
                <c:pt idx="732">
                  <c:v>0.438038895004918</c:v>
                </c:pt>
                <c:pt idx="733">
                  <c:v>0.437994633804326</c:v>
                </c:pt>
                <c:pt idx="734">
                  <c:v>0.442868271247162</c:v>
                </c:pt>
                <c:pt idx="735">
                  <c:v>0.446287971051007</c:v>
                </c:pt>
                <c:pt idx="736">
                  <c:v>0.196121303536997</c:v>
                </c:pt>
                <c:pt idx="737">
                  <c:v>0.195399797817095</c:v>
                </c:pt>
                <c:pt idx="738">
                  <c:v>0.196919236114475</c:v>
                </c:pt>
                <c:pt idx="739">
                  <c:v>0.194188169126805</c:v>
                </c:pt>
                <c:pt idx="740">
                  <c:v>0.194631287950438</c:v>
                </c:pt>
                <c:pt idx="741">
                  <c:v>0.193101882203575</c:v>
                </c:pt>
                <c:pt idx="742">
                  <c:v>0.194711709145474</c:v>
                </c:pt>
                <c:pt idx="743">
                  <c:v>0.191271121455323</c:v>
                </c:pt>
                <c:pt idx="744">
                  <c:v>0.191062966672694</c:v>
                </c:pt>
                <c:pt idx="745">
                  <c:v>0.189782592026163</c:v>
                </c:pt>
                <c:pt idx="746">
                  <c:v>0.18929970331468</c:v>
                </c:pt>
                <c:pt idx="747">
                  <c:v>0.188426448484438</c:v>
                </c:pt>
                <c:pt idx="748">
                  <c:v>0.188568551321006</c:v>
                </c:pt>
                <c:pt idx="749">
                  <c:v>0.189307387064079</c:v>
                </c:pt>
                <c:pt idx="750">
                  <c:v>0.192927708173464</c:v>
                </c:pt>
                <c:pt idx="751">
                  <c:v>0.196839501095144</c:v>
                </c:pt>
                <c:pt idx="752">
                  <c:v>0.289371048248999</c:v>
                </c:pt>
                <c:pt idx="753">
                  <c:v>0.286583764457727</c:v>
                </c:pt>
                <c:pt idx="754">
                  <c:v>0.287616738743141</c:v>
                </c:pt>
                <c:pt idx="755">
                  <c:v>0.289638301693774</c:v>
                </c:pt>
                <c:pt idx="756">
                  <c:v>0.287267268726822</c:v>
                </c:pt>
                <c:pt idx="757">
                  <c:v>0.286324829660671</c:v>
                </c:pt>
                <c:pt idx="758">
                  <c:v>0.286369086924129</c:v>
                </c:pt>
                <c:pt idx="759">
                  <c:v>0.285260881978621</c:v>
                </c:pt>
                <c:pt idx="760">
                  <c:v>0.285869898179704</c:v>
                </c:pt>
                <c:pt idx="761">
                  <c:v>0.283689001476941</c:v>
                </c:pt>
                <c:pt idx="762">
                  <c:v>0.286608376510746</c:v>
                </c:pt>
                <c:pt idx="763">
                  <c:v>0.284709875959376</c:v>
                </c:pt>
                <c:pt idx="764">
                  <c:v>0.283129529575461</c:v>
                </c:pt>
                <c:pt idx="765">
                  <c:v>0.287330238418097</c:v>
                </c:pt>
                <c:pt idx="766">
                  <c:v>0.291364338010747</c:v>
                </c:pt>
                <c:pt idx="767">
                  <c:v>0.295533255418646</c:v>
                </c:pt>
                <c:pt idx="768">
                  <c:v>0.216171810403248</c:v>
                </c:pt>
                <c:pt idx="769">
                  <c:v>0.219086006246592</c:v>
                </c:pt>
                <c:pt idx="770">
                  <c:v>0.222449491657822</c:v>
                </c:pt>
                <c:pt idx="771">
                  <c:v>0.220893122017439</c:v>
                </c:pt>
                <c:pt idx="772">
                  <c:v>0.216627221444231</c:v>
                </c:pt>
                <c:pt idx="773">
                  <c:v>0.221700628859946</c:v>
                </c:pt>
                <c:pt idx="774">
                  <c:v>0.22211410749584</c:v>
                </c:pt>
                <c:pt idx="775">
                  <c:v>0.221637116200271</c:v>
                </c:pt>
                <c:pt idx="776">
                  <c:v>0.221115773947994</c:v>
                </c:pt>
                <c:pt idx="777">
                  <c:v>0.241883698735865</c:v>
                </c:pt>
                <c:pt idx="778">
                  <c:v>0.243733425708787</c:v>
                </c:pt>
                <c:pt idx="779">
                  <c:v>0.237367105377826</c:v>
                </c:pt>
                <c:pt idx="780">
                  <c:v>0.237260266239598</c:v>
                </c:pt>
                <c:pt idx="781">
                  <c:v>0.238825789522384</c:v>
                </c:pt>
                <c:pt idx="782">
                  <c:v>0.240328375884889</c:v>
                </c:pt>
                <c:pt idx="783">
                  <c:v>0.242038878911277</c:v>
                </c:pt>
                <c:pt idx="784">
                  <c:v>0.170331612745033</c:v>
                </c:pt>
                <c:pt idx="785">
                  <c:v>0.171109750792709</c:v>
                </c:pt>
                <c:pt idx="786">
                  <c:v>0.171143790013902</c:v>
                </c:pt>
                <c:pt idx="787">
                  <c:v>0.16872100913733</c:v>
                </c:pt>
                <c:pt idx="788">
                  <c:v>0.168046799830929</c:v>
                </c:pt>
                <c:pt idx="789">
                  <c:v>0.166195879246743</c:v>
                </c:pt>
                <c:pt idx="790">
                  <c:v>0.165606358873676</c:v>
                </c:pt>
                <c:pt idx="791">
                  <c:v>0.164593627716869</c:v>
                </c:pt>
                <c:pt idx="792">
                  <c:v>0.165239732393815</c:v>
                </c:pt>
                <c:pt idx="793">
                  <c:v>0.166017763383338</c:v>
                </c:pt>
                <c:pt idx="794">
                  <c:v>0.166361314330203</c:v>
                </c:pt>
                <c:pt idx="795">
                  <c:v>0.171173513127333</c:v>
                </c:pt>
                <c:pt idx="796">
                  <c:v>0.167876370702</c:v>
                </c:pt>
                <c:pt idx="797">
                  <c:v>0.176626658970273</c:v>
                </c:pt>
                <c:pt idx="798">
                  <c:v>0.179945546146625</c:v>
                </c:pt>
                <c:pt idx="799">
                  <c:v>0.183374849987175</c:v>
                </c:pt>
                <c:pt idx="800">
                  <c:v>0.137957310681351</c:v>
                </c:pt>
                <c:pt idx="801">
                  <c:v>0.137730065876675</c:v>
                </c:pt>
                <c:pt idx="802">
                  <c:v>0.13780821961548</c:v>
                </c:pt>
                <c:pt idx="803">
                  <c:v>0.138763238994667</c:v>
                </c:pt>
                <c:pt idx="804">
                  <c:v>0.139058805957007</c:v>
                </c:pt>
                <c:pt idx="805">
                  <c:v>0.13878772410531</c:v>
                </c:pt>
                <c:pt idx="806">
                  <c:v>0.139883682944189</c:v>
                </c:pt>
                <c:pt idx="807">
                  <c:v>0.140857644705528</c:v>
                </c:pt>
                <c:pt idx="808">
                  <c:v>0.135826766361252</c:v>
                </c:pt>
                <c:pt idx="809">
                  <c:v>0.134042304124048</c:v>
                </c:pt>
                <c:pt idx="810">
                  <c:v>0.132727272080261</c:v>
                </c:pt>
                <c:pt idx="811">
                  <c:v>0.146503327493363</c:v>
                </c:pt>
                <c:pt idx="812">
                  <c:v>0.137465794745967</c:v>
                </c:pt>
                <c:pt idx="813">
                  <c:v>0.136770362583519</c:v>
                </c:pt>
                <c:pt idx="814">
                  <c:v>0.139821443378044</c:v>
                </c:pt>
                <c:pt idx="815">
                  <c:v>0.143035274171353</c:v>
                </c:pt>
                <c:pt idx="816">
                  <c:v>0.48038871913228</c:v>
                </c:pt>
                <c:pt idx="817">
                  <c:v>0.471005380048806</c:v>
                </c:pt>
                <c:pt idx="818">
                  <c:v>0.470310028532086</c:v>
                </c:pt>
                <c:pt idx="819">
                  <c:v>0.472532655909777</c:v>
                </c:pt>
                <c:pt idx="820">
                  <c:v>0.469535165356675</c:v>
                </c:pt>
                <c:pt idx="821">
                  <c:v>0.458774804231622</c:v>
                </c:pt>
                <c:pt idx="822">
                  <c:v>0.453091171334773</c:v>
                </c:pt>
                <c:pt idx="823">
                  <c:v>0.47214065635007</c:v>
                </c:pt>
                <c:pt idx="824">
                  <c:v>0.472410321865672</c:v>
                </c:pt>
                <c:pt idx="825">
                  <c:v>0.472922714173245</c:v>
                </c:pt>
                <c:pt idx="826">
                  <c:v>0.475474525819131</c:v>
                </c:pt>
                <c:pt idx="827">
                  <c:v>0.475438051753496</c:v>
                </c:pt>
                <c:pt idx="828">
                  <c:v>0.465485313707279</c:v>
                </c:pt>
                <c:pt idx="829">
                  <c:v>0.469264248159945</c:v>
                </c:pt>
                <c:pt idx="830">
                  <c:v>0.471318319149558</c:v>
                </c:pt>
                <c:pt idx="831">
                  <c:v>0.474926009171377</c:v>
                </c:pt>
                <c:pt idx="832">
                  <c:v>0.376420832695709</c:v>
                </c:pt>
                <c:pt idx="833">
                  <c:v>0.377845448442793</c:v>
                </c:pt>
                <c:pt idx="834">
                  <c:v>0.377967656627793</c:v>
                </c:pt>
                <c:pt idx="835">
                  <c:v>0.375530948840557</c:v>
                </c:pt>
                <c:pt idx="836">
                  <c:v>0.372102583273321</c:v>
                </c:pt>
                <c:pt idx="837">
                  <c:v>0.376192675386502</c:v>
                </c:pt>
                <c:pt idx="838">
                  <c:v>0.372990608988016</c:v>
                </c:pt>
                <c:pt idx="839">
                  <c:v>0.373185737418726</c:v>
                </c:pt>
                <c:pt idx="840">
                  <c:v>0.368835161381203</c:v>
                </c:pt>
                <c:pt idx="841">
                  <c:v>0.36614308969229</c:v>
                </c:pt>
                <c:pt idx="842">
                  <c:v>0.371400287678656</c:v>
                </c:pt>
                <c:pt idx="843">
                  <c:v>0.378409418991822</c:v>
                </c:pt>
                <c:pt idx="844">
                  <c:v>0.372868955998738</c:v>
                </c:pt>
                <c:pt idx="845">
                  <c:v>0.391389009657956</c:v>
                </c:pt>
                <c:pt idx="846">
                  <c:v>0.394413904249932</c:v>
                </c:pt>
                <c:pt idx="847">
                  <c:v>0.397686369929488</c:v>
                </c:pt>
                <c:pt idx="848">
                  <c:v>0.328860784450714</c:v>
                </c:pt>
                <c:pt idx="849">
                  <c:v>0.326306776926333</c:v>
                </c:pt>
                <c:pt idx="850">
                  <c:v>0.324764106982022</c:v>
                </c:pt>
                <c:pt idx="851">
                  <c:v>0.319368984916749</c:v>
                </c:pt>
                <c:pt idx="852">
                  <c:v>0.32131223900281</c:v>
                </c:pt>
                <c:pt idx="853">
                  <c:v>0.316418288030635</c:v>
                </c:pt>
                <c:pt idx="854">
                  <c:v>0.316139379733601</c:v>
                </c:pt>
                <c:pt idx="855">
                  <c:v>0.313790165557848</c:v>
                </c:pt>
                <c:pt idx="856">
                  <c:v>0.313117097552017</c:v>
                </c:pt>
                <c:pt idx="857">
                  <c:v>0.313200986648459</c:v>
                </c:pt>
                <c:pt idx="858">
                  <c:v>0.314973682988895</c:v>
                </c:pt>
                <c:pt idx="859">
                  <c:v>0.315876038833958</c:v>
                </c:pt>
                <c:pt idx="860">
                  <c:v>0.313572414966197</c:v>
                </c:pt>
                <c:pt idx="861">
                  <c:v>0.313528173364872</c:v>
                </c:pt>
                <c:pt idx="862">
                  <c:v>0.317070301355314</c:v>
                </c:pt>
                <c:pt idx="863">
                  <c:v>0.321134315459594</c:v>
                </c:pt>
                <c:pt idx="864">
                  <c:v>0.265420084687361</c:v>
                </c:pt>
                <c:pt idx="865">
                  <c:v>0.264706585024791</c:v>
                </c:pt>
                <c:pt idx="866">
                  <c:v>0.265349257295366</c:v>
                </c:pt>
                <c:pt idx="867">
                  <c:v>0.269120394594306</c:v>
                </c:pt>
                <c:pt idx="868">
                  <c:v>0.262282824288602</c:v>
                </c:pt>
                <c:pt idx="869">
                  <c:v>0.257682618159295</c:v>
                </c:pt>
                <c:pt idx="870">
                  <c:v>0.263552484090271</c:v>
                </c:pt>
                <c:pt idx="871">
                  <c:v>0.258383912198189</c:v>
                </c:pt>
                <c:pt idx="872">
                  <c:v>0.257297559820736</c:v>
                </c:pt>
                <c:pt idx="873">
                  <c:v>0.249310384862614</c:v>
                </c:pt>
                <c:pt idx="874">
                  <c:v>0.252790155392185</c:v>
                </c:pt>
                <c:pt idx="875">
                  <c:v>0.250843763017214</c:v>
                </c:pt>
                <c:pt idx="876">
                  <c:v>0.247804520621425</c:v>
                </c:pt>
                <c:pt idx="877">
                  <c:v>0.246557776365893</c:v>
                </c:pt>
                <c:pt idx="878">
                  <c:v>0.249646378856037</c:v>
                </c:pt>
                <c:pt idx="879">
                  <c:v>0.253241413721421</c:v>
                </c:pt>
                <c:pt idx="880">
                  <c:v>0.29280587743999</c:v>
                </c:pt>
                <c:pt idx="881">
                  <c:v>0.296303069620487</c:v>
                </c:pt>
                <c:pt idx="882">
                  <c:v>0.292061844177536</c:v>
                </c:pt>
                <c:pt idx="883">
                  <c:v>0.286975310921388</c:v>
                </c:pt>
                <c:pt idx="884">
                  <c:v>0.284459428309433</c:v>
                </c:pt>
                <c:pt idx="885">
                  <c:v>0.282066353398537</c:v>
                </c:pt>
                <c:pt idx="886">
                  <c:v>0.278176444107608</c:v>
                </c:pt>
                <c:pt idx="887">
                  <c:v>0.276804182583044</c:v>
                </c:pt>
                <c:pt idx="888">
                  <c:v>0.270617673919809</c:v>
                </c:pt>
                <c:pt idx="889">
                  <c:v>0.263682026237752</c:v>
                </c:pt>
                <c:pt idx="890">
                  <c:v>0.263061975993476</c:v>
                </c:pt>
                <c:pt idx="891">
                  <c:v>0.260950334445953</c:v>
                </c:pt>
                <c:pt idx="892">
                  <c:v>0.260548011904276</c:v>
                </c:pt>
                <c:pt idx="893">
                  <c:v>0.258945731332147</c:v>
                </c:pt>
                <c:pt idx="894">
                  <c:v>0.270600689301235</c:v>
                </c:pt>
                <c:pt idx="895">
                  <c:v>0.274817890490902</c:v>
                </c:pt>
                <c:pt idx="896">
                  <c:v>0.312060419342076</c:v>
                </c:pt>
                <c:pt idx="897">
                  <c:v>0.309823271909511</c:v>
                </c:pt>
                <c:pt idx="898">
                  <c:v>0.313427147633227</c:v>
                </c:pt>
                <c:pt idx="899">
                  <c:v>0.306143700439016</c:v>
                </c:pt>
                <c:pt idx="900">
                  <c:v>0.302556819233955</c:v>
                </c:pt>
                <c:pt idx="901">
                  <c:v>0.310053873824175</c:v>
                </c:pt>
                <c:pt idx="902">
                  <c:v>0.310132985227769</c:v>
                </c:pt>
                <c:pt idx="903">
                  <c:v>0.308427177228232</c:v>
                </c:pt>
                <c:pt idx="904">
                  <c:v>0.308427743377582</c:v>
                </c:pt>
                <c:pt idx="905">
                  <c:v>0.307099364157634</c:v>
                </c:pt>
                <c:pt idx="906">
                  <c:v>0.302389555048183</c:v>
                </c:pt>
                <c:pt idx="907">
                  <c:v>0.305450124445877</c:v>
                </c:pt>
                <c:pt idx="908">
                  <c:v>0.30201245844213</c:v>
                </c:pt>
                <c:pt idx="909">
                  <c:v>0.303394032134289</c:v>
                </c:pt>
                <c:pt idx="910">
                  <c:v>0.308496414592393</c:v>
                </c:pt>
                <c:pt idx="911">
                  <c:v>0.31208763573155</c:v>
                </c:pt>
                <c:pt idx="912">
                  <c:v>0.478000386305145</c:v>
                </c:pt>
                <c:pt idx="913">
                  <c:v>0.477895584094555</c:v>
                </c:pt>
                <c:pt idx="914">
                  <c:v>0.479589027318996</c:v>
                </c:pt>
                <c:pt idx="915">
                  <c:v>0.479997207908681</c:v>
                </c:pt>
                <c:pt idx="916">
                  <c:v>0.474979179934444</c:v>
                </c:pt>
                <c:pt idx="917">
                  <c:v>0.465355422439931</c:v>
                </c:pt>
                <c:pt idx="918">
                  <c:v>0.463481549265033</c:v>
                </c:pt>
                <c:pt idx="919">
                  <c:v>0.460569720953803</c:v>
                </c:pt>
                <c:pt idx="920">
                  <c:v>0.456863253573834</c:v>
                </c:pt>
                <c:pt idx="921">
                  <c:v>0.454060992789068</c:v>
                </c:pt>
                <c:pt idx="922">
                  <c:v>0.451631282501161</c:v>
                </c:pt>
                <c:pt idx="923">
                  <c:v>0.452362037927484</c:v>
                </c:pt>
                <c:pt idx="924">
                  <c:v>0.452338459039599</c:v>
                </c:pt>
                <c:pt idx="925">
                  <c:v>0.450877202949275</c:v>
                </c:pt>
                <c:pt idx="926">
                  <c:v>0.45293437616612</c:v>
                </c:pt>
                <c:pt idx="927">
                  <c:v>0.455106165685925</c:v>
                </c:pt>
                <c:pt idx="928">
                  <c:v>0.496412868635822</c:v>
                </c:pt>
                <c:pt idx="929">
                  <c:v>0.503424344335586</c:v>
                </c:pt>
                <c:pt idx="930">
                  <c:v>0.499172571226813</c:v>
                </c:pt>
                <c:pt idx="931">
                  <c:v>0.498718832166445</c:v>
                </c:pt>
                <c:pt idx="932">
                  <c:v>0.478180945256312</c:v>
                </c:pt>
                <c:pt idx="933">
                  <c:v>0.491446659818789</c:v>
                </c:pt>
                <c:pt idx="934">
                  <c:v>0.496000536657182</c:v>
                </c:pt>
                <c:pt idx="935">
                  <c:v>0.48643861935629</c:v>
                </c:pt>
                <c:pt idx="936">
                  <c:v>0.507246512089261</c:v>
                </c:pt>
                <c:pt idx="937">
                  <c:v>0.528548985451013</c:v>
                </c:pt>
                <c:pt idx="938">
                  <c:v>0.516455605129651</c:v>
                </c:pt>
                <c:pt idx="939">
                  <c:v>0.48875393152048</c:v>
                </c:pt>
                <c:pt idx="940">
                  <c:v>0.483105636320417</c:v>
                </c:pt>
                <c:pt idx="941">
                  <c:v>0.479291365711778</c:v>
                </c:pt>
                <c:pt idx="942">
                  <c:v>0.483523249861665</c:v>
                </c:pt>
                <c:pt idx="943">
                  <c:v>0.48652165847264</c:v>
                </c:pt>
                <c:pt idx="944">
                  <c:v>0.267769478032801</c:v>
                </c:pt>
                <c:pt idx="945">
                  <c:v>0.270432742119</c:v>
                </c:pt>
                <c:pt idx="946">
                  <c:v>0.269367982504607</c:v>
                </c:pt>
                <c:pt idx="947">
                  <c:v>0.283661977521887</c:v>
                </c:pt>
                <c:pt idx="948">
                  <c:v>0.283817381907658</c:v>
                </c:pt>
                <c:pt idx="949">
                  <c:v>0.28398837916472</c:v>
                </c:pt>
                <c:pt idx="950">
                  <c:v>0.27917353220429</c:v>
                </c:pt>
                <c:pt idx="951">
                  <c:v>0.285862471253737</c:v>
                </c:pt>
                <c:pt idx="952">
                  <c:v>0.281709544296626</c:v>
                </c:pt>
                <c:pt idx="953">
                  <c:v>0.279263058703636</c:v>
                </c:pt>
                <c:pt idx="954">
                  <c:v>0.281154847305998</c:v>
                </c:pt>
                <c:pt idx="955">
                  <c:v>0.277350878044177</c:v>
                </c:pt>
                <c:pt idx="956">
                  <c:v>0.287435903056689</c:v>
                </c:pt>
                <c:pt idx="957">
                  <c:v>0.284954141827177</c:v>
                </c:pt>
                <c:pt idx="958">
                  <c:v>0.289250067550346</c:v>
                </c:pt>
                <c:pt idx="959">
                  <c:v>0.292720213621373</c:v>
                </c:pt>
                <c:pt idx="960">
                  <c:v>0.572899788616996</c:v>
                </c:pt>
                <c:pt idx="961">
                  <c:v>0.57053018141851</c:v>
                </c:pt>
                <c:pt idx="962">
                  <c:v>0.569186935436294</c:v>
                </c:pt>
                <c:pt idx="963">
                  <c:v>0.569465202836091</c:v>
                </c:pt>
                <c:pt idx="964">
                  <c:v>0.570241138372168</c:v>
                </c:pt>
                <c:pt idx="965">
                  <c:v>0.573055465469628</c:v>
                </c:pt>
                <c:pt idx="966">
                  <c:v>0.572374881953571</c:v>
                </c:pt>
                <c:pt idx="967">
                  <c:v>0.565193674497422</c:v>
                </c:pt>
                <c:pt idx="968">
                  <c:v>0.570585361747832</c:v>
                </c:pt>
                <c:pt idx="969">
                  <c:v>0.567033428457296</c:v>
                </c:pt>
                <c:pt idx="970">
                  <c:v>0.565577663802529</c:v>
                </c:pt>
                <c:pt idx="971">
                  <c:v>0.561701761391049</c:v>
                </c:pt>
                <c:pt idx="972">
                  <c:v>0.558733223432647</c:v>
                </c:pt>
                <c:pt idx="973">
                  <c:v>0.554871170560786</c:v>
                </c:pt>
                <c:pt idx="974">
                  <c:v>0.556237587487493</c:v>
                </c:pt>
                <c:pt idx="975">
                  <c:v>0.558769275255072</c:v>
                </c:pt>
                <c:pt idx="976">
                  <c:v>0.340275397007505</c:v>
                </c:pt>
                <c:pt idx="977">
                  <c:v>0.334447595406234</c:v>
                </c:pt>
                <c:pt idx="978">
                  <c:v>0.337452844997868</c:v>
                </c:pt>
                <c:pt idx="979">
                  <c:v>0.33705643212249</c:v>
                </c:pt>
                <c:pt idx="980">
                  <c:v>0.339589727433385</c:v>
                </c:pt>
                <c:pt idx="981">
                  <c:v>0.339071110553751</c:v>
                </c:pt>
                <c:pt idx="982">
                  <c:v>0.339383148067238</c:v>
                </c:pt>
                <c:pt idx="983">
                  <c:v>0.339020123748727</c:v>
                </c:pt>
                <c:pt idx="984">
                  <c:v>0.330947907147331</c:v>
                </c:pt>
                <c:pt idx="985">
                  <c:v>0.338755364890354</c:v>
                </c:pt>
                <c:pt idx="986">
                  <c:v>0.341684063219084</c:v>
                </c:pt>
                <c:pt idx="987">
                  <c:v>0.341586773052163</c:v>
                </c:pt>
                <c:pt idx="988">
                  <c:v>0.341423946770139</c:v>
                </c:pt>
                <c:pt idx="989">
                  <c:v>0.340180382279109</c:v>
                </c:pt>
                <c:pt idx="990">
                  <c:v>0.347330648844159</c:v>
                </c:pt>
                <c:pt idx="991">
                  <c:v>0.349114228837832</c:v>
                </c:pt>
                <c:pt idx="992">
                  <c:v>0.183527700541902</c:v>
                </c:pt>
                <c:pt idx="993">
                  <c:v>0.18483178706667</c:v>
                </c:pt>
                <c:pt idx="994">
                  <c:v>0.185048989508038</c:v>
                </c:pt>
                <c:pt idx="995">
                  <c:v>0.187746311556582</c:v>
                </c:pt>
                <c:pt idx="996">
                  <c:v>0.187251419395237</c:v>
                </c:pt>
                <c:pt idx="997">
                  <c:v>0.187833695697743</c:v>
                </c:pt>
                <c:pt idx="998">
                  <c:v>0.18477080832347</c:v>
                </c:pt>
                <c:pt idx="999">
                  <c:v>0.185716377748342</c:v>
                </c:pt>
                <c:pt idx="1000">
                  <c:v>0.18420146103306</c:v>
                </c:pt>
                <c:pt idx="1001">
                  <c:v>0.183897674250984</c:v>
                </c:pt>
                <c:pt idx="1002">
                  <c:v>0.18248992533874</c:v>
                </c:pt>
                <c:pt idx="1003">
                  <c:v>0.199503112910857</c:v>
                </c:pt>
                <c:pt idx="1004">
                  <c:v>0.188186136742372</c:v>
                </c:pt>
                <c:pt idx="1005">
                  <c:v>0.18903725027237</c:v>
                </c:pt>
                <c:pt idx="1006">
                  <c:v>0.192536165986694</c:v>
                </c:pt>
                <c:pt idx="1007">
                  <c:v>0.196311748364295</c:v>
                </c:pt>
                <c:pt idx="1008">
                  <c:v>0.146449821633733</c:v>
                </c:pt>
                <c:pt idx="1009">
                  <c:v>0.145447144708098</c:v>
                </c:pt>
                <c:pt idx="1010">
                  <c:v>0.14545034936383</c:v>
                </c:pt>
                <c:pt idx="1011">
                  <c:v>0.145296063913636</c:v>
                </c:pt>
                <c:pt idx="1012">
                  <c:v>0.144925950171804</c:v>
                </c:pt>
                <c:pt idx="1013">
                  <c:v>0.144438469778736</c:v>
                </c:pt>
                <c:pt idx="1014">
                  <c:v>0.144097364279543</c:v>
                </c:pt>
                <c:pt idx="1015">
                  <c:v>0.14375035480772</c:v>
                </c:pt>
                <c:pt idx="1016">
                  <c:v>0.143137159100843</c:v>
                </c:pt>
                <c:pt idx="1017">
                  <c:v>0.143626303741831</c:v>
                </c:pt>
                <c:pt idx="1018">
                  <c:v>0.145420527232856</c:v>
                </c:pt>
                <c:pt idx="1019">
                  <c:v>0.160547054138687</c:v>
                </c:pt>
                <c:pt idx="1020">
                  <c:v>0.159087694918451</c:v>
                </c:pt>
                <c:pt idx="1021">
                  <c:v>0.163899022525434</c:v>
                </c:pt>
                <c:pt idx="1022">
                  <c:v>0.166474042794149</c:v>
                </c:pt>
                <c:pt idx="1023">
                  <c:v>0.170645813060776</c:v>
                </c:pt>
                <c:pt idx="1024">
                  <c:v>0.398862009818947</c:v>
                </c:pt>
                <c:pt idx="1025">
                  <c:v>0.388228815861142</c:v>
                </c:pt>
                <c:pt idx="1026">
                  <c:v>0.389078953585919</c:v>
                </c:pt>
                <c:pt idx="1027">
                  <c:v>0.390438807037768</c:v>
                </c:pt>
                <c:pt idx="1028">
                  <c:v>0.39422102799722</c:v>
                </c:pt>
                <c:pt idx="1029">
                  <c:v>0.385694013836671</c:v>
                </c:pt>
                <c:pt idx="1030">
                  <c:v>0.392005106934361</c:v>
                </c:pt>
                <c:pt idx="1031">
                  <c:v>0.392743384485578</c:v>
                </c:pt>
                <c:pt idx="1032">
                  <c:v>0.36863487992601</c:v>
                </c:pt>
                <c:pt idx="1033">
                  <c:v>0.381947337026205</c:v>
                </c:pt>
                <c:pt idx="1034">
                  <c:v>0.383567096316833</c:v>
                </c:pt>
                <c:pt idx="1035">
                  <c:v>0.380070814712077</c:v>
                </c:pt>
                <c:pt idx="1036">
                  <c:v>0.378973917980021</c:v>
                </c:pt>
                <c:pt idx="1037">
                  <c:v>0.377860073051046</c:v>
                </c:pt>
                <c:pt idx="1038">
                  <c:v>0.38032217694379</c:v>
                </c:pt>
                <c:pt idx="1039">
                  <c:v>0.383276895114485</c:v>
                </c:pt>
                <c:pt idx="1040">
                  <c:v>0.474517343346765</c:v>
                </c:pt>
                <c:pt idx="1041">
                  <c:v>0.475486449947037</c:v>
                </c:pt>
                <c:pt idx="1042">
                  <c:v>0.472538086923686</c:v>
                </c:pt>
                <c:pt idx="1043">
                  <c:v>0.455008918673771</c:v>
                </c:pt>
                <c:pt idx="1044">
                  <c:v>0.459154401403123</c:v>
                </c:pt>
                <c:pt idx="1045">
                  <c:v>0.457136755986643</c:v>
                </c:pt>
                <c:pt idx="1046">
                  <c:v>0.444739107037523</c:v>
                </c:pt>
                <c:pt idx="1047">
                  <c:v>0.449234543504867</c:v>
                </c:pt>
                <c:pt idx="1048">
                  <c:v>0.444205111828607</c:v>
                </c:pt>
                <c:pt idx="1049">
                  <c:v>0.437397879869192</c:v>
                </c:pt>
                <c:pt idx="1050">
                  <c:v>0.459734212538026</c:v>
                </c:pt>
                <c:pt idx="1051">
                  <c:v>0.451563628518484</c:v>
                </c:pt>
                <c:pt idx="1052">
                  <c:v>0.44820123413168</c:v>
                </c:pt>
                <c:pt idx="1053">
                  <c:v>0.445577905288053</c:v>
                </c:pt>
                <c:pt idx="1054">
                  <c:v>0.443929234178845</c:v>
                </c:pt>
                <c:pt idx="1055">
                  <c:v>0.447789502352501</c:v>
                </c:pt>
                <c:pt idx="1056">
                  <c:v>0.248705972129744</c:v>
                </c:pt>
                <c:pt idx="1057">
                  <c:v>0.246530010647991</c:v>
                </c:pt>
                <c:pt idx="1058">
                  <c:v>0.241731028002924</c:v>
                </c:pt>
                <c:pt idx="1059">
                  <c:v>0.244449632823174</c:v>
                </c:pt>
                <c:pt idx="1060">
                  <c:v>0.241208108759577</c:v>
                </c:pt>
                <c:pt idx="1061">
                  <c:v>0.248903708786701</c:v>
                </c:pt>
                <c:pt idx="1062">
                  <c:v>0.24253551956916</c:v>
                </c:pt>
                <c:pt idx="1063">
                  <c:v>0.243940212714634</c:v>
                </c:pt>
                <c:pt idx="1064">
                  <c:v>0.244677862846596</c:v>
                </c:pt>
                <c:pt idx="1065">
                  <c:v>0.243285901312381</c:v>
                </c:pt>
                <c:pt idx="1066">
                  <c:v>0.236166791892964</c:v>
                </c:pt>
                <c:pt idx="1067">
                  <c:v>0.24141610217105</c:v>
                </c:pt>
                <c:pt idx="1068">
                  <c:v>0.237915340148952</c:v>
                </c:pt>
                <c:pt idx="1069">
                  <c:v>0.253974502672412</c:v>
                </c:pt>
                <c:pt idx="1070">
                  <c:v>0.256221972291532</c:v>
                </c:pt>
                <c:pt idx="1071">
                  <c:v>0.260684670705532</c:v>
                </c:pt>
                <c:pt idx="1072">
                  <c:v>0.163197847665184</c:v>
                </c:pt>
                <c:pt idx="1073">
                  <c:v>0.163046684034188</c:v>
                </c:pt>
                <c:pt idx="1074">
                  <c:v>0.162692458111126</c:v>
                </c:pt>
                <c:pt idx="1075">
                  <c:v>0.162416160601694</c:v>
                </c:pt>
                <c:pt idx="1076">
                  <c:v>0.163309298837482</c:v>
                </c:pt>
                <c:pt idx="1077">
                  <c:v>0.163889903081026</c:v>
                </c:pt>
                <c:pt idx="1078">
                  <c:v>0.163012556250853</c:v>
                </c:pt>
                <c:pt idx="1079">
                  <c:v>0.163507990365113</c:v>
                </c:pt>
                <c:pt idx="1080">
                  <c:v>0.164408786957774</c:v>
                </c:pt>
                <c:pt idx="1081">
                  <c:v>0.164614168956729</c:v>
                </c:pt>
                <c:pt idx="1082">
                  <c:v>0.166242430564038</c:v>
                </c:pt>
                <c:pt idx="1083">
                  <c:v>0.168723574335865</c:v>
                </c:pt>
                <c:pt idx="1084">
                  <c:v>0.168167509319692</c:v>
                </c:pt>
                <c:pt idx="1085">
                  <c:v>0.184442506756518</c:v>
                </c:pt>
                <c:pt idx="1086">
                  <c:v>0.188603944307931</c:v>
                </c:pt>
                <c:pt idx="1087">
                  <c:v>0.192908215190229</c:v>
                </c:pt>
                <c:pt idx="1088">
                  <c:v>0.444525760920354</c:v>
                </c:pt>
                <c:pt idx="1089">
                  <c:v>0.440349699746219</c:v>
                </c:pt>
                <c:pt idx="1090">
                  <c:v>0.439346970414513</c:v>
                </c:pt>
                <c:pt idx="1091">
                  <c:v>0.439442072518582</c:v>
                </c:pt>
                <c:pt idx="1092">
                  <c:v>0.434515170012483</c:v>
                </c:pt>
                <c:pt idx="1093">
                  <c:v>0.437737625585458</c:v>
                </c:pt>
                <c:pt idx="1094">
                  <c:v>0.444389540932754</c:v>
                </c:pt>
                <c:pt idx="1095">
                  <c:v>0.441008861161734</c:v>
                </c:pt>
                <c:pt idx="1096">
                  <c:v>0.450210214715611</c:v>
                </c:pt>
                <c:pt idx="1097">
                  <c:v>0.444352046758705</c:v>
                </c:pt>
                <c:pt idx="1098">
                  <c:v>0.439023964140802</c:v>
                </c:pt>
                <c:pt idx="1099">
                  <c:v>0.43214959154701</c:v>
                </c:pt>
                <c:pt idx="1100">
                  <c:v>0.428226609184081</c:v>
                </c:pt>
                <c:pt idx="1101">
                  <c:v>0.426167015982261</c:v>
                </c:pt>
                <c:pt idx="1102">
                  <c:v>0.429687150736089</c:v>
                </c:pt>
                <c:pt idx="1103">
                  <c:v>0.432678173587851</c:v>
                </c:pt>
                <c:pt idx="1104">
                  <c:v>0.154835043602322</c:v>
                </c:pt>
                <c:pt idx="1105">
                  <c:v>0.153990661115226</c:v>
                </c:pt>
                <c:pt idx="1106">
                  <c:v>0.1545619315763</c:v>
                </c:pt>
                <c:pt idx="1107">
                  <c:v>0.154090519110544</c:v>
                </c:pt>
                <c:pt idx="1108">
                  <c:v>0.15408048875861</c:v>
                </c:pt>
                <c:pt idx="1109">
                  <c:v>0.152527775479847</c:v>
                </c:pt>
                <c:pt idx="1110">
                  <c:v>0.155596072541823</c:v>
                </c:pt>
                <c:pt idx="1111">
                  <c:v>0.159146128411387</c:v>
                </c:pt>
                <c:pt idx="1112">
                  <c:v>0.15607829810209</c:v>
                </c:pt>
                <c:pt idx="1113">
                  <c:v>0.155551118199296</c:v>
                </c:pt>
                <c:pt idx="1114">
                  <c:v>0.156906984366963</c:v>
                </c:pt>
                <c:pt idx="1115">
                  <c:v>0.15685132552594</c:v>
                </c:pt>
                <c:pt idx="1116">
                  <c:v>0.17990052503374</c:v>
                </c:pt>
                <c:pt idx="1117">
                  <c:v>0.176846422503338</c:v>
                </c:pt>
                <c:pt idx="1118">
                  <c:v>0.180925963486444</c:v>
                </c:pt>
                <c:pt idx="1119">
                  <c:v>0.185250504465937</c:v>
                </c:pt>
                <c:pt idx="1120">
                  <c:v>0.310711988002757</c:v>
                </c:pt>
                <c:pt idx="1121">
                  <c:v>0.310407596889282</c:v>
                </c:pt>
                <c:pt idx="1122">
                  <c:v>0.309375076250572</c:v>
                </c:pt>
                <c:pt idx="1123">
                  <c:v>0.307520794230948</c:v>
                </c:pt>
                <c:pt idx="1124">
                  <c:v>0.305871615123194</c:v>
                </c:pt>
                <c:pt idx="1125">
                  <c:v>0.308146411871162</c:v>
                </c:pt>
                <c:pt idx="1126">
                  <c:v>0.307705334635389</c:v>
                </c:pt>
                <c:pt idx="1127">
                  <c:v>0.3120692054996</c:v>
                </c:pt>
                <c:pt idx="1128">
                  <c:v>0.308311375247753</c:v>
                </c:pt>
                <c:pt idx="1129">
                  <c:v>0.309419689188396</c:v>
                </c:pt>
                <c:pt idx="1130">
                  <c:v>0.31006202215104</c:v>
                </c:pt>
                <c:pt idx="1131">
                  <c:v>0.311483131758592</c:v>
                </c:pt>
                <c:pt idx="1132">
                  <c:v>0.312523169268958</c:v>
                </c:pt>
                <c:pt idx="1133">
                  <c:v>0.313944425521622</c:v>
                </c:pt>
                <c:pt idx="1134">
                  <c:v>0.316586581443158</c:v>
                </c:pt>
                <c:pt idx="1135">
                  <c:v>0.320241103040199</c:v>
                </c:pt>
                <c:pt idx="1136">
                  <c:v>0.324004830937386</c:v>
                </c:pt>
                <c:pt idx="1137">
                  <c:v>0.325388978644622</c:v>
                </c:pt>
                <c:pt idx="1138">
                  <c:v>0.322395081104449</c:v>
                </c:pt>
                <c:pt idx="1139">
                  <c:v>0.31817323317573</c:v>
                </c:pt>
                <c:pt idx="1140">
                  <c:v>0.313442743030334</c:v>
                </c:pt>
                <c:pt idx="1141">
                  <c:v>0.309556595099778</c:v>
                </c:pt>
                <c:pt idx="1142">
                  <c:v>0.311486611853755</c:v>
                </c:pt>
                <c:pt idx="1143">
                  <c:v>0.312033512868826</c:v>
                </c:pt>
                <c:pt idx="1144">
                  <c:v>0.311225675465903</c:v>
                </c:pt>
                <c:pt idx="1145">
                  <c:v>0.307875074633418</c:v>
                </c:pt>
                <c:pt idx="1146">
                  <c:v>0.308222876512983</c:v>
                </c:pt>
                <c:pt idx="1147">
                  <c:v>0.305849243830587</c:v>
                </c:pt>
                <c:pt idx="1148">
                  <c:v>0.306560444728966</c:v>
                </c:pt>
                <c:pt idx="1149">
                  <c:v>0.308778354227204</c:v>
                </c:pt>
                <c:pt idx="1150">
                  <c:v>0.312600751229317</c:v>
                </c:pt>
                <c:pt idx="1151">
                  <c:v>0.316616928272078</c:v>
                </c:pt>
                <c:pt idx="1152">
                  <c:v>0.496174548927092</c:v>
                </c:pt>
                <c:pt idx="1153">
                  <c:v>0.49073373530482</c:v>
                </c:pt>
                <c:pt idx="1154">
                  <c:v>0.489291042735392</c:v>
                </c:pt>
                <c:pt idx="1155">
                  <c:v>0.485733573170841</c:v>
                </c:pt>
                <c:pt idx="1156">
                  <c:v>0.487370778232094</c:v>
                </c:pt>
                <c:pt idx="1157">
                  <c:v>0.486073204612992</c:v>
                </c:pt>
                <c:pt idx="1158">
                  <c:v>0.488624854437764</c:v>
                </c:pt>
                <c:pt idx="1159">
                  <c:v>0.490715028319251</c:v>
                </c:pt>
                <c:pt idx="1160">
                  <c:v>0.493073012695407</c:v>
                </c:pt>
                <c:pt idx="1161">
                  <c:v>0.487033527318038</c:v>
                </c:pt>
                <c:pt idx="1162">
                  <c:v>0.489714869081544</c:v>
                </c:pt>
                <c:pt idx="1163">
                  <c:v>0.490869274103178</c:v>
                </c:pt>
                <c:pt idx="1164">
                  <c:v>0.492118816874897</c:v>
                </c:pt>
                <c:pt idx="1165">
                  <c:v>0.486319662198823</c:v>
                </c:pt>
                <c:pt idx="1166">
                  <c:v>0.49173784007306</c:v>
                </c:pt>
                <c:pt idx="1167">
                  <c:v>0.495423279737991</c:v>
                </c:pt>
                <c:pt idx="1168">
                  <c:v>0.512745575346432</c:v>
                </c:pt>
                <c:pt idx="1169">
                  <c:v>0.524926226716557</c:v>
                </c:pt>
                <c:pt idx="1170">
                  <c:v>0.528283837715683</c:v>
                </c:pt>
                <c:pt idx="1171">
                  <c:v>0.524669272559497</c:v>
                </c:pt>
                <c:pt idx="1172">
                  <c:v>0.512509039215151</c:v>
                </c:pt>
                <c:pt idx="1173">
                  <c:v>0.526614436721313</c:v>
                </c:pt>
                <c:pt idx="1174">
                  <c:v>0.507871136441754</c:v>
                </c:pt>
                <c:pt idx="1175">
                  <c:v>0.515115501778251</c:v>
                </c:pt>
                <c:pt idx="1176">
                  <c:v>0.515000130027629</c:v>
                </c:pt>
                <c:pt idx="1177">
                  <c:v>0.514326463354954</c:v>
                </c:pt>
                <c:pt idx="1178">
                  <c:v>0.51543906304356</c:v>
                </c:pt>
                <c:pt idx="1179">
                  <c:v>0.506177925408725</c:v>
                </c:pt>
                <c:pt idx="1180">
                  <c:v>0.507215050764541</c:v>
                </c:pt>
                <c:pt idx="1181">
                  <c:v>0.512322934016514</c:v>
                </c:pt>
                <c:pt idx="1182">
                  <c:v>0.499783209492782</c:v>
                </c:pt>
                <c:pt idx="1183">
                  <c:v>0.502459670273615</c:v>
                </c:pt>
                <c:pt idx="1184">
                  <c:v>0.338017641193259</c:v>
                </c:pt>
                <c:pt idx="1185">
                  <c:v>0.333338808982302</c:v>
                </c:pt>
                <c:pt idx="1186">
                  <c:v>0.334694749167494</c:v>
                </c:pt>
                <c:pt idx="1187">
                  <c:v>0.334507192123419</c:v>
                </c:pt>
                <c:pt idx="1188">
                  <c:v>0.335791583465563</c:v>
                </c:pt>
                <c:pt idx="1189">
                  <c:v>0.33618364991787</c:v>
                </c:pt>
                <c:pt idx="1190">
                  <c:v>0.336497243519727</c:v>
                </c:pt>
                <c:pt idx="1191">
                  <c:v>0.341128180123293</c:v>
                </c:pt>
                <c:pt idx="1192">
                  <c:v>0.337739585687638</c:v>
                </c:pt>
                <c:pt idx="1193">
                  <c:v>0.34023994005047</c:v>
                </c:pt>
                <c:pt idx="1194">
                  <c:v>0.343274360642691</c:v>
                </c:pt>
                <c:pt idx="1195">
                  <c:v>0.334693469764395</c:v>
                </c:pt>
                <c:pt idx="1196">
                  <c:v>0.337943177596608</c:v>
                </c:pt>
                <c:pt idx="1197">
                  <c:v>0.335079154431599</c:v>
                </c:pt>
                <c:pt idx="1198">
                  <c:v>0.341303971618476</c:v>
                </c:pt>
                <c:pt idx="1199">
                  <c:v>0.344987752311899</c:v>
                </c:pt>
                <c:pt idx="1200">
                  <c:v>0.512998378021277</c:v>
                </c:pt>
                <c:pt idx="1201">
                  <c:v>0.500033675442212</c:v>
                </c:pt>
                <c:pt idx="1202">
                  <c:v>0.499104208331056</c:v>
                </c:pt>
                <c:pt idx="1203">
                  <c:v>0.493004171804656</c:v>
                </c:pt>
                <c:pt idx="1204">
                  <c:v>0.482329918005322</c:v>
                </c:pt>
                <c:pt idx="1205">
                  <c:v>0.473881259924357</c:v>
                </c:pt>
                <c:pt idx="1206">
                  <c:v>0.470653253979729</c:v>
                </c:pt>
                <c:pt idx="1207">
                  <c:v>0.474465056085543</c:v>
                </c:pt>
                <c:pt idx="1208">
                  <c:v>0.473457831480544</c:v>
                </c:pt>
                <c:pt idx="1209">
                  <c:v>0.474795018039071</c:v>
                </c:pt>
                <c:pt idx="1210">
                  <c:v>0.474271033391867</c:v>
                </c:pt>
                <c:pt idx="1211">
                  <c:v>0.483772517515421</c:v>
                </c:pt>
                <c:pt idx="1212">
                  <c:v>0.481412799599856</c:v>
                </c:pt>
                <c:pt idx="1213">
                  <c:v>0.479631688589188</c:v>
                </c:pt>
                <c:pt idx="1214">
                  <c:v>0.483278932428992</c:v>
                </c:pt>
                <c:pt idx="1215">
                  <c:v>0.486721644591151</c:v>
                </c:pt>
                <c:pt idx="1216">
                  <c:v>0.356551984624787</c:v>
                </c:pt>
                <c:pt idx="1217">
                  <c:v>0.35346117374679</c:v>
                </c:pt>
                <c:pt idx="1218">
                  <c:v>0.356575137828915</c:v>
                </c:pt>
                <c:pt idx="1219">
                  <c:v>0.348693149746702</c:v>
                </c:pt>
                <c:pt idx="1220">
                  <c:v>0.355711200397901</c:v>
                </c:pt>
                <c:pt idx="1221">
                  <c:v>0.34246548905828</c:v>
                </c:pt>
                <c:pt idx="1222">
                  <c:v>0.348150996984229</c:v>
                </c:pt>
                <c:pt idx="1223">
                  <c:v>0.342615079143523</c:v>
                </c:pt>
                <c:pt idx="1224">
                  <c:v>0.337812986283498</c:v>
                </c:pt>
                <c:pt idx="1225">
                  <c:v>0.33362171426302</c:v>
                </c:pt>
                <c:pt idx="1226">
                  <c:v>0.33393967948132</c:v>
                </c:pt>
                <c:pt idx="1227">
                  <c:v>0.325967539128402</c:v>
                </c:pt>
                <c:pt idx="1228">
                  <c:v>0.319444736126128</c:v>
                </c:pt>
                <c:pt idx="1229">
                  <c:v>0.325939797251108</c:v>
                </c:pt>
                <c:pt idx="1230">
                  <c:v>0.327955359297908</c:v>
                </c:pt>
                <c:pt idx="1231">
                  <c:v>0.331480577590547</c:v>
                </c:pt>
                <c:pt idx="1232">
                  <c:v>0.228415120337236</c:v>
                </c:pt>
                <c:pt idx="1233">
                  <c:v>0.228595408144076</c:v>
                </c:pt>
                <c:pt idx="1234">
                  <c:v>0.227539312794655</c:v>
                </c:pt>
                <c:pt idx="1235">
                  <c:v>0.227453658797576</c:v>
                </c:pt>
                <c:pt idx="1236">
                  <c:v>0.227102517711472</c:v>
                </c:pt>
                <c:pt idx="1237">
                  <c:v>0.225661886777178</c:v>
                </c:pt>
                <c:pt idx="1238">
                  <c:v>0.224522167260217</c:v>
                </c:pt>
                <c:pt idx="1239">
                  <c:v>0.223586312467976</c:v>
                </c:pt>
                <c:pt idx="1240">
                  <c:v>0.224837217676704</c:v>
                </c:pt>
                <c:pt idx="1241">
                  <c:v>0.224522855652613</c:v>
                </c:pt>
                <c:pt idx="1242">
                  <c:v>0.228025123509578</c:v>
                </c:pt>
                <c:pt idx="1243">
                  <c:v>0.233136619423352</c:v>
                </c:pt>
                <c:pt idx="1244">
                  <c:v>0.234594438470284</c:v>
                </c:pt>
                <c:pt idx="1245">
                  <c:v>0.239823055501276</c:v>
                </c:pt>
                <c:pt idx="1246">
                  <c:v>0.242960561215384</c:v>
                </c:pt>
                <c:pt idx="1247">
                  <c:v>0.246398483593169</c:v>
                </c:pt>
                <c:pt idx="1248">
                  <c:v>0.239933816199693</c:v>
                </c:pt>
                <c:pt idx="1249">
                  <c:v>0.23720702106714</c:v>
                </c:pt>
                <c:pt idx="1250">
                  <c:v>0.238987339439058</c:v>
                </c:pt>
                <c:pt idx="1251">
                  <c:v>0.238222942997155</c:v>
                </c:pt>
                <c:pt idx="1252">
                  <c:v>0.237324400055456</c:v>
                </c:pt>
                <c:pt idx="1253">
                  <c:v>0.23643805239404</c:v>
                </c:pt>
                <c:pt idx="1254">
                  <c:v>0.235598658280219</c:v>
                </c:pt>
                <c:pt idx="1255">
                  <c:v>0.235184061231032</c:v>
                </c:pt>
                <c:pt idx="1256">
                  <c:v>0.234412248257608</c:v>
                </c:pt>
                <c:pt idx="1257">
                  <c:v>0.231506288942719</c:v>
                </c:pt>
                <c:pt idx="1258">
                  <c:v>0.228792046285402</c:v>
                </c:pt>
                <c:pt idx="1259">
                  <c:v>0.226114567899426</c:v>
                </c:pt>
                <c:pt idx="1260">
                  <c:v>0.222616853823713</c:v>
                </c:pt>
                <c:pt idx="1261">
                  <c:v>0.219606323100541</c:v>
                </c:pt>
                <c:pt idx="1262">
                  <c:v>0.243765951703318</c:v>
                </c:pt>
                <c:pt idx="1263">
                  <c:v>0.247132746972043</c:v>
                </c:pt>
                <c:pt idx="1264">
                  <c:v>0.444712366768251</c:v>
                </c:pt>
                <c:pt idx="1265">
                  <c:v>0.441799248785088</c:v>
                </c:pt>
                <c:pt idx="1266">
                  <c:v>0.439240665051286</c:v>
                </c:pt>
                <c:pt idx="1267">
                  <c:v>0.436268556586294</c:v>
                </c:pt>
                <c:pt idx="1268">
                  <c:v>0.437663405928809</c:v>
                </c:pt>
                <c:pt idx="1269">
                  <c:v>0.433921022004232</c:v>
                </c:pt>
                <c:pt idx="1270">
                  <c:v>0.430763515820448</c:v>
                </c:pt>
                <c:pt idx="1271">
                  <c:v>0.426992831235893</c:v>
                </c:pt>
                <c:pt idx="1272">
                  <c:v>0.423120252676406</c:v>
                </c:pt>
                <c:pt idx="1273">
                  <c:v>0.425506587454815</c:v>
                </c:pt>
                <c:pt idx="1274">
                  <c:v>0.421642954369926</c:v>
                </c:pt>
                <c:pt idx="1275">
                  <c:v>0.418740710638606</c:v>
                </c:pt>
                <c:pt idx="1276">
                  <c:v>0.414082410834995</c:v>
                </c:pt>
                <c:pt idx="1277">
                  <c:v>0.409808503471403</c:v>
                </c:pt>
                <c:pt idx="1278">
                  <c:v>0.41079060592479</c:v>
                </c:pt>
                <c:pt idx="1279">
                  <c:v>0.412376661725781</c:v>
                </c:pt>
                <c:pt idx="1280">
                  <c:v>0.332993972029941</c:v>
                </c:pt>
                <c:pt idx="1281">
                  <c:v>0.331308167891204</c:v>
                </c:pt>
                <c:pt idx="1282">
                  <c:v>0.322034156013604</c:v>
                </c:pt>
                <c:pt idx="1283">
                  <c:v>0.32118057079453</c:v>
                </c:pt>
                <c:pt idx="1284">
                  <c:v>0.31699256935035</c:v>
                </c:pt>
                <c:pt idx="1285">
                  <c:v>0.304999688350892</c:v>
                </c:pt>
                <c:pt idx="1286">
                  <c:v>0.296702197472053</c:v>
                </c:pt>
                <c:pt idx="1287">
                  <c:v>0.30223312019762</c:v>
                </c:pt>
                <c:pt idx="1288">
                  <c:v>0.305828285143961</c:v>
                </c:pt>
                <c:pt idx="1289">
                  <c:v>0.303400809682034</c:v>
                </c:pt>
                <c:pt idx="1290">
                  <c:v>0.299016097185483</c:v>
                </c:pt>
                <c:pt idx="1291">
                  <c:v>0.299534662776864</c:v>
                </c:pt>
                <c:pt idx="1292">
                  <c:v>0.293967464696046</c:v>
                </c:pt>
                <c:pt idx="1293">
                  <c:v>0.292539505500535</c:v>
                </c:pt>
                <c:pt idx="1294">
                  <c:v>0.295853626307533</c:v>
                </c:pt>
                <c:pt idx="1295">
                  <c:v>0.299776257931825</c:v>
                </c:pt>
                <c:pt idx="1296">
                  <c:v>0.269823040957205</c:v>
                </c:pt>
                <c:pt idx="1297">
                  <c:v>0.266519774857171</c:v>
                </c:pt>
                <c:pt idx="1298">
                  <c:v>0.263511529409067</c:v>
                </c:pt>
                <c:pt idx="1299">
                  <c:v>0.256055462199862</c:v>
                </c:pt>
                <c:pt idx="1300">
                  <c:v>0.260464648734286</c:v>
                </c:pt>
                <c:pt idx="1301">
                  <c:v>0.260709200387765</c:v>
                </c:pt>
                <c:pt idx="1302">
                  <c:v>0.259383106173785</c:v>
                </c:pt>
                <c:pt idx="1303">
                  <c:v>0.254184214655914</c:v>
                </c:pt>
                <c:pt idx="1304">
                  <c:v>0.25189370052153</c:v>
                </c:pt>
                <c:pt idx="1305">
                  <c:v>0.248774729069076</c:v>
                </c:pt>
                <c:pt idx="1306">
                  <c:v>0.247695981405323</c:v>
                </c:pt>
                <c:pt idx="1307">
                  <c:v>0.246353829554885</c:v>
                </c:pt>
                <c:pt idx="1308">
                  <c:v>0.250845506172547</c:v>
                </c:pt>
                <c:pt idx="1309">
                  <c:v>0.260578035695689</c:v>
                </c:pt>
                <c:pt idx="1310">
                  <c:v>0.264501677331676</c:v>
                </c:pt>
                <c:pt idx="1311">
                  <c:v>0.268760577745174</c:v>
                </c:pt>
                <c:pt idx="1312">
                  <c:v>0.374778168311612</c:v>
                </c:pt>
                <c:pt idx="1313">
                  <c:v>0.374495496034405</c:v>
                </c:pt>
                <c:pt idx="1314">
                  <c:v>0.369914889892889</c:v>
                </c:pt>
                <c:pt idx="1315">
                  <c:v>0.391156311996892</c:v>
                </c:pt>
                <c:pt idx="1316">
                  <c:v>0.382100507810243</c:v>
                </c:pt>
                <c:pt idx="1317">
                  <c:v>0.369646056711338</c:v>
                </c:pt>
                <c:pt idx="1318">
                  <c:v>0.368865029261043</c:v>
                </c:pt>
                <c:pt idx="1319">
                  <c:v>0.369780728464757</c:v>
                </c:pt>
                <c:pt idx="1320">
                  <c:v>0.373899819224729</c:v>
                </c:pt>
                <c:pt idx="1321">
                  <c:v>0.368212875404765</c:v>
                </c:pt>
                <c:pt idx="1322">
                  <c:v>0.366834877227553</c:v>
                </c:pt>
                <c:pt idx="1323">
                  <c:v>0.375390355745108</c:v>
                </c:pt>
                <c:pt idx="1324">
                  <c:v>0.374703355743205</c:v>
                </c:pt>
                <c:pt idx="1325">
                  <c:v>0.369349229246035</c:v>
                </c:pt>
                <c:pt idx="1326">
                  <c:v>0.370030934673995</c:v>
                </c:pt>
                <c:pt idx="1327">
                  <c:v>0.373471017461497</c:v>
                </c:pt>
                <c:pt idx="1328">
                  <c:v>0.162145989371858</c:v>
                </c:pt>
                <c:pt idx="1329">
                  <c:v>0.162054547147112</c:v>
                </c:pt>
                <c:pt idx="1330">
                  <c:v>0.160560462008443</c:v>
                </c:pt>
                <c:pt idx="1331">
                  <c:v>0.163657026638779</c:v>
                </c:pt>
                <c:pt idx="1332">
                  <c:v>0.16283468946759</c:v>
                </c:pt>
                <c:pt idx="1333">
                  <c:v>0.16110503522323</c:v>
                </c:pt>
                <c:pt idx="1334">
                  <c:v>0.159221022489693</c:v>
                </c:pt>
                <c:pt idx="1335">
                  <c:v>0.159352456910628</c:v>
                </c:pt>
                <c:pt idx="1336">
                  <c:v>0.161747102713677</c:v>
                </c:pt>
                <c:pt idx="1337">
                  <c:v>0.157387480224043</c:v>
                </c:pt>
                <c:pt idx="1338">
                  <c:v>0.157601434970181</c:v>
                </c:pt>
                <c:pt idx="1339">
                  <c:v>0.180586472819267</c:v>
                </c:pt>
                <c:pt idx="1340">
                  <c:v>0.187314234245588</c:v>
                </c:pt>
                <c:pt idx="1341">
                  <c:v>0.187147463143202</c:v>
                </c:pt>
                <c:pt idx="1342">
                  <c:v>0.19130374922049</c:v>
                </c:pt>
                <c:pt idx="1343">
                  <c:v>0.19566245196087</c:v>
                </c:pt>
                <c:pt idx="1344">
                  <c:v>0.218102905509743</c:v>
                </c:pt>
                <c:pt idx="1345">
                  <c:v>0.219088670370505</c:v>
                </c:pt>
                <c:pt idx="1346">
                  <c:v>0.221122698317822</c:v>
                </c:pt>
                <c:pt idx="1347">
                  <c:v>0.223034281695902</c:v>
                </c:pt>
                <c:pt idx="1348">
                  <c:v>0.223168950620851</c:v>
                </c:pt>
                <c:pt idx="1349">
                  <c:v>0.221451107800668</c:v>
                </c:pt>
                <c:pt idx="1350">
                  <c:v>0.218396365414347</c:v>
                </c:pt>
                <c:pt idx="1351">
                  <c:v>0.220934563355576</c:v>
                </c:pt>
                <c:pt idx="1352">
                  <c:v>0.215669384899235</c:v>
                </c:pt>
                <c:pt idx="1353">
                  <c:v>0.223323429143727</c:v>
                </c:pt>
                <c:pt idx="1354">
                  <c:v>0.21635840528141</c:v>
                </c:pt>
                <c:pt idx="1355">
                  <c:v>0.216832821050227</c:v>
                </c:pt>
                <c:pt idx="1356">
                  <c:v>0.214291280250366</c:v>
                </c:pt>
                <c:pt idx="1357">
                  <c:v>0.213614157759635</c:v>
                </c:pt>
                <c:pt idx="1358">
                  <c:v>0.229359659157659</c:v>
                </c:pt>
                <c:pt idx="1359">
                  <c:v>0.233898434559741</c:v>
                </c:pt>
                <c:pt idx="1360">
                  <c:v>0.172493537021668</c:v>
                </c:pt>
                <c:pt idx="1361">
                  <c:v>0.174283314050326</c:v>
                </c:pt>
                <c:pt idx="1362">
                  <c:v>0.174007237420448</c:v>
                </c:pt>
                <c:pt idx="1363">
                  <c:v>0.173898437213334</c:v>
                </c:pt>
                <c:pt idx="1364">
                  <c:v>0.17271057196557</c:v>
                </c:pt>
                <c:pt idx="1365">
                  <c:v>0.173175552246261</c:v>
                </c:pt>
                <c:pt idx="1366">
                  <c:v>0.173849772384422</c:v>
                </c:pt>
                <c:pt idx="1367">
                  <c:v>0.174151634799005</c:v>
                </c:pt>
                <c:pt idx="1368">
                  <c:v>0.196338132370717</c:v>
                </c:pt>
                <c:pt idx="1369">
                  <c:v>0.194911951035808</c:v>
                </c:pt>
                <c:pt idx="1370">
                  <c:v>0.197282011111151</c:v>
                </c:pt>
                <c:pt idx="1371">
                  <c:v>0.198610408728331</c:v>
                </c:pt>
                <c:pt idx="1372">
                  <c:v>0.197386039892036</c:v>
                </c:pt>
                <c:pt idx="1373">
                  <c:v>0.199710207568577</c:v>
                </c:pt>
                <c:pt idx="1374">
                  <c:v>0.203239551150848</c:v>
                </c:pt>
                <c:pt idx="1375">
                  <c:v>0.206739005841272</c:v>
                </c:pt>
                <c:pt idx="1376">
                  <c:v>0.335646880649568</c:v>
                </c:pt>
                <c:pt idx="1377">
                  <c:v>0.328189762341235</c:v>
                </c:pt>
                <c:pt idx="1378">
                  <c:v>0.332900550858867</c:v>
                </c:pt>
                <c:pt idx="1379">
                  <c:v>0.332831854824995</c:v>
                </c:pt>
                <c:pt idx="1380">
                  <c:v>0.332566112029334</c:v>
                </c:pt>
                <c:pt idx="1381">
                  <c:v>0.331928808630056</c:v>
                </c:pt>
                <c:pt idx="1382">
                  <c:v>0.332457454250433</c:v>
                </c:pt>
                <c:pt idx="1383">
                  <c:v>0.327828309602691</c:v>
                </c:pt>
                <c:pt idx="1384">
                  <c:v>0.335397630683968</c:v>
                </c:pt>
                <c:pt idx="1385">
                  <c:v>0.328669327779533</c:v>
                </c:pt>
                <c:pt idx="1386">
                  <c:v>0.327949243906666</c:v>
                </c:pt>
                <c:pt idx="1387">
                  <c:v>0.330610804713081</c:v>
                </c:pt>
                <c:pt idx="1388">
                  <c:v>0.33444135165381</c:v>
                </c:pt>
                <c:pt idx="1389">
                  <c:v>0.333177550377356</c:v>
                </c:pt>
                <c:pt idx="1390">
                  <c:v>0.336607837789184</c:v>
                </c:pt>
                <c:pt idx="1391">
                  <c:v>0.340190208210069</c:v>
                </c:pt>
                <c:pt idx="1392">
                  <c:v>0.238859085228111</c:v>
                </c:pt>
                <c:pt idx="1393">
                  <c:v>0.237984204412257</c:v>
                </c:pt>
                <c:pt idx="1394">
                  <c:v>0.238265992804737</c:v>
                </c:pt>
                <c:pt idx="1395">
                  <c:v>0.236794935672928</c:v>
                </c:pt>
                <c:pt idx="1396">
                  <c:v>0.238252585858192</c:v>
                </c:pt>
                <c:pt idx="1397">
                  <c:v>0.23709682077181</c:v>
                </c:pt>
                <c:pt idx="1398">
                  <c:v>0.236209296274365</c:v>
                </c:pt>
                <c:pt idx="1399">
                  <c:v>0.235858967532204</c:v>
                </c:pt>
                <c:pt idx="1400">
                  <c:v>0.235487183633844</c:v>
                </c:pt>
                <c:pt idx="1401">
                  <c:v>0.235108060559163</c:v>
                </c:pt>
                <c:pt idx="1402">
                  <c:v>0.240079075695864</c:v>
                </c:pt>
                <c:pt idx="1403">
                  <c:v>0.249656838644789</c:v>
                </c:pt>
                <c:pt idx="1404">
                  <c:v>0.249542230673913</c:v>
                </c:pt>
                <c:pt idx="1405">
                  <c:v>0.252738284458036</c:v>
                </c:pt>
                <c:pt idx="1406">
                  <c:v>0.257204198371402</c:v>
                </c:pt>
                <c:pt idx="1407">
                  <c:v>0.261875778948328</c:v>
                </c:pt>
                <c:pt idx="1408">
                  <c:v>0.282534385576835</c:v>
                </c:pt>
                <c:pt idx="1409">
                  <c:v>0.286310273998824</c:v>
                </c:pt>
                <c:pt idx="1410">
                  <c:v>0.286872657389834</c:v>
                </c:pt>
                <c:pt idx="1411">
                  <c:v>0.289060702476937</c:v>
                </c:pt>
                <c:pt idx="1412">
                  <c:v>0.282602571420138</c:v>
                </c:pt>
                <c:pt idx="1413">
                  <c:v>0.286263822650139</c:v>
                </c:pt>
                <c:pt idx="1414">
                  <c:v>0.285105393417097</c:v>
                </c:pt>
                <c:pt idx="1415">
                  <c:v>0.283759014976145</c:v>
                </c:pt>
                <c:pt idx="1416">
                  <c:v>0.284350268460584</c:v>
                </c:pt>
                <c:pt idx="1417">
                  <c:v>0.286908337014765</c:v>
                </c:pt>
                <c:pt idx="1418">
                  <c:v>0.28336082782226</c:v>
                </c:pt>
                <c:pt idx="1419">
                  <c:v>0.281009828121477</c:v>
                </c:pt>
                <c:pt idx="1420">
                  <c:v>0.281039636335959</c:v>
                </c:pt>
                <c:pt idx="1421">
                  <c:v>0.279089621624189</c:v>
                </c:pt>
                <c:pt idx="1422">
                  <c:v>0.290124695132572</c:v>
                </c:pt>
                <c:pt idx="1423">
                  <c:v>0.293966322321144</c:v>
                </c:pt>
                <c:pt idx="1424">
                  <c:v>0.261958855090013</c:v>
                </c:pt>
                <c:pt idx="1425">
                  <c:v>0.259397752033997</c:v>
                </c:pt>
                <c:pt idx="1426">
                  <c:v>0.257258338822434</c:v>
                </c:pt>
                <c:pt idx="1427">
                  <c:v>0.25452095156397</c:v>
                </c:pt>
                <c:pt idx="1428">
                  <c:v>0.252467373338057</c:v>
                </c:pt>
                <c:pt idx="1429">
                  <c:v>0.25398026562173</c:v>
                </c:pt>
                <c:pt idx="1430">
                  <c:v>0.250713429050714</c:v>
                </c:pt>
                <c:pt idx="1431">
                  <c:v>0.251053396855787</c:v>
                </c:pt>
                <c:pt idx="1432">
                  <c:v>0.250210602213183</c:v>
                </c:pt>
                <c:pt idx="1433">
                  <c:v>0.250687907963501</c:v>
                </c:pt>
                <c:pt idx="1434">
                  <c:v>0.251875038679348</c:v>
                </c:pt>
                <c:pt idx="1435">
                  <c:v>0.251444777868723</c:v>
                </c:pt>
                <c:pt idx="1436">
                  <c:v>0.252545910352419</c:v>
                </c:pt>
                <c:pt idx="1437">
                  <c:v>0.25324637950933</c:v>
                </c:pt>
                <c:pt idx="1438">
                  <c:v>0.256995725186293</c:v>
                </c:pt>
                <c:pt idx="1439">
                  <c:v>0.26098234545261</c:v>
                </c:pt>
                <c:pt idx="1440">
                  <c:v>0.475554452664799</c:v>
                </c:pt>
                <c:pt idx="1441">
                  <c:v>0.479981582469841</c:v>
                </c:pt>
                <c:pt idx="1442">
                  <c:v>0.492870917044996</c:v>
                </c:pt>
                <c:pt idx="1443">
                  <c:v>0.486017449046733</c:v>
                </c:pt>
                <c:pt idx="1444">
                  <c:v>0.487630583281431</c:v>
                </c:pt>
                <c:pt idx="1445">
                  <c:v>0.491926023540165</c:v>
                </c:pt>
                <c:pt idx="1446">
                  <c:v>0.491869061870183</c:v>
                </c:pt>
                <c:pt idx="1447">
                  <c:v>0.486201619472735</c:v>
                </c:pt>
                <c:pt idx="1448">
                  <c:v>0.481904312970135</c:v>
                </c:pt>
                <c:pt idx="1449">
                  <c:v>0.485399350756876</c:v>
                </c:pt>
                <c:pt idx="1450">
                  <c:v>0.486842876219356</c:v>
                </c:pt>
                <c:pt idx="1451">
                  <c:v>0.485797161379143</c:v>
                </c:pt>
                <c:pt idx="1452">
                  <c:v>0.486893143286542</c:v>
                </c:pt>
                <c:pt idx="1453">
                  <c:v>0.485965850138199</c:v>
                </c:pt>
                <c:pt idx="1454">
                  <c:v>0.492584568042046</c:v>
                </c:pt>
                <c:pt idx="1455">
                  <c:v>0.495941146654927</c:v>
                </c:pt>
                <c:pt idx="1456">
                  <c:v>0.462551276681708</c:v>
                </c:pt>
                <c:pt idx="1457">
                  <c:v>0.460370157607794</c:v>
                </c:pt>
                <c:pt idx="1458">
                  <c:v>0.458263862955621</c:v>
                </c:pt>
                <c:pt idx="1459">
                  <c:v>0.456621315067038</c:v>
                </c:pt>
                <c:pt idx="1460">
                  <c:v>0.455368550421934</c:v>
                </c:pt>
                <c:pt idx="1461">
                  <c:v>0.453895928142047</c:v>
                </c:pt>
                <c:pt idx="1462">
                  <c:v>0.452790877664634</c:v>
                </c:pt>
                <c:pt idx="1463">
                  <c:v>0.449425539752439</c:v>
                </c:pt>
                <c:pt idx="1464">
                  <c:v>0.450612715006381</c:v>
                </c:pt>
                <c:pt idx="1465">
                  <c:v>0.438885364469018</c:v>
                </c:pt>
                <c:pt idx="1466">
                  <c:v>0.446076035053394</c:v>
                </c:pt>
                <c:pt idx="1467">
                  <c:v>0.451308361385521</c:v>
                </c:pt>
                <c:pt idx="1468">
                  <c:v>0.451561859417648</c:v>
                </c:pt>
                <c:pt idx="1469">
                  <c:v>0.451779265546881</c:v>
                </c:pt>
                <c:pt idx="1470">
                  <c:v>0.454007823310896</c:v>
                </c:pt>
                <c:pt idx="1471">
                  <c:v>0.456942139183619</c:v>
                </c:pt>
                <c:pt idx="1472">
                  <c:v>0.43568314041325</c:v>
                </c:pt>
                <c:pt idx="1473">
                  <c:v>0.436499655542427</c:v>
                </c:pt>
                <c:pt idx="1474">
                  <c:v>0.439847125916156</c:v>
                </c:pt>
                <c:pt idx="1475">
                  <c:v>0.440242827997203</c:v>
                </c:pt>
                <c:pt idx="1476">
                  <c:v>0.437251172354673</c:v>
                </c:pt>
                <c:pt idx="1477">
                  <c:v>0.447104618338159</c:v>
                </c:pt>
                <c:pt idx="1478">
                  <c:v>0.440149580861388</c:v>
                </c:pt>
                <c:pt idx="1479">
                  <c:v>0.431457531189496</c:v>
                </c:pt>
                <c:pt idx="1480">
                  <c:v>0.433121680704595</c:v>
                </c:pt>
                <c:pt idx="1481">
                  <c:v>0.435147598512378</c:v>
                </c:pt>
                <c:pt idx="1482">
                  <c:v>0.434884491914829</c:v>
                </c:pt>
                <c:pt idx="1483">
                  <c:v>0.427167266137927</c:v>
                </c:pt>
                <c:pt idx="1484">
                  <c:v>0.432950672597321</c:v>
                </c:pt>
                <c:pt idx="1485">
                  <c:v>0.433912270109342</c:v>
                </c:pt>
                <c:pt idx="1486">
                  <c:v>0.437186319322007</c:v>
                </c:pt>
                <c:pt idx="1487">
                  <c:v>0.44076436853123</c:v>
                </c:pt>
                <c:pt idx="1488">
                  <c:v>0.307170000364498</c:v>
                </c:pt>
                <c:pt idx="1489">
                  <c:v>0.308226996279437</c:v>
                </c:pt>
                <c:pt idx="1490">
                  <c:v>0.30778398965271</c:v>
                </c:pt>
                <c:pt idx="1491">
                  <c:v>0.307977569662669</c:v>
                </c:pt>
                <c:pt idx="1492">
                  <c:v>0.307962816339295</c:v>
                </c:pt>
                <c:pt idx="1493">
                  <c:v>0.307182006105352</c:v>
                </c:pt>
                <c:pt idx="1494">
                  <c:v>0.303836668463076</c:v>
                </c:pt>
                <c:pt idx="1495">
                  <c:v>0.304737772639397</c:v>
                </c:pt>
                <c:pt idx="1496">
                  <c:v>0.305184709132384</c:v>
                </c:pt>
                <c:pt idx="1497">
                  <c:v>0.293568312162872</c:v>
                </c:pt>
                <c:pt idx="1498">
                  <c:v>0.296690037278726</c:v>
                </c:pt>
                <c:pt idx="1499">
                  <c:v>0.295834353893292</c:v>
                </c:pt>
                <c:pt idx="1500">
                  <c:v>0.294250621856538</c:v>
                </c:pt>
                <c:pt idx="1501">
                  <c:v>0.293422784114384</c:v>
                </c:pt>
                <c:pt idx="1502">
                  <c:v>0.297611952818522</c:v>
                </c:pt>
                <c:pt idx="1503">
                  <c:v>0.301969121520953</c:v>
                </c:pt>
                <c:pt idx="1504">
                  <c:v>0.26769662741207</c:v>
                </c:pt>
                <c:pt idx="1505">
                  <c:v>0.268080986136596</c:v>
                </c:pt>
                <c:pt idx="1506">
                  <c:v>0.267929869968879</c:v>
                </c:pt>
                <c:pt idx="1507">
                  <c:v>0.267507723990864</c:v>
                </c:pt>
                <c:pt idx="1508">
                  <c:v>0.267592911539756</c:v>
                </c:pt>
                <c:pt idx="1509">
                  <c:v>0.268162801953533</c:v>
                </c:pt>
                <c:pt idx="1510">
                  <c:v>0.267870819244333</c:v>
                </c:pt>
                <c:pt idx="1511">
                  <c:v>0.262567743508242</c:v>
                </c:pt>
                <c:pt idx="1512">
                  <c:v>0.262409343350637</c:v>
                </c:pt>
                <c:pt idx="1513">
                  <c:v>0.265136547236562</c:v>
                </c:pt>
                <c:pt idx="1514">
                  <c:v>0.265491555347203</c:v>
                </c:pt>
                <c:pt idx="1515">
                  <c:v>0.267534616130744</c:v>
                </c:pt>
                <c:pt idx="1516">
                  <c:v>0.266265745627735</c:v>
                </c:pt>
                <c:pt idx="1517">
                  <c:v>0.266312069283904</c:v>
                </c:pt>
                <c:pt idx="1518">
                  <c:v>0.271355642919456</c:v>
                </c:pt>
                <c:pt idx="1519">
                  <c:v>0.275033174157196</c:v>
                </c:pt>
                <c:pt idx="1520">
                  <c:v>0.29648393999338</c:v>
                </c:pt>
                <c:pt idx="1521">
                  <c:v>0.297236217346381</c:v>
                </c:pt>
                <c:pt idx="1522">
                  <c:v>0.299158808596231</c:v>
                </c:pt>
                <c:pt idx="1523">
                  <c:v>0.292034100464295</c:v>
                </c:pt>
                <c:pt idx="1524">
                  <c:v>0.2936301845316</c:v>
                </c:pt>
                <c:pt idx="1525">
                  <c:v>0.294043029298584</c:v>
                </c:pt>
                <c:pt idx="1526">
                  <c:v>0.28861398710138</c:v>
                </c:pt>
                <c:pt idx="1527">
                  <c:v>0.294980568326483</c:v>
                </c:pt>
                <c:pt idx="1528">
                  <c:v>0.289932632026164</c:v>
                </c:pt>
                <c:pt idx="1529">
                  <c:v>0.293921164810905</c:v>
                </c:pt>
                <c:pt idx="1530">
                  <c:v>0.294797297734335</c:v>
                </c:pt>
                <c:pt idx="1531">
                  <c:v>0.297257528624584</c:v>
                </c:pt>
                <c:pt idx="1532">
                  <c:v>0.300358672388851</c:v>
                </c:pt>
                <c:pt idx="1533">
                  <c:v>0.302473496753571</c:v>
                </c:pt>
                <c:pt idx="1534">
                  <c:v>0.311578148012014</c:v>
                </c:pt>
                <c:pt idx="1535">
                  <c:v>0.315977091214441</c:v>
                </c:pt>
                <c:pt idx="1536">
                  <c:v>0.505367308583391</c:v>
                </c:pt>
                <c:pt idx="1537">
                  <c:v>0.510908863641258</c:v>
                </c:pt>
                <c:pt idx="1538">
                  <c:v>0.514334748587571</c:v>
                </c:pt>
                <c:pt idx="1539">
                  <c:v>0.506377737216912</c:v>
                </c:pt>
                <c:pt idx="1540">
                  <c:v>0.505030957513021</c:v>
                </c:pt>
                <c:pt idx="1541">
                  <c:v>0.503014813788805</c:v>
                </c:pt>
                <c:pt idx="1542">
                  <c:v>0.48988046288654</c:v>
                </c:pt>
                <c:pt idx="1543">
                  <c:v>0.485902017802161</c:v>
                </c:pt>
                <c:pt idx="1544">
                  <c:v>0.48223204832645</c:v>
                </c:pt>
                <c:pt idx="1545">
                  <c:v>0.476267404616846</c:v>
                </c:pt>
                <c:pt idx="1546">
                  <c:v>0.469334401512629</c:v>
                </c:pt>
                <c:pt idx="1547">
                  <c:v>0.466444868656751</c:v>
                </c:pt>
                <c:pt idx="1548">
                  <c:v>0.459954734672017</c:v>
                </c:pt>
                <c:pt idx="1549">
                  <c:v>0.457203135107658</c:v>
                </c:pt>
                <c:pt idx="1550">
                  <c:v>0.453336725775864</c:v>
                </c:pt>
                <c:pt idx="1551">
                  <c:v>0.456930340496074</c:v>
                </c:pt>
                <c:pt idx="1552">
                  <c:v>0.264356379274303</c:v>
                </c:pt>
                <c:pt idx="1553">
                  <c:v>0.263978036495796</c:v>
                </c:pt>
                <c:pt idx="1554">
                  <c:v>0.258895061266369</c:v>
                </c:pt>
                <c:pt idx="1555">
                  <c:v>0.257604372236573</c:v>
                </c:pt>
                <c:pt idx="1556">
                  <c:v>0.254828685780105</c:v>
                </c:pt>
                <c:pt idx="1557">
                  <c:v>0.254068741383837</c:v>
                </c:pt>
                <c:pt idx="1558">
                  <c:v>0.251122687723349</c:v>
                </c:pt>
                <c:pt idx="1559">
                  <c:v>0.250620702373634</c:v>
                </c:pt>
                <c:pt idx="1560">
                  <c:v>0.250365677096417</c:v>
                </c:pt>
                <c:pt idx="1561">
                  <c:v>0.250592800538835</c:v>
                </c:pt>
                <c:pt idx="1562">
                  <c:v>0.254763401534378</c:v>
                </c:pt>
                <c:pt idx="1563">
                  <c:v>0.25255945814594</c:v>
                </c:pt>
                <c:pt idx="1564">
                  <c:v>0.25259912787923</c:v>
                </c:pt>
                <c:pt idx="1565">
                  <c:v>0.258597114741277</c:v>
                </c:pt>
                <c:pt idx="1566">
                  <c:v>0.263279971125178</c:v>
                </c:pt>
                <c:pt idx="1567">
                  <c:v>0.26706549417278</c:v>
                </c:pt>
                <c:pt idx="1568">
                  <c:v>0.229508781367908</c:v>
                </c:pt>
                <c:pt idx="1569">
                  <c:v>0.22532058718546</c:v>
                </c:pt>
                <c:pt idx="1570">
                  <c:v>0.222773641996618</c:v>
                </c:pt>
                <c:pt idx="1571">
                  <c:v>0.226379337806523</c:v>
                </c:pt>
                <c:pt idx="1572">
                  <c:v>0.228173489876864</c:v>
                </c:pt>
                <c:pt idx="1573">
                  <c:v>0.241770739961918</c:v>
                </c:pt>
                <c:pt idx="1574">
                  <c:v>0.240244272378915</c:v>
                </c:pt>
                <c:pt idx="1575">
                  <c:v>0.240732394546217</c:v>
                </c:pt>
                <c:pt idx="1576">
                  <c:v>0.257005591470084</c:v>
                </c:pt>
                <c:pt idx="1577">
                  <c:v>0.257270880602594</c:v>
                </c:pt>
                <c:pt idx="1578">
                  <c:v>0.241684784667934</c:v>
                </c:pt>
                <c:pt idx="1579">
                  <c:v>0.237715261011842</c:v>
                </c:pt>
                <c:pt idx="1580">
                  <c:v>0.244920200350883</c:v>
                </c:pt>
                <c:pt idx="1581">
                  <c:v>0.262809593192679</c:v>
                </c:pt>
                <c:pt idx="1582">
                  <c:v>0.264701556203622</c:v>
                </c:pt>
                <c:pt idx="1583">
                  <c:v>0.269305077138182</c:v>
                </c:pt>
                <c:pt idx="1584">
                  <c:v>0.49177107472737</c:v>
                </c:pt>
                <c:pt idx="1585">
                  <c:v>0.499775973082107</c:v>
                </c:pt>
                <c:pt idx="1586">
                  <c:v>0.490297522895471</c:v>
                </c:pt>
                <c:pt idx="1587">
                  <c:v>0.494041279075898</c:v>
                </c:pt>
                <c:pt idx="1588">
                  <c:v>0.485645378977158</c:v>
                </c:pt>
                <c:pt idx="1589">
                  <c:v>0.482506363982707</c:v>
                </c:pt>
                <c:pt idx="1590">
                  <c:v>0.482451235456812</c:v>
                </c:pt>
                <c:pt idx="1591">
                  <c:v>0.489410695386349</c:v>
                </c:pt>
                <c:pt idx="1592">
                  <c:v>0.490310954885377</c:v>
                </c:pt>
                <c:pt idx="1593">
                  <c:v>0.48655484357157</c:v>
                </c:pt>
                <c:pt idx="1594">
                  <c:v>0.484204006124127</c:v>
                </c:pt>
                <c:pt idx="1595">
                  <c:v>0.486002536438472</c:v>
                </c:pt>
                <c:pt idx="1596">
                  <c:v>0.488691559065419</c:v>
                </c:pt>
                <c:pt idx="1597">
                  <c:v>0.49058460448373</c:v>
                </c:pt>
                <c:pt idx="1598">
                  <c:v>0.497833229073223</c:v>
                </c:pt>
                <c:pt idx="1599">
                  <c:v>0.501206977955052</c:v>
                </c:pt>
                <c:pt idx="1600">
                  <c:v>0.548675457018143</c:v>
                </c:pt>
                <c:pt idx="1601">
                  <c:v>0.544561729213603</c:v>
                </c:pt>
                <c:pt idx="1602">
                  <c:v>0.534235887547924</c:v>
                </c:pt>
                <c:pt idx="1603">
                  <c:v>0.535573704418831</c:v>
                </c:pt>
                <c:pt idx="1604">
                  <c:v>0.527790892528688</c:v>
                </c:pt>
                <c:pt idx="1605">
                  <c:v>0.533587014073566</c:v>
                </c:pt>
                <c:pt idx="1606">
                  <c:v>0.522755202011911</c:v>
                </c:pt>
                <c:pt idx="1607">
                  <c:v>0.523931263262926</c:v>
                </c:pt>
                <c:pt idx="1608">
                  <c:v>0.527269860949348</c:v>
                </c:pt>
                <c:pt idx="1609">
                  <c:v>0.531632403135962</c:v>
                </c:pt>
                <c:pt idx="1610">
                  <c:v>0.532813839141825</c:v>
                </c:pt>
                <c:pt idx="1611">
                  <c:v>0.530892214400296</c:v>
                </c:pt>
                <c:pt idx="1612">
                  <c:v>0.532700137101348</c:v>
                </c:pt>
                <c:pt idx="1613">
                  <c:v>0.528785217892578</c:v>
                </c:pt>
                <c:pt idx="1614">
                  <c:v>0.53123293652913</c:v>
                </c:pt>
                <c:pt idx="1615">
                  <c:v>0.534323071824322</c:v>
                </c:pt>
                <c:pt idx="1616">
                  <c:v>0.30503439446351</c:v>
                </c:pt>
                <c:pt idx="1617">
                  <c:v>0.300969798384548</c:v>
                </c:pt>
                <c:pt idx="1618">
                  <c:v>0.308712105309739</c:v>
                </c:pt>
                <c:pt idx="1619">
                  <c:v>0.299812902152426</c:v>
                </c:pt>
                <c:pt idx="1620">
                  <c:v>0.302162813957534</c:v>
                </c:pt>
                <c:pt idx="1621">
                  <c:v>0.306769931061767</c:v>
                </c:pt>
                <c:pt idx="1622">
                  <c:v>0.309007194748495</c:v>
                </c:pt>
                <c:pt idx="1623">
                  <c:v>0.311342009943813</c:v>
                </c:pt>
                <c:pt idx="1624">
                  <c:v>0.296401817654829</c:v>
                </c:pt>
                <c:pt idx="1625">
                  <c:v>0.314526303314157</c:v>
                </c:pt>
                <c:pt idx="1626">
                  <c:v>0.311296769787062</c:v>
                </c:pt>
                <c:pt idx="1627">
                  <c:v>0.30499779622217</c:v>
                </c:pt>
                <c:pt idx="1628">
                  <c:v>0.305696525610241</c:v>
                </c:pt>
                <c:pt idx="1629">
                  <c:v>0.308227868686648</c:v>
                </c:pt>
                <c:pt idx="1630">
                  <c:v>0.311276700894789</c:v>
                </c:pt>
                <c:pt idx="1631">
                  <c:v>0.315086507310871</c:v>
                </c:pt>
                <c:pt idx="1632">
                  <c:v>0.258257382657905</c:v>
                </c:pt>
                <c:pt idx="1633">
                  <c:v>0.258496803743105</c:v>
                </c:pt>
                <c:pt idx="1634">
                  <c:v>0.256148094734113</c:v>
                </c:pt>
                <c:pt idx="1635">
                  <c:v>0.255103481327138</c:v>
                </c:pt>
                <c:pt idx="1636">
                  <c:v>0.255298129162875</c:v>
                </c:pt>
                <c:pt idx="1637">
                  <c:v>0.257241909877268</c:v>
                </c:pt>
                <c:pt idx="1638">
                  <c:v>0.250661635487085</c:v>
                </c:pt>
                <c:pt idx="1639">
                  <c:v>0.252167156734413</c:v>
                </c:pt>
                <c:pt idx="1640">
                  <c:v>0.248873152239411</c:v>
                </c:pt>
                <c:pt idx="1641">
                  <c:v>0.245129540689106</c:v>
                </c:pt>
                <c:pt idx="1642">
                  <c:v>0.252638646685009</c:v>
                </c:pt>
                <c:pt idx="1643">
                  <c:v>0.255642931155753</c:v>
                </c:pt>
                <c:pt idx="1644">
                  <c:v>0.254552028433788</c:v>
                </c:pt>
                <c:pt idx="1645">
                  <c:v>0.255491849115273</c:v>
                </c:pt>
                <c:pt idx="1646">
                  <c:v>0.26975841231983</c:v>
                </c:pt>
                <c:pt idx="1647">
                  <c:v>0.271522439789852</c:v>
                </c:pt>
                <c:pt idx="1648">
                  <c:v>0.185060203775166</c:v>
                </c:pt>
                <c:pt idx="1649">
                  <c:v>0.184120221840915</c:v>
                </c:pt>
                <c:pt idx="1650">
                  <c:v>0.183718857792843</c:v>
                </c:pt>
                <c:pt idx="1651">
                  <c:v>0.182671152281357</c:v>
                </c:pt>
                <c:pt idx="1652">
                  <c:v>0.181525885794261</c:v>
                </c:pt>
                <c:pt idx="1653">
                  <c:v>0.160089968900661</c:v>
                </c:pt>
                <c:pt idx="1654">
                  <c:v>0.164781090010665</c:v>
                </c:pt>
                <c:pt idx="1655">
                  <c:v>0.155533186730425</c:v>
                </c:pt>
                <c:pt idx="1656">
                  <c:v>0.165152191615233</c:v>
                </c:pt>
                <c:pt idx="1657">
                  <c:v>0.163452851714661</c:v>
                </c:pt>
                <c:pt idx="1658">
                  <c:v>0.160845371180022</c:v>
                </c:pt>
                <c:pt idx="1659">
                  <c:v>0.159900573436128</c:v>
                </c:pt>
                <c:pt idx="1660">
                  <c:v>0.176454153156057</c:v>
                </c:pt>
                <c:pt idx="1661">
                  <c:v>0.178571211161327</c:v>
                </c:pt>
                <c:pt idx="1662">
                  <c:v>0.202664144540914</c:v>
                </c:pt>
                <c:pt idx="1663">
                  <c:v>0.207376603703438</c:v>
                </c:pt>
                <c:pt idx="1664">
                  <c:v>0.500226978307045</c:v>
                </c:pt>
                <c:pt idx="1665">
                  <c:v>0.497716416625998</c:v>
                </c:pt>
                <c:pt idx="1666">
                  <c:v>0.495127975997471</c:v>
                </c:pt>
                <c:pt idx="1667">
                  <c:v>0.494884602426982</c:v>
                </c:pt>
                <c:pt idx="1668">
                  <c:v>0.496750413482134</c:v>
                </c:pt>
                <c:pt idx="1669">
                  <c:v>0.497581023562194</c:v>
                </c:pt>
                <c:pt idx="1670">
                  <c:v>0.49826450638638</c:v>
                </c:pt>
                <c:pt idx="1671">
                  <c:v>0.493924729969751</c:v>
                </c:pt>
                <c:pt idx="1672">
                  <c:v>0.4973278179485</c:v>
                </c:pt>
                <c:pt idx="1673">
                  <c:v>0.493345966131183</c:v>
                </c:pt>
                <c:pt idx="1674">
                  <c:v>0.494541686448686</c:v>
                </c:pt>
                <c:pt idx="1675">
                  <c:v>0.490198680525177</c:v>
                </c:pt>
                <c:pt idx="1676">
                  <c:v>0.480379059579878</c:v>
                </c:pt>
                <c:pt idx="1677">
                  <c:v>0.477693750320842</c:v>
                </c:pt>
                <c:pt idx="1678">
                  <c:v>0.484756489153252</c:v>
                </c:pt>
                <c:pt idx="1679">
                  <c:v>0.487273375652452</c:v>
                </c:pt>
                <c:pt idx="1680">
                  <c:v>0.533525589718074</c:v>
                </c:pt>
                <c:pt idx="1681">
                  <c:v>0.525335506243277</c:v>
                </c:pt>
                <c:pt idx="1682">
                  <c:v>0.523212939515635</c:v>
                </c:pt>
                <c:pt idx="1683">
                  <c:v>0.531649760579354</c:v>
                </c:pt>
                <c:pt idx="1684">
                  <c:v>0.519346191887789</c:v>
                </c:pt>
                <c:pt idx="1685">
                  <c:v>0.509173093818887</c:v>
                </c:pt>
                <c:pt idx="1686">
                  <c:v>0.523194616429732</c:v>
                </c:pt>
                <c:pt idx="1687">
                  <c:v>0.529173219038748</c:v>
                </c:pt>
                <c:pt idx="1688">
                  <c:v>0.527798529845088</c:v>
                </c:pt>
                <c:pt idx="1689">
                  <c:v>0.513796947575073</c:v>
                </c:pt>
                <c:pt idx="1690">
                  <c:v>0.508387919047478</c:v>
                </c:pt>
                <c:pt idx="1691">
                  <c:v>0.497288274625269</c:v>
                </c:pt>
                <c:pt idx="1692">
                  <c:v>0.496458671668764</c:v>
                </c:pt>
                <c:pt idx="1693">
                  <c:v>0.502933999652786</c:v>
                </c:pt>
                <c:pt idx="1694">
                  <c:v>0.510754978114347</c:v>
                </c:pt>
                <c:pt idx="1695">
                  <c:v>0.514425513447559</c:v>
                </c:pt>
                <c:pt idx="1696">
                  <c:v>0.280466014052093</c:v>
                </c:pt>
                <c:pt idx="1697">
                  <c:v>0.287135061184436</c:v>
                </c:pt>
                <c:pt idx="1698">
                  <c:v>0.284855005515587</c:v>
                </c:pt>
                <c:pt idx="1699">
                  <c:v>0.281948889262776</c:v>
                </c:pt>
                <c:pt idx="1700">
                  <c:v>0.284092703401001</c:v>
                </c:pt>
                <c:pt idx="1701">
                  <c:v>0.279851101748196</c:v>
                </c:pt>
                <c:pt idx="1702">
                  <c:v>0.277193355473663</c:v>
                </c:pt>
                <c:pt idx="1703">
                  <c:v>0.278996527868501</c:v>
                </c:pt>
                <c:pt idx="1704">
                  <c:v>0.26981304373865</c:v>
                </c:pt>
                <c:pt idx="1705">
                  <c:v>0.278555871973646</c:v>
                </c:pt>
                <c:pt idx="1706">
                  <c:v>0.268863981979314</c:v>
                </c:pt>
                <c:pt idx="1707">
                  <c:v>0.268432568598406</c:v>
                </c:pt>
                <c:pt idx="1708">
                  <c:v>0.267745828422626</c:v>
                </c:pt>
                <c:pt idx="1709">
                  <c:v>0.26818381425295</c:v>
                </c:pt>
                <c:pt idx="1710">
                  <c:v>0.272116419885223</c:v>
                </c:pt>
                <c:pt idx="1711">
                  <c:v>0.276557673681071</c:v>
                </c:pt>
                <c:pt idx="1712">
                  <c:v>0.427146905767026</c:v>
                </c:pt>
                <c:pt idx="1713">
                  <c:v>0.42442572793524</c:v>
                </c:pt>
                <c:pt idx="1714">
                  <c:v>0.415188148029014</c:v>
                </c:pt>
                <c:pt idx="1715">
                  <c:v>0.412457302771101</c:v>
                </c:pt>
                <c:pt idx="1716">
                  <c:v>0.407512948545017</c:v>
                </c:pt>
                <c:pt idx="1717">
                  <c:v>0.40068397935998</c:v>
                </c:pt>
                <c:pt idx="1718">
                  <c:v>0.395648498033957</c:v>
                </c:pt>
                <c:pt idx="1719">
                  <c:v>0.394140649526643</c:v>
                </c:pt>
                <c:pt idx="1720">
                  <c:v>0.391480289995993</c:v>
                </c:pt>
                <c:pt idx="1721">
                  <c:v>0.389551452238198</c:v>
                </c:pt>
                <c:pt idx="1722">
                  <c:v>0.387223541887379</c:v>
                </c:pt>
                <c:pt idx="1723">
                  <c:v>0.382953097948517</c:v>
                </c:pt>
                <c:pt idx="1724">
                  <c:v>0.379877265581163</c:v>
                </c:pt>
                <c:pt idx="1725">
                  <c:v>0.378541915301356</c:v>
                </c:pt>
                <c:pt idx="1726">
                  <c:v>0.381257629793841</c:v>
                </c:pt>
                <c:pt idx="1727">
                  <c:v>0.384901117568111</c:v>
                </c:pt>
                <c:pt idx="1728">
                  <c:v>0.545671278077012</c:v>
                </c:pt>
                <c:pt idx="1729">
                  <c:v>0.544616284934145</c:v>
                </c:pt>
                <c:pt idx="1730">
                  <c:v>0.542364263621987</c:v>
                </c:pt>
                <c:pt idx="1731">
                  <c:v>0.544090992229327</c:v>
                </c:pt>
                <c:pt idx="1732">
                  <c:v>0.543530069550627</c:v>
                </c:pt>
                <c:pt idx="1733">
                  <c:v>0.541231076819459</c:v>
                </c:pt>
                <c:pt idx="1734">
                  <c:v>0.545137424240627</c:v>
                </c:pt>
                <c:pt idx="1735">
                  <c:v>0.543610870460405</c:v>
                </c:pt>
                <c:pt idx="1736">
                  <c:v>0.539593389071174</c:v>
                </c:pt>
                <c:pt idx="1737">
                  <c:v>0.533654540248597</c:v>
                </c:pt>
                <c:pt idx="1738">
                  <c:v>0.538270723174969</c:v>
                </c:pt>
                <c:pt idx="1739">
                  <c:v>0.539023943108976</c:v>
                </c:pt>
                <c:pt idx="1740">
                  <c:v>0.536891899681028</c:v>
                </c:pt>
                <c:pt idx="1741">
                  <c:v>0.535856371667314</c:v>
                </c:pt>
                <c:pt idx="1742">
                  <c:v>0.538843273945835</c:v>
                </c:pt>
                <c:pt idx="1743">
                  <c:v>0.541037629388958</c:v>
                </c:pt>
                <c:pt idx="1744">
                  <c:v>0.216738477617492</c:v>
                </c:pt>
                <c:pt idx="1745">
                  <c:v>0.21626624084798</c:v>
                </c:pt>
                <c:pt idx="1746">
                  <c:v>0.21326622630069</c:v>
                </c:pt>
                <c:pt idx="1747">
                  <c:v>0.209537459725734</c:v>
                </c:pt>
                <c:pt idx="1748">
                  <c:v>0.213296930273295</c:v>
                </c:pt>
                <c:pt idx="1749">
                  <c:v>0.214487295129799</c:v>
                </c:pt>
                <c:pt idx="1750">
                  <c:v>0.213519605414741</c:v>
                </c:pt>
                <c:pt idx="1751">
                  <c:v>0.2144645173257</c:v>
                </c:pt>
                <c:pt idx="1752">
                  <c:v>0.242380461959347</c:v>
                </c:pt>
                <c:pt idx="1753">
                  <c:v>0.232143750564073</c:v>
                </c:pt>
                <c:pt idx="1754">
                  <c:v>0.234677534976672</c:v>
                </c:pt>
                <c:pt idx="1755">
                  <c:v>0.228804126771611</c:v>
                </c:pt>
                <c:pt idx="1756">
                  <c:v>0.240717630490666</c:v>
                </c:pt>
                <c:pt idx="1757">
                  <c:v>0.244996591135334</c:v>
                </c:pt>
                <c:pt idx="1758">
                  <c:v>0.249389709120817</c:v>
                </c:pt>
                <c:pt idx="1759">
                  <c:v>0.253732493772452</c:v>
                </c:pt>
                <c:pt idx="1760">
                  <c:v>0.47281687429381</c:v>
                </c:pt>
                <c:pt idx="1761">
                  <c:v>0.471238657488978</c:v>
                </c:pt>
                <c:pt idx="1762">
                  <c:v>0.469084341984146</c:v>
                </c:pt>
                <c:pt idx="1763">
                  <c:v>0.468243187679314</c:v>
                </c:pt>
                <c:pt idx="1764">
                  <c:v>0.469193870370315</c:v>
                </c:pt>
                <c:pt idx="1765">
                  <c:v>0.471061451031595</c:v>
                </c:pt>
                <c:pt idx="1766">
                  <c:v>0.472639856522129</c:v>
                </c:pt>
                <c:pt idx="1767">
                  <c:v>0.473657192487663</c:v>
                </c:pt>
                <c:pt idx="1768">
                  <c:v>0.478201478840697</c:v>
                </c:pt>
                <c:pt idx="1769">
                  <c:v>0.478341720497898</c:v>
                </c:pt>
                <c:pt idx="1770">
                  <c:v>0.480977537234265</c:v>
                </c:pt>
                <c:pt idx="1771">
                  <c:v>0.488412939662299</c:v>
                </c:pt>
                <c:pt idx="1772">
                  <c:v>0.489263301922278</c:v>
                </c:pt>
                <c:pt idx="1773">
                  <c:v>0.491668314944756</c:v>
                </c:pt>
                <c:pt idx="1774">
                  <c:v>0.488960051350017</c:v>
                </c:pt>
                <c:pt idx="1775">
                  <c:v>0.491798351129538</c:v>
                </c:pt>
                <c:pt idx="1776">
                  <c:v>0.513638428851693</c:v>
                </c:pt>
                <c:pt idx="1777">
                  <c:v>0.510500938148954</c:v>
                </c:pt>
                <c:pt idx="1778">
                  <c:v>0.516180628168535</c:v>
                </c:pt>
                <c:pt idx="1779">
                  <c:v>0.523964810349661</c:v>
                </c:pt>
                <c:pt idx="1780">
                  <c:v>0.513863616147352</c:v>
                </c:pt>
                <c:pt idx="1781">
                  <c:v>0.506470625003377</c:v>
                </c:pt>
                <c:pt idx="1782">
                  <c:v>0.510761861888294</c:v>
                </c:pt>
                <c:pt idx="1783">
                  <c:v>0.508795136290773</c:v>
                </c:pt>
                <c:pt idx="1784">
                  <c:v>0.504711075271188</c:v>
                </c:pt>
                <c:pt idx="1785">
                  <c:v>0.494717187322538</c:v>
                </c:pt>
                <c:pt idx="1786">
                  <c:v>0.502553380045201</c:v>
                </c:pt>
                <c:pt idx="1787">
                  <c:v>0.489634040150807</c:v>
                </c:pt>
                <c:pt idx="1788">
                  <c:v>0.486173777123893</c:v>
                </c:pt>
                <c:pt idx="1789">
                  <c:v>0.489874436130769</c:v>
                </c:pt>
                <c:pt idx="1790">
                  <c:v>0.492453500038098</c:v>
                </c:pt>
                <c:pt idx="1791">
                  <c:v>0.496246985779112</c:v>
                </c:pt>
                <c:pt idx="1792">
                  <c:v>0.249643474897988</c:v>
                </c:pt>
                <c:pt idx="1793">
                  <c:v>0.248568431917795</c:v>
                </c:pt>
                <c:pt idx="1794">
                  <c:v>0.248526443754035</c:v>
                </c:pt>
                <c:pt idx="1795">
                  <c:v>0.247609524262877</c:v>
                </c:pt>
                <c:pt idx="1796">
                  <c:v>0.247109087303222</c:v>
                </c:pt>
                <c:pt idx="1797">
                  <c:v>0.245846395939564</c:v>
                </c:pt>
                <c:pt idx="1798">
                  <c:v>0.245741813527572</c:v>
                </c:pt>
                <c:pt idx="1799">
                  <c:v>0.246025424701322</c:v>
                </c:pt>
                <c:pt idx="1800">
                  <c:v>0.246485114056346</c:v>
                </c:pt>
                <c:pt idx="1801">
                  <c:v>0.24609442034663</c:v>
                </c:pt>
                <c:pt idx="1802">
                  <c:v>0.245445508300223</c:v>
                </c:pt>
                <c:pt idx="1803">
                  <c:v>0.251050808555778</c:v>
                </c:pt>
                <c:pt idx="1804">
                  <c:v>0.249657777415541</c:v>
                </c:pt>
                <c:pt idx="1805">
                  <c:v>0.25291501291389</c:v>
                </c:pt>
                <c:pt idx="1806">
                  <c:v>0.256585216269577</c:v>
                </c:pt>
                <c:pt idx="1807">
                  <c:v>0.260674239067311</c:v>
                </c:pt>
                <c:pt idx="1808">
                  <c:v>0.260207044390907</c:v>
                </c:pt>
                <c:pt idx="1809">
                  <c:v>0.262707134502018</c:v>
                </c:pt>
                <c:pt idx="1810">
                  <c:v>0.258767224845777</c:v>
                </c:pt>
                <c:pt idx="1811">
                  <c:v>0.259438853463247</c:v>
                </c:pt>
                <c:pt idx="1812">
                  <c:v>0.262115139887649</c:v>
                </c:pt>
                <c:pt idx="1813">
                  <c:v>0.261058482871847</c:v>
                </c:pt>
                <c:pt idx="1814">
                  <c:v>0.257819622743038</c:v>
                </c:pt>
                <c:pt idx="1815">
                  <c:v>0.255864707544321</c:v>
                </c:pt>
                <c:pt idx="1816">
                  <c:v>0.251144158034401</c:v>
                </c:pt>
                <c:pt idx="1817">
                  <c:v>0.246418223512464</c:v>
                </c:pt>
                <c:pt idx="1818">
                  <c:v>0.243988790223655</c:v>
                </c:pt>
                <c:pt idx="1819">
                  <c:v>0.244064796844898</c:v>
                </c:pt>
                <c:pt idx="1820">
                  <c:v>0.24048622914984</c:v>
                </c:pt>
                <c:pt idx="1821">
                  <c:v>0.24411797841331</c:v>
                </c:pt>
                <c:pt idx="1822">
                  <c:v>0.24595323012926</c:v>
                </c:pt>
                <c:pt idx="1823">
                  <c:v>0.248012520932951</c:v>
                </c:pt>
                <c:pt idx="1824">
                  <c:v>0.491474713076388</c:v>
                </c:pt>
                <c:pt idx="1825">
                  <c:v>0.491573612364193</c:v>
                </c:pt>
                <c:pt idx="1826">
                  <c:v>0.493689293231673</c:v>
                </c:pt>
                <c:pt idx="1827">
                  <c:v>0.493356388224864</c:v>
                </c:pt>
                <c:pt idx="1828">
                  <c:v>0.493269651956368</c:v>
                </c:pt>
                <c:pt idx="1829">
                  <c:v>0.492860369155352</c:v>
                </c:pt>
                <c:pt idx="1830">
                  <c:v>0.493098775678963</c:v>
                </c:pt>
                <c:pt idx="1831">
                  <c:v>0.492742435958359</c:v>
                </c:pt>
                <c:pt idx="1832">
                  <c:v>0.492742938109402</c:v>
                </c:pt>
                <c:pt idx="1833">
                  <c:v>0.492538811149841</c:v>
                </c:pt>
                <c:pt idx="1834">
                  <c:v>0.491697558815687</c:v>
                </c:pt>
                <c:pt idx="1835">
                  <c:v>0.49211321754243</c:v>
                </c:pt>
                <c:pt idx="1836">
                  <c:v>0.493935447786145</c:v>
                </c:pt>
                <c:pt idx="1837">
                  <c:v>0.492806377021323</c:v>
                </c:pt>
                <c:pt idx="1838">
                  <c:v>0.49570093170148</c:v>
                </c:pt>
                <c:pt idx="1839">
                  <c:v>0.49860687011274</c:v>
                </c:pt>
                <c:pt idx="1840">
                  <c:v>0.273595953448586</c:v>
                </c:pt>
                <c:pt idx="1841">
                  <c:v>0.271532719343456</c:v>
                </c:pt>
                <c:pt idx="1842">
                  <c:v>0.270871821486107</c:v>
                </c:pt>
                <c:pt idx="1843">
                  <c:v>0.271187654694951</c:v>
                </c:pt>
                <c:pt idx="1844">
                  <c:v>0.270561390153589</c:v>
                </c:pt>
                <c:pt idx="1845">
                  <c:v>0.277038851187933</c:v>
                </c:pt>
                <c:pt idx="1846">
                  <c:v>0.281685006066624</c:v>
                </c:pt>
                <c:pt idx="1847">
                  <c:v>0.274762132259493</c:v>
                </c:pt>
                <c:pt idx="1848">
                  <c:v>0.278261229271997</c:v>
                </c:pt>
                <c:pt idx="1849">
                  <c:v>0.27501024311163</c:v>
                </c:pt>
                <c:pt idx="1850">
                  <c:v>0.273967049594959</c:v>
                </c:pt>
                <c:pt idx="1851">
                  <c:v>0.27534789307275</c:v>
                </c:pt>
                <c:pt idx="1852">
                  <c:v>0.278027855975064</c:v>
                </c:pt>
                <c:pt idx="1853">
                  <c:v>0.278074034568681</c:v>
                </c:pt>
                <c:pt idx="1854">
                  <c:v>0.286257518689739</c:v>
                </c:pt>
                <c:pt idx="1855">
                  <c:v>0.2899168961897</c:v>
                </c:pt>
                <c:pt idx="1856">
                  <c:v>0.222139796224705</c:v>
                </c:pt>
                <c:pt idx="1857">
                  <c:v>0.217516621090531</c:v>
                </c:pt>
                <c:pt idx="1858">
                  <c:v>0.230709468251038</c:v>
                </c:pt>
                <c:pt idx="1859">
                  <c:v>0.217000590765043</c:v>
                </c:pt>
                <c:pt idx="1860">
                  <c:v>0.208417938006999</c:v>
                </c:pt>
                <c:pt idx="1861">
                  <c:v>0.210429349850435</c:v>
                </c:pt>
                <c:pt idx="1862">
                  <c:v>0.208617098838618</c:v>
                </c:pt>
                <c:pt idx="1863">
                  <c:v>0.214047435296425</c:v>
                </c:pt>
                <c:pt idx="1864">
                  <c:v>0.211697380665894</c:v>
                </c:pt>
                <c:pt idx="1865">
                  <c:v>0.209750411883827</c:v>
                </c:pt>
                <c:pt idx="1866">
                  <c:v>0.205300880945121</c:v>
                </c:pt>
                <c:pt idx="1867">
                  <c:v>0.203077180908211</c:v>
                </c:pt>
                <c:pt idx="1868">
                  <c:v>0.205294648497695</c:v>
                </c:pt>
                <c:pt idx="1869">
                  <c:v>0.228027960674505</c:v>
                </c:pt>
                <c:pt idx="1870">
                  <c:v>0.231182540813722</c:v>
                </c:pt>
                <c:pt idx="1871">
                  <c:v>0.235000626443746</c:v>
                </c:pt>
                <c:pt idx="1872">
                  <c:v>0.366262950001268</c:v>
                </c:pt>
                <c:pt idx="1873">
                  <c:v>0.371543777830378</c:v>
                </c:pt>
                <c:pt idx="1874">
                  <c:v>0.369427090038021</c:v>
                </c:pt>
                <c:pt idx="1875">
                  <c:v>0.371085569688542</c:v>
                </c:pt>
                <c:pt idx="1876">
                  <c:v>0.3691007480315</c:v>
                </c:pt>
                <c:pt idx="1877">
                  <c:v>0.390050470222078</c:v>
                </c:pt>
                <c:pt idx="1878">
                  <c:v>0.381916285439022</c:v>
                </c:pt>
                <c:pt idx="1879">
                  <c:v>0.379201458191215</c:v>
                </c:pt>
                <c:pt idx="1880">
                  <c:v>0.364681002766019</c:v>
                </c:pt>
                <c:pt idx="1881">
                  <c:v>0.366710904404456</c:v>
                </c:pt>
                <c:pt idx="1882">
                  <c:v>0.367482326856795</c:v>
                </c:pt>
                <c:pt idx="1883">
                  <c:v>0.3665115844622</c:v>
                </c:pt>
                <c:pt idx="1884">
                  <c:v>0.365269048530968</c:v>
                </c:pt>
                <c:pt idx="1885">
                  <c:v>0.366881366647409</c:v>
                </c:pt>
                <c:pt idx="1886">
                  <c:v>0.367396074959564</c:v>
                </c:pt>
                <c:pt idx="1887">
                  <c:v>0.370477838674167</c:v>
                </c:pt>
                <c:pt idx="1888">
                  <c:v>0.255530867639459</c:v>
                </c:pt>
                <c:pt idx="1889">
                  <c:v>0.253541290376865</c:v>
                </c:pt>
                <c:pt idx="1890">
                  <c:v>0.251593303782352</c:v>
                </c:pt>
                <c:pt idx="1891">
                  <c:v>0.249670873921667</c:v>
                </c:pt>
                <c:pt idx="1892">
                  <c:v>0.247761996553028</c:v>
                </c:pt>
                <c:pt idx="1893">
                  <c:v>0.245858272948971</c:v>
                </c:pt>
                <c:pt idx="1894">
                  <c:v>0.245799490148335</c:v>
                </c:pt>
                <c:pt idx="1895">
                  <c:v>0.245734853689162</c:v>
                </c:pt>
                <c:pt idx="1896">
                  <c:v>0.24565509527877</c:v>
                </c:pt>
                <c:pt idx="1897">
                  <c:v>0.245934639942131</c:v>
                </c:pt>
                <c:pt idx="1898">
                  <c:v>0.246173859784146</c:v>
                </c:pt>
                <c:pt idx="1899">
                  <c:v>0.2461174391745</c:v>
                </c:pt>
                <c:pt idx="1900">
                  <c:v>0.222459862559063</c:v>
                </c:pt>
                <c:pt idx="1901">
                  <c:v>0.222925278243685</c:v>
                </c:pt>
                <c:pt idx="1902">
                  <c:v>0.226032499657067</c:v>
                </c:pt>
                <c:pt idx="1903">
                  <c:v>0.229540745206489</c:v>
                </c:pt>
                <c:pt idx="1904">
                  <c:v>0.375681100947363</c:v>
                </c:pt>
                <c:pt idx="1905">
                  <c:v>0.368425934460053</c:v>
                </c:pt>
                <c:pt idx="1906">
                  <c:v>0.366410498582471</c:v>
                </c:pt>
                <c:pt idx="1907">
                  <c:v>0.370252419399068</c:v>
                </c:pt>
                <c:pt idx="1908">
                  <c:v>0.369067988357122</c:v>
                </c:pt>
                <c:pt idx="1909">
                  <c:v>0.374098233480622</c:v>
                </c:pt>
                <c:pt idx="1910">
                  <c:v>0.372884953596737</c:v>
                </c:pt>
                <c:pt idx="1911">
                  <c:v>0.370424420986286</c:v>
                </c:pt>
                <c:pt idx="1912">
                  <c:v>0.362681503871695</c:v>
                </c:pt>
                <c:pt idx="1913">
                  <c:v>0.364466256938801</c:v>
                </c:pt>
                <c:pt idx="1914">
                  <c:v>0.366000512806962</c:v>
                </c:pt>
                <c:pt idx="1915">
                  <c:v>0.359362973610659</c:v>
                </c:pt>
                <c:pt idx="1916">
                  <c:v>0.37062618836219</c:v>
                </c:pt>
                <c:pt idx="1917">
                  <c:v>0.368555906623395</c:v>
                </c:pt>
                <c:pt idx="1918">
                  <c:v>0.372396071914981</c:v>
                </c:pt>
                <c:pt idx="1919">
                  <c:v>0.376692970034556</c:v>
                </c:pt>
                <c:pt idx="1920">
                  <c:v>0.595319411731605</c:v>
                </c:pt>
                <c:pt idx="1921">
                  <c:v>0.588443004653048</c:v>
                </c:pt>
                <c:pt idx="1922">
                  <c:v>0.581421763151727</c:v>
                </c:pt>
                <c:pt idx="1923">
                  <c:v>0.580284517151625</c:v>
                </c:pt>
                <c:pt idx="1924">
                  <c:v>0.573361191322967</c:v>
                </c:pt>
                <c:pt idx="1925">
                  <c:v>0.570777560748678</c:v>
                </c:pt>
                <c:pt idx="1926">
                  <c:v>0.570573891528251</c:v>
                </c:pt>
                <c:pt idx="1927">
                  <c:v>0.571755842025188</c:v>
                </c:pt>
                <c:pt idx="1928">
                  <c:v>0.571590402948727</c:v>
                </c:pt>
                <c:pt idx="1929">
                  <c:v>0.572860531879341</c:v>
                </c:pt>
                <c:pt idx="1930">
                  <c:v>0.571461720852187</c:v>
                </c:pt>
                <c:pt idx="1931">
                  <c:v>0.572926788289413</c:v>
                </c:pt>
                <c:pt idx="1932">
                  <c:v>0.561832030475147</c:v>
                </c:pt>
                <c:pt idx="1933">
                  <c:v>0.564082942000942</c:v>
                </c:pt>
                <c:pt idx="1934">
                  <c:v>0.562772902445471</c:v>
                </c:pt>
                <c:pt idx="1935">
                  <c:v>0.566030311183156</c:v>
                </c:pt>
                <c:pt idx="1936">
                  <c:v>0.455148006055992</c:v>
                </c:pt>
                <c:pt idx="1937">
                  <c:v>0.452484745290661</c:v>
                </c:pt>
                <c:pt idx="1938">
                  <c:v>0.449618413487519</c:v>
                </c:pt>
                <c:pt idx="1939">
                  <c:v>0.447412954573494</c:v>
                </c:pt>
                <c:pt idx="1940">
                  <c:v>0.442936512124913</c:v>
                </c:pt>
                <c:pt idx="1941">
                  <c:v>0.433797766534873</c:v>
                </c:pt>
                <c:pt idx="1942">
                  <c:v>0.432845740232403</c:v>
                </c:pt>
                <c:pt idx="1943">
                  <c:v>0.430063610175732</c:v>
                </c:pt>
                <c:pt idx="1944">
                  <c:v>0.426877620491249</c:v>
                </c:pt>
                <c:pt idx="1945">
                  <c:v>0.426587612663442</c:v>
                </c:pt>
                <c:pt idx="1946">
                  <c:v>0.424141031291332</c:v>
                </c:pt>
                <c:pt idx="1947">
                  <c:v>0.42482149012192</c:v>
                </c:pt>
                <c:pt idx="1948">
                  <c:v>0.422389140281546</c:v>
                </c:pt>
                <c:pt idx="1949">
                  <c:v>0.424006145006867</c:v>
                </c:pt>
                <c:pt idx="1950">
                  <c:v>0.427109042267658</c:v>
                </c:pt>
                <c:pt idx="1951">
                  <c:v>0.430564544778356</c:v>
                </c:pt>
                <c:pt idx="1952">
                  <c:v>0.451613627572383</c:v>
                </c:pt>
                <c:pt idx="1953">
                  <c:v>0.448162327625317</c:v>
                </c:pt>
                <c:pt idx="1954">
                  <c:v>0.448845745109959</c:v>
                </c:pt>
                <c:pt idx="1955">
                  <c:v>0.446100785678401</c:v>
                </c:pt>
                <c:pt idx="1956">
                  <c:v>0.449689059667291</c:v>
                </c:pt>
                <c:pt idx="1957">
                  <c:v>0.439414843981363</c:v>
                </c:pt>
                <c:pt idx="1958">
                  <c:v>0.437648136150073</c:v>
                </c:pt>
                <c:pt idx="1959">
                  <c:v>0.429185946152471</c:v>
                </c:pt>
                <c:pt idx="1960">
                  <c:v>0.421533510557141</c:v>
                </c:pt>
                <c:pt idx="1961">
                  <c:v>0.430707757100031</c:v>
                </c:pt>
                <c:pt idx="1962">
                  <c:v>0.433036866780026</c:v>
                </c:pt>
                <c:pt idx="1963">
                  <c:v>0.428898093655077</c:v>
                </c:pt>
                <c:pt idx="1964">
                  <c:v>0.42651258600893</c:v>
                </c:pt>
                <c:pt idx="1965">
                  <c:v>0.425753241007531</c:v>
                </c:pt>
                <c:pt idx="1966">
                  <c:v>0.425873232539244</c:v>
                </c:pt>
                <c:pt idx="1967">
                  <c:v>0.429277977091407</c:v>
                </c:pt>
                <c:pt idx="1968">
                  <c:v>0.486081713237284</c:v>
                </c:pt>
                <c:pt idx="1969">
                  <c:v>0.481813935132074</c:v>
                </c:pt>
                <c:pt idx="1970">
                  <c:v>0.476021240443812</c:v>
                </c:pt>
                <c:pt idx="1971">
                  <c:v>0.476733013937763</c:v>
                </c:pt>
                <c:pt idx="1972">
                  <c:v>0.470538671028196</c:v>
                </c:pt>
                <c:pt idx="1973">
                  <c:v>0.464365977293437</c:v>
                </c:pt>
                <c:pt idx="1974">
                  <c:v>0.458325088140523</c:v>
                </c:pt>
                <c:pt idx="1975">
                  <c:v>0.456168378647501</c:v>
                </c:pt>
                <c:pt idx="1976">
                  <c:v>0.448587452208862</c:v>
                </c:pt>
                <c:pt idx="1977">
                  <c:v>0.447347345570806</c:v>
                </c:pt>
                <c:pt idx="1978">
                  <c:v>0.446029755354661</c:v>
                </c:pt>
                <c:pt idx="1979">
                  <c:v>0.444529550627783</c:v>
                </c:pt>
                <c:pt idx="1980">
                  <c:v>0.441047372363108</c:v>
                </c:pt>
                <c:pt idx="1981">
                  <c:v>0.439662537490499</c:v>
                </c:pt>
                <c:pt idx="1982">
                  <c:v>0.446556589494383</c:v>
                </c:pt>
                <c:pt idx="1983">
                  <c:v>0.449825782740823</c:v>
                </c:pt>
                <c:pt idx="1984">
                  <c:v>0.210898838428403</c:v>
                </c:pt>
                <c:pt idx="1985">
                  <c:v>0.210465046849188</c:v>
                </c:pt>
                <c:pt idx="1986">
                  <c:v>0.209758084538265</c:v>
                </c:pt>
                <c:pt idx="1987">
                  <c:v>0.209284658812708</c:v>
                </c:pt>
                <c:pt idx="1988">
                  <c:v>0.208910216826989</c:v>
                </c:pt>
                <c:pt idx="1989">
                  <c:v>0.201289636629887</c:v>
                </c:pt>
                <c:pt idx="1990">
                  <c:v>0.208878587789648</c:v>
                </c:pt>
                <c:pt idx="1991">
                  <c:v>0.209484002364043</c:v>
                </c:pt>
                <c:pt idx="1992">
                  <c:v>0.209987384418112</c:v>
                </c:pt>
                <c:pt idx="1993">
                  <c:v>0.208946433138848</c:v>
                </c:pt>
                <c:pt idx="1994">
                  <c:v>0.208685977794544</c:v>
                </c:pt>
                <c:pt idx="1995">
                  <c:v>0.223929714105936</c:v>
                </c:pt>
                <c:pt idx="1996">
                  <c:v>0.221784994759057</c:v>
                </c:pt>
                <c:pt idx="1997">
                  <c:v>0.248294242395377</c:v>
                </c:pt>
                <c:pt idx="1998">
                  <c:v>0.250779708258548</c:v>
                </c:pt>
                <c:pt idx="1999">
                  <c:v>0.253563674120076</c:v>
                </c:pt>
                <c:pt idx="2000">
                  <c:v>0.197734709394109</c:v>
                </c:pt>
                <c:pt idx="2001">
                  <c:v>0.195400622696954</c:v>
                </c:pt>
                <c:pt idx="2002">
                  <c:v>0.193447632606609</c:v>
                </c:pt>
                <c:pt idx="2003">
                  <c:v>0.190698910808946</c:v>
                </c:pt>
                <c:pt idx="2004">
                  <c:v>0.196822139276629</c:v>
                </c:pt>
                <c:pt idx="2005">
                  <c:v>0.192452483473784</c:v>
                </c:pt>
                <c:pt idx="2006">
                  <c:v>0.196035462383387</c:v>
                </c:pt>
                <c:pt idx="2007">
                  <c:v>0.197343307463316</c:v>
                </c:pt>
                <c:pt idx="2008">
                  <c:v>0.192836633894566</c:v>
                </c:pt>
                <c:pt idx="2009">
                  <c:v>0.196823762663824</c:v>
                </c:pt>
                <c:pt idx="2010">
                  <c:v>0.194969224258082</c:v>
                </c:pt>
                <c:pt idx="2011">
                  <c:v>0.19332386661938</c:v>
                </c:pt>
                <c:pt idx="2012">
                  <c:v>0.192015326631694</c:v>
                </c:pt>
                <c:pt idx="2013">
                  <c:v>0.192114333360676</c:v>
                </c:pt>
                <c:pt idx="2014">
                  <c:v>0.195138107701967</c:v>
                </c:pt>
                <c:pt idx="2015">
                  <c:v>0.198267382042017</c:v>
                </c:pt>
                <c:pt idx="2016">
                  <c:v>0.330331981389608</c:v>
                </c:pt>
                <c:pt idx="2017">
                  <c:v>0.327541449608401</c:v>
                </c:pt>
                <c:pt idx="2018">
                  <c:v>0.323234733657061</c:v>
                </c:pt>
                <c:pt idx="2019">
                  <c:v>0.322794277348624</c:v>
                </c:pt>
                <c:pt idx="2020">
                  <c:v>0.322150831037733</c:v>
                </c:pt>
                <c:pt idx="2021">
                  <c:v>0.318521646526294</c:v>
                </c:pt>
                <c:pt idx="2022">
                  <c:v>0.318984580743502</c:v>
                </c:pt>
                <c:pt idx="2023">
                  <c:v>0.31685067217462</c:v>
                </c:pt>
                <c:pt idx="2024">
                  <c:v>0.313641395026653</c:v>
                </c:pt>
                <c:pt idx="2025">
                  <c:v>0.314160605424205</c:v>
                </c:pt>
                <c:pt idx="2026">
                  <c:v>0.312213471195157</c:v>
                </c:pt>
                <c:pt idx="2027">
                  <c:v>0.307479588277636</c:v>
                </c:pt>
                <c:pt idx="2028">
                  <c:v>0.3108177583294</c:v>
                </c:pt>
                <c:pt idx="2029">
                  <c:v>0.309701539948226</c:v>
                </c:pt>
                <c:pt idx="2030">
                  <c:v>0.313103055873734</c:v>
                </c:pt>
                <c:pt idx="2031">
                  <c:v>0.316244487963184</c:v>
                </c:pt>
                <c:pt idx="2032">
                  <c:v>0.556676933980799</c:v>
                </c:pt>
                <c:pt idx="2033">
                  <c:v>0.554075554019362</c:v>
                </c:pt>
                <c:pt idx="2034">
                  <c:v>0.555873120145731</c:v>
                </c:pt>
                <c:pt idx="2035">
                  <c:v>0.556603418217251</c:v>
                </c:pt>
                <c:pt idx="2036">
                  <c:v>0.556298419530321</c:v>
                </c:pt>
                <c:pt idx="2037">
                  <c:v>0.558092551989603</c:v>
                </c:pt>
                <c:pt idx="2038">
                  <c:v>0.551834170832624</c:v>
                </c:pt>
                <c:pt idx="2039">
                  <c:v>0.549820113394819</c:v>
                </c:pt>
                <c:pt idx="2040">
                  <c:v>0.548390269177005</c:v>
                </c:pt>
                <c:pt idx="2041">
                  <c:v>0.550114512535575</c:v>
                </c:pt>
                <c:pt idx="2042">
                  <c:v>0.555545787874257</c:v>
                </c:pt>
                <c:pt idx="2043">
                  <c:v>0.552121504569788</c:v>
                </c:pt>
                <c:pt idx="2044">
                  <c:v>0.550447689575466</c:v>
                </c:pt>
                <c:pt idx="2045">
                  <c:v>0.547242745743894</c:v>
                </c:pt>
                <c:pt idx="2046">
                  <c:v>0.551431307532369</c:v>
                </c:pt>
                <c:pt idx="2047">
                  <c:v>0.553485175989247</c:v>
                </c:pt>
                <c:pt idx="2048">
                  <c:v>0.4695719927182</c:v>
                </c:pt>
                <c:pt idx="2049">
                  <c:v>0.469364885301082</c:v>
                </c:pt>
                <c:pt idx="2050">
                  <c:v>0.469542264503958</c:v>
                </c:pt>
                <c:pt idx="2051">
                  <c:v>0.473949922798161</c:v>
                </c:pt>
                <c:pt idx="2052">
                  <c:v>0.473740793395091</c:v>
                </c:pt>
                <c:pt idx="2053">
                  <c:v>0.474183230125659</c:v>
                </c:pt>
                <c:pt idx="2054">
                  <c:v>0.470355881714411</c:v>
                </c:pt>
                <c:pt idx="2055">
                  <c:v>0.46829851641755</c:v>
                </c:pt>
                <c:pt idx="2056">
                  <c:v>0.465908952238501</c:v>
                </c:pt>
                <c:pt idx="2057">
                  <c:v>0.465265370540095</c:v>
                </c:pt>
                <c:pt idx="2058">
                  <c:v>0.465207202207507</c:v>
                </c:pt>
                <c:pt idx="2059">
                  <c:v>0.46265161517385</c:v>
                </c:pt>
                <c:pt idx="2060">
                  <c:v>0.46196537793503</c:v>
                </c:pt>
                <c:pt idx="2061">
                  <c:v>0.46117428555443</c:v>
                </c:pt>
                <c:pt idx="2062">
                  <c:v>0.463378337541501</c:v>
                </c:pt>
                <c:pt idx="2063">
                  <c:v>0.466009225761739</c:v>
                </c:pt>
                <c:pt idx="2064">
                  <c:v>0.146574887267325</c:v>
                </c:pt>
                <c:pt idx="2065">
                  <c:v>0.150841136932836</c:v>
                </c:pt>
                <c:pt idx="2066">
                  <c:v>0.144833809362575</c:v>
                </c:pt>
                <c:pt idx="2067">
                  <c:v>0.145113880166297</c:v>
                </c:pt>
                <c:pt idx="2068">
                  <c:v>0.146626877799288</c:v>
                </c:pt>
                <c:pt idx="2069">
                  <c:v>0.14182463152984</c:v>
                </c:pt>
                <c:pt idx="2070">
                  <c:v>0.142402233170744</c:v>
                </c:pt>
                <c:pt idx="2071">
                  <c:v>0.144932680340104</c:v>
                </c:pt>
                <c:pt idx="2072">
                  <c:v>0.143607984369001</c:v>
                </c:pt>
                <c:pt idx="2073">
                  <c:v>0.138699405969214</c:v>
                </c:pt>
                <c:pt idx="2074">
                  <c:v>0.134702571533229</c:v>
                </c:pt>
                <c:pt idx="2075">
                  <c:v>0.161678167781106</c:v>
                </c:pt>
                <c:pt idx="2076">
                  <c:v>0.163735946336402</c:v>
                </c:pt>
                <c:pt idx="2077">
                  <c:v>0.166665700367505</c:v>
                </c:pt>
                <c:pt idx="2078">
                  <c:v>0.170699307412865</c:v>
                </c:pt>
                <c:pt idx="2079">
                  <c:v>0.174851497789467</c:v>
                </c:pt>
                <c:pt idx="2080">
                  <c:v>0.311242588509462</c:v>
                </c:pt>
                <c:pt idx="2081">
                  <c:v>0.3035482953157</c:v>
                </c:pt>
                <c:pt idx="2082">
                  <c:v>0.299892082193808</c:v>
                </c:pt>
                <c:pt idx="2083">
                  <c:v>0.29490739765323</c:v>
                </c:pt>
                <c:pt idx="2084">
                  <c:v>0.293636700367848</c:v>
                </c:pt>
                <c:pt idx="2085">
                  <c:v>0.291060340113657</c:v>
                </c:pt>
                <c:pt idx="2086">
                  <c:v>0.291512518013856</c:v>
                </c:pt>
                <c:pt idx="2087">
                  <c:v>0.289811611818433</c:v>
                </c:pt>
                <c:pt idx="2088">
                  <c:v>0.29575111266852</c:v>
                </c:pt>
                <c:pt idx="2089">
                  <c:v>0.292018315180824</c:v>
                </c:pt>
                <c:pt idx="2090">
                  <c:v>0.284519850302885</c:v>
                </c:pt>
                <c:pt idx="2091">
                  <c:v>0.283963608246419</c:v>
                </c:pt>
                <c:pt idx="2092">
                  <c:v>0.292778349370858</c:v>
                </c:pt>
                <c:pt idx="2093">
                  <c:v>0.284336698438569</c:v>
                </c:pt>
                <c:pt idx="2094">
                  <c:v>0.288248888389706</c:v>
                </c:pt>
                <c:pt idx="2095">
                  <c:v>0.292295828338203</c:v>
                </c:pt>
                <c:pt idx="2096">
                  <c:v>0.446248131698305</c:v>
                </c:pt>
                <c:pt idx="2097">
                  <c:v>0.441955635667532</c:v>
                </c:pt>
                <c:pt idx="2098">
                  <c:v>0.439907950446089</c:v>
                </c:pt>
                <c:pt idx="2099">
                  <c:v>0.433167295124385</c:v>
                </c:pt>
                <c:pt idx="2100">
                  <c:v>0.430594125307167</c:v>
                </c:pt>
                <c:pt idx="2101">
                  <c:v>0.423829796534245</c:v>
                </c:pt>
                <c:pt idx="2102">
                  <c:v>0.416476405931451</c:v>
                </c:pt>
                <c:pt idx="2103">
                  <c:v>0.411313557436706</c:v>
                </c:pt>
                <c:pt idx="2104">
                  <c:v>0.405686955767848</c:v>
                </c:pt>
                <c:pt idx="2105">
                  <c:v>0.397367002718977</c:v>
                </c:pt>
                <c:pt idx="2106">
                  <c:v>0.393074215245142</c:v>
                </c:pt>
                <c:pt idx="2107">
                  <c:v>0.386913321335949</c:v>
                </c:pt>
                <c:pt idx="2108">
                  <c:v>0.390808385097392</c:v>
                </c:pt>
                <c:pt idx="2109">
                  <c:v>0.38733637423587</c:v>
                </c:pt>
                <c:pt idx="2110">
                  <c:v>0.386375746397068</c:v>
                </c:pt>
                <c:pt idx="2111">
                  <c:v>0.386549507570618</c:v>
                </c:pt>
                <c:pt idx="2112">
                  <c:v>0.397110123155079</c:v>
                </c:pt>
                <c:pt idx="2113">
                  <c:v>0.395396235081705</c:v>
                </c:pt>
                <c:pt idx="2114">
                  <c:v>0.395230097258331</c:v>
                </c:pt>
                <c:pt idx="2115">
                  <c:v>0.39341655783079</c:v>
                </c:pt>
                <c:pt idx="2116">
                  <c:v>0.391841569832416</c:v>
                </c:pt>
                <c:pt idx="2117">
                  <c:v>0.387582152063209</c:v>
                </c:pt>
                <c:pt idx="2118">
                  <c:v>0.386662286673304</c:v>
                </c:pt>
                <c:pt idx="2119">
                  <c:v>0.386909046504232</c:v>
                </c:pt>
                <c:pt idx="2120">
                  <c:v>0.389331383826827</c:v>
                </c:pt>
                <c:pt idx="2121">
                  <c:v>0.389399615849422</c:v>
                </c:pt>
                <c:pt idx="2122">
                  <c:v>0.39007940879285</c:v>
                </c:pt>
                <c:pt idx="2123">
                  <c:v>0.390642727635313</c:v>
                </c:pt>
                <c:pt idx="2124">
                  <c:v>0.391291524899999</c:v>
                </c:pt>
                <c:pt idx="2125">
                  <c:v>0.394297066298018</c:v>
                </c:pt>
                <c:pt idx="2126">
                  <c:v>0.398040887379371</c:v>
                </c:pt>
                <c:pt idx="2127">
                  <c:v>0.400853125121391</c:v>
                </c:pt>
                <c:pt idx="2128">
                  <c:v>0.321663347117222</c:v>
                </c:pt>
                <c:pt idx="2129">
                  <c:v>0.320704733389539</c:v>
                </c:pt>
                <c:pt idx="2130">
                  <c:v>0.320337388663154</c:v>
                </c:pt>
                <c:pt idx="2131">
                  <c:v>0.325422898407759</c:v>
                </c:pt>
                <c:pt idx="2132">
                  <c:v>0.320618260197205</c:v>
                </c:pt>
                <c:pt idx="2133">
                  <c:v>0.320103341856126</c:v>
                </c:pt>
                <c:pt idx="2134">
                  <c:v>0.318126494080881</c:v>
                </c:pt>
                <c:pt idx="2135">
                  <c:v>0.318090803739631</c:v>
                </c:pt>
                <c:pt idx="2136">
                  <c:v>0.315951025029747</c:v>
                </c:pt>
                <c:pt idx="2137">
                  <c:v>0.315066947646592</c:v>
                </c:pt>
                <c:pt idx="2138">
                  <c:v>0.316655963227023</c:v>
                </c:pt>
                <c:pt idx="2139">
                  <c:v>0.315817650513865</c:v>
                </c:pt>
                <c:pt idx="2140">
                  <c:v>0.318580395621857</c:v>
                </c:pt>
                <c:pt idx="2141">
                  <c:v>0.317855461600739</c:v>
                </c:pt>
                <c:pt idx="2142">
                  <c:v>0.321085714734556</c:v>
                </c:pt>
                <c:pt idx="2143">
                  <c:v>0.324796744305109</c:v>
                </c:pt>
                <c:pt idx="2144">
                  <c:v>0.475397634374306</c:v>
                </c:pt>
                <c:pt idx="2145">
                  <c:v>0.474952598378517</c:v>
                </c:pt>
                <c:pt idx="2146">
                  <c:v>0.486422124038395</c:v>
                </c:pt>
                <c:pt idx="2147">
                  <c:v>0.481840321933196</c:v>
                </c:pt>
                <c:pt idx="2148">
                  <c:v>0.483233222868664</c:v>
                </c:pt>
                <c:pt idx="2149">
                  <c:v>0.482842047787566</c:v>
                </c:pt>
                <c:pt idx="2150">
                  <c:v>0.481838281067292</c:v>
                </c:pt>
                <c:pt idx="2151">
                  <c:v>0.485738233468418</c:v>
                </c:pt>
                <c:pt idx="2152">
                  <c:v>0.476837568141676</c:v>
                </c:pt>
                <c:pt idx="2153">
                  <c:v>0.495109586486508</c:v>
                </c:pt>
                <c:pt idx="2154">
                  <c:v>0.489872046561874</c:v>
                </c:pt>
                <c:pt idx="2155">
                  <c:v>0.486785032390008</c:v>
                </c:pt>
                <c:pt idx="2156">
                  <c:v>0.485895781098486</c:v>
                </c:pt>
                <c:pt idx="2157">
                  <c:v>0.481633230210636</c:v>
                </c:pt>
                <c:pt idx="2158">
                  <c:v>0.483389347641258</c:v>
                </c:pt>
                <c:pt idx="2159">
                  <c:v>0.48581535694087</c:v>
                </c:pt>
                <c:pt idx="2160">
                  <c:v>0.346261143290558</c:v>
                </c:pt>
                <c:pt idx="2161">
                  <c:v>0.345936708052501</c:v>
                </c:pt>
                <c:pt idx="2162">
                  <c:v>0.339433279628449</c:v>
                </c:pt>
                <c:pt idx="2163">
                  <c:v>0.340274781103164</c:v>
                </c:pt>
                <c:pt idx="2164">
                  <c:v>0.336120465765</c:v>
                </c:pt>
                <c:pt idx="2165">
                  <c:v>0.338146062005105</c:v>
                </c:pt>
                <c:pt idx="2166">
                  <c:v>0.330422464859294</c:v>
                </c:pt>
                <c:pt idx="2167">
                  <c:v>0.327266407212883</c:v>
                </c:pt>
                <c:pt idx="2168">
                  <c:v>0.323849637092929</c:v>
                </c:pt>
                <c:pt idx="2169">
                  <c:v>0.322450690542271</c:v>
                </c:pt>
                <c:pt idx="2170">
                  <c:v>0.321042232554909</c:v>
                </c:pt>
                <c:pt idx="2171">
                  <c:v>0.319853366868898</c:v>
                </c:pt>
                <c:pt idx="2172">
                  <c:v>0.318383207650994</c:v>
                </c:pt>
                <c:pt idx="2173">
                  <c:v>0.31884417491526</c:v>
                </c:pt>
                <c:pt idx="2174">
                  <c:v>0.323008240932208</c:v>
                </c:pt>
                <c:pt idx="2175">
                  <c:v>0.326241135162515</c:v>
                </c:pt>
                <c:pt idx="2176">
                  <c:v>0.352372951493367</c:v>
                </c:pt>
                <c:pt idx="2177">
                  <c:v>0.350950920852292</c:v>
                </c:pt>
                <c:pt idx="2178">
                  <c:v>0.348708490029121</c:v>
                </c:pt>
                <c:pt idx="2179">
                  <c:v>0.345607725760117</c:v>
                </c:pt>
                <c:pt idx="2180">
                  <c:v>0.340931961653613</c:v>
                </c:pt>
                <c:pt idx="2181">
                  <c:v>0.337279896429935</c:v>
                </c:pt>
                <c:pt idx="2182">
                  <c:v>0.335693442591581</c:v>
                </c:pt>
                <c:pt idx="2183">
                  <c:v>0.334239111726581</c:v>
                </c:pt>
                <c:pt idx="2184">
                  <c:v>0.332215759237772</c:v>
                </c:pt>
                <c:pt idx="2185">
                  <c:v>0.332084692692218</c:v>
                </c:pt>
                <c:pt idx="2186">
                  <c:v>0.331781293701541</c:v>
                </c:pt>
                <c:pt idx="2187">
                  <c:v>0.330444793961051</c:v>
                </c:pt>
                <c:pt idx="2188">
                  <c:v>0.328652355361287</c:v>
                </c:pt>
                <c:pt idx="2189">
                  <c:v>0.330218084564029</c:v>
                </c:pt>
                <c:pt idx="2190">
                  <c:v>0.333315637831052</c:v>
                </c:pt>
                <c:pt idx="2191">
                  <c:v>0.336547847398603</c:v>
                </c:pt>
                <c:pt idx="2192">
                  <c:v>0.335304062561227</c:v>
                </c:pt>
                <c:pt idx="2193">
                  <c:v>0.335151365995319</c:v>
                </c:pt>
                <c:pt idx="2194">
                  <c:v>0.333409527721386</c:v>
                </c:pt>
                <c:pt idx="2195">
                  <c:v>0.33436251641235</c:v>
                </c:pt>
                <c:pt idx="2196">
                  <c:v>0.328253732904286</c:v>
                </c:pt>
                <c:pt idx="2197">
                  <c:v>0.329503450887403</c:v>
                </c:pt>
                <c:pt idx="2198">
                  <c:v>0.328143994133725</c:v>
                </c:pt>
                <c:pt idx="2199">
                  <c:v>0.327961440676187</c:v>
                </c:pt>
                <c:pt idx="2200">
                  <c:v>0.32526479719695</c:v>
                </c:pt>
                <c:pt idx="2201">
                  <c:v>0.323734103671224</c:v>
                </c:pt>
                <c:pt idx="2202">
                  <c:v>0.323936448874961</c:v>
                </c:pt>
                <c:pt idx="2203">
                  <c:v>0.32488460010523</c:v>
                </c:pt>
                <c:pt idx="2204">
                  <c:v>0.319879545764164</c:v>
                </c:pt>
                <c:pt idx="2205">
                  <c:v>0.318397713191595</c:v>
                </c:pt>
                <c:pt idx="2206">
                  <c:v>0.32083153223828</c:v>
                </c:pt>
                <c:pt idx="2207">
                  <c:v>0.322563890366958</c:v>
                </c:pt>
                <c:pt idx="2208">
                  <c:v>0.185731920508952</c:v>
                </c:pt>
                <c:pt idx="2209">
                  <c:v>0.187300041632251</c:v>
                </c:pt>
                <c:pt idx="2210">
                  <c:v>0.18201421389136</c:v>
                </c:pt>
                <c:pt idx="2211">
                  <c:v>0.180869197759273</c:v>
                </c:pt>
                <c:pt idx="2212">
                  <c:v>0.179122847830766</c:v>
                </c:pt>
                <c:pt idx="2213">
                  <c:v>0.178401985499939</c:v>
                </c:pt>
                <c:pt idx="2214">
                  <c:v>0.176149312444877</c:v>
                </c:pt>
                <c:pt idx="2215">
                  <c:v>0.173586905195198</c:v>
                </c:pt>
                <c:pt idx="2216">
                  <c:v>0.172793597212481</c:v>
                </c:pt>
                <c:pt idx="2217">
                  <c:v>0.174802007705927</c:v>
                </c:pt>
                <c:pt idx="2218">
                  <c:v>0.173260850357841</c:v>
                </c:pt>
                <c:pt idx="2219">
                  <c:v>0.172528827086833</c:v>
                </c:pt>
                <c:pt idx="2220">
                  <c:v>0.170287286288475</c:v>
                </c:pt>
                <c:pt idx="2221">
                  <c:v>0.166551668724384</c:v>
                </c:pt>
                <c:pt idx="2222">
                  <c:v>0.189369259579046</c:v>
                </c:pt>
                <c:pt idx="2223">
                  <c:v>0.191319893519285</c:v>
                </c:pt>
                <c:pt idx="2224">
                  <c:v>0.192245147203717</c:v>
                </c:pt>
                <c:pt idx="2225">
                  <c:v>0.192065872415101</c:v>
                </c:pt>
                <c:pt idx="2226">
                  <c:v>0.188640463087482</c:v>
                </c:pt>
                <c:pt idx="2227">
                  <c:v>0.187836513203537</c:v>
                </c:pt>
                <c:pt idx="2228">
                  <c:v>0.186587441213814</c:v>
                </c:pt>
                <c:pt idx="2229">
                  <c:v>0.183347718801568</c:v>
                </c:pt>
                <c:pt idx="2230">
                  <c:v>0.186495999497401</c:v>
                </c:pt>
                <c:pt idx="2231">
                  <c:v>0.187184930599739</c:v>
                </c:pt>
                <c:pt idx="2232">
                  <c:v>0.185829146254922</c:v>
                </c:pt>
                <c:pt idx="2233">
                  <c:v>0.184476605812544</c:v>
                </c:pt>
                <c:pt idx="2234">
                  <c:v>0.191378528768781</c:v>
                </c:pt>
                <c:pt idx="2235">
                  <c:v>0.209762565285842</c:v>
                </c:pt>
                <c:pt idx="2236">
                  <c:v>0.206502741956264</c:v>
                </c:pt>
                <c:pt idx="2237">
                  <c:v>0.206087605529711</c:v>
                </c:pt>
                <c:pt idx="2238">
                  <c:v>0.209885561270052</c:v>
                </c:pt>
                <c:pt idx="2239">
                  <c:v>0.214424850340008</c:v>
                </c:pt>
                <c:pt idx="2240">
                  <c:v>0.294255941244894</c:v>
                </c:pt>
                <c:pt idx="2241">
                  <c:v>0.293971914753911</c:v>
                </c:pt>
                <c:pt idx="2242">
                  <c:v>0.293359489263554</c:v>
                </c:pt>
                <c:pt idx="2243">
                  <c:v>0.292855239195336</c:v>
                </c:pt>
                <c:pt idx="2244">
                  <c:v>0.292337341534872</c:v>
                </c:pt>
                <c:pt idx="2245">
                  <c:v>0.291875894781225</c:v>
                </c:pt>
                <c:pt idx="2246">
                  <c:v>0.292247540669593</c:v>
                </c:pt>
                <c:pt idx="2247">
                  <c:v>0.292284887777474</c:v>
                </c:pt>
                <c:pt idx="2248">
                  <c:v>0.295075228422983</c:v>
                </c:pt>
                <c:pt idx="2249">
                  <c:v>0.274681359145622</c:v>
                </c:pt>
                <c:pt idx="2250">
                  <c:v>0.274586206253503</c:v>
                </c:pt>
                <c:pt idx="2251">
                  <c:v>0.294426740161523</c:v>
                </c:pt>
                <c:pt idx="2252">
                  <c:v>0.274110633981988</c:v>
                </c:pt>
                <c:pt idx="2253">
                  <c:v>0.276246908978186</c:v>
                </c:pt>
                <c:pt idx="2254">
                  <c:v>0.279900644163874</c:v>
                </c:pt>
                <c:pt idx="2255">
                  <c:v>0.283605546015829</c:v>
                </c:pt>
                <c:pt idx="2256">
                  <c:v>0.228273064997008</c:v>
                </c:pt>
                <c:pt idx="2257">
                  <c:v>0.226112677703257</c:v>
                </c:pt>
                <c:pt idx="2258">
                  <c:v>0.225832860524507</c:v>
                </c:pt>
                <c:pt idx="2259">
                  <c:v>0.226269656449924</c:v>
                </c:pt>
                <c:pt idx="2260">
                  <c:v>0.226269063492424</c:v>
                </c:pt>
                <c:pt idx="2261">
                  <c:v>0.229444878202841</c:v>
                </c:pt>
                <c:pt idx="2262">
                  <c:v>0.230812428427424</c:v>
                </c:pt>
                <c:pt idx="2263">
                  <c:v>0.227706266198674</c:v>
                </c:pt>
                <c:pt idx="2264">
                  <c:v>0.240248835866591</c:v>
                </c:pt>
                <c:pt idx="2265">
                  <c:v>0.237087784241591</c:v>
                </c:pt>
                <c:pt idx="2266">
                  <c:v>0.234209017751049</c:v>
                </c:pt>
                <c:pt idx="2267">
                  <c:v>0.234230611466618</c:v>
                </c:pt>
                <c:pt idx="2268">
                  <c:v>0.238227249099271</c:v>
                </c:pt>
                <c:pt idx="2269">
                  <c:v>0.238165553396169</c:v>
                </c:pt>
                <c:pt idx="2270">
                  <c:v>0.238126694243035</c:v>
                </c:pt>
                <c:pt idx="2271">
                  <c:v>0.238352751752322</c:v>
                </c:pt>
                <c:pt idx="2272">
                  <c:v>0.277353982947134</c:v>
                </c:pt>
                <c:pt idx="2273">
                  <c:v>0.277780982818741</c:v>
                </c:pt>
                <c:pt idx="2274">
                  <c:v>0.276104648778145</c:v>
                </c:pt>
                <c:pt idx="2275">
                  <c:v>0.274821980852841</c:v>
                </c:pt>
                <c:pt idx="2276">
                  <c:v>0.278699603624973</c:v>
                </c:pt>
                <c:pt idx="2277">
                  <c:v>0.276104501321833</c:v>
                </c:pt>
                <c:pt idx="2278">
                  <c:v>0.272733066800294</c:v>
                </c:pt>
                <c:pt idx="2279">
                  <c:v>0.271501109397565</c:v>
                </c:pt>
                <c:pt idx="2280">
                  <c:v>0.271069101916899</c:v>
                </c:pt>
                <c:pt idx="2281">
                  <c:v>0.270293455038765</c:v>
                </c:pt>
                <c:pt idx="2282">
                  <c:v>0.267829294608303</c:v>
                </c:pt>
                <c:pt idx="2283">
                  <c:v>0.268653741919317</c:v>
                </c:pt>
                <c:pt idx="2284">
                  <c:v>0.267885275035062</c:v>
                </c:pt>
                <c:pt idx="2285">
                  <c:v>0.268371736267075</c:v>
                </c:pt>
                <c:pt idx="2286">
                  <c:v>0.272999413848037</c:v>
                </c:pt>
                <c:pt idx="2287">
                  <c:v>0.276484032359672</c:v>
                </c:pt>
                <c:pt idx="2288">
                  <c:v>0.576574443803627</c:v>
                </c:pt>
                <c:pt idx="2289">
                  <c:v>0.551380979466596</c:v>
                </c:pt>
                <c:pt idx="2290">
                  <c:v>0.553109927470771</c:v>
                </c:pt>
                <c:pt idx="2291">
                  <c:v>0.560831712714966</c:v>
                </c:pt>
                <c:pt idx="2292">
                  <c:v>0.543645896775401</c:v>
                </c:pt>
                <c:pt idx="2293">
                  <c:v>0.541761150820564</c:v>
                </c:pt>
                <c:pt idx="2294">
                  <c:v>0.52811555590314</c:v>
                </c:pt>
                <c:pt idx="2295">
                  <c:v>0.527703929446165</c:v>
                </c:pt>
                <c:pt idx="2296">
                  <c:v>0.525731296231367</c:v>
                </c:pt>
                <c:pt idx="2297">
                  <c:v>0.518832460618442</c:v>
                </c:pt>
                <c:pt idx="2298">
                  <c:v>0.52604552057466</c:v>
                </c:pt>
                <c:pt idx="2299">
                  <c:v>0.520656238906821</c:v>
                </c:pt>
                <c:pt idx="2300">
                  <c:v>0.51619549887971</c:v>
                </c:pt>
                <c:pt idx="2301">
                  <c:v>0.511334358205779</c:v>
                </c:pt>
                <c:pt idx="2302">
                  <c:v>0.518798297960726</c:v>
                </c:pt>
                <c:pt idx="2303">
                  <c:v>0.522533572799141</c:v>
                </c:pt>
                <c:pt idx="2304">
                  <c:v>0.337201169927943</c:v>
                </c:pt>
                <c:pt idx="2305">
                  <c:v>0.331820937942859</c:v>
                </c:pt>
                <c:pt idx="2306">
                  <c:v>0.333480070553073</c:v>
                </c:pt>
                <c:pt idx="2307">
                  <c:v>0.33333430873725</c:v>
                </c:pt>
                <c:pt idx="2308">
                  <c:v>0.330682054027081</c:v>
                </c:pt>
                <c:pt idx="2309">
                  <c:v>0.332754263456377</c:v>
                </c:pt>
                <c:pt idx="2310">
                  <c:v>0.334184368505019</c:v>
                </c:pt>
                <c:pt idx="2311">
                  <c:v>0.33008543575366</c:v>
                </c:pt>
                <c:pt idx="2312">
                  <c:v>0.336305346459314</c:v>
                </c:pt>
                <c:pt idx="2313">
                  <c:v>0.331124535116336</c:v>
                </c:pt>
                <c:pt idx="2314">
                  <c:v>0.328756457465166</c:v>
                </c:pt>
                <c:pt idx="2315">
                  <c:v>0.337507358780661</c:v>
                </c:pt>
                <c:pt idx="2316">
                  <c:v>0.333427415509212</c:v>
                </c:pt>
                <c:pt idx="2317">
                  <c:v>0.335652334189993</c:v>
                </c:pt>
                <c:pt idx="2318">
                  <c:v>0.340599035174729</c:v>
                </c:pt>
                <c:pt idx="2319">
                  <c:v>0.344707311505666</c:v>
                </c:pt>
                <c:pt idx="2320">
                  <c:v>0.305042979790624</c:v>
                </c:pt>
                <c:pt idx="2321">
                  <c:v>0.294255920939923</c:v>
                </c:pt>
                <c:pt idx="2322">
                  <c:v>0.29588664814476</c:v>
                </c:pt>
                <c:pt idx="2323">
                  <c:v>0.296882528954272</c:v>
                </c:pt>
                <c:pt idx="2324">
                  <c:v>0.297334700237443</c:v>
                </c:pt>
                <c:pt idx="2325">
                  <c:v>0.305574932860929</c:v>
                </c:pt>
                <c:pt idx="2326">
                  <c:v>0.311628752095675</c:v>
                </c:pt>
                <c:pt idx="2327">
                  <c:v>0.312711209972118</c:v>
                </c:pt>
                <c:pt idx="2328">
                  <c:v>0.314174515299648</c:v>
                </c:pt>
                <c:pt idx="2329">
                  <c:v>0.316384085541203</c:v>
                </c:pt>
                <c:pt idx="2330">
                  <c:v>0.31850983257803</c:v>
                </c:pt>
                <c:pt idx="2331">
                  <c:v>0.324558357413122</c:v>
                </c:pt>
                <c:pt idx="2332">
                  <c:v>0.331124284533631</c:v>
                </c:pt>
                <c:pt idx="2333">
                  <c:v>0.333447295548306</c:v>
                </c:pt>
                <c:pt idx="2334">
                  <c:v>0.336549477351255</c:v>
                </c:pt>
                <c:pt idx="2335">
                  <c:v>0.339628565261527</c:v>
                </c:pt>
                <c:pt idx="2336">
                  <c:v>0.318381076555918</c:v>
                </c:pt>
                <c:pt idx="2337">
                  <c:v>0.317627976535305</c:v>
                </c:pt>
                <c:pt idx="2338">
                  <c:v>0.316838389770881</c:v>
                </c:pt>
                <c:pt idx="2339">
                  <c:v>0.316238058403378</c:v>
                </c:pt>
                <c:pt idx="2340">
                  <c:v>0.315280988779577</c:v>
                </c:pt>
                <c:pt idx="2341">
                  <c:v>0.313944474386996</c:v>
                </c:pt>
                <c:pt idx="2342">
                  <c:v>0.312825558588276</c:v>
                </c:pt>
                <c:pt idx="2343">
                  <c:v>0.312304473748764</c:v>
                </c:pt>
                <c:pt idx="2344">
                  <c:v>0.31203637073414</c:v>
                </c:pt>
                <c:pt idx="2345">
                  <c:v>0.317024561778012</c:v>
                </c:pt>
                <c:pt idx="2346">
                  <c:v>0.317387398582687</c:v>
                </c:pt>
                <c:pt idx="2347">
                  <c:v>0.318111187669232</c:v>
                </c:pt>
                <c:pt idx="2348">
                  <c:v>0.318876431657596</c:v>
                </c:pt>
                <c:pt idx="2349">
                  <c:v>0.319101039913968</c:v>
                </c:pt>
                <c:pt idx="2350">
                  <c:v>0.320644309180586</c:v>
                </c:pt>
                <c:pt idx="2351">
                  <c:v>0.322650398228578</c:v>
                </c:pt>
                <c:pt idx="2352">
                  <c:v>0.395491553865178</c:v>
                </c:pt>
                <c:pt idx="2353">
                  <c:v>0.394383636042413</c:v>
                </c:pt>
                <c:pt idx="2354">
                  <c:v>0.393167845732251</c:v>
                </c:pt>
                <c:pt idx="2355">
                  <c:v>0.39563533035969</c:v>
                </c:pt>
                <c:pt idx="2356">
                  <c:v>0.384481925616476</c:v>
                </c:pt>
                <c:pt idx="2357">
                  <c:v>0.395491337284829</c:v>
                </c:pt>
                <c:pt idx="2358">
                  <c:v>0.395872811271008</c:v>
                </c:pt>
                <c:pt idx="2359">
                  <c:v>0.397846493444382</c:v>
                </c:pt>
                <c:pt idx="2360">
                  <c:v>0.397747224020432</c:v>
                </c:pt>
                <c:pt idx="2361">
                  <c:v>0.397874467194585</c:v>
                </c:pt>
                <c:pt idx="2362">
                  <c:v>0.394813908643535</c:v>
                </c:pt>
                <c:pt idx="2363">
                  <c:v>0.39860800740089</c:v>
                </c:pt>
                <c:pt idx="2364">
                  <c:v>0.395240007322033</c:v>
                </c:pt>
                <c:pt idx="2365">
                  <c:v>0.394471807833806</c:v>
                </c:pt>
                <c:pt idx="2366">
                  <c:v>0.399457182883257</c:v>
                </c:pt>
                <c:pt idx="2367">
                  <c:v>0.402592176381759</c:v>
                </c:pt>
                <c:pt idx="2368">
                  <c:v>0.229731309669377</c:v>
                </c:pt>
                <c:pt idx="2369">
                  <c:v>0.22958964300271</c:v>
                </c:pt>
                <c:pt idx="2370">
                  <c:v>0.229447976336043</c:v>
                </c:pt>
                <c:pt idx="2371">
                  <c:v>0.229306309669377</c:v>
                </c:pt>
                <c:pt idx="2372">
                  <c:v>0.22916464300271</c:v>
                </c:pt>
                <c:pt idx="2373">
                  <c:v>0.229022976336043</c:v>
                </c:pt>
                <c:pt idx="2374">
                  <c:v>0.22896464300271</c:v>
                </c:pt>
                <c:pt idx="2375">
                  <c:v>0.228906309669377</c:v>
                </c:pt>
                <c:pt idx="2376">
                  <c:v>0.228847976336043</c:v>
                </c:pt>
                <c:pt idx="2377">
                  <c:v>0.22878964300271</c:v>
                </c:pt>
                <c:pt idx="2378">
                  <c:v>0.228731309669377</c:v>
                </c:pt>
                <c:pt idx="2379">
                  <c:v>0.22871464300271</c:v>
                </c:pt>
                <c:pt idx="2380">
                  <c:v>0.228697976336043</c:v>
                </c:pt>
                <c:pt idx="2381">
                  <c:v>0.228681309669377</c:v>
                </c:pt>
                <c:pt idx="2382">
                  <c:v>0.22866464300271</c:v>
                </c:pt>
                <c:pt idx="2383">
                  <c:v>0.228688559668842</c:v>
                </c:pt>
                <c:pt idx="2384">
                  <c:v>0.421309065731447</c:v>
                </c:pt>
                <c:pt idx="2385">
                  <c:v>0.425118709170555</c:v>
                </c:pt>
                <c:pt idx="2386">
                  <c:v>0.415070717635273</c:v>
                </c:pt>
                <c:pt idx="2387">
                  <c:v>0.423184332046231</c:v>
                </c:pt>
                <c:pt idx="2388">
                  <c:v>0.419146522386558</c:v>
                </c:pt>
                <c:pt idx="2389">
                  <c:v>0.417207074176784</c:v>
                </c:pt>
                <c:pt idx="2390">
                  <c:v>0.424967004493925</c:v>
                </c:pt>
                <c:pt idx="2391">
                  <c:v>0.429146838731058</c:v>
                </c:pt>
                <c:pt idx="2392">
                  <c:v>0.414939502317785</c:v>
                </c:pt>
                <c:pt idx="2393">
                  <c:v>0.4135950770913</c:v>
                </c:pt>
                <c:pt idx="2394">
                  <c:v>0.414812661868576</c:v>
                </c:pt>
                <c:pt idx="2395">
                  <c:v>0.412675799582945</c:v>
                </c:pt>
                <c:pt idx="2396">
                  <c:v>0.417271594872449</c:v>
                </c:pt>
                <c:pt idx="2397">
                  <c:v>0.414385816261853</c:v>
                </c:pt>
                <c:pt idx="2398">
                  <c:v>0.422433792728696</c:v>
                </c:pt>
                <c:pt idx="2399">
                  <c:v>0.425474024870004</c:v>
                </c:pt>
                <c:pt idx="2400">
                  <c:v>0.327786501477738</c:v>
                </c:pt>
                <c:pt idx="2401">
                  <c:v>0.328231928651407</c:v>
                </c:pt>
                <c:pt idx="2402">
                  <c:v>0.331459936529358</c:v>
                </c:pt>
                <c:pt idx="2403">
                  <c:v>0.3298126615595</c:v>
                </c:pt>
                <c:pt idx="2404">
                  <c:v>0.330006308247307</c:v>
                </c:pt>
                <c:pt idx="2405">
                  <c:v>0.331734032767734</c:v>
                </c:pt>
                <c:pt idx="2406">
                  <c:v>0.328485001102866</c:v>
                </c:pt>
                <c:pt idx="2407">
                  <c:v>0.327616890847213</c:v>
                </c:pt>
                <c:pt idx="2408">
                  <c:v>0.334892324422479</c:v>
                </c:pt>
                <c:pt idx="2409">
                  <c:v>0.322468671758132</c:v>
                </c:pt>
                <c:pt idx="2410">
                  <c:v>0.326552877607777</c:v>
                </c:pt>
                <c:pt idx="2411">
                  <c:v>0.330684418391872</c:v>
                </c:pt>
                <c:pt idx="2412">
                  <c:v>0.327096269259215</c:v>
                </c:pt>
                <c:pt idx="2413">
                  <c:v>0.335703563558507</c:v>
                </c:pt>
                <c:pt idx="2414">
                  <c:v>0.337917663224016</c:v>
                </c:pt>
                <c:pt idx="2415">
                  <c:v>0.340139012887873</c:v>
                </c:pt>
                <c:pt idx="2416">
                  <c:v>0.49910736675464</c:v>
                </c:pt>
                <c:pt idx="2417">
                  <c:v>0.500777227693874</c:v>
                </c:pt>
                <c:pt idx="2418">
                  <c:v>0.49362671503578</c:v>
                </c:pt>
                <c:pt idx="2419">
                  <c:v>0.497205854948329</c:v>
                </c:pt>
                <c:pt idx="2420">
                  <c:v>0.493817478137997</c:v>
                </c:pt>
                <c:pt idx="2421">
                  <c:v>0.488596321710139</c:v>
                </c:pt>
                <c:pt idx="2422">
                  <c:v>0.488986837924394</c:v>
                </c:pt>
                <c:pt idx="2423">
                  <c:v>0.488881582332957</c:v>
                </c:pt>
                <c:pt idx="2424">
                  <c:v>0.483912849649971</c:v>
                </c:pt>
                <c:pt idx="2425">
                  <c:v>0.481720462701682</c:v>
                </c:pt>
                <c:pt idx="2426">
                  <c:v>0.480268178299313</c:v>
                </c:pt>
                <c:pt idx="2427">
                  <c:v>0.477064272719359</c:v>
                </c:pt>
                <c:pt idx="2428">
                  <c:v>0.478463062466894</c:v>
                </c:pt>
                <c:pt idx="2429">
                  <c:v>0.478700465719388</c:v>
                </c:pt>
                <c:pt idx="2430">
                  <c:v>0.483127176079504</c:v>
                </c:pt>
                <c:pt idx="2431">
                  <c:v>0.486885047793142</c:v>
                </c:pt>
                <c:pt idx="2432">
                  <c:v>0.226941975665485</c:v>
                </c:pt>
                <c:pt idx="2433">
                  <c:v>0.225047921891926</c:v>
                </c:pt>
                <c:pt idx="2434">
                  <c:v>0.22402851742228</c:v>
                </c:pt>
                <c:pt idx="2435">
                  <c:v>0.220010683678718</c:v>
                </c:pt>
                <c:pt idx="2436">
                  <c:v>0.218193901367329</c:v>
                </c:pt>
                <c:pt idx="2437">
                  <c:v>0.216356653813767</c:v>
                </c:pt>
                <c:pt idx="2438">
                  <c:v>0.218024596621328</c:v>
                </c:pt>
                <c:pt idx="2439">
                  <c:v>0.217516086832632</c:v>
                </c:pt>
                <c:pt idx="2440">
                  <c:v>0.219141340384201</c:v>
                </c:pt>
                <c:pt idx="2441">
                  <c:v>0.22001181844471</c:v>
                </c:pt>
                <c:pt idx="2442">
                  <c:v>0.219712288012367</c:v>
                </c:pt>
                <c:pt idx="2443">
                  <c:v>0.219300618485855</c:v>
                </c:pt>
                <c:pt idx="2444">
                  <c:v>0.217294409792604</c:v>
                </c:pt>
                <c:pt idx="2445">
                  <c:v>0.219982243769654</c:v>
                </c:pt>
                <c:pt idx="2446">
                  <c:v>0.223877035946037</c:v>
                </c:pt>
                <c:pt idx="2447">
                  <c:v>0.227454880772268</c:v>
                </c:pt>
                <c:pt idx="2448">
                  <c:v>0.338683108538134</c:v>
                </c:pt>
                <c:pt idx="2449">
                  <c:v>0.33070916484038</c:v>
                </c:pt>
                <c:pt idx="2450">
                  <c:v>0.328852124398876</c:v>
                </c:pt>
                <c:pt idx="2451">
                  <c:v>0.322670120906058</c:v>
                </c:pt>
                <c:pt idx="2452">
                  <c:v>0.325612324322823</c:v>
                </c:pt>
                <c:pt idx="2453">
                  <c:v>0.326484536421254</c:v>
                </c:pt>
                <c:pt idx="2454">
                  <c:v>0.325656819698852</c:v>
                </c:pt>
                <c:pt idx="2455">
                  <c:v>0.325085097293534</c:v>
                </c:pt>
                <c:pt idx="2456">
                  <c:v>0.325720598049841</c:v>
                </c:pt>
                <c:pt idx="2457">
                  <c:v>0.323315380495221</c:v>
                </c:pt>
                <c:pt idx="2458">
                  <c:v>0.321225483995072</c:v>
                </c:pt>
                <c:pt idx="2459">
                  <c:v>0.322097597935912</c:v>
                </c:pt>
                <c:pt idx="2460">
                  <c:v>0.314404009611803</c:v>
                </c:pt>
                <c:pt idx="2461">
                  <c:v>0.3194173870789</c:v>
                </c:pt>
                <c:pt idx="2462">
                  <c:v>0.321151663935164</c:v>
                </c:pt>
                <c:pt idx="2463">
                  <c:v>0.323369071619466</c:v>
                </c:pt>
                <c:pt idx="2464">
                  <c:v>0.564085839875135</c:v>
                </c:pt>
                <c:pt idx="2465">
                  <c:v>0.562520191562329</c:v>
                </c:pt>
                <c:pt idx="2466">
                  <c:v>0.557797981420936</c:v>
                </c:pt>
                <c:pt idx="2467">
                  <c:v>0.561042014405241</c:v>
                </c:pt>
                <c:pt idx="2468">
                  <c:v>0.551754670360338</c:v>
                </c:pt>
                <c:pt idx="2469">
                  <c:v>0.54715048644825</c:v>
                </c:pt>
                <c:pt idx="2470">
                  <c:v>0.550305443357737</c:v>
                </c:pt>
                <c:pt idx="2471">
                  <c:v>0.559051141857793</c:v>
                </c:pt>
                <c:pt idx="2472">
                  <c:v>0.551805362102014</c:v>
                </c:pt>
                <c:pt idx="2473">
                  <c:v>0.539856123546459</c:v>
                </c:pt>
                <c:pt idx="2474">
                  <c:v>0.543228579144563</c:v>
                </c:pt>
                <c:pt idx="2475">
                  <c:v>0.546752016419262</c:v>
                </c:pt>
                <c:pt idx="2476">
                  <c:v>0.545660463496198</c:v>
                </c:pt>
                <c:pt idx="2477">
                  <c:v>0.546452110628876</c:v>
                </c:pt>
                <c:pt idx="2478">
                  <c:v>0.54999053256371</c:v>
                </c:pt>
                <c:pt idx="2479">
                  <c:v>0.552585121862504</c:v>
                </c:pt>
                <c:pt idx="2480">
                  <c:v>0.296802797258341</c:v>
                </c:pt>
                <c:pt idx="2481">
                  <c:v>0.296448062075262</c:v>
                </c:pt>
                <c:pt idx="2482">
                  <c:v>0.296133977298686</c:v>
                </c:pt>
                <c:pt idx="2483">
                  <c:v>0.29465424338644</c:v>
                </c:pt>
                <c:pt idx="2484">
                  <c:v>0.294466174870028</c:v>
                </c:pt>
                <c:pt idx="2485">
                  <c:v>0.293919122613778</c:v>
                </c:pt>
                <c:pt idx="2486">
                  <c:v>0.293581264199194</c:v>
                </c:pt>
                <c:pt idx="2487">
                  <c:v>0.293108320418757</c:v>
                </c:pt>
                <c:pt idx="2488">
                  <c:v>0.292635376638321</c:v>
                </c:pt>
                <c:pt idx="2489">
                  <c:v>0.291806835296908</c:v>
                </c:pt>
                <c:pt idx="2490">
                  <c:v>0.290770643548991</c:v>
                </c:pt>
                <c:pt idx="2491">
                  <c:v>0.290148439125634</c:v>
                </c:pt>
                <c:pt idx="2492">
                  <c:v>0.289198917629106</c:v>
                </c:pt>
                <c:pt idx="2493">
                  <c:v>0.288252729465912</c:v>
                </c:pt>
                <c:pt idx="2494">
                  <c:v>0.291397177774526</c:v>
                </c:pt>
                <c:pt idx="2495">
                  <c:v>0.295244959416474</c:v>
                </c:pt>
                <c:pt idx="2496">
                  <c:v>0.213254686413204</c:v>
                </c:pt>
                <c:pt idx="2497">
                  <c:v>0.213288015233496</c:v>
                </c:pt>
                <c:pt idx="2498">
                  <c:v>0.21225407366716</c:v>
                </c:pt>
                <c:pt idx="2499">
                  <c:v>0.211420682380536</c:v>
                </c:pt>
                <c:pt idx="2500">
                  <c:v>0.20982918604601</c:v>
                </c:pt>
                <c:pt idx="2501">
                  <c:v>0.211182673058795</c:v>
                </c:pt>
                <c:pt idx="2502">
                  <c:v>0.212356323575727</c:v>
                </c:pt>
                <c:pt idx="2503">
                  <c:v>0.209061454781535</c:v>
                </c:pt>
                <c:pt idx="2504">
                  <c:v>0.209409906010748</c:v>
                </c:pt>
                <c:pt idx="2505">
                  <c:v>0.209128545256184</c:v>
                </c:pt>
                <c:pt idx="2506">
                  <c:v>0.210229134131796</c:v>
                </c:pt>
                <c:pt idx="2507">
                  <c:v>0.211260057313228</c:v>
                </c:pt>
                <c:pt idx="2508">
                  <c:v>0.213111428270753</c:v>
                </c:pt>
                <c:pt idx="2509">
                  <c:v>0.212858532442371</c:v>
                </c:pt>
                <c:pt idx="2510">
                  <c:v>0.220391361668249</c:v>
                </c:pt>
                <c:pt idx="2511">
                  <c:v>0.224373626744819</c:v>
                </c:pt>
                <c:pt idx="2512">
                  <c:v>0.204034707229556</c:v>
                </c:pt>
                <c:pt idx="2513">
                  <c:v>0.202356756933701</c:v>
                </c:pt>
                <c:pt idx="2514">
                  <c:v>0.203137139971179</c:v>
                </c:pt>
                <c:pt idx="2515">
                  <c:v>0.195068146289323</c:v>
                </c:pt>
                <c:pt idx="2516">
                  <c:v>0.208697121357975</c:v>
                </c:pt>
                <c:pt idx="2517">
                  <c:v>0.190398250898171</c:v>
                </c:pt>
                <c:pt idx="2518">
                  <c:v>0.195758544190813</c:v>
                </c:pt>
                <c:pt idx="2519">
                  <c:v>0.191654531585716</c:v>
                </c:pt>
                <c:pt idx="2520">
                  <c:v>0.195780921875905</c:v>
                </c:pt>
                <c:pt idx="2521">
                  <c:v>0.193252159241628</c:v>
                </c:pt>
                <c:pt idx="2522">
                  <c:v>0.192218667241838</c:v>
                </c:pt>
                <c:pt idx="2523">
                  <c:v>0.196827284745554</c:v>
                </c:pt>
                <c:pt idx="2524">
                  <c:v>0.194320471728132</c:v>
                </c:pt>
                <c:pt idx="2525">
                  <c:v>0.195096690455346</c:v>
                </c:pt>
                <c:pt idx="2526">
                  <c:v>0.199469340106546</c:v>
                </c:pt>
                <c:pt idx="2527">
                  <c:v>0.203947684848764</c:v>
                </c:pt>
                <c:pt idx="2528">
                  <c:v>0.466541612390792</c:v>
                </c:pt>
                <c:pt idx="2529">
                  <c:v>0.466652099884877</c:v>
                </c:pt>
                <c:pt idx="2530">
                  <c:v>0.464083005670406</c:v>
                </c:pt>
                <c:pt idx="2531">
                  <c:v>0.461833773783729</c:v>
                </c:pt>
                <c:pt idx="2532">
                  <c:v>0.46149648967255</c:v>
                </c:pt>
                <c:pt idx="2533">
                  <c:v>0.458365095430406</c:v>
                </c:pt>
                <c:pt idx="2534">
                  <c:v>0.479192968094379</c:v>
                </c:pt>
                <c:pt idx="2535">
                  <c:v>0.465571825871585</c:v>
                </c:pt>
                <c:pt idx="2536">
                  <c:v>0.463053489390965</c:v>
                </c:pt>
                <c:pt idx="2537">
                  <c:v>0.473470001152622</c:v>
                </c:pt>
                <c:pt idx="2538">
                  <c:v>0.480252877110417</c:v>
                </c:pt>
                <c:pt idx="2539">
                  <c:v>0.477874539495689</c:v>
                </c:pt>
                <c:pt idx="2540">
                  <c:v>0.47519058991023</c:v>
                </c:pt>
                <c:pt idx="2541">
                  <c:v>0.471112610112068</c:v>
                </c:pt>
                <c:pt idx="2542">
                  <c:v>0.471282859006366</c:v>
                </c:pt>
                <c:pt idx="2543">
                  <c:v>0.473776446658818</c:v>
                </c:pt>
                <c:pt idx="2544">
                  <c:v>0.517455329097773</c:v>
                </c:pt>
                <c:pt idx="2545">
                  <c:v>0.515943419095553</c:v>
                </c:pt>
                <c:pt idx="2546">
                  <c:v>0.514373932009199</c:v>
                </c:pt>
                <c:pt idx="2547">
                  <c:v>0.519219690410424</c:v>
                </c:pt>
                <c:pt idx="2548">
                  <c:v>0.524094186349552</c:v>
                </c:pt>
                <c:pt idx="2549">
                  <c:v>0.525825772881015</c:v>
                </c:pt>
                <c:pt idx="2550">
                  <c:v>0.527691152263208</c:v>
                </c:pt>
                <c:pt idx="2551">
                  <c:v>0.529780109977696</c:v>
                </c:pt>
                <c:pt idx="2552">
                  <c:v>0.531922459715757</c:v>
                </c:pt>
                <c:pt idx="2553">
                  <c:v>0.533076466361162</c:v>
                </c:pt>
                <c:pt idx="2554">
                  <c:v>0.532537889124775</c:v>
                </c:pt>
                <c:pt idx="2555">
                  <c:v>0.532146545029741</c:v>
                </c:pt>
                <c:pt idx="2556">
                  <c:v>0.532002751807146</c:v>
                </c:pt>
                <c:pt idx="2557">
                  <c:v>0.531557353428368</c:v>
                </c:pt>
                <c:pt idx="2558">
                  <c:v>0.53293161071221</c:v>
                </c:pt>
                <c:pt idx="2559">
                  <c:v>0.53475186799018</c:v>
                </c:pt>
                <c:pt idx="2560">
                  <c:v>0.342126849822025</c:v>
                </c:pt>
                <c:pt idx="2561">
                  <c:v>0.343610862694349</c:v>
                </c:pt>
                <c:pt idx="2562">
                  <c:v>0.342065026528233</c:v>
                </c:pt>
                <c:pt idx="2563">
                  <c:v>0.34272082675039</c:v>
                </c:pt>
                <c:pt idx="2564">
                  <c:v>0.344816892407893</c:v>
                </c:pt>
                <c:pt idx="2565">
                  <c:v>0.347262673135313</c:v>
                </c:pt>
                <c:pt idx="2566">
                  <c:v>0.348404884800525</c:v>
                </c:pt>
                <c:pt idx="2567">
                  <c:v>0.355144897969412</c:v>
                </c:pt>
                <c:pt idx="2568">
                  <c:v>0.355430804312258</c:v>
                </c:pt>
                <c:pt idx="2569">
                  <c:v>0.35707656002554</c:v>
                </c:pt>
                <c:pt idx="2570">
                  <c:v>0.357909756079107</c:v>
                </c:pt>
                <c:pt idx="2571">
                  <c:v>0.358533946036498</c:v>
                </c:pt>
                <c:pt idx="2572">
                  <c:v>0.35945769477705</c:v>
                </c:pt>
                <c:pt idx="2573">
                  <c:v>0.35953005733324</c:v>
                </c:pt>
                <c:pt idx="2574">
                  <c:v>0.362892650355183</c:v>
                </c:pt>
                <c:pt idx="2575">
                  <c:v>0.366328755931833</c:v>
                </c:pt>
                <c:pt idx="2576">
                  <c:v>0.177596462204476</c:v>
                </c:pt>
                <c:pt idx="2577">
                  <c:v>0.171000702008096</c:v>
                </c:pt>
                <c:pt idx="2578">
                  <c:v>0.169472136900474</c:v>
                </c:pt>
                <c:pt idx="2579">
                  <c:v>0.167836985619829</c:v>
                </c:pt>
                <c:pt idx="2580">
                  <c:v>0.168263946339553</c:v>
                </c:pt>
                <c:pt idx="2581">
                  <c:v>0.166548221134704</c:v>
                </c:pt>
                <c:pt idx="2582">
                  <c:v>0.167063362700571</c:v>
                </c:pt>
                <c:pt idx="2583">
                  <c:v>0.172166634271323</c:v>
                </c:pt>
                <c:pt idx="2584">
                  <c:v>0.164880635169887</c:v>
                </c:pt>
                <c:pt idx="2585">
                  <c:v>0.16515860883743</c:v>
                </c:pt>
                <c:pt idx="2586">
                  <c:v>0.175113714182192</c:v>
                </c:pt>
                <c:pt idx="2587">
                  <c:v>0.167780701958144</c:v>
                </c:pt>
                <c:pt idx="2588">
                  <c:v>0.163220122441707</c:v>
                </c:pt>
                <c:pt idx="2589">
                  <c:v>0.166679620898699</c:v>
                </c:pt>
                <c:pt idx="2590">
                  <c:v>0.191598985553592</c:v>
                </c:pt>
                <c:pt idx="2591">
                  <c:v>0.193416194351649</c:v>
                </c:pt>
                <c:pt idx="2592">
                  <c:v>0.318440604104952</c:v>
                </c:pt>
                <c:pt idx="2593">
                  <c:v>0.31860121934979</c:v>
                </c:pt>
                <c:pt idx="2594">
                  <c:v>0.317562781091814</c:v>
                </c:pt>
                <c:pt idx="2595">
                  <c:v>0.31401495004462</c:v>
                </c:pt>
                <c:pt idx="2596">
                  <c:v>0.30934969422138</c:v>
                </c:pt>
                <c:pt idx="2597">
                  <c:v>0.305400965535893</c:v>
                </c:pt>
                <c:pt idx="2598">
                  <c:v>0.301732768299669</c:v>
                </c:pt>
                <c:pt idx="2599">
                  <c:v>0.303991486958288</c:v>
                </c:pt>
                <c:pt idx="2600">
                  <c:v>0.30527796072241</c:v>
                </c:pt>
                <c:pt idx="2601">
                  <c:v>0.304831569063712</c:v>
                </c:pt>
                <c:pt idx="2602">
                  <c:v>0.304841243385583</c:v>
                </c:pt>
                <c:pt idx="2603">
                  <c:v>0.302510524270273</c:v>
                </c:pt>
                <c:pt idx="2604">
                  <c:v>0.301010607491063</c:v>
                </c:pt>
                <c:pt idx="2605">
                  <c:v>0.301585687415572</c:v>
                </c:pt>
                <c:pt idx="2606">
                  <c:v>0.305591143153774</c:v>
                </c:pt>
                <c:pt idx="2607">
                  <c:v>0.309911763065351</c:v>
                </c:pt>
                <c:pt idx="2608">
                  <c:v>0.485341460282682</c:v>
                </c:pt>
                <c:pt idx="2609">
                  <c:v>0.488162613370823</c:v>
                </c:pt>
                <c:pt idx="2610">
                  <c:v>0.490903889261285</c:v>
                </c:pt>
                <c:pt idx="2611">
                  <c:v>0.492908112942118</c:v>
                </c:pt>
                <c:pt idx="2612">
                  <c:v>0.495549471295616</c:v>
                </c:pt>
                <c:pt idx="2613">
                  <c:v>0.50246813427425</c:v>
                </c:pt>
                <c:pt idx="2614">
                  <c:v>0.499957207621164</c:v>
                </c:pt>
                <c:pt idx="2615">
                  <c:v>0.500656291121095</c:v>
                </c:pt>
                <c:pt idx="2616">
                  <c:v>0.496555690784672</c:v>
                </c:pt>
                <c:pt idx="2617">
                  <c:v>0.501271915441999</c:v>
                </c:pt>
                <c:pt idx="2618">
                  <c:v>0.505281144353098</c:v>
                </c:pt>
                <c:pt idx="2619">
                  <c:v>0.500441134185178</c:v>
                </c:pt>
                <c:pt idx="2620">
                  <c:v>0.495729355705595</c:v>
                </c:pt>
                <c:pt idx="2621">
                  <c:v>0.495340189461879</c:v>
                </c:pt>
                <c:pt idx="2622">
                  <c:v>0.499153474023171</c:v>
                </c:pt>
                <c:pt idx="2623">
                  <c:v>0.502901431676077</c:v>
                </c:pt>
                <c:pt idx="2624">
                  <c:v>0.330081962268103</c:v>
                </c:pt>
                <c:pt idx="2625">
                  <c:v>0.325529065501622</c:v>
                </c:pt>
                <c:pt idx="2626">
                  <c:v>0.331148160587376</c:v>
                </c:pt>
                <c:pt idx="2627">
                  <c:v>0.332632743196098</c:v>
                </c:pt>
                <c:pt idx="2628">
                  <c:v>0.330449352810917</c:v>
                </c:pt>
                <c:pt idx="2629">
                  <c:v>0.328368907901753</c:v>
                </c:pt>
                <c:pt idx="2630">
                  <c:v>0.325500751263389</c:v>
                </c:pt>
                <c:pt idx="2631">
                  <c:v>0.319915372357579</c:v>
                </c:pt>
                <c:pt idx="2632">
                  <c:v>0.317439064294818</c:v>
                </c:pt>
                <c:pt idx="2633">
                  <c:v>0.313911602198209</c:v>
                </c:pt>
                <c:pt idx="2634">
                  <c:v>0.319687076164392</c:v>
                </c:pt>
                <c:pt idx="2635">
                  <c:v>0.313809142666703</c:v>
                </c:pt>
                <c:pt idx="2636">
                  <c:v>0.308158827045149</c:v>
                </c:pt>
                <c:pt idx="2637">
                  <c:v>0.297815840628451</c:v>
                </c:pt>
                <c:pt idx="2638">
                  <c:v>0.305337086581842</c:v>
                </c:pt>
                <c:pt idx="2639">
                  <c:v>0.308632951749984</c:v>
                </c:pt>
                <c:pt idx="2640">
                  <c:v>0.435265154395842</c:v>
                </c:pt>
                <c:pt idx="2641">
                  <c:v>0.434168449730087</c:v>
                </c:pt>
                <c:pt idx="2642">
                  <c:v>0.436150489899501</c:v>
                </c:pt>
                <c:pt idx="2643">
                  <c:v>0.442245689014245</c:v>
                </c:pt>
                <c:pt idx="2644">
                  <c:v>0.445645302477372</c:v>
                </c:pt>
                <c:pt idx="2645">
                  <c:v>0.446085946573396</c:v>
                </c:pt>
                <c:pt idx="2646">
                  <c:v>0.452134069366968</c:v>
                </c:pt>
                <c:pt idx="2647">
                  <c:v>0.460105456453083</c:v>
                </c:pt>
                <c:pt idx="2648">
                  <c:v>0.46222279027452</c:v>
                </c:pt>
                <c:pt idx="2649">
                  <c:v>0.462770350628422</c:v>
                </c:pt>
                <c:pt idx="2650">
                  <c:v>0.464409622243956</c:v>
                </c:pt>
                <c:pt idx="2651">
                  <c:v>0.457564342023096</c:v>
                </c:pt>
                <c:pt idx="2652">
                  <c:v>0.459570013206187</c:v>
                </c:pt>
                <c:pt idx="2653">
                  <c:v>0.461368924730694</c:v>
                </c:pt>
                <c:pt idx="2654">
                  <c:v>0.464482648430095</c:v>
                </c:pt>
                <c:pt idx="2655">
                  <c:v>0.467600588797353</c:v>
                </c:pt>
                <c:pt idx="2656">
                  <c:v>0.198087757795413</c:v>
                </c:pt>
                <c:pt idx="2657">
                  <c:v>0.198237493223037</c:v>
                </c:pt>
                <c:pt idx="2658">
                  <c:v>0.197695832315519</c:v>
                </c:pt>
                <c:pt idx="2659">
                  <c:v>0.198055181668337</c:v>
                </c:pt>
                <c:pt idx="2660">
                  <c:v>0.19795656267829</c:v>
                </c:pt>
                <c:pt idx="2661">
                  <c:v>0.196992728392326</c:v>
                </c:pt>
                <c:pt idx="2662">
                  <c:v>0.197890548370441</c:v>
                </c:pt>
                <c:pt idx="2663">
                  <c:v>0.197958433015035</c:v>
                </c:pt>
                <c:pt idx="2664">
                  <c:v>0.194649766795207</c:v>
                </c:pt>
                <c:pt idx="2665">
                  <c:v>0.195408172248324</c:v>
                </c:pt>
                <c:pt idx="2666">
                  <c:v>0.196533414259215</c:v>
                </c:pt>
                <c:pt idx="2667">
                  <c:v>0.208079359634741</c:v>
                </c:pt>
                <c:pt idx="2668">
                  <c:v>0.208102501016726</c:v>
                </c:pt>
                <c:pt idx="2669">
                  <c:v>0.207723521280284</c:v>
                </c:pt>
                <c:pt idx="2670">
                  <c:v>0.211038238954519</c:v>
                </c:pt>
                <c:pt idx="2671">
                  <c:v>0.214450373293989</c:v>
                </c:pt>
                <c:pt idx="2672">
                  <c:v>0.165841876882469</c:v>
                </c:pt>
                <c:pt idx="2673">
                  <c:v>0.162130752750892</c:v>
                </c:pt>
                <c:pt idx="2674">
                  <c:v>0.161999303416063</c:v>
                </c:pt>
                <c:pt idx="2675">
                  <c:v>0.160983097983673</c:v>
                </c:pt>
                <c:pt idx="2676">
                  <c:v>0.161633152713885</c:v>
                </c:pt>
                <c:pt idx="2677">
                  <c:v>0.162395605818081</c:v>
                </c:pt>
                <c:pt idx="2678">
                  <c:v>0.160193767549309</c:v>
                </c:pt>
                <c:pt idx="2679">
                  <c:v>0.159830140662651</c:v>
                </c:pt>
                <c:pt idx="2680">
                  <c:v>0.160571217981189</c:v>
                </c:pt>
                <c:pt idx="2681">
                  <c:v>0.154475140040293</c:v>
                </c:pt>
                <c:pt idx="2682">
                  <c:v>0.15075842018246</c:v>
                </c:pt>
                <c:pt idx="2683">
                  <c:v>0.151195220086771</c:v>
                </c:pt>
                <c:pt idx="2684">
                  <c:v>0.152745363388435</c:v>
                </c:pt>
                <c:pt idx="2685">
                  <c:v>0.172822741473242</c:v>
                </c:pt>
                <c:pt idx="2686">
                  <c:v>0.176913175895253</c:v>
                </c:pt>
                <c:pt idx="2687">
                  <c:v>0.181345526981467</c:v>
                </c:pt>
                <c:pt idx="2688">
                  <c:v>0.247588972903876</c:v>
                </c:pt>
                <c:pt idx="2689">
                  <c:v>0.2431212842907</c:v>
                </c:pt>
                <c:pt idx="2690">
                  <c:v>0.243894336695724</c:v>
                </c:pt>
                <c:pt idx="2691">
                  <c:v>0.239007476609148</c:v>
                </c:pt>
                <c:pt idx="2692">
                  <c:v>0.241701764892368</c:v>
                </c:pt>
                <c:pt idx="2693">
                  <c:v>0.240471244472889</c:v>
                </c:pt>
                <c:pt idx="2694">
                  <c:v>0.230354717838293</c:v>
                </c:pt>
                <c:pt idx="2695">
                  <c:v>0.233511781567489</c:v>
                </c:pt>
                <c:pt idx="2696">
                  <c:v>0.232563528606406</c:v>
                </c:pt>
                <c:pt idx="2697">
                  <c:v>0.234283437800535</c:v>
                </c:pt>
                <c:pt idx="2698">
                  <c:v>0.239298579983826</c:v>
                </c:pt>
                <c:pt idx="2699">
                  <c:v>0.236381332782083</c:v>
                </c:pt>
                <c:pt idx="2700">
                  <c:v>0.231269275768352</c:v>
                </c:pt>
                <c:pt idx="2701">
                  <c:v>0.230897857324815</c:v>
                </c:pt>
                <c:pt idx="2702">
                  <c:v>0.243841184209629</c:v>
                </c:pt>
                <c:pt idx="2703">
                  <c:v>0.247981162230592</c:v>
                </c:pt>
                <c:pt idx="2704">
                  <c:v>0.37974521635394</c:v>
                </c:pt>
                <c:pt idx="2705">
                  <c:v>0.360285686790493</c:v>
                </c:pt>
                <c:pt idx="2706">
                  <c:v>0.362064627748297</c:v>
                </c:pt>
                <c:pt idx="2707">
                  <c:v>0.364742397616431</c:v>
                </c:pt>
                <c:pt idx="2708">
                  <c:v>0.366009179702018</c:v>
                </c:pt>
                <c:pt idx="2709">
                  <c:v>0.360186553778235</c:v>
                </c:pt>
                <c:pt idx="2710">
                  <c:v>0.359548597865157</c:v>
                </c:pt>
                <c:pt idx="2711">
                  <c:v>0.362754580941195</c:v>
                </c:pt>
                <c:pt idx="2712">
                  <c:v>0.360416358545594</c:v>
                </c:pt>
                <c:pt idx="2713">
                  <c:v>0.355238511464348</c:v>
                </c:pt>
                <c:pt idx="2714">
                  <c:v>0.36073716812484</c:v>
                </c:pt>
                <c:pt idx="2715">
                  <c:v>0.365289498349036</c:v>
                </c:pt>
                <c:pt idx="2716">
                  <c:v>0.370279894051645</c:v>
                </c:pt>
                <c:pt idx="2717">
                  <c:v>0.375405126342871</c:v>
                </c:pt>
                <c:pt idx="2718">
                  <c:v>0.384478035524965</c:v>
                </c:pt>
                <c:pt idx="2719">
                  <c:v>0.388909768166162</c:v>
                </c:pt>
                <c:pt idx="2720">
                  <c:v>0.513272286591849</c:v>
                </c:pt>
                <c:pt idx="2721">
                  <c:v>0.512169382674842</c:v>
                </c:pt>
                <c:pt idx="2722">
                  <c:v>0.51470917258325</c:v>
                </c:pt>
                <c:pt idx="2723">
                  <c:v>0.516590275849758</c:v>
                </c:pt>
                <c:pt idx="2724">
                  <c:v>0.5154108764777</c:v>
                </c:pt>
                <c:pt idx="2725">
                  <c:v>0.513930551276064</c:v>
                </c:pt>
                <c:pt idx="2726">
                  <c:v>0.507723614839742</c:v>
                </c:pt>
                <c:pt idx="2727">
                  <c:v>0.500571701498722</c:v>
                </c:pt>
                <c:pt idx="2728">
                  <c:v>0.507414110459272</c:v>
                </c:pt>
                <c:pt idx="2729">
                  <c:v>0.505620940284333</c:v>
                </c:pt>
                <c:pt idx="2730">
                  <c:v>0.50459001958095</c:v>
                </c:pt>
                <c:pt idx="2731">
                  <c:v>0.509621787896941</c:v>
                </c:pt>
                <c:pt idx="2732">
                  <c:v>0.510729854695276</c:v>
                </c:pt>
                <c:pt idx="2733">
                  <c:v>0.515179096477342</c:v>
                </c:pt>
                <c:pt idx="2734">
                  <c:v>0.515925240024824</c:v>
                </c:pt>
                <c:pt idx="2735">
                  <c:v>0.518541309283026</c:v>
                </c:pt>
                <c:pt idx="2736">
                  <c:v>0.262659575858978</c:v>
                </c:pt>
                <c:pt idx="2737">
                  <c:v>0.26088955950392</c:v>
                </c:pt>
                <c:pt idx="2738">
                  <c:v>0.258733191131712</c:v>
                </c:pt>
                <c:pt idx="2739">
                  <c:v>0.25696707654777</c:v>
                </c:pt>
                <c:pt idx="2740">
                  <c:v>0.254795048515918</c:v>
                </c:pt>
                <c:pt idx="2741">
                  <c:v>0.251664763955425</c:v>
                </c:pt>
                <c:pt idx="2742">
                  <c:v>0.251339162842096</c:v>
                </c:pt>
                <c:pt idx="2743">
                  <c:v>0.250360338474236</c:v>
                </c:pt>
                <c:pt idx="2744">
                  <c:v>0.256741251957665</c:v>
                </c:pt>
                <c:pt idx="2745">
                  <c:v>0.258398836642558</c:v>
                </c:pt>
                <c:pt idx="2746">
                  <c:v>0.259875603854765</c:v>
                </c:pt>
                <c:pt idx="2747">
                  <c:v>0.260079332937766</c:v>
                </c:pt>
                <c:pt idx="2748">
                  <c:v>0.259741291162667</c:v>
                </c:pt>
                <c:pt idx="2749">
                  <c:v>0.260841362529819</c:v>
                </c:pt>
                <c:pt idx="2750">
                  <c:v>0.264546908404457</c:v>
                </c:pt>
                <c:pt idx="2751">
                  <c:v>0.268561605798404</c:v>
                </c:pt>
                <c:pt idx="2752">
                  <c:v>0.488232381378049</c:v>
                </c:pt>
                <c:pt idx="2753">
                  <c:v>0.489183191023883</c:v>
                </c:pt>
                <c:pt idx="2754">
                  <c:v>0.508307278973883</c:v>
                </c:pt>
                <c:pt idx="2755">
                  <c:v>0.535161141136383</c:v>
                </c:pt>
                <c:pt idx="2756">
                  <c:v>0.514343567628049</c:v>
                </c:pt>
                <c:pt idx="2757">
                  <c:v>0.519506705403049</c:v>
                </c:pt>
                <c:pt idx="2758">
                  <c:v>0.516390199550966</c:v>
                </c:pt>
                <c:pt idx="2759">
                  <c:v>0.508625557561383</c:v>
                </c:pt>
                <c:pt idx="2760">
                  <c:v>0.505577050988466</c:v>
                </c:pt>
                <c:pt idx="2761">
                  <c:v>0.505573160936383</c:v>
                </c:pt>
                <c:pt idx="2762">
                  <c:v>0.5026925559968</c:v>
                </c:pt>
                <c:pt idx="2763">
                  <c:v>0.499837874558605</c:v>
                </c:pt>
                <c:pt idx="2764">
                  <c:v>0.494325545307911</c:v>
                </c:pt>
                <c:pt idx="2765">
                  <c:v>0.488728244238569</c:v>
                </c:pt>
                <c:pt idx="2766">
                  <c:v>0.480210133000864</c:v>
                </c:pt>
                <c:pt idx="2767">
                  <c:v>0.481256892268926</c:v>
                </c:pt>
                <c:pt idx="2768">
                  <c:v>0.518075986306209</c:v>
                </c:pt>
                <c:pt idx="2769">
                  <c:v>0.517517530148973</c:v>
                </c:pt>
                <c:pt idx="2770">
                  <c:v>0.522528006226633</c:v>
                </c:pt>
                <c:pt idx="2771">
                  <c:v>0.529029593856152</c:v>
                </c:pt>
                <c:pt idx="2772">
                  <c:v>0.525216532762932</c:v>
                </c:pt>
                <c:pt idx="2773">
                  <c:v>0.520615495238247</c:v>
                </c:pt>
                <c:pt idx="2774">
                  <c:v>0.523537670883084</c:v>
                </c:pt>
                <c:pt idx="2775">
                  <c:v>0.524364187801596</c:v>
                </c:pt>
                <c:pt idx="2776">
                  <c:v>0.519389863427286</c:v>
                </c:pt>
                <c:pt idx="2777">
                  <c:v>0.525141722332996</c:v>
                </c:pt>
                <c:pt idx="2778">
                  <c:v>0.523495454852125</c:v>
                </c:pt>
                <c:pt idx="2779">
                  <c:v>0.518415445406166</c:v>
                </c:pt>
                <c:pt idx="2780">
                  <c:v>0.508393430296617</c:v>
                </c:pt>
                <c:pt idx="2781">
                  <c:v>0.501164821791627</c:v>
                </c:pt>
                <c:pt idx="2782">
                  <c:v>0.504801333146478</c:v>
                </c:pt>
                <c:pt idx="2783">
                  <c:v>0.507650450220164</c:v>
                </c:pt>
                <c:pt idx="2784">
                  <c:v>0.384763552488213</c:v>
                </c:pt>
                <c:pt idx="2785">
                  <c:v>0.384570079277014</c:v>
                </c:pt>
                <c:pt idx="2786">
                  <c:v>0.38664460569448</c:v>
                </c:pt>
                <c:pt idx="2787">
                  <c:v>0.393361452583335</c:v>
                </c:pt>
                <c:pt idx="2788">
                  <c:v>0.393869700428728</c:v>
                </c:pt>
                <c:pt idx="2789">
                  <c:v>0.394442973766058</c:v>
                </c:pt>
                <c:pt idx="2790">
                  <c:v>0.397912583041431</c:v>
                </c:pt>
                <c:pt idx="2791">
                  <c:v>0.397587930416348</c:v>
                </c:pt>
                <c:pt idx="2792">
                  <c:v>0.378487064227384</c:v>
                </c:pt>
                <c:pt idx="2793">
                  <c:v>0.392074429156917</c:v>
                </c:pt>
                <c:pt idx="2794">
                  <c:v>0.396789459665768</c:v>
                </c:pt>
                <c:pt idx="2795">
                  <c:v>0.397029463397823</c:v>
                </c:pt>
                <c:pt idx="2796">
                  <c:v>0.393301022950145</c:v>
                </c:pt>
                <c:pt idx="2797">
                  <c:v>0.384430165107103</c:v>
                </c:pt>
                <c:pt idx="2798">
                  <c:v>0.387000415474705</c:v>
                </c:pt>
                <c:pt idx="2799">
                  <c:v>0.390386450652044</c:v>
                </c:pt>
                <c:pt idx="2800">
                  <c:v>0.290737484846849</c:v>
                </c:pt>
                <c:pt idx="2801">
                  <c:v>0.290265769272032</c:v>
                </c:pt>
                <c:pt idx="2802">
                  <c:v>0.289850978548811</c:v>
                </c:pt>
                <c:pt idx="2803">
                  <c:v>0.291964814784</c:v>
                </c:pt>
                <c:pt idx="2804">
                  <c:v>0.290664155305694</c:v>
                </c:pt>
                <c:pt idx="2805">
                  <c:v>0.290695556724298</c:v>
                </c:pt>
                <c:pt idx="2806">
                  <c:v>0.290529413205661</c:v>
                </c:pt>
                <c:pt idx="2807">
                  <c:v>0.29165285708622</c:v>
                </c:pt>
                <c:pt idx="2808">
                  <c:v>0.288412225342083</c:v>
                </c:pt>
                <c:pt idx="2809">
                  <c:v>0.289665705133463</c:v>
                </c:pt>
                <c:pt idx="2810">
                  <c:v>0.312684829206497</c:v>
                </c:pt>
                <c:pt idx="2811">
                  <c:v>0.30290182232231</c:v>
                </c:pt>
                <c:pt idx="2812">
                  <c:v>0.318141984790158</c:v>
                </c:pt>
                <c:pt idx="2813">
                  <c:v>0.302170769480256</c:v>
                </c:pt>
                <c:pt idx="2814">
                  <c:v>0.305217679013744</c:v>
                </c:pt>
                <c:pt idx="2815">
                  <c:v>0.308780219396901</c:v>
                </c:pt>
                <c:pt idx="2816">
                  <c:v>0.290050514481208</c:v>
                </c:pt>
                <c:pt idx="2817">
                  <c:v>0.269115576674796</c:v>
                </c:pt>
                <c:pt idx="2818">
                  <c:v>0.27733105279723</c:v>
                </c:pt>
                <c:pt idx="2819">
                  <c:v>0.282802637932785</c:v>
                </c:pt>
                <c:pt idx="2820">
                  <c:v>0.280604053429258</c:v>
                </c:pt>
                <c:pt idx="2821">
                  <c:v>0.283616263139879</c:v>
                </c:pt>
                <c:pt idx="2822">
                  <c:v>0.286434650660813</c:v>
                </c:pt>
                <c:pt idx="2823">
                  <c:v>0.290284492534972</c:v>
                </c:pt>
                <c:pt idx="2824">
                  <c:v>0.279136267317215</c:v>
                </c:pt>
                <c:pt idx="2825">
                  <c:v>0.272076173605829</c:v>
                </c:pt>
                <c:pt idx="2826">
                  <c:v>0.270873131846965</c:v>
                </c:pt>
                <c:pt idx="2827">
                  <c:v>0.271592272323223</c:v>
                </c:pt>
                <c:pt idx="2828">
                  <c:v>0.274975741684537</c:v>
                </c:pt>
                <c:pt idx="2829">
                  <c:v>0.274006385907211</c:v>
                </c:pt>
                <c:pt idx="2830">
                  <c:v>0.28302105714749</c:v>
                </c:pt>
                <c:pt idx="2831">
                  <c:v>0.287667569257214</c:v>
                </c:pt>
                <c:pt idx="2832">
                  <c:v>0.261742483377903</c:v>
                </c:pt>
                <c:pt idx="2833">
                  <c:v>0.257070246058751</c:v>
                </c:pt>
                <c:pt idx="2834">
                  <c:v>0.253049476525741</c:v>
                </c:pt>
                <c:pt idx="2835">
                  <c:v>0.246179383115339</c:v>
                </c:pt>
                <c:pt idx="2836">
                  <c:v>0.24139314187037</c:v>
                </c:pt>
                <c:pt idx="2837">
                  <c:v>0.238970897801547</c:v>
                </c:pt>
                <c:pt idx="2838">
                  <c:v>0.235440199891873</c:v>
                </c:pt>
                <c:pt idx="2839">
                  <c:v>0.235868386408927</c:v>
                </c:pt>
                <c:pt idx="2840">
                  <c:v>0.232642534139609</c:v>
                </c:pt>
                <c:pt idx="2841">
                  <c:v>0.228988328935324</c:v>
                </c:pt>
                <c:pt idx="2842">
                  <c:v>0.225131265465186</c:v>
                </c:pt>
                <c:pt idx="2843">
                  <c:v>0.223475394302732</c:v>
                </c:pt>
                <c:pt idx="2844">
                  <c:v>0.228248611690138</c:v>
                </c:pt>
                <c:pt idx="2845">
                  <c:v>0.228709174054734</c:v>
                </c:pt>
                <c:pt idx="2846">
                  <c:v>0.247589626528639</c:v>
                </c:pt>
                <c:pt idx="2847">
                  <c:v>0.251058911103142</c:v>
                </c:pt>
                <c:pt idx="2848">
                  <c:v>0.265457893563573</c:v>
                </c:pt>
                <c:pt idx="2849">
                  <c:v>0.273619918699578</c:v>
                </c:pt>
                <c:pt idx="2850">
                  <c:v>0.264119968973021</c:v>
                </c:pt>
                <c:pt idx="2851">
                  <c:v>0.258421171750012</c:v>
                </c:pt>
                <c:pt idx="2852">
                  <c:v>0.255537232853973</c:v>
                </c:pt>
                <c:pt idx="2853">
                  <c:v>0.254072036872668</c:v>
                </c:pt>
                <c:pt idx="2854">
                  <c:v>0.253358932327709</c:v>
                </c:pt>
                <c:pt idx="2855">
                  <c:v>0.254377020896304</c:v>
                </c:pt>
                <c:pt idx="2856">
                  <c:v>0.256342258794736</c:v>
                </c:pt>
                <c:pt idx="2857">
                  <c:v>0.258733081535313</c:v>
                </c:pt>
                <c:pt idx="2858">
                  <c:v>0.259242467216723</c:v>
                </c:pt>
                <c:pt idx="2859">
                  <c:v>0.260349552694546</c:v>
                </c:pt>
                <c:pt idx="2860">
                  <c:v>0.263311913598924</c:v>
                </c:pt>
                <c:pt idx="2861">
                  <c:v>0.263752006135325</c:v>
                </c:pt>
                <c:pt idx="2862">
                  <c:v>0.266496103309639</c:v>
                </c:pt>
                <c:pt idx="2863">
                  <c:v>0.269509662624004</c:v>
                </c:pt>
                <c:pt idx="2864">
                  <c:v>0.441342859782012</c:v>
                </c:pt>
                <c:pt idx="2865">
                  <c:v>0.448978208573262</c:v>
                </c:pt>
                <c:pt idx="2866">
                  <c:v>0.438061541906595</c:v>
                </c:pt>
                <c:pt idx="2867">
                  <c:v>0.439522326220346</c:v>
                </c:pt>
                <c:pt idx="2868">
                  <c:v>0.438596629625762</c:v>
                </c:pt>
                <c:pt idx="2869">
                  <c:v>0.454850345977429</c:v>
                </c:pt>
                <c:pt idx="2870">
                  <c:v>0.474163137652429</c:v>
                </c:pt>
                <c:pt idx="2871">
                  <c:v>0.475863260889929</c:v>
                </c:pt>
                <c:pt idx="2872">
                  <c:v>0.452968999244095</c:v>
                </c:pt>
                <c:pt idx="2873">
                  <c:v>0.441201676252429</c:v>
                </c:pt>
                <c:pt idx="2874">
                  <c:v>0.447802251831596</c:v>
                </c:pt>
                <c:pt idx="2875">
                  <c:v>0.439365174812151</c:v>
                </c:pt>
                <c:pt idx="2876">
                  <c:v>0.434298006759373</c:v>
                </c:pt>
                <c:pt idx="2877">
                  <c:v>0.432006692538262</c:v>
                </c:pt>
                <c:pt idx="2878">
                  <c:v>0.439013691827048</c:v>
                </c:pt>
                <c:pt idx="2879">
                  <c:v>0.440797229953391</c:v>
                </c:pt>
                <c:pt idx="2880">
                  <c:v>0.521883147169248</c:v>
                </c:pt>
                <c:pt idx="2881">
                  <c:v>0.520965043733645</c:v>
                </c:pt>
                <c:pt idx="2882">
                  <c:v>0.525699964892757</c:v>
                </c:pt>
                <c:pt idx="2883">
                  <c:v>0.524001026294553</c:v>
                </c:pt>
                <c:pt idx="2884">
                  <c:v>0.519204295774092</c:v>
                </c:pt>
                <c:pt idx="2885">
                  <c:v>0.518025796983001</c:v>
                </c:pt>
                <c:pt idx="2886">
                  <c:v>0.512158735243841</c:v>
                </c:pt>
                <c:pt idx="2887">
                  <c:v>0.509087384990234</c:v>
                </c:pt>
                <c:pt idx="2888">
                  <c:v>0.504629314415678</c:v>
                </c:pt>
                <c:pt idx="2889">
                  <c:v>0.506704749868362</c:v>
                </c:pt>
                <c:pt idx="2890">
                  <c:v>0.506433351008109</c:v>
                </c:pt>
                <c:pt idx="2891">
                  <c:v>0.501038198663757</c:v>
                </c:pt>
                <c:pt idx="2892">
                  <c:v>0.498251255151724</c:v>
                </c:pt>
                <c:pt idx="2893">
                  <c:v>0.494765357040193</c:v>
                </c:pt>
                <c:pt idx="2894">
                  <c:v>0.494732238192206</c:v>
                </c:pt>
                <c:pt idx="2895">
                  <c:v>0.498148554808101</c:v>
                </c:pt>
                <c:pt idx="2896">
                  <c:v>0.270421501457143</c:v>
                </c:pt>
                <c:pt idx="2897">
                  <c:v>0.269766542042548</c:v>
                </c:pt>
                <c:pt idx="2898">
                  <c:v>0.269933349938244</c:v>
                </c:pt>
                <c:pt idx="2899">
                  <c:v>0.268650004093947</c:v>
                </c:pt>
                <c:pt idx="2900">
                  <c:v>0.268365876986894</c:v>
                </c:pt>
                <c:pt idx="2901">
                  <c:v>0.270389666738491</c:v>
                </c:pt>
                <c:pt idx="2902">
                  <c:v>0.267393670350735</c:v>
                </c:pt>
                <c:pt idx="2903">
                  <c:v>0.266232107157012</c:v>
                </c:pt>
                <c:pt idx="2904">
                  <c:v>0.273451770906041</c:v>
                </c:pt>
                <c:pt idx="2905">
                  <c:v>0.266858330514568</c:v>
                </c:pt>
                <c:pt idx="2906">
                  <c:v>0.265535606335554</c:v>
                </c:pt>
                <c:pt idx="2907">
                  <c:v>0.264504055405018</c:v>
                </c:pt>
                <c:pt idx="2908">
                  <c:v>0.264381704036695</c:v>
                </c:pt>
                <c:pt idx="2909">
                  <c:v>0.263839833289376</c:v>
                </c:pt>
                <c:pt idx="2910">
                  <c:v>0.271778971899894</c:v>
                </c:pt>
                <c:pt idx="2911">
                  <c:v>0.275523972969697</c:v>
                </c:pt>
                <c:pt idx="2912">
                  <c:v>0.284855564613441</c:v>
                </c:pt>
                <c:pt idx="2913">
                  <c:v>0.284563794066198</c:v>
                </c:pt>
                <c:pt idx="2914">
                  <c:v>0.284309018894005</c:v>
                </c:pt>
                <c:pt idx="2915">
                  <c:v>0.28374346562001</c:v>
                </c:pt>
                <c:pt idx="2916">
                  <c:v>0.283810155051</c:v>
                </c:pt>
                <c:pt idx="2917">
                  <c:v>0.283665815485751</c:v>
                </c:pt>
                <c:pt idx="2918">
                  <c:v>0.285674166824984</c:v>
                </c:pt>
                <c:pt idx="2919">
                  <c:v>0.287484846077495</c:v>
                </c:pt>
                <c:pt idx="2920">
                  <c:v>0.287486610695861</c:v>
                </c:pt>
                <c:pt idx="2921">
                  <c:v>0.287489533850812</c:v>
                </c:pt>
                <c:pt idx="2922">
                  <c:v>0.293334909368567</c:v>
                </c:pt>
                <c:pt idx="2923">
                  <c:v>0.288940837789727</c:v>
                </c:pt>
                <c:pt idx="2924">
                  <c:v>0.289250146757974</c:v>
                </c:pt>
                <c:pt idx="2925">
                  <c:v>0.289932518056844</c:v>
                </c:pt>
                <c:pt idx="2926">
                  <c:v>0.293683305208211</c:v>
                </c:pt>
                <c:pt idx="2927">
                  <c:v>0.29755100902419</c:v>
                </c:pt>
                <c:pt idx="2928">
                  <c:v>0.172355776234084</c:v>
                </c:pt>
                <c:pt idx="2929">
                  <c:v>0.171063229942672</c:v>
                </c:pt>
                <c:pt idx="2930">
                  <c:v>0.172794057634999</c:v>
                </c:pt>
                <c:pt idx="2931">
                  <c:v>0.1766320126986</c:v>
                </c:pt>
                <c:pt idx="2932">
                  <c:v>0.180425049063014</c:v>
                </c:pt>
                <c:pt idx="2933">
                  <c:v>0.183554264289217</c:v>
                </c:pt>
                <c:pt idx="2934">
                  <c:v>0.187201100246093</c:v>
                </c:pt>
                <c:pt idx="2935">
                  <c:v>0.190053139455002</c:v>
                </c:pt>
                <c:pt idx="2936">
                  <c:v>0.19245647947692</c:v>
                </c:pt>
                <c:pt idx="2937">
                  <c:v>0.188257353374176</c:v>
                </c:pt>
                <c:pt idx="2938">
                  <c:v>0.186460870884182</c:v>
                </c:pt>
                <c:pt idx="2939">
                  <c:v>0.185340961120706</c:v>
                </c:pt>
                <c:pt idx="2940">
                  <c:v>0.183726678460563</c:v>
                </c:pt>
                <c:pt idx="2941">
                  <c:v>0.18425829202478</c:v>
                </c:pt>
                <c:pt idx="2942">
                  <c:v>0.185242922712753</c:v>
                </c:pt>
                <c:pt idx="2943">
                  <c:v>0.189385803399796</c:v>
                </c:pt>
                <c:pt idx="2944">
                  <c:v>0.214154937399106</c:v>
                </c:pt>
                <c:pt idx="2945">
                  <c:v>0.212544049252147</c:v>
                </c:pt>
                <c:pt idx="2946">
                  <c:v>0.212008424256085</c:v>
                </c:pt>
                <c:pt idx="2947">
                  <c:v>0.210761766283417</c:v>
                </c:pt>
                <c:pt idx="2948">
                  <c:v>0.209588910064224</c:v>
                </c:pt>
                <c:pt idx="2949">
                  <c:v>0.208664710148208</c:v>
                </c:pt>
                <c:pt idx="2950">
                  <c:v>0.207731883048333</c:v>
                </c:pt>
                <c:pt idx="2951">
                  <c:v>0.206647358913017</c:v>
                </c:pt>
                <c:pt idx="2952">
                  <c:v>0.205112977449961</c:v>
                </c:pt>
                <c:pt idx="2953">
                  <c:v>0.20512735356661</c:v>
                </c:pt>
                <c:pt idx="2954">
                  <c:v>0.20455612829349</c:v>
                </c:pt>
                <c:pt idx="2955">
                  <c:v>0.204447904473326</c:v>
                </c:pt>
                <c:pt idx="2956">
                  <c:v>0.204502720379778</c:v>
                </c:pt>
                <c:pt idx="2957">
                  <c:v>0.209716495783099</c:v>
                </c:pt>
                <c:pt idx="2958">
                  <c:v>0.213283198410628</c:v>
                </c:pt>
                <c:pt idx="2959">
                  <c:v>0.21704990103648</c:v>
                </c:pt>
                <c:pt idx="2960">
                  <c:v>0.235465353293253</c:v>
                </c:pt>
                <c:pt idx="2961">
                  <c:v>0.236750760540612</c:v>
                </c:pt>
                <c:pt idx="2962">
                  <c:v>0.234588837852134</c:v>
                </c:pt>
                <c:pt idx="2963">
                  <c:v>0.235120436945756</c:v>
                </c:pt>
                <c:pt idx="2964">
                  <c:v>0.232692250001492</c:v>
                </c:pt>
                <c:pt idx="2965">
                  <c:v>0.242830841846688</c:v>
                </c:pt>
                <c:pt idx="2966">
                  <c:v>0.231110734607066</c:v>
                </c:pt>
                <c:pt idx="2967">
                  <c:v>0.244538507358173</c:v>
                </c:pt>
                <c:pt idx="2968">
                  <c:v>0.237414806334708</c:v>
                </c:pt>
                <c:pt idx="2969">
                  <c:v>0.223087710793075</c:v>
                </c:pt>
                <c:pt idx="2970">
                  <c:v>0.218946892698486</c:v>
                </c:pt>
                <c:pt idx="2971">
                  <c:v>0.22018733186429</c:v>
                </c:pt>
                <c:pt idx="2972">
                  <c:v>0.212405438322914</c:v>
                </c:pt>
                <c:pt idx="2973">
                  <c:v>0.21652463343876</c:v>
                </c:pt>
                <c:pt idx="2974">
                  <c:v>0.224664634927318</c:v>
                </c:pt>
                <c:pt idx="2975">
                  <c:v>0.227808309998711</c:v>
                </c:pt>
                <c:pt idx="2976">
                  <c:v>0.284407701268939</c:v>
                </c:pt>
                <c:pt idx="2977">
                  <c:v>0.284845948120864</c:v>
                </c:pt>
                <c:pt idx="2978">
                  <c:v>0.276541736767578</c:v>
                </c:pt>
                <c:pt idx="2979">
                  <c:v>0.272320573815644</c:v>
                </c:pt>
                <c:pt idx="2980">
                  <c:v>0.279120909591006</c:v>
                </c:pt>
                <c:pt idx="2981">
                  <c:v>0.270338932161054</c:v>
                </c:pt>
                <c:pt idx="2982">
                  <c:v>0.265747233107351</c:v>
                </c:pt>
                <c:pt idx="2983">
                  <c:v>0.259373526058841</c:v>
                </c:pt>
                <c:pt idx="2984">
                  <c:v>0.25791604294696</c:v>
                </c:pt>
                <c:pt idx="2985">
                  <c:v>0.256659234668616</c:v>
                </c:pt>
                <c:pt idx="2986">
                  <c:v>0.25843516349267</c:v>
                </c:pt>
                <c:pt idx="2987">
                  <c:v>0.258639079948909</c:v>
                </c:pt>
                <c:pt idx="2988">
                  <c:v>0.26099308105127</c:v>
                </c:pt>
                <c:pt idx="2989">
                  <c:v>0.261771359725633</c:v>
                </c:pt>
                <c:pt idx="2990">
                  <c:v>0.26515232993511</c:v>
                </c:pt>
                <c:pt idx="2991">
                  <c:v>0.269045093494545</c:v>
                </c:pt>
                <c:pt idx="2992">
                  <c:v>0.466916747699104</c:v>
                </c:pt>
                <c:pt idx="2993">
                  <c:v>0.436915341583921</c:v>
                </c:pt>
                <c:pt idx="2994">
                  <c:v>0.436579335961858</c:v>
                </c:pt>
                <c:pt idx="2995">
                  <c:v>0.439301616613052</c:v>
                </c:pt>
                <c:pt idx="2996">
                  <c:v>0.45735159590706</c:v>
                </c:pt>
                <c:pt idx="2997">
                  <c:v>0.431813723128376</c:v>
                </c:pt>
                <c:pt idx="2998">
                  <c:v>0.435725596377618</c:v>
                </c:pt>
                <c:pt idx="2999">
                  <c:v>0.433621977915085</c:v>
                </c:pt>
                <c:pt idx="3000">
                  <c:v>0.434931323260682</c:v>
                </c:pt>
                <c:pt idx="3001">
                  <c:v>0.437058643716391</c:v>
                </c:pt>
                <c:pt idx="3002">
                  <c:v>0.432185409959891</c:v>
                </c:pt>
                <c:pt idx="3003">
                  <c:v>0.433468609264095</c:v>
                </c:pt>
                <c:pt idx="3004">
                  <c:v>0.426410560859966</c:v>
                </c:pt>
                <c:pt idx="3005">
                  <c:v>0.424361700762921</c:v>
                </c:pt>
                <c:pt idx="3006">
                  <c:v>0.428237001998149</c:v>
                </c:pt>
                <c:pt idx="3007">
                  <c:v>0.43188612051973</c:v>
                </c:pt>
                <c:pt idx="3008">
                  <c:v>0.248261138821744</c:v>
                </c:pt>
                <c:pt idx="3009">
                  <c:v>0.248315223579244</c:v>
                </c:pt>
                <c:pt idx="3010">
                  <c:v>0.246701448654661</c:v>
                </c:pt>
                <c:pt idx="3011">
                  <c:v>0.248195835785443</c:v>
                </c:pt>
                <c:pt idx="3012">
                  <c:v>0.248046960753126</c:v>
                </c:pt>
                <c:pt idx="3013">
                  <c:v>0.247780670607994</c:v>
                </c:pt>
                <c:pt idx="3014">
                  <c:v>0.242529140446277</c:v>
                </c:pt>
                <c:pt idx="3015">
                  <c:v>0.239471378832685</c:v>
                </c:pt>
                <c:pt idx="3016">
                  <c:v>0.239476458268925</c:v>
                </c:pt>
                <c:pt idx="3017">
                  <c:v>0.234736528252453</c:v>
                </c:pt>
                <c:pt idx="3018">
                  <c:v>0.236432822032881</c:v>
                </c:pt>
                <c:pt idx="3019">
                  <c:v>0.238466219613133</c:v>
                </c:pt>
                <c:pt idx="3020">
                  <c:v>0.2367751103336</c:v>
                </c:pt>
                <c:pt idx="3021">
                  <c:v>0.236066414717877</c:v>
                </c:pt>
                <c:pt idx="3022">
                  <c:v>0.239393590930627</c:v>
                </c:pt>
                <c:pt idx="3023">
                  <c:v>0.242889734116149</c:v>
                </c:pt>
                <c:pt idx="3024">
                  <c:v>0.361654172317919</c:v>
                </c:pt>
                <c:pt idx="3025">
                  <c:v>0.356693653705744</c:v>
                </c:pt>
                <c:pt idx="3026">
                  <c:v>0.354713563758838</c:v>
                </c:pt>
                <c:pt idx="3027">
                  <c:v>0.343857843333051</c:v>
                </c:pt>
                <c:pt idx="3028">
                  <c:v>0.337378364263818</c:v>
                </c:pt>
                <c:pt idx="3029">
                  <c:v>0.331036893335039</c:v>
                </c:pt>
                <c:pt idx="3030">
                  <c:v>0.330801845115007</c:v>
                </c:pt>
                <c:pt idx="3031">
                  <c:v>0.325642901944299</c:v>
                </c:pt>
                <c:pt idx="3032">
                  <c:v>0.31902365950374</c:v>
                </c:pt>
                <c:pt idx="3033">
                  <c:v>0.312103562096626</c:v>
                </c:pt>
                <c:pt idx="3034">
                  <c:v>0.307790005324362</c:v>
                </c:pt>
                <c:pt idx="3035">
                  <c:v>0.311918382829647</c:v>
                </c:pt>
                <c:pt idx="3036">
                  <c:v>0.309505339790945</c:v>
                </c:pt>
                <c:pt idx="3037">
                  <c:v>0.308845784152864</c:v>
                </c:pt>
                <c:pt idx="3038">
                  <c:v>0.3122077740071</c:v>
                </c:pt>
                <c:pt idx="3039">
                  <c:v>0.316074383570339</c:v>
                </c:pt>
                <c:pt idx="3040">
                  <c:v>0.512383888145282</c:v>
                </c:pt>
                <c:pt idx="3041">
                  <c:v>0.514413200514579</c:v>
                </c:pt>
                <c:pt idx="3042">
                  <c:v>0.513512967902527</c:v>
                </c:pt>
                <c:pt idx="3043">
                  <c:v>0.512878594618271</c:v>
                </c:pt>
                <c:pt idx="3044">
                  <c:v>0.509633242810284</c:v>
                </c:pt>
                <c:pt idx="3045">
                  <c:v>0.507160304180962</c:v>
                </c:pt>
                <c:pt idx="3046">
                  <c:v>0.503208419030399</c:v>
                </c:pt>
                <c:pt idx="3047">
                  <c:v>0.500468757278592</c:v>
                </c:pt>
                <c:pt idx="3048">
                  <c:v>0.499274122619651</c:v>
                </c:pt>
                <c:pt idx="3049">
                  <c:v>0.49644276237268</c:v>
                </c:pt>
                <c:pt idx="3050">
                  <c:v>0.493606101529271</c:v>
                </c:pt>
                <c:pt idx="3051">
                  <c:v>0.495963111161996</c:v>
                </c:pt>
                <c:pt idx="3052">
                  <c:v>0.486453761132354</c:v>
                </c:pt>
                <c:pt idx="3053">
                  <c:v>0.485304604422774</c:v>
                </c:pt>
                <c:pt idx="3054">
                  <c:v>0.488329965876948</c:v>
                </c:pt>
                <c:pt idx="3055">
                  <c:v>0.491614300476964</c:v>
                </c:pt>
                <c:pt idx="3056">
                  <c:v>0.542538647286867</c:v>
                </c:pt>
                <c:pt idx="3057">
                  <c:v>0.530194848965525</c:v>
                </c:pt>
                <c:pt idx="3058">
                  <c:v>0.534086045784428</c:v>
                </c:pt>
                <c:pt idx="3059">
                  <c:v>0.547945263177618</c:v>
                </c:pt>
                <c:pt idx="3060">
                  <c:v>0.533442135867364</c:v>
                </c:pt>
                <c:pt idx="3061">
                  <c:v>0.539374400245708</c:v>
                </c:pt>
                <c:pt idx="3062">
                  <c:v>0.539594021771975</c:v>
                </c:pt>
                <c:pt idx="3063">
                  <c:v>0.548773759821006</c:v>
                </c:pt>
                <c:pt idx="3064">
                  <c:v>0.546536968909758</c:v>
                </c:pt>
                <c:pt idx="3065">
                  <c:v>0.540517706772937</c:v>
                </c:pt>
                <c:pt idx="3066">
                  <c:v>0.541834134177555</c:v>
                </c:pt>
                <c:pt idx="3067">
                  <c:v>0.539550180116794</c:v>
                </c:pt>
                <c:pt idx="3068">
                  <c:v>0.527654519432959</c:v>
                </c:pt>
                <c:pt idx="3069">
                  <c:v>0.527520736261002</c:v>
                </c:pt>
                <c:pt idx="3070">
                  <c:v>0.53504040669878</c:v>
                </c:pt>
                <c:pt idx="3071">
                  <c:v>0.538151324636913</c:v>
                </c:pt>
                <c:pt idx="3072">
                  <c:v>0.424564131239703</c:v>
                </c:pt>
                <c:pt idx="3073">
                  <c:v>0.430961514053325</c:v>
                </c:pt>
                <c:pt idx="3074">
                  <c:v>0.429042003674922</c:v>
                </c:pt>
                <c:pt idx="3075">
                  <c:v>0.432041718236773</c:v>
                </c:pt>
                <c:pt idx="3076">
                  <c:v>0.434095321194143</c:v>
                </c:pt>
                <c:pt idx="3077">
                  <c:v>0.434657091774104</c:v>
                </c:pt>
                <c:pt idx="3078">
                  <c:v>0.441944650516555</c:v>
                </c:pt>
                <c:pt idx="3079">
                  <c:v>0.459286148102046</c:v>
                </c:pt>
                <c:pt idx="3080">
                  <c:v>0.459431424318663</c:v>
                </c:pt>
                <c:pt idx="3081">
                  <c:v>0.462166619084128</c:v>
                </c:pt>
                <c:pt idx="3082">
                  <c:v>0.454622032899293</c:v>
                </c:pt>
                <c:pt idx="3083">
                  <c:v>0.46580348419126</c:v>
                </c:pt>
                <c:pt idx="3084">
                  <c:v>0.460211684716276</c:v>
                </c:pt>
                <c:pt idx="3085">
                  <c:v>0.459811106237946</c:v>
                </c:pt>
                <c:pt idx="3086">
                  <c:v>0.462595051246719</c:v>
                </c:pt>
                <c:pt idx="3087">
                  <c:v>0.465838079583034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GDP_Anal!$E$2</c:f>
              <c:strCache>
                <c:ptCount val="1"/>
                <c:pt idx="0">
                  <c:v>Iraq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GDP_Anal!$C$3:$C$3090</c:f>
              <c:numCache>
                <c:formatCode>0.00</c:formatCode>
                <c:ptCount val="3088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GDP_Anal!$E$3:$E$3090</c:f>
              <c:numCache>
                <c:formatCode>0.000</c:formatCode>
                <c:ptCount val="3088"/>
                <c:pt idx="0">
                  <c:v>0.412083723867167</c:v>
                </c:pt>
                <c:pt idx="1">
                  <c:v>0.411801051589961</c:v>
                </c:pt>
                <c:pt idx="2">
                  <c:v>0.407220445448445</c:v>
                </c:pt>
                <c:pt idx="3">
                  <c:v>0.428461867552448</c:v>
                </c:pt>
                <c:pt idx="4">
                  <c:v>0.419406063365798</c:v>
                </c:pt>
                <c:pt idx="5">
                  <c:v>0.406951612266893</c:v>
                </c:pt>
                <c:pt idx="6">
                  <c:v>0.406170584816598</c:v>
                </c:pt>
                <c:pt idx="7">
                  <c:v>0.407086284020313</c:v>
                </c:pt>
                <c:pt idx="8">
                  <c:v>0.411205374780285</c:v>
                </c:pt>
                <c:pt idx="9">
                  <c:v>0.40551843096032</c:v>
                </c:pt>
                <c:pt idx="10">
                  <c:v>0.404140432783109</c:v>
                </c:pt>
                <c:pt idx="11">
                  <c:v>0.412695911300664</c:v>
                </c:pt>
                <c:pt idx="12">
                  <c:v>0.41200891129876</c:v>
                </c:pt>
                <c:pt idx="13">
                  <c:v>0.40665478480159</c:v>
                </c:pt>
                <c:pt idx="14">
                  <c:v>0.407336490229551</c:v>
                </c:pt>
                <c:pt idx="15">
                  <c:v>0.410776573017052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GDP_Anal!$F$2</c:f>
              <c:strCache>
                <c:ptCount val="1"/>
                <c:pt idx="0">
                  <c:v>Turkmenistan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GDP_Anal!$C$19:$C$34</c:f>
              <c:numCache>
                <c:formatCode>0.00</c:formatCode>
                <c:ptCount val="16"/>
                <c:pt idx="0">
                  <c:v>7.624186970151315</c:v>
                </c:pt>
                <c:pt idx="1">
                  <c:v>7.536573277309779</c:v>
                </c:pt>
                <c:pt idx="2">
                  <c:v>7.40155398219885</c:v>
                </c:pt>
                <c:pt idx="3">
                  <c:v>7.453308333169763</c:v>
                </c:pt>
                <c:pt idx="4">
                  <c:v>7.593010262519622</c:v>
                </c:pt>
                <c:pt idx="5">
                  <c:v>7.750269350940741</c:v>
                </c:pt>
                <c:pt idx="6">
                  <c:v>7.921971013719073</c:v>
                </c:pt>
                <c:pt idx="7">
                  <c:v>8.053931164392811</c:v>
                </c:pt>
                <c:pt idx="8">
                  <c:v>8.196769042335593</c:v>
                </c:pt>
                <c:pt idx="9">
                  <c:v>8.34063923045686</c:v>
                </c:pt>
                <c:pt idx="10">
                  <c:v>8.448509051948708</c:v>
                </c:pt>
                <c:pt idx="11">
                  <c:v>8.5426269471087</c:v>
                </c:pt>
                <c:pt idx="12">
                  <c:v>8.640675689662522</c:v>
                </c:pt>
                <c:pt idx="13">
                  <c:v>8.727302196572449</c:v>
                </c:pt>
                <c:pt idx="14">
                  <c:v>8.791210803125297</c:v>
                </c:pt>
                <c:pt idx="15">
                  <c:v>8.890096734753525</c:v>
                </c:pt>
              </c:numCache>
            </c:numRef>
          </c:xVal>
          <c:yVal>
            <c:numRef>
              <c:f>GDP_Anal!$F$19:$F$34</c:f>
              <c:numCache>
                <c:formatCode>0.000</c:formatCode>
                <c:ptCount val="16"/>
                <c:pt idx="0">
                  <c:v>0.263744529742435</c:v>
                </c:pt>
                <c:pt idx="1">
                  <c:v>0.271906554878439</c:v>
                </c:pt>
                <c:pt idx="2">
                  <c:v>0.262406605151883</c:v>
                </c:pt>
                <c:pt idx="3">
                  <c:v>0.256707807928873</c:v>
                </c:pt>
                <c:pt idx="4">
                  <c:v>0.253823869032835</c:v>
                </c:pt>
                <c:pt idx="5">
                  <c:v>0.25235867305153</c:v>
                </c:pt>
                <c:pt idx="6">
                  <c:v>0.251645568506571</c:v>
                </c:pt>
                <c:pt idx="7">
                  <c:v>0.252663657075166</c:v>
                </c:pt>
                <c:pt idx="8">
                  <c:v>0.254628894973598</c:v>
                </c:pt>
                <c:pt idx="9">
                  <c:v>0.257019717714174</c:v>
                </c:pt>
                <c:pt idx="10">
                  <c:v>0.257529103395584</c:v>
                </c:pt>
                <c:pt idx="11">
                  <c:v>0.258636188873408</c:v>
                </c:pt>
                <c:pt idx="12">
                  <c:v>0.261598549777786</c:v>
                </c:pt>
                <c:pt idx="13">
                  <c:v>0.262038642314187</c:v>
                </c:pt>
                <c:pt idx="14">
                  <c:v>0.2647827394885</c:v>
                </c:pt>
                <c:pt idx="15">
                  <c:v>0.267796298802866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GDP_Anal!$G$2</c:f>
              <c:strCache>
                <c:ptCount val="1"/>
                <c:pt idx="0">
                  <c:v>Zimbabwe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GDP_Anal!$C$35:$C$50</c:f>
              <c:numCache>
                <c:formatCode>0.00</c:formatCode>
                <c:ptCount val="16"/>
                <c:pt idx="0">
                  <c:v>5.736885899248721</c:v>
                </c:pt>
                <c:pt idx="1">
                  <c:v>5.76734510673343</c:v>
                </c:pt>
                <c:pt idx="2">
                  <c:v>5.797804314218138</c:v>
                </c:pt>
                <c:pt idx="3">
                  <c:v>5.828263521702846</c:v>
                </c:pt>
                <c:pt idx="4">
                  <c:v>5.858722729187555</c:v>
                </c:pt>
                <c:pt idx="5">
                  <c:v>5.889181936672264</c:v>
                </c:pt>
                <c:pt idx="6">
                  <c:v>5.919641144156972</c:v>
                </c:pt>
                <c:pt idx="7">
                  <c:v>5.950100351641681</c:v>
                </c:pt>
                <c:pt idx="8">
                  <c:v>5.98055955912639</c:v>
                </c:pt>
                <c:pt idx="9">
                  <c:v>6.011018766611098</c:v>
                </c:pt>
                <c:pt idx="10">
                  <c:v>6.041477974095807</c:v>
                </c:pt>
                <c:pt idx="11">
                  <c:v>6.071937181580515</c:v>
                </c:pt>
                <c:pt idx="12">
                  <c:v>6.102396389065224</c:v>
                </c:pt>
                <c:pt idx="13">
                  <c:v>6.132855596549932</c:v>
                </c:pt>
                <c:pt idx="14">
                  <c:v>6.163314804034641</c:v>
                </c:pt>
                <c:pt idx="15">
                  <c:v>6.194405391104672</c:v>
                </c:pt>
              </c:numCache>
            </c:numRef>
          </c:xVal>
          <c:yVal>
            <c:numRef>
              <c:f>GDP_Anal!$G$35:$G$50</c:f>
              <c:numCache>
                <c:formatCode>0.000</c:formatCode>
                <c:ptCount val="16"/>
                <c:pt idx="0">
                  <c:v>0.422469319018188</c:v>
                </c:pt>
                <c:pt idx="1">
                  <c:v>0.42886670183181</c:v>
                </c:pt>
                <c:pt idx="2">
                  <c:v>0.426947191453407</c:v>
                </c:pt>
                <c:pt idx="3">
                  <c:v>0.429946906015258</c:v>
                </c:pt>
                <c:pt idx="4">
                  <c:v>0.432000508972628</c:v>
                </c:pt>
                <c:pt idx="5">
                  <c:v>0.432562279552589</c:v>
                </c:pt>
                <c:pt idx="6">
                  <c:v>0.43984983829504</c:v>
                </c:pt>
                <c:pt idx="7">
                  <c:v>0.457191335880531</c:v>
                </c:pt>
                <c:pt idx="8">
                  <c:v>0.457336612097148</c:v>
                </c:pt>
                <c:pt idx="9">
                  <c:v>0.460071806862613</c:v>
                </c:pt>
                <c:pt idx="10">
                  <c:v>0.452527220677778</c:v>
                </c:pt>
                <c:pt idx="11">
                  <c:v>0.463708671969745</c:v>
                </c:pt>
                <c:pt idx="12">
                  <c:v>0.458116872494761</c:v>
                </c:pt>
                <c:pt idx="13">
                  <c:v>0.457716294016431</c:v>
                </c:pt>
                <c:pt idx="14">
                  <c:v>0.460500239025204</c:v>
                </c:pt>
                <c:pt idx="15">
                  <c:v>0.463743267361519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GDP_Anal!$H$2</c:f>
              <c:strCache>
                <c:ptCount val="1"/>
                <c:pt idx="0">
                  <c:v>Mexico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GDP_Anal!$C$51:$C$66</c:f>
              <c:numCache>
                <c:formatCode>0.00</c:formatCode>
                <c:ptCount val="16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</c:numCache>
            </c:numRef>
          </c:xVal>
          <c:yVal>
            <c:numRef>
              <c:f>GDP_Anal!$H$51:$H$66</c:f>
              <c:numCache>
                <c:formatCode>0.000</c:formatCode>
                <c:ptCount val="16"/>
                <c:pt idx="0">
                  <c:v>0.289998711057574</c:v>
                </c:pt>
                <c:pt idx="1">
                  <c:v>0.292498801168685</c:v>
                </c:pt>
                <c:pt idx="2">
                  <c:v>0.288558891512444</c:v>
                </c:pt>
                <c:pt idx="3">
                  <c:v>0.289230520129914</c:v>
                </c:pt>
                <c:pt idx="4">
                  <c:v>0.291906806554315</c:v>
                </c:pt>
                <c:pt idx="5">
                  <c:v>0.290850149538514</c:v>
                </c:pt>
                <c:pt idx="6">
                  <c:v>0.287611289409705</c:v>
                </c:pt>
                <c:pt idx="7">
                  <c:v>0.285656374210988</c:v>
                </c:pt>
                <c:pt idx="8">
                  <c:v>0.280935824701068</c:v>
                </c:pt>
                <c:pt idx="9">
                  <c:v>0.27620989017913</c:v>
                </c:pt>
                <c:pt idx="10">
                  <c:v>0.273780456890322</c:v>
                </c:pt>
                <c:pt idx="11">
                  <c:v>0.273856463511565</c:v>
                </c:pt>
                <c:pt idx="12">
                  <c:v>0.270277895816507</c:v>
                </c:pt>
                <c:pt idx="13">
                  <c:v>0.273909645079976</c:v>
                </c:pt>
                <c:pt idx="14">
                  <c:v>0.275744896795926</c:v>
                </c:pt>
                <c:pt idx="15">
                  <c:v>0.277804187599617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69448"/>
        <c:axId val="605718344"/>
      </c:scatterChart>
      <c:valAx>
        <c:axId val="605869448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Ln(GDP[PPP] per cap      </a:t>
                </a:r>
                <a:r>
                  <a:rPr lang="en-US" sz="1400"/>
                  <a:t>(USD2005)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605718344"/>
        <c:crosses val="autoZero"/>
        <c:crossBetween val="midCat"/>
      </c:valAx>
      <c:valAx>
        <c:axId val="605718344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605869448"/>
        <c:crosses val="autoZero"/>
        <c:crossBetween val="midCat"/>
        <c:majorUnit val="0.1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01462210335347"/>
          <c:y val="0.162513450481446"/>
          <c:w val="0.0879400003740625"/>
          <c:h val="0.160291869674648"/>
        </c:manualLayout>
      </c:layout>
      <c:overlay val="1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GDP_Anal!$K$2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1"/>
            <c:dispEq val="1"/>
            <c:trendlineLbl>
              <c:layout>
                <c:manualLayout>
                  <c:x val="-0.387953243676399"/>
                  <c:y val="-0.115434340015759"/>
                </c:manualLayout>
              </c:layout>
              <c:numFmt formatCode="General" sourceLinked="0"/>
            </c:trendlineLbl>
          </c:trendline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GDP_Anal!$K$3:$K$2674</c:f>
              <c:numCache>
                <c:formatCode>General</c:formatCode>
                <c:ptCount val="2672"/>
                <c:pt idx="64" formatCode="0.00">
                  <c:v>0.447365321716992</c:v>
                </c:pt>
                <c:pt idx="65" formatCode="0.00">
                  <c:v>0.469009423667731</c:v>
                </c:pt>
                <c:pt idx="66" formatCode="0.00">
                  <c:v>0.444895758680849</c:v>
                </c:pt>
                <c:pt idx="67" formatCode="0.00">
                  <c:v>0.423897804199189</c:v>
                </c:pt>
                <c:pt idx="68" formatCode="0.00">
                  <c:v>0.42763896382505</c:v>
                </c:pt>
                <c:pt idx="69" formatCode="0.00">
                  <c:v>0.434315338477916</c:v>
                </c:pt>
                <c:pt idx="70" formatCode="0.00">
                  <c:v>0.456320529264182</c:v>
                </c:pt>
                <c:pt idx="71" formatCode="0.00">
                  <c:v>0.480571164138523</c:v>
                </c:pt>
                <c:pt idx="72" formatCode="0.00">
                  <c:v>0.490728709409088</c:v>
                </c:pt>
                <c:pt idx="73" formatCode="0.00">
                  <c:v>0.494725687706081</c:v>
                </c:pt>
                <c:pt idx="74" formatCode="0.00">
                  <c:v>0.507974807081102</c:v>
                </c:pt>
                <c:pt idx="75" formatCode="0.00">
                  <c:v>0.536086918104536</c:v>
                </c:pt>
                <c:pt idx="76" formatCode="0.00">
                  <c:v>0.557065129842486</c:v>
                </c:pt>
                <c:pt idx="77" formatCode="0.00">
                  <c:v>0.580574871014791</c:v>
                </c:pt>
                <c:pt idx="78" formatCode="0.00">
                  <c:v>0.590618022136723</c:v>
                </c:pt>
                <c:pt idx="79" formatCode="0.00">
                  <c:v>0.598674270317241</c:v>
                </c:pt>
                <c:pt idx="80" formatCode="0.00">
                  <c:v>0.35682205176647</c:v>
                </c:pt>
                <c:pt idx="81" formatCode="0.00">
                  <c:v>0.35289445604884</c:v>
                </c:pt>
                <c:pt idx="82" formatCode="0.00">
                  <c:v>0.350977406843833</c:v>
                </c:pt>
                <c:pt idx="83" formatCode="0.00">
                  <c:v>0.354873181598993</c:v>
                </c:pt>
                <c:pt idx="84" formatCode="0.00">
                  <c:v>0.372083614904452</c:v>
                </c:pt>
                <c:pt idx="85" formatCode="0.00">
                  <c:v>0.380580531605346</c:v>
                </c:pt>
                <c:pt idx="86" formatCode="0.00">
                  <c:v>0.403323489402463</c:v>
                </c:pt>
                <c:pt idx="87" formatCode="0.00">
                  <c:v>0.433075424310344</c:v>
                </c:pt>
                <c:pt idx="88" formatCode="0.00">
                  <c:v>0.42671511034649</c:v>
                </c:pt>
                <c:pt idx="89" formatCode="0.00">
                  <c:v>0.449183191270911</c:v>
                </c:pt>
                <c:pt idx="90" formatCode="0.00">
                  <c:v>0.464700122416364</c:v>
                </c:pt>
                <c:pt idx="91" formatCode="0.00">
                  <c:v>0.487040863948693</c:v>
                </c:pt>
                <c:pt idx="92" formatCode="0.00">
                  <c:v>0.49615849283199</c:v>
                </c:pt>
                <c:pt idx="93" formatCode="0.00">
                  <c:v>0.502297262933019</c:v>
                </c:pt>
                <c:pt idx="94" formatCode="0.00">
                  <c:v>0.509897684924531</c:v>
                </c:pt>
                <c:pt idx="95" formatCode="0.00">
                  <c:v>0.510581475872424</c:v>
                </c:pt>
                <c:pt idx="96" formatCode="0.00">
                  <c:v>0.232265696027877</c:v>
                </c:pt>
                <c:pt idx="97" formatCode="0.00">
                  <c:v>0.230077683389216</c:v>
                </c:pt>
                <c:pt idx="98" formatCode="0.00">
                  <c:v>0.227419786903786</c:v>
                </c:pt>
                <c:pt idx="99" formatCode="0.00">
                  <c:v>0.229612056393896</c:v>
                </c:pt>
                <c:pt idx="100" formatCode="0.00">
                  <c:v>0.219114612124009</c:v>
                </c:pt>
                <c:pt idx="101" formatCode="0.00">
                  <c:v>0.218305640504822</c:v>
                </c:pt>
                <c:pt idx="102" formatCode="0.00">
                  <c:v>0.246545774205036</c:v>
                </c:pt>
                <c:pt idx="103" formatCode="0.00">
                  <c:v>0.274832507467243</c:v>
                </c:pt>
                <c:pt idx="104" formatCode="0.00">
                  <c:v>0.296347148564629</c:v>
                </c:pt>
                <c:pt idx="105" formatCode="0.00">
                  <c:v>0.305736045992246</c:v>
                </c:pt>
                <c:pt idx="106" formatCode="0.00">
                  <c:v>0.31953558466141</c:v>
                </c:pt>
                <c:pt idx="107" formatCode="0.00">
                  <c:v>0.344644004124573</c:v>
                </c:pt>
                <c:pt idx="108" formatCode="0.00">
                  <c:v>0.361664343415015</c:v>
                </c:pt>
                <c:pt idx="109" formatCode="0.00">
                  <c:v>0.385935270499185</c:v>
                </c:pt>
                <c:pt idx="110" formatCode="0.00">
                  <c:v>0.391905509711226</c:v>
                </c:pt>
                <c:pt idx="111" formatCode="0.00">
                  <c:v>0.401590652419527</c:v>
                </c:pt>
                <c:pt idx="112" formatCode="0.00">
                  <c:v>0.58130546058228</c:v>
                </c:pt>
                <c:pt idx="113" formatCode="0.00">
                  <c:v>0.603571787071341</c:v>
                </c:pt>
                <c:pt idx="114" formatCode="0.00">
                  <c:v>0.605982521700397</c:v>
                </c:pt>
                <c:pt idx="115" formatCode="0.00">
                  <c:v>0.602383896470679</c:v>
                </c:pt>
                <c:pt idx="116" formatCode="0.00">
                  <c:v>0.606077778565907</c:v>
                </c:pt>
                <c:pt idx="117" formatCode="0.00">
                  <c:v>0.610026695431148</c:v>
                </c:pt>
                <c:pt idx="118" formatCode="0.00">
                  <c:v>0.593225849505042</c:v>
                </c:pt>
                <c:pt idx="119" formatCode="0.00">
                  <c:v>0.552404124614374</c:v>
                </c:pt>
                <c:pt idx="120" formatCode="0.00">
                  <c:v>0.556161536508682</c:v>
                </c:pt>
                <c:pt idx="121" formatCode="0.00">
                  <c:v>0.556279810871547</c:v>
                </c:pt>
                <c:pt idx="122" formatCode="0.00">
                  <c:v>0.57043852093525</c:v>
                </c:pt>
                <c:pt idx="123" formatCode="0.00">
                  <c:v>0.602772338803202</c:v>
                </c:pt>
                <c:pt idx="124" formatCode="0.00">
                  <c:v>0.609717023905284</c:v>
                </c:pt>
                <c:pt idx="125" formatCode="0.00">
                  <c:v>0.604581223164123</c:v>
                </c:pt>
                <c:pt idx="126" formatCode="0.00">
                  <c:v>0.599389195827664</c:v>
                </c:pt>
                <c:pt idx="127" formatCode="0.00">
                  <c:v>0.592949345364942</c:v>
                </c:pt>
                <c:pt idx="128" formatCode="0.00">
                  <c:v>0.433388887678171</c:v>
                </c:pt>
                <c:pt idx="129" formatCode="0.00">
                  <c:v>0.43772814586684</c:v>
                </c:pt>
                <c:pt idx="130" formatCode="0.00">
                  <c:v>0.435618602721666</c:v>
                </c:pt>
                <c:pt idx="131" formatCode="0.00">
                  <c:v>0.445897284593317</c:v>
                </c:pt>
                <c:pt idx="132" formatCode="0.00">
                  <c:v>0.452991762971088</c:v>
                </c:pt>
                <c:pt idx="133" formatCode="0.00">
                  <c:v>0.483306651656481</c:v>
                </c:pt>
                <c:pt idx="134" formatCode="0.00">
                  <c:v>0.507268006563165</c:v>
                </c:pt>
                <c:pt idx="135" formatCode="0.00">
                  <c:v>0.526473284660046</c:v>
                </c:pt>
                <c:pt idx="136" formatCode="0.00">
                  <c:v>0.535002341743975</c:v>
                </c:pt>
                <c:pt idx="137" formatCode="0.00">
                  <c:v>0.546419433070633</c:v>
                </c:pt>
                <c:pt idx="138" formatCode="0.00">
                  <c:v>0.560568612331698</c:v>
                </c:pt>
                <c:pt idx="139" formatCode="0.00">
                  <c:v>0.581377285365234</c:v>
                </c:pt>
                <c:pt idx="140" formatCode="0.00">
                  <c:v>0.602955765879388</c:v>
                </c:pt>
                <c:pt idx="141" formatCode="0.00">
                  <c:v>0.635706229021347</c:v>
                </c:pt>
                <c:pt idx="142" formatCode="0.00">
                  <c:v>0.641828973874923</c:v>
                </c:pt>
                <c:pt idx="143" formatCode="0.00">
                  <c:v>0.642020890220668</c:v>
                </c:pt>
                <c:pt idx="144" formatCode="0.00">
                  <c:v>0.742837225040469</c:v>
                </c:pt>
                <c:pt idx="145" formatCode="0.00">
                  <c:v>0.748683231238631</c:v>
                </c:pt>
                <c:pt idx="146" formatCode="0.00">
                  <c:v>0.754689286466015</c:v>
                </c:pt>
                <c:pt idx="147" formatCode="0.00">
                  <c:v>0.759101134187271</c:v>
                </c:pt>
                <c:pt idx="148" formatCode="0.00">
                  <c:v>0.766522458850218</c:v>
                </c:pt>
                <c:pt idx="149" formatCode="0.00">
                  <c:v>0.779886300241082</c:v>
                </c:pt>
                <c:pt idx="150" formatCode="0.00">
                  <c:v>0.788050637078795</c:v>
                </c:pt>
                <c:pt idx="151" formatCode="0.00">
                  <c:v>0.796774528873451</c:v>
                </c:pt>
                <c:pt idx="152" formatCode="0.00">
                  <c:v>0.7991259816753</c:v>
                </c:pt>
                <c:pt idx="153" formatCode="0.00">
                  <c:v>0.813485073774978</c:v>
                </c:pt>
                <c:pt idx="154" formatCode="0.00">
                  <c:v>0.813700614008</c:v>
                </c:pt>
                <c:pt idx="155" formatCode="0.00">
                  <c:v>0.817898135007454</c:v>
                </c:pt>
                <c:pt idx="156" formatCode="0.00">
                  <c:v>0.825925603461384</c:v>
                </c:pt>
                <c:pt idx="157" formatCode="0.00">
                  <c:v>0.835264084809227</c:v>
                </c:pt>
                <c:pt idx="158" formatCode="0.00">
                  <c:v>0.834605172433571</c:v>
                </c:pt>
                <c:pt idx="159" formatCode="0.00">
                  <c:v>0.833656717070532</c:v>
                </c:pt>
                <c:pt idx="160" formatCode="0.00">
                  <c:v>0.681667178960153</c:v>
                </c:pt>
                <c:pt idx="161" formatCode="0.00">
                  <c:v>0.685729318955167</c:v>
                </c:pt>
                <c:pt idx="162" formatCode="0.00">
                  <c:v>0.680677560056884</c:v>
                </c:pt>
                <c:pt idx="163" formatCode="0.00">
                  <c:v>0.690462756009836</c:v>
                </c:pt>
                <c:pt idx="164" formatCode="0.00">
                  <c:v>0.698020211179276</c:v>
                </c:pt>
                <c:pt idx="165" formatCode="0.00">
                  <c:v>0.736115933518937</c:v>
                </c:pt>
                <c:pt idx="166" formatCode="0.00">
                  <c:v>0.740040721425649</c:v>
                </c:pt>
                <c:pt idx="167" formatCode="0.00">
                  <c:v>0.726235216012963</c:v>
                </c:pt>
                <c:pt idx="168" formatCode="0.00">
                  <c:v>0.728656019050306</c:v>
                </c:pt>
                <c:pt idx="169" formatCode="0.00">
                  <c:v>0.734311423335437</c:v>
                </c:pt>
                <c:pt idx="170" formatCode="0.00">
                  <c:v>0.733327425762062</c:v>
                </c:pt>
                <c:pt idx="171" formatCode="0.00">
                  <c:v>0.747411015712936</c:v>
                </c:pt>
                <c:pt idx="172" formatCode="0.00">
                  <c:v>0.75565417455534</c:v>
                </c:pt>
                <c:pt idx="173" formatCode="0.00">
                  <c:v>0.758999928888653</c:v>
                </c:pt>
                <c:pt idx="174" formatCode="0.00">
                  <c:v>0.753549423953957</c:v>
                </c:pt>
                <c:pt idx="175" formatCode="0.00">
                  <c:v>0.756881902434603</c:v>
                </c:pt>
                <c:pt idx="176" formatCode="0.00">
                  <c:v>0.32681461754796</c:v>
                </c:pt>
                <c:pt idx="177" formatCode="0.00">
                  <c:v>0.329891887599881</c:v>
                </c:pt>
                <c:pt idx="178" formatCode="0.00">
                  <c:v>0.350216858480309</c:v>
                </c:pt>
                <c:pt idx="179" formatCode="0.00">
                  <c:v>0.383045153720121</c:v>
                </c:pt>
                <c:pt idx="180" formatCode="0.00">
                  <c:v>0.385072526192356</c:v>
                </c:pt>
                <c:pt idx="181" formatCode="0.00">
                  <c:v>0.395275562801236</c:v>
                </c:pt>
                <c:pt idx="182" formatCode="0.00">
                  <c:v>0.408963190092246</c:v>
                </c:pt>
                <c:pt idx="183" formatCode="0.00">
                  <c:v>0.427405617942513</c:v>
                </c:pt>
                <c:pt idx="184" formatCode="0.00">
                  <c:v>0.427137414922981</c:v>
                </c:pt>
                <c:pt idx="185" formatCode="0.00">
                  <c:v>0.421483384343324</c:v>
                </c:pt>
                <c:pt idx="186" formatCode="0.00">
                  <c:v>0.432599804282638</c:v>
                </c:pt>
                <c:pt idx="187" formatCode="0.00">
                  <c:v>0.433609864789909</c:v>
                </c:pt>
                <c:pt idx="188" formatCode="0.00">
                  <c:v>0.455228051658656</c:v>
                </c:pt>
                <c:pt idx="189" formatCode="0.00">
                  <c:v>0.476531233230115</c:v>
                </c:pt>
                <c:pt idx="190" formatCode="0.00">
                  <c:v>0.504812356187599</c:v>
                </c:pt>
                <c:pt idx="191" formatCode="0.00">
                  <c:v>0.51475524246687</c:v>
                </c:pt>
                <c:pt idx="192" formatCode="0.00">
                  <c:v>0.514342726132789</c:v>
                </c:pt>
                <c:pt idx="193" formatCode="0.00">
                  <c:v>0.517983374453576</c:v>
                </c:pt>
                <c:pt idx="194" formatCode="0.00">
                  <c:v>0.539027696222781</c:v>
                </c:pt>
                <c:pt idx="195" formatCode="0.00">
                  <c:v>0.560377817632557</c:v>
                </c:pt>
                <c:pt idx="196" formatCode="0.00">
                  <c:v>0.568955750568159</c:v>
                </c:pt>
                <c:pt idx="197" formatCode="0.00">
                  <c:v>0.58327911628633</c:v>
                </c:pt>
                <c:pt idx="198" formatCode="0.00">
                  <c:v>0.601296457260481</c:v>
                </c:pt>
                <c:pt idx="199" formatCode="0.00">
                  <c:v>0.615920011292623</c:v>
                </c:pt>
                <c:pt idx="200" formatCode="0.00">
                  <c:v>0.616456244259229</c:v>
                </c:pt>
                <c:pt idx="201" formatCode="0.00">
                  <c:v>0.630302571373967</c:v>
                </c:pt>
                <c:pt idx="202" formatCode="0.00">
                  <c:v>0.616687653551435</c:v>
                </c:pt>
                <c:pt idx="203" formatCode="0.00">
                  <c:v>0.61140976926715</c:v>
                </c:pt>
                <c:pt idx="204" formatCode="0.00">
                  <c:v>0.620572304908413</c:v>
                </c:pt>
                <c:pt idx="205" formatCode="0.00">
                  <c:v>0.626957421722455</c:v>
                </c:pt>
                <c:pt idx="206" formatCode="0.00">
                  <c:v>0.643569240056843</c:v>
                </c:pt>
                <c:pt idx="207" formatCode="0.00">
                  <c:v>0.64993907755544</c:v>
                </c:pt>
                <c:pt idx="208" formatCode="0.00">
                  <c:v>0.633051522343778</c:v>
                </c:pt>
                <c:pt idx="209" formatCode="0.00">
                  <c:v>0.639967169099139</c:v>
                </c:pt>
                <c:pt idx="210" formatCode="0.00">
                  <c:v>0.659853374399041</c:v>
                </c:pt>
                <c:pt idx="211" formatCode="0.00">
                  <c:v>0.687338758410119</c:v>
                </c:pt>
                <c:pt idx="212" formatCode="0.00">
                  <c:v>0.683935446999485</c:v>
                </c:pt>
                <c:pt idx="213" formatCode="0.00">
                  <c:v>0.691610252984444</c:v>
                </c:pt>
                <c:pt idx="214" formatCode="0.00">
                  <c:v>0.69695995190906</c:v>
                </c:pt>
                <c:pt idx="215" formatCode="0.00">
                  <c:v>0.720835135217091</c:v>
                </c:pt>
                <c:pt idx="216" formatCode="0.00">
                  <c:v>0.714103670245148</c:v>
                </c:pt>
                <c:pt idx="217" formatCode="0.00">
                  <c:v>0.719137498353821</c:v>
                </c:pt>
                <c:pt idx="218" formatCode="0.00">
                  <c:v>0.7155949403568</c:v>
                </c:pt>
                <c:pt idx="219" formatCode="0.00">
                  <c:v>0.724798510451583</c:v>
                </c:pt>
                <c:pt idx="220" formatCode="0.00">
                  <c:v>0.721471950837953</c:v>
                </c:pt>
                <c:pt idx="221" formatCode="0.00">
                  <c:v>0.730158285130474</c:v>
                </c:pt>
                <c:pt idx="222" formatCode="0.00">
                  <c:v>0.725577496627965</c:v>
                </c:pt>
                <c:pt idx="223" formatCode="0.00">
                  <c:v>0.710961892657941</c:v>
                </c:pt>
                <c:pt idx="224" formatCode="0.00">
                  <c:v>0.398934838318849</c:v>
                </c:pt>
                <c:pt idx="225" formatCode="0.00">
                  <c:v>0.412658305954509</c:v>
                </c:pt>
                <c:pt idx="226" formatCode="0.00">
                  <c:v>0.413460070115341</c:v>
                </c:pt>
                <c:pt idx="227" formatCode="0.00">
                  <c:v>0.432332744750699</c:v>
                </c:pt>
                <c:pt idx="228" formatCode="0.00">
                  <c:v>0.408640554469584</c:v>
                </c:pt>
                <c:pt idx="229" formatCode="0.00">
                  <c:v>0.420338190181292</c:v>
                </c:pt>
                <c:pt idx="230" formatCode="0.00">
                  <c:v>0.42079862386263</c:v>
                </c:pt>
                <c:pt idx="231" formatCode="0.00">
                  <c:v>0.418795779931874</c:v>
                </c:pt>
                <c:pt idx="232" formatCode="0.00">
                  <c:v>0.425287923820269</c:v>
                </c:pt>
                <c:pt idx="233" formatCode="0.00">
                  <c:v>0.43819394111967</c:v>
                </c:pt>
                <c:pt idx="234" formatCode="0.00">
                  <c:v>0.465249868416945</c:v>
                </c:pt>
                <c:pt idx="235" formatCode="0.00">
                  <c:v>0.486137026756342</c:v>
                </c:pt>
                <c:pt idx="236" formatCode="0.00">
                  <c:v>0.509835595923683</c:v>
                </c:pt>
                <c:pt idx="237" formatCode="0.00">
                  <c:v>0.517951384064952</c:v>
                </c:pt>
                <c:pt idx="238" formatCode="0.00">
                  <c:v>0.520679156270932</c:v>
                </c:pt>
                <c:pt idx="239" formatCode="0.00">
                  <c:v>0.541611401007548</c:v>
                </c:pt>
                <c:pt idx="240" formatCode="0.00">
                  <c:v>0.638866467758453</c:v>
                </c:pt>
                <c:pt idx="241" formatCode="0.00">
                  <c:v>0.648157382204862</c:v>
                </c:pt>
                <c:pt idx="242" formatCode="0.00">
                  <c:v>0.656703322178063</c:v>
                </c:pt>
                <c:pt idx="243" formatCode="0.00">
                  <c:v>0.662566312772852</c:v>
                </c:pt>
                <c:pt idx="244" formatCode="0.00">
                  <c:v>0.673399803970523</c:v>
                </c:pt>
                <c:pt idx="245" formatCode="0.00">
                  <c:v>0.693149146184145</c:v>
                </c:pt>
                <c:pt idx="246" formatCode="0.00">
                  <c:v>0.709655502601189</c:v>
                </c:pt>
                <c:pt idx="247" formatCode="0.00">
                  <c:v>0.730280017883437</c:v>
                </c:pt>
                <c:pt idx="248" formatCode="0.00">
                  <c:v>0.731072738931416</c:v>
                </c:pt>
                <c:pt idx="249" formatCode="0.00">
                  <c:v>0.732389690020918</c:v>
                </c:pt>
                <c:pt idx="250" formatCode="0.00">
                  <c:v>0.729508292231288</c:v>
                </c:pt>
                <c:pt idx="251" formatCode="0.00">
                  <c:v>0.743739782222777</c:v>
                </c:pt>
                <c:pt idx="252" formatCode="0.00">
                  <c:v>0.755280565078277</c:v>
                </c:pt>
                <c:pt idx="253" formatCode="0.00">
                  <c:v>0.750317150642453</c:v>
                </c:pt>
                <c:pt idx="254" formatCode="0.00">
                  <c:v>0.762334479408077</c:v>
                </c:pt>
                <c:pt idx="255" formatCode="0.00">
                  <c:v>0.751284604507604</c:v>
                </c:pt>
                <c:pt idx="256" formatCode="0.00">
                  <c:v>0.541454120593674</c:v>
                </c:pt>
                <c:pt idx="257" formatCode="0.00">
                  <c:v>0.535105193898558</c:v>
                </c:pt>
                <c:pt idx="258" formatCode="0.00">
                  <c:v>0.537460596279398</c:v>
                </c:pt>
                <c:pt idx="259" formatCode="0.00">
                  <c:v>0.510370359504181</c:v>
                </c:pt>
                <c:pt idx="260" formatCode="0.00">
                  <c:v>0.5192563711062</c:v>
                </c:pt>
                <c:pt idx="261" formatCode="0.00">
                  <c:v>0.534547751289778</c:v>
                </c:pt>
                <c:pt idx="262" formatCode="0.00">
                  <c:v>0.538671509102611</c:v>
                </c:pt>
                <c:pt idx="263" formatCode="0.00">
                  <c:v>0.547886766982485</c:v>
                </c:pt>
                <c:pt idx="264" formatCode="0.00">
                  <c:v>0.550072964672269</c:v>
                </c:pt>
                <c:pt idx="265" formatCode="0.00">
                  <c:v>0.54148589825993</c:v>
                </c:pt>
                <c:pt idx="266" formatCode="0.00">
                  <c:v>0.537965186397001</c:v>
                </c:pt>
                <c:pt idx="267" formatCode="0.00">
                  <c:v>0.542399276084241</c:v>
                </c:pt>
                <c:pt idx="268" formatCode="0.00">
                  <c:v>0.540836299248309</c:v>
                </c:pt>
                <c:pt idx="269" formatCode="0.00">
                  <c:v>0.552238342384565</c:v>
                </c:pt>
                <c:pt idx="270" formatCode="0.00">
                  <c:v>0.559277072633397</c:v>
                </c:pt>
                <c:pt idx="271" formatCode="0.00">
                  <c:v>0.557369604016747</c:v>
                </c:pt>
                <c:pt idx="272" formatCode="0.00">
                  <c:v>0.49115338726818</c:v>
                </c:pt>
                <c:pt idx="273" formatCode="0.00">
                  <c:v>0.495704188069846</c:v>
                </c:pt>
                <c:pt idx="274" formatCode="0.00">
                  <c:v>0.492774086126164</c:v>
                </c:pt>
                <c:pt idx="275" formatCode="0.00">
                  <c:v>0.490475581634828</c:v>
                </c:pt>
                <c:pt idx="276" formatCode="0.00">
                  <c:v>0.49772328608668</c:v>
                </c:pt>
                <c:pt idx="277" formatCode="0.00">
                  <c:v>0.504648494187615</c:v>
                </c:pt>
                <c:pt idx="278" formatCode="0.00">
                  <c:v>0.504795361774546</c:v>
                </c:pt>
                <c:pt idx="279" formatCode="0.00">
                  <c:v>0.487023779332327</c:v>
                </c:pt>
                <c:pt idx="280" formatCode="0.00">
                  <c:v>0.470873594634827</c:v>
                </c:pt>
                <c:pt idx="281" formatCode="0.00">
                  <c:v>0.464277632981977</c:v>
                </c:pt>
                <c:pt idx="282" formatCode="0.00">
                  <c:v>0.45131249166785</c:v>
                </c:pt>
                <c:pt idx="283" formatCode="0.00">
                  <c:v>0.477833959103211</c:v>
                </c:pt>
                <c:pt idx="284" formatCode="0.00">
                  <c:v>0.495983029924677</c:v>
                </c:pt>
                <c:pt idx="285" formatCode="0.00">
                  <c:v>0.504092569464563</c:v>
                </c:pt>
                <c:pt idx="286" formatCode="0.00">
                  <c:v>0.508706659864669</c:v>
                </c:pt>
                <c:pt idx="287" formatCode="0.00">
                  <c:v>0.507497059169202</c:v>
                </c:pt>
                <c:pt idx="288" formatCode="0.00">
                  <c:v>0.367747388093665</c:v>
                </c:pt>
                <c:pt idx="289" formatCode="0.00">
                  <c:v>0.372850375519262</c:v>
                </c:pt>
                <c:pt idx="290" formatCode="0.00">
                  <c:v>0.394952102301384</c:v>
                </c:pt>
                <c:pt idx="291" formatCode="0.00">
                  <c:v>0.417053829083507</c:v>
                </c:pt>
                <c:pt idx="292" formatCode="0.00">
                  <c:v>0.420691305536452</c:v>
                </c:pt>
                <c:pt idx="293" formatCode="0.00">
                  <c:v>0.425072071831789</c:v>
                </c:pt>
                <c:pt idx="294" formatCode="0.00">
                  <c:v>0.428997200693811</c:v>
                </c:pt>
                <c:pt idx="295" formatCode="0.00">
                  <c:v>0.433679553151484</c:v>
                </c:pt>
                <c:pt idx="296" formatCode="0.00">
                  <c:v>0.454370479103208</c:v>
                </c:pt>
                <c:pt idx="297" formatCode="0.00">
                  <c:v>0.464494772586134</c:v>
                </c:pt>
                <c:pt idx="298" formatCode="0.00">
                  <c:v>0.47959797086667</c:v>
                </c:pt>
                <c:pt idx="299" formatCode="0.00">
                  <c:v>0.491241429559488</c:v>
                </c:pt>
                <c:pt idx="300" formatCode="0.00">
                  <c:v>0.484346125918302</c:v>
                </c:pt>
                <c:pt idx="301" formatCode="0.00">
                  <c:v>0.5058735006712</c:v>
                </c:pt>
                <c:pt idx="302" formatCode="0.00">
                  <c:v>0.517547554262618</c:v>
                </c:pt>
                <c:pt idx="303" formatCode="0.00">
                  <c:v>0.512772183341906</c:v>
                </c:pt>
                <c:pt idx="304" formatCode="0.00">
                  <c:v>0.493145193860384</c:v>
                </c:pt>
                <c:pt idx="305" formatCode="0.00">
                  <c:v>0.523855277091859</c:v>
                </c:pt>
                <c:pt idx="306" formatCode="0.00">
                  <c:v>0.53335303428555</c:v>
                </c:pt>
                <c:pt idx="307" formatCode="0.00">
                  <c:v>0.548387093395562</c:v>
                </c:pt>
                <c:pt idx="308" formatCode="0.00">
                  <c:v>0.551572945003648</c:v>
                </c:pt>
                <c:pt idx="309" formatCode="0.00">
                  <c:v>0.544861539764516</c:v>
                </c:pt>
                <c:pt idx="310" formatCode="0.00">
                  <c:v>0.562407226154211</c:v>
                </c:pt>
                <c:pt idx="311" formatCode="0.00">
                  <c:v>0.555638292324051</c:v>
                </c:pt>
                <c:pt idx="312" formatCode="0.00">
                  <c:v>0.548691582551348</c:v>
                </c:pt>
                <c:pt idx="313" formatCode="0.00">
                  <c:v>0.550074708607625</c:v>
                </c:pt>
                <c:pt idx="314" formatCode="0.00">
                  <c:v>0.509040104356093</c:v>
                </c:pt>
                <c:pt idx="315" formatCode="0.00">
                  <c:v>0.523721540859849</c:v>
                </c:pt>
                <c:pt idx="316" formatCode="0.00">
                  <c:v>0.501929819542026</c:v>
                </c:pt>
                <c:pt idx="317" formatCode="0.00">
                  <c:v>0.502489165129064</c:v>
                </c:pt>
                <c:pt idx="318" formatCode="0.00">
                  <c:v>0.515597647821728</c:v>
                </c:pt>
                <c:pt idx="319" formatCode="0.00">
                  <c:v>0.498515299283583</c:v>
                </c:pt>
                <c:pt idx="320" formatCode="0.00">
                  <c:v>0.429893161240896</c:v>
                </c:pt>
                <c:pt idx="321" formatCode="0.00">
                  <c:v>0.433517928391781</c:v>
                </c:pt>
                <c:pt idx="322" formatCode="0.00">
                  <c:v>0.433138590177246</c:v>
                </c:pt>
                <c:pt idx="323" formatCode="0.00">
                  <c:v>0.432889348112073</c:v>
                </c:pt>
                <c:pt idx="324" formatCode="0.00">
                  <c:v>0.431829619885833</c:v>
                </c:pt>
                <c:pt idx="325" formatCode="0.00">
                  <c:v>0.464138521811347</c:v>
                </c:pt>
                <c:pt idx="326" formatCode="0.00">
                  <c:v>0.443858409241976</c:v>
                </c:pt>
                <c:pt idx="327" formatCode="0.00">
                  <c:v>0.440694453542231</c:v>
                </c:pt>
                <c:pt idx="328" formatCode="0.00">
                  <c:v>0.451539571125198</c:v>
                </c:pt>
                <c:pt idx="329" formatCode="0.00">
                  <c:v>0.490678568136418</c:v>
                </c:pt>
                <c:pt idx="330" formatCode="0.00">
                  <c:v>0.497478556159076</c:v>
                </c:pt>
                <c:pt idx="331" formatCode="0.00">
                  <c:v>0.545689754859537</c:v>
                </c:pt>
                <c:pt idx="332" formatCode="0.00">
                  <c:v>0.542267139055957</c:v>
                </c:pt>
                <c:pt idx="333" formatCode="0.00">
                  <c:v>0.554400136951325</c:v>
                </c:pt>
                <c:pt idx="334" formatCode="0.00">
                  <c:v>0.549507924942673</c:v>
                </c:pt>
                <c:pt idx="335" formatCode="0.00">
                  <c:v>0.568391799314402</c:v>
                </c:pt>
                <c:pt idx="336" formatCode="0.00">
                  <c:v>0.511719725967397</c:v>
                </c:pt>
                <c:pt idx="337" formatCode="0.00">
                  <c:v>0.526167028721432</c:v>
                </c:pt>
                <c:pt idx="338" formatCode="0.00">
                  <c:v>0.526233887815286</c:v>
                </c:pt>
                <c:pt idx="339" formatCode="0.00">
                  <c:v>0.558514811128406</c:v>
                </c:pt>
                <c:pt idx="340" formatCode="0.00">
                  <c:v>0.563321114630643</c:v>
                </c:pt>
                <c:pt idx="341" formatCode="0.00">
                  <c:v>0.566596878919769</c:v>
                </c:pt>
                <c:pt idx="342" formatCode="0.00">
                  <c:v>0.573949868480806</c:v>
                </c:pt>
                <c:pt idx="343" formatCode="0.00">
                  <c:v>0.569975449443528</c:v>
                </c:pt>
                <c:pt idx="344" formatCode="0.00">
                  <c:v>0.604801859641478</c:v>
                </c:pt>
                <c:pt idx="345" formatCode="0.00">
                  <c:v>0.605149747841591</c:v>
                </c:pt>
                <c:pt idx="346" formatCode="0.00">
                  <c:v>0.611635671411434</c:v>
                </c:pt>
                <c:pt idx="347" formatCode="0.00">
                  <c:v>0.606733001007992</c:v>
                </c:pt>
                <c:pt idx="348" formatCode="0.00">
                  <c:v>0.615475597050493</c:v>
                </c:pt>
                <c:pt idx="349" formatCode="0.00">
                  <c:v>0.626602694490343</c:v>
                </c:pt>
                <c:pt idx="350" formatCode="0.00">
                  <c:v>0.637132000039446</c:v>
                </c:pt>
                <c:pt idx="351" formatCode="0.00">
                  <c:v>0.641539156549432</c:v>
                </c:pt>
                <c:pt idx="352" formatCode="0.00">
                  <c:v>0.473459235260565</c:v>
                </c:pt>
                <c:pt idx="353" formatCode="0.00">
                  <c:v>0.469560799872061</c:v>
                </c:pt>
                <c:pt idx="354" formatCode="0.00">
                  <c:v>0.500136960706882</c:v>
                </c:pt>
                <c:pt idx="355" formatCode="0.00">
                  <c:v>0.50335727254943</c:v>
                </c:pt>
                <c:pt idx="356" formatCode="0.00">
                  <c:v>0.518150529773294</c:v>
                </c:pt>
                <c:pt idx="357" formatCode="0.00">
                  <c:v>0.52657523505845</c:v>
                </c:pt>
                <c:pt idx="358" formatCode="0.00">
                  <c:v>0.529911507538057</c:v>
                </c:pt>
                <c:pt idx="359" formatCode="0.00">
                  <c:v>0.529558436545121</c:v>
                </c:pt>
                <c:pt idx="360" formatCode="0.00">
                  <c:v>0.560284783395911</c:v>
                </c:pt>
                <c:pt idx="361" formatCode="0.00">
                  <c:v>0.553362400163266</c:v>
                </c:pt>
                <c:pt idx="362" formatCode="0.00">
                  <c:v>0.553914621149006</c:v>
                </c:pt>
                <c:pt idx="363" formatCode="0.00">
                  <c:v>0.557703261776211</c:v>
                </c:pt>
                <c:pt idx="364" formatCode="0.00">
                  <c:v>0.539246250885665</c:v>
                </c:pt>
                <c:pt idx="365" formatCode="0.00">
                  <c:v>0.561171899997037</c:v>
                </c:pt>
                <c:pt idx="366" formatCode="0.00">
                  <c:v>0.585485981555947</c:v>
                </c:pt>
                <c:pt idx="367" formatCode="0.00">
                  <c:v>0.580261707821588</c:v>
                </c:pt>
                <c:pt idx="368" formatCode="0.00">
                  <c:v>0.473077489708608</c:v>
                </c:pt>
                <c:pt idx="369" formatCode="0.00">
                  <c:v>0.472691714598916</c:v>
                </c:pt>
                <c:pt idx="370" formatCode="0.00">
                  <c:v>0.489362728225522</c:v>
                </c:pt>
                <c:pt idx="371" formatCode="0.00">
                  <c:v>0.497900204131943</c:v>
                </c:pt>
                <c:pt idx="372" formatCode="0.00">
                  <c:v>0.522645823577388</c:v>
                </c:pt>
                <c:pt idx="373" formatCode="0.00">
                  <c:v>0.533535417906837</c:v>
                </c:pt>
                <c:pt idx="374" formatCode="0.00">
                  <c:v>0.546778043497287</c:v>
                </c:pt>
                <c:pt idx="375" formatCode="0.00">
                  <c:v>0.580115360820956</c:v>
                </c:pt>
                <c:pt idx="376" formatCode="0.00">
                  <c:v>0.579512128467801</c:v>
                </c:pt>
                <c:pt idx="377" formatCode="0.00">
                  <c:v>0.616239657621068</c:v>
                </c:pt>
                <c:pt idx="378" formatCode="0.00">
                  <c:v>0.633440338706582</c:v>
                </c:pt>
                <c:pt idx="379" formatCode="0.00">
                  <c:v>0.653462091239388</c:v>
                </c:pt>
                <c:pt idx="380" formatCode="0.00">
                  <c:v>0.650396987509961</c:v>
                </c:pt>
                <c:pt idx="381" formatCode="0.00">
                  <c:v>0.654116438950426</c:v>
                </c:pt>
                <c:pt idx="382" formatCode="0.00">
                  <c:v>0.664488058841475</c:v>
                </c:pt>
                <c:pt idx="383" formatCode="0.00">
                  <c:v>0.655920569592559</c:v>
                </c:pt>
                <c:pt idx="384" formatCode="0.00">
                  <c:v>0.422441208822091</c:v>
                </c:pt>
                <c:pt idx="385" formatCode="0.00">
                  <c:v>0.427413181629628</c:v>
                </c:pt>
                <c:pt idx="386" formatCode="0.00">
                  <c:v>0.436574893499352</c:v>
                </c:pt>
                <c:pt idx="387" formatCode="0.00">
                  <c:v>0.436627320876736</c:v>
                </c:pt>
                <c:pt idx="388" formatCode="0.00">
                  <c:v>0.446415861294495</c:v>
                </c:pt>
                <c:pt idx="389" formatCode="0.00">
                  <c:v>0.456839516577293</c:v>
                </c:pt>
                <c:pt idx="390" formatCode="0.00">
                  <c:v>0.469108474271444</c:v>
                </c:pt>
                <c:pt idx="391" formatCode="0.00">
                  <c:v>0.464224936614115</c:v>
                </c:pt>
                <c:pt idx="392" formatCode="0.00">
                  <c:v>0.479136745304336</c:v>
                </c:pt>
                <c:pt idx="393" formatCode="0.00">
                  <c:v>0.466447902350633</c:v>
                </c:pt>
                <c:pt idx="394" formatCode="0.00">
                  <c:v>0.46976714972108</c:v>
                </c:pt>
                <c:pt idx="395" formatCode="0.00">
                  <c:v>0.464680931399185</c:v>
                </c:pt>
                <c:pt idx="396" formatCode="0.00">
                  <c:v>0.464302787587586</c:v>
                </c:pt>
                <c:pt idx="397" formatCode="0.00">
                  <c:v>0.472602464468156</c:v>
                </c:pt>
                <c:pt idx="398" formatCode="0.00">
                  <c:v>0.496129024658344</c:v>
                </c:pt>
                <c:pt idx="399" formatCode="0.00">
                  <c:v>0.492637142431155</c:v>
                </c:pt>
                <c:pt idx="400" formatCode="0.00">
                  <c:v>0.312270114004692</c:v>
                </c:pt>
                <c:pt idx="401" formatCode="0.00">
                  <c:v>0.317564368407922</c:v>
                </c:pt>
                <c:pt idx="402" formatCode="0.00">
                  <c:v>0.31236324669951</c:v>
                </c:pt>
                <c:pt idx="403" formatCode="0.00">
                  <c:v>0.299406250175577</c:v>
                </c:pt>
                <c:pt idx="404" formatCode="0.00">
                  <c:v>0.282193490020112</c:v>
                </c:pt>
                <c:pt idx="405" formatCode="0.00">
                  <c:v>0.292003202809148</c:v>
                </c:pt>
                <c:pt idx="406" formatCode="0.00">
                  <c:v>0.299534635276911</c:v>
                </c:pt>
                <c:pt idx="407" formatCode="0.00">
                  <c:v>0.308048088545669</c:v>
                </c:pt>
                <c:pt idx="408" formatCode="0.00">
                  <c:v>0.315048623312244</c:v>
                </c:pt>
                <c:pt idx="409" formatCode="0.00">
                  <c:v>0.30892899157215</c:v>
                </c:pt>
                <c:pt idx="410" formatCode="0.00">
                  <c:v>0.347530181236536</c:v>
                </c:pt>
                <c:pt idx="411" formatCode="0.00">
                  <c:v>0.352438580302147</c:v>
                </c:pt>
                <c:pt idx="412" formatCode="0.00">
                  <c:v>0.351807246256809</c:v>
                </c:pt>
                <c:pt idx="413" formatCode="0.00">
                  <c:v>0.346491219597856</c:v>
                </c:pt>
                <c:pt idx="414" formatCode="0.00">
                  <c:v>0.362574839286825</c:v>
                </c:pt>
                <c:pt idx="415" formatCode="0.00">
                  <c:v>0.361490984597362</c:v>
                </c:pt>
                <c:pt idx="416" formatCode="0.00">
                  <c:v>0.358093066661888</c:v>
                </c:pt>
                <c:pt idx="417" formatCode="0.00">
                  <c:v>0.363656908498391</c:v>
                </c:pt>
                <c:pt idx="418" formatCode="0.00">
                  <c:v>0.371880720143374</c:v>
                </c:pt>
                <c:pt idx="419" formatCode="0.00">
                  <c:v>0.411600398892097</c:v>
                </c:pt>
                <c:pt idx="420" formatCode="0.00">
                  <c:v>0.42168825611882</c:v>
                </c:pt>
                <c:pt idx="421" formatCode="0.00">
                  <c:v>0.428518515216403</c:v>
                </c:pt>
                <c:pt idx="422" formatCode="0.00">
                  <c:v>0.42822308595936</c:v>
                </c:pt>
                <c:pt idx="423" formatCode="0.00">
                  <c:v>0.432143589550845</c:v>
                </c:pt>
                <c:pt idx="424" formatCode="0.00">
                  <c:v>0.448114755122818</c:v>
                </c:pt>
                <c:pt idx="425" formatCode="0.00">
                  <c:v>0.437043001918987</c:v>
                </c:pt>
                <c:pt idx="426" formatCode="0.00">
                  <c:v>0.438842014503432</c:v>
                </c:pt>
                <c:pt idx="427" formatCode="0.00">
                  <c:v>0.437873073349546</c:v>
                </c:pt>
                <c:pt idx="428" formatCode="0.00">
                  <c:v>0.433139161171954</c:v>
                </c:pt>
                <c:pt idx="429" formatCode="0.00">
                  <c:v>0.444896238254158</c:v>
                </c:pt>
                <c:pt idx="430" formatCode="0.00">
                  <c:v>0.452422931214477</c:v>
                </c:pt>
                <c:pt idx="431" formatCode="0.00">
                  <c:v>0.453783964434315</c:v>
                </c:pt>
                <c:pt idx="432" formatCode="0.00">
                  <c:v>0.355977378279167</c:v>
                </c:pt>
                <c:pt idx="433" formatCode="0.00">
                  <c:v>0.33912159392443</c:v>
                </c:pt>
                <c:pt idx="434" formatCode="0.00">
                  <c:v>0.341634501158196</c:v>
                </c:pt>
                <c:pt idx="435" formatCode="0.00">
                  <c:v>0.358941003903883</c:v>
                </c:pt>
                <c:pt idx="436" formatCode="0.00">
                  <c:v>0.374425225678844</c:v>
                </c:pt>
                <c:pt idx="437" formatCode="0.00">
                  <c:v>0.382496683866426</c:v>
                </c:pt>
                <c:pt idx="438" formatCode="0.00">
                  <c:v>0.398952159723201</c:v>
                </c:pt>
                <c:pt idx="439" formatCode="0.00">
                  <c:v>0.393094387807418</c:v>
                </c:pt>
                <c:pt idx="440" formatCode="0.00">
                  <c:v>0.402364708710978</c:v>
                </c:pt>
                <c:pt idx="441" formatCode="0.00">
                  <c:v>0.395815958892182</c:v>
                </c:pt>
                <c:pt idx="442" formatCode="0.00">
                  <c:v>0.411191877649229</c:v>
                </c:pt>
                <c:pt idx="443" formatCode="0.00">
                  <c:v>0.42831209376584</c:v>
                </c:pt>
                <c:pt idx="444" formatCode="0.00">
                  <c:v>0.440338557250255</c:v>
                </c:pt>
                <c:pt idx="445" formatCode="0.00">
                  <c:v>0.433945249909498</c:v>
                </c:pt>
                <c:pt idx="446" formatCode="0.00">
                  <c:v>0.433705822027314</c:v>
                </c:pt>
                <c:pt idx="447" formatCode="0.00">
                  <c:v>0.430964632588358</c:v>
                </c:pt>
                <c:pt idx="448" formatCode="0.00">
                  <c:v>0.717551452313131</c:v>
                </c:pt>
                <c:pt idx="449" formatCode="0.00">
                  <c:v>0.724965147367303</c:v>
                </c:pt>
                <c:pt idx="450" formatCode="0.00">
                  <c:v>0.717852073211624</c:v>
                </c:pt>
                <c:pt idx="451" formatCode="0.00">
                  <c:v>0.709795488841313</c:v>
                </c:pt>
                <c:pt idx="452" formatCode="0.00">
                  <c:v>0.71686090465738</c:v>
                </c:pt>
                <c:pt idx="453" formatCode="0.00">
                  <c:v>0.723243595590474</c:v>
                </c:pt>
                <c:pt idx="454" formatCode="0.00">
                  <c:v>0.731380759847294</c:v>
                </c:pt>
                <c:pt idx="455" formatCode="0.00">
                  <c:v>0.752459068412982</c:v>
                </c:pt>
                <c:pt idx="456" formatCode="0.00">
                  <c:v>0.759240227827625</c:v>
                </c:pt>
                <c:pt idx="457" formatCode="0.00">
                  <c:v>0.762053330915296</c:v>
                </c:pt>
                <c:pt idx="458" formatCode="0.00">
                  <c:v>0.76315028502774</c:v>
                </c:pt>
                <c:pt idx="459" formatCode="0.00">
                  <c:v>0.782987589066291</c:v>
                </c:pt>
                <c:pt idx="460" formatCode="0.00">
                  <c:v>0.791166779575767</c:v>
                </c:pt>
                <c:pt idx="461" formatCode="0.00">
                  <c:v>0.809085003438111</c:v>
                </c:pt>
                <c:pt idx="462" formatCode="0.00">
                  <c:v>0.814125149555447</c:v>
                </c:pt>
                <c:pt idx="463" formatCode="0.00">
                  <c:v>0.815812807667003</c:v>
                </c:pt>
                <c:pt idx="464" formatCode="0.00">
                  <c:v>0.461129697224962</c:v>
                </c:pt>
                <c:pt idx="465" formatCode="0.00">
                  <c:v>0.464958678647421</c:v>
                </c:pt>
                <c:pt idx="466" formatCode="0.00">
                  <c:v>0.457905083578799</c:v>
                </c:pt>
                <c:pt idx="467" formatCode="0.00">
                  <c:v>0.463417258241096</c:v>
                </c:pt>
                <c:pt idx="468" formatCode="0.00">
                  <c:v>0.482136051147053</c:v>
                </c:pt>
                <c:pt idx="469" formatCode="0.00">
                  <c:v>0.493652657951414</c:v>
                </c:pt>
                <c:pt idx="470" formatCode="0.00">
                  <c:v>0.509582895038189</c:v>
                </c:pt>
                <c:pt idx="471" formatCode="0.00">
                  <c:v>0.524412913176764</c:v>
                </c:pt>
                <c:pt idx="472" formatCode="0.00">
                  <c:v>0.524725281181147</c:v>
                </c:pt>
                <c:pt idx="473" formatCode="0.00">
                  <c:v>0.545882073481358</c:v>
                </c:pt>
                <c:pt idx="474" formatCode="0.00">
                  <c:v>0.536466526664356</c:v>
                </c:pt>
                <c:pt idx="475" formatCode="0.00">
                  <c:v>0.55811794128766</c:v>
                </c:pt>
                <c:pt idx="476" formatCode="0.00">
                  <c:v>0.555307388403969</c:v>
                </c:pt>
                <c:pt idx="477" formatCode="0.00">
                  <c:v>0.570939289385435</c:v>
                </c:pt>
                <c:pt idx="478" formatCode="0.00">
                  <c:v>0.600028042467198</c:v>
                </c:pt>
                <c:pt idx="479" formatCode="0.00">
                  <c:v>0.605425702514583</c:v>
                </c:pt>
                <c:pt idx="480" formatCode="0.00">
                  <c:v>0.408515214591067</c:v>
                </c:pt>
                <c:pt idx="481" formatCode="0.00">
                  <c:v>0.413904005840016</c:v>
                </c:pt>
                <c:pt idx="482" formatCode="0.00">
                  <c:v>0.395762751293883</c:v>
                </c:pt>
                <c:pt idx="483" formatCode="0.00">
                  <c:v>0.377620743612857</c:v>
                </c:pt>
                <c:pt idx="484" formatCode="0.00">
                  <c:v>0.380015436213505</c:v>
                </c:pt>
                <c:pt idx="485" formatCode="0.00">
                  <c:v>0.382406652478247</c:v>
                </c:pt>
                <c:pt idx="486" formatCode="0.00">
                  <c:v>0.384514177910806</c:v>
                </c:pt>
                <c:pt idx="487" formatCode="0.00">
                  <c:v>0.386555312774955</c:v>
                </c:pt>
                <c:pt idx="488" formatCode="0.00">
                  <c:v>0.368995706347689</c:v>
                </c:pt>
                <c:pt idx="489" formatCode="0.00">
                  <c:v>0.374826343951331</c:v>
                </c:pt>
                <c:pt idx="490" formatCode="0.00">
                  <c:v>0.386168885343792</c:v>
                </c:pt>
                <c:pt idx="491" formatCode="0.00">
                  <c:v>0.363919727559605</c:v>
                </c:pt>
                <c:pt idx="492" formatCode="0.00">
                  <c:v>0.354785944804555</c:v>
                </c:pt>
                <c:pt idx="493" formatCode="0.00">
                  <c:v>0.351455686825533</c:v>
                </c:pt>
                <c:pt idx="494" formatCode="0.00">
                  <c:v>0.352073153157001</c:v>
                </c:pt>
                <c:pt idx="495" formatCode="0.00">
                  <c:v>0.352498740014771</c:v>
                </c:pt>
                <c:pt idx="496" formatCode="0.00">
                  <c:v>0.346694173150559</c:v>
                </c:pt>
                <c:pt idx="497" formatCode="0.00">
                  <c:v>0.351276501297971</c:v>
                </c:pt>
                <c:pt idx="498" formatCode="0.00">
                  <c:v>0.348824314532295</c:v>
                </c:pt>
                <c:pt idx="499" formatCode="0.00">
                  <c:v>0.349746306685172</c:v>
                </c:pt>
                <c:pt idx="500" formatCode="0.00">
                  <c:v>0.356805729444287</c:v>
                </c:pt>
                <c:pt idx="501" formatCode="0.00">
                  <c:v>0.358610375770473</c:v>
                </c:pt>
                <c:pt idx="502" formatCode="0.00">
                  <c:v>0.353217720324886</c:v>
                </c:pt>
                <c:pt idx="503" formatCode="0.00">
                  <c:v>0.363914877879957</c:v>
                </c:pt>
                <c:pt idx="504" formatCode="0.00">
                  <c:v>0.373048576853082</c:v>
                </c:pt>
                <c:pt idx="505" formatCode="0.00">
                  <c:v>0.370527849100896</c:v>
                </c:pt>
                <c:pt idx="506" formatCode="0.00">
                  <c:v>0.366315296302902</c:v>
                </c:pt>
                <c:pt idx="507" formatCode="0.00">
                  <c:v>0.34026915233141</c:v>
                </c:pt>
                <c:pt idx="508" formatCode="0.00">
                  <c:v>0.34614340591192</c:v>
                </c:pt>
                <c:pt idx="509" formatCode="0.00">
                  <c:v>0.328063267870466</c:v>
                </c:pt>
                <c:pt idx="510" formatCode="0.00">
                  <c:v>0.341199787161137</c:v>
                </c:pt>
                <c:pt idx="511" formatCode="0.00">
                  <c:v>0.342607328140426</c:v>
                </c:pt>
                <c:pt idx="512" formatCode="0.00">
                  <c:v>0.638230239826574</c:v>
                </c:pt>
                <c:pt idx="513" formatCode="0.00">
                  <c:v>0.650544761790524</c:v>
                </c:pt>
                <c:pt idx="514" formatCode="0.00">
                  <c:v>0.644232991931256</c:v>
                </c:pt>
                <c:pt idx="515" formatCode="0.00">
                  <c:v>0.642435068273277</c:v>
                </c:pt>
                <c:pt idx="516" formatCode="0.00">
                  <c:v>0.664972251289353</c:v>
                </c:pt>
                <c:pt idx="517" formatCode="0.00">
                  <c:v>0.679410516362748</c:v>
                </c:pt>
                <c:pt idx="518" formatCode="0.00">
                  <c:v>0.696462968128233</c:v>
                </c:pt>
                <c:pt idx="519" formatCode="0.00">
                  <c:v>0.720795803642217</c:v>
                </c:pt>
                <c:pt idx="520" formatCode="0.00">
                  <c:v>0.70881435913753</c:v>
                </c:pt>
                <c:pt idx="521" formatCode="0.00">
                  <c:v>0.726545357990402</c:v>
                </c:pt>
                <c:pt idx="522" formatCode="0.00">
                  <c:v>0.745535229003655</c:v>
                </c:pt>
                <c:pt idx="523" formatCode="0.00">
                  <c:v>0.740215212060758</c:v>
                </c:pt>
                <c:pt idx="524" formatCode="0.00">
                  <c:v>0.748422312622501</c:v>
                </c:pt>
                <c:pt idx="525" formatCode="0.00">
                  <c:v>0.759313120755186</c:v>
                </c:pt>
                <c:pt idx="526" formatCode="0.00">
                  <c:v>0.76455903154082</c:v>
                </c:pt>
                <c:pt idx="527" formatCode="0.00">
                  <c:v>0.763377332442247</c:v>
                </c:pt>
                <c:pt idx="528" formatCode="0.00">
                  <c:v>0.416725885243046</c:v>
                </c:pt>
                <c:pt idx="529" formatCode="0.00">
                  <c:v>0.415515445773337</c:v>
                </c:pt>
                <c:pt idx="530" formatCode="0.00">
                  <c:v>0.426084801018485</c:v>
                </c:pt>
                <c:pt idx="531" formatCode="0.00">
                  <c:v>0.436035296662878</c:v>
                </c:pt>
                <c:pt idx="532" formatCode="0.00">
                  <c:v>0.444263296993692</c:v>
                </c:pt>
                <c:pt idx="533" formatCode="0.00">
                  <c:v>0.453257302534314</c:v>
                </c:pt>
                <c:pt idx="534" formatCode="0.00">
                  <c:v>0.437047885893118</c:v>
                </c:pt>
                <c:pt idx="535" formatCode="0.00">
                  <c:v>0.442678207465968</c:v>
                </c:pt>
                <c:pt idx="536" formatCode="0.00">
                  <c:v>0.443859042436015</c:v>
                </c:pt>
                <c:pt idx="537" formatCode="0.00">
                  <c:v>0.451344975247749</c:v>
                </c:pt>
                <c:pt idx="538" formatCode="0.00">
                  <c:v>0.449216272668542</c:v>
                </c:pt>
                <c:pt idx="539" formatCode="0.00">
                  <c:v>0.450624791653819</c:v>
                </c:pt>
                <c:pt idx="540" formatCode="0.00">
                  <c:v>0.454247377244154</c:v>
                </c:pt>
                <c:pt idx="541" formatCode="0.00">
                  <c:v>0.470649162106347</c:v>
                </c:pt>
                <c:pt idx="542" formatCode="0.00">
                  <c:v>0.475079798081629</c:v>
                </c:pt>
                <c:pt idx="543" formatCode="0.00">
                  <c:v>0.462858389713349</c:v>
                </c:pt>
                <c:pt idx="544" formatCode="0.00">
                  <c:v>0.489217386164866</c:v>
                </c:pt>
                <c:pt idx="545" formatCode="0.00">
                  <c:v>0.491459930773795</c:v>
                </c:pt>
                <c:pt idx="546" formatCode="0.00">
                  <c:v>0.486985849433736</c:v>
                </c:pt>
                <c:pt idx="547" formatCode="0.00">
                  <c:v>0.484199370936222</c:v>
                </c:pt>
                <c:pt idx="548" formatCode="0.00">
                  <c:v>0.482256060927218</c:v>
                </c:pt>
                <c:pt idx="549" formatCode="0.00">
                  <c:v>0.471148227245127</c:v>
                </c:pt>
                <c:pt idx="550" formatCode="0.00">
                  <c:v>0.484100680710866</c:v>
                </c:pt>
                <c:pt idx="551" formatCode="0.00">
                  <c:v>0.491481463039056</c:v>
                </c:pt>
                <c:pt idx="552" formatCode="0.00">
                  <c:v>0.484989490087578</c:v>
                </c:pt>
                <c:pt idx="553" formatCode="0.00">
                  <c:v>0.496389263905075</c:v>
                </c:pt>
                <c:pt idx="554" formatCode="0.00">
                  <c:v>0.511216593612241</c:v>
                </c:pt>
                <c:pt idx="555" formatCode="0.00">
                  <c:v>0.535481139680096</c:v>
                </c:pt>
                <c:pt idx="556" formatCode="0.00">
                  <c:v>0.535560708894906</c:v>
                </c:pt>
                <c:pt idx="557" formatCode="0.00">
                  <c:v>0.553846457316952</c:v>
                </c:pt>
                <c:pt idx="558" formatCode="0.00">
                  <c:v>0.557335791921186</c:v>
                </c:pt>
                <c:pt idx="559" formatCode="0.00">
                  <c:v>0.569552780931145</c:v>
                </c:pt>
                <c:pt idx="560" formatCode="0.00">
                  <c:v>0.326753606140012</c:v>
                </c:pt>
                <c:pt idx="561" formatCode="0.00">
                  <c:v>0.329559959202891</c:v>
                </c:pt>
                <c:pt idx="562" formatCode="0.00">
                  <c:v>0.321240656456284</c:v>
                </c:pt>
                <c:pt idx="563" formatCode="0.00">
                  <c:v>0.312921353709677</c:v>
                </c:pt>
                <c:pt idx="564" formatCode="0.00">
                  <c:v>0.308793276653007</c:v>
                </c:pt>
                <c:pt idx="565" formatCode="0.00">
                  <c:v>0.304550712869367</c:v>
                </c:pt>
                <c:pt idx="566" formatCode="0.00">
                  <c:v>0.324298302599242</c:v>
                </c:pt>
                <c:pt idx="567" formatCode="0.00">
                  <c:v>0.344045892329118</c:v>
                </c:pt>
                <c:pt idx="568" formatCode="0.00">
                  <c:v>0.337948353954949</c:v>
                </c:pt>
                <c:pt idx="569" formatCode="0.00">
                  <c:v>0.352664906664843</c:v>
                </c:pt>
                <c:pt idx="570" formatCode="0.00">
                  <c:v>0.351807434092763</c:v>
                </c:pt>
                <c:pt idx="571" formatCode="0.00">
                  <c:v>0.370136774947239</c:v>
                </c:pt>
                <c:pt idx="572" formatCode="0.00">
                  <c:v>0.355321731240302</c:v>
                </c:pt>
                <c:pt idx="573" formatCode="0.00">
                  <c:v>0.361489827617471</c:v>
                </c:pt>
                <c:pt idx="574" formatCode="0.00">
                  <c:v>0.366117813166378</c:v>
                </c:pt>
                <c:pt idx="575" formatCode="0.00">
                  <c:v>0.376064048934331</c:v>
                </c:pt>
                <c:pt idx="576" formatCode="0.00">
                  <c:v>0.233984086008291</c:v>
                </c:pt>
                <c:pt idx="577" formatCode="0.00">
                  <c:v>0.23572762543112</c:v>
                </c:pt>
                <c:pt idx="578" formatCode="0.00">
                  <c:v>0.227601563613069</c:v>
                </c:pt>
                <c:pt idx="579" formatCode="0.00">
                  <c:v>0.230492613117096</c:v>
                </c:pt>
                <c:pt idx="580" formatCode="0.00">
                  <c:v>0.211989107245803</c:v>
                </c:pt>
                <c:pt idx="581" formatCode="0.00">
                  <c:v>0.221290238575703</c:v>
                </c:pt>
                <c:pt idx="582" formatCode="0.00">
                  <c:v>0.233245529449933</c:v>
                </c:pt>
                <c:pt idx="583" formatCode="0.00">
                  <c:v>0.248243777305649</c:v>
                </c:pt>
                <c:pt idx="584" formatCode="0.00">
                  <c:v>0.255216906153048</c:v>
                </c:pt>
                <c:pt idx="585" formatCode="0.00">
                  <c:v>0.261528363129168</c:v>
                </c:pt>
                <c:pt idx="586" formatCode="0.00">
                  <c:v>0.268054589145263</c:v>
                </c:pt>
                <c:pt idx="587" formatCode="0.00">
                  <c:v>0.276134964860162</c:v>
                </c:pt>
                <c:pt idx="588" formatCode="0.00">
                  <c:v>0.289780272359484</c:v>
                </c:pt>
                <c:pt idx="589" formatCode="0.00">
                  <c:v>0.302991036626129</c:v>
                </c:pt>
                <c:pt idx="590" formatCode="0.00">
                  <c:v>0.308849470166081</c:v>
                </c:pt>
                <c:pt idx="591" formatCode="0.00">
                  <c:v>0.301982421970613</c:v>
                </c:pt>
                <c:pt idx="592" formatCode="0.00">
                  <c:v>0.439257031415639</c:v>
                </c:pt>
                <c:pt idx="593" formatCode="0.00">
                  <c:v>0.422905951485463</c:v>
                </c:pt>
                <c:pt idx="594" formatCode="0.00">
                  <c:v>0.426700027955648</c:v>
                </c:pt>
                <c:pt idx="595" formatCode="0.00">
                  <c:v>0.420148327743779</c:v>
                </c:pt>
                <c:pt idx="596" formatCode="0.00">
                  <c:v>0.409878997965329</c:v>
                </c:pt>
                <c:pt idx="597" formatCode="0.00">
                  <c:v>0.388914892429376</c:v>
                </c:pt>
                <c:pt idx="598" formatCode="0.00">
                  <c:v>0.400473046491499</c:v>
                </c:pt>
                <c:pt idx="599" formatCode="0.00">
                  <c:v>0.398480952193581</c:v>
                </c:pt>
                <c:pt idx="600" formatCode="0.00">
                  <c:v>0.390156371571849</c:v>
                </c:pt>
                <c:pt idx="601" formatCode="0.00">
                  <c:v>0.381525846075645</c:v>
                </c:pt>
                <c:pt idx="602" formatCode="0.00">
                  <c:v>0.369271241861633</c:v>
                </c:pt>
                <c:pt idx="603" formatCode="0.00">
                  <c:v>0.38416973489301</c:v>
                </c:pt>
                <c:pt idx="604" formatCode="0.00">
                  <c:v>0.390716613904856</c:v>
                </c:pt>
                <c:pt idx="605" formatCode="0.00">
                  <c:v>0.394663698981217</c:v>
                </c:pt>
                <c:pt idx="606" formatCode="0.00">
                  <c:v>0.424756796866416</c:v>
                </c:pt>
                <c:pt idx="607" formatCode="0.00">
                  <c:v>0.420689102222793</c:v>
                </c:pt>
                <c:pt idx="608" formatCode="0.00">
                  <c:v>0.446540156617689</c:v>
                </c:pt>
                <c:pt idx="609" formatCode="0.00">
                  <c:v>0.453301174020311</c:v>
                </c:pt>
                <c:pt idx="610" formatCode="0.00">
                  <c:v>0.461194598181012</c:v>
                </c:pt>
                <c:pt idx="611" formatCode="0.00">
                  <c:v>0.468142822749113</c:v>
                </c:pt>
                <c:pt idx="612" formatCode="0.00">
                  <c:v>0.496387287320179</c:v>
                </c:pt>
                <c:pt idx="613" formatCode="0.00">
                  <c:v>0.526342938761214</c:v>
                </c:pt>
                <c:pt idx="614" formatCode="0.00">
                  <c:v>0.541154723587644</c:v>
                </c:pt>
                <c:pt idx="615" formatCode="0.00">
                  <c:v>0.553200649218254</c:v>
                </c:pt>
                <c:pt idx="616" formatCode="0.00">
                  <c:v>0.569342806489524</c:v>
                </c:pt>
                <c:pt idx="617" formatCode="0.00">
                  <c:v>0.584743911395043</c:v>
                </c:pt>
                <c:pt idx="618" formatCode="0.00">
                  <c:v>0.589083025875267</c:v>
                </c:pt>
                <c:pt idx="619" formatCode="0.00">
                  <c:v>0.603453902834147</c:v>
                </c:pt>
                <c:pt idx="620" formatCode="0.00">
                  <c:v>0.609244563412894</c:v>
                </c:pt>
                <c:pt idx="621" formatCode="0.00">
                  <c:v>0.615704531723074</c:v>
                </c:pt>
                <c:pt idx="622" formatCode="0.00">
                  <c:v>0.621821090965499</c:v>
                </c:pt>
                <c:pt idx="623" formatCode="0.00">
                  <c:v>0.638902947397558</c:v>
                </c:pt>
                <c:pt idx="624" formatCode="0.00">
                  <c:v>0.313936928840204</c:v>
                </c:pt>
                <c:pt idx="625" formatCode="0.00">
                  <c:v>0.313213440375756</c:v>
                </c:pt>
                <c:pt idx="626" formatCode="0.00">
                  <c:v>0.31631340021611</c:v>
                </c:pt>
                <c:pt idx="627" formatCode="0.00">
                  <c:v>0.321789425976888</c:v>
                </c:pt>
                <c:pt idx="628" formatCode="0.00">
                  <c:v>0.328772441767631</c:v>
                </c:pt>
                <c:pt idx="629" formatCode="0.00">
                  <c:v>0.339636441960475</c:v>
                </c:pt>
                <c:pt idx="630" formatCode="0.00">
                  <c:v>0.34872314758552</c:v>
                </c:pt>
                <c:pt idx="631" formatCode="0.00">
                  <c:v>0.351382310354226</c:v>
                </c:pt>
                <c:pt idx="632" formatCode="0.00">
                  <c:v>0.368631620891634</c:v>
                </c:pt>
                <c:pt idx="633" formatCode="0.00">
                  <c:v>0.395126055601736</c:v>
                </c:pt>
                <c:pt idx="634" formatCode="0.00">
                  <c:v>0.399033079723102</c:v>
                </c:pt>
                <c:pt idx="635" formatCode="0.00">
                  <c:v>0.39551663511818</c:v>
                </c:pt>
                <c:pt idx="636" formatCode="0.00">
                  <c:v>0.386247594340649</c:v>
                </c:pt>
                <c:pt idx="637" formatCode="0.00">
                  <c:v>0.391476152670209</c:v>
                </c:pt>
                <c:pt idx="638" formatCode="0.00">
                  <c:v>0.395268289837147</c:v>
                </c:pt>
                <c:pt idx="639" formatCode="0.00">
                  <c:v>0.393139007896029</c:v>
                </c:pt>
                <c:pt idx="640" formatCode="0.00">
                  <c:v>0.632615736028402</c:v>
                </c:pt>
                <c:pt idx="641" formatCode="0.00">
                  <c:v>0.644678650082761</c:v>
                </c:pt>
                <c:pt idx="642" formatCode="0.00">
                  <c:v>0.63741608036518</c:v>
                </c:pt>
                <c:pt idx="643" formatCode="0.00">
                  <c:v>0.628422624042267</c:v>
                </c:pt>
                <c:pt idx="644" formatCode="0.00">
                  <c:v>0.620565221863894</c:v>
                </c:pt>
                <c:pt idx="645" formatCode="0.00">
                  <c:v>0.623891725545674</c:v>
                </c:pt>
                <c:pt idx="646" formatCode="0.00">
                  <c:v>0.640871367508191</c:v>
                </c:pt>
                <c:pt idx="647" formatCode="0.00">
                  <c:v>0.652102233183118</c:v>
                </c:pt>
                <c:pt idx="648" formatCode="0.00">
                  <c:v>0.673355264695581</c:v>
                </c:pt>
                <c:pt idx="649" formatCode="0.00">
                  <c:v>0.68263390244183</c:v>
                </c:pt>
                <c:pt idx="650" formatCode="0.00">
                  <c:v>0.678640509735603</c:v>
                </c:pt>
                <c:pt idx="651" formatCode="0.00">
                  <c:v>0.693502602512313</c:v>
                </c:pt>
                <c:pt idx="652" formatCode="0.00">
                  <c:v>0.695515240233762</c:v>
                </c:pt>
                <c:pt idx="653" formatCode="0.00">
                  <c:v>0.710444838062184</c:v>
                </c:pt>
                <c:pt idx="654" formatCode="0.00">
                  <c:v>0.70198591807374</c:v>
                </c:pt>
                <c:pt idx="655" formatCode="0.00">
                  <c:v>0.703319318657082</c:v>
                </c:pt>
                <c:pt idx="656" formatCode="0.00">
                  <c:v>0.604987674298151</c:v>
                </c:pt>
                <c:pt idx="657" formatCode="0.00">
                  <c:v>0.609496395051215</c:v>
                </c:pt>
                <c:pt idx="658" formatCode="0.00">
                  <c:v>0.614504740934477</c:v>
                </c:pt>
                <c:pt idx="659" formatCode="0.00">
                  <c:v>0.610886054712707</c:v>
                </c:pt>
                <c:pt idx="660" formatCode="0.00">
                  <c:v>0.618769788275611</c:v>
                </c:pt>
                <c:pt idx="661" formatCode="0.00">
                  <c:v>0.625326137305746</c:v>
                </c:pt>
                <c:pt idx="662" formatCode="0.00">
                  <c:v>0.659930009853362</c:v>
                </c:pt>
                <c:pt idx="663" formatCode="0.00">
                  <c:v>0.666497071903269</c:v>
                </c:pt>
                <c:pt idx="664" formatCode="0.00">
                  <c:v>0.68429707330612</c:v>
                </c:pt>
                <c:pt idx="665" formatCode="0.00">
                  <c:v>0.684266337004917</c:v>
                </c:pt>
                <c:pt idx="666" formatCode="0.00">
                  <c:v>0.686405884043578</c:v>
                </c:pt>
                <c:pt idx="667" formatCode="0.00">
                  <c:v>0.697373480452106</c:v>
                </c:pt>
                <c:pt idx="668" formatCode="0.00">
                  <c:v>0.70683173233194</c:v>
                </c:pt>
                <c:pt idx="669" formatCode="0.00">
                  <c:v>0.716929174763397</c:v>
                </c:pt>
                <c:pt idx="670" formatCode="0.00">
                  <c:v>0.724711389754726</c:v>
                </c:pt>
                <c:pt idx="671" formatCode="0.00">
                  <c:v>0.731074457789776</c:v>
                </c:pt>
                <c:pt idx="672" formatCode="0.00">
                  <c:v>0.688321302606982</c:v>
                </c:pt>
                <c:pt idx="673" formatCode="0.00">
                  <c:v>0.703277146225676</c:v>
                </c:pt>
                <c:pt idx="674" formatCode="0.00">
                  <c:v>0.710180593980286</c:v>
                </c:pt>
                <c:pt idx="675" formatCode="0.00">
                  <c:v>0.72148893711912</c:v>
                </c:pt>
                <c:pt idx="676" formatCode="0.00">
                  <c:v>0.734645995084309</c:v>
                </c:pt>
                <c:pt idx="677" formatCode="0.00">
                  <c:v>0.745796470306635</c:v>
                </c:pt>
                <c:pt idx="678" formatCode="0.00">
                  <c:v>0.758804673700881</c:v>
                </c:pt>
                <c:pt idx="679" formatCode="0.00">
                  <c:v>0.783732192706973</c:v>
                </c:pt>
                <c:pt idx="680" formatCode="0.00">
                  <c:v>0.802691163170624</c:v>
                </c:pt>
                <c:pt idx="681" formatCode="0.00">
                  <c:v>0.807940873006281</c:v>
                </c:pt>
                <c:pt idx="682" formatCode="0.00">
                  <c:v>0.805732976887149</c:v>
                </c:pt>
                <c:pt idx="683" formatCode="0.00">
                  <c:v>0.806976845600363</c:v>
                </c:pt>
                <c:pt idx="684" formatCode="0.00">
                  <c:v>0.815893819583592</c:v>
                </c:pt>
                <c:pt idx="685" formatCode="0.00">
                  <c:v>0.829204851655698</c:v>
                </c:pt>
                <c:pt idx="686" formatCode="0.00">
                  <c:v>0.827851181550084</c:v>
                </c:pt>
                <c:pt idx="687" formatCode="0.00">
                  <c:v>0.821519314569247</c:v>
                </c:pt>
                <c:pt idx="688" formatCode="0.00">
                  <c:v>0.420540943432196</c:v>
                </c:pt>
                <c:pt idx="689" formatCode="0.00">
                  <c:v>0.425633558113265</c:v>
                </c:pt>
                <c:pt idx="690" formatCode="0.00">
                  <c:v>0.409832944580739</c:v>
                </c:pt>
                <c:pt idx="691" formatCode="0.00">
                  <c:v>0.396647652747393</c:v>
                </c:pt>
                <c:pt idx="692" formatCode="0.00">
                  <c:v>0.41091112228223</c:v>
                </c:pt>
                <c:pt idx="693" formatCode="0.00">
                  <c:v>0.408446243558539</c:v>
                </c:pt>
                <c:pt idx="694" formatCode="0.00">
                  <c:v>0.429827464968449</c:v>
                </c:pt>
                <c:pt idx="695" formatCode="0.00">
                  <c:v>0.43261272508127</c:v>
                </c:pt>
                <c:pt idx="696" formatCode="0.00">
                  <c:v>0.420536318811759</c:v>
                </c:pt>
                <c:pt idx="697" formatCode="0.00">
                  <c:v>0.443198506164581</c:v>
                </c:pt>
                <c:pt idx="698" formatCode="0.00">
                  <c:v>0.417789155234204</c:v>
                </c:pt>
                <c:pt idx="699" formatCode="0.00">
                  <c:v>0.41985921844019</c:v>
                </c:pt>
                <c:pt idx="700" formatCode="0.00">
                  <c:v>0.422017159925205</c:v>
                </c:pt>
                <c:pt idx="701" formatCode="0.00">
                  <c:v>0.434903812272244</c:v>
                </c:pt>
                <c:pt idx="702" formatCode="0.00">
                  <c:v>0.438049901744788</c:v>
                </c:pt>
                <c:pt idx="703" formatCode="0.00">
                  <c:v>0.436080808777791</c:v>
                </c:pt>
                <c:pt idx="704" formatCode="0.00">
                  <c:v>0.468937599631801</c:v>
                </c:pt>
                <c:pt idx="705" formatCode="0.00">
                  <c:v>0.474318794741923</c:v>
                </c:pt>
                <c:pt idx="706" formatCode="0.00">
                  <c:v>0.478470930833865</c:v>
                </c:pt>
                <c:pt idx="707" formatCode="0.00">
                  <c:v>0.482623241819994</c:v>
                </c:pt>
                <c:pt idx="708" formatCode="0.00">
                  <c:v>0.485204655846494</c:v>
                </c:pt>
                <c:pt idx="709" formatCode="0.00">
                  <c:v>0.487981015282712</c:v>
                </c:pt>
                <c:pt idx="710" formatCode="0.00">
                  <c:v>0.502450336698206</c:v>
                </c:pt>
                <c:pt idx="711" formatCode="0.00">
                  <c:v>0.515315987785438</c:v>
                </c:pt>
                <c:pt idx="712" formatCode="0.00">
                  <c:v>0.536009718631376</c:v>
                </c:pt>
                <c:pt idx="713" formatCode="0.00">
                  <c:v>0.56360902317991</c:v>
                </c:pt>
                <c:pt idx="714" formatCode="0.00">
                  <c:v>0.57262867944823</c:v>
                </c:pt>
                <c:pt idx="715" formatCode="0.00">
                  <c:v>0.591812439639714</c:v>
                </c:pt>
                <c:pt idx="716" formatCode="0.00">
                  <c:v>0.594689067227877</c:v>
                </c:pt>
                <c:pt idx="717" formatCode="0.00">
                  <c:v>0.60290453721686</c:v>
                </c:pt>
                <c:pt idx="718" formatCode="0.00">
                  <c:v>0.605326041012609</c:v>
                </c:pt>
                <c:pt idx="719" formatCode="0.00">
                  <c:v>0.604236866923696</c:v>
                </c:pt>
                <c:pt idx="720" formatCode="0.00">
                  <c:v>0.487912489581313</c:v>
                </c:pt>
                <c:pt idx="721" formatCode="0.00">
                  <c:v>0.499746678524345</c:v>
                </c:pt>
                <c:pt idx="722" formatCode="0.00">
                  <c:v>0.473415965966837</c:v>
                </c:pt>
                <c:pt idx="723" formatCode="0.00">
                  <c:v>0.497315201934828</c:v>
                </c:pt>
                <c:pt idx="724" formatCode="0.00">
                  <c:v>0.510415697542438</c:v>
                </c:pt>
                <c:pt idx="725" formatCode="0.00">
                  <c:v>0.528000691600492</c:v>
                </c:pt>
                <c:pt idx="726" formatCode="0.00">
                  <c:v>0.536148542612485</c:v>
                </c:pt>
                <c:pt idx="727" formatCode="0.00">
                  <c:v>0.540173721381876</c:v>
                </c:pt>
                <c:pt idx="728" formatCode="0.00">
                  <c:v>0.525102678494844</c:v>
                </c:pt>
                <c:pt idx="729" formatCode="0.00">
                  <c:v>0.510750529470592</c:v>
                </c:pt>
                <c:pt idx="730" formatCode="0.00">
                  <c:v>0.515473761659589</c:v>
                </c:pt>
                <c:pt idx="731" formatCode="0.00">
                  <c:v>0.540535363836316</c:v>
                </c:pt>
                <c:pt idx="732" formatCode="0.00">
                  <c:v>0.547954723034755</c:v>
                </c:pt>
                <c:pt idx="733" formatCode="0.00">
                  <c:v>0.563039972731591</c:v>
                </c:pt>
                <c:pt idx="734" formatCode="0.00">
                  <c:v>0.576787666473745</c:v>
                </c:pt>
                <c:pt idx="735" formatCode="0.00">
                  <c:v>0.584560668477446</c:v>
                </c:pt>
                <c:pt idx="736" formatCode="0.00">
                  <c:v>0.462206420196824</c:v>
                </c:pt>
                <c:pt idx="737" formatCode="0.00">
                  <c:v>0.463414296368902</c:v>
                </c:pt>
                <c:pt idx="738" formatCode="0.00">
                  <c:v>0.470764274830104</c:v>
                </c:pt>
                <c:pt idx="739" formatCode="0.00">
                  <c:v>0.484113879464014</c:v>
                </c:pt>
                <c:pt idx="740" formatCode="0.00">
                  <c:v>0.478058175032042</c:v>
                </c:pt>
                <c:pt idx="741" formatCode="0.00">
                  <c:v>0.461061567126008</c:v>
                </c:pt>
                <c:pt idx="742" formatCode="0.00">
                  <c:v>0.455331477279336</c:v>
                </c:pt>
                <c:pt idx="743" formatCode="0.00">
                  <c:v>0.452248239947732</c:v>
                </c:pt>
                <c:pt idx="744" formatCode="0.00">
                  <c:v>0.467598055328385</c:v>
                </c:pt>
                <c:pt idx="745" formatCode="0.00">
                  <c:v>0.474873553640209</c:v>
                </c:pt>
                <c:pt idx="746" formatCode="0.00">
                  <c:v>0.482778881151667</c:v>
                </c:pt>
                <c:pt idx="747" formatCode="0.00">
                  <c:v>0.499092812514162</c:v>
                </c:pt>
                <c:pt idx="748" formatCode="0.00">
                  <c:v>0.510961736220313</c:v>
                </c:pt>
                <c:pt idx="749" formatCode="0.00">
                  <c:v>0.528645146407677</c:v>
                </c:pt>
                <c:pt idx="750" formatCode="0.00">
                  <c:v>0.518260626539328</c:v>
                </c:pt>
                <c:pt idx="751" formatCode="0.00">
                  <c:v>0.504470315693659</c:v>
                </c:pt>
                <c:pt idx="752" formatCode="0.00">
                  <c:v>0.437089697348075</c:v>
                </c:pt>
                <c:pt idx="753" formatCode="0.00">
                  <c:v>0.446893963317047</c:v>
                </c:pt>
                <c:pt idx="754" formatCode="0.00">
                  <c:v>0.462684352104816</c:v>
                </c:pt>
                <c:pt idx="755" formatCode="0.00">
                  <c:v>0.484557651864833</c:v>
                </c:pt>
                <c:pt idx="756" formatCode="0.00">
                  <c:v>0.496753391320288</c:v>
                </c:pt>
                <c:pt idx="757" formatCode="0.00">
                  <c:v>0.463013809857995</c:v>
                </c:pt>
                <c:pt idx="758" formatCode="0.00">
                  <c:v>0.454176737544981</c:v>
                </c:pt>
                <c:pt idx="759" formatCode="0.00">
                  <c:v>0.462922194219746</c:v>
                </c:pt>
                <c:pt idx="760" formatCode="0.00">
                  <c:v>0.458786154128653</c:v>
                </c:pt>
                <c:pt idx="761" formatCode="0.00">
                  <c:v>0.462944380191086</c:v>
                </c:pt>
                <c:pt idx="762" formatCode="0.00">
                  <c:v>0.471949391566942</c:v>
                </c:pt>
                <c:pt idx="763" formatCode="0.00">
                  <c:v>0.448118914058664</c:v>
                </c:pt>
                <c:pt idx="764" formatCode="0.00">
                  <c:v>0.473003961474403</c:v>
                </c:pt>
                <c:pt idx="765" formatCode="0.00">
                  <c:v>0.508790135698391</c:v>
                </c:pt>
                <c:pt idx="766" formatCode="0.00">
                  <c:v>0.522318338258326</c:v>
                </c:pt>
                <c:pt idx="767" formatCode="0.00">
                  <c:v>0.529928305322907</c:v>
                </c:pt>
                <c:pt idx="768" formatCode="0.00">
                  <c:v>0.329681642555902</c:v>
                </c:pt>
                <c:pt idx="769" formatCode="0.00">
                  <c:v>0.33465438471895</c:v>
                </c:pt>
                <c:pt idx="770" formatCode="0.00">
                  <c:v>0.342633664930069</c:v>
                </c:pt>
                <c:pt idx="771" formatCode="0.00">
                  <c:v>0.350584236585802</c:v>
                </c:pt>
                <c:pt idx="772" formatCode="0.00">
                  <c:v>0.354877059199569</c:v>
                </c:pt>
                <c:pt idx="773" formatCode="0.00">
                  <c:v>0.357815291305317</c:v>
                </c:pt>
                <c:pt idx="774" formatCode="0.00">
                  <c:v>0.366950165948864</c:v>
                </c:pt>
                <c:pt idx="775" formatCode="0.00">
                  <c:v>0.357473921878152</c:v>
                </c:pt>
                <c:pt idx="776" formatCode="0.00">
                  <c:v>0.385986729746263</c:v>
                </c:pt>
                <c:pt idx="777" formatCode="0.00">
                  <c:v>0.382679474100545</c:v>
                </c:pt>
                <c:pt idx="778" formatCode="0.00">
                  <c:v>0.383204326194832</c:v>
                </c:pt>
                <c:pt idx="779" formatCode="0.00">
                  <c:v>0.383418221304947</c:v>
                </c:pt>
                <c:pt idx="780" formatCode="0.00">
                  <c:v>0.397227172424771</c:v>
                </c:pt>
                <c:pt idx="781" formatCode="0.00">
                  <c:v>0.397581072149306</c:v>
                </c:pt>
                <c:pt idx="782" formatCode="0.00">
                  <c:v>0.409155233633692</c:v>
                </c:pt>
                <c:pt idx="783" formatCode="0.00">
                  <c:v>0.400904517313132</c:v>
                </c:pt>
                <c:pt idx="784" formatCode="0.00">
                  <c:v>0.335396508082049</c:v>
                </c:pt>
                <c:pt idx="785" formatCode="0.00">
                  <c:v>0.33958420304636</c:v>
                </c:pt>
                <c:pt idx="786" formatCode="0.00">
                  <c:v>0.32661190755794</c:v>
                </c:pt>
                <c:pt idx="787" formatCode="0.00">
                  <c:v>0.31363961206952</c:v>
                </c:pt>
                <c:pt idx="788" formatCode="0.00">
                  <c:v>0.313432312357568</c:v>
                </c:pt>
                <c:pt idx="789" formatCode="0.00">
                  <c:v>0.312956074821411</c:v>
                </c:pt>
                <c:pt idx="790" formatCode="0.00">
                  <c:v>0.316626085706</c:v>
                </c:pt>
                <c:pt idx="791" formatCode="0.00">
                  <c:v>0.319845690040051</c:v>
                </c:pt>
                <c:pt idx="792" formatCode="0.00">
                  <c:v>0.314657445839609</c:v>
                </c:pt>
                <c:pt idx="793" formatCode="0.00">
                  <c:v>0.311947663306433</c:v>
                </c:pt>
                <c:pt idx="794" formatCode="0.00">
                  <c:v>0.308969248459407</c:v>
                </c:pt>
                <c:pt idx="795" formatCode="0.00">
                  <c:v>0.301437584901502</c:v>
                </c:pt>
                <c:pt idx="796" formatCode="0.00">
                  <c:v>0.293754966963986</c:v>
                </c:pt>
                <c:pt idx="797" formatCode="0.00">
                  <c:v>0.306697685806883</c:v>
                </c:pt>
                <c:pt idx="798" formatCode="0.00">
                  <c:v>0.306508475815358</c:v>
                </c:pt>
                <c:pt idx="799" formatCode="0.00">
                  <c:v>0.295129912802908</c:v>
                </c:pt>
                <c:pt idx="800" formatCode="0.00">
                  <c:v>0.574893375730767</c:v>
                </c:pt>
                <c:pt idx="801" formatCode="0.00">
                  <c:v>0.588575915545141</c:v>
                </c:pt>
                <c:pt idx="802" formatCode="0.00">
                  <c:v>0.625204652274723</c:v>
                </c:pt>
                <c:pt idx="803" formatCode="0.00">
                  <c:v>0.649731537885384</c:v>
                </c:pt>
                <c:pt idx="804" formatCode="0.00">
                  <c:v>0.668714820048668</c:v>
                </c:pt>
                <c:pt idx="805" formatCode="0.00">
                  <c:v>0.674075638437215</c:v>
                </c:pt>
                <c:pt idx="806" formatCode="0.00">
                  <c:v>0.719150531982525</c:v>
                </c:pt>
                <c:pt idx="807" formatCode="0.00">
                  <c:v>0.74378543129989</c:v>
                </c:pt>
                <c:pt idx="808" formatCode="0.00">
                  <c:v>0.76015363071421</c:v>
                </c:pt>
                <c:pt idx="809" formatCode="0.00">
                  <c:v>0.768388508137837</c:v>
                </c:pt>
                <c:pt idx="810" formatCode="0.00">
                  <c:v>0.771271846191792</c:v>
                </c:pt>
                <c:pt idx="811" formatCode="0.00">
                  <c:v>0.770580637318889</c:v>
                </c:pt>
                <c:pt idx="812" formatCode="0.00">
                  <c:v>0.772714126127082</c:v>
                </c:pt>
                <c:pt idx="813" formatCode="0.00">
                  <c:v>0.769157338936218</c:v>
                </c:pt>
                <c:pt idx="814" formatCode="0.00">
                  <c:v>0.763727330648412</c:v>
                </c:pt>
                <c:pt idx="815" formatCode="0.00">
                  <c:v>0.761225713073901</c:v>
                </c:pt>
                <c:pt idx="816" formatCode="0.00">
                  <c:v>0.333908922873253</c:v>
                </c:pt>
                <c:pt idx="817" formatCode="0.00">
                  <c:v>0.351148058922688</c:v>
                </c:pt>
                <c:pt idx="818" formatCode="0.00">
                  <c:v>0.372437779105553</c:v>
                </c:pt>
                <c:pt idx="819" formatCode="0.00">
                  <c:v>0.387960369149377</c:v>
                </c:pt>
                <c:pt idx="820" formatCode="0.00">
                  <c:v>0.369530458602707</c:v>
                </c:pt>
                <c:pt idx="821" formatCode="0.00">
                  <c:v>0.382450400813609</c:v>
                </c:pt>
                <c:pt idx="822" formatCode="0.00">
                  <c:v>0.373257896298267</c:v>
                </c:pt>
                <c:pt idx="823" formatCode="0.00">
                  <c:v>0.373911688732764</c:v>
                </c:pt>
                <c:pt idx="824" formatCode="0.00">
                  <c:v>0.371064781184432</c:v>
                </c:pt>
                <c:pt idx="825" formatCode="0.00">
                  <c:v>0.404160717421317</c:v>
                </c:pt>
                <c:pt idx="826" formatCode="0.00">
                  <c:v>0.374391435782061</c:v>
                </c:pt>
                <c:pt idx="827" formatCode="0.00">
                  <c:v>0.379392064485172</c:v>
                </c:pt>
                <c:pt idx="828" formatCode="0.00">
                  <c:v>0.394569682097748</c:v>
                </c:pt>
                <c:pt idx="829" formatCode="0.00">
                  <c:v>0.385050961461146</c:v>
                </c:pt>
                <c:pt idx="830" formatCode="0.00">
                  <c:v>0.386094128497108</c:v>
                </c:pt>
                <c:pt idx="831" formatCode="0.00">
                  <c:v>0.3740642818509</c:v>
                </c:pt>
                <c:pt idx="832" formatCode="0.00">
                  <c:v>0.513891518977772</c:v>
                </c:pt>
                <c:pt idx="833" formatCode="0.00">
                  <c:v>0.5278462937819</c:v>
                </c:pt>
                <c:pt idx="834" formatCode="0.00">
                  <c:v>0.533250191240881</c:v>
                </c:pt>
                <c:pt idx="835" formatCode="0.00">
                  <c:v>0.536516515889293</c:v>
                </c:pt>
                <c:pt idx="836" formatCode="0.00">
                  <c:v>0.517804202190096</c:v>
                </c:pt>
                <c:pt idx="837" formatCode="0.00">
                  <c:v>0.495922229834911</c:v>
                </c:pt>
                <c:pt idx="838" formatCode="0.00">
                  <c:v>0.500017100367578</c:v>
                </c:pt>
                <c:pt idx="839" formatCode="0.00">
                  <c:v>0.513900656144362</c:v>
                </c:pt>
                <c:pt idx="840" formatCode="0.00">
                  <c:v>0.520916488586957</c:v>
                </c:pt>
                <c:pt idx="841" formatCode="0.00">
                  <c:v>0.541777645727977</c:v>
                </c:pt>
                <c:pt idx="842" formatCode="0.00">
                  <c:v>0.52559900375928</c:v>
                </c:pt>
                <c:pt idx="843" formatCode="0.00">
                  <c:v>0.519828228703107</c:v>
                </c:pt>
                <c:pt idx="844" formatCode="0.00">
                  <c:v>0.532026739918408</c:v>
                </c:pt>
                <c:pt idx="845" formatCode="0.00">
                  <c:v>0.540741483177528</c:v>
                </c:pt>
                <c:pt idx="846" formatCode="0.00">
                  <c:v>0.51932333137967</c:v>
                </c:pt>
                <c:pt idx="847" formatCode="0.00">
                  <c:v>0.51675166983521</c:v>
                </c:pt>
                <c:pt idx="848" formatCode="0.00">
                  <c:v>0.695464509448199</c:v>
                </c:pt>
                <c:pt idx="849" formatCode="0.00">
                  <c:v>0.710660683215191</c:v>
                </c:pt>
                <c:pt idx="850" formatCode="0.00">
                  <c:v>0.728432399424553</c:v>
                </c:pt>
                <c:pt idx="851" formatCode="0.00">
                  <c:v>0.73082647906387</c:v>
                </c:pt>
                <c:pt idx="852" formatCode="0.00">
                  <c:v>0.73913881386191</c:v>
                </c:pt>
                <c:pt idx="853" formatCode="0.00">
                  <c:v>0.749910721321072</c:v>
                </c:pt>
                <c:pt idx="854" formatCode="0.00">
                  <c:v>0.766359967057936</c:v>
                </c:pt>
                <c:pt idx="855" formatCode="0.00">
                  <c:v>0.789783439753234</c:v>
                </c:pt>
                <c:pt idx="856" formatCode="0.00">
                  <c:v>0.791053106325404</c:v>
                </c:pt>
                <c:pt idx="857" formatCode="0.00">
                  <c:v>0.794250200343104</c:v>
                </c:pt>
                <c:pt idx="858" formatCode="0.00">
                  <c:v>0.79081277507849</c:v>
                </c:pt>
                <c:pt idx="859" formatCode="0.00">
                  <c:v>0.803808906763063</c:v>
                </c:pt>
                <c:pt idx="860" formatCode="0.00">
                  <c:v>0.806583399271249</c:v>
                </c:pt>
                <c:pt idx="861" formatCode="0.00">
                  <c:v>0.80879224228324</c:v>
                </c:pt>
                <c:pt idx="862" formatCode="0.00">
                  <c:v>0.805437435572534</c:v>
                </c:pt>
                <c:pt idx="863" formatCode="0.00">
                  <c:v>0.806682067532642</c:v>
                </c:pt>
                <c:pt idx="864" formatCode="0.00">
                  <c:v>0.630159072825093</c:v>
                </c:pt>
                <c:pt idx="865" formatCode="0.00">
                  <c:v>0.630189862839227</c:v>
                </c:pt>
                <c:pt idx="866" formatCode="0.00">
                  <c:v>0.620716042191743</c:v>
                </c:pt>
                <c:pt idx="867" formatCode="0.00">
                  <c:v>0.624387535235977</c:v>
                </c:pt>
                <c:pt idx="868" formatCode="0.00">
                  <c:v>0.6382377041056</c:v>
                </c:pt>
                <c:pt idx="869" formatCode="0.00">
                  <c:v>0.638242147258061</c:v>
                </c:pt>
                <c:pt idx="870" formatCode="0.00">
                  <c:v>0.650097564302029</c:v>
                </c:pt>
                <c:pt idx="871" formatCode="0.00">
                  <c:v>0.650388916116011</c:v>
                </c:pt>
                <c:pt idx="872" formatCode="0.00">
                  <c:v>0.657494206863682</c:v>
                </c:pt>
                <c:pt idx="873" formatCode="0.00">
                  <c:v>0.680206314510223</c:v>
                </c:pt>
                <c:pt idx="874" formatCode="0.00">
                  <c:v>0.6803105807709</c:v>
                </c:pt>
                <c:pt idx="875" formatCode="0.00">
                  <c:v>0.685666512120254</c:v>
                </c:pt>
                <c:pt idx="876" formatCode="0.00">
                  <c:v>0.688217028791064</c:v>
                </c:pt>
                <c:pt idx="877" formatCode="0.00">
                  <c:v>0.70506156183523</c:v>
                </c:pt>
                <c:pt idx="878" formatCode="0.00">
                  <c:v>0.698389076627836</c:v>
                </c:pt>
                <c:pt idx="879" formatCode="0.00">
                  <c:v>0.701556771951632</c:v>
                </c:pt>
                <c:pt idx="880" formatCode="0.00">
                  <c:v>0.421304200406117</c:v>
                </c:pt>
                <c:pt idx="881" formatCode="0.00">
                  <c:v>0.411919164616182</c:v>
                </c:pt>
                <c:pt idx="882" formatCode="0.00">
                  <c:v>0.441230947867317</c:v>
                </c:pt>
                <c:pt idx="883" formatCode="0.00">
                  <c:v>0.456138998007482</c:v>
                </c:pt>
                <c:pt idx="884" formatCode="0.00">
                  <c:v>0.468970076486805</c:v>
                </c:pt>
                <c:pt idx="885" formatCode="0.00">
                  <c:v>0.468111446691832</c:v>
                </c:pt>
                <c:pt idx="886" formatCode="0.00">
                  <c:v>0.451529176948258</c:v>
                </c:pt>
                <c:pt idx="887" formatCode="0.00">
                  <c:v>0.471564241614338</c:v>
                </c:pt>
                <c:pt idx="888" formatCode="0.00">
                  <c:v>0.466943954468773</c:v>
                </c:pt>
                <c:pt idx="889" formatCode="0.00">
                  <c:v>0.4689958467006</c:v>
                </c:pt>
                <c:pt idx="890" formatCode="0.00">
                  <c:v>0.468408293024317</c:v>
                </c:pt>
                <c:pt idx="891" formatCode="0.00">
                  <c:v>0.467280722730224</c:v>
                </c:pt>
                <c:pt idx="892" formatCode="0.00">
                  <c:v>0.479957808718885</c:v>
                </c:pt>
                <c:pt idx="893" formatCode="0.00">
                  <c:v>0.481550954866783</c:v>
                </c:pt>
                <c:pt idx="894" formatCode="0.00">
                  <c:v>0.481963868803975</c:v>
                </c:pt>
                <c:pt idx="895" formatCode="0.00">
                  <c:v>0.48532230175465</c:v>
                </c:pt>
                <c:pt idx="896" formatCode="0.00">
                  <c:v>0.454768324603194</c:v>
                </c:pt>
                <c:pt idx="897" formatCode="0.00">
                  <c:v>0.45583227517762</c:v>
                </c:pt>
                <c:pt idx="898" formatCode="0.00">
                  <c:v>0.464240407954371</c:v>
                </c:pt>
                <c:pt idx="899" formatCode="0.00">
                  <c:v>0.458163385689652</c:v>
                </c:pt>
                <c:pt idx="900" formatCode="0.00">
                  <c:v>0.451837106458387</c:v>
                </c:pt>
                <c:pt idx="901" formatCode="0.00">
                  <c:v>0.468269915271168</c:v>
                </c:pt>
                <c:pt idx="902" formatCode="0.00">
                  <c:v>0.465585560761914</c:v>
                </c:pt>
                <c:pt idx="903" formatCode="0.00">
                  <c:v>0.467532891215156</c:v>
                </c:pt>
                <c:pt idx="904" formatCode="0.00">
                  <c:v>0.490143567321716</c:v>
                </c:pt>
                <c:pt idx="905" formatCode="0.00">
                  <c:v>0.526544662640106</c:v>
                </c:pt>
                <c:pt idx="906" formatCode="0.00">
                  <c:v>0.539436078352111</c:v>
                </c:pt>
                <c:pt idx="907" formatCode="0.00">
                  <c:v>0.580496866401247</c:v>
                </c:pt>
                <c:pt idx="908" formatCode="0.00">
                  <c:v>0.618548633996237</c:v>
                </c:pt>
                <c:pt idx="909" formatCode="0.00">
                  <c:v>0.605898771811399</c:v>
                </c:pt>
                <c:pt idx="910" formatCode="0.00">
                  <c:v>0.594285563791834</c:v>
                </c:pt>
                <c:pt idx="911" formatCode="0.00">
                  <c:v>0.593215591184584</c:v>
                </c:pt>
                <c:pt idx="912" formatCode="0.00">
                  <c:v>0.664071991763808</c:v>
                </c:pt>
                <c:pt idx="913" formatCode="0.00">
                  <c:v>0.665556318060692</c:v>
                </c:pt>
                <c:pt idx="914" formatCode="0.00">
                  <c:v>0.666512194147943</c:v>
                </c:pt>
                <c:pt idx="915" formatCode="0.00">
                  <c:v>0.655239091255325</c:v>
                </c:pt>
                <c:pt idx="916" formatCode="0.00">
                  <c:v>0.669231882643055</c:v>
                </c:pt>
                <c:pt idx="917" formatCode="0.00">
                  <c:v>0.688859800996154</c:v>
                </c:pt>
                <c:pt idx="918" formatCode="0.00">
                  <c:v>0.714490884001734</c:v>
                </c:pt>
                <c:pt idx="919" formatCode="0.00">
                  <c:v>0.724483614431744</c:v>
                </c:pt>
                <c:pt idx="920" formatCode="0.00">
                  <c:v>0.719501111860328</c:v>
                </c:pt>
                <c:pt idx="921" formatCode="0.00">
                  <c:v>0.72678909657967</c:v>
                </c:pt>
                <c:pt idx="922" formatCode="0.00">
                  <c:v>0.734712389717789</c:v>
                </c:pt>
                <c:pt idx="923" formatCode="0.00">
                  <c:v>0.749806642282095</c:v>
                </c:pt>
                <c:pt idx="924" formatCode="0.00">
                  <c:v>0.749766624328382</c:v>
                </c:pt>
                <c:pt idx="925" formatCode="0.00">
                  <c:v>0.750104383474142</c:v>
                </c:pt>
                <c:pt idx="926" formatCode="0.00">
                  <c:v>0.748928337043717</c:v>
                </c:pt>
                <c:pt idx="927" formatCode="0.00">
                  <c:v>0.752933139623516</c:v>
                </c:pt>
                <c:pt idx="928" formatCode="0.00">
                  <c:v>0.428394255057897</c:v>
                </c:pt>
                <c:pt idx="929" formatCode="0.00">
                  <c:v>0.439282383713043</c:v>
                </c:pt>
                <c:pt idx="930" formatCode="0.00">
                  <c:v>0.443458327673142</c:v>
                </c:pt>
                <c:pt idx="931" formatCode="0.00">
                  <c:v>0.443495626497142</c:v>
                </c:pt>
                <c:pt idx="932" formatCode="0.00">
                  <c:v>0.457702369366922</c:v>
                </c:pt>
                <c:pt idx="933" formatCode="0.00">
                  <c:v>0.478621232312832</c:v>
                </c:pt>
                <c:pt idx="934" formatCode="0.00">
                  <c:v>0.476457869608208</c:v>
                </c:pt>
                <c:pt idx="935" formatCode="0.00">
                  <c:v>0.469161781939449</c:v>
                </c:pt>
                <c:pt idx="936" formatCode="0.00">
                  <c:v>0.480065216777109</c:v>
                </c:pt>
                <c:pt idx="937" formatCode="0.00">
                  <c:v>0.479608243640593</c:v>
                </c:pt>
                <c:pt idx="938" formatCode="0.00">
                  <c:v>0.485934022762834</c:v>
                </c:pt>
                <c:pt idx="939" formatCode="0.00">
                  <c:v>0.497805356665182</c:v>
                </c:pt>
                <c:pt idx="940" formatCode="0.00">
                  <c:v>0.515269317117143</c:v>
                </c:pt>
                <c:pt idx="941" formatCode="0.00">
                  <c:v>0.522217536729306</c:v>
                </c:pt>
                <c:pt idx="942" formatCode="0.00">
                  <c:v>0.538561992803016</c:v>
                </c:pt>
                <c:pt idx="943" formatCode="0.00">
                  <c:v>0.54934198408439</c:v>
                </c:pt>
                <c:pt idx="944" formatCode="0.00">
                  <c:v>0.579087773704881</c:v>
                </c:pt>
                <c:pt idx="945" formatCode="0.00">
                  <c:v>0.582659390434962</c:v>
                </c:pt>
                <c:pt idx="946" formatCode="0.00">
                  <c:v>0.594540154811169</c:v>
                </c:pt>
                <c:pt idx="947" formatCode="0.00">
                  <c:v>0.604102645512843</c:v>
                </c:pt>
                <c:pt idx="948" formatCode="0.00">
                  <c:v>0.619570530869543</c:v>
                </c:pt>
                <c:pt idx="949" formatCode="0.00">
                  <c:v>0.642566889698228</c:v>
                </c:pt>
                <c:pt idx="950" formatCode="0.00">
                  <c:v>0.675038423793261</c:v>
                </c:pt>
                <c:pt idx="951" formatCode="0.00">
                  <c:v>0.681140358526592</c:v>
                </c:pt>
                <c:pt idx="952" formatCode="0.00">
                  <c:v>0.687396574674668</c:v>
                </c:pt>
                <c:pt idx="953" formatCode="0.00">
                  <c:v>0.692817527118796</c:v>
                </c:pt>
                <c:pt idx="954" formatCode="0.00">
                  <c:v>0.687628843947967</c:v>
                </c:pt>
                <c:pt idx="955" formatCode="0.00">
                  <c:v>0.693459844835546</c:v>
                </c:pt>
                <c:pt idx="956" formatCode="0.00">
                  <c:v>0.680056130108973</c:v>
                </c:pt>
                <c:pt idx="957" formatCode="0.00">
                  <c:v>0.68249671697743</c:v>
                </c:pt>
                <c:pt idx="958" formatCode="0.00">
                  <c:v>0.669852761291229</c:v>
                </c:pt>
                <c:pt idx="959" formatCode="0.00">
                  <c:v>0.67492449692866</c:v>
                </c:pt>
                <c:pt idx="960" formatCode="0.00">
                  <c:v>0.429697519171433</c:v>
                </c:pt>
                <c:pt idx="961" formatCode="0.00">
                  <c:v>0.426316003264552</c:v>
                </c:pt>
                <c:pt idx="962" formatCode="0.00">
                  <c:v>0.407259300997914</c:v>
                </c:pt>
                <c:pt idx="963" formatCode="0.00">
                  <c:v>0.435386452913438</c:v>
                </c:pt>
                <c:pt idx="964" formatCode="0.00">
                  <c:v>0.415299380421785</c:v>
                </c:pt>
                <c:pt idx="965" formatCode="0.00">
                  <c:v>0.397184631190431</c:v>
                </c:pt>
                <c:pt idx="966" formatCode="0.00">
                  <c:v>0.406620580820934</c:v>
                </c:pt>
                <c:pt idx="967" formatCode="0.00">
                  <c:v>0.389802881177599</c:v>
                </c:pt>
                <c:pt idx="968" formatCode="0.00">
                  <c:v>0.407057963252993</c:v>
                </c:pt>
                <c:pt idx="969" formatCode="0.00">
                  <c:v>0.408726227394319</c:v>
                </c:pt>
                <c:pt idx="970" formatCode="0.00">
                  <c:v>0.405672547340907</c:v>
                </c:pt>
                <c:pt idx="971" formatCode="0.00">
                  <c:v>0.369004738318509</c:v>
                </c:pt>
                <c:pt idx="972" formatCode="0.00">
                  <c:v>0.365354617330655</c:v>
                </c:pt>
                <c:pt idx="973" formatCode="0.00">
                  <c:v>0.377679964803073</c:v>
                </c:pt>
                <c:pt idx="974" formatCode="0.00">
                  <c:v>0.385816393432667</c:v>
                </c:pt>
                <c:pt idx="975" formatCode="0.00">
                  <c:v>0.391515248473222</c:v>
                </c:pt>
                <c:pt idx="976" formatCode="0.00">
                  <c:v>0.297813819691663</c:v>
                </c:pt>
                <c:pt idx="977" formatCode="0.00">
                  <c:v>0.30081439433117</c:v>
                </c:pt>
                <c:pt idx="978" formatCode="0.00">
                  <c:v>0.280706788763665</c:v>
                </c:pt>
                <c:pt idx="979" formatCode="0.00">
                  <c:v>0.26059918319616</c:v>
                </c:pt>
                <c:pt idx="980" formatCode="0.00">
                  <c:v>0.286397492521863</c:v>
                </c:pt>
                <c:pt idx="981" formatCode="0.00">
                  <c:v>0.315306205897497</c:v>
                </c:pt>
                <c:pt idx="982" formatCode="0.00">
                  <c:v>0.358452593504769</c:v>
                </c:pt>
                <c:pt idx="983" formatCode="0.00">
                  <c:v>0.360682066752019</c:v>
                </c:pt>
                <c:pt idx="984" formatCode="0.00">
                  <c:v>0.363082143915516</c:v>
                </c:pt>
                <c:pt idx="985" formatCode="0.00">
                  <c:v>0.373907350178394</c:v>
                </c:pt>
                <c:pt idx="986" formatCode="0.00">
                  <c:v>0.389042411615473</c:v>
                </c:pt>
                <c:pt idx="987" formatCode="0.00">
                  <c:v>0.394715596597045</c:v>
                </c:pt>
                <c:pt idx="988" formatCode="0.00">
                  <c:v>0.388277179381175</c:v>
                </c:pt>
                <c:pt idx="989" formatCode="0.00">
                  <c:v>0.378381477109101</c:v>
                </c:pt>
                <c:pt idx="990" formatCode="0.00">
                  <c:v>0.380734013617732</c:v>
                </c:pt>
                <c:pt idx="991" formatCode="0.00">
                  <c:v>0.37226497263065</c:v>
                </c:pt>
                <c:pt idx="992" formatCode="0.00">
                  <c:v>0.449714788258127</c:v>
                </c:pt>
                <c:pt idx="993" formatCode="0.00">
                  <c:v>0.462273952692695</c:v>
                </c:pt>
                <c:pt idx="994" formatCode="0.00">
                  <c:v>0.473255884620656</c:v>
                </c:pt>
                <c:pt idx="995" formatCode="0.00">
                  <c:v>0.462232183436012</c:v>
                </c:pt>
                <c:pt idx="996" formatCode="0.00">
                  <c:v>0.458404784934441</c:v>
                </c:pt>
                <c:pt idx="997" formatCode="0.00">
                  <c:v>0.450228967276881</c:v>
                </c:pt>
                <c:pt idx="998" formatCode="0.00">
                  <c:v>0.458026849578798</c:v>
                </c:pt>
                <c:pt idx="999" formatCode="0.00">
                  <c:v>0.464252744304649</c:v>
                </c:pt>
                <c:pt idx="1000" formatCode="0.00">
                  <c:v>0.442941157565638</c:v>
                </c:pt>
                <c:pt idx="1001" formatCode="0.00">
                  <c:v>0.453430068844249</c:v>
                </c:pt>
                <c:pt idx="1002" formatCode="0.00">
                  <c:v>0.469438415985153</c:v>
                </c:pt>
                <c:pt idx="1003" formatCode="0.00">
                  <c:v>0.472000402223004</c:v>
                </c:pt>
                <c:pt idx="1004" formatCode="0.00">
                  <c:v>0.472656232379531</c:v>
                </c:pt>
                <c:pt idx="1005" formatCode="0.00">
                  <c:v>0.44139756667293</c:v>
                </c:pt>
                <c:pt idx="1006" formatCode="0.00">
                  <c:v>0.441265087532835</c:v>
                </c:pt>
                <c:pt idx="1007" formatCode="0.00">
                  <c:v>0.444834705846364</c:v>
                </c:pt>
                <c:pt idx="1008" formatCode="0.00">
                  <c:v>0.408884492450549</c:v>
                </c:pt>
                <c:pt idx="1009" formatCode="0.00">
                  <c:v>0.397425566801785</c:v>
                </c:pt>
                <c:pt idx="1010" formatCode="0.00">
                  <c:v>0.406854853446266</c:v>
                </c:pt>
                <c:pt idx="1011" formatCode="0.00">
                  <c:v>0.387661154651155</c:v>
                </c:pt>
                <c:pt idx="1012" formatCode="0.00">
                  <c:v>0.394232262215811</c:v>
                </c:pt>
                <c:pt idx="1013" formatCode="0.00">
                  <c:v>0.398558369100097</c:v>
                </c:pt>
                <c:pt idx="1014" formatCode="0.00">
                  <c:v>0.389820113503238</c:v>
                </c:pt>
                <c:pt idx="1015" formatCode="0.00">
                  <c:v>0.378046404733814</c:v>
                </c:pt>
                <c:pt idx="1016" formatCode="0.00">
                  <c:v>0.398289502142768</c:v>
                </c:pt>
                <c:pt idx="1017" formatCode="0.00">
                  <c:v>0.380674772859919</c:v>
                </c:pt>
                <c:pt idx="1018" formatCode="0.00">
                  <c:v>0.367727548394973</c:v>
                </c:pt>
                <c:pt idx="1019" formatCode="0.00">
                  <c:v>0.40490709269363</c:v>
                </c:pt>
                <c:pt idx="1020" formatCode="0.00">
                  <c:v>0.433954636954853</c:v>
                </c:pt>
                <c:pt idx="1021" formatCode="0.00">
                  <c:v>0.425476737709427</c:v>
                </c:pt>
                <c:pt idx="1022" formatCode="0.00">
                  <c:v>0.456522378267541</c:v>
                </c:pt>
                <c:pt idx="1023" formatCode="0.00">
                  <c:v>0.459635361523472</c:v>
                </c:pt>
                <c:pt idx="1024" formatCode="0.00">
                  <c:v>0.640539579847133</c:v>
                </c:pt>
                <c:pt idx="1025" formatCode="0.00">
                  <c:v>0.650373358847192</c:v>
                </c:pt>
                <c:pt idx="1026" formatCode="0.00">
                  <c:v>0.671916104064236</c:v>
                </c:pt>
                <c:pt idx="1027" formatCode="0.00">
                  <c:v>0.694266982205686</c:v>
                </c:pt>
                <c:pt idx="1028" formatCode="0.00">
                  <c:v>0.718348118840657</c:v>
                </c:pt>
                <c:pt idx="1029" formatCode="0.00">
                  <c:v>0.753426721985239</c:v>
                </c:pt>
                <c:pt idx="1030" formatCode="0.00">
                  <c:v>0.761900510319889</c:v>
                </c:pt>
                <c:pt idx="1031" formatCode="0.00">
                  <c:v>0.773089739562365</c:v>
                </c:pt>
                <c:pt idx="1032" formatCode="0.00">
                  <c:v>0.78849107555998</c:v>
                </c:pt>
                <c:pt idx="1033" formatCode="0.00">
                  <c:v>0.788055305815405</c:v>
                </c:pt>
                <c:pt idx="1034" formatCode="0.00">
                  <c:v>0.821228898997972</c:v>
                </c:pt>
                <c:pt idx="1035" formatCode="0.00">
                  <c:v>0.814753110672036</c:v>
                </c:pt>
                <c:pt idx="1036" formatCode="0.00">
                  <c:v>0.814181039283287</c:v>
                </c:pt>
                <c:pt idx="1037" formatCode="0.00">
                  <c:v>0.80617364015174</c:v>
                </c:pt>
                <c:pt idx="1038" formatCode="0.00">
                  <c:v>0.804437575305149</c:v>
                </c:pt>
                <c:pt idx="1039" formatCode="0.00">
                  <c:v>0.79318807270213</c:v>
                </c:pt>
                <c:pt idx="1040" formatCode="0.00">
                  <c:v>0.419947692470872</c:v>
                </c:pt>
                <c:pt idx="1041" formatCode="0.00">
                  <c:v>0.426099211622113</c:v>
                </c:pt>
                <c:pt idx="1042" formatCode="0.00">
                  <c:v>0.431428390159727</c:v>
                </c:pt>
                <c:pt idx="1043" formatCode="0.00">
                  <c:v>0.437342535564551</c:v>
                </c:pt>
                <c:pt idx="1044" formatCode="0.00">
                  <c:v>0.442194218301205</c:v>
                </c:pt>
                <c:pt idx="1045" formatCode="0.00">
                  <c:v>0.429564611160583</c:v>
                </c:pt>
                <c:pt idx="1046" formatCode="0.00">
                  <c:v>0.435363184597711</c:v>
                </c:pt>
                <c:pt idx="1047" formatCode="0.00">
                  <c:v>0.445039416297391</c:v>
                </c:pt>
                <c:pt idx="1048" formatCode="0.00">
                  <c:v>0.444676166122959</c:v>
                </c:pt>
                <c:pt idx="1049" formatCode="0.00">
                  <c:v>0.457829511266266</c:v>
                </c:pt>
                <c:pt idx="1050" formatCode="0.00">
                  <c:v>0.47234112251913</c:v>
                </c:pt>
                <c:pt idx="1051" formatCode="0.00">
                  <c:v>0.465882800657128</c:v>
                </c:pt>
                <c:pt idx="1052" formatCode="0.00">
                  <c:v>0.473931149784222</c:v>
                </c:pt>
                <c:pt idx="1053" formatCode="0.00">
                  <c:v>0.479425469104226</c:v>
                </c:pt>
                <c:pt idx="1054" formatCode="0.00">
                  <c:v>0.482921815453724</c:v>
                </c:pt>
                <c:pt idx="1055" formatCode="0.00">
                  <c:v>0.481113021707743</c:v>
                </c:pt>
                <c:pt idx="1056" formatCode="0.00">
                  <c:v>0.427469198683741</c:v>
                </c:pt>
                <c:pt idx="1057" formatCode="0.00">
                  <c:v>0.460777835811571</c:v>
                </c:pt>
                <c:pt idx="1058" formatCode="0.00">
                  <c:v>0.446782264138665</c:v>
                </c:pt>
                <c:pt idx="1059" formatCode="0.00">
                  <c:v>0.435811585531718</c:v>
                </c:pt>
                <c:pt idx="1060" formatCode="0.00">
                  <c:v>0.431483579434017</c:v>
                </c:pt>
                <c:pt idx="1061" formatCode="0.00">
                  <c:v>0.40854918794662</c:v>
                </c:pt>
                <c:pt idx="1062" formatCode="0.00">
                  <c:v>0.408560044173856</c:v>
                </c:pt>
                <c:pt idx="1063" formatCode="0.00">
                  <c:v>0.421599638957847</c:v>
                </c:pt>
                <c:pt idx="1064" formatCode="0.00">
                  <c:v>0.423293016803808</c:v>
                </c:pt>
                <c:pt idx="1065" formatCode="0.00">
                  <c:v>0.425252657053643</c:v>
                </c:pt>
                <c:pt idx="1066" formatCode="0.00">
                  <c:v>0.447164846727097</c:v>
                </c:pt>
                <c:pt idx="1067" formatCode="0.00">
                  <c:v>0.449646154576934</c:v>
                </c:pt>
                <c:pt idx="1068" formatCode="0.00">
                  <c:v>0.472127770678876</c:v>
                </c:pt>
                <c:pt idx="1069" formatCode="0.00">
                  <c:v>0.488536928683157</c:v>
                </c:pt>
                <c:pt idx="1070" formatCode="0.00">
                  <c:v>0.504053517318013</c:v>
                </c:pt>
                <c:pt idx="1071" formatCode="0.00">
                  <c:v>0.514891320309286</c:v>
                </c:pt>
                <c:pt idx="1072" formatCode="0.00">
                  <c:v>0.338560794493318</c:v>
                </c:pt>
                <c:pt idx="1073" formatCode="0.00">
                  <c:v>0.344937666576495</c:v>
                </c:pt>
                <c:pt idx="1074" formatCode="0.00">
                  <c:v>0.355912771876676</c:v>
                </c:pt>
                <c:pt idx="1075" formatCode="0.00">
                  <c:v>0.383192640158146</c:v>
                </c:pt>
                <c:pt idx="1076" formatCode="0.00">
                  <c:v>0.389195232578727</c:v>
                </c:pt>
                <c:pt idx="1077" formatCode="0.00">
                  <c:v>0.388245566704081</c:v>
                </c:pt>
                <c:pt idx="1078" formatCode="0.00">
                  <c:v>0.386304760157751</c:v>
                </c:pt>
                <c:pt idx="1079" formatCode="0.00">
                  <c:v>0.384096403416007</c:v>
                </c:pt>
                <c:pt idx="1080" formatCode="0.00">
                  <c:v>0.416037498985724</c:v>
                </c:pt>
                <c:pt idx="1081" formatCode="0.00">
                  <c:v>0.414497053376087</c:v>
                </c:pt>
                <c:pt idx="1082" formatCode="0.00">
                  <c:v>0.427526357956317</c:v>
                </c:pt>
                <c:pt idx="1083" formatCode="0.00">
                  <c:v>0.39600037295697</c:v>
                </c:pt>
                <c:pt idx="1084" formatCode="0.00">
                  <c:v>0.415883550842449</c:v>
                </c:pt>
                <c:pt idx="1085" formatCode="0.00">
                  <c:v>0.434229340573368</c:v>
                </c:pt>
                <c:pt idx="1086" formatCode="0.00">
                  <c:v>0.428669327362612</c:v>
                </c:pt>
                <c:pt idx="1087" formatCode="0.00">
                  <c:v>0.428744963258721</c:v>
                </c:pt>
                <c:pt idx="1088" formatCode="0.00">
                  <c:v>0.163976752318462</c:v>
                </c:pt>
                <c:pt idx="1089" formatCode="0.00">
                  <c:v>0.164919971493003</c:v>
                </c:pt>
                <c:pt idx="1090" formatCode="0.00">
                  <c:v>0.159552336443178</c:v>
                </c:pt>
                <c:pt idx="1091" formatCode="0.00">
                  <c:v>0.15794543899727</c:v>
                </c:pt>
                <c:pt idx="1092" formatCode="0.00">
                  <c:v>0.166196308168544</c:v>
                </c:pt>
                <c:pt idx="1093" formatCode="0.00">
                  <c:v>0.175477486540715</c:v>
                </c:pt>
                <c:pt idx="1094" formatCode="0.00">
                  <c:v>0.172972973158139</c:v>
                </c:pt>
                <c:pt idx="1095" formatCode="0.00">
                  <c:v>0.160872896253269</c:v>
                </c:pt>
                <c:pt idx="1096" formatCode="0.00">
                  <c:v>0.169405984942382</c:v>
                </c:pt>
                <c:pt idx="1097" formatCode="0.00">
                  <c:v>0.15067679397767</c:v>
                </c:pt>
                <c:pt idx="1098" formatCode="0.00">
                  <c:v>0.162275728043357</c:v>
                </c:pt>
                <c:pt idx="1099" formatCode="0.00">
                  <c:v>0.177123889552386</c:v>
                </c:pt>
                <c:pt idx="1100" formatCode="0.00">
                  <c:v>0.18466525142777</c:v>
                </c:pt>
                <c:pt idx="1101" formatCode="0.00">
                  <c:v>0.191768435056305</c:v>
                </c:pt>
                <c:pt idx="1102" formatCode="0.00">
                  <c:v>0.206073483102163</c:v>
                </c:pt>
                <c:pt idx="1103" formatCode="0.00">
                  <c:v>0.205357507680597</c:v>
                </c:pt>
                <c:pt idx="1104" formatCode="0.00">
                  <c:v>0.6665605746049</c:v>
                </c:pt>
                <c:pt idx="1105" formatCode="0.00">
                  <c:v>0.672067066378985</c:v>
                </c:pt>
                <c:pt idx="1106" formatCode="0.00">
                  <c:v>0.685472498191545</c:v>
                </c:pt>
                <c:pt idx="1107" formatCode="0.00">
                  <c:v>0.706117242541952</c:v>
                </c:pt>
                <c:pt idx="1108" formatCode="0.00">
                  <c:v>0.724442575988818</c:v>
                </c:pt>
                <c:pt idx="1109" formatCode="0.00">
                  <c:v>0.746190068806977</c:v>
                </c:pt>
                <c:pt idx="1110" formatCode="0.00">
                  <c:v>0.785123034231528</c:v>
                </c:pt>
                <c:pt idx="1111" formatCode="0.00">
                  <c:v>0.788773215232865</c:v>
                </c:pt>
                <c:pt idx="1112" formatCode="0.00">
                  <c:v>0.799169755554223</c:v>
                </c:pt>
                <c:pt idx="1113" formatCode="0.00">
                  <c:v>0.80409602595787</c:v>
                </c:pt>
                <c:pt idx="1114" formatCode="0.00">
                  <c:v>0.813709993831627</c:v>
                </c:pt>
                <c:pt idx="1115" formatCode="0.00">
                  <c:v>0.822090576584935</c:v>
                </c:pt>
                <c:pt idx="1116" formatCode="0.00">
                  <c:v>0.829893706229317</c:v>
                </c:pt>
                <c:pt idx="1117" formatCode="0.00">
                  <c:v>0.826360638579865</c:v>
                </c:pt>
                <c:pt idx="1118" formatCode="0.00">
                  <c:v>0.820306059825771</c:v>
                </c:pt>
                <c:pt idx="1119" formatCode="0.00">
                  <c:v>0.815692538200792</c:v>
                </c:pt>
                <c:pt idx="1120" formatCode="0.00">
                  <c:v>0.606104746589048</c:v>
                </c:pt>
                <c:pt idx="1121" formatCode="0.00">
                  <c:v>0.618970078593191</c:v>
                </c:pt>
                <c:pt idx="1122" formatCode="0.00">
                  <c:v>0.622091463000816</c:v>
                </c:pt>
                <c:pt idx="1123" formatCode="0.00">
                  <c:v>0.62031607889587</c:v>
                </c:pt>
                <c:pt idx="1124" formatCode="0.00">
                  <c:v>0.630564361610228</c:v>
                </c:pt>
                <c:pt idx="1125" formatCode="0.00">
                  <c:v>0.63678784846812</c:v>
                </c:pt>
                <c:pt idx="1126" formatCode="0.00">
                  <c:v>0.647544173390222</c:v>
                </c:pt>
                <c:pt idx="1127" formatCode="0.00">
                  <c:v>0.656568367043394</c:v>
                </c:pt>
                <c:pt idx="1128" formatCode="0.00">
                  <c:v>0.624836532103219</c:v>
                </c:pt>
                <c:pt idx="1129" formatCode="0.00">
                  <c:v>0.623097677085889</c:v>
                </c:pt>
                <c:pt idx="1130" formatCode="0.00">
                  <c:v>0.633475534605458</c:v>
                </c:pt>
                <c:pt idx="1131" formatCode="0.00">
                  <c:v>0.650667186527824</c:v>
                </c:pt>
                <c:pt idx="1132" formatCode="0.00">
                  <c:v>0.65354699991239</c:v>
                </c:pt>
                <c:pt idx="1133" formatCode="0.00">
                  <c:v>0.66109967885184</c:v>
                </c:pt>
                <c:pt idx="1134" formatCode="0.00">
                  <c:v>0.658532460882431</c:v>
                </c:pt>
                <c:pt idx="1135" formatCode="0.00">
                  <c:v>0.660848409088474</c:v>
                </c:pt>
                <c:pt idx="1136" formatCode="0.00">
                  <c:v>0.59252960429891</c:v>
                </c:pt>
                <c:pt idx="1137" formatCode="0.00">
                  <c:v>0.582824319684309</c:v>
                </c:pt>
                <c:pt idx="1138" formatCode="0.00">
                  <c:v>0.617453111668462</c:v>
                </c:pt>
                <c:pt idx="1139" formatCode="0.00">
                  <c:v>0.633659742481931</c:v>
                </c:pt>
                <c:pt idx="1140" formatCode="0.00">
                  <c:v>0.650231357946053</c:v>
                </c:pt>
                <c:pt idx="1141" formatCode="0.00">
                  <c:v>0.670542021783177</c:v>
                </c:pt>
                <c:pt idx="1142" formatCode="0.00">
                  <c:v>0.685110102736283</c:v>
                </c:pt>
                <c:pt idx="1143" formatCode="0.00">
                  <c:v>0.690011242113603</c:v>
                </c:pt>
                <c:pt idx="1144" formatCode="0.00">
                  <c:v>0.688688891251926</c:v>
                </c:pt>
                <c:pt idx="1145" formatCode="0.00">
                  <c:v>0.693836584515023</c:v>
                </c:pt>
                <c:pt idx="1146" formatCode="0.00">
                  <c:v>0.684164041162253</c:v>
                </c:pt>
                <c:pt idx="1147" formatCode="0.00">
                  <c:v>0.683264221332206</c:v>
                </c:pt>
                <c:pt idx="1148" formatCode="0.00">
                  <c:v>0.687489590301033</c:v>
                </c:pt>
                <c:pt idx="1149" formatCode="0.00">
                  <c:v>0.685978363895916</c:v>
                </c:pt>
                <c:pt idx="1150" formatCode="0.00">
                  <c:v>0.676434631233766</c:v>
                </c:pt>
                <c:pt idx="1151" formatCode="0.00">
                  <c:v>0.685597655523233</c:v>
                </c:pt>
                <c:pt idx="1152" formatCode="0.00">
                  <c:v>0.654378050851314</c:v>
                </c:pt>
                <c:pt idx="1153" formatCode="0.00">
                  <c:v>0.651182647058273</c:v>
                </c:pt>
                <c:pt idx="1154" formatCode="0.00">
                  <c:v>0.668124827323805</c:v>
                </c:pt>
                <c:pt idx="1155" formatCode="0.00">
                  <c:v>0.680950287728336</c:v>
                </c:pt>
                <c:pt idx="1156" formatCode="0.00">
                  <c:v>0.684132656724206</c:v>
                </c:pt>
                <c:pt idx="1157" formatCode="0.00">
                  <c:v>0.70484177417096</c:v>
                </c:pt>
                <c:pt idx="1158" formatCode="0.00">
                  <c:v>0.708176978220578</c:v>
                </c:pt>
                <c:pt idx="1159" formatCode="0.00">
                  <c:v>0.698419740326999</c:v>
                </c:pt>
                <c:pt idx="1160" formatCode="0.00">
                  <c:v>0.710904232032515</c:v>
                </c:pt>
                <c:pt idx="1161" formatCode="0.00">
                  <c:v>0.698837560387683</c:v>
                </c:pt>
                <c:pt idx="1162" formatCode="0.00">
                  <c:v>0.708954953563758</c:v>
                </c:pt>
                <c:pt idx="1163" formatCode="0.00">
                  <c:v>0.752145117431125</c:v>
                </c:pt>
                <c:pt idx="1164" formatCode="0.00">
                  <c:v>0.747351618600058</c:v>
                </c:pt>
                <c:pt idx="1165" formatCode="0.00">
                  <c:v>0.74749998236865</c:v>
                </c:pt>
                <c:pt idx="1166" formatCode="0.00">
                  <c:v>0.75454685644645</c:v>
                </c:pt>
                <c:pt idx="1167" formatCode="0.00">
                  <c:v>0.752592470387174</c:v>
                </c:pt>
                <c:pt idx="1168" formatCode="0.00">
                  <c:v>0.522750024067249</c:v>
                </c:pt>
                <c:pt idx="1169" formatCode="0.00">
                  <c:v>0.516248736208807</c:v>
                </c:pt>
                <c:pt idx="1170" formatCode="0.00">
                  <c:v>0.533936923948505</c:v>
                </c:pt>
                <c:pt idx="1171" formatCode="0.00">
                  <c:v>0.541948467296442</c:v>
                </c:pt>
                <c:pt idx="1172" formatCode="0.00">
                  <c:v>0.550956365026074</c:v>
                </c:pt>
                <c:pt idx="1173" formatCode="0.00">
                  <c:v>0.56082635469724</c:v>
                </c:pt>
                <c:pt idx="1174" formatCode="0.00">
                  <c:v>0.560940467209248</c:v>
                </c:pt>
                <c:pt idx="1175" formatCode="0.00">
                  <c:v>0.553507975513731</c:v>
                </c:pt>
                <c:pt idx="1176" formatCode="0.00">
                  <c:v>0.571183646766209</c:v>
                </c:pt>
                <c:pt idx="1177" formatCode="0.00">
                  <c:v>0.591852824764131</c:v>
                </c:pt>
                <c:pt idx="1178" formatCode="0.00">
                  <c:v>0.608769931062684</c:v>
                </c:pt>
                <c:pt idx="1179" formatCode="0.00">
                  <c:v>0.586479979268962</c:v>
                </c:pt>
                <c:pt idx="1180" formatCode="0.00">
                  <c:v>0.60148332856466</c:v>
                </c:pt>
                <c:pt idx="1181" formatCode="0.00">
                  <c:v>0.607340820273992</c:v>
                </c:pt>
                <c:pt idx="1182" formatCode="0.00">
                  <c:v>0.610714885710951</c:v>
                </c:pt>
                <c:pt idx="1183" formatCode="0.00">
                  <c:v>0.613182104289147</c:v>
                </c:pt>
                <c:pt idx="1184" formatCode="0.00">
                  <c:v>0.423895133827342</c:v>
                </c:pt>
                <c:pt idx="1185" formatCode="0.00">
                  <c:v>0.423013568223951</c:v>
                </c:pt>
                <c:pt idx="1186" formatCode="0.00">
                  <c:v>0.432667282649577</c:v>
                </c:pt>
                <c:pt idx="1187" formatCode="0.00">
                  <c:v>0.442384266383524</c:v>
                </c:pt>
                <c:pt idx="1188" formatCode="0.00">
                  <c:v>0.440373554886294</c:v>
                </c:pt>
                <c:pt idx="1189" formatCode="0.00">
                  <c:v>0.459779877679866</c:v>
                </c:pt>
                <c:pt idx="1190" formatCode="0.00">
                  <c:v>0.467502100556508</c:v>
                </c:pt>
                <c:pt idx="1191" formatCode="0.00">
                  <c:v>0.4737212123642</c:v>
                </c:pt>
                <c:pt idx="1192" formatCode="0.00">
                  <c:v>0.485634151015227</c:v>
                </c:pt>
                <c:pt idx="1193" formatCode="0.00">
                  <c:v>0.475688686784846</c:v>
                </c:pt>
                <c:pt idx="1194" formatCode="0.00">
                  <c:v>0.514275997988648</c:v>
                </c:pt>
                <c:pt idx="1195" formatCode="0.00">
                  <c:v>0.557453784523984</c:v>
                </c:pt>
                <c:pt idx="1196" formatCode="0.00">
                  <c:v>0.573848808046772</c:v>
                </c:pt>
                <c:pt idx="1197" formatCode="0.00">
                  <c:v>0.583583374383299</c:v>
                </c:pt>
                <c:pt idx="1198" formatCode="0.00">
                  <c:v>0.582700805053395</c:v>
                </c:pt>
                <c:pt idx="1199" formatCode="0.00">
                  <c:v>0.585147425648654</c:v>
                </c:pt>
                <c:pt idx="1200" formatCode="0.00">
                  <c:v>0.376605219436415</c:v>
                </c:pt>
                <c:pt idx="1201" formatCode="0.00">
                  <c:v>0.386916746274033</c:v>
                </c:pt>
                <c:pt idx="1202" formatCode="0.00">
                  <c:v>0.401955433285481</c:v>
                </c:pt>
                <c:pt idx="1203" formatCode="0.00">
                  <c:v>0.405113460183254</c:v>
                </c:pt>
                <c:pt idx="1204" formatCode="0.00">
                  <c:v>0.407086871184181</c:v>
                </c:pt>
                <c:pt idx="1205" formatCode="0.00">
                  <c:v>0.415559306396954</c:v>
                </c:pt>
                <c:pt idx="1206" formatCode="0.00">
                  <c:v>0.409965043544811</c:v>
                </c:pt>
                <c:pt idx="1207" formatCode="0.00">
                  <c:v>0.414530707402913</c:v>
                </c:pt>
                <c:pt idx="1208" formatCode="0.00">
                  <c:v>0.427846832638156</c:v>
                </c:pt>
                <c:pt idx="1209" formatCode="0.00">
                  <c:v>0.43516474280568</c:v>
                </c:pt>
                <c:pt idx="1210" formatCode="0.00">
                  <c:v>0.433581395945118</c:v>
                </c:pt>
                <c:pt idx="1211" formatCode="0.00">
                  <c:v>0.453813362326692</c:v>
                </c:pt>
                <c:pt idx="1212" formatCode="0.00">
                  <c:v>0.46119385137249</c:v>
                </c:pt>
                <c:pt idx="1213" formatCode="0.00">
                  <c:v>0.461189421659262</c:v>
                </c:pt>
                <c:pt idx="1214" formatCode="0.00">
                  <c:v>0.458396332380369</c:v>
                </c:pt>
                <c:pt idx="1215" formatCode="0.00">
                  <c:v>0.451940326082456</c:v>
                </c:pt>
                <c:pt idx="1216" formatCode="0.00">
                  <c:v>0.458224837678001</c:v>
                </c:pt>
                <c:pt idx="1217" formatCode="0.00">
                  <c:v>0.461672436369499</c:v>
                </c:pt>
                <c:pt idx="1218" formatCode="0.00">
                  <c:v>0.465266792955342</c:v>
                </c:pt>
                <c:pt idx="1219" formatCode="0.00">
                  <c:v>0.468861149541185</c:v>
                </c:pt>
                <c:pt idx="1220" formatCode="0.00">
                  <c:v>0.490221666646208</c:v>
                </c:pt>
                <c:pt idx="1221" formatCode="0.00">
                  <c:v>0.511515948267722</c:v>
                </c:pt>
                <c:pt idx="1222" formatCode="0.00">
                  <c:v>0.520116469961708</c:v>
                </c:pt>
                <c:pt idx="1223" formatCode="0.00">
                  <c:v>0.528718088366355</c:v>
                </c:pt>
                <c:pt idx="1224" formatCode="0.00">
                  <c:v>0.529709598773789</c:v>
                </c:pt>
                <c:pt idx="1225" formatCode="0.00">
                  <c:v>0.528367395962108</c:v>
                </c:pt>
                <c:pt idx="1226" formatCode="0.00">
                  <c:v>0.538528768881028</c:v>
                </c:pt>
                <c:pt idx="1227" formatCode="0.00">
                  <c:v>0.555505316075552</c:v>
                </c:pt>
                <c:pt idx="1228" formatCode="0.00">
                  <c:v>0.559381091098375</c:v>
                </c:pt>
                <c:pt idx="1229" formatCode="0.00">
                  <c:v>0.554161114195395</c:v>
                </c:pt>
                <c:pt idx="1230" formatCode="0.00">
                  <c:v>0.551219200649409</c:v>
                </c:pt>
                <c:pt idx="1231" formatCode="0.00">
                  <c:v>0.539623597233184</c:v>
                </c:pt>
                <c:pt idx="1232" formatCode="0.00">
                  <c:v>0.519997438126771</c:v>
                </c:pt>
                <c:pt idx="1233" formatCode="0.00">
                  <c:v>0.529586234278659</c:v>
                </c:pt>
                <c:pt idx="1234" formatCode="0.00">
                  <c:v>0.537413204305212</c:v>
                </c:pt>
                <c:pt idx="1235" formatCode="0.00">
                  <c:v>0.55879021030921</c:v>
                </c:pt>
                <c:pt idx="1236" formatCode="0.00">
                  <c:v>0.57981388238319</c:v>
                </c:pt>
                <c:pt idx="1237" formatCode="0.00">
                  <c:v>0.587423023352482</c:v>
                </c:pt>
                <c:pt idx="1238" formatCode="0.00">
                  <c:v>0.582405443695892</c:v>
                </c:pt>
                <c:pt idx="1239" formatCode="0.00">
                  <c:v>0.581155284391763</c:v>
                </c:pt>
                <c:pt idx="1240" formatCode="0.00">
                  <c:v>0.588792335768964</c:v>
                </c:pt>
                <c:pt idx="1241" formatCode="0.00">
                  <c:v>0.598367435144595</c:v>
                </c:pt>
                <c:pt idx="1242" formatCode="0.00">
                  <c:v>0.611396167887223</c:v>
                </c:pt>
                <c:pt idx="1243" formatCode="0.00">
                  <c:v>0.625980586055272</c:v>
                </c:pt>
                <c:pt idx="1244" formatCode="0.00">
                  <c:v>0.621506844155235</c:v>
                </c:pt>
                <c:pt idx="1245" formatCode="0.00">
                  <c:v>0.626631248732628</c:v>
                </c:pt>
                <c:pt idx="1246" formatCode="0.00">
                  <c:v>0.613512690107393</c:v>
                </c:pt>
                <c:pt idx="1247" formatCode="0.00">
                  <c:v>0.625315886949809</c:v>
                </c:pt>
                <c:pt idx="1248" formatCode="0.00">
                  <c:v>0.491639742995002</c:v>
                </c:pt>
                <c:pt idx="1249" formatCode="0.00">
                  <c:v>0.5021188915112</c:v>
                </c:pt>
                <c:pt idx="1250" formatCode="0.00">
                  <c:v>0.570798432694148</c:v>
                </c:pt>
                <c:pt idx="1251" formatCode="0.00">
                  <c:v>0.600375541795265</c:v>
                </c:pt>
                <c:pt idx="1252" formatCode="0.00">
                  <c:v>0.621717862435462</c:v>
                </c:pt>
                <c:pt idx="1253" formatCode="0.00">
                  <c:v>0.634578554458649</c:v>
                </c:pt>
                <c:pt idx="1254" formatCode="0.00">
                  <c:v>0.668407124096895</c:v>
                </c:pt>
                <c:pt idx="1255" formatCode="0.00">
                  <c:v>0.678901082934584</c:v>
                </c:pt>
                <c:pt idx="1256" formatCode="0.00">
                  <c:v>0.709740590991233</c:v>
                </c:pt>
                <c:pt idx="1257" formatCode="0.00">
                  <c:v>0.714154999152149</c:v>
                </c:pt>
                <c:pt idx="1258" formatCode="0.00">
                  <c:v>0.720183185265969</c:v>
                </c:pt>
                <c:pt idx="1259" formatCode="0.00">
                  <c:v>0.730632827362342</c:v>
                </c:pt>
                <c:pt idx="1260" formatCode="0.00">
                  <c:v>0.732373130253153</c:v>
                </c:pt>
                <c:pt idx="1261" formatCode="0.00">
                  <c:v>0.720959195016405</c:v>
                </c:pt>
                <c:pt idx="1262" formatCode="0.00">
                  <c:v>0.714713864199649</c:v>
                </c:pt>
                <c:pt idx="1263" formatCode="0.00">
                  <c:v>0.711198500923202</c:v>
                </c:pt>
                <c:pt idx="1264" formatCode="0.00">
                  <c:v>0.517850546198212</c:v>
                </c:pt>
                <c:pt idx="1265" formatCode="0.00">
                  <c:v>0.524899592456942</c:v>
                </c:pt>
                <c:pt idx="1266" formatCode="0.00">
                  <c:v>0.532330999248181</c:v>
                </c:pt>
                <c:pt idx="1267" formatCode="0.00">
                  <c:v>0.510300416958071</c:v>
                </c:pt>
                <c:pt idx="1268" formatCode="0.00">
                  <c:v>0.520339744068599</c:v>
                </c:pt>
                <c:pt idx="1269" formatCode="0.00">
                  <c:v>0.513351215046074</c:v>
                </c:pt>
                <c:pt idx="1270" formatCode="0.00">
                  <c:v>0.534840986046194</c:v>
                </c:pt>
                <c:pt idx="1271" formatCode="0.00">
                  <c:v>0.522563841645926</c:v>
                </c:pt>
                <c:pt idx="1272" formatCode="0.00">
                  <c:v>0.522643141450881</c:v>
                </c:pt>
                <c:pt idx="1273" formatCode="0.00">
                  <c:v>0.530480070137749</c:v>
                </c:pt>
                <c:pt idx="1274" formatCode="0.00">
                  <c:v>0.518511972823002</c:v>
                </c:pt>
                <c:pt idx="1275" formatCode="0.00">
                  <c:v>0.494765941848979</c:v>
                </c:pt>
                <c:pt idx="1276" formatCode="0.00">
                  <c:v>0.508281382698098</c:v>
                </c:pt>
                <c:pt idx="1277" formatCode="0.00">
                  <c:v>0.516557809205819</c:v>
                </c:pt>
                <c:pt idx="1278" formatCode="0.00">
                  <c:v>0.523354319480516</c:v>
                </c:pt>
                <c:pt idx="1279" formatCode="0.00">
                  <c:v>0.53202049848038</c:v>
                </c:pt>
                <c:pt idx="1280" formatCode="0.00">
                  <c:v>0.423112661613403</c:v>
                </c:pt>
                <c:pt idx="1281" formatCode="0.00">
                  <c:v>0.427503872808165</c:v>
                </c:pt>
                <c:pt idx="1282" formatCode="0.00">
                  <c:v>0.419562666955145</c:v>
                </c:pt>
                <c:pt idx="1283" formatCode="0.00">
                  <c:v>0.41711244703726</c:v>
                </c:pt>
                <c:pt idx="1284" formatCode="0.00">
                  <c:v>0.420497956102939</c:v>
                </c:pt>
                <c:pt idx="1285" formatCode="0.00">
                  <c:v>0.426168233044331</c:v>
                </c:pt>
                <c:pt idx="1286" formatCode="0.00">
                  <c:v>0.443005630403415</c:v>
                </c:pt>
                <c:pt idx="1287" formatCode="0.00">
                  <c:v>0.44099210914829</c:v>
                </c:pt>
                <c:pt idx="1288" formatCode="0.00">
                  <c:v>0.455595483861743</c:v>
                </c:pt>
                <c:pt idx="1289" formatCode="0.00">
                  <c:v>0.455429367761627</c:v>
                </c:pt>
                <c:pt idx="1290" formatCode="0.00">
                  <c:v>0.459547683697416</c:v>
                </c:pt>
                <c:pt idx="1291" formatCode="0.00">
                  <c:v>0.473837414144872</c:v>
                </c:pt>
                <c:pt idx="1292" formatCode="0.00">
                  <c:v>0.462989978225897</c:v>
                </c:pt>
                <c:pt idx="1293" formatCode="0.00">
                  <c:v>0.468848666104308</c:v>
                </c:pt>
                <c:pt idx="1294" formatCode="0.00">
                  <c:v>0.46297071770988</c:v>
                </c:pt>
                <c:pt idx="1295" formatCode="0.00">
                  <c:v>0.454568045116068</c:v>
                </c:pt>
                <c:pt idx="1296" formatCode="0.00">
                  <c:v>0.234694480738396</c:v>
                </c:pt>
                <c:pt idx="1297" formatCode="0.00">
                  <c:v>0.238289446092437</c:v>
                </c:pt>
                <c:pt idx="1298" formatCode="0.00">
                  <c:v>0.253500350986113</c:v>
                </c:pt>
                <c:pt idx="1299" formatCode="0.00">
                  <c:v>0.270636145835629</c:v>
                </c:pt>
                <c:pt idx="1300" formatCode="0.00">
                  <c:v>0.272394693869836</c:v>
                </c:pt>
                <c:pt idx="1301" formatCode="0.00">
                  <c:v>0.286327947166985</c:v>
                </c:pt>
                <c:pt idx="1302" formatCode="0.00">
                  <c:v>0.294841699656497</c:v>
                </c:pt>
                <c:pt idx="1303" formatCode="0.00">
                  <c:v>0.303400702245503</c:v>
                </c:pt>
                <c:pt idx="1304" formatCode="0.00">
                  <c:v>0.309235946380978</c:v>
                </c:pt>
                <c:pt idx="1305" formatCode="0.00">
                  <c:v>0.333103232695679</c:v>
                </c:pt>
                <c:pt idx="1306" formatCode="0.00">
                  <c:v>0.363046691300381</c:v>
                </c:pt>
                <c:pt idx="1307" formatCode="0.00">
                  <c:v>0.395664269029379</c:v>
                </c:pt>
                <c:pt idx="1308" formatCode="0.00">
                  <c:v>0.412614611112141</c:v>
                </c:pt>
                <c:pt idx="1309" formatCode="0.00">
                  <c:v>0.409711849894852</c:v>
                </c:pt>
                <c:pt idx="1310" formatCode="0.00">
                  <c:v>0.426793405521869</c:v>
                </c:pt>
                <c:pt idx="1311" formatCode="0.00">
                  <c:v>0.415088962284375</c:v>
                </c:pt>
                <c:pt idx="1312" formatCode="0.00">
                  <c:v>0.498470897722136</c:v>
                </c:pt>
                <c:pt idx="1313" formatCode="0.00">
                  <c:v>0.506368357375673</c:v>
                </c:pt>
                <c:pt idx="1314" formatCode="0.00">
                  <c:v>0.558239382289652</c:v>
                </c:pt>
                <c:pt idx="1315" formatCode="0.00">
                  <c:v>0.584857096229185</c:v>
                </c:pt>
                <c:pt idx="1316" formatCode="0.00">
                  <c:v>0.605733455210784</c:v>
                </c:pt>
                <c:pt idx="1317" formatCode="0.00">
                  <c:v>0.622222325622748</c:v>
                </c:pt>
                <c:pt idx="1318" formatCode="0.00">
                  <c:v>0.657357975180927</c:v>
                </c:pt>
                <c:pt idx="1319" formatCode="0.00">
                  <c:v>0.680285194921181</c:v>
                </c:pt>
                <c:pt idx="1320" formatCode="0.00">
                  <c:v>0.721930778627841</c:v>
                </c:pt>
                <c:pt idx="1321" formatCode="0.00">
                  <c:v>0.750226513654687</c:v>
                </c:pt>
                <c:pt idx="1322" formatCode="0.00">
                  <c:v>0.745584855077193</c:v>
                </c:pt>
                <c:pt idx="1323" formatCode="0.00">
                  <c:v>0.751723302997719</c:v>
                </c:pt>
                <c:pt idx="1324" formatCode="0.00">
                  <c:v>0.747675117423199</c:v>
                </c:pt>
                <c:pt idx="1325" formatCode="0.00">
                  <c:v>0.743182052700262</c:v>
                </c:pt>
                <c:pt idx="1326" formatCode="0.00">
                  <c:v>0.740082711312837</c:v>
                </c:pt>
                <c:pt idx="1327" formatCode="0.00">
                  <c:v>0.74014753963443</c:v>
                </c:pt>
                <c:pt idx="1328" formatCode="0.00">
                  <c:v>0.622080557452236</c:v>
                </c:pt>
                <c:pt idx="1329" formatCode="0.00">
                  <c:v>0.630521725148564</c:v>
                </c:pt>
                <c:pt idx="1330" formatCode="0.00">
                  <c:v>0.64369830057756</c:v>
                </c:pt>
                <c:pt idx="1331" formatCode="0.00">
                  <c:v>0.661328216342601</c:v>
                </c:pt>
                <c:pt idx="1332" formatCode="0.00">
                  <c:v>0.673049545562116</c:v>
                </c:pt>
                <c:pt idx="1333" formatCode="0.00">
                  <c:v>0.706138730842687</c:v>
                </c:pt>
                <c:pt idx="1334" formatCode="0.00">
                  <c:v>0.73568057782956</c:v>
                </c:pt>
                <c:pt idx="1335" formatCode="0.00">
                  <c:v>0.734831683802795</c:v>
                </c:pt>
                <c:pt idx="1336" formatCode="0.00">
                  <c:v>0.729610608902054</c:v>
                </c:pt>
                <c:pt idx="1337" formatCode="0.00">
                  <c:v>0.726336043257577</c:v>
                </c:pt>
                <c:pt idx="1338" formatCode="0.00">
                  <c:v>0.721990549880204</c:v>
                </c:pt>
                <c:pt idx="1339" formatCode="0.00">
                  <c:v>0.721565623342152</c:v>
                </c:pt>
                <c:pt idx="1340" formatCode="0.00">
                  <c:v>0.721899158996448</c:v>
                </c:pt>
                <c:pt idx="1341" formatCode="0.00">
                  <c:v>0.725221678180992</c:v>
                </c:pt>
                <c:pt idx="1342" formatCode="0.00">
                  <c:v>0.727979809723619</c:v>
                </c:pt>
                <c:pt idx="1343" formatCode="0.00">
                  <c:v>0.730321592562398</c:v>
                </c:pt>
                <c:pt idx="1344" formatCode="0.00">
                  <c:v>0.461711200811651</c:v>
                </c:pt>
                <c:pt idx="1345" formatCode="0.00">
                  <c:v>0.442114431196265</c:v>
                </c:pt>
                <c:pt idx="1346" formatCode="0.00">
                  <c:v>0.442365766862794</c:v>
                </c:pt>
                <c:pt idx="1347" formatCode="0.00">
                  <c:v>0.424351657882925</c:v>
                </c:pt>
                <c:pt idx="1348" formatCode="0.00">
                  <c:v>0.439625224606613</c:v>
                </c:pt>
                <c:pt idx="1349" formatCode="0.00">
                  <c:v>0.457722561009477</c:v>
                </c:pt>
                <c:pt idx="1350" formatCode="0.00">
                  <c:v>0.463441946341803</c:v>
                </c:pt>
                <c:pt idx="1351" formatCode="0.00">
                  <c:v>0.460767034604052</c:v>
                </c:pt>
                <c:pt idx="1352" formatCode="0.00">
                  <c:v>0.516329360571494</c:v>
                </c:pt>
                <c:pt idx="1353" formatCode="0.00">
                  <c:v>0.502730478188897</c:v>
                </c:pt>
                <c:pt idx="1354" formatCode="0.00">
                  <c:v>0.511335006445959</c:v>
                </c:pt>
                <c:pt idx="1355" formatCode="0.00">
                  <c:v>0.492107162659872</c:v>
                </c:pt>
                <c:pt idx="1356" formatCode="0.00">
                  <c:v>0.501983524068318</c:v>
                </c:pt>
                <c:pt idx="1357" formatCode="0.00">
                  <c:v>0.500548565382183</c:v>
                </c:pt>
                <c:pt idx="1358" formatCode="0.00">
                  <c:v>0.481968227746978</c:v>
                </c:pt>
                <c:pt idx="1359" formatCode="0.00">
                  <c:v>0.48966007433255</c:v>
                </c:pt>
                <c:pt idx="1360" formatCode="0.00">
                  <c:v>0.441305865442414</c:v>
                </c:pt>
                <c:pt idx="1361" formatCode="0.00">
                  <c:v>0.449425563190269</c:v>
                </c:pt>
                <c:pt idx="1362" formatCode="0.00">
                  <c:v>0.436318503321523</c:v>
                </c:pt>
                <c:pt idx="1363" formatCode="0.00">
                  <c:v>0.441317399822221</c:v>
                </c:pt>
                <c:pt idx="1364" formatCode="0.00">
                  <c:v>0.436009992179549</c:v>
                </c:pt>
                <c:pt idx="1365" formatCode="0.00">
                  <c:v>0.442302661781825</c:v>
                </c:pt>
                <c:pt idx="1366" formatCode="0.00">
                  <c:v>0.428509262311016</c:v>
                </c:pt>
                <c:pt idx="1367" formatCode="0.00">
                  <c:v>0.424741213446256</c:v>
                </c:pt>
                <c:pt idx="1368" formatCode="0.00">
                  <c:v>0.420876936750118</c:v>
                </c:pt>
                <c:pt idx="1369" formatCode="0.00">
                  <c:v>0.4328011311488</c:v>
                </c:pt>
                <c:pt idx="1370" formatCode="0.00">
                  <c:v>0.430843972161157</c:v>
                </c:pt>
                <c:pt idx="1371" formatCode="0.00">
                  <c:v>0.445090526936264</c:v>
                </c:pt>
                <c:pt idx="1372" formatCode="0.00">
                  <c:v>0.438908027144805</c:v>
                </c:pt>
                <c:pt idx="1373" formatCode="0.00">
                  <c:v>0.445057837306136</c:v>
                </c:pt>
                <c:pt idx="1374" formatCode="0.00">
                  <c:v>0.449570756298404</c:v>
                </c:pt>
                <c:pt idx="1375" formatCode="0.00">
                  <c:v>0.454227352735147</c:v>
                </c:pt>
                <c:pt idx="1376" formatCode="0.00">
                  <c:v>0.393499137971981</c:v>
                </c:pt>
                <c:pt idx="1377" formatCode="0.00">
                  <c:v>0.399360347847382</c:v>
                </c:pt>
                <c:pt idx="1378" formatCode="0.00">
                  <c:v>0.418178345492129</c:v>
                </c:pt>
                <c:pt idx="1379" formatCode="0.00">
                  <c:v>0.436772268290836</c:v>
                </c:pt>
                <c:pt idx="1380" formatCode="0.00">
                  <c:v>0.439684130726842</c:v>
                </c:pt>
                <c:pt idx="1381" formatCode="0.00">
                  <c:v>0.443321435192978</c:v>
                </c:pt>
                <c:pt idx="1382" formatCode="0.00">
                  <c:v>0.448553132153683</c:v>
                </c:pt>
                <c:pt idx="1383" formatCode="0.00">
                  <c:v>0.456186134330333</c:v>
                </c:pt>
                <c:pt idx="1384" formatCode="0.00">
                  <c:v>0.471863820917623</c:v>
                </c:pt>
                <c:pt idx="1385" formatCode="0.00">
                  <c:v>0.463670215972059</c:v>
                </c:pt>
                <c:pt idx="1386" formatCode="0.00">
                  <c:v>0.493576830471127</c:v>
                </c:pt>
                <c:pt idx="1387" formatCode="0.00">
                  <c:v>0.501770205302196</c:v>
                </c:pt>
                <c:pt idx="1388" formatCode="0.00">
                  <c:v>0.486682901871918</c:v>
                </c:pt>
                <c:pt idx="1389" formatCode="0.00">
                  <c:v>0.496517463008869</c:v>
                </c:pt>
                <c:pt idx="1390" formatCode="0.00">
                  <c:v>0.508641753390275</c:v>
                </c:pt>
                <c:pt idx="1391" formatCode="0.00">
                  <c:v>0.499386146876506</c:v>
                </c:pt>
                <c:pt idx="1392" formatCode="0.00">
                  <c:v>0.482128141972848</c:v>
                </c:pt>
                <c:pt idx="1393" formatCode="0.00">
                  <c:v>0.494145932488853</c:v>
                </c:pt>
                <c:pt idx="1394" formatCode="0.00">
                  <c:v>0.47750720611215</c:v>
                </c:pt>
                <c:pt idx="1395" formatCode="0.00">
                  <c:v>0.467614410588205</c:v>
                </c:pt>
                <c:pt idx="1396" formatCode="0.00">
                  <c:v>0.47562933221459</c:v>
                </c:pt>
                <c:pt idx="1397" formatCode="0.00">
                  <c:v>0.486207063189754</c:v>
                </c:pt>
                <c:pt idx="1398" formatCode="0.00">
                  <c:v>0.493361978533225</c:v>
                </c:pt>
                <c:pt idx="1399" formatCode="0.00">
                  <c:v>0.50621981404027</c:v>
                </c:pt>
                <c:pt idx="1400" formatCode="0.00">
                  <c:v>0.503502902010823</c:v>
                </c:pt>
                <c:pt idx="1401" formatCode="0.00">
                  <c:v>0.496827523399455</c:v>
                </c:pt>
                <c:pt idx="1402" formatCode="0.00">
                  <c:v>0.499142197129818</c:v>
                </c:pt>
                <c:pt idx="1403" formatCode="0.00">
                  <c:v>0.473026214150082</c:v>
                </c:pt>
                <c:pt idx="1404" formatCode="0.00">
                  <c:v>0.484932078243189</c:v>
                </c:pt>
                <c:pt idx="1405" formatCode="0.00">
                  <c:v>0.489042110301526</c:v>
                </c:pt>
                <c:pt idx="1406" formatCode="0.00">
                  <c:v>0.480956399927121</c:v>
                </c:pt>
                <c:pt idx="1407" formatCode="0.00">
                  <c:v>0.475797090960823</c:v>
                </c:pt>
                <c:pt idx="1408" formatCode="0.00">
                  <c:v>0.57452211303972</c:v>
                </c:pt>
                <c:pt idx="1409" formatCode="0.00">
                  <c:v>0.573482222057441</c:v>
                </c:pt>
                <c:pt idx="1410" formatCode="0.00">
                  <c:v>0.587184475199062</c:v>
                </c:pt>
                <c:pt idx="1411" formatCode="0.00">
                  <c:v>0.612044741586233</c:v>
                </c:pt>
                <c:pt idx="1412" formatCode="0.00">
                  <c:v>0.599852474887442</c:v>
                </c:pt>
                <c:pt idx="1413" formatCode="0.00">
                  <c:v>0.612166163605665</c:v>
                </c:pt>
                <c:pt idx="1414" formatCode="0.00">
                  <c:v>0.649916729615115</c:v>
                </c:pt>
                <c:pt idx="1415" formatCode="0.00">
                  <c:v>0.653663439337502</c:v>
                </c:pt>
                <c:pt idx="1416" formatCode="0.00">
                  <c:v>0.664649441646653</c:v>
                </c:pt>
                <c:pt idx="1417" formatCode="0.00">
                  <c:v>0.65281229632207</c:v>
                </c:pt>
                <c:pt idx="1418" formatCode="0.00">
                  <c:v>0.694825051912622</c:v>
                </c:pt>
                <c:pt idx="1419" formatCode="0.00">
                  <c:v>0.681559002575455</c:v>
                </c:pt>
                <c:pt idx="1420" formatCode="0.00">
                  <c:v>0.683098444628972</c:v>
                </c:pt>
                <c:pt idx="1421" formatCode="0.00">
                  <c:v>0.682748822864019</c:v>
                </c:pt>
                <c:pt idx="1422" formatCode="0.00">
                  <c:v>0.679588421660362</c:v>
                </c:pt>
                <c:pt idx="1423" formatCode="0.00">
                  <c:v>0.692130929202199</c:v>
                </c:pt>
                <c:pt idx="1424" formatCode="0.00">
                  <c:v>0.391729432567237</c:v>
                </c:pt>
                <c:pt idx="1425" formatCode="0.00">
                  <c:v>0.3962316262451</c:v>
                </c:pt>
                <c:pt idx="1426" formatCode="0.00">
                  <c:v>0.40771208020015</c:v>
                </c:pt>
                <c:pt idx="1427" formatCode="0.00">
                  <c:v>0.394746400315047</c:v>
                </c:pt>
                <c:pt idx="1428" formatCode="0.00">
                  <c:v>0.390283823632898</c:v>
                </c:pt>
                <c:pt idx="1429" formatCode="0.00">
                  <c:v>0.40368758542372</c:v>
                </c:pt>
                <c:pt idx="1430" formatCode="0.00">
                  <c:v>0.422969311192977</c:v>
                </c:pt>
                <c:pt idx="1431" formatCode="0.00">
                  <c:v>0.45102254309183</c:v>
                </c:pt>
                <c:pt idx="1432" formatCode="0.00">
                  <c:v>0.480130189808978</c:v>
                </c:pt>
                <c:pt idx="1433" formatCode="0.00">
                  <c:v>0.477365431342185</c:v>
                </c:pt>
                <c:pt idx="1434" formatCode="0.00">
                  <c:v>0.475595396499591</c:v>
                </c:pt>
                <c:pt idx="1435" formatCode="0.00">
                  <c:v>0.459836632392165</c:v>
                </c:pt>
                <c:pt idx="1436" formatCode="0.00">
                  <c:v>0.455992578913676</c:v>
                </c:pt>
                <c:pt idx="1437" formatCode="0.00">
                  <c:v>0.445431203503472</c:v>
                </c:pt>
                <c:pt idx="1438" formatCode="0.00">
                  <c:v>0.444200195670458</c:v>
                </c:pt>
                <c:pt idx="1439" formatCode="0.00">
                  <c:v>0.43221455726704</c:v>
                </c:pt>
                <c:pt idx="1440" formatCode="0.00">
                  <c:v>0.562512087183918</c:v>
                </c:pt>
                <c:pt idx="1441" formatCode="0.00">
                  <c:v>0.570697051185055</c:v>
                </c:pt>
                <c:pt idx="1442" formatCode="0.00">
                  <c:v>0.582918533495802</c:v>
                </c:pt>
                <c:pt idx="1443" formatCode="0.00">
                  <c:v>0.597459423889079</c:v>
                </c:pt>
                <c:pt idx="1444" formatCode="0.00">
                  <c:v>0.605235601045471</c:v>
                </c:pt>
                <c:pt idx="1445" formatCode="0.00">
                  <c:v>0.601506926666093</c:v>
                </c:pt>
                <c:pt idx="1446" formatCode="0.00">
                  <c:v>0.61314461168902</c:v>
                </c:pt>
                <c:pt idx="1447" formatCode="0.00">
                  <c:v>0.623234617964981</c:v>
                </c:pt>
                <c:pt idx="1448" formatCode="0.00">
                  <c:v>0.615404747460689</c:v>
                </c:pt>
                <c:pt idx="1449" formatCode="0.00">
                  <c:v>0.617059445953403</c:v>
                </c:pt>
                <c:pt idx="1450" formatCode="0.00">
                  <c:v>0.636350480389917</c:v>
                </c:pt>
                <c:pt idx="1451" formatCode="0.00">
                  <c:v>0.640339725171901</c:v>
                </c:pt>
                <c:pt idx="1452" formatCode="0.00">
                  <c:v>0.669393905522098</c:v>
                </c:pt>
                <c:pt idx="1453" formatCode="0.00">
                  <c:v>0.694520916324757</c:v>
                </c:pt>
                <c:pt idx="1454" formatCode="0.00">
                  <c:v>0.704970160084492</c:v>
                </c:pt>
                <c:pt idx="1455" formatCode="0.00">
                  <c:v>0.712883975864108</c:v>
                </c:pt>
                <c:pt idx="1456" formatCode="0.00">
                  <c:v>0.465444379220462</c:v>
                </c:pt>
                <c:pt idx="1457" formatCode="0.00">
                  <c:v>0.469215401871537</c:v>
                </c:pt>
                <c:pt idx="1458" formatCode="0.00">
                  <c:v>0.463334009499797</c:v>
                </c:pt>
                <c:pt idx="1459" formatCode="0.00">
                  <c:v>0.473198562665615</c:v>
                </c:pt>
                <c:pt idx="1460" formatCode="0.00">
                  <c:v>0.495316171496415</c:v>
                </c:pt>
                <c:pt idx="1461" formatCode="0.00">
                  <c:v>0.512712558928829</c:v>
                </c:pt>
                <c:pt idx="1462" formatCode="0.00">
                  <c:v>0.528658266104497</c:v>
                </c:pt>
                <c:pt idx="1463" formatCode="0.00">
                  <c:v>0.54940232037485</c:v>
                </c:pt>
                <c:pt idx="1464" formatCode="0.00">
                  <c:v>0.560947820155493</c:v>
                </c:pt>
                <c:pt idx="1465" formatCode="0.00">
                  <c:v>0.569274052140285</c:v>
                </c:pt>
                <c:pt idx="1466" formatCode="0.00">
                  <c:v>0.563863162263652</c:v>
                </c:pt>
                <c:pt idx="1467" formatCode="0.00">
                  <c:v>0.560543132835564</c:v>
                </c:pt>
                <c:pt idx="1468" formatCode="0.00">
                  <c:v>0.57185798021013</c:v>
                </c:pt>
                <c:pt idx="1469" formatCode="0.00">
                  <c:v>0.575907116572509</c:v>
                </c:pt>
                <c:pt idx="1470" formatCode="0.00">
                  <c:v>0.57815463826682</c:v>
                </c:pt>
                <c:pt idx="1471" formatCode="0.00">
                  <c:v>0.592922387680752</c:v>
                </c:pt>
                <c:pt idx="1472" formatCode="0.00">
                  <c:v>0.455277905932093</c:v>
                </c:pt>
                <c:pt idx="1473" formatCode="0.00">
                  <c:v>0.460958029779805</c:v>
                </c:pt>
                <c:pt idx="1474" formatCode="0.00">
                  <c:v>0.456252170834042</c:v>
                </c:pt>
                <c:pt idx="1475" formatCode="0.00">
                  <c:v>0.451718632881208</c:v>
                </c:pt>
                <c:pt idx="1476" formatCode="0.00">
                  <c:v>0.458402507332235</c:v>
                </c:pt>
                <c:pt idx="1477" formatCode="0.00">
                  <c:v>0.465239844189338</c:v>
                </c:pt>
                <c:pt idx="1478" formatCode="0.00">
                  <c:v>0.474231995551904</c:v>
                </c:pt>
                <c:pt idx="1479" formatCode="0.00">
                  <c:v>0.485214227740115</c:v>
                </c:pt>
                <c:pt idx="1480" formatCode="0.00">
                  <c:v>0.514974420238715</c:v>
                </c:pt>
                <c:pt idx="1481" formatCode="0.00">
                  <c:v>0.513584027882777</c:v>
                </c:pt>
                <c:pt idx="1482" formatCode="0.00">
                  <c:v>0.527636027260563</c:v>
                </c:pt>
                <c:pt idx="1483" formatCode="0.00">
                  <c:v>0.556940823947961</c:v>
                </c:pt>
                <c:pt idx="1484" formatCode="0.00">
                  <c:v>0.593764407779194</c:v>
                </c:pt>
                <c:pt idx="1485" formatCode="0.00">
                  <c:v>0.608507967835732</c:v>
                </c:pt>
                <c:pt idx="1486" formatCode="0.00">
                  <c:v>0.611756240290203</c:v>
                </c:pt>
                <c:pt idx="1487" formatCode="0.00">
                  <c:v>0.6320219056312</c:v>
                </c:pt>
                <c:pt idx="1488" formatCode="0.00">
                  <c:v>0.463858888084328</c:v>
                </c:pt>
                <c:pt idx="1489" formatCode="0.00">
                  <c:v>0.456975668930525</c:v>
                </c:pt>
                <c:pt idx="1490" formatCode="0.00">
                  <c:v>0.491729173277251</c:v>
                </c:pt>
                <c:pt idx="1491" formatCode="0.00">
                  <c:v>0.510144513685083</c:v>
                </c:pt>
                <c:pt idx="1492" formatCode="0.00">
                  <c:v>0.528347240944516</c:v>
                </c:pt>
                <c:pt idx="1493" formatCode="0.00">
                  <c:v>0.538704229041815</c:v>
                </c:pt>
                <c:pt idx="1494" formatCode="0.00">
                  <c:v>0.545009578145146</c:v>
                </c:pt>
                <c:pt idx="1495" formatCode="0.00">
                  <c:v>0.55940640222975</c:v>
                </c:pt>
                <c:pt idx="1496" formatCode="0.00">
                  <c:v>0.561894116178759</c:v>
                </c:pt>
                <c:pt idx="1497" formatCode="0.00">
                  <c:v>0.54884375921348</c:v>
                </c:pt>
                <c:pt idx="1498" formatCode="0.00">
                  <c:v>0.560362374093172</c:v>
                </c:pt>
                <c:pt idx="1499" formatCode="0.00">
                  <c:v>0.599420469258594</c:v>
                </c:pt>
                <c:pt idx="1500" formatCode="0.00">
                  <c:v>0.590580434809698</c:v>
                </c:pt>
                <c:pt idx="1501" formatCode="0.00">
                  <c:v>0.622447281602654</c:v>
                </c:pt>
                <c:pt idx="1502" formatCode="0.00">
                  <c:v>0.623939634296549</c:v>
                </c:pt>
                <c:pt idx="1503" formatCode="0.00">
                  <c:v>0.608874299616999</c:v>
                </c:pt>
                <c:pt idx="1504" formatCode="0.00">
                  <c:v>0.493588681723721</c:v>
                </c:pt>
                <c:pt idx="1505" formatCode="0.00">
                  <c:v>0.497960291895472</c:v>
                </c:pt>
                <c:pt idx="1506" formatCode="0.00">
                  <c:v>0.502058155453312</c:v>
                </c:pt>
                <c:pt idx="1507" formatCode="0.00">
                  <c:v>0.506156019011152</c:v>
                </c:pt>
                <c:pt idx="1508" formatCode="0.00">
                  <c:v>0.510253882568992</c:v>
                </c:pt>
                <c:pt idx="1509" formatCode="0.00">
                  <c:v>0.514351746126832</c:v>
                </c:pt>
                <c:pt idx="1510" formatCode="0.00">
                  <c:v>0.518449609684671</c:v>
                </c:pt>
                <c:pt idx="1511" formatCode="0.00">
                  <c:v>0.522547473242511</c:v>
                </c:pt>
                <c:pt idx="1512" formatCode="0.00">
                  <c:v>0.503927190859423</c:v>
                </c:pt>
                <c:pt idx="1513" formatCode="0.00">
                  <c:v>0.513845273116399</c:v>
                </c:pt>
                <c:pt idx="1514" formatCode="0.00">
                  <c:v>0.531083246201483</c:v>
                </c:pt>
                <c:pt idx="1515" formatCode="0.00">
                  <c:v>0.543819997522458</c:v>
                </c:pt>
                <c:pt idx="1516" formatCode="0.00">
                  <c:v>0.570085386532617</c:v>
                </c:pt>
                <c:pt idx="1517" formatCode="0.00">
                  <c:v>0.593387577688101</c:v>
                </c:pt>
                <c:pt idx="1518" formatCode="0.00">
                  <c:v>0.609316579271422</c:v>
                </c:pt>
                <c:pt idx="1519" formatCode="0.00">
                  <c:v>0.640835796158339</c:v>
                </c:pt>
                <c:pt idx="1520" formatCode="0.00">
                  <c:v>0.478421895792925</c:v>
                </c:pt>
                <c:pt idx="1521" formatCode="0.00">
                  <c:v>0.487269640814553</c:v>
                </c:pt>
                <c:pt idx="1522" formatCode="0.00">
                  <c:v>0.497317007215436</c:v>
                </c:pt>
                <c:pt idx="1523" formatCode="0.00">
                  <c:v>0.494296264413668</c:v>
                </c:pt>
                <c:pt idx="1524" formatCode="0.00">
                  <c:v>0.501829574918645</c:v>
                </c:pt>
                <c:pt idx="1525" formatCode="0.00">
                  <c:v>0.501968055077708</c:v>
                </c:pt>
                <c:pt idx="1526" formatCode="0.00">
                  <c:v>0.505004421921414</c:v>
                </c:pt>
                <c:pt idx="1527" formatCode="0.00">
                  <c:v>0.48682972214855</c:v>
                </c:pt>
                <c:pt idx="1528" formatCode="0.00">
                  <c:v>0.478111054952224</c:v>
                </c:pt>
                <c:pt idx="1529" formatCode="0.00">
                  <c:v>0.487030836551503</c:v>
                </c:pt>
                <c:pt idx="1530" formatCode="0.00">
                  <c:v>0.470445059712797</c:v>
                </c:pt>
                <c:pt idx="1531" formatCode="0.00">
                  <c:v>0.471415279117961</c:v>
                </c:pt>
                <c:pt idx="1532" formatCode="0.00">
                  <c:v>0.505719169160502</c:v>
                </c:pt>
                <c:pt idx="1533" formatCode="0.00">
                  <c:v>0.500568051960224</c:v>
                </c:pt>
                <c:pt idx="1534" formatCode="0.00">
                  <c:v>0.517721704518053</c:v>
                </c:pt>
                <c:pt idx="1535" formatCode="0.00">
                  <c:v>0.52470890322726</c:v>
                </c:pt>
                <c:pt idx="1536" formatCode="0.00">
                  <c:v>0.523849464470991</c:v>
                </c:pt>
                <c:pt idx="1537" formatCode="0.00">
                  <c:v>0.528389938358493</c:v>
                </c:pt>
                <c:pt idx="1538" formatCode="0.00">
                  <c:v>0.530190507610682</c:v>
                </c:pt>
                <c:pt idx="1539" formatCode="0.00">
                  <c:v>0.553343726696385</c:v>
                </c:pt>
                <c:pt idx="1540" formatCode="0.00">
                  <c:v>0.545913787083771</c:v>
                </c:pt>
                <c:pt idx="1541" formatCode="0.00">
                  <c:v>0.541391592137006</c:v>
                </c:pt>
                <c:pt idx="1542" formatCode="0.00">
                  <c:v>0.531710998852573</c:v>
                </c:pt>
                <c:pt idx="1543" formatCode="0.00">
                  <c:v>0.53094277012913</c:v>
                </c:pt>
                <c:pt idx="1544" formatCode="0.00">
                  <c:v>0.550527222492516</c:v>
                </c:pt>
                <c:pt idx="1545" formatCode="0.00">
                  <c:v>0.5263470791854</c:v>
                </c:pt>
                <c:pt idx="1546" formatCode="0.00">
                  <c:v>0.543485962005635</c:v>
                </c:pt>
                <c:pt idx="1547" formatCode="0.00">
                  <c:v>0.558385381813918</c:v>
                </c:pt>
                <c:pt idx="1548" formatCode="0.00">
                  <c:v>0.587041807538328</c:v>
                </c:pt>
                <c:pt idx="1549" formatCode="0.00">
                  <c:v>0.595354507512917</c:v>
                </c:pt>
                <c:pt idx="1550" formatCode="0.00">
                  <c:v>0.584103776197156</c:v>
                </c:pt>
                <c:pt idx="1551" formatCode="0.00">
                  <c:v>0.583379748902192</c:v>
                </c:pt>
                <c:pt idx="1552" formatCode="0.00">
                  <c:v>0.429679512142372</c:v>
                </c:pt>
                <c:pt idx="1553" formatCode="0.00">
                  <c:v>0.435455135146336</c:v>
                </c:pt>
                <c:pt idx="1554" formatCode="0.00">
                  <c:v>0.438634905959028</c:v>
                </c:pt>
                <c:pt idx="1555" formatCode="0.00">
                  <c:v>0.436217197527947</c:v>
                </c:pt>
                <c:pt idx="1556" formatCode="0.00">
                  <c:v>0.427786846540329</c:v>
                </c:pt>
                <c:pt idx="1557" formatCode="0.00">
                  <c:v>0.411713507298719</c:v>
                </c:pt>
                <c:pt idx="1558" formatCode="0.00">
                  <c:v>0.41395951297247</c:v>
                </c:pt>
                <c:pt idx="1559" formatCode="0.00">
                  <c:v>0.40696670823901</c:v>
                </c:pt>
                <c:pt idx="1560" formatCode="0.00">
                  <c:v>0.400349912329356</c:v>
                </c:pt>
                <c:pt idx="1561" formatCode="0.00">
                  <c:v>0.381178733403107</c:v>
                </c:pt>
                <c:pt idx="1562" formatCode="0.00">
                  <c:v>0.369692172258349</c:v>
                </c:pt>
                <c:pt idx="1563" formatCode="0.00">
                  <c:v>0.386049939082762</c:v>
                </c:pt>
                <c:pt idx="1564" formatCode="0.00">
                  <c:v>0.397462815494152</c:v>
                </c:pt>
                <c:pt idx="1565" formatCode="0.00">
                  <c:v>0.401421965884289</c:v>
                </c:pt>
                <c:pt idx="1566" formatCode="0.00">
                  <c:v>0.410158014990379</c:v>
                </c:pt>
                <c:pt idx="1567" formatCode="0.00">
                  <c:v>0.403628949457802</c:v>
                </c:pt>
                <c:pt idx="1568" formatCode="0.00">
                  <c:v>0.754036210842005</c:v>
                </c:pt>
                <c:pt idx="1569" formatCode="0.00">
                  <c:v>0.763719724585569</c:v>
                </c:pt>
                <c:pt idx="1570" formatCode="0.00">
                  <c:v>0.774241472614245</c:v>
                </c:pt>
                <c:pt idx="1571" formatCode="0.00">
                  <c:v>0.778912896959285</c:v>
                </c:pt>
                <c:pt idx="1572" formatCode="0.00">
                  <c:v>0.805550098625809</c:v>
                </c:pt>
                <c:pt idx="1573" formatCode="0.00">
                  <c:v>0.804471361526248</c:v>
                </c:pt>
                <c:pt idx="1574" formatCode="0.00">
                  <c:v>0.819544783029179</c:v>
                </c:pt>
                <c:pt idx="1575" formatCode="0.00">
                  <c:v>0.821829156038576</c:v>
                </c:pt>
                <c:pt idx="1576" formatCode="0.00">
                  <c:v>0.828451754469403</c:v>
                </c:pt>
                <c:pt idx="1577" formatCode="0.00">
                  <c:v>0.843258129643087</c:v>
                </c:pt>
                <c:pt idx="1578" formatCode="0.00">
                  <c:v>0.841058453920534</c:v>
                </c:pt>
                <c:pt idx="1579" formatCode="0.00">
                  <c:v>0.841193161025579</c:v>
                </c:pt>
                <c:pt idx="1580" formatCode="0.00">
                  <c:v>0.838168116271917</c:v>
                </c:pt>
                <c:pt idx="1581" formatCode="0.00">
                  <c:v>0.834167001412223</c:v>
                </c:pt>
                <c:pt idx="1582" formatCode="0.00">
                  <c:v>0.839480449753866</c:v>
                </c:pt>
                <c:pt idx="1583" formatCode="0.00">
                  <c:v>0.840261776788456</c:v>
                </c:pt>
                <c:pt idx="1584" formatCode="0.00">
                  <c:v>0.382325570573911</c:v>
                </c:pt>
                <c:pt idx="1585" formatCode="0.00">
                  <c:v>0.386908492470104</c:v>
                </c:pt>
                <c:pt idx="1586" formatCode="0.00">
                  <c:v>0.364279277094324</c:v>
                </c:pt>
                <c:pt idx="1587" formatCode="0.00">
                  <c:v>0.354501417125167</c:v>
                </c:pt>
                <c:pt idx="1588" formatCode="0.00">
                  <c:v>0.376522727163166</c:v>
                </c:pt>
                <c:pt idx="1589" formatCode="0.00">
                  <c:v>0.390885125225084</c:v>
                </c:pt>
                <c:pt idx="1590" formatCode="0.00">
                  <c:v>0.405477069408959</c:v>
                </c:pt>
                <c:pt idx="1591" formatCode="0.00">
                  <c:v>0.400909895272649</c:v>
                </c:pt>
                <c:pt idx="1592" formatCode="0.00">
                  <c:v>0.435825109803313</c:v>
                </c:pt>
                <c:pt idx="1593" formatCode="0.00">
                  <c:v>0.433587868489419</c:v>
                </c:pt>
                <c:pt idx="1594" formatCode="0.00">
                  <c:v>0.442072133251696</c:v>
                </c:pt>
                <c:pt idx="1595" formatCode="0.00">
                  <c:v>0.421524645673346</c:v>
                </c:pt>
                <c:pt idx="1596" formatCode="0.00">
                  <c:v>0.422365416350725</c:v>
                </c:pt>
                <c:pt idx="1597" formatCode="0.00">
                  <c:v>0.423396017718637</c:v>
                </c:pt>
                <c:pt idx="1598" formatCode="0.00">
                  <c:v>0.420948805923969</c:v>
                </c:pt>
                <c:pt idx="1599" formatCode="0.00">
                  <c:v>0.414602375131569</c:v>
                </c:pt>
                <c:pt idx="1600" formatCode="0.00">
                  <c:v>0.327964890846973</c:v>
                </c:pt>
                <c:pt idx="1601" formatCode="0.00">
                  <c:v>0.329776702619236</c:v>
                </c:pt>
                <c:pt idx="1602" formatCode="0.00">
                  <c:v>0.348628097731565</c:v>
                </c:pt>
                <c:pt idx="1603" formatCode="0.00">
                  <c:v>0.388074355895728</c:v>
                </c:pt>
                <c:pt idx="1604" formatCode="0.00">
                  <c:v>0.398611626750491</c:v>
                </c:pt>
                <c:pt idx="1605" formatCode="0.00">
                  <c:v>0.396542062985868</c:v>
                </c:pt>
                <c:pt idx="1606" formatCode="0.00">
                  <c:v>0.375877839439449</c:v>
                </c:pt>
                <c:pt idx="1607" formatCode="0.00">
                  <c:v>0.38136346668247</c:v>
                </c:pt>
                <c:pt idx="1608" formatCode="0.00">
                  <c:v>0.376165435049541</c:v>
                </c:pt>
                <c:pt idx="1609" formatCode="0.00">
                  <c:v>0.373216310717727</c:v>
                </c:pt>
                <c:pt idx="1610" formatCode="0.00">
                  <c:v>0.363119797449046</c:v>
                </c:pt>
                <c:pt idx="1611" formatCode="0.00">
                  <c:v>0.376812924541118</c:v>
                </c:pt>
                <c:pt idx="1612" formatCode="0.00">
                  <c:v>0.417023719508263</c:v>
                </c:pt>
                <c:pt idx="1613" formatCode="0.00">
                  <c:v>0.426738898114488</c:v>
                </c:pt>
                <c:pt idx="1614" formatCode="0.00">
                  <c:v>0.419102511615675</c:v>
                </c:pt>
                <c:pt idx="1615" formatCode="0.00">
                  <c:v>0.426010226755259</c:v>
                </c:pt>
                <c:pt idx="1616" formatCode="0.00">
                  <c:v>0.674916430006077</c:v>
                </c:pt>
                <c:pt idx="1617" formatCode="0.00">
                  <c:v>0.689532221984885</c:v>
                </c:pt>
                <c:pt idx="1618" formatCode="0.00">
                  <c:v>0.702137420396473</c:v>
                </c:pt>
                <c:pt idx="1619" formatCode="0.00">
                  <c:v>0.723856606681697</c:v>
                </c:pt>
                <c:pt idx="1620" formatCode="0.00">
                  <c:v>0.737217787341226</c:v>
                </c:pt>
                <c:pt idx="1621" formatCode="0.00">
                  <c:v>0.753483226360083</c:v>
                </c:pt>
                <c:pt idx="1622" formatCode="0.00">
                  <c:v>0.746407761368234</c:v>
                </c:pt>
                <c:pt idx="1623" formatCode="0.00">
                  <c:v>0.751270301432758</c:v>
                </c:pt>
                <c:pt idx="1624" formatCode="0.00">
                  <c:v>0.751163761340421</c:v>
                </c:pt>
                <c:pt idx="1625" formatCode="0.00">
                  <c:v>0.749882843204717</c:v>
                </c:pt>
                <c:pt idx="1626" formatCode="0.00">
                  <c:v>0.746544553741226</c:v>
                </c:pt>
                <c:pt idx="1627" formatCode="0.00">
                  <c:v>0.768273243740505</c:v>
                </c:pt>
                <c:pt idx="1628" formatCode="0.00">
                  <c:v>0.762537015216192</c:v>
                </c:pt>
                <c:pt idx="1629" formatCode="0.00">
                  <c:v>0.768966656450535</c:v>
                </c:pt>
                <c:pt idx="1630" formatCode="0.00">
                  <c:v>0.77784354333799</c:v>
                </c:pt>
                <c:pt idx="1631" formatCode="0.00">
                  <c:v>0.777624178671604</c:v>
                </c:pt>
                <c:pt idx="1632" formatCode="0.00">
                  <c:v>0.517415171448051</c:v>
                </c:pt>
                <c:pt idx="1633" formatCode="0.00">
                  <c:v>0.494002011723851</c:v>
                </c:pt>
                <c:pt idx="1634" formatCode="0.00">
                  <c:v>0.5079107136629</c:v>
                </c:pt>
                <c:pt idx="1635" formatCode="0.00">
                  <c:v>0.52868133605284</c:v>
                </c:pt>
                <c:pt idx="1636" formatCode="0.00">
                  <c:v>0.532754447368938</c:v>
                </c:pt>
                <c:pt idx="1637" formatCode="0.00">
                  <c:v>0.544995205341012</c:v>
                </c:pt>
                <c:pt idx="1638" formatCode="0.00">
                  <c:v>0.569778095218606</c:v>
                </c:pt>
                <c:pt idx="1639" formatCode="0.00">
                  <c:v>0.556562071007133</c:v>
                </c:pt>
                <c:pt idx="1640" formatCode="0.00">
                  <c:v>0.551280517795109</c:v>
                </c:pt>
                <c:pt idx="1641" formatCode="0.00">
                  <c:v>0.582746884175102</c:v>
                </c:pt>
                <c:pt idx="1642" formatCode="0.00">
                  <c:v>0.585537012670753</c:v>
                </c:pt>
                <c:pt idx="1643" formatCode="0.00">
                  <c:v>0.578303893064681</c:v>
                </c:pt>
                <c:pt idx="1644" formatCode="0.00">
                  <c:v>0.603072129064825</c:v>
                </c:pt>
                <c:pt idx="1645" formatCode="0.00">
                  <c:v>0.62774351194296</c:v>
                </c:pt>
                <c:pt idx="1646" formatCode="0.00">
                  <c:v>0.627735861284182</c:v>
                </c:pt>
                <c:pt idx="1647" formatCode="0.00">
                  <c:v>0.626733277366284</c:v>
                </c:pt>
                <c:pt idx="1648" formatCode="0.00">
                  <c:v>0.436681061011296</c:v>
                </c:pt>
                <c:pt idx="1649" formatCode="0.00">
                  <c:v>0.442911576424763</c:v>
                </c:pt>
                <c:pt idx="1650" formatCode="0.00">
                  <c:v>0.433694097690272</c:v>
                </c:pt>
                <c:pt idx="1651" formatCode="0.00">
                  <c:v>0.426704670023273</c:v>
                </c:pt>
                <c:pt idx="1652" formatCode="0.00">
                  <c:v>0.426751246741777</c:v>
                </c:pt>
                <c:pt idx="1653" formatCode="0.00">
                  <c:v>0.41880060572577</c:v>
                </c:pt>
                <c:pt idx="1654" formatCode="0.00">
                  <c:v>0.421973954732009</c:v>
                </c:pt>
                <c:pt idx="1655" formatCode="0.00">
                  <c:v>0.419041640399279</c:v>
                </c:pt>
                <c:pt idx="1656" formatCode="0.00">
                  <c:v>0.413372287374814</c:v>
                </c:pt>
                <c:pt idx="1657" formatCode="0.00">
                  <c:v>0.414487577882045</c:v>
                </c:pt>
                <c:pt idx="1658" formatCode="0.00">
                  <c:v>0.413215463256819</c:v>
                </c:pt>
                <c:pt idx="1659" formatCode="0.00">
                  <c:v>0.426937717658194</c:v>
                </c:pt>
                <c:pt idx="1660" formatCode="0.00">
                  <c:v>0.43264349851542</c:v>
                </c:pt>
                <c:pt idx="1661" formatCode="0.00">
                  <c:v>0.436463655529796</c:v>
                </c:pt>
                <c:pt idx="1662" formatCode="0.00">
                  <c:v>0.438253727736468</c:v>
                </c:pt>
                <c:pt idx="1663" formatCode="0.00">
                  <c:v>0.430776795530752</c:v>
                </c:pt>
                <c:pt idx="1664" formatCode="0.00">
                  <c:v>0.46652288555489</c:v>
                </c:pt>
                <c:pt idx="1665" formatCode="0.00">
                  <c:v>0.48267827630606</c:v>
                </c:pt>
                <c:pt idx="1666" formatCode="0.00">
                  <c:v>0.491843195524979</c:v>
                </c:pt>
                <c:pt idx="1667" formatCode="0.00">
                  <c:v>0.503661638853923</c:v>
                </c:pt>
                <c:pt idx="1668" formatCode="0.00">
                  <c:v>0.520213908496305</c:v>
                </c:pt>
                <c:pt idx="1669" formatCode="0.00">
                  <c:v>0.526218529527684</c:v>
                </c:pt>
                <c:pt idx="1670" formatCode="0.00">
                  <c:v>0.540152908350185</c:v>
                </c:pt>
                <c:pt idx="1671" formatCode="0.00">
                  <c:v>0.537068620372272</c:v>
                </c:pt>
                <c:pt idx="1672" formatCode="0.00">
                  <c:v>0.534135412792176</c:v>
                </c:pt>
                <c:pt idx="1673" formatCode="0.00">
                  <c:v>0.53425597857198</c:v>
                </c:pt>
                <c:pt idx="1674" formatCode="0.00">
                  <c:v>0.524527903557274</c:v>
                </c:pt>
                <c:pt idx="1675" formatCode="0.00">
                  <c:v>0.534582224860276</c:v>
                </c:pt>
                <c:pt idx="1676" formatCode="0.00">
                  <c:v>0.556407142825254</c:v>
                </c:pt>
                <c:pt idx="1677" formatCode="0.00">
                  <c:v>0.575945047723274</c:v>
                </c:pt>
                <c:pt idx="1678" formatCode="0.00">
                  <c:v>0.584128554208174</c:v>
                </c:pt>
                <c:pt idx="1679" formatCode="0.00">
                  <c:v>0.60099580342364</c:v>
                </c:pt>
                <c:pt idx="1680" formatCode="0.00">
                  <c:v>0.535352007295778</c:v>
                </c:pt>
                <c:pt idx="1681" formatCode="0.00">
                  <c:v>0.555279446543168</c:v>
                </c:pt>
                <c:pt idx="1682" formatCode="0.00">
                  <c:v>0.559651059945169</c:v>
                </c:pt>
                <c:pt idx="1683" formatCode="0.00">
                  <c:v>0.583371549713217</c:v>
                </c:pt>
                <c:pt idx="1684" formatCode="0.00">
                  <c:v>0.595795683456228</c:v>
                </c:pt>
                <c:pt idx="1685" formatCode="0.00">
                  <c:v>0.607585033632149</c:v>
                </c:pt>
                <c:pt idx="1686" formatCode="0.00">
                  <c:v>0.633161661176657</c:v>
                </c:pt>
                <c:pt idx="1687" formatCode="0.00">
                  <c:v>0.661897538229136</c:v>
                </c:pt>
                <c:pt idx="1688" formatCode="0.00">
                  <c:v>0.654622512167131</c:v>
                </c:pt>
                <c:pt idx="1689" formatCode="0.00">
                  <c:v>0.645366808804974</c:v>
                </c:pt>
                <c:pt idx="1690" formatCode="0.00">
                  <c:v>0.664923762301485</c:v>
                </c:pt>
                <c:pt idx="1691" formatCode="0.00">
                  <c:v>0.667158899484192</c:v>
                </c:pt>
                <c:pt idx="1692" formatCode="0.00">
                  <c:v>0.668476678681649</c:v>
                </c:pt>
                <c:pt idx="1693" formatCode="0.00">
                  <c:v>0.694233983234848</c:v>
                </c:pt>
                <c:pt idx="1694" formatCode="0.00">
                  <c:v>0.699870840155764</c:v>
                </c:pt>
                <c:pt idx="1695" formatCode="0.00">
                  <c:v>0.711155572508419</c:v>
                </c:pt>
                <c:pt idx="1696" formatCode="0.00">
                  <c:v>0.622435534869726</c:v>
                </c:pt>
                <c:pt idx="1697" formatCode="0.00">
                  <c:v>0.638944580887112</c:v>
                </c:pt>
                <c:pt idx="1698" formatCode="0.00">
                  <c:v>0.647172232051281</c:v>
                </c:pt>
                <c:pt idx="1699" formatCode="0.00">
                  <c:v>0.657678930701782</c:v>
                </c:pt>
                <c:pt idx="1700" formatCode="0.00">
                  <c:v>0.665179403689218</c:v>
                </c:pt>
                <c:pt idx="1701" formatCode="0.00">
                  <c:v>0.679651422156539</c:v>
                </c:pt>
                <c:pt idx="1702" formatCode="0.00">
                  <c:v>0.695627125371931</c:v>
                </c:pt>
                <c:pt idx="1703" formatCode="0.00">
                  <c:v>0.705145788496791</c:v>
                </c:pt>
                <c:pt idx="1704" formatCode="0.00">
                  <c:v>0.710505785652216</c:v>
                </c:pt>
                <c:pt idx="1705" formatCode="0.00">
                  <c:v>0.706215502572361</c:v>
                </c:pt>
                <c:pt idx="1706" formatCode="0.00">
                  <c:v>0.697580022720095</c:v>
                </c:pt>
                <c:pt idx="1707" formatCode="0.00">
                  <c:v>0.69169338142244</c:v>
                </c:pt>
                <c:pt idx="1708" formatCode="0.00">
                  <c:v>0.697236774507001</c:v>
                </c:pt>
                <c:pt idx="1709" formatCode="0.00">
                  <c:v>0.704514014112093</c:v>
                </c:pt>
                <c:pt idx="1710" formatCode="0.00">
                  <c:v>0.710992793415119</c:v>
                </c:pt>
                <c:pt idx="1711" formatCode="0.00">
                  <c:v>0.712181723499797</c:v>
                </c:pt>
                <c:pt idx="1712" formatCode="0.00">
                  <c:v>0.462384481794254</c:v>
                </c:pt>
                <c:pt idx="1713" formatCode="0.00">
                  <c:v>0.46985724299885</c:v>
                </c:pt>
                <c:pt idx="1714" formatCode="0.00">
                  <c:v>0.499571352963314</c:v>
                </c:pt>
                <c:pt idx="1715" formatCode="0.00">
                  <c:v>0.530095837643241</c:v>
                </c:pt>
                <c:pt idx="1716" formatCode="0.00">
                  <c:v>0.543562467865515</c:v>
                </c:pt>
                <c:pt idx="1717" formatCode="0.00">
                  <c:v>0.548709675064463</c:v>
                </c:pt>
                <c:pt idx="1718" formatCode="0.00">
                  <c:v>0.546482935194264</c:v>
                </c:pt>
                <c:pt idx="1719" formatCode="0.00">
                  <c:v>0.556140846595504</c:v>
                </c:pt>
                <c:pt idx="1720" formatCode="0.00">
                  <c:v>0.58030797271433</c:v>
                </c:pt>
                <c:pt idx="1721" formatCode="0.00">
                  <c:v>0.59555039386724</c:v>
                </c:pt>
                <c:pt idx="1722" formatCode="0.00">
                  <c:v>0.603631402929703</c:v>
                </c:pt>
                <c:pt idx="1723" formatCode="0.00">
                  <c:v>0.597680354946711</c:v>
                </c:pt>
                <c:pt idx="1724" formatCode="0.00">
                  <c:v>0.59753852916842</c:v>
                </c:pt>
                <c:pt idx="1725" formatCode="0.00">
                  <c:v>0.605774996183112</c:v>
                </c:pt>
                <c:pt idx="1726" formatCode="0.00">
                  <c:v>0.629815938719377</c:v>
                </c:pt>
                <c:pt idx="1727" formatCode="0.00">
                  <c:v>0.635572664803488</c:v>
                </c:pt>
                <c:pt idx="1728" formatCode="0.00">
                  <c:v>0.461693000091465</c:v>
                </c:pt>
                <c:pt idx="1729" formatCode="0.00">
                  <c:v>0.459070402904888</c:v>
                </c:pt>
                <c:pt idx="1730" formatCode="0.00">
                  <c:v>0.488281436637414</c:v>
                </c:pt>
                <c:pt idx="1731" formatCode="0.00">
                  <c:v>0.491545287592709</c:v>
                </c:pt>
                <c:pt idx="1732" formatCode="0.00">
                  <c:v>0.482028758479532</c:v>
                </c:pt>
                <c:pt idx="1733" formatCode="0.00">
                  <c:v>0.499680316666342</c:v>
                </c:pt>
                <c:pt idx="1734" formatCode="0.00">
                  <c:v>0.501441390950481</c:v>
                </c:pt>
                <c:pt idx="1735" formatCode="0.00">
                  <c:v>0.509362364028415</c:v>
                </c:pt>
                <c:pt idx="1736" formatCode="0.00">
                  <c:v>0.531245352880943</c:v>
                </c:pt>
                <c:pt idx="1737" formatCode="0.00">
                  <c:v>0.542682381597775</c:v>
                </c:pt>
                <c:pt idx="1738" formatCode="0.00">
                  <c:v>0.565468958364597</c:v>
                </c:pt>
                <c:pt idx="1739" formatCode="0.00">
                  <c:v>0.622191875159642</c:v>
                </c:pt>
                <c:pt idx="1740" formatCode="0.00">
                  <c:v>0.656958685771346</c:v>
                </c:pt>
                <c:pt idx="1741" formatCode="0.00">
                  <c:v>0.672231936596428</c:v>
                </c:pt>
                <c:pt idx="1742" formatCode="0.00">
                  <c:v>0.678007114176346</c:v>
                </c:pt>
                <c:pt idx="1743" formatCode="0.00">
                  <c:v>0.682394971445551</c:v>
                </c:pt>
                <c:pt idx="1744" formatCode="0.00">
                  <c:v>0.291497697320471</c:v>
                </c:pt>
                <c:pt idx="1745" formatCode="0.00">
                  <c:v>0.296183308143591</c:v>
                </c:pt>
                <c:pt idx="1746" formatCode="0.00">
                  <c:v>0.297865368508487</c:v>
                </c:pt>
                <c:pt idx="1747" formatCode="0.00">
                  <c:v>0.300062625515308</c:v>
                </c:pt>
                <c:pt idx="1748" formatCode="0.00">
                  <c:v>0.308609181964493</c:v>
                </c:pt>
                <c:pt idx="1749" formatCode="0.00">
                  <c:v>0.327487541314203</c:v>
                </c:pt>
                <c:pt idx="1750" formatCode="0.00">
                  <c:v>0.349810470337917</c:v>
                </c:pt>
                <c:pt idx="1751" formatCode="0.00">
                  <c:v>0.37018473811694</c:v>
                </c:pt>
                <c:pt idx="1752" formatCode="0.00">
                  <c:v>0.37278045895458</c:v>
                </c:pt>
                <c:pt idx="1753" formatCode="0.00">
                  <c:v>0.406883069157552</c:v>
                </c:pt>
                <c:pt idx="1754" formatCode="0.00">
                  <c:v>0.399113862072878</c:v>
                </c:pt>
                <c:pt idx="1755" formatCode="0.00">
                  <c:v>0.429017234109281</c:v>
                </c:pt>
                <c:pt idx="1756" formatCode="0.00">
                  <c:v>0.430734442603636</c:v>
                </c:pt>
                <c:pt idx="1757" formatCode="0.00">
                  <c:v>0.446036499466588</c:v>
                </c:pt>
                <c:pt idx="1758" formatCode="0.00">
                  <c:v>0.452836426621265</c:v>
                </c:pt>
                <c:pt idx="1759" formatCode="0.00">
                  <c:v>0.477358374260007</c:v>
                </c:pt>
                <c:pt idx="1760" formatCode="0.00">
                  <c:v>0.492788429882551</c:v>
                </c:pt>
                <c:pt idx="1761" formatCode="0.00">
                  <c:v>0.497584422165527</c:v>
                </c:pt>
                <c:pt idx="1762" formatCode="0.00">
                  <c:v>0.493915652297782</c:v>
                </c:pt>
                <c:pt idx="1763" formatCode="0.00">
                  <c:v>0.490282604336863</c:v>
                </c:pt>
                <c:pt idx="1764" formatCode="0.00">
                  <c:v>0.514664012762586</c:v>
                </c:pt>
                <c:pt idx="1765" formatCode="0.00">
                  <c:v>0.538967739700693</c:v>
                </c:pt>
                <c:pt idx="1766" formatCode="0.00">
                  <c:v>0.533010359408826</c:v>
                </c:pt>
                <c:pt idx="1767" formatCode="0.00">
                  <c:v>0.531041407545444</c:v>
                </c:pt>
                <c:pt idx="1768" formatCode="0.00">
                  <c:v>0.589972574170322</c:v>
                </c:pt>
                <c:pt idx="1769" formatCode="0.00">
                  <c:v>0.591254254464748</c:v>
                </c:pt>
                <c:pt idx="1770" formatCode="0.00">
                  <c:v>0.622380865709876</c:v>
                </c:pt>
                <c:pt idx="1771" formatCode="0.00">
                  <c:v>0.634621331024463</c:v>
                </c:pt>
                <c:pt idx="1772" formatCode="0.00">
                  <c:v>0.635234528485884</c:v>
                </c:pt>
                <c:pt idx="1773" formatCode="0.00">
                  <c:v>0.65309428549828</c:v>
                </c:pt>
                <c:pt idx="1774" formatCode="0.00">
                  <c:v>0.66376950424775</c:v>
                </c:pt>
                <c:pt idx="1775" formatCode="0.00">
                  <c:v>0.671935169604761</c:v>
                </c:pt>
                <c:pt idx="1776" formatCode="0.00">
                  <c:v>0.495650624082357</c:v>
                </c:pt>
                <c:pt idx="1777" formatCode="0.00">
                  <c:v>0.501041327897961</c:v>
                </c:pt>
                <c:pt idx="1778" formatCode="0.00">
                  <c:v>0.506907037113849</c:v>
                </c:pt>
                <c:pt idx="1779" formatCode="0.00">
                  <c:v>0.512966275897396</c:v>
                </c:pt>
                <c:pt idx="1780" formatCode="0.00">
                  <c:v>0.528529463197994</c:v>
                </c:pt>
                <c:pt idx="1781" formatCode="0.00">
                  <c:v>0.544247411844354</c:v>
                </c:pt>
                <c:pt idx="1782" formatCode="0.00">
                  <c:v>0.548499337535865</c:v>
                </c:pt>
                <c:pt idx="1783" formatCode="0.00">
                  <c:v>0.551233208469771</c:v>
                </c:pt>
                <c:pt idx="1784" formatCode="0.00">
                  <c:v>0.604507874617075</c:v>
                </c:pt>
                <c:pt idx="1785" formatCode="0.00">
                  <c:v>0.617008531961796</c:v>
                </c:pt>
                <c:pt idx="1786" formatCode="0.00">
                  <c:v>0.649070075037179</c:v>
                </c:pt>
                <c:pt idx="1787" formatCode="0.00">
                  <c:v>0.659070934215741</c:v>
                </c:pt>
                <c:pt idx="1788" formatCode="0.00">
                  <c:v>0.663259496298776</c:v>
                </c:pt>
                <c:pt idx="1789" formatCode="0.00">
                  <c:v>0.676183157020925</c:v>
                </c:pt>
                <c:pt idx="1790" formatCode="0.00">
                  <c:v>0.684733895736797</c:v>
                </c:pt>
                <c:pt idx="1791" formatCode="0.00">
                  <c:v>0.698895191093389</c:v>
                </c:pt>
                <c:pt idx="1792" formatCode="0.00">
                  <c:v>0.476957011839221</c:v>
                </c:pt>
                <c:pt idx="1793" formatCode="0.00">
                  <c:v>0.480894520943394</c:v>
                </c:pt>
                <c:pt idx="1794" formatCode="0.00">
                  <c:v>0.510130752813939</c:v>
                </c:pt>
                <c:pt idx="1795" formatCode="0.00">
                  <c:v>0.512010312683469</c:v>
                </c:pt>
                <c:pt idx="1796" formatCode="0.00">
                  <c:v>0.530578812651548</c:v>
                </c:pt>
                <c:pt idx="1797" formatCode="0.00">
                  <c:v>0.539564822616509</c:v>
                </c:pt>
                <c:pt idx="1798" formatCode="0.00">
                  <c:v>0.554176384729238</c:v>
                </c:pt>
                <c:pt idx="1799" formatCode="0.00">
                  <c:v>0.554787745982626</c:v>
                </c:pt>
                <c:pt idx="1800" formatCode="0.00">
                  <c:v>0.562627343850373</c:v>
                </c:pt>
                <c:pt idx="1801" formatCode="0.00">
                  <c:v>0.552514196991586</c:v>
                </c:pt>
                <c:pt idx="1802" formatCode="0.00">
                  <c:v>0.558594929786066</c:v>
                </c:pt>
                <c:pt idx="1803" formatCode="0.00">
                  <c:v>0.564697276442974</c:v>
                </c:pt>
                <c:pt idx="1804" formatCode="0.00">
                  <c:v>0.572678331994352</c:v>
                </c:pt>
                <c:pt idx="1805" formatCode="0.00">
                  <c:v>0.581236170490509</c:v>
                </c:pt>
                <c:pt idx="1806" formatCode="0.00">
                  <c:v>0.580930177061963</c:v>
                </c:pt>
                <c:pt idx="1807" formatCode="0.00">
                  <c:v>0.590369064879228</c:v>
                </c:pt>
                <c:pt idx="1808" formatCode="0.00">
                  <c:v>0.451843631299614</c:v>
                </c:pt>
                <c:pt idx="1809" formatCode="0.00">
                  <c:v>0.460242802748005</c:v>
                </c:pt>
                <c:pt idx="1810" formatCode="0.00">
                  <c:v>0.479176378009592</c:v>
                </c:pt>
                <c:pt idx="1811" formatCode="0.00">
                  <c:v>0.498997746625271</c:v>
                </c:pt>
                <c:pt idx="1812" formatCode="0.00">
                  <c:v>0.496641805691155</c:v>
                </c:pt>
                <c:pt idx="1813" formatCode="0.00">
                  <c:v>0.519714242408868</c:v>
                </c:pt>
                <c:pt idx="1814" formatCode="0.00">
                  <c:v>0.498741372746823</c:v>
                </c:pt>
                <c:pt idx="1815" formatCode="0.00">
                  <c:v>0.518721415719265</c:v>
                </c:pt>
                <c:pt idx="1816" formatCode="0.00">
                  <c:v>0.533610916359436</c:v>
                </c:pt>
                <c:pt idx="1817" formatCode="0.00">
                  <c:v>0.512711003982978</c:v>
                </c:pt>
                <c:pt idx="1818" formatCode="0.00">
                  <c:v>0.538896183222248</c:v>
                </c:pt>
                <c:pt idx="1819" formatCode="0.00">
                  <c:v>0.54895777689303</c:v>
                </c:pt>
                <c:pt idx="1820" formatCode="0.00">
                  <c:v>0.548077616554812</c:v>
                </c:pt>
                <c:pt idx="1821" formatCode="0.00">
                  <c:v>0.564732347289922</c:v>
                </c:pt>
                <c:pt idx="1822" formatCode="0.00">
                  <c:v>0.579161635881034</c:v>
                </c:pt>
                <c:pt idx="1823" formatCode="0.00">
                  <c:v>0.577747533009502</c:v>
                </c:pt>
                <c:pt idx="1824" formatCode="0.00">
                  <c:v>0.422790733599583</c:v>
                </c:pt>
                <c:pt idx="1825" formatCode="0.00">
                  <c:v>0.427797947092445</c:v>
                </c:pt>
                <c:pt idx="1826" formatCode="0.00">
                  <c:v>0.428280910298553</c:v>
                </c:pt>
                <c:pt idx="1827" formatCode="0.00">
                  <c:v>0.449127546437157</c:v>
                </c:pt>
                <c:pt idx="1828" formatCode="0.00">
                  <c:v>0.462914191020324</c:v>
                </c:pt>
                <c:pt idx="1829" formatCode="0.00">
                  <c:v>0.474139389736387</c:v>
                </c:pt>
                <c:pt idx="1830" formatCode="0.00">
                  <c:v>0.479602794400795</c:v>
                </c:pt>
                <c:pt idx="1831" formatCode="0.00">
                  <c:v>0.486461383542843</c:v>
                </c:pt>
                <c:pt idx="1832" formatCode="0.00">
                  <c:v>0.477869851714482</c:v>
                </c:pt>
                <c:pt idx="1833" formatCode="0.00">
                  <c:v>0.49122069636595</c:v>
                </c:pt>
                <c:pt idx="1834" formatCode="0.00">
                  <c:v>0.496463098207942</c:v>
                </c:pt>
                <c:pt idx="1835" formatCode="0.00">
                  <c:v>0.479146906671106</c:v>
                </c:pt>
                <c:pt idx="1836" formatCode="0.00">
                  <c:v>0.487057163298467</c:v>
                </c:pt>
                <c:pt idx="1837" formatCode="0.00">
                  <c:v>0.498087444466539</c:v>
                </c:pt>
                <c:pt idx="1838" formatCode="0.00">
                  <c:v>0.485841340339176</c:v>
                </c:pt>
                <c:pt idx="1839" formatCode="0.00">
                  <c:v>0.480726103833449</c:v>
                </c:pt>
                <c:pt idx="1840" formatCode="0.00">
                  <c:v>0.470566508023849</c:v>
                </c:pt>
                <c:pt idx="1841" formatCode="0.00">
                  <c:v>0.47605663782016</c:v>
                </c:pt>
                <c:pt idx="1842" formatCode="0.00">
                  <c:v>0.481449803681801</c:v>
                </c:pt>
                <c:pt idx="1843" formatCode="0.00">
                  <c:v>0.488161339393483</c:v>
                </c:pt>
                <c:pt idx="1844" formatCode="0.00">
                  <c:v>0.50564273507156</c:v>
                </c:pt>
                <c:pt idx="1845" formatCode="0.00">
                  <c:v>0.521888719401183</c:v>
                </c:pt>
                <c:pt idx="1846" formatCode="0.00">
                  <c:v>0.528316888259481</c:v>
                </c:pt>
                <c:pt idx="1847" formatCode="0.00">
                  <c:v>0.531713756320069</c:v>
                </c:pt>
                <c:pt idx="1848" formatCode="0.00">
                  <c:v>0.527024639425686</c:v>
                </c:pt>
                <c:pt idx="1849" formatCode="0.00">
                  <c:v>0.545755110286235</c:v>
                </c:pt>
                <c:pt idx="1850" formatCode="0.00">
                  <c:v>0.547325339513158</c:v>
                </c:pt>
                <c:pt idx="1851" formatCode="0.00">
                  <c:v>0.556866738637245</c:v>
                </c:pt>
                <c:pt idx="1852" formatCode="0.00">
                  <c:v>0.566897496061022</c:v>
                </c:pt>
                <c:pt idx="1853" formatCode="0.00">
                  <c:v>0.573692253976092</c:v>
                </c:pt>
                <c:pt idx="1854" formatCode="0.00">
                  <c:v>0.575285274752974</c:v>
                </c:pt>
                <c:pt idx="1855" formatCode="0.00">
                  <c:v>0.56804161302756</c:v>
                </c:pt>
                <c:pt idx="1856" formatCode="0.00">
                  <c:v>0.313241385813389</c:v>
                </c:pt>
                <c:pt idx="1857" formatCode="0.00">
                  <c:v>0.326447813376748</c:v>
                </c:pt>
                <c:pt idx="1858" formatCode="0.00">
                  <c:v>0.305067681528492</c:v>
                </c:pt>
                <c:pt idx="1859" formatCode="0.00">
                  <c:v>0.323955129954317</c:v>
                </c:pt>
                <c:pt idx="1860" formatCode="0.00">
                  <c:v>0.321376032393953</c:v>
                </c:pt>
                <c:pt idx="1861" formatCode="0.00">
                  <c:v>0.305831345156685</c:v>
                </c:pt>
                <c:pt idx="1862" formatCode="0.00">
                  <c:v>0.32817152421271</c:v>
                </c:pt>
                <c:pt idx="1863" formatCode="0.00">
                  <c:v>0.350164278191289</c:v>
                </c:pt>
                <c:pt idx="1864" formatCode="0.00">
                  <c:v>0.346416041089662</c:v>
                </c:pt>
                <c:pt idx="1865" formatCode="0.00">
                  <c:v>0.379390478853411</c:v>
                </c:pt>
                <c:pt idx="1866" formatCode="0.00">
                  <c:v>0.377844905901895</c:v>
                </c:pt>
                <c:pt idx="1867" formatCode="0.00">
                  <c:v>0.382296837506373</c:v>
                </c:pt>
                <c:pt idx="1868" formatCode="0.00">
                  <c:v>0.401630510801905</c:v>
                </c:pt>
                <c:pt idx="1869" formatCode="0.00">
                  <c:v>0.41253988411219</c:v>
                </c:pt>
                <c:pt idx="1870" formatCode="0.00">
                  <c:v>0.415637528734166</c:v>
                </c:pt>
                <c:pt idx="1871" formatCode="0.00">
                  <c:v>0.416869709910533</c:v>
                </c:pt>
                <c:pt idx="1872" formatCode="0.00">
                  <c:v>0.744445840922245</c:v>
                </c:pt>
                <c:pt idx="1873" formatCode="0.00">
                  <c:v>0.749964163763853</c:v>
                </c:pt>
                <c:pt idx="1874" formatCode="0.00">
                  <c:v>0.763762815501422</c:v>
                </c:pt>
                <c:pt idx="1875" formatCode="0.00">
                  <c:v>0.772385385433892</c:v>
                </c:pt>
                <c:pt idx="1876" formatCode="0.00">
                  <c:v>0.782408115284452</c:v>
                </c:pt>
                <c:pt idx="1877" formatCode="0.00">
                  <c:v>0.801901816009749</c:v>
                </c:pt>
                <c:pt idx="1878" formatCode="0.00">
                  <c:v>0.809391347540168</c:v>
                </c:pt>
                <c:pt idx="1879" formatCode="0.00">
                  <c:v>0.815339996056965</c:v>
                </c:pt>
                <c:pt idx="1880" formatCode="0.00">
                  <c:v>0.821272686021187</c:v>
                </c:pt>
                <c:pt idx="1881" formatCode="0.00">
                  <c:v>0.836146310067732</c:v>
                </c:pt>
                <c:pt idx="1882" formatCode="0.00">
                  <c:v>0.824804229027282</c:v>
                </c:pt>
                <c:pt idx="1883" formatCode="0.00">
                  <c:v>0.814810803697756</c:v>
                </c:pt>
                <c:pt idx="1884" formatCode="0.00">
                  <c:v>0.807746773742962</c:v>
                </c:pt>
                <c:pt idx="1885" formatCode="0.00">
                  <c:v>0.814812345688759</c:v>
                </c:pt>
                <c:pt idx="1886" formatCode="0.00">
                  <c:v>0.809469863656378</c:v>
                </c:pt>
                <c:pt idx="1887" formatCode="0.00">
                  <c:v>0.802935968658704</c:v>
                </c:pt>
                <c:pt idx="1888" formatCode="0.00">
                  <c:v>0.534922747795395</c:v>
                </c:pt>
                <c:pt idx="1889" formatCode="0.00">
                  <c:v>0.535324392094213</c:v>
                </c:pt>
                <c:pt idx="1890" formatCode="0.00">
                  <c:v>0.533638096136507</c:v>
                </c:pt>
                <c:pt idx="1891" formatCode="0.00">
                  <c:v>0.554907377129151</c:v>
                </c:pt>
                <c:pt idx="1892" formatCode="0.00">
                  <c:v>0.541901716397305</c:v>
                </c:pt>
                <c:pt idx="1893" formatCode="0.00">
                  <c:v>0.555147635372987</c:v>
                </c:pt>
                <c:pt idx="1894" formatCode="0.00">
                  <c:v>0.595446650832066</c:v>
                </c:pt>
                <c:pt idx="1895" formatCode="0.00">
                  <c:v>0.61715964809799</c:v>
                </c:pt>
                <c:pt idx="1896" formatCode="0.00">
                  <c:v>0.634316217249654</c:v>
                </c:pt>
                <c:pt idx="1897" formatCode="0.00">
                  <c:v>0.670115918918092</c:v>
                </c:pt>
                <c:pt idx="1898" formatCode="0.00">
                  <c:v>0.688800614130716</c:v>
                </c:pt>
                <c:pt idx="1899" formatCode="0.00">
                  <c:v>0.710427325668786</c:v>
                </c:pt>
                <c:pt idx="1900" formatCode="0.00">
                  <c:v>0.716133397102714</c:v>
                </c:pt>
                <c:pt idx="1901" formatCode="0.00">
                  <c:v>0.723729329403398</c:v>
                </c:pt>
                <c:pt idx="1902" formatCode="0.00">
                  <c:v>0.717305656222197</c:v>
                </c:pt>
                <c:pt idx="1903" formatCode="0.00">
                  <c:v>0.718119086524294</c:v>
                </c:pt>
                <c:pt idx="1904" formatCode="0.00">
                  <c:v>0.570575716324243</c:v>
                </c:pt>
                <c:pt idx="1905" formatCode="0.00">
                  <c:v>0.580113985968419</c:v>
                </c:pt>
                <c:pt idx="1906" formatCode="0.00">
                  <c:v>0.592684101577839</c:v>
                </c:pt>
                <c:pt idx="1907" formatCode="0.00">
                  <c:v>0.624990846178666</c:v>
                </c:pt>
                <c:pt idx="1908" formatCode="0.00">
                  <c:v>0.64401371690543</c:v>
                </c:pt>
                <c:pt idx="1909" formatCode="0.00">
                  <c:v>0.642146076021664</c:v>
                </c:pt>
                <c:pt idx="1910" formatCode="0.00">
                  <c:v>0.671634644946196</c:v>
                </c:pt>
                <c:pt idx="1911" formatCode="0.00">
                  <c:v>0.681900908884914</c:v>
                </c:pt>
                <c:pt idx="1912" formatCode="0.00">
                  <c:v>0.691462257909658</c:v>
                </c:pt>
                <c:pt idx="1913" formatCode="0.00">
                  <c:v>0.69677997438611</c:v>
                </c:pt>
                <c:pt idx="1914" formatCode="0.00">
                  <c:v>0.702390255206143</c:v>
                </c:pt>
                <c:pt idx="1915" formatCode="0.00">
                  <c:v>0.719212577842097</c:v>
                </c:pt>
                <c:pt idx="1916" formatCode="0.00">
                  <c:v>0.704911982209049</c:v>
                </c:pt>
                <c:pt idx="1917" formatCode="0.00">
                  <c:v>0.705542299842812</c:v>
                </c:pt>
                <c:pt idx="1918" formatCode="0.00">
                  <c:v>0.714885555427459</c:v>
                </c:pt>
                <c:pt idx="1919" formatCode="0.00">
                  <c:v>0.724711569858658</c:v>
                </c:pt>
                <c:pt idx="1920" formatCode="0.00">
                  <c:v>0.452344561077674</c:v>
                </c:pt>
                <c:pt idx="1921" formatCode="0.00">
                  <c:v>0.456064588856706</c:v>
                </c:pt>
                <c:pt idx="1922" formatCode="0.00">
                  <c:v>0.459931250033988</c:v>
                </c:pt>
                <c:pt idx="1923" formatCode="0.00">
                  <c:v>0.463748533499561</c:v>
                </c:pt>
                <c:pt idx="1924" formatCode="0.00">
                  <c:v>0.42067119703327</c:v>
                </c:pt>
                <c:pt idx="1925" formatCode="0.00">
                  <c:v>0.377537726923834</c:v>
                </c:pt>
                <c:pt idx="1926" formatCode="0.00">
                  <c:v>0.385462567227052</c:v>
                </c:pt>
                <c:pt idx="1927" formatCode="0.00">
                  <c:v>0.393421570175729</c:v>
                </c:pt>
                <c:pt idx="1928" formatCode="0.00">
                  <c:v>0.433775363585578</c:v>
                </c:pt>
                <c:pt idx="1929" formatCode="0.00">
                  <c:v>0.437533961841184</c:v>
                </c:pt>
                <c:pt idx="1930" formatCode="0.00">
                  <c:v>0.471615565016121</c:v>
                </c:pt>
                <c:pt idx="1931" formatCode="0.00">
                  <c:v>0.472781440610711</c:v>
                </c:pt>
                <c:pt idx="1932" formatCode="0.00">
                  <c:v>0.472296245748821</c:v>
                </c:pt>
                <c:pt idx="1933" formatCode="0.00">
                  <c:v>0.484502192831994</c:v>
                </c:pt>
                <c:pt idx="1934" formatCode="0.00">
                  <c:v>0.495353324580804</c:v>
                </c:pt>
                <c:pt idx="1935" formatCode="0.00">
                  <c:v>0.474677731344761</c:v>
                </c:pt>
                <c:pt idx="1936" formatCode="0.00">
                  <c:v>0.533321314803266</c:v>
                </c:pt>
                <c:pt idx="1937" formatCode="0.00">
                  <c:v>0.54543551480442</c:v>
                </c:pt>
                <c:pt idx="1938" formatCode="0.00">
                  <c:v>0.551844521778007</c:v>
                </c:pt>
                <c:pt idx="1939" formatCode="0.00">
                  <c:v>0.564750687330617</c:v>
                </c:pt>
                <c:pt idx="1940" formatCode="0.00">
                  <c:v>0.570534494490287</c:v>
                </c:pt>
                <c:pt idx="1941" formatCode="0.00">
                  <c:v>0.57997968652879</c:v>
                </c:pt>
                <c:pt idx="1942" formatCode="0.00">
                  <c:v>0.584679732108786</c:v>
                </c:pt>
                <c:pt idx="1943" formatCode="0.00">
                  <c:v>0.590254810779633</c:v>
                </c:pt>
                <c:pt idx="1944" formatCode="0.00">
                  <c:v>0.614430306756819</c:v>
                </c:pt>
                <c:pt idx="1945" formatCode="0.00">
                  <c:v>0.626706134097455</c:v>
                </c:pt>
                <c:pt idx="1946" formatCode="0.00">
                  <c:v>0.63433427162274</c:v>
                </c:pt>
                <c:pt idx="1947" formatCode="0.00">
                  <c:v>0.648697494337373</c:v>
                </c:pt>
                <c:pt idx="1948" formatCode="0.00">
                  <c:v>0.646351877066859</c:v>
                </c:pt>
                <c:pt idx="1949" formatCode="0.00">
                  <c:v>0.638966290998845</c:v>
                </c:pt>
                <c:pt idx="1950" formatCode="0.00">
                  <c:v>0.630713722332395</c:v>
                </c:pt>
                <c:pt idx="1951" formatCode="0.00">
                  <c:v>0.625620820512122</c:v>
                </c:pt>
                <c:pt idx="1952" formatCode="0.00">
                  <c:v>0.619618619801882</c:v>
                </c:pt>
                <c:pt idx="1953" formatCode="0.00">
                  <c:v>0.610105778810167</c:v>
                </c:pt>
                <c:pt idx="1954" formatCode="0.00">
                  <c:v>0.624014939442555</c:v>
                </c:pt>
                <c:pt idx="1955" formatCode="0.00">
                  <c:v>0.650472934790781</c:v>
                </c:pt>
                <c:pt idx="1956" formatCode="0.00">
                  <c:v>0.673446357296547</c:v>
                </c:pt>
                <c:pt idx="1957" formatCode="0.00">
                  <c:v>0.69695695771446</c:v>
                </c:pt>
                <c:pt idx="1958" formatCode="0.00">
                  <c:v>0.713004893209954</c:v>
                </c:pt>
                <c:pt idx="1959" formatCode="0.00">
                  <c:v>0.718944347544774</c:v>
                </c:pt>
                <c:pt idx="1960" formatCode="0.00">
                  <c:v>0.725215297420685</c:v>
                </c:pt>
                <c:pt idx="1961" formatCode="0.00">
                  <c:v>0.725408954197393</c:v>
                </c:pt>
                <c:pt idx="1962" formatCode="0.00">
                  <c:v>0.723111980627878</c:v>
                </c:pt>
                <c:pt idx="1963" formatCode="0.00">
                  <c:v>0.717597700430639</c:v>
                </c:pt>
                <c:pt idx="1964" formatCode="0.00">
                  <c:v>0.723522865809936</c:v>
                </c:pt>
                <c:pt idx="1965" formatCode="0.00">
                  <c:v>0.728494025913446</c:v>
                </c:pt>
                <c:pt idx="1966" formatCode="0.00">
                  <c:v>0.731693160197716</c:v>
                </c:pt>
                <c:pt idx="1967" formatCode="0.00">
                  <c:v>0.730108869063285</c:v>
                </c:pt>
                <c:pt idx="1968" formatCode="0.00">
                  <c:v>0.486334128732308</c:v>
                </c:pt>
                <c:pt idx="1969" formatCode="0.00">
                  <c:v>0.49873542893036</c:v>
                </c:pt>
                <c:pt idx="1970" formatCode="0.00">
                  <c:v>0.514474580247852</c:v>
                </c:pt>
                <c:pt idx="1971" formatCode="0.00">
                  <c:v>0.520680227368238</c:v>
                </c:pt>
                <c:pt idx="1972" formatCode="0.00">
                  <c:v>0.516259021544518</c:v>
                </c:pt>
                <c:pt idx="1973" formatCode="0.00">
                  <c:v>0.510549128587422</c:v>
                </c:pt>
                <c:pt idx="1974" formatCode="0.00">
                  <c:v>0.526520952697748</c:v>
                </c:pt>
                <c:pt idx="1975" formatCode="0.00">
                  <c:v>0.54028058739337</c:v>
                </c:pt>
                <c:pt idx="1976" formatCode="0.00">
                  <c:v>0.529960789074958</c:v>
                </c:pt>
                <c:pt idx="1977" formatCode="0.00">
                  <c:v>0.532539121292413</c:v>
                </c:pt>
                <c:pt idx="1978" formatCode="0.00">
                  <c:v>0.522096312730405</c:v>
                </c:pt>
                <c:pt idx="1979" formatCode="0.00">
                  <c:v>0.513677950446308</c:v>
                </c:pt>
                <c:pt idx="1980" formatCode="0.00">
                  <c:v>0.516053641333618</c:v>
                </c:pt>
                <c:pt idx="1981" formatCode="0.00">
                  <c:v>0.514265375384636</c:v>
                </c:pt>
                <c:pt idx="1982" formatCode="0.00">
                  <c:v>0.519322504282121</c:v>
                </c:pt>
                <c:pt idx="1983" formatCode="0.00">
                  <c:v>0.510119890115365</c:v>
                </c:pt>
                <c:pt idx="1984" formatCode="0.00">
                  <c:v>0.242995254978662</c:v>
                </c:pt>
                <c:pt idx="1985" formatCode="0.00">
                  <c:v>0.241404798464423</c:v>
                </c:pt>
                <c:pt idx="1986" formatCode="0.00">
                  <c:v>0.25379626883082</c:v>
                </c:pt>
                <c:pt idx="1987" formatCode="0.00">
                  <c:v>0.255189773899203</c:v>
                </c:pt>
                <c:pt idx="1988" formatCode="0.00">
                  <c:v>0.262393746534696</c:v>
                </c:pt>
                <c:pt idx="1989" formatCode="0.00">
                  <c:v>0.303031483423172</c:v>
                </c:pt>
                <c:pt idx="1990" formatCode="0.00">
                  <c:v>0.305223860313491</c:v>
                </c:pt>
                <c:pt idx="1991" formatCode="0.00">
                  <c:v>0.307420685828816</c:v>
                </c:pt>
                <c:pt idx="1992" formatCode="0.00">
                  <c:v>0.290916918834328</c:v>
                </c:pt>
                <c:pt idx="1993" formatCode="0.00">
                  <c:v>0.292175116775007</c:v>
                </c:pt>
                <c:pt idx="1994" formatCode="0.00">
                  <c:v>0.27674127348423</c:v>
                </c:pt>
                <c:pt idx="1995" formatCode="0.00">
                  <c:v>0.288353059437606</c:v>
                </c:pt>
                <c:pt idx="1996" formatCode="0.00">
                  <c:v>0.27754331442719</c:v>
                </c:pt>
                <c:pt idx="1997" formatCode="0.00">
                  <c:v>0.274186040717678</c:v>
                </c:pt>
                <c:pt idx="1998" formatCode="0.00">
                  <c:v>0.281508066134054</c:v>
                </c:pt>
                <c:pt idx="1999" formatCode="0.00">
                  <c:v>0.277726628838882</c:v>
                </c:pt>
                <c:pt idx="2000" formatCode="0.00">
                  <c:v>0.41529308272844</c:v>
                </c:pt>
                <c:pt idx="2001" formatCode="0.00">
                  <c:v>0.418991810958307</c:v>
                </c:pt>
                <c:pt idx="2002" formatCode="0.00">
                  <c:v>0.41721856209631</c:v>
                </c:pt>
                <c:pt idx="2003" formatCode="0.00">
                  <c:v>0.423863125786941</c:v>
                </c:pt>
                <c:pt idx="2004" formatCode="0.00">
                  <c:v>0.43530669983334</c:v>
                </c:pt>
                <c:pt idx="2005" formatCode="0.00">
                  <c:v>0.476133163783078</c:v>
                </c:pt>
                <c:pt idx="2006" formatCode="0.00">
                  <c:v>0.474580543475944</c:v>
                </c:pt>
                <c:pt idx="2007" formatCode="0.00">
                  <c:v>0.496821599407086</c:v>
                </c:pt>
                <c:pt idx="2008" formatCode="0.00">
                  <c:v>0.503648941340413</c:v>
                </c:pt>
                <c:pt idx="2009" formatCode="0.00">
                  <c:v>0.50268442542814</c:v>
                </c:pt>
                <c:pt idx="2010" formatCode="0.00">
                  <c:v>0.50412172619183</c:v>
                </c:pt>
                <c:pt idx="2011" formatCode="0.00">
                  <c:v>0.50567549523048</c:v>
                </c:pt>
                <c:pt idx="2012" formatCode="0.00">
                  <c:v>0.520339190648534</c:v>
                </c:pt>
                <c:pt idx="2013" formatCode="0.00">
                  <c:v>0.527675119825098</c:v>
                </c:pt>
                <c:pt idx="2014" formatCode="0.00">
                  <c:v>0.530381425348425</c:v>
                </c:pt>
                <c:pt idx="2015" formatCode="0.00">
                  <c:v>0.521187765710012</c:v>
                </c:pt>
                <c:pt idx="2016" formatCode="0.00">
                  <c:v>0.487484621495527</c:v>
                </c:pt>
                <c:pt idx="2017" formatCode="0.00">
                  <c:v>0.475889262642064</c:v>
                </c:pt>
                <c:pt idx="2018" formatCode="0.00">
                  <c:v>0.463697010853419</c:v>
                </c:pt>
                <c:pt idx="2019" formatCode="0.00">
                  <c:v>0.460757734957541</c:v>
                </c:pt>
                <c:pt idx="2020" formatCode="0.00">
                  <c:v>0.457076573595528</c:v>
                </c:pt>
                <c:pt idx="2021" formatCode="0.00">
                  <c:v>0.455756953804471</c:v>
                </c:pt>
                <c:pt idx="2022" formatCode="0.00">
                  <c:v>0.466069707058885</c:v>
                </c:pt>
                <c:pt idx="2023" formatCode="0.00">
                  <c:v>0.468577759211607</c:v>
                </c:pt>
                <c:pt idx="2024" formatCode="0.00">
                  <c:v>0.447879554029944</c:v>
                </c:pt>
                <c:pt idx="2025" formatCode="0.00">
                  <c:v>0.450134093294697</c:v>
                </c:pt>
                <c:pt idx="2026" formatCode="0.00">
                  <c:v>0.448275698099084</c:v>
                </c:pt>
                <c:pt idx="2027" formatCode="0.00">
                  <c:v>0.470725418131589</c:v>
                </c:pt>
                <c:pt idx="2028" formatCode="0.00">
                  <c:v>0.475458011124943</c:v>
                </c:pt>
                <c:pt idx="2029" formatCode="0.00">
                  <c:v>0.47501819223491</c:v>
                </c:pt>
                <c:pt idx="2030" formatCode="0.00">
                  <c:v>0.480755270432942</c:v>
                </c:pt>
                <c:pt idx="2031" formatCode="0.00">
                  <c:v>0.47270569308344</c:v>
                </c:pt>
                <c:pt idx="2032" formatCode="0.00">
                  <c:v>0.655855246314569</c:v>
                </c:pt>
                <c:pt idx="2033" formatCode="0.00">
                  <c:v>0.667491330848841</c:v>
                </c:pt>
                <c:pt idx="2034" formatCode="0.00">
                  <c:v>0.689138190305064</c:v>
                </c:pt>
                <c:pt idx="2035" formatCode="0.00">
                  <c:v>0.704408173578507</c:v>
                </c:pt>
                <c:pt idx="2036" formatCode="0.00">
                  <c:v>0.727724937173096</c:v>
                </c:pt>
                <c:pt idx="2037" formatCode="0.00">
                  <c:v>0.745592157581684</c:v>
                </c:pt>
                <c:pt idx="2038" formatCode="0.00">
                  <c:v>0.75048862588043</c:v>
                </c:pt>
                <c:pt idx="2039" formatCode="0.00">
                  <c:v>0.777224555450208</c:v>
                </c:pt>
                <c:pt idx="2040" formatCode="0.00">
                  <c:v>0.775788514427599</c:v>
                </c:pt>
                <c:pt idx="2041" formatCode="0.00">
                  <c:v>0.77875091968625</c:v>
                </c:pt>
                <c:pt idx="2042" formatCode="0.00">
                  <c:v>0.770783932812183</c:v>
                </c:pt>
                <c:pt idx="2043" formatCode="0.00">
                  <c:v>0.780546965133655</c:v>
                </c:pt>
                <c:pt idx="2044" formatCode="0.00">
                  <c:v>0.773312996065963</c:v>
                </c:pt>
                <c:pt idx="2045" formatCode="0.00">
                  <c:v>0.781424563548483</c:v>
                </c:pt>
                <c:pt idx="2046" formatCode="0.00">
                  <c:v>0.780381784575848</c:v>
                </c:pt>
                <c:pt idx="2047" formatCode="0.00">
                  <c:v>0.78857748451218</c:v>
                </c:pt>
                <c:pt idx="2048" formatCode="0.00">
                  <c:v>0.710189939455899</c:v>
                </c:pt>
                <c:pt idx="2049" formatCode="0.00">
                  <c:v>0.720471984222452</c:v>
                </c:pt>
                <c:pt idx="2050" formatCode="0.00">
                  <c:v>0.726544798251517</c:v>
                </c:pt>
                <c:pt idx="2051" formatCode="0.00">
                  <c:v>0.738093244983612</c:v>
                </c:pt>
                <c:pt idx="2052" formatCode="0.00">
                  <c:v>0.75248170908543</c:v>
                </c:pt>
                <c:pt idx="2053" formatCode="0.00">
                  <c:v>0.751826634742755</c:v>
                </c:pt>
                <c:pt idx="2054" formatCode="0.00">
                  <c:v>0.756386273529208</c:v>
                </c:pt>
                <c:pt idx="2055" formatCode="0.00">
                  <c:v>0.781249945863025</c:v>
                </c:pt>
                <c:pt idx="2056" formatCode="0.00">
                  <c:v>0.784993260914961</c:v>
                </c:pt>
                <c:pt idx="2057" formatCode="0.00">
                  <c:v>0.792563411722266</c:v>
                </c:pt>
                <c:pt idx="2058" formatCode="0.00">
                  <c:v>0.791060677085001</c:v>
                </c:pt>
                <c:pt idx="2059" formatCode="0.00">
                  <c:v>0.790536320064111</c:v>
                </c:pt>
                <c:pt idx="2060" formatCode="0.00">
                  <c:v>0.787521104708174</c:v>
                </c:pt>
                <c:pt idx="2061" formatCode="0.00">
                  <c:v>0.799446868133381</c:v>
                </c:pt>
                <c:pt idx="2062" formatCode="0.00">
                  <c:v>0.797998570766769</c:v>
                </c:pt>
                <c:pt idx="2063" formatCode="0.00">
                  <c:v>0.808852169276378</c:v>
                </c:pt>
                <c:pt idx="2064" formatCode="0.00">
                  <c:v>0.295418261029773</c:v>
                </c:pt>
                <c:pt idx="2065" formatCode="0.00">
                  <c:v>0.297020449962771</c:v>
                </c:pt>
                <c:pt idx="2066" formatCode="0.00">
                  <c:v>0.301426494983653</c:v>
                </c:pt>
                <c:pt idx="2067" formatCode="0.00">
                  <c:v>0.307287702617276</c:v>
                </c:pt>
                <c:pt idx="2068" formatCode="0.00">
                  <c:v>0.316887989881675</c:v>
                </c:pt>
                <c:pt idx="2069" formatCode="0.00">
                  <c:v>0.333644109962919</c:v>
                </c:pt>
                <c:pt idx="2070" formatCode="0.00">
                  <c:v>0.353944044729306</c:v>
                </c:pt>
                <c:pt idx="2071" formatCode="0.00">
                  <c:v>0.369018119662055</c:v>
                </c:pt>
                <c:pt idx="2072" formatCode="0.00">
                  <c:v>0.374753142310799</c:v>
                </c:pt>
                <c:pt idx="2073" formatCode="0.00">
                  <c:v>0.380735167510472</c:v>
                </c:pt>
                <c:pt idx="2074" formatCode="0.00">
                  <c:v>0.389597604080402</c:v>
                </c:pt>
                <c:pt idx="2075" formatCode="0.00">
                  <c:v>0.417069541639898</c:v>
                </c:pt>
                <c:pt idx="2076" formatCode="0.00">
                  <c:v>0.436360724635741</c:v>
                </c:pt>
                <c:pt idx="2077" formatCode="0.00">
                  <c:v>0.446800625431667</c:v>
                </c:pt>
                <c:pt idx="2078" formatCode="0.00">
                  <c:v>0.452871132144283</c:v>
                </c:pt>
                <c:pt idx="2079" formatCode="0.00">
                  <c:v>0.448023811763008</c:v>
                </c:pt>
                <c:pt idx="2080" formatCode="0.00">
                  <c:v>0.428673449000409</c:v>
                </c:pt>
                <c:pt idx="2081" formatCode="0.00">
                  <c:v>0.433757929719679</c:v>
                </c:pt>
                <c:pt idx="2082" formatCode="0.00">
                  <c:v>0.438842410438949</c:v>
                </c:pt>
                <c:pt idx="2083" formatCode="0.00">
                  <c:v>0.443926891158218</c:v>
                </c:pt>
                <c:pt idx="2084" formatCode="0.00">
                  <c:v>0.449011371877488</c:v>
                </c:pt>
                <c:pt idx="2085" formatCode="0.00">
                  <c:v>0.454095852596758</c:v>
                </c:pt>
                <c:pt idx="2086" formatCode="0.00">
                  <c:v>0.451672352417449</c:v>
                </c:pt>
                <c:pt idx="2087" formatCode="0.00">
                  <c:v>0.449248852238141</c:v>
                </c:pt>
                <c:pt idx="2088" formatCode="0.00">
                  <c:v>0.47033855919717</c:v>
                </c:pt>
                <c:pt idx="2089" formatCode="0.00">
                  <c:v>0.468826693318376</c:v>
                </c:pt>
                <c:pt idx="2090" formatCode="0.00">
                  <c:v>0.462378895289049</c:v>
                </c:pt>
                <c:pt idx="2091" formatCode="0.00">
                  <c:v>0.440890496025812</c:v>
                </c:pt>
                <c:pt idx="2092" formatCode="0.00">
                  <c:v>0.448362167656067</c:v>
                </c:pt>
                <c:pt idx="2093" formatCode="0.00">
                  <c:v>0.47087503237675</c:v>
                </c:pt>
                <c:pt idx="2094" formatCode="0.00">
                  <c:v>0.476317481678426</c:v>
                </c:pt>
                <c:pt idx="2095" formatCode="0.00">
                  <c:v>0.448089146736045</c:v>
                </c:pt>
                <c:pt idx="2096" formatCode="0.00">
                  <c:v>0.351423216027048</c:v>
                </c:pt>
                <c:pt idx="2097" formatCode="0.00">
                  <c:v>0.35608647447731</c:v>
                </c:pt>
                <c:pt idx="2098" formatCode="0.00">
                  <c:v>0.368545423440005</c:v>
                </c:pt>
                <c:pt idx="2099" formatCode="0.00">
                  <c:v>0.381054843334693</c:v>
                </c:pt>
                <c:pt idx="2100" formatCode="0.00">
                  <c:v>0.391297454576294</c:v>
                </c:pt>
                <c:pt idx="2101" formatCode="0.00">
                  <c:v>0.388144237406984</c:v>
                </c:pt>
                <c:pt idx="2102" formatCode="0.00">
                  <c:v>0.38242960256773</c:v>
                </c:pt>
                <c:pt idx="2103" formatCode="0.00">
                  <c:v>0.382826216303968</c:v>
                </c:pt>
                <c:pt idx="2104" formatCode="0.00">
                  <c:v>0.378934948125363</c:v>
                </c:pt>
                <c:pt idx="2105" formatCode="0.00">
                  <c:v>0.378863111591434</c:v>
                </c:pt>
                <c:pt idx="2106" formatCode="0.00">
                  <c:v>0.362875777241079</c:v>
                </c:pt>
                <c:pt idx="2107" formatCode="0.00">
                  <c:v>0.373268780155421</c:v>
                </c:pt>
                <c:pt idx="2108" formatCode="0.00">
                  <c:v>0.391893694868356</c:v>
                </c:pt>
                <c:pt idx="2109" formatCode="0.00">
                  <c:v>0.40235016696172</c:v>
                </c:pt>
                <c:pt idx="2110" formatCode="0.00">
                  <c:v>0.406321555845266</c:v>
                </c:pt>
                <c:pt idx="2111" formatCode="0.00">
                  <c:v>0.395991648790922</c:v>
                </c:pt>
                <c:pt idx="2112" formatCode="0.00">
                  <c:v>0.403745966609965</c:v>
                </c:pt>
                <c:pt idx="2113" formatCode="0.00">
                  <c:v>0.408674428816867</c:v>
                </c:pt>
                <c:pt idx="2114" formatCode="0.00">
                  <c:v>0.41371323030465</c:v>
                </c:pt>
                <c:pt idx="2115" formatCode="0.00">
                  <c:v>0.418861268840736</c:v>
                </c:pt>
                <c:pt idx="2116" formatCode="0.00">
                  <c:v>0.427984717437685</c:v>
                </c:pt>
                <c:pt idx="2117" formatCode="0.00">
                  <c:v>0.439275378897854</c:v>
                </c:pt>
                <c:pt idx="2118" formatCode="0.00">
                  <c:v>0.443345074642829</c:v>
                </c:pt>
                <c:pt idx="2119" formatCode="0.00">
                  <c:v>0.452110178872975</c:v>
                </c:pt>
                <c:pt idx="2120" formatCode="0.00">
                  <c:v>0.461538693652801</c:v>
                </c:pt>
                <c:pt idx="2121" formatCode="0.00">
                  <c:v>0.478576312410389</c:v>
                </c:pt>
                <c:pt idx="2122" formatCode="0.00">
                  <c:v>0.483253595980411</c:v>
                </c:pt>
                <c:pt idx="2123" formatCode="0.00">
                  <c:v>0.485388756630571</c:v>
                </c:pt>
                <c:pt idx="2124" formatCode="0.00">
                  <c:v>0.497905528384954</c:v>
                </c:pt>
                <c:pt idx="2125" formatCode="0.00">
                  <c:v>0.508813645757659</c:v>
                </c:pt>
                <c:pt idx="2126" formatCode="0.00">
                  <c:v>0.507434703702653</c:v>
                </c:pt>
                <c:pt idx="2127" formatCode="0.00">
                  <c:v>0.500712839257373</c:v>
                </c:pt>
                <c:pt idx="2128" formatCode="0.00">
                  <c:v>0.575635417915956</c:v>
                </c:pt>
                <c:pt idx="2129" formatCode="0.00">
                  <c:v>0.582195604009072</c:v>
                </c:pt>
                <c:pt idx="2130" formatCode="0.00">
                  <c:v>0.582112072404071</c:v>
                </c:pt>
                <c:pt idx="2131" formatCode="0.00">
                  <c:v>0.575124984938356</c:v>
                </c:pt>
                <c:pt idx="2132" formatCode="0.00">
                  <c:v>0.569347617265955</c:v>
                </c:pt>
                <c:pt idx="2133" formatCode="0.00">
                  <c:v>0.577051189599883</c:v>
                </c:pt>
                <c:pt idx="2134" formatCode="0.00">
                  <c:v>0.574904656406522</c:v>
                </c:pt>
                <c:pt idx="2135" formatCode="0.00">
                  <c:v>0.56289028059044</c:v>
                </c:pt>
                <c:pt idx="2136" formatCode="0.00">
                  <c:v>0.559315528621765</c:v>
                </c:pt>
                <c:pt idx="2137" formatCode="0.00">
                  <c:v>0.590435293048899</c:v>
                </c:pt>
                <c:pt idx="2138" formatCode="0.00">
                  <c:v>0.602943802617672</c:v>
                </c:pt>
                <c:pt idx="2139" formatCode="0.00">
                  <c:v>0.60029227946078</c:v>
                </c:pt>
                <c:pt idx="2140" formatCode="0.00">
                  <c:v>0.608541052497219</c:v>
                </c:pt>
                <c:pt idx="2141" formatCode="0.00">
                  <c:v>0.606598969418253</c:v>
                </c:pt>
                <c:pt idx="2142" formatCode="0.00">
                  <c:v>0.601699275488349</c:v>
                </c:pt>
                <c:pt idx="2143" formatCode="0.00">
                  <c:v>0.593872377705894</c:v>
                </c:pt>
                <c:pt idx="2144" formatCode="0.00">
                  <c:v>0.485550900540718</c:v>
                </c:pt>
                <c:pt idx="2145" formatCode="0.00">
                  <c:v>0.490539027352317</c:v>
                </c:pt>
                <c:pt idx="2146" formatCode="0.00">
                  <c:v>0.50088032464651</c:v>
                </c:pt>
                <c:pt idx="2147" formatCode="0.00">
                  <c:v>0.513105306252922</c:v>
                </c:pt>
                <c:pt idx="2148" formatCode="0.00">
                  <c:v>0.50335242106692</c:v>
                </c:pt>
                <c:pt idx="2149" formatCode="0.00">
                  <c:v>0.509437971170445</c:v>
                </c:pt>
                <c:pt idx="2150" formatCode="0.00">
                  <c:v>0.512701344342166</c:v>
                </c:pt>
                <c:pt idx="2151" formatCode="0.00">
                  <c:v>0.512873185979454</c:v>
                </c:pt>
                <c:pt idx="2152" formatCode="0.00">
                  <c:v>0.515651475344571</c:v>
                </c:pt>
                <c:pt idx="2153" formatCode="0.00">
                  <c:v>0.533745621033045</c:v>
                </c:pt>
                <c:pt idx="2154" formatCode="0.00">
                  <c:v>0.516491814013817</c:v>
                </c:pt>
                <c:pt idx="2155" formatCode="0.00">
                  <c:v>0.540248396051024</c:v>
                </c:pt>
                <c:pt idx="2156" formatCode="0.00">
                  <c:v>0.556459146239342</c:v>
                </c:pt>
                <c:pt idx="2157" formatCode="0.00">
                  <c:v>0.561455841708006</c:v>
                </c:pt>
                <c:pt idx="2158" formatCode="0.00">
                  <c:v>0.557490978284939</c:v>
                </c:pt>
                <c:pt idx="2159" formatCode="0.00">
                  <c:v>0.562021047931215</c:v>
                </c:pt>
                <c:pt idx="2160" formatCode="0.00">
                  <c:v>0.446563309804543</c:v>
                </c:pt>
                <c:pt idx="2161" formatCode="0.00">
                  <c:v>0.441580311902902</c:v>
                </c:pt>
                <c:pt idx="2162" formatCode="0.00">
                  <c:v>0.450545412672482</c:v>
                </c:pt>
                <c:pt idx="2163" formatCode="0.00">
                  <c:v>0.456705030522669</c:v>
                </c:pt>
                <c:pt idx="2164" formatCode="0.00">
                  <c:v>0.458906718085218</c:v>
                </c:pt>
                <c:pt idx="2165" formatCode="0.00">
                  <c:v>0.49312522607958</c:v>
                </c:pt>
                <c:pt idx="2166" formatCode="0.00">
                  <c:v>0.479782365100022</c:v>
                </c:pt>
                <c:pt idx="2167" formatCode="0.00">
                  <c:v>0.460915581187726</c:v>
                </c:pt>
                <c:pt idx="2168" formatCode="0.00">
                  <c:v>0.479520304054633</c:v>
                </c:pt>
                <c:pt idx="2169" formatCode="0.00">
                  <c:v>0.498668986743024</c:v>
                </c:pt>
                <c:pt idx="2170" formatCode="0.00">
                  <c:v>0.512852556342512</c:v>
                </c:pt>
                <c:pt idx="2171" formatCode="0.00">
                  <c:v>0.55535743097918</c:v>
                </c:pt>
                <c:pt idx="2172" formatCode="0.00">
                  <c:v>0.560768776343917</c:v>
                </c:pt>
                <c:pt idx="2173" formatCode="0.00">
                  <c:v>0.580607611305939</c:v>
                </c:pt>
                <c:pt idx="2174" formatCode="0.00">
                  <c:v>0.583605313393581</c:v>
                </c:pt>
                <c:pt idx="2175" formatCode="0.00">
                  <c:v>0.595092017500464</c:v>
                </c:pt>
                <c:pt idx="2176" formatCode="0.00">
                  <c:v>0.306334164440564</c:v>
                </c:pt>
                <c:pt idx="2177" formatCode="0.00">
                  <c:v>0.309721905313688</c:v>
                </c:pt>
                <c:pt idx="2178" formatCode="0.00">
                  <c:v>0.32257705627874</c:v>
                </c:pt>
                <c:pt idx="2179" formatCode="0.00">
                  <c:v>0.335439494807768</c:v>
                </c:pt>
                <c:pt idx="2180" formatCode="0.00">
                  <c:v>0.341130686826163</c:v>
                </c:pt>
                <c:pt idx="2181" formatCode="0.00">
                  <c:v>0.339684172348301</c:v>
                </c:pt>
                <c:pt idx="2182" formatCode="0.00">
                  <c:v>0.353987266167764</c:v>
                </c:pt>
                <c:pt idx="2183" formatCode="0.00">
                  <c:v>0.352351223630662</c:v>
                </c:pt>
                <c:pt idx="2184" formatCode="0.00">
                  <c:v>0.397438600995361</c:v>
                </c:pt>
                <c:pt idx="2185" formatCode="0.00">
                  <c:v>0.377285148618108</c:v>
                </c:pt>
                <c:pt idx="2186" formatCode="0.00">
                  <c:v>0.39462312956981</c:v>
                </c:pt>
                <c:pt idx="2187" formatCode="0.00">
                  <c:v>0.364625759885272</c:v>
                </c:pt>
                <c:pt idx="2188" formatCode="0.00">
                  <c:v>0.369674090773887</c:v>
                </c:pt>
                <c:pt idx="2189" formatCode="0.00">
                  <c:v>0.386898646263384</c:v>
                </c:pt>
                <c:pt idx="2190" formatCode="0.00">
                  <c:v>0.395282008040392</c:v>
                </c:pt>
                <c:pt idx="2191" formatCode="0.00">
                  <c:v>0.392559526124343</c:v>
                </c:pt>
                <c:pt idx="2192" formatCode="0.00">
                  <c:v>0.46417035214007</c:v>
                </c:pt>
                <c:pt idx="2193" formatCode="0.00">
                  <c:v>0.471494561934744</c:v>
                </c:pt>
                <c:pt idx="2194" formatCode="0.00">
                  <c:v>0.463939870219136</c:v>
                </c:pt>
                <c:pt idx="2195" formatCode="0.00">
                  <c:v>0.446561829289355</c:v>
                </c:pt>
                <c:pt idx="2196" formatCode="0.00">
                  <c:v>0.438365782227976</c:v>
                </c:pt>
                <c:pt idx="2197" formatCode="0.00">
                  <c:v>0.40843887841752</c:v>
                </c:pt>
                <c:pt idx="2198" formatCode="0.00">
                  <c:v>0.425911418472098</c:v>
                </c:pt>
                <c:pt idx="2199" formatCode="0.00">
                  <c:v>0.432623914777629</c:v>
                </c:pt>
                <c:pt idx="2200" formatCode="0.00">
                  <c:v>0.445369762326536</c:v>
                </c:pt>
                <c:pt idx="2201" formatCode="0.00">
                  <c:v>0.471033644130455</c:v>
                </c:pt>
                <c:pt idx="2202" formatCode="0.00">
                  <c:v>0.464214540987875</c:v>
                </c:pt>
                <c:pt idx="2203" formatCode="0.00">
                  <c:v>0.478434569309244</c:v>
                </c:pt>
                <c:pt idx="2204" formatCode="0.00">
                  <c:v>0.478233475830573</c:v>
                </c:pt>
                <c:pt idx="2205" formatCode="0.00">
                  <c:v>0.491696698531639</c:v>
                </c:pt>
                <c:pt idx="2206" formatCode="0.00">
                  <c:v>0.488436936072507</c:v>
                </c:pt>
                <c:pt idx="2207" formatCode="0.00">
                  <c:v>0.482194804759872</c:v>
                </c:pt>
                <c:pt idx="2208" formatCode="0.00">
                  <c:v>0.447650267139589</c:v>
                </c:pt>
                <c:pt idx="2209" formatCode="0.00">
                  <c:v>0.440623699007839</c:v>
                </c:pt>
                <c:pt idx="2210" formatCode="0.00">
                  <c:v>0.439992947978036</c:v>
                </c:pt>
                <c:pt idx="2211" formatCode="0.00">
                  <c:v>0.431857735194379</c:v>
                </c:pt>
                <c:pt idx="2212" formatCode="0.00">
                  <c:v>0.427268942985528</c:v>
                </c:pt>
                <c:pt idx="2213" formatCode="0.00">
                  <c:v>0.450107883654964</c:v>
                </c:pt>
                <c:pt idx="2214" formatCode="0.00">
                  <c:v>0.465989981378007</c:v>
                </c:pt>
                <c:pt idx="2215" formatCode="0.00">
                  <c:v>0.483504412650708</c:v>
                </c:pt>
                <c:pt idx="2216" formatCode="0.00">
                  <c:v>0.499524352403868</c:v>
                </c:pt>
                <c:pt idx="2217" formatCode="0.00">
                  <c:v>0.529768525207264</c:v>
                </c:pt>
                <c:pt idx="2218" formatCode="0.00">
                  <c:v>0.577028282289862</c:v>
                </c:pt>
                <c:pt idx="2219" formatCode="0.00">
                  <c:v>0.597804862027988</c:v>
                </c:pt>
                <c:pt idx="2220" formatCode="0.00">
                  <c:v>0.582147471081438</c:v>
                </c:pt>
                <c:pt idx="2221" formatCode="0.00">
                  <c:v>0.577853689118744</c:v>
                </c:pt>
                <c:pt idx="2222" formatCode="0.00">
                  <c:v>0.553172719133651</c:v>
                </c:pt>
                <c:pt idx="2223" formatCode="0.00">
                  <c:v>0.540605348663182</c:v>
                </c:pt>
                <c:pt idx="2224" formatCode="0.00">
                  <c:v>0.521503138701315</c:v>
                </c:pt>
                <c:pt idx="2225" formatCode="0.00">
                  <c:v>0.528552205212557</c:v>
                </c:pt>
                <c:pt idx="2226" formatCode="0.00">
                  <c:v>0.545407048670965</c:v>
                </c:pt>
                <c:pt idx="2227" formatCode="0.00">
                  <c:v>0.563264544637486</c:v>
                </c:pt>
                <c:pt idx="2228" formatCode="0.00">
                  <c:v>0.567289848127806</c:v>
                </c:pt>
                <c:pt idx="2229" formatCode="0.00">
                  <c:v>0.593241361141547</c:v>
                </c:pt>
                <c:pt idx="2230" formatCode="0.00">
                  <c:v>0.614732199103341</c:v>
                </c:pt>
                <c:pt idx="2231" formatCode="0.00">
                  <c:v>0.630966733068211</c:v>
                </c:pt>
                <c:pt idx="2232" formatCode="0.00">
                  <c:v>0.635638349092593</c:v>
                </c:pt>
                <c:pt idx="2233" formatCode="0.00">
                  <c:v>0.621111856366486</c:v>
                </c:pt>
                <c:pt idx="2234" formatCode="0.00">
                  <c:v>0.626636342975588</c:v>
                </c:pt>
                <c:pt idx="2235" formatCode="0.00">
                  <c:v>0.598440169470008</c:v>
                </c:pt>
                <c:pt idx="2236" formatCode="0.00">
                  <c:v>0.610270674413509</c:v>
                </c:pt>
                <c:pt idx="2237" formatCode="0.00">
                  <c:v>0.613283909019982</c:v>
                </c:pt>
                <c:pt idx="2238" formatCode="0.00">
                  <c:v>0.634455018706293</c:v>
                </c:pt>
                <c:pt idx="2239" formatCode="0.00">
                  <c:v>0.642189014979786</c:v>
                </c:pt>
                <c:pt idx="2240" formatCode="0.00">
                  <c:v>0.71753939575503</c:v>
                </c:pt>
                <c:pt idx="2241" formatCode="0.00">
                  <c:v>0.714778975695162</c:v>
                </c:pt>
                <c:pt idx="2242" formatCode="0.00">
                  <c:v>0.723861161255978</c:v>
                </c:pt>
                <c:pt idx="2243" formatCode="0.00">
                  <c:v>0.736136506498383</c:v>
                </c:pt>
                <c:pt idx="2244" formatCode="0.00">
                  <c:v>0.75866997790082</c:v>
                </c:pt>
                <c:pt idx="2245" formatCode="0.00">
                  <c:v>0.775871145687809</c:v>
                </c:pt>
                <c:pt idx="2246" formatCode="0.00">
                  <c:v>0.780004629513445</c:v>
                </c:pt>
                <c:pt idx="2247" formatCode="0.00">
                  <c:v>0.790590861413519</c:v>
                </c:pt>
                <c:pt idx="2248" formatCode="0.00">
                  <c:v>0.786557301763193</c:v>
                </c:pt>
                <c:pt idx="2249" formatCode="0.00">
                  <c:v>0.783783486634353</c:v>
                </c:pt>
                <c:pt idx="2250" formatCode="0.00">
                  <c:v>0.784769820874746</c:v>
                </c:pt>
                <c:pt idx="2251" formatCode="0.00">
                  <c:v>0.797552526853473</c:v>
                </c:pt>
                <c:pt idx="2252" formatCode="0.00">
                  <c:v>0.790322809650222</c:v>
                </c:pt>
                <c:pt idx="2253" formatCode="0.00">
                  <c:v>0.782123704256964</c:v>
                </c:pt>
                <c:pt idx="2254" formatCode="0.00">
                  <c:v>0.777129509668226</c:v>
                </c:pt>
                <c:pt idx="2255" formatCode="0.00">
                  <c:v>0.771307600591091</c:v>
                </c:pt>
                <c:pt idx="2256" formatCode="0.00">
                  <c:v>0.740150453775883</c:v>
                </c:pt>
                <c:pt idx="2257" formatCode="0.00">
                  <c:v>0.743807777928542</c:v>
                </c:pt>
                <c:pt idx="2258" formatCode="0.00">
                  <c:v>0.751234538696702</c:v>
                </c:pt>
                <c:pt idx="2259" formatCode="0.00">
                  <c:v>0.757872657223792</c:v>
                </c:pt>
                <c:pt idx="2260" formatCode="0.00">
                  <c:v>0.76484188605204</c:v>
                </c:pt>
                <c:pt idx="2261" formatCode="0.00">
                  <c:v>0.773683378998663</c:v>
                </c:pt>
                <c:pt idx="2262" formatCode="0.00">
                  <c:v>0.78749026313819</c:v>
                </c:pt>
                <c:pt idx="2263" formatCode="0.00">
                  <c:v>0.782163589550184</c:v>
                </c:pt>
                <c:pt idx="2264" formatCode="0.00">
                  <c:v>0.780414070726109</c:v>
                </c:pt>
                <c:pt idx="2265" formatCode="0.00">
                  <c:v>0.783293291526738</c:v>
                </c:pt>
                <c:pt idx="2266" formatCode="0.00">
                  <c:v>0.782613847442704</c:v>
                </c:pt>
                <c:pt idx="2267" formatCode="0.00">
                  <c:v>0.795420286424992</c:v>
                </c:pt>
                <c:pt idx="2268" formatCode="0.00">
                  <c:v>0.796990364038388</c:v>
                </c:pt>
                <c:pt idx="2269" formatCode="0.00">
                  <c:v>0.805927429392833</c:v>
                </c:pt>
                <c:pt idx="2270" formatCode="0.00">
                  <c:v>0.796357606337436</c:v>
                </c:pt>
                <c:pt idx="2271" formatCode="0.00">
                  <c:v>0.782834176489794</c:v>
                </c:pt>
                <c:pt idx="2272" formatCode="0.00">
                  <c:v>0.318403181392033</c:v>
                </c:pt>
                <c:pt idx="2273" formatCode="0.00">
                  <c:v>0.321705862591999</c:v>
                </c:pt>
                <c:pt idx="2274" formatCode="0.00">
                  <c:v>0.321935337393061</c:v>
                </c:pt>
                <c:pt idx="2275" formatCode="0.00">
                  <c:v>0.322168627090082</c:v>
                </c:pt>
                <c:pt idx="2276" formatCode="0.00">
                  <c:v>0.31039460035049</c:v>
                </c:pt>
                <c:pt idx="2277" formatCode="0.00">
                  <c:v>0.324325085448167</c:v>
                </c:pt>
                <c:pt idx="2278" formatCode="0.00">
                  <c:v>0.317475965718481</c:v>
                </c:pt>
                <c:pt idx="2279" formatCode="0.00">
                  <c:v>0.312739962089596</c:v>
                </c:pt>
                <c:pt idx="2280" formatCode="0.00">
                  <c:v>0.307272219541233</c:v>
                </c:pt>
                <c:pt idx="2281" formatCode="0.00">
                  <c:v>0.304397671423436</c:v>
                </c:pt>
                <c:pt idx="2282" formatCode="0.00">
                  <c:v>0.313074351376454</c:v>
                </c:pt>
                <c:pt idx="2283" formatCode="0.00">
                  <c:v>0.343076926159618</c:v>
                </c:pt>
                <c:pt idx="2284" formatCode="0.00">
                  <c:v>0.382846730109925</c:v>
                </c:pt>
                <c:pt idx="2285" formatCode="0.00">
                  <c:v>0.396398905192352</c:v>
                </c:pt>
                <c:pt idx="2286" formatCode="0.00">
                  <c:v>0.402997980111368</c:v>
                </c:pt>
                <c:pt idx="2287" formatCode="0.00">
                  <c:v>0.386358737566202</c:v>
                </c:pt>
                <c:pt idx="2288" formatCode="0.00">
                  <c:v>0.4280516700382</c:v>
                </c:pt>
                <c:pt idx="2289" formatCode="0.00">
                  <c:v>0.432759952753164</c:v>
                </c:pt>
                <c:pt idx="2290" formatCode="0.00">
                  <c:v>0.437864902710374</c:v>
                </c:pt>
                <c:pt idx="2291" formatCode="0.00">
                  <c:v>0.442957161340414</c:v>
                </c:pt>
                <c:pt idx="2292" formatCode="0.00">
                  <c:v>0.44895991527978</c:v>
                </c:pt>
                <c:pt idx="2293" formatCode="0.00">
                  <c:v>0.455026222845126</c:v>
                </c:pt>
                <c:pt idx="2294" formatCode="0.00">
                  <c:v>0.465318904931563</c:v>
                </c:pt>
                <c:pt idx="2295" formatCode="0.00">
                  <c:v>0.478422870667516</c:v>
                </c:pt>
                <c:pt idx="2296" formatCode="0.00">
                  <c:v>0.485582345896123</c:v>
                </c:pt>
                <c:pt idx="2297" formatCode="0.00">
                  <c:v>0.480991495765659</c:v>
                </c:pt>
                <c:pt idx="2298" formatCode="0.00">
                  <c:v>0.530308579420991</c:v>
                </c:pt>
                <c:pt idx="2299" formatCode="0.00">
                  <c:v>0.537725941547549</c:v>
                </c:pt>
                <c:pt idx="2300" formatCode="0.00">
                  <c:v>0.54428093054653</c:v>
                </c:pt>
                <c:pt idx="2301" formatCode="0.00">
                  <c:v>0.550169998911931</c:v>
                </c:pt>
                <c:pt idx="2302" formatCode="0.00">
                  <c:v>0.578910476065043</c:v>
                </c:pt>
                <c:pt idx="2303" formatCode="0.00">
                  <c:v>0.569210977838697</c:v>
                </c:pt>
                <c:pt idx="2304" formatCode="0.00">
                  <c:v>0.3971145473182</c:v>
                </c:pt>
                <c:pt idx="2305" formatCode="0.00">
                  <c:v>0.39703953782587</c:v>
                </c:pt>
                <c:pt idx="2306" formatCode="0.00">
                  <c:v>0.38589089133183</c:v>
                </c:pt>
                <c:pt idx="2307" formatCode="0.00">
                  <c:v>0.373940328087001</c:v>
                </c:pt>
                <c:pt idx="2308" formatCode="0.00">
                  <c:v>0.361136234799991</c:v>
                </c:pt>
                <c:pt idx="2309" formatCode="0.00">
                  <c:v>0.365290442183841</c:v>
                </c:pt>
                <c:pt idx="2310" formatCode="0.00">
                  <c:v>0.361281651805306</c:v>
                </c:pt>
                <c:pt idx="2311" formatCode="0.00">
                  <c:v>0.380571746167795</c:v>
                </c:pt>
                <c:pt idx="2312" formatCode="0.00">
                  <c:v>0.399723363284978</c:v>
                </c:pt>
                <c:pt idx="2313" formatCode="0.00">
                  <c:v>0.39692119765973</c:v>
                </c:pt>
                <c:pt idx="2314" formatCode="0.00">
                  <c:v>0.398920862483795</c:v>
                </c:pt>
                <c:pt idx="2315" formatCode="0.00">
                  <c:v>0.400426456760383</c:v>
                </c:pt>
                <c:pt idx="2316" formatCode="0.00">
                  <c:v>0.407114740479504</c:v>
                </c:pt>
                <c:pt idx="2317" formatCode="0.00">
                  <c:v>0.396829798328064</c:v>
                </c:pt>
                <c:pt idx="2318" formatCode="0.00">
                  <c:v>0.397250013867846</c:v>
                </c:pt>
                <c:pt idx="2319" formatCode="0.00">
                  <c:v>0.384841128737734</c:v>
                </c:pt>
                <c:pt idx="2320" formatCode="0.00">
                  <c:v>0.411193257590672</c:v>
                </c:pt>
                <c:pt idx="2321" formatCode="0.00">
                  <c:v>0.423312678210175</c:v>
                </c:pt>
                <c:pt idx="2322" formatCode="0.00">
                  <c:v>0.443550993941815</c:v>
                </c:pt>
                <c:pt idx="2323" formatCode="0.00">
                  <c:v>0.453918004716176</c:v>
                </c:pt>
                <c:pt idx="2324" formatCode="0.00">
                  <c:v>0.458272763877073</c:v>
                </c:pt>
                <c:pt idx="2325" formatCode="0.00">
                  <c:v>0.456411976951541</c:v>
                </c:pt>
                <c:pt idx="2326" formatCode="0.00">
                  <c:v>0.441917576151674</c:v>
                </c:pt>
                <c:pt idx="2327" formatCode="0.00">
                  <c:v>0.445502436556809</c:v>
                </c:pt>
                <c:pt idx="2328" formatCode="0.00">
                  <c:v>0.432249600933185</c:v>
                </c:pt>
                <c:pt idx="2329" formatCode="0.00">
                  <c:v>0.434543168517365</c:v>
                </c:pt>
                <c:pt idx="2330" formatCode="0.00">
                  <c:v>0.439177148868562</c:v>
                </c:pt>
                <c:pt idx="2331" formatCode="0.00">
                  <c:v>0.463101538570668</c:v>
                </c:pt>
                <c:pt idx="2332" formatCode="0.00">
                  <c:v>0.476570618948982</c:v>
                </c:pt>
                <c:pt idx="2333" formatCode="0.00">
                  <c:v>0.485939324806456</c:v>
                </c:pt>
                <c:pt idx="2334" formatCode="0.00">
                  <c:v>0.495830920745212</c:v>
                </c:pt>
                <c:pt idx="2335" formatCode="0.00">
                  <c:v>0.50247610753341</c:v>
                </c:pt>
                <c:pt idx="2336" formatCode="0.00">
                  <c:v>0.378462799473214</c:v>
                </c:pt>
                <c:pt idx="2337" formatCode="0.00">
                  <c:v>0.36932046332622</c:v>
                </c:pt>
                <c:pt idx="2338" formatCode="0.00">
                  <c:v>0.372063696604059</c:v>
                </c:pt>
                <c:pt idx="2339" formatCode="0.00">
                  <c:v>0.362472896265908</c:v>
                </c:pt>
                <c:pt idx="2340" formatCode="0.00">
                  <c:v>0.353928667403266</c:v>
                </c:pt>
                <c:pt idx="2341" formatCode="0.00">
                  <c:v>0.333190209660386</c:v>
                </c:pt>
                <c:pt idx="2342" formatCode="0.00">
                  <c:v>0.287019006016051</c:v>
                </c:pt>
                <c:pt idx="2343" formatCode="0.00">
                  <c:v>0.273475750989158</c:v>
                </c:pt>
                <c:pt idx="2344" formatCode="0.00">
                  <c:v>0.275348350085044</c:v>
                </c:pt>
                <c:pt idx="2345" formatCode="0.00">
                  <c:v>0.260841863684074</c:v>
                </c:pt>
                <c:pt idx="2346" formatCode="0.00">
                  <c:v>0.268471309816501</c:v>
                </c:pt>
                <c:pt idx="2347" formatCode="0.00">
                  <c:v>0.275250071835756</c:v>
                </c:pt>
                <c:pt idx="2348" formatCode="0.00">
                  <c:v>0.258135108516546</c:v>
                </c:pt>
                <c:pt idx="2349" formatCode="0.00">
                  <c:v>0.242186472498372</c:v>
                </c:pt>
                <c:pt idx="2350" formatCode="0.00">
                  <c:v>0.207978189917349</c:v>
                </c:pt>
                <c:pt idx="2351" formatCode="0.00">
                  <c:v>0.211018188188201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GDP_Anal!$L$2</c:f>
              <c:strCache>
                <c:ptCount val="1"/>
                <c:pt idx="0">
                  <c:v>Iraq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GDP_Anal!$L$3:$L$2674</c:f>
              <c:numCache>
                <c:formatCode>0.000</c:formatCode>
                <c:ptCount val="2672"/>
                <c:pt idx="0">
                  <c:v>0.163976752318462</c:v>
                </c:pt>
                <c:pt idx="1">
                  <c:v>0.164919971493003</c:v>
                </c:pt>
                <c:pt idx="2">
                  <c:v>0.159552336443178</c:v>
                </c:pt>
                <c:pt idx="3">
                  <c:v>0.15794543899727</c:v>
                </c:pt>
                <c:pt idx="4">
                  <c:v>0.166196308168544</c:v>
                </c:pt>
                <c:pt idx="5">
                  <c:v>0.175477486540715</c:v>
                </c:pt>
                <c:pt idx="6">
                  <c:v>0.172972973158139</c:v>
                </c:pt>
                <c:pt idx="7">
                  <c:v>0.160872896253269</c:v>
                </c:pt>
                <c:pt idx="8">
                  <c:v>0.169405984942382</c:v>
                </c:pt>
                <c:pt idx="9">
                  <c:v>0.15067679397767</c:v>
                </c:pt>
                <c:pt idx="10">
                  <c:v>0.162275728043357</c:v>
                </c:pt>
                <c:pt idx="11">
                  <c:v>0.177123889552386</c:v>
                </c:pt>
                <c:pt idx="12">
                  <c:v>0.18466525142777</c:v>
                </c:pt>
                <c:pt idx="13">
                  <c:v>0.191768435056305</c:v>
                </c:pt>
                <c:pt idx="14">
                  <c:v>0.206073483102163</c:v>
                </c:pt>
                <c:pt idx="15">
                  <c:v>0.205357507680597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GDP_Anal!$M$2</c:f>
              <c:strCache>
                <c:ptCount val="1"/>
                <c:pt idx="0">
                  <c:v>Turkmenistan</c:v>
                </c:pt>
              </c:strCache>
            </c:strRef>
          </c:tx>
          <c:spPr>
            <a:ln w="47625">
              <a:noFill/>
            </a:ln>
          </c:spPr>
          <c:marker>
            <c:symbol val="triangle"/>
            <c:size val="9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GDP_Anal!$M$3:$M$2674</c:f>
              <c:numCache>
                <c:formatCode>General</c:formatCode>
                <c:ptCount val="2672"/>
                <c:pt idx="16" formatCode="0.000">
                  <c:v>0.306334164440564</c:v>
                </c:pt>
                <c:pt idx="17" formatCode="0.000">
                  <c:v>0.309721905313688</c:v>
                </c:pt>
                <c:pt idx="18" formatCode="0.000">
                  <c:v>0.32257705627874</c:v>
                </c:pt>
                <c:pt idx="19" formatCode="0.000">
                  <c:v>0.335439494807768</c:v>
                </c:pt>
                <c:pt idx="20" formatCode="0.000">
                  <c:v>0.341130686826163</c:v>
                </c:pt>
                <c:pt idx="21" formatCode="0.000">
                  <c:v>0.339684172348301</c:v>
                </c:pt>
                <c:pt idx="22" formatCode="0.000">
                  <c:v>0.353987266167764</c:v>
                </c:pt>
                <c:pt idx="23" formatCode="0.000">
                  <c:v>0.352351223630662</c:v>
                </c:pt>
                <c:pt idx="24" formatCode="0.000">
                  <c:v>0.397438600995361</c:v>
                </c:pt>
                <c:pt idx="25" formatCode="0.000">
                  <c:v>0.377285148618108</c:v>
                </c:pt>
                <c:pt idx="26" formatCode="0.000">
                  <c:v>0.39462312956981</c:v>
                </c:pt>
                <c:pt idx="27" formatCode="0.000">
                  <c:v>0.364625759885272</c:v>
                </c:pt>
                <c:pt idx="28" formatCode="0.000">
                  <c:v>0.369674090773887</c:v>
                </c:pt>
                <c:pt idx="29" formatCode="0.000">
                  <c:v>0.386898646263384</c:v>
                </c:pt>
                <c:pt idx="30" formatCode="0.000">
                  <c:v>0.395282008040392</c:v>
                </c:pt>
                <c:pt idx="31" formatCode="0.000">
                  <c:v>0.392559526124343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GDP_Anal!$N$2</c:f>
              <c:strCache>
                <c:ptCount val="1"/>
                <c:pt idx="0">
                  <c:v>Zimbabwe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GDP_Anal!$N$3:$N$2674</c:f>
              <c:numCache>
                <c:formatCode>General</c:formatCode>
                <c:ptCount val="2672"/>
                <c:pt idx="32" formatCode="0.000">
                  <c:v>0.378462799473214</c:v>
                </c:pt>
                <c:pt idx="33" formatCode="0.000">
                  <c:v>0.36932046332622</c:v>
                </c:pt>
                <c:pt idx="34" formatCode="0.000">
                  <c:v>0.372063696604059</c:v>
                </c:pt>
                <c:pt idx="35" formatCode="0.000">
                  <c:v>0.362472896265908</c:v>
                </c:pt>
                <c:pt idx="36" formatCode="0.000">
                  <c:v>0.353928667403266</c:v>
                </c:pt>
                <c:pt idx="37" formatCode="0.000">
                  <c:v>0.333190209660386</c:v>
                </c:pt>
                <c:pt idx="38" formatCode="0.000">
                  <c:v>0.287019006016051</c:v>
                </c:pt>
                <c:pt idx="39" formatCode="0.000">
                  <c:v>0.273475750989158</c:v>
                </c:pt>
                <c:pt idx="40" formatCode="0.000">
                  <c:v>0.275348350085044</c:v>
                </c:pt>
                <c:pt idx="41" formatCode="0.000">
                  <c:v>0.260841863684074</c:v>
                </c:pt>
                <c:pt idx="42" formatCode="0.000">
                  <c:v>0.268471309816501</c:v>
                </c:pt>
                <c:pt idx="43" formatCode="0.000">
                  <c:v>0.275250071835756</c:v>
                </c:pt>
                <c:pt idx="44" formatCode="0.000">
                  <c:v>0.258135108516546</c:v>
                </c:pt>
                <c:pt idx="45" formatCode="0.000">
                  <c:v>0.242186472498372</c:v>
                </c:pt>
                <c:pt idx="46" formatCode="0.000">
                  <c:v>0.207978189917349</c:v>
                </c:pt>
                <c:pt idx="47" formatCode="0.000">
                  <c:v>0.211018188188201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GDP_Anal!$O$2</c:f>
              <c:strCache>
                <c:ptCount val="1"/>
                <c:pt idx="0">
                  <c:v>Mexico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7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7.958270840453993</c:v>
                </c:pt>
                <c:pt idx="1">
                  <c:v>7.988730047938701</c:v>
                </c:pt>
                <c:pt idx="2">
                  <c:v>8.01918925542341</c:v>
                </c:pt>
                <c:pt idx="3">
                  <c:v>8.28759280431406</c:v>
                </c:pt>
                <c:pt idx="4">
                  <c:v>8.478916610661835</c:v>
                </c:pt>
                <c:pt idx="5">
                  <c:v>8.404746259533188</c:v>
                </c:pt>
                <c:pt idx="6">
                  <c:v>8.311291908798283</c:v>
                </c:pt>
                <c:pt idx="7">
                  <c:v>8.20490634339113</c:v>
                </c:pt>
                <c:pt idx="8">
                  <c:v>7.647000374255474</c:v>
                </c:pt>
                <c:pt idx="9">
                  <c:v>8.003680106742894</c:v>
                </c:pt>
                <c:pt idx="10">
                  <c:v>7.971479986067196</c:v>
                </c:pt>
                <c:pt idx="11">
                  <c:v>8.00645361035664</c:v>
                </c:pt>
                <c:pt idx="12">
                  <c:v>7.996161924320094</c:v>
                </c:pt>
                <c:pt idx="13">
                  <c:v>8.06173598905826</c:v>
                </c:pt>
                <c:pt idx="14">
                  <c:v>8.077697633859138</c:v>
                </c:pt>
                <c:pt idx="15">
                  <c:v>8.06584371807148</c:v>
                </c:pt>
                <c:pt idx="16">
                  <c:v>7.624186970151315</c:v>
                </c:pt>
                <c:pt idx="17">
                  <c:v>7.536573277309779</c:v>
                </c:pt>
                <c:pt idx="18">
                  <c:v>7.40155398219885</c:v>
                </c:pt>
                <c:pt idx="19">
                  <c:v>7.453308333169763</c:v>
                </c:pt>
                <c:pt idx="20">
                  <c:v>7.593010262519622</c:v>
                </c:pt>
                <c:pt idx="21">
                  <c:v>7.750269350940741</c:v>
                </c:pt>
                <c:pt idx="22">
                  <c:v>7.921971013719073</c:v>
                </c:pt>
                <c:pt idx="23">
                  <c:v>8.053931164392811</c:v>
                </c:pt>
                <c:pt idx="24">
                  <c:v>8.196769042335593</c:v>
                </c:pt>
                <c:pt idx="25">
                  <c:v>8.34063923045686</c:v>
                </c:pt>
                <c:pt idx="26">
                  <c:v>8.448509051948708</c:v>
                </c:pt>
                <c:pt idx="27">
                  <c:v>8.5426269471087</c:v>
                </c:pt>
                <c:pt idx="28">
                  <c:v>8.640675689662522</c:v>
                </c:pt>
                <c:pt idx="29">
                  <c:v>8.727302196572449</c:v>
                </c:pt>
                <c:pt idx="30">
                  <c:v>8.791210803125297</c:v>
                </c:pt>
                <c:pt idx="31">
                  <c:v>8.890096734753525</c:v>
                </c:pt>
                <c:pt idx="32">
                  <c:v>5.736885899248721</c:v>
                </c:pt>
                <c:pt idx="33">
                  <c:v>5.76734510673343</c:v>
                </c:pt>
                <c:pt idx="34">
                  <c:v>5.797804314218138</c:v>
                </c:pt>
                <c:pt idx="35">
                  <c:v>5.828263521702846</c:v>
                </c:pt>
                <c:pt idx="36">
                  <c:v>5.858722729187555</c:v>
                </c:pt>
                <c:pt idx="37">
                  <c:v>5.889181936672264</c:v>
                </c:pt>
                <c:pt idx="38">
                  <c:v>5.919641144156972</c:v>
                </c:pt>
                <c:pt idx="39">
                  <c:v>5.950100351641681</c:v>
                </c:pt>
                <c:pt idx="40">
                  <c:v>5.98055955912639</c:v>
                </c:pt>
                <c:pt idx="41">
                  <c:v>6.011018766611098</c:v>
                </c:pt>
                <c:pt idx="42">
                  <c:v>6.041477974095807</c:v>
                </c:pt>
                <c:pt idx="43">
                  <c:v>6.071937181580515</c:v>
                </c:pt>
                <c:pt idx="44">
                  <c:v>6.102396389065224</c:v>
                </c:pt>
                <c:pt idx="45">
                  <c:v>6.132855596549932</c:v>
                </c:pt>
                <c:pt idx="46">
                  <c:v>6.163314804034641</c:v>
                </c:pt>
                <c:pt idx="47">
                  <c:v>6.194405391104672</c:v>
                </c:pt>
                <c:pt idx="48">
                  <c:v>9.207164616126924</c:v>
                </c:pt>
                <c:pt idx="49">
                  <c:v>9.241763992433386</c:v>
                </c:pt>
                <c:pt idx="50">
                  <c:v>9.29278561673608</c:v>
                </c:pt>
                <c:pt idx="51">
                  <c:v>9.326679358137988</c:v>
                </c:pt>
                <c:pt idx="52">
                  <c:v>9.350778666329233</c:v>
                </c:pt>
                <c:pt idx="53">
                  <c:v>9.400508275742822</c:v>
                </c:pt>
                <c:pt idx="54">
                  <c:v>9.388497555058705</c:v>
                </c:pt>
                <c:pt idx="55">
                  <c:v>9.3865969541974</c:v>
                </c:pt>
                <c:pt idx="56">
                  <c:v>9.389888260232144</c:v>
                </c:pt>
                <c:pt idx="57">
                  <c:v>9.419439223255872</c:v>
                </c:pt>
                <c:pt idx="58">
                  <c:v>9.440856969574118</c:v>
                </c:pt>
                <c:pt idx="59">
                  <c:v>9.47808255862764</c:v>
                </c:pt>
                <c:pt idx="60">
                  <c:v>9.500834552494108</c:v>
                </c:pt>
                <c:pt idx="61">
                  <c:v>9.505515366372312</c:v>
                </c:pt>
                <c:pt idx="62">
                  <c:v>9.427788944625888</c:v>
                </c:pt>
                <c:pt idx="63">
                  <c:v>9.445448608817276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9.55748163733803</c:v>
                </c:pt>
                <c:pt idx="209">
                  <c:v>9.58794084482274</c:v>
                </c:pt>
                <c:pt idx="210">
                  <c:v>9.618400052307448</c:v>
                </c:pt>
                <c:pt idx="211">
                  <c:v>9.648859259792157</c:v>
                </c:pt>
                <c:pt idx="212">
                  <c:v>9.679318467276866</c:v>
                </c:pt>
                <c:pt idx="213">
                  <c:v>9.709777674761575</c:v>
                </c:pt>
                <c:pt idx="214">
                  <c:v>9.740236882246282</c:v>
                </c:pt>
                <c:pt idx="215">
                  <c:v>9.77069608973099</c:v>
                </c:pt>
                <c:pt idx="216">
                  <c:v>9.8011552972157</c:v>
                </c:pt>
                <c:pt idx="217">
                  <c:v>9.83161450470041</c:v>
                </c:pt>
                <c:pt idx="218">
                  <c:v>9.862073712185116</c:v>
                </c:pt>
                <c:pt idx="219">
                  <c:v>9.929892965738385</c:v>
                </c:pt>
                <c:pt idx="220">
                  <c:v>9.960352173223094</c:v>
                </c:pt>
                <c:pt idx="221">
                  <c:v>9.990811380707804</c:v>
                </c:pt>
                <c:pt idx="222">
                  <c:v>10.02127058819251</c:v>
                </c:pt>
                <c:pt idx="223">
                  <c:v>10.05420901509529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5.366584703598223</c:v>
                </c:pt>
                <c:pt idx="577">
                  <c:v>5.397043911082932</c:v>
                </c:pt>
                <c:pt idx="578">
                  <c:v>5.42750311856764</c:v>
                </c:pt>
                <c:pt idx="579">
                  <c:v>5.457962326052349</c:v>
                </c:pt>
                <c:pt idx="580">
                  <c:v>5.488421533537057</c:v>
                </c:pt>
                <c:pt idx="581">
                  <c:v>5.518880741021766</c:v>
                </c:pt>
                <c:pt idx="582">
                  <c:v>5.549339948506475</c:v>
                </c:pt>
                <c:pt idx="583">
                  <c:v>5.579799155991183</c:v>
                </c:pt>
                <c:pt idx="584">
                  <c:v>5.610258363475892</c:v>
                </c:pt>
                <c:pt idx="585">
                  <c:v>5.640717570960601</c:v>
                </c:pt>
                <c:pt idx="586">
                  <c:v>5.671176778445309</c:v>
                </c:pt>
                <c:pt idx="587">
                  <c:v>5.701635985930018</c:v>
                </c:pt>
                <c:pt idx="588">
                  <c:v>5.732095193414726</c:v>
                </c:pt>
                <c:pt idx="589">
                  <c:v>5.762554400899435</c:v>
                </c:pt>
                <c:pt idx="590">
                  <c:v>5.793013608384144</c:v>
                </c:pt>
                <c:pt idx="591">
                  <c:v>5.822915353554011</c:v>
                </c:pt>
                <c:pt idx="592">
                  <c:v>7.448454338534012</c:v>
                </c:pt>
                <c:pt idx="593">
                  <c:v>7.491539838013007</c:v>
                </c:pt>
                <c:pt idx="594">
                  <c:v>7.516875828553593</c:v>
                </c:pt>
                <c:pt idx="595">
                  <c:v>7.534423451706971</c:v>
                </c:pt>
                <c:pt idx="596">
                  <c:v>7.52304213242036</c:v>
                </c:pt>
                <c:pt idx="597">
                  <c:v>7.460124601212131</c:v>
                </c:pt>
                <c:pt idx="598">
                  <c:v>7.43665908858865</c:v>
                </c:pt>
                <c:pt idx="599">
                  <c:v>7.400614559602105</c:v>
                </c:pt>
                <c:pt idx="600">
                  <c:v>7.364214124428177</c:v>
                </c:pt>
                <c:pt idx="601">
                  <c:v>7.361287649319308</c:v>
                </c:pt>
                <c:pt idx="602">
                  <c:v>7.352477012752809</c:v>
                </c:pt>
                <c:pt idx="603">
                  <c:v>7.33726973036613</c:v>
                </c:pt>
                <c:pt idx="604">
                  <c:v>7.331685828717332</c:v>
                </c:pt>
                <c:pt idx="605">
                  <c:v>7.330566661841064</c:v>
                </c:pt>
                <c:pt idx="606">
                  <c:v>7.342663210798931</c:v>
                </c:pt>
                <c:pt idx="607">
                  <c:v>7.327508954452075</c:v>
                </c:pt>
                <c:pt idx="608">
                  <c:v>9.202617710096183</c:v>
                </c:pt>
                <c:pt idx="609">
                  <c:v>9.298336100760395</c:v>
                </c:pt>
                <c:pt idx="610">
                  <c:v>9.344513032788775</c:v>
                </c:pt>
                <c:pt idx="611">
                  <c:v>9.37973900075772</c:v>
                </c:pt>
                <c:pt idx="612">
                  <c:v>9.357549135119596</c:v>
                </c:pt>
                <c:pt idx="613">
                  <c:v>9.422876572017</c:v>
                </c:pt>
                <c:pt idx="614">
                  <c:v>9.45562595572101</c:v>
                </c:pt>
                <c:pt idx="615">
                  <c:v>9.503256073077233</c:v>
                </c:pt>
                <c:pt idx="616">
                  <c:v>9.55557398484493</c:v>
                </c:pt>
                <c:pt idx="617">
                  <c:v>9.596254160070531</c:v>
                </c:pt>
                <c:pt idx="618">
                  <c:v>9.637486101246112</c:v>
                </c:pt>
                <c:pt idx="619">
                  <c:v>9.68610965934297</c:v>
                </c:pt>
                <c:pt idx="620">
                  <c:v>9.736371723372057</c:v>
                </c:pt>
                <c:pt idx="621">
                  <c:v>9.760539208283374</c:v>
                </c:pt>
                <c:pt idx="622">
                  <c:v>9.701240162171599</c:v>
                </c:pt>
                <c:pt idx="623">
                  <c:v>9.738430101691287</c:v>
                </c:pt>
                <c:pt idx="624">
                  <c:v>8.753452259705554</c:v>
                </c:pt>
                <c:pt idx="625">
                  <c:v>8.783911467190263</c:v>
                </c:pt>
                <c:pt idx="626">
                  <c:v>8.814370674674972</c:v>
                </c:pt>
                <c:pt idx="627">
                  <c:v>8.844829882159679</c:v>
                </c:pt>
                <c:pt idx="628">
                  <c:v>8.875289089644388</c:v>
                </c:pt>
                <c:pt idx="629">
                  <c:v>8.905748297129097</c:v>
                </c:pt>
                <c:pt idx="630">
                  <c:v>8.936207504613806</c:v>
                </c:pt>
                <c:pt idx="631">
                  <c:v>8.966666712098513</c:v>
                </c:pt>
                <c:pt idx="632">
                  <c:v>8.997125919583222</c:v>
                </c:pt>
                <c:pt idx="633">
                  <c:v>9.02758512706793</c:v>
                </c:pt>
                <c:pt idx="634">
                  <c:v>9.05804433455264</c:v>
                </c:pt>
                <c:pt idx="635">
                  <c:v>9.088503542037347</c:v>
                </c:pt>
                <c:pt idx="636">
                  <c:v>9.118962749522057</c:v>
                </c:pt>
                <c:pt idx="637">
                  <c:v>9.149421957006765</c:v>
                </c:pt>
                <c:pt idx="638">
                  <c:v>9.179881164491475</c:v>
                </c:pt>
                <c:pt idx="639">
                  <c:v>9.20978290966134</c:v>
                </c:pt>
                <c:pt idx="640">
                  <c:v>9.908667975233971</c:v>
                </c:pt>
                <c:pt idx="641">
                  <c:v>9.911048918521823</c:v>
                </c:pt>
                <c:pt idx="642">
                  <c:v>9.92008757038082</c:v>
                </c:pt>
                <c:pt idx="643">
                  <c:v>9.957028452572334</c:v>
                </c:pt>
                <c:pt idx="644">
                  <c:v>9.993168897632168</c:v>
                </c:pt>
                <c:pt idx="645">
                  <c:v>10.03172991287891</c:v>
                </c:pt>
                <c:pt idx="646">
                  <c:v>10.06003179805509</c:v>
                </c:pt>
                <c:pt idx="647">
                  <c:v>10.06839083536749</c:v>
                </c:pt>
                <c:pt idx="648">
                  <c:v>10.06995021529038</c:v>
                </c:pt>
                <c:pt idx="649">
                  <c:v>10.08781668328432</c:v>
                </c:pt>
                <c:pt idx="650">
                  <c:v>10.10246621388599</c:v>
                </c:pt>
                <c:pt idx="651">
                  <c:v>10.12377622428347</c:v>
                </c:pt>
                <c:pt idx="652">
                  <c:v>10.15258369050678</c:v>
                </c:pt>
                <c:pt idx="653">
                  <c:v>10.17612470728291</c:v>
                </c:pt>
                <c:pt idx="654">
                  <c:v>10.15653930691272</c:v>
                </c:pt>
                <c:pt idx="655">
                  <c:v>10.17615212418674</c:v>
                </c:pt>
                <c:pt idx="656">
                  <c:v>9.65495427206369</c:v>
                </c:pt>
                <c:pt idx="657">
                  <c:v>9.695988730602243</c:v>
                </c:pt>
                <c:pt idx="658">
                  <c:v>9.689710616888085</c:v>
                </c:pt>
                <c:pt idx="659">
                  <c:v>9.682984954519754</c:v>
                </c:pt>
                <c:pt idx="660">
                  <c:v>9.69744766314536</c:v>
                </c:pt>
                <c:pt idx="661">
                  <c:v>9.734220776714041</c:v>
                </c:pt>
                <c:pt idx="662">
                  <c:v>9.763297998708713</c:v>
                </c:pt>
                <c:pt idx="663">
                  <c:v>9.783963230351998</c:v>
                </c:pt>
                <c:pt idx="664">
                  <c:v>9.819106684833525</c:v>
                </c:pt>
                <c:pt idx="665">
                  <c:v>9.862129067812778</c:v>
                </c:pt>
                <c:pt idx="666">
                  <c:v>9.921440581889274</c:v>
                </c:pt>
                <c:pt idx="667">
                  <c:v>9.984053224811463</c:v>
                </c:pt>
                <c:pt idx="668">
                  <c:v>10.03724516686546</c:v>
                </c:pt>
                <c:pt idx="669">
                  <c:v>10.05289503009843</c:v>
                </c:pt>
                <c:pt idx="670">
                  <c:v>10.00322453051231</c:v>
                </c:pt>
                <c:pt idx="671">
                  <c:v>10.03360137475344</c:v>
                </c:pt>
                <c:pt idx="672">
                  <c:v>10.24292870729515</c:v>
                </c:pt>
                <c:pt idx="673">
                  <c:v>10.26439767971156</c:v>
                </c:pt>
                <c:pt idx="674">
                  <c:v>10.29166804952389</c:v>
                </c:pt>
                <c:pt idx="675">
                  <c:v>10.30987144003091</c:v>
                </c:pt>
                <c:pt idx="676">
                  <c:v>10.33174285022553</c:v>
                </c:pt>
                <c:pt idx="677">
                  <c:v>10.36299971332993</c:v>
                </c:pt>
                <c:pt idx="678">
                  <c:v>10.36670600282656</c:v>
                </c:pt>
                <c:pt idx="679">
                  <c:v>10.36777942047299</c:v>
                </c:pt>
                <c:pt idx="680">
                  <c:v>10.36920868220331</c:v>
                </c:pt>
                <c:pt idx="681">
                  <c:v>10.38931791605568</c:v>
                </c:pt>
                <c:pt idx="682">
                  <c:v>10.41073897741557</c:v>
                </c:pt>
                <c:pt idx="683">
                  <c:v>10.44019860178096</c:v>
                </c:pt>
                <c:pt idx="684">
                  <c:v>10.4525487392977</c:v>
                </c:pt>
                <c:pt idx="685">
                  <c:v>10.43793823258094</c:v>
                </c:pt>
                <c:pt idx="686">
                  <c:v>10.38133294466855</c:v>
                </c:pt>
                <c:pt idx="687">
                  <c:v>10.39406152927177</c:v>
                </c:pt>
                <c:pt idx="688">
                  <c:v>7.653276913115568</c:v>
                </c:pt>
                <c:pt idx="689">
                  <c:v>7.582925608512374</c:v>
                </c:pt>
                <c:pt idx="690">
                  <c:v>7.54263804940897</c:v>
                </c:pt>
                <c:pt idx="691">
                  <c:v>7.509113548438171</c:v>
                </c:pt>
                <c:pt idx="692">
                  <c:v>7.498087378333737</c:v>
                </c:pt>
                <c:pt idx="693">
                  <c:v>7.473850865097766</c:v>
                </c:pt>
                <c:pt idx="694">
                  <c:v>7.47016484319133</c:v>
                </c:pt>
                <c:pt idx="695">
                  <c:v>7.47531517144854</c:v>
                </c:pt>
                <c:pt idx="696">
                  <c:v>7.488379844459294</c:v>
                </c:pt>
                <c:pt idx="697">
                  <c:v>7.508361658640096</c:v>
                </c:pt>
                <c:pt idx="698">
                  <c:v>7.521898708993354</c:v>
                </c:pt>
                <c:pt idx="699">
                  <c:v>7.55085312573536</c:v>
                </c:pt>
                <c:pt idx="700">
                  <c:v>7.582709157791266</c:v>
                </c:pt>
                <c:pt idx="701">
                  <c:v>7.621323680793462</c:v>
                </c:pt>
                <c:pt idx="702">
                  <c:v>7.652650294664884</c:v>
                </c:pt>
                <c:pt idx="703">
                  <c:v>7.655359792011554</c:v>
                </c:pt>
                <c:pt idx="704">
                  <c:v>8.729202076867727</c:v>
                </c:pt>
                <c:pt idx="705">
                  <c:v>8.766531883029157</c:v>
                </c:pt>
                <c:pt idx="706">
                  <c:v>8.783285341842774</c:v>
                </c:pt>
                <c:pt idx="707">
                  <c:v>8.835134072862404</c:v>
                </c:pt>
                <c:pt idx="708">
                  <c:v>8.845808829008772</c:v>
                </c:pt>
                <c:pt idx="709">
                  <c:v>8.85540528105397</c:v>
                </c:pt>
                <c:pt idx="710">
                  <c:v>8.82064652742332</c:v>
                </c:pt>
                <c:pt idx="711">
                  <c:v>8.779711772446427</c:v>
                </c:pt>
                <c:pt idx="712">
                  <c:v>8.79944404293013</c:v>
                </c:pt>
                <c:pt idx="713">
                  <c:v>8.856736147651975</c:v>
                </c:pt>
                <c:pt idx="714">
                  <c:v>8.88255109201902</c:v>
                </c:pt>
                <c:pt idx="715">
                  <c:v>8.93770435970398</c:v>
                </c:pt>
                <c:pt idx="716">
                  <c:v>8.97964962457271</c:v>
                </c:pt>
                <c:pt idx="717">
                  <c:v>9.009022405361838</c:v>
                </c:pt>
                <c:pt idx="718">
                  <c:v>8.995440470429315</c:v>
                </c:pt>
                <c:pt idx="719">
                  <c:v>9.012728682446779</c:v>
                </c:pt>
                <c:pt idx="720">
                  <c:v>8.385419437955164</c:v>
                </c:pt>
                <c:pt idx="721">
                  <c:v>8.436682461854527</c:v>
                </c:pt>
                <c:pt idx="722">
                  <c:v>8.49666763861196</c:v>
                </c:pt>
                <c:pt idx="723">
                  <c:v>8.547896654027738</c:v>
                </c:pt>
                <c:pt idx="724">
                  <c:v>8.59669006169452</c:v>
                </c:pt>
                <c:pt idx="725">
                  <c:v>8.635728064676154</c:v>
                </c:pt>
                <c:pt idx="726">
                  <c:v>8.6378666975435</c:v>
                </c:pt>
                <c:pt idx="727">
                  <c:v>8.678565643996411</c:v>
                </c:pt>
                <c:pt idx="728">
                  <c:v>8.660682933120137</c:v>
                </c:pt>
                <c:pt idx="729">
                  <c:v>8.658609620932258</c:v>
                </c:pt>
                <c:pt idx="730">
                  <c:v>8.732340137167616</c:v>
                </c:pt>
                <c:pt idx="731">
                  <c:v>8.819122465675576</c:v>
                </c:pt>
                <c:pt idx="732">
                  <c:v>8.88610715872248</c:v>
                </c:pt>
                <c:pt idx="733">
                  <c:v>8.923262085960655</c:v>
                </c:pt>
                <c:pt idx="734">
                  <c:v>8.943504672650782</c:v>
                </c:pt>
                <c:pt idx="735">
                  <c:v>8.97983134077434</c:v>
                </c:pt>
                <c:pt idx="736">
                  <c:v>8.639852703485758</c:v>
                </c:pt>
                <c:pt idx="737">
                  <c:v>8.646249503118983</c:v>
                </c:pt>
                <c:pt idx="738">
                  <c:v>8.669856245316216</c:v>
                </c:pt>
                <c:pt idx="739">
                  <c:v>8.675696668559195</c:v>
                </c:pt>
                <c:pt idx="740">
                  <c:v>8.59642465911467</c:v>
                </c:pt>
                <c:pt idx="741">
                  <c:v>8.61056321918292</c:v>
                </c:pt>
                <c:pt idx="742">
                  <c:v>8.64967970164495</c:v>
                </c:pt>
                <c:pt idx="743">
                  <c:v>8.678980897345148</c:v>
                </c:pt>
                <c:pt idx="744">
                  <c:v>8.702338117251208</c:v>
                </c:pt>
                <c:pt idx="745">
                  <c:v>8.767951208045883</c:v>
                </c:pt>
                <c:pt idx="746">
                  <c:v>8.815230493838896</c:v>
                </c:pt>
                <c:pt idx="747">
                  <c:v>8.842648447266455</c:v>
                </c:pt>
                <c:pt idx="748">
                  <c:v>8.871133876646727</c:v>
                </c:pt>
                <c:pt idx="749">
                  <c:v>8.930662134630111</c:v>
                </c:pt>
                <c:pt idx="750">
                  <c:v>8.923673872830836</c:v>
                </c:pt>
                <c:pt idx="751">
                  <c:v>8.946884414196913</c:v>
                </c:pt>
                <c:pt idx="752">
                  <c:v>8.133176314481833</c:v>
                </c:pt>
                <c:pt idx="753">
                  <c:v>8.162965445154457</c:v>
                </c:pt>
                <c:pt idx="754">
                  <c:v>8.197589773925077</c:v>
                </c:pt>
                <c:pt idx="755">
                  <c:v>8.218329927641651</c:v>
                </c:pt>
                <c:pt idx="756">
                  <c:v>8.258734279470305</c:v>
                </c:pt>
                <c:pt idx="757">
                  <c:v>8.292120577412517</c:v>
                </c:pt>
                <c:pt idx="758">
                  <c:v>8.30788325087159</c:v>
                </c:pt>
                <c:pt idx="759">
                  <c:v>8.312258968825634</c:v>
                </c:pt>
                <c:pt idx="760">
                  <c:v>8.32463994968691</c:v>
                </c:pt>
                <c:pt idx="761">
                  <c:v>8.34578631588109</c:v>
                </c:pt>
                <c:pt idx="762">
                  <c:v>8.370744718681676</c:v>
                </c:pt>
                <c:pt idx="763">
                  <c:v>8.418353395656032</c:v>
                </c:pt>
                <c:pt idx="764">
                  <c:v>8.468447600945413</c:v>
                </c:pt>
                <c:pt idx="765">
                  <c:v>8.51941251289269</c:v>
                </c:pt>
                <c:pt idx="766">
                  <c:v>8.546952896077062</c:v>
                </c:pt>
                <c:pt idx="767">
                  <c:v>8.574118814612068</c:v>
                </c:pt>
                <c:pt idx="768">
                  <c:v>7.745188419540895</c:v>
                </c:pt>
                <c:pt idx="769">
                  <c:v>7.968031097752182</c:v>
                </c:pt>
                <c:pt idx="770">
                  <c:v>8.473471963073233</c:v>
                </c:pt>
                <c:pt idx="771">
                  <c:v>8.64018537744602</c:v>
                </c:pt>
                <c:pt idx="772">
                  <c:v>8.956258028523871</c:v>
                </c:pt>
                <c:pt idx="773">
                  <c:v>9.0527587091704</c:v>
                </c:pt>
                <c:pt idx="774">
                  <c:v>9.505274172346608</c:v>
                </c:pt>
                <c:pt idx="775">
                  <c:v>9.65449731288775</c:v>
                </c:pt>
                <c:pt idx="776">
                  <c:v>9.757086106017343</c:v>
                </c:pt>
                <c:pt idx="777">
                  <c:v>10.05156812655455</c:v>
                </c:pt>
                <c:pt idx="778">
                  <c:v>10.11738358171696</c:v>
                </c:pt>
                <c:pt idx="779">
                  <c:v>10.10302181915089</c:v>
                </c:pt>
                <c:pt idx="780">
                  <c:v>10.27075884209115</c:v>
                </c:pt>
                <c:pt idx="781">
                  <c:v>10.35165910334185</c:v>
                </c:pt>
                <c:pt idx="782">
                  <c:v>10.27012375515945</c:v>
                </c:pt>
                <c:pt idx="783">
                  <c:v>10.40306086380417</c:v>
                </c:pt>
                <c:pt idx="784">
                  <c:v>6.621454087954184</c:v>
                </c:pt>
                <c:pt idx="785">
                  <c:v>6.694692783298174</c:v>
                </c:pt>
                <c:pt idx="786">
                  <c:v>6.749170485078236</c:v>
                </c:pt>
                <c:pt idx="787">
                  <c:v>6.73936946128023</c:v>
                </c:pt>
                <c:pt idx="788">
                  <c:v>6.707555711286613</c:v>
                </c:pt>
                <c:pt idx="789">
                  <c:v>6.531503354838437</c:v>
                </c:pt>
                <c:pt idx="790">
                  <c:v>6.57778384031526</c:v>
                </c:pt>
                <c:pt idx="791">
                  <c:v>6.565851965021904</c:v>
                </c:pt>
                <c:pt idx="792">
                  <c:v>6.496648944780384</c:v>
                </c:pt>
                <c:pt idx="793">
                  <c:v>6.470264471851356</c:v>
                </c:pt>
                <c:pt idx="794">
                  <c:v>6.457730660394718</c:v>
                </c:pt>
                <c:pt idx="795">
                  <c:v>6.413315358262164</c:v>
                </c:pt>
                <c:pt idx="796">
                  <c:v>6.394557318627319</c:v>
                </c:pt>
                <c:pt idx="797">
                  <c:v>6.261396318211761</c:v>
                </c:pt>
                <c:pt idx="798">
                  <c:v>6.267481426702392</c:v>
                </c:pt>
                <c:pt idx="799">
                  <c:v>6.235192113283057</c:v>
                </c:pt>
                <c:pt idx="800">
                  <c:v>8.958530520615308</c:v>
                </c:pt>
                <c:pt idx="801">
                  <c:v>9.021818620099566</c:v>
                </c:pt>
                <c:pt idx="802">
                  <c:v>9.135753472145128</c:v>
                </c:pt>
                <c:pt idx="803">
                  <c:v>9.19785341446557</c:v>
                </c:pt>
                <c:pt idx="804">
                  <c:v>9.204131666239617</c:v>
                </c:pt>
                <c:pt idx="805">
                  <c:v>9.299884510673795</c:v>
                </c:pt>
                <c:pt idx="806">
                  <c:v>9.37768534040564</c:v>
                </c:pt>
                <c:pt idx="807">
                  <c:v>9.458803933670298</c:v>
                </c:pt>
                <c:pt idx="808">
                  <c:v>9.532473184055</c:v>
                </c:pt>
                <c:pt idx="809">
                  <c:v>9.61514941885182</c:v>
                </c:pt>
                <c:pt idx="810">
                  <c:v>9.714015917746876</c:v>
                </c:pt>
                <c:pt idx="811">
                  <c:v>9.821963818652536</c:v>
                </c:pt>
                <c:pt idx="812">
                  <c:v>9.892057299500484</c:v>
                </c:pt>
                <c:pt idx="813">
                  <c:v>9.840149423050857</c:v>
                </c:pt>
                <c:pt idx="814">
                  <c:v>9.688590990982214</c:v>
                </c:pt>
                <c:pt idx="815">
                  <c:v>9.750653027452711</c:v>
                </c:pt>
                <c:pt idx="816">
                  <c:v>6.186184273163102</c:v>
                </c:pt>
                <c:pt idx="817">
                  <c:v>6.273544318286935</c:v>
                </c:pt>
                <c:pt idx="818">
                  <c:v>6.275896730475528</c:v>
                </c:pt>
                <c:pt idx="819">
                  <c:v>6.213153431884142</c:v>
                </c:pt>
                <c:pt idx="820">
                  <c:v>6.236500373044934</c:v>
                </c:pt>
                <c:pt idx="821">
                  <c:v>6.26874367460454</c:v>
                </c:pt>
                <c:pt idx="822">
                  <c:v>6.322016259350601</c:v>
                </c:pt>
                <c:pt idx="823">
                  <c:v>6.310843223296608</c:v>
                </c:pt>
                <c:pt idx="824">
                  <c:v>6.262953526497838</c:v>
                </c:pt>
                <c:pt idx="825">
                  <c:v>6.36424409362021</c:v>
                </c:pt>
                <c:pt idx="826">
                  <c:v>6.449974482133396</c:v>
                </c:pt>
                <c:pt idx="827">
                  <c:v>6.526841511732798</c:v>
                </c:pt>
                <c:pt idx="828">
                  <c:v>6.609301551146312</c:v>
                </c:pt>
                <c:pt idx="829">
                  <c:v>6.685714724631865</c:v>
                </c:pt>
                <c:pt idx="830">
                  <c:v>6.743466609148302</c:v>
                </c:pt>
                <c:pt idx="831">
                  <c:v>6.780755678575724</c:v>
                </c:pt>
                <c:pt idx="832">
                  <c:v>8.215861318984748</c:v>
                </c:pt>
                <c:pt idx="833">
                  <c:v>8.25236321610789</c:v>
                </c:pt>
                <c:pt idx="834">
                  <c:v>8.220873782415326</c:v>
                </c:pt>
                <c:pt idx="835">
                  <c:v>8.225494117435117</c:v>
                </c:pt>
                <c:pt idx="836">
                  <c:v>8.30213024726498</c:v>
                </c:pt>
                <c:pt idx="837">
                  <c:v>8.277606134013733</c:v>
                </c:pt>
                <c:pt idx="838">
                  <c:v>8.290388266474093</c:v>
                </c:pt>
                <c:pt idx="839">
                  <c:v>8.31530784466192</c:v>
                </c:pt>
                <c:pt idx="840">
                  <c:v>8.318961729617994</c:v>
                </c:pt>
                <c:pt idx="841">
                  <c:v>8.364395307275837</c:v>
                </c:pt>
                <c:pt idx="842">
                  <c:v>8.36511867084285</c:v>
                </c:pt>
                <c:pt idx="843">
                  <c:v>8.377579411300917</c:v>
                </c:pt>
                <c:pt idx="844">
                  <c:v>8.362116507160745</c:v>
                </c:pt>
                <c:pt idx="845">
                  <c:v>8.357759396011198</c:v>
                </c:pt>
                <c:pt idx="846">
                  <c:v>8.321191257982295</c:v>
                </c:pt>
                <c:pt idx="847">
                  <c:v>8.33200651835376</c:v>
                </c:pt>
                <c:pt idx="848">
                  <c:v>9.993947604076742</c:v>
                </c:pt>
                <c:pt idx="849">
                  <c:v>10.02584406357906</c:v>
                </c:pt>
                <c:pt idx="850">
                  <c:v>10.08314654877358</c:v>
                </c:pt>
                <c:pt idx="851">
                  <c:v>10.12955593618942</c:v>
                </c:pt>
                <c:pt idx="852">
                  <c:v>10.16542366491911</c:v>
                </c:pt>
                <c:pt idx="853">
                  <c:v>10.21539103805805</c:v>
                </c:pt>
                <c:pt idx="854">
                  <c:v>10.23571677346834</c:v>
                </c:pt>
                <c:pt idx="855">
                  <c:v>10.25133899090729</c:v>
                </c:pt>
                <c:pt idx="856">
                  <c:v>10.26876874920536</c:v>
                </c:pt>
                <c:pt idx="857">
                  <c:v>10.30617152334779</c:v>
                </c:pt>
                <c:pt idx="858">
                  <c:v>10.33150070813375</c:v>
                </c:pt>
                <c:pt idx="859">
                  <c:v>10.37081442272227</c:v>
                </c:pt>
                <c:pt idx="860">
                  <c:v>10.41852066953685</c:v>
                </c:pt>
                <c:pt idx="861">
                  <c:v>10.42304388768837</c:v>
                </c:pt>
                <c:pt idx="862">
                  <c:v>10.33476525165088</c:v>
                </c:pt>
                <c:pt idx="863">
                  <c:v>10.36274465107295</c:v>
                </c:pt>
                <c:pt idx="864">
                  <c:v>10.1354512143318</c:v>
                </c:pt>
                <c:pt idx="865">
                  <c:v>10.1430378854774</c:v>
                </c:pt>
                <c:pt idx="866">
                  <c:v>10.16171157739477</c:v>
                </c:pt>
                <c:pt idx="867">
                  <c:v>10.19255176409256</c:v>
                </c:pt>
                <c:pt idx="868">
                  <c:v>10.22086252488815</c:v>
                </c:pt>
                <c:pt idx="869">
                  <c:v>10.25426054544579</c:v>
                </c:pt>
                <c:pt idx="870">
                  <c:v>10.26729353761202</c:v>
                </c:pt>
                <c:pt idx="871">
                  <c:v>10.27039957643765</c:v>
                </c:pt>
                <c:pt idx="872">
                  <c:v>10.27173405893485</c:v>
                </c:pt>
                <c:pt idx="873">
                  <c:v>10.2898053904615</c:v>
                </c:pt>
                <c:pt idx="874">
                  <c:v>10.30255625763247</c:v>
                </c:pt>
                <c:pt idx="875">
                  <c:v>10.31649900539832</c:v>
                </c:pt>
                <c:pt idx="876">
                  <c:v>10.33040964497153</c:v>
                </c:pt>
                <c:pt idx="877">
                  <c:v>10.32697295319728</c:v>
                </c:pt>
                <c:pt idx="878">
                  <c:v>10.29477209626752</c:v>
                </c:pt>
                <c:pt idx="879">
                  <c:v>10.30831133407987</c:v>
                </c:pt>
                <c:pt idx="880">
                  <c:v>9.60905276016393</c:v>
                </c:pt>
                <c:pt idx="881">
                  <c:v>9.616459585536178</c:v>
                </c:pt>
                <c:pt idx="882">
                  <c:v>9.645376636585821</c:v>
                </c:pt>
                <c:pt idx="883">
                  <c:v>9.653932090840708</c:v>
                </c:pt>
                <c:pt idx="884">
                  <c:v>9.535854988649175</c:v>
                </c:pt>
                <c:pt idx="885">
                  <c:v>9.493354265505194</c:v>
                </c:pt>
                <c:pt idx="886">
                  <c:v>9.491941718356994</c:v>
                </c:pt>
                <c:pt idx="887">
                  <c:v>9.467709612397277</c:v>
                </c:pt>
                <c:pt idx="888">
                  <c:v>9.471412896049468</c:v>
                </c:pt>
                <c:pt idx="889">
                  <c:v>9.464692285678115</c:v>
                </c:pt>
                <c:pt idx="890">
                  <c:v>9.47489618361832</c:v>
                </c:pt>
                <c:pt idx="891">
                  <c:v>9.467552907232372</c:v>
                </c:pt>
                <c:pt idx="892">
                  <c:v>9.50295166942374</c:v>
                </c:pt>
                <c:pt idx="893">
                  <c:v>9.507560615725818</c:v>
                </c:pt>
                <c:pt idx="894">
                  <c:v>9.479876247828135</c:v>
                </c:pt>
                <c:pt idx="895">
                  <c:v>9.467775604390876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6.689265575904715</c:v>
                </c:pt>
                <c:pt idx="961">
                  <c:v>6.711431047723566</c:v>
                </c:pt>
                <c:pt idx="962">
                  <c:v>6.732274371607041</c:v>
                </c:pt>
                <c:pt idx="963">
                  <c:v>6.757920624293018</c:v>
                </c:pt>
                <c:pt idx="964">
                  <c:v>6.783642912846598</c:v>
                </c:pt>
                <c:pt idx="965">
                  <c:v>6.782890062046621</c:v>
                </c:pt>
                <c:pt idx="966">
                  <c:v>6.792250971043301</c:v>
                </c:pt>
                <c:pt idx="967">
                  <c:v>6.810580993170327</c:v>
                </c:pt>
                <c:pt idx="968">
                  <c:v>6.844684233984702</c:v>
                </c:pt>
                <c:pt idx="969">
                  <c:v>6.848767931247451</c:v>
                </c:pt>
                <c:pt idx="970">
                  <c:v>6.858560462367974</c:v>
                </c:pt>
                <c:pt idx="971">
                  <c:v>6.862705836499236</c:v>
                </c:pt>
                <c:pt idx="972">
                  <c:v>6.858771000348511</c:v>
                </c:pt>
                <c:pt idx="973">
                  <c:v>6.884542921217501</c:v>
                </c:pt>
                <c:pt idx="974">
                  <c:v>6.858004858748123</c:v>
                </c:pt>
                <c:pt idx="975">
                  <c:v>6.870905097914288</c:v>
                </c:pt>
                <c:pt idx="976">
                  <c:v>7.145921142519226</c:v>
                </c:pt>
                <c:pt idx="977">
                  <c:v>7.232241738419921</c:v>
                </c:pt>
                <c:pt idx="978">
                  <c:v>7.27309842339642</c:v>
                </c:pt>
                <c:pt idx="979">
                  <c:v>6.921693627185909</c:v>
                </c:pt>
                <c:pt idx="980">
                  <c:v>6.974954813021893</c:v>
                </c:pt>
                <c:pt idx="981">
                  <c:v>7.02449625569527</c:v>
                </c:pt>
                <c:pt idx="982">
                  <c:v>7.002629667717006</c:v>
                </c:pt>
                <c:pt idx="983">
                  <c:v>6.904363053508312</c:v>
                </c:pt>
                <c:pt idx="984">
                  <c:v>6.849758617877096</c:v>
                </c:pt>
                <c:pt idx="985">
                  <c:v>6.855408282179361</c:v>
                </c:pt>
                <c:pt idx="986">
                  <c:v>6.880717775927301</c:v>
                </c:pt>
                <c:pt idx="987">
                  <c:v>6.879738874000239</c:v>
                </c:pt>
                <c:pt idx="988">
                  <c:v>6.860507546435469</c:v>
                </c:pt>
                <c:pt idx="989">
                  <c:v>6.872713668661481</c:v>
                </c:pt>
                <c:pt idx="990">
                  <c:v>6.880062108032053</c:v>
                </c:pt>
                <c:pt idx="991">
                  <c:v>6.853207775827538</c:v>
                </c:pt>
                <c:pt idx="992">
                  <c:v>7.652019223386373</c:v>
                </c:pt>
                <c:pt idx="993">
                  <c:v>7.727372380347442</c:v>
                </c:pt>
                <c:pt idx="994">
                  <c:v>7.788689222350945</c:v>
                </c:pt>
                <c:pt idx="995">
                  <c:v>7.77309323207733</c:v>
                </c:pt>
                <c:pt idx="996">
                  <c:v>7.80362932319949</c:v>
                </c:pt>
                <c:pt idx="997">
                  <c:v>7.789902587821672</c:v>
                </c:pt>
                <c:pt idx="998">
                  <c:v>7.810942697519541</c:v>
                </c:pt>
                <c:pt idx="999">
                  <c:v>7.819209216826742</c:v>
                </c:pt>
                <c:pt idx="1000">
                  <c:v>7.80645261118827</c:v>
                </c:pt>
                <c:pt idx="1001">
                  <c:v>7.836492762353927</c:v>
                </c:pt>
                <c:pt idx="1002">
                  <c:v>7.815183607968871</c:v>
                </c:pt>
                <c:pt idx="1003">
                  <c:v>7.864632818541608</c:v>
                </c:pt>
                <c:pt idx="1004">
                  <c:v>7.93251785154425</c:v>
                </c:pt>
                <c:pt idx="1005">
                  <c:v>7.953188542974565</c:v>
                </c:pt>
                <c:pt idx="1006">
                  <c:v>7.986886454104145</c:v>
                </c:pt>
                <c:pt idx="1007">
                  <c:v>8.004376933880317</c:v>
                </c:pt>
                <c:pt idx="1008">
                  <c:v>7.007073925961783</c:v>
                </c:pt>
                <c:pt idx="1009">
                  <c:v>7.02794525664302</c:v>
                </c:pt>
                <c:pt idx="1010">
                  <c:v>7.035136897460638</c:v>
                </c:pt>
                <c:pt idx="1011">
                  <c:v>7.037508556259756</c:v>
                </c:pt>
                <c:pt idx="1012">
                  <c:v>7.045488118222364</c:v>
                </c:pt>
                <c:pt idx="1013">
                  <c:v>7.035884366051722</c:v>
                </c:pt>
                <c:pt idx="1014">
                  <c:v>7.007738436152466</c:v>
                </c:pt>
                <c:pt idx="1015">
                  <c:v>6.988048378465564</c:v>
                </c:pt>
                <c:pt idx="1016">
                  <c:v>6.974914421571806</c:v>
                </c:pt>
                <c:pt idx="1017">
                  <c:v>6.922576968414585</c:v>
                </c:pt>
                <c:pt idx="1018">
                  <c:v>6.924033247987852</c:v>
                </c:pt>
                <c:pt idx="1019">
                  <c:v>6.930032122394625</c:v>
                </c:pt>
                <c:pt idx="1020">
                  <c:v>6.946776718322956</c:v>
                </c:pt>
                <c:pt idx="1021">
                  <c:v>6.939226939395316</c:v>
                </c:pt>
                <c:pt idx="1022">
                  <c:v>6.951975582047344</c:v>
                </c:pt>
                <c:pt idx="1023">
                  <c:v>6.94333041599698</c:v>
                </c:pt>
                <c:pt idx="1024">
                  <c:v>10.11432809444902</c:v>
                </c:pt>
                <c:pt idx="1025">
                  <c:v>10.15363415760153</c:v>
                </c:pt>
                <c:pt idx="1026">
                  <c:v>10.19421710695563</c:v>
                </c:pt>
                <c:pt idx="1027">
                  <c:v>10.24814415134723</c:v>
                </c:pt>
                <c:pt idx="1028">
                  <c:v>10.27557701925372</c:v>
                </c:pt>
                <c:pt idx="1029">
                  <c:v>10.30536058177217</c:v>
                </c:pt>
                <c:pt idx="1030">
                  <c:v>10.32969267222669</c:v>
                </c:pt>
                <c:pt idx="1031">
                  <c:v>10.32061001064622</c:v>
                </c:pt>
                <c:pt idx="1032">
                  <c:v>10.33906029389145</c:v>
                </c:pt>
                <c:pt idx="1033">
                  <c:v>10.40452075167258</c:v>
                </c:pt>
                <c:pt idx="1034">
                  <c:v>10.4608310493776</c:v>
                </c:pt>
                <c:pt idx="1035">
                  <c:v>10.48237367927639</c:v>
                </c:pt>
                <c:pt idx="1036">
                  <c:v>10.5148837402502</c:v>
                </c:pt>
                <c:pt idx="1037">
                  <c:v>10.50579391599305</c:v>
                </c:pt>
                <c:pt idx="1038">
                  <c:v>10.4335338971212</c:v>
                </c:pt>
                <c:pt idx="1039">
                  <c:v>10.46008837860342</c:v>
                </c:pt>
                <c:pt idx="1040">
                  <c:v>7.280836865219556</c:v>
                </c:pt>
                <c:pt idx="1041">
                  <c:v>7.336060855753662</c:v>
                </c:pt>
                <c:pt idx="1042">
                  <c:v>7.358388399183226</c:v>
                </c:pt>
                <c:pt idx="1043">
                  <c:v>7.401276114217237</c:v>
                </c:pt>
                <c:pt idx="1044">
                  <c:v>7.455554252278189</c:v>
                </c:pt>
                <c:pt idx="1045">
                  <c:v>7.478285286898168</c:v>
                </c:pt>
                <c:pt idx="1046">
                  <c:v>7.512979234011899</c:v>
                </c:pt>
                <c:pt idx="1047">
                  <c:v>7.534417957337799</c:v>
                </c:pt>
                <c:pt idx="1048">
                  <c:v>7.59989216300813</c:v>
                </c:pt>
                <c:pt idx="1049">
                  <c:v>7.66513267779792</c:v>
                </c:pt>
                <c:pt idx="1050">
                  <c:v>7.740561397471407</c:v>
                </c:pt>
                <c:pt idx="1051">
                  <c:v>7.815413468188608</c:v>
                </c:pt>
                <c:pt idx="1052">
                  <c:v>7.895654841335876</c:v>
                </c:pt>
                <c:pt idx="1053">
                  <c:v>7.930396935512632</c:v>
                </c:pt>
                <c:pt idx="1054">
                  <c:v>8.0041330064756</c:v>
                </c:pt>
                <c:pt idx="1055">
                  <c:v>8.054740886822107</c:v>
                </c:pt>
                <c:pt idx="1056">
                  <c:v>7.945575606141038</c:v>
                </c:pt>
                <c:pt idx="1057">
                  <c:v>8.004900635904555</c:v>
                </c:pt>
                <c:pt idx="1058">
                  <c:v>8.03677270501198</c:v>
                </c:pt>
                <c:pt idx="1059">
                  <c:v>7.88221089669655</c:v>
                </c:pt>
                <c:pt idx="1060">
                  <c:v>7.876402586835174</c:v>
                </c:pt>
                <c:pt idx="1061">
                  <c:v>7.910858345685082</c:v>
                </c:pt>
                <c:pt idx="1062">
                  <c:v>7.933178199075777</c:v>
                </c:pt>
                <c:pt idx="1063">
                  <c:v>7.963847849298827</c:v>
                </c:pt>
                <c:pt idx="1064">
                  <c:v>7.997364844331172</c:v>
                </c:pt>
                <c:pt idx="1065">
                  <c:v>8.033485752696195</c:v>
                </c:pt>
                <c:pt idx="1066">
                  <c:v>8.076147011809522</c:v>
                </c:pt>
                <c:pt idx="1067">
                  <c:v>8.11725960444133</c:v>
                </c:pt>
                <c:pt idx="1068">
                  <c:v>8.16661599975186</c:v>
                </c:pt>
                <c:pt idx="1069">
                  <c:v>8.21310864258273</c:v>
                </c:pt>
                <c:pt idx="1070">
                  <c:v>8.246107604865307</c:v>
                </c:pt>
                <c:pt idx="1071">
                  <c:v>8.267526529227326</c:v>
                </c:pt>
                <c:pt idx="1072">
                  <c:v>8.827671850073537</c:v>
                </c:pt>
                <c:pt idx="1073">
                  <c:v>8.88069738017776</c:v>
                </c:pt>
                <c:pt idx="1074">
                  <c:v>8.898712053275085</c:v>
                </c:pt>
                <c:pt idx="1075">
                  <c:v>8.908654908295815</c:v>
                </c:pt>
                <c:pt idx="1076">
                  <c:v>8.911035453260123</c:v>
                </c:pt>
                <c:pt idx="1077">
                  <c:v>8.944736181967837</c:v>
                </c:pt>
                <c:pt idx="1078">
                  <c:v>8.96464475983167</c:v>
                </c:pt>
                <c:pt idx="1079">
                  <c:v>9.021300649184072</c:v>
                </c:pt>
                <c:pt idx="1080">
                  <c:v>9.074541760362759</c:v>
                </c:pt>
                <c:pt idx="1081">
                  <c:v>9.108964454938885</c:v>
                </c:pt>
                <c:pt idx="1082">
                  <c:v>9.139315027023059</c:v>
                </c:pt>
                <c:pt idx="1083">
                  <c:v>9.182057412256865</c:v>
                </c:pt>
                <c:pt idx="1084">
                  <c:v>9.244311669224599</c:v>
                </c:pt>
                <c:pt idx="1085">
                  <c:v>9.253968019811756</c:v>
                </c:pt>
                <c:pt idx="1086">
                  <c:v>9.258724801557756</c:v>
                </c:pt>
                <c:pt idx="1087">
                  <c:v>9.291260965000911</c:v>
                </c:pt>
                <c:pt idx="1088">
                  <c:v>7.958270840453993</c:v>
                </c:pt>
                <c:pt idx="1089">
                  <c:v>7.988730047938701</c:v>
                </c:pt>
                <c:pt idx="1090">
                  <c:v>8.01918925542341</c:v>
                </c:pt>
                <c:pt idx="1091">
                  <c:v>8.28759280431406</c:v>
                </c:pt>
                <c:pt idx="1092">
                  <c:v>8.478916610661835</c:v>
                </c:pt>
                <c:pt idx="1093">
                  <c:v>8.404746259533188</c:v>
                </c:pt>
                <c:pt idx="1094">
                  <c:v>8.311291908798283</c:v>
                </c:pt>
                <c:pt idx="1095">
                  <c:v>8.20490634339113</c:v>
                </c:pt>
                <c:pt idx="1096">
                  <c:v>7.647000374255474</c:v>
                </c:pt>
                <c:pt idx="1097">
                  <c:v>8.003680106742894</c:v>
                </c:pt>
                <c:pt idx="1098">
                  <c:v>7.971479986067196</c:v>
                </c:pt>
                <c:pt idx="1099">
                  <c:v>8.00645361035664</c:v>
                </c:pt>
                <c:pt idx="1100">
                  <c:v>7.996161924320094</c:v>
                </c:pt>
                <c:pt idx="1101">
                  <c:v>8.06173598905826</c:v>
                </c:pt>
                <c:pt idx="1102">
                  <c:v>8.077697633859138</c:v>
                </c:pt>
                <c:pt idx="1103">
                  <c:v>8.06584371807148</c:v>
                </c:pt>
                <c:pt idx="1104">
                  <c:v>9.976963381081575</c:v>
                </c:pt>
                <c:pt idx="1105">
                  <c:v>10.04679770386897</c:v>
                </c:pt>
                <c:pt idx="1106">
                  <c:v>10.14555144231622</c:v>
                </c:pt>
                <c:pt idx="1107">
                  <c:v>10.21605087209197</c:v>
                </c:pt>
                <c:pt idx="1108">
                  <c:v>10.30600880946288</c:v>
                </c:pt>
                <c:pt idx="1109">
                  <c:v>10.38294453565807</c:v>
                </c:pt>
                <c:pt idx="1110">
                  <c:v>10.42286765898511</c:v>
                </c:pt>
                <c:pt idx="1111">
                  <c:v>10.46886608550161</c:v>
                </c:pt>
                <c:pt idx="1112">
                  <c:v>10.49566372506134</c:v>
                </c:pt>
                <c:pt idx="1113">
                  <c:v>10.52254907832386</c:v>
                </c:pt>
                <c:pt idx="1114">
                  <c:v>10.56043291174492</c:v>
                </c:pt>
                <c:pt idx="1115">
                  <c:v>10.58845670581192</c:v>
                </c:pt>
                <c:pt idx="1116">
                  <c:v>10.62463554809341</c:v>
                </c:pt>
                <c:pt idx="1117">
                  <c:v>10.57815277344587</c:v>
                </c:pt>
                <c:pt idx="1118">
                  <c:v>10.49896289021174</c:v>
                </c:pt>
                <c:pt idx="1119">
                  <c:v>10.53770335715122</c:v>
                </c:pt>
                <c:pt idx="1120">
                  <c:v>9.931267432692989</c:v>
                </c:pt>
                <c:pt idx="1121">
                  <c:v>9.95987222795241</c:v>
                </c:pt>
                <c:pt idx="1122">
                  <c:v>9.963144157028544</c:v>
                </c:pt>
                <c:pt idx="1123">
                  <c:v>9.98216430736476</c:v>
                </c:pt>
                <c:pt idx="1124">
                  <c:v>9.989173347422964</c:v>
                </c:pt>
                <c:pt idx="1125">
                  <c:v>10.05072856231892</c:v>
                </c:pt>
                <c:pt idx="1126">
                  <c:v>10.02673269422124</c:v>
                </c:pt>
                <c:pt idx="1127">
                  <c:v>9.999921095084394</c:v>
                </c:pt>
                <c:pt idx="1128">
                  <c:v>9.996868531654946</c:v>
                </c:pt>
                <c:pt idx="1129">
                  <c:v>10.02796676012346</c:v>
                </c:pt>
                <c:pt idx="1130">
                  <c:v>10.06006863895558</c:v>
                </c:pt>
                <c:pt idx="1131">
                  <c:v>10.09781036965047</c:v>
                </c:pt>
                <c:pt idx="1132">
                  <c:v>10.13183402923276</c:v>
                </c:pt>
                <c:pt idx="1133">
                  <c:v>10.15580160828246</c:v>
                </c:pt>
                <c:pt idx="1134">
                  <c:v>10.14541171132531</c:v>
                </c:pt>
                <c:pt idx="1135">
                  <c:v>10.16015708281935</c:v>
                </c:pt>
                <c:pt idx="1136">
                  <c:v>10.13731568840616</c:v>
                </c:pt>
                <c:pt idx="1137">
                  <c:v>10.1479162058753</c:v>
                </c:pt>
                <c:pt idx="1138">
                  <c:v>10.16592058098048</c:v>
                </c:pt>
                <c:pt idx="1139">
                  <c:v>10.17953516655986</c:v>
                </c:pt>
                <c:pt idx="1140">
                  <c:v>10.19388555202201</c:v>
                </c:pt>
                <c:pt idx="1141">
                  <c:v>10.22967668348765</c:v>
                </c:pt>
                <c:pt idx="1142">
                  <c:v>10.24713200350007</c:v>
                </c:pt>
                <c:pt idx="1143">
                  <c:v>10.24856597672388</c:v>
                </c:pt>
                <c:pt idx="1144">
                  <c:v>10.2406022973289</c:v>
                </c:pt>
                <c:pt idx="1145">
                  <c:v>10.24594679572634</c:v>
                </c:pt>
                <c:pt idx="1146">
                  <c:v>10.24508996125251</c:v>
                </c:pt>
                <c:pt idx="1147">
                  <c:v>10.25955534814092</c:v>
                </c:pt>
                <c:pt idx="1148">
                  <c:v>10.26693616466848</c:v>
                </c:pt>
                <c:pt idx="1149">
                  <c:v>10.24599849722358</c:v>
                </c:pt>
                <c:pt idx="1150">
                  <c:v>10.18782282343988</c:v>
                </c:pt>
                <c:pt idx="1151">
                  <c:v>10.19465107343673</c:v>
                </c:pt>
                <c:pt idx="1152">
                  <c:v>10.22531980336639</c:v>
                </c:pt>
                <c:pt idx="1153">
                  <c:v>10.24878721297618</c:v>
                </c:pt>
                <c:pt idx="1154">
                  <c:v>10.26168131324096</c:v>
                </c:pt>
                <c:pt idx="1155">
                  <c:v>10.23845310534466</c:v>
                </c:pt>
                <c:pt idx="1156">
                  <c:v>10.23514521838207</c:v>
                </c:pt>
                <c:pt idx="1157">
                  <c:v>10.26160966460443</c:v>
                </c:pt>
                <c:pt idx="1158">
                  <c:v>10.26125517463652</c:v>
                </c:pt>
                <c:pt idx="1159">
                  <c:v>10.2615490401222</c:v>
                </c:pt>
                <c:pt idx="1160">
                  <c:v>10.27344566015729</c:v>
                </c:pt>
                <c:pt idx="1161">
                  <c:v>10.30018185996866</c:v>
                </c:pt>
                <c:pt idx="1162">
                  <c:v>10.31924420590981</c:v>
                </c:pt>
                <c:pt idx="1163">
                  <c:v>10.3395667691065</c:v>
                </c:pt>
                <c:pt idx="1164">
                  <c:v>10.36280490130308</c:v>
                </c:pt>
                <c:pt idx="1165">
                  <c:v>10.35122007239124</c:v>
                </c:pt>
                <c:pt idx="1166">
                  <c:v>10.29864662928776</c:v>
                </c:pt>
                <c:pt idx="1167">
                  <c:v>10.30716298332632</c:v>
                </c:pt>
                <c:pt idx="1168">
                  <c:v>8.16245638178495</c:v>
                </c:pt>
                <c:pt idx="1169">
                  <c:v>8.15258720957082</c:v>
                </c:pt>
                <c:pt idx="1170">
                  <c:v>8.154598991475101</c:v>
                </c:pt>
                <c:pt idx="1171">
                  <c:v>8.153738481121884</c:v>
                </c:pt>
                <c:pt idx="1172">
                  <c:v>8.169172217989668</c:v>
                </c:pt>
                <c:pt idx="1173">
                  <c:v>8.186051728389518</c:v>
                </c:pt>
                <c:pt idx="1174">
                  <c:v>8.212698013422537</c:v>
                </c:pt>
                <c:pt idx="1175">
                  <c:v>8.244735175566631</c:v>
                </c:pt>
                <c:pt idx="1176">
                  <c:v>8.260964387383792</c:v>
                </c:pt>
                <c:pt idx="1177">
                  <c:v>8.318980782488861</c:v>
                </c:pt>
                <c:pt idx="1178">
                  <c:v>8.37435633867904</c:v>
                </c:pt>
                <c:pt idx="1179">
                  <c:v>8.426966928872747</c:v>
                </c:pt>
                <c:pt idx="1180">
                  <c:v>8.484711776411881</c:v>
                </c:pt>
                <c:pt idx="1181">
                  <c:v>8.53419042599638</c:v>
                </c:pt>
                <c:pt idx="1182">
                  <c:v>8.53354303891062</c:v>
                </c:pt>
                <c:pt idx="1183">
                  <c:v>8.564525970511752</c:v>
                </c:pt>
                <c:pt idx="1184">
                  <c:v>8.41169088846341</c:v>
                </c:pt>
                <c:pt idx="1185">
                  <c:v>8.431824018286837</c:v>
                </c:pt>
                <c:pt idx="1186">
                  <c:v>8.46448079101609</c:v>
                </c:pt>
                <c:pt idx="1187">
                  <c:v>8.462558909118872</c:v>
                </c:pt>
                <c:pt idx="1188">
                  <c:v>8.498725950483774</c:v>
                </c:pt>
                <c:pt idx="1189">
                  <c:v>8.595223528842918</c:v>
                </c:pt>
                <c:pt idx="1190">
                  <c:v>8.723557483734837</c:v>
                </c:pt>
                <c:pt idx="1191">
                  <c:v>8.817007446167195</c:v>
                </c:pt>
                <c:pt idx="1192">
                  <c:v>8.90256761023891</c:v>
                </c:pt>
                <c:pt idx="1193">
                  <c:v>8.987283363780827</c:v>
                </c:pt>
                <c:pt idx="1194">
                  <c:v>9.0709765449592</c:v>
                </c:pt>
                <c:pt idx="1195">
                  <c:v>9.16205059115646</c:v>
                </c:pt>
                <c:pt idx="1196">
                  <c:v>9.235872385990399</c:v>
                </c:pt>
                <c:pt idx="1197">
                  <c:v>9.25615643668824</c:v>
                </c:pt>
                <c:pt idx="1198">
                  <c:v>9.254524188881371</c:v>
                </c:pt>
                <c:pt idx="1199">
                  <c:v>9.32323984951997</c:v>
                </c:pt>
                <c:pt idx="1200">
                  <c:v>7.178901747724512</c:v>
                </c:pt>
                <c:pt idx="1201">
                  <c:v>7.191157277179468</c:v>
                </c:pt>
                <c:pt idx="1202">
                  <c:v>7.168646400449941</c:v>
                </c:pt>
                <c:pt idx="1203">
                  <c:v>7.174558435791638</c:v>
                </c:pt>
                <c:pt idx="1204">
                  <c:v>7.17125738526196</c:v>
                </c:pt>
                <c:pt idx="1205">
                  <c:v>7.151211656386083</c:v>
                </c:pt>
                <c:pt idx="1206">
                  <c:v>7.162295751729772</c:v>
                </c:pt>
                <c:pt idx="1207">
                  <c:v>7.14176821486113</c:v>
                </c:pt>
                <c:pt idx="1208">
                  <c:v>7.14465819600595</c:v>
                </c:pt>
                <c:pt idx="1209">
                  <c:v>7.16834403548164</c:v>
                </c:pt>
                <c:pt idx="1210">
                  <c:v>7.199526181928564</c:v>
                </c:pt>
                <c:pt idx="1211">
                  <c:v>7.234488608310505</c:v>
                </c:pt>
                <c:pt idx="1212">
                  <c:v>7.275830616999084</c:v>
                </c:pt>
                <c:pt idx="1213">
                  <c:v>7.264828634028605</c:v>
                </c:pt>
                <c:pt idx="1214">
                  <c:v>7.264028107261018</c:v>
                </c:pt>
                <c:pt idx="1215">
                  <c:v>7.27102033610863</c:v>
                </c:pt>
                <c:pt idx="1216">
                  <c:v>7.548414421836172</c:v>
                </c:pt>
                <c:pt idx="1217">
                  <c:v>7.591769161401838</c:v>
                </c:pt>
                <c:pt idx="1218">
                  <c:v>7.62885410930474</c:v>
                </c:pt>
                <c:pt idx="1219">
                  <c:v>7.715918812943475</c:v>
                </c:pt>
                <c:pt idx="1220">
                  <c:v>7.712164295872396</c:v>
                </c:pt>
                <c:pt idx="1221">
                  <c:v>7.764232121310925</c:v>
                </c:pt>
                <c:pt idx="1222">
                  <c:v>7.714850414909117</c:v>
                </c:pt>
                <c:pt idx="1223">
                  <c:v>7.75641554058237</c:v>
                </c:pt>
                <c:pt idx="1224">
                  <c:v>7.781942478521083</c:v>
                </c:pt>
                <c:pt idx="1225">
                  <c:v>7.772889270178592</c:v>
                </c:pt>
                <c:pt idx="1226">
                  <c:v>7.7584300849073</c:v>
                </c:pt>
                <c:pt idx="1227">
                  <c:v>7.760537204822027</c:v>
                </c:pt>
                <c:pt idx="1228">
                  <c:v>7.748548065511904</c:v>
                </c:pt>
                <c:pt idx="1229">
                  <c:v>7.721950389799806</c:v>
                </c:pt>
                <c:pt idx="1230">
                  <c:v>7.700113766350427</c:v>
                </c:pt>
                <c:pt idx="1231">
                  <c:v>7.709732382105791</c:v>
                </c:pt>
                <c:pt idx="1232">
                  <c:v>10.53468134425763</c:v>
                </c:pt>
                <c:pt idx="1233">
                  <c:v>10.49092054268796</c:v>
                </c:pt>
                <c:pt idx="1234">
                  <c:v>10.47094702839187</c:v>
                </c:pt>
                <c:pt idx="1235">
                  <c:v>10.48345295776596</c:v>
                </c:pt>
                <c:pt idx="1236">
                  <c:v>10.42669263579725</c:v>
                </c:pt>
                <c:pt idx="1237">
                  <c:v>10.43393341035474</c:v>
                </c:pt>
                <c:pt idx="1238">
                  <c:v>10.40311872094543</c:v>
                </c:pt>
                <c:pt idx="1239">
                  <c:v>10.40668026250108</c:v>
                </c:pt>
                <c:pt idx="1240">
                  <c:v>10.54041805993635</c:v>
                </c:pt>
                <c:pt idx="1241">
                  <c:v>10.61154750998119</c:v>
                </c:pt>
                <c:pt idx="1242">
                  <c:v>10.68189966710036</c:v>
                </c:pt>
                <c:pt idx="1243">
                  <c:v>10.707664967267</c:v>
                </c:pt>
                <c:pt idx="1244">
                  <c:v>10.72632264470831</c:v>
                </c:pt>
                <c:pt idx="1245">
                  <c:v>10.73639667547123</c:v>
                </c:pt>
                <c:pt idx="1246">
                  <c:v>10.7579028806922</c:v>
                </c:pt>
                <c:pt idx="1247">
                  <c:v>10.78154616261253</c:v>
                </c:pt>
                <c:pt idx="1248">
                  <c:v>8.717217633425793</c:v>
                </c:pt>
                <c:pt idx="1249">
                  <c:v>8.764014352013858</c:v>
                </c:pt>
                <c:pt idx="1250">
                  <c:v>8.86018661330134</c:v>
                </c:pt>
                <c:pt idx="1251">
                  <c:v>8.922794347844668</c:v>
                </c:pt>
                <c:pt idx="1252">
                  <c:v>8.97704795204604</c:v>
                </c:pt>
                <c:pt idx="1253">
                  <c:v>9.051461594337904</c:v>
                </c:pt>
                <c:pt idx="1254">
                  <c:v>9.134321001401316</c:v>
                </c:pt>
                <c:pt idx="1255">
                  <c:v>9.20597969866026</c:v>
                </c:pt>
                <c:pt idx="1256">
                  <c:v>9.28089667632524</c:v>
                </c:pt>
                <c:pt idx="1257">
                  <c:v>9.369525992780568</c:v>
                </c:pt>
                <c:pt idx="1258">
                  <c:v>9.47561273573932</c:v>
                </c:pt>
                <c:pt idx="1259">
                  <c:v>9.596492825230551</c:v>
                </c:pt>
                <c:pt idx="1260">
                  <c:v>9.696791345155196</c:v>
                </c:pt>
                <c:pt idx="1261">
                  <c:v>9.654607138589113</c:v>
                </c:pt>
                <c:pt idx="1262">
                  <c:v>9.460827754194575</c:v>
                </c:pt>
                <c:pt idx="1263">
                  <c:v>9.526740364264195</c:v>
                </c:pt>
                <c:pt idx="1264">
                  <c:v>9.061709898706826</c:v>
                </c:pt>
                <c:pt idx="1265">
                  <c:v>9.090139896999946</c:v>
                </c:pt>
                <c:pt idx="1266">
                  <c:v>9.050684838172873</c:v>
                </c:pt>
                <c:pt idx="1267">
                  <c:v>9.072987800155427</c:v>
                </c:pt>
                <c:pt idx="1268">
                  <c:v>9.055898464369986</c:v>
                </c:pt>
                <c:pt idx="1269">
                  <c:v>9.055206322142696</c:v>
                </c:pt>
                <c:pt idx="1270">
                  <c:v>9.07801570783373</c:v>
                </c:pt>
                <c:pt idx="1271">
                  <c:v>9.0942205882223</c:v>
                </c:pt>
                <c:pt idx="1272">
                  <c:v>9.109091850252407</c:v>
                </c:pt>
                <c:pt idx="1273">
                  <c:v>9.16562388696469</c:v>
                </c:pt>
                <c:pt idx="1274">
                  <c:v>9.16085249850718</c:v>
                </c:pt>
                <c:pt idx="1275">
                  <c:v>9.156686947832385</c:v>
                </c:pt>
                <c:pt idx="1276">
                  <c:v>9.221372266720522</c:v>
                </c:pt>
                <c:pt idx="1277">
                  <c:v>9.30251483513883</c:v>
                </c:pt>
                <c:pt idx="1278">
                  <c:v>9.381613043775931</c:v>
                </c:pt>
                <c:pt idx="1279">
                  <c:v>9.401093468655164</c:v>
                </c:pt>
                <c:pt idx="1280">
                  <c:v>6.917676113319074</c:v>
                </c:pt>
                <c:pt idx="1281">
                  <c:v>6.945434970168717</c:v>
                </c:pt>
                <c:pt idx="1282">
                  <c:v>6.960172582433548</c:v>
                </c:pt>
                <c:pt idx="1283">
                  <c:v>6.994417155775389</c:v>
                </c:pt>
                <c:pt idx="1284">
                  <c:v>6.980156541215365</c:v>
                </c:pt>
                <c:pt idx="1285">
                  <c:v>7.01923707983334</c:v>
                </c:pt>
                <c:pt idx="1286">
                  <c:v>7.046324946186989</c:v>
                </c:pt>
                <c:pt idx="1287">
                  <c:v>7.045145127813911</c:v>
                </c:pt>
                <c:pt idx="1288">
                  <c:v>7.077304755829823</c:v>
                </c:pt>
                <c:pt idx="1289">
                  <c:v>7.089965013255259</c:v>
                </c:pt>
                <c:pt idx="1290">
                  <c:v>7.091064195477884</c:v>
                </c:pt>
                <c:pt idx="1291">
                  <c:v>7.144827238051763</c:v>
                </c:pt>
                <c:pt idx="1292">
                  <c:v>7.159916523570079</c:v>
                </c:pt>
                <c:pt idx="1293">
                  <c:v>7.194888253149184</c:v>
                </c:pt>
                <c:pt idx="1294">
                  <c:v>7.19491626343464</c:v>
                </c:pt>
                <c:pt idx="1295">
                  <c:v>7.214558687560439</c:v>
                </c:pt>
                <c:pt idx="1296">
                  <c:v>5.01600070210888</c:v>
                </c:pt>
                <c:pt idx="1297">
                  <c:v>5.076168721332676</c:v>
                </c:pt>
                <c:pt idx="1298">
                  <c:v>5.718759023241227</c:v>
                </c:pt>
                <c:pt idx="1299">
                  <c:v>5.887921830344284</c:v>
                </c:pt>
                <c:pt idx="1300">
                  <c:v>6.012015040372693</c:v>
                </c:pt>
                <c:pt idx="1301">
                  <c:v>6.176292674651208</c:v>
                </c:pt>
                <c:pt idx="1302">
                  <c:v>6.158837955499492</c:v>
                </c:pt>
                <c:pt idx="1303">
                  <c:v>6.162129401076663</c:v>
                </c:pt>
                <c:pt idx="1304">
                  <c:v>5.760558154964946</c:v>
                </c:pt>
                <c:pt idx="1305">
                  <c:v>5.758942124538635</c:v>
                </c:pt>
                <c:pt idx="1306">
                  <c:v>5.777168238683272</c:v>
                </c:pt>
                <c:pt idx="1307">
                  <c:v>5.81206654517533</c:v>
                </c:pt>
                <c:pt idx="1308">
                  <c:v>5.857871351996084</c:v>
                </c:pt>
                <c:pt idx="1309">
                  <c:v>5.881685863443981</c:v>
                </c:pt>
                <c:pt idx="1310">
                  <c:v>5.88494665218379</c:v>
                </c:pt>
                <c:pt idx="1311">
                  <c:v>5.905780290272897</c:v>
                </c:pt>
                <c:pt idx="1312">
                  <c:v>8.9063333567807</c:v>
                </c:pt>
                <c:pt idx="1313">
                  <c:v>8.964323413704626</c:v>
                </c:pt>
                <c:pt idx="1314">
                  <c:v>9.043315920170922</c:v>
                </c:pt>
                <c:pt idx="1315">
                  <c:v>9.123841899008933</c:v>
                </c:pt>
                <c:pt idx="1316">
                  <c:v>9.119825504453857</c:v>
                </c:pt>
                <c:pt idx="1317">
                  <c:v>9.160768703814105</c:v>
                </c:pt>
                <c:pt idx="1318">
                  <c:v>9.231177845040825</c:v>
                </c:pt>
                <c:pt idx="1319">
                  <c:v>9.301071194746624</c:v>
                </c:pt>
                <c:pt idx="1320">
                  <c:v>9.402912443074665</c:v>
                </c:pt>
                <c:pt idx="1321">
                  <c:v>9.479259422814721</c:v>
                </c:pt>
                <c:pt idx="1322">
                  <c:v>9.560602202974026</c:v>
                </c:pt>
                <c:pt idx="1323">
                  <c:v>9.64206460251626</c:v>
                </c:pt>
                <c:pt idx="1324">
                  <c:v>9.741372283040443</c:v>
                </c:pt>
                <c:pt idx="1325">
                  <c:v>9.773810904139161</c:v>
                </c:pt>
                <c:pt idx="1326">
                  <c:v>9.616517875342548</c:v>
                </c:pt>
                <c:pt idx="1327">
                  <c:v>9.676358410109715</c:v>
                </c:pt>
                <c:pt idx="1328">
                  <c:v>10.78761981605943</c:v>
                </c:pt>
                <c:pt idx="1329">
                  <c:v>10.78907274462367</c:v>
                </c:pt>
                <c:pt idx="1330">
                  <c:v>10.834230880732</c:v>
                </c:pt>
                <c:pt idx="1331">
                  <c:v>10.88467150548164</c:v>
                </c:pt>
                <c:pt idx="1332">
                  <c:v>10.95198833396211</c:v>
                </c:pt>
                <c:pt idx="1333">
                  <c:v>11.01960243863925</c:v>
                </c:pt>
                <c:pt idx="1334">
                  <c:v>11.03255831833878</c:v>
                </c:pt>
                <c:pt idx="1335">
                  <c:v>11.06231331302266</c:v>
                </c:pt>
                <c:pt idx="1336">
                  <c:v>11.06551956401353</c:v>
                </c:pt>
                <c:pt idx="1337">
                  <c:v>11.09435276014955</c:v>
                </c:pt>
                <c:pt idx="1338">
                  <c:v>11.13194591382519</c:v>
                </c:pt>
                <c:pt idx="1339">
                  <c:v>11.17021301148873</c:v>
                </c:pt>
                <c:pt idx="1340">
                  <c:v>11.21750187471485</c:v>
                </c:pt>
                <c:pt idx="1341">
                  <c:v>11.19994888390119</c:v>
                </c:pt>
                <c:pt idx="1342">
                  <c:v>11.13973570699733</c:v>
                </c:pt>
                <c:pt idx="1343">
                  <c:v>11.16953582469806</c:v>
                </c:pt>
                <c:pt idx="1344">
                  <c:v>6.776095915087423</c:v>
                </c:pt>
                <c:pt idx="1345">
                  <c:v>6.766610220591445</c:v>
                </c:pt>
                <c:pt idx="1346">
                  <c:v>6.772161224897478</c:v>
                </c:pt>
                <c:pt idx="1347">
                  <c:v>6.780186455551513</c:v>
                </c:pt>
                <c:pt idx="1348">
                  <c:v>6.795512252147678</c:v>
                </c:pt>
                <c:pt idx="1349">
                  <c:v>6.812238386593736</c:v>
                </c:pt>
                <c:pt idx="1350">
                  <c:v>6.841377564421637</c:v>
                </c:pt>
                <c:pt idx="1351">
                  <c:v>6.677015953932459</c:v>
                </c:pt>
                <c:pt idx="1352">
                  <c:v>6.741935701417462</c:v>
                </c:pt>
                <c:pt idx="1353">
                  <c:v>6.765076495314012</c:v>
                </c:pt>
                <c:pt idx="1354">
                  <c:v>6.782276728614757</c:v>
                </c:pt>
                <c:pt idx="1355">
                  <c:v>6.80377850972138</c:v>
                </c:pt>
                <c:pt idx="1356">
                  <c:v>6.837131780265691</c:v>
                </c:pt>
                <c:pt idx="1357">
                  <c:v>6.87912437327937</c:v>
                </c:pt>
                <c:pt idx="1358">
                  <c:v>6.815269785599602</c:v>
                </c:pt>
                <c:pt idx="1359">
                  <c:v>6.819417175130903</c:v>
                </c:pt>
                <c:pt idx="1360">
                  <c:v>6.413086560414909</c:v>
                </c:pt>
                <c:pt idx="1361">
                  <c:v>6.459473057819025</c:v>
                </c:pt>
                <c:pt idx="1362">
                  <c:v>6.466627341022143</c:v>
                </c:pt>
                <c:pt idx="1363">
                  <c:v>6.471257987256091</c:v>
                </c:pt>
                <c:pt idx="1364">
                  <c:v>6.467342690921988</c:v>
                </c:pt>
                <c:pt idx="1365">
                  <c:v>6.450869126821193</c:v>
                </c:pt>
                <c:pt idx="1366">
                  <c:v>6.369689304803411</c:v>
                </c:pt>
                <c:pt idx="1367">
                  <c:v>6.357527555185674</c:v>
                </c:pt>
                <c:pt idx="1368">
                  <c:v>6.382856626666046</c:v>
                </c:pt>
                <c:pt idx="1369">
                  <c:v>6.408467200037918</c:v>
                </c:pt>
                <c:pt idx="1370">
                  <c:v>6.40613806147711</c:v>
                </c:pt>
                <c:pt idx="1371">
                  <c:v>6.452295181560705</c:v>
                </c:pt>
                <c:pt idx="1372">
                  <c:v>6.480797870010407</c:v>
                </c:pt>
                <c:pt idx="1373">
                  <c:v>6.535523593516006</c:v>
                </c:pt>
                <c:pt idx="1374">
                  <c:v>6.581057863538147</c:v>
                </c:pt>
                <c:pt idx="1375">
                  <c:v>6.586252586335946</c:v>
                </c:pt>
                <c:pt idx="1376">
                  <c:v>7.849996095108391</c:v>
                </c:pt>
                <c:pt idx="1377">
                  <c:v>7.914820434261275</c:v>
                </c:pt>
                <c:pt idx="1378">
                  <c:v>7.993691774840458</c:v>
                </c:pt>
                <c:pt idx="1379">
                  <c:v>8.0686965091479</c:v>
                </c:pt>
                <c:pt idx="1380">
                  <c:v>8.121347775436009</c:v>
                </c:pt>
                <c:pt idx="1381">
                  <c:v>8.151752803259268</c:v>
                </c:pt>
                <c:pt idx="1382">
                  <c:v>8.170398734343422</c:v>
                </c:pt>
                <c:pt idx="1383">
                  <c:v>8.219107006701667</c:v>
                </c:pt>
                <c:pt idx="1384">
                  <c:v>8.28705313139471</c:v>
                </c:pt>
                <c:pt idx="1385">
                  <c:v>8.364171246634156</c:v>
                </c:pt>
                <c:pt idx="1386">
                  <c:v>8.30280491749033</c:v>
                </c:pt>
                <c:pt idx="1387">
                  <c:v>8.454177263499867</c:v>
                </c:pt>
                <c:pt idx="1388">
                  <c:v>8.51001571658845</c:v>
                </c:pt>
                <c:pt idx="1389">
                  <c:v>8.556462260273095</c:v>
                </c:pt>
                <c:pt idx="1390">
                  <c:v>8.511629948604883</c:v>
                </c:pt>
                <c:pt idx="1391">
                  <c:v>8.558563386972279</c:v>
                </c:pt>
                <c:pt idx="1392">
                  <c:v>6.547407877083775</c:v>
                </c:pt>
                <c:pt idx="1393">
                  <c:v>6.560172216774639</c:v>
                </c:pt>
                <c:pt idx="1394">
                  <c:v>6.606911139229909</c:v>
                </c:pt>
                <c:pt idx="1395">
                  <c:v>6.64657814533797</c:v>
                </c:pt>
                <c:pt idx="1396">
                  <c:v>6.69203242750112</c:v>
                </c:pt>
                <c:pt idx="1397">
                  <c:v>6.702640803037866</c:v>
                </c:pt>
                <c:pt idx="1398">
                  <c:v>6.794711818364901</c:v>
                </c:pt>
                <c:pt idx="1399">
                  <c:v>6.812217918891346</c:v>
                </c:pt>
                <c:pt idx="1400">
                  <c:v>6.860117479043476</c:v>
                </c:pt>
                <c:pt idx="1401">
                  <c:v>6.857636211127613</c:v>
                </c:pt>
                <c:pt idx="1402">
                  <c:v>6.892650475300434</c:v>
                </c:pt>
                <c:pt idx="1403">
                  <c:v>6.920472317037465</c:v>
                </c:pt>
                <c:pt idx="1404">
                  <c:v>6.93886627589972</c:v>
                </c:pt>
                <c:pt idx="1405">
                  <c:v>6.963057892708595</c:v>
                </c:pt>
                <c:pt idx="1406">
                  <c:v>6.981478256809224</c:v>
                </c:pt>
                <c:pt idx="1407">
                  <c:v>7.013162535580331</c:v>
                </c:pt>
                <c:pt idx="1408">
                  <c:v>9.727190023349703</c:v>
                </c:pt>
                <c:pt idx="1409">
                  <c:v>9.758990383939807</c:v>
                </c:pt>
                <c:pt idx="1410">
                  <c:v>9.802361238717688</c:v>
                </c:pt>
                <c:pt idx="1411">
                  <c:v>9.847138563489288</c:v>
                </c:pt>
                <c:pt idx="1412">
                  <c:v>9.88549623240135</c:v>
                </c:pt>
                <c:pt idx="1413">
                  <c:v>9.92946641042628</c:v>
                </c:pt>
                <c:pt idx="1414">
                  <c:v>9.90550665866849</c:v>
                </c:pt>
                <c:pt idx="1415">
                  <c:v>9.92389211956469</c:v>
                </c:pt>
                <c:pt idx="1416">
                  <c:v>9.914150989840438</c:v>
                </c:pt>
                <c:pt idx="1417">
                  <c:v>9.916384423980823</c:v>
                </c:pt>
                <c:pt idx="1418">
                  <c:v>9.950278026568394</c:v>
                </c:pt>
                <c:pt idx="1419">
                  <c:v>9.978808328073896</c:v>
                </c:pt>
                <c:pt idx="1420">
                  <c:v>10.00862800700715</c:v>
                </c:pt>
                <c:pt idx="1421">
                  <c:v>10.02697655453069</c:v>
                </c:pt>
                <c:pt idx="1422">
                  <c:v>9.998217255538531</c:v>
                </c:pt>
                <c:pt idx="1423">
                  <c:v>10.01642019450964</c:v>
                </c:pt>
                <c:pt idx="1424">
                  <c:v>7.372865903301075</c:v>
                </c:pt>
                <c:pt idx="1425">
                  <c:v>7.402255029397051</c:v>
                </c:pt>
                <c:pt idx="1426">
                  <c:v>7.33365488072872</c:v>
                </c:pt>
                <c:pt idx="1427">
                  <c:v>7.333588226671111</c:v>
                </c:pt>
                <c:pt idx="1428">
                  <c:v>7.370522358025639</c:v>
                </c:pt>
                <c:pt idx="1429">
                  <c:v>7.361077113728307</c:v>
                </c:pt>
                <c:pt idx="1430">
                  <c:v>7.361696330714985</c:v>
                </c:pt>
                <c:pt idx="1431">
                  <c:v>7.344728677069903</c:v>
                </c:pt>
                <c:pt idx="1432">
                  <c:v>7.371550667622329</c:v>
                </c:pt>
                <c:pt idx="1433">
                  <c:v>7.394989540168313</c:v>
                </c:pt>
                <c:pt idx="1434">
                  <c:v>7.421716763646375</c:v>
                </c:pt>
                <c:pt idx="1435">
                  <c:v>7.573537876439791</c:v>
                </c:pt>
                <c:pt idx="1436">
                  <c:v>7.490046608698347</c:v>
                </c:pt>
                <c:pt idx="1437">
                  <c:v>7.502090731285445</c:v>
                </c:pt>
                <c:pt idx="1438">
                  <c:v>7.468147742787409</c:v>
                </c:pt>
                <c:pt idx="1439">
                  <c:v>7.479926871164787</c:v>
                </c:pt>
                <c:pt idx="1440">
                  <c:v>8.896916792224043</c:v>
                </c:pt>
                <c:pt idx="1441">
                  <c:v>8.941062210684787</c:v>
                </c:pt>
                <c:pt idx="1442">
                  <c:v>8.983857461961266</c:v>
                </c:pt>
                <c:pt idx="1443">
                  <c:v>9.032278234841891</c:v>
                </c:pt>
                <c:pt idx="1444">
                  <c:v>9.04533855426031</c:v>
                </c:pt>
                <c:pt idx="1445">
                  <c:v>9.121933624741267</c:v>
                </c:pt>
                <c:pt idx="1446">
                  <c:v>9.136443471293413</c:v>
                </c:pt>
                <c:pt idx="1447">
                  <c:v>9.148796451713291</c:v>
                </c:pt>
                <c:pt idx="1448">
                  <c:v>9.174342275341057</c:v>
                </c:pt>
                <c:pt idx="1449">
                  <c:v>9.221598956738806</c:v>
                </c:pt>
                <c:pt idx="1450">
                  <c:v>9.225968313173016</c:v>
                </c:pt>
                <c:pt idx="1451">
                  <c:v>9.256886594187697</c:v>
                </c:pt>
                <c:pt idx="1452">
                  <c:v>9.30448420100902</c:v>
                </c:pt>
                <c:pt idx="1453">
                  <c:v>9.347671499533474</c:v>
                </c:pt>
                <c:pt idx="1454">
                  <c:v>9.36375292635991</c:v>
                </c:pt>
                <c:pt idx="1455">
                  <c:v>9.395015474300137</c:v>
                </c:pt>
                <c:pt idx="1456">
                  <c:v>9.207164616126924</c:v>
                </c:pt>
                <c:pt idx="1457">
                  <c:v>9.241763992433386</c:v>
                </c:pt>
                <c:pt idx="1458">
                  <c:v>9.29278561673608</c:v>
                </c:pt>
                <c:pt idx="1459">
                  <c:v>9.326679358137988</c:v>
                </c:pt>
                <c:pt idx="1460">
                  <c:v>9.350778666329233</c:v>
                </c:pt>
                <c:pt idx="1461">
                  <c:v>9.400508275742822</c:v>
                </c:pt>
                <c:pt idx="1462">
                  <c:v>9.388497555058705</c:v>
                </c:pt>
                <c:pt idx="1463">
                  <c:v>9.3865969541974</c:v>
                </c:pt>
                <c:pt idx="1464">
                  <c:v>9.389888260232144</c:v>
                </c:pt>
                <c:pt idx="1465">
                  <c:v>9.419439223255872</c:v>
                </c:pt>
                <c:pt idx="1466">
                  <c:v>9.440856969574118</c:v>
                </c:pt>
                <c:pt idx="1467">
                  <c:v>9.47808255862764</c:v>
                </c:pt>
                <c:pt idx="1468">
                  <c:v>9.500834552494108</c:v>
                </c:pt>
                <c:pt idx="1469">
                  <c:v>9.505515366372312</c:v>
                </c:pt>
                <c:pt idx="1470">
                  <c:v>9.427788944625888</c:v>
                </c:pt>
                <c:pt idx="1471">
                  <c:v>9.445448608817276</c:v>
                </c:pt>
                <c:pt idx="1472">
                  <c:v>8.76274585842147</c:v>
                </c:pt>
                <c:pt idx="1473">
                  <c:v>8.769288230129836</c:v>
                </c:pt>
                <c:pt idx="1474">
                  <c:v>8.778336380272163</c:v>
                </c:pt>
                <c:pt idx="1475">
                  <c:v>8.80648491411054</c:v>
                </c:pt>
                <c:pt idx="1476">
                  <c:v>8.844322982416441</c:v>
                </c:pt>
                <c:pt idx="1477">
                  <c:v>8.884800232442044</c:v>
                </c:pt>
                <c:pt idx="1478">
                  <c:v>8.835149465686793</c:v>
                </c:pt>
                <c:pt idx="1479">
                  <c:v>8.840894244377915</c:v>
                </c:pt>
                <c:pt idx="1480">
                  <c:v>8.86643007849812</c:v>
                </c:pt>
                <c:pt idx="1481">
                  <c:v>8.904628048342881</c:v>
                </c:pt>
                <c:pt idx="1482">
                  <c:v>8.9432968402243</c:v>
                </c:pt>
                <c:pt idx="1483">
                  <c:v>8.98082322748261</c:v>
                </c:pt>
                <c:pt idx="1484">
                  <c:v>9.037179610937304</c:v>
                </c:pt>
                <c:pt idx="1485">
                  <c:v>9.083326155064861</c:v>
                </c:pt>
                <c:pt idx="1486">
                  <c:v>9.07574226065332</c:v>
                </c:pt>
                <c:pt idx="1487">
                  <c:v>9.098875685707211</c:v>
                </c:pt>
                <c:pt idx="1488">
                  <c:v>7.5364257033226</c:v>
                </c:pt>
                <c:pt idx="1489">
                  <c:v>7.552957950853705</c:v>
                </c:pt>
                <c:pt idx="1490">
                  <c:v>7.583018767468378</c:v>
                </c:pt>
                <c:pt idx="1491">
                  <c:v>7.606670537494078</c:v>
                </c:pt>
                <c:pt idx="1492">
                  <c:v>7.626291435941326</c:v>
                </c:pt>
                <c:pt idx="1493">
                  <c:v>7.619176624399299</c:v>
                </c:pt>
                <c:pt idx="1494">
                  <c:v>7.635682118846404</c:v>
                </c:pt>
                <c:pt idx="1495">
                  <c:v>7.668786774448828</c:v>
                </c:pt>
                <c:pt idx="1496">
                  <c:v>7.723132648324921</c:v>
                </c:pt>
                <c:pt idx="1497">
                  <c:v>7.810920267461448</c:v>
                </c:pt>
                <c:pt idx="1498">
                  <c:v>7.868183865864784</c:v>
                </c:pt>
                <c:pt idx="1499">
                  <c:v>7.938084819587515</c:v>
                </c:pt>
                <c:pt idx="1500">
                  <c:v>8.02372459858668</c:v>
                </c:pt>
                <c:pt idx="1501">
                  <c:v>8.097274984059796</c:v>
                </c:pt>
                <c:pt idx="1502">
                  <c:v>8.070414626342824</c:v>
                </c:pt>
                <c:pt idx="1503">
                  <c:v>8.112788788287643</c:v>
                </c:pt>
                <c:pt idx="1504">
                  <c:v>8.810726873379826</c:v>
                </c:pt>
                <c:pt idx="1505">
                  <c:v>8.841186080864535</c:v>
                </c:pt>
                <c:pt idx="1506">
                  <c:v>8.87164528834924</c:v>
                </c:pt>
                <c:pt idx="1507">
                  <c:v>8.90541900353677</c:v>
                </c:pt>
                <c:pt idx="1508">
                  <c:v>8.797349449803118</c:v>
                </c:pt>
                <c:pt idx="1509">
                  <c:v>8.825040965043028</c:v>
                </c:pt>
                <c:pt idx="1510">
                  <c:v>8.840745289914964</c:v>
                </c:pt>
                <c:pt idx="1511">
                  <c:v>8.870938120728288</c:v>
                </c:pt>
                <c:pt idx="1512">
                  <c:v>8.910707186311122</c:v>
                </c:pt>
                <c:pt idx="1513">
                  <c:v>8.968183094210106</c:v>
                </c:pt>
                <c:pt idx="1514">
                  <c:v>9.019745738617567</c:v>
                </c:pt>
                <c:pt idx="1515">
                  <c:v>9.107392906741881</c:v>
                </c:pt>
                <c:pt idx="1516">
                  <c:v>9.20980640834219</c:v>
                </c:pt>
                <c:pt idx="1517">
                  <c:v>9.274273115230303</c:v>
                </c:pt>
                <c:pt idx="1518">
                  <c:v>9.212585457126888</c:v>
                </c:pt>
                <c:pt idx="1519">
                  <c:v>9.24548862808661</c:v>
                </c:pt>
                <c:pt idx="1520">
                  <c:v>7.857380848122849</c:v>
                </c:pt>
                <c:pt idx="1521">
                  <c:v>7.957925945926921</c:v>
                </c:pt>
                <c:pt idx="1522">
                  <c:v>7.921187689889409</c:v>
                </c:pt>
                <c:pt idx="1523">
                  <c:v>7.981243242964095</c:v>
                </c:pt>
                <c:pt idx="1524">
                  <c:v>7.973299786981592</c:v>
                </c:pt>
                <c:pt idx="1525">
                  <c:v>7.9763428306183</c:v>
                </c:pt>
                <c:pt idx="1526">
                  <c:v>8.036843105131753</c:v>
                </c:pt>
                <c:pt idx="1527">
                  <c:v>8.057530430641577</c:v>
                </c:pt>
                <c:pt idx="1528">
                  <c:v>8.10703999852514</c:v>
                </c:pt>
                <c:pt idx="1529">
                  <c:v>8.142168435932845</c:v>
                </c:pt>
                <c:pt idx="1530">
                  <c:v>8.159568703776687</c:v>
                </c:pt>
                <c:pt idx="1531">
                  <c:v>8.222124330003538</c:v>
                </c:pt>
                <c:pt idx="1532">
                  <c:v>8.236456460868927</c:v>
                </c:pt>
                <c:pt idx="1533">
                  <c:v>8.278339568081506</c:v>
                </c:pt>
                <c:pt idx="1534">
                  <c:v>8.31415157107021</c:v>
                </c:pt>
                <c:pt idx="1535">
                  <c:v>8.344653289785496</c:v>
                </c:pt>
                <c:pt idx="1536">
                  <c:v>8.39388999147011</c:v>
                </c:pt>
                <c:pt idx="1537">
                  <c:v>8.400637153467883</c:v>
                </c:pt>
                <c:pt idx="1538">
                  <c:v>8.417339923967864</c:v>
                </c:pt>
                <c:pt idx="1539">
                  <c:v>8.425593195424093</c:v>
                </c:pt>
                <c:pt idx="1540">
                  <c:v>8.435603722245513</c:v>
                </c:pt>
                <c:pt idx="1541">
                  <c:v>8.448034084391887</c:v>
                </c:pt>
                <c:pt idx="1542">
                  <c:v>8.439240108354037</c:v>
                </c:pt>
                <c:pt idx="1543">
                  <c:v>8.466510917863876</c:v>
                </c:pt>
                <c:pt idx="1544">
                  <c:v>8.489169708510216</c:v>
                </c:pt>
                <c:pt idx="1545">
                  <c:v>8.586169276969517</c:v>
                </c:pt>
                <c:pt idx="1546">
                  <c:v>8.59214698521641</c:v>
                </c:pt>
                <c:pt idx="1547">
                  <c:v>8.64115185883939</c:v>
                </c:pt>
                <c:pt idx="1548">
                  <c:v>8.673959281490003</c:v>
                </c:pt>
                <c:pt idx="1549">
                  <c:v>8.696458234044125</c:v>
                </c:pt>
                <c:pt idx="1550">
                  <c:v>8.66918777885436</c:v>
                </c:pt>
                <c:pt idx="1551">
                  <c:v>8.692994566041818</c:v>
                </c:pt>
                <c:pt idx="1552">
                  <c:v>6.695356933241282</c:v>
                </c:pt>
                <c:pt idx="1553">
                  <c:v>6.722326712758377</c:v>
                </c:pt>
                <c:pt idx="1554">
                  <c:v>6.746730384911426</c:v>
                </c:pt>
                <c:pt idx="1555">
                  <c:v>6.751859665918277</c:v>
                </c:pt>
                <c:pt idx="1556">
                  <c:v>6.770904995243984</c:v>
                </c:pt>
                <c:pt idx="1557">
                  <c:v>6.807515948517439</c:v>
                </c:pt>
                <c:pt idx="1558">
                  <c:v>6.831471233104827</c:v>
                </c:pt>
                <c:pt idx="1559">
                  <c:v>6.810346692164886</c:v>
                </c:pt>
                <c:pt idx="1560">
                  <c:v>6.827375873875884</c:v>
                </c:pt>
                <c:pt idx="1561">
                  <c:v>6.852175979674236</c:v>
                </c:pt>
                <c:pt idx="1562">
                  <c:v>6.862681941279368</c:v>
                </c:pt>
                <c:pt idx="1563">
                  <c:v>6.879645874517716</c:v>
                </c:pt>
                <c:pt idx="1564">
                  <c:v>6.893715088594132</c:v>
                </c:pt>
                <c:pt idx="1565">
                  <c:v>6.927514333163117</c:v>
                </c:pt>
                <c:pt idx="1566">
                  <c:v>6.955153168285032</c:v>
                </c:pt>
                <c:pt idx="1567">
                  <c:v>6.97164209351729</c:v>
                </c:pt>
                <c:pt idx="1568">
                  <c:v>9.935450700600597</c:v>
                </c:pt>
                <c:pt idx="1569">
                  <c:v>9.953211263018438</c:v>
                </c:pt>
                <c:pt idx="1570">
                  <c:v>9.95688856905961</c:v>
                </c:pt>
                <c:pt idx="1571">
                  <c:v>9.953181230098984</c:v>
                </c:pt>
                <c:pt idx="1572">
                  <c:v>9.99928096513721</c:v>
                </c:pt>
                <c:pt idx="1573">
                  <c:v>10.01666348607567</c:v>
                </c:pt>
                <c:pt idx="1574">
                  <c:v>10.04529063684515</c:v>
                </c:pt>
                <c:pt idx="1575">
                  <c:v>10.07558825202642</c:v>
                </c:pt>
                <c:pt idx="1576">
                  <c:v>10.09787881441985</c:v>
                </c:pt>
                <c:pt idx="1577">
                  <c:v>10.11896321755397</c:v>
                </c:pt>
                <c:pt idx="1578">
                  <c:v>10.13875197327752</c:v>
                </c:pt>
                <c:pt idx="1579">
                  <c:v>10.13510039369446</c:v>
                </c:pt>
                <c:pt idx="1580">
                  <c:v>10.15368390029416</c:v>
                </c:pt>
                <c:pt idx="1581">
                  <c:v>10.13013075793587</c:v>
                </c:pt>
                <c:pt idx="1582">
                  <c:v>10.11481038006426</c:v>
                </c:pt>
                <c:pt idx="1583">
                  <c:v>10.13127285267471</c:v>
                </c:pt>
                <c:pt idx="1584">
                  <c:v>6.412587617393938</c:v>
                </c:pt>
                <c:pt idx="1585">
                  <c:v>6.412384422193988</c:v>
                </c:pt>
                <c:pt idx="1586">
                  <c:v>6.405373372335811</c:v>
                </c:pt>
                <c:pt idx="1587">
                  <c:v>6.470198600302272</c:v>
                </c:pt>
                <c:pt idx="1588">
                  <c:v>6.430290989948425</c:v>
                </c:pt>
                <c:pt idx="1589">
                  <c:v>6.38211374354115</c:v>
                </c:pt>
                <c:pt idx="1590">
                  <c:v>6.417108693933177</c:v>
                </c:pt>
                <c:pt idx="1591">
                  <c:v>6.413177522948006</c:v>
                </c:pt>
                <c:pt idx="1592">
                  <c:v>6.43096782305887</c:v>
                </c:pt>
                <c:pt idx="1593">
                  <c:v>6.397104960572937</c:v>
                </c:pt>
                <c:pt idx="1594">
                  <c:v>6.404910691760651</c:v>
                </c:pt>
                <c:pt idx="1595">
                  <c:v>6.42369664333314</c:v>
                </c:pt>
                <c:pt idx="1596">
                  <c:v>6.417532832287367</c:v>
                </c:pt>
                <c:pt idx="1597">
                  <c:v>6.469131315677755</c:v>
                </c:pt>
                <c:pt idx="1598">
                  <c:v>7.130898830296347</c:v>
                </c:pt>
                <c:pt idx="1599">
                  <c:v>7.155585079030296</c:v>
                </c:pt>
                <c:pt idx="1600">
                  <c:v>7.254819727985085</c:v>
                </c:pt>
                <c:pt idx="1601">
                  <c:v>7.272214991285429</c:v>
                </c:pt>
                <c:pt idx="1602">
                  <c:v>7.274298732939957</c:v>
                </c:pt>
                <c:pt idx="1603">
                  <c:v>7.268463763122712</c:v>
                </c:pt>
                <c:pt idx="1604">
                  <c:v>7.255006224599193</c:v>
                </c:pt>
                <c:pt idx="1605">
                  <c:v>7.28322387445551</c:v>
                </c:pt>
                <c:pt idx="1606">
                  <c:v>7.289415860273838</c:v>
                </c:pt>
                <c:pt idx="1607">
                  <c:v>7.28051421423462</c:v>
                </c:pt>
                <c:pt idx="1608">
                  <c:v>7.354356957383675</c:v>
                </c:pt>
                <c:pt idx="1609">
                  <c:v>7.4310181761203</c:v>
                </c:pt>
                <c:pt idx="1610">
                  <c:v>7.459653227576758</c:v>
                </c:pt>
                <c:pt idx="1611">
                  <c:v>7.495996899959891</c:v>
                </c:pt>
                <c:pt idx="1612">
                  <c:v>7.534878023899753</c:v>
                </c:pt>
                <c:pt idx="1613">
                  <c:v>7.569793492801777</c:v>
                </c:pt>
                <c:pt idx="1614">
                  <c:v>7.60129168190577</c:v>
                </c:pt>
                <c:pt idx="1615">
                  <c:v>7.628103821643594</c:v>
                </c:pt>
                <c:pt idx="1616">
                  <c:v>10.53257255869427</c:v>
                </c:pt>
                <c:pt idx="1617">
                  <c:v>10.57750739289755</c:v>
                </c:pt>
                <c:pt idx="1618">
                  <c:v>10.6247704040479</c:v>
                </c:pt>
                <c:pt idx="1619">
                  <c:v>10.64493000833526</c:v>
                </c:pt>
                <c:pt idx="1620">
                  <c:v>10.65868775671685</c:v>
                </c:pt>
                <c:pt idx="1621">
                  <c:v>10.68377796364204</c:v>
                </c:pt>
                <c:pt idx="1622">
                  <c:v>10.69859736520316</c:v>
                </c:pt>
                <c:pt idx="1623">
                  <c:v>10.7079825205948</c:v>
                </c:pt>
                <c:pt idx="1624">
                  <c:v>10.71215690911124</c:v>
                </c:pt>
                <c:pt idx="1625">
                  <c:v>10.74416179239658</c:v>
                </c:pt>
                <c:pt idx="1626">
                  <c:v>10.76438140642027</c:v>
                </c:pt>
                <c:pt idx="1627">
                  <c:v>10.77888203123938</c:v>
                </c:pt>
                <c:pt idx="1628">
                  <c:v>10.79547880772143</c:v>
                </c:pt>
                <c:pt idx="1629">
                  <c:v>10.8010034258545</c:v>
                </c:pt>
                <c:pt idx="1630">
                  <c:v>10.77218257280293</c:v>
                </c:pt>
                <c:pt idx="1631">
                  <c:v>10.78911730013617</c:v>
                </c:pt>
                <c:pt idx="1632">
                  <c:v>9.727525940743929</c:v>
                </c:pt>
                <c:pt idx="1633">
                  <c:v>9.733167722280955</c:v>
                </c:pt>
                <c:pt idx="1634">
                  <c:v>9.770234703428823</c:v>
                </c:pt>
                <c:pt idx="1635">
                  <c:v>9.776960457165559</c:v>
                </c:pt>
                <c:pt idx="1636">
                  <c:v>9.757632407774295</c:v>
                </c:pt>
                <c:pt idx="1637">
                  <c:v>9.792744881033435</c:v>
                </c:pt>
                <c:pt idx="1638">
                  <c:v>9.847903838558085</c:v>
                </c:pt>
                <c:pt idx="1639">
                  <c:v>9.856727242912881</c:v>
                </c:pt>
                <c:pt idx="1640">
                  <c:v>9.843088690132436</c:v>
                </c:pt>
                <c:pt idx="1641">
                  <c:v>9.85917040854997</c:v>
                </c:pt>
                <c:pt idx="1642">
                  <c:v>9.879878053346557</c:v>
                </c:pt>
                <c:pt idx="1643">
                  <c:v>9.913666625124724</c:v>
                </c:pt>
                <c:pt idx="1644">
                  <c:v>9.9586076917398</c:v>
                </c:pt>
                <c:pt idx="1645">
                  <c:v>10.05762210223036</c:v>
                </c:pt>
                <c:pt idx="1646">
                  <c:v>10.12663110385034</c:v>
                </c:pt>
                <c:pt idx="1647">
                  <c:v>10.15114894423916</c:v>
                </c:pt>
                <c:pt idx="1648">
                  <c:v>7.719417383350236</c:v>
                </c:pt>
                <c:pt idx="1649">
                  <c:v>7.766983509796493</c:v>
                </c:pt>
                <c:pt idx="1650">
                  <c:v>7.700060796685723</c:v>
                </c:pt>
                <c:pt idx="1651">
                  <c:v>7.634545168116308</c:v>
                </c:pt>
                <c:pt idx="1652">
                  <c:v>7.626040080488473</c:v>
                </c:pt>
                <c:pt idx="1653">
                  <c:v>7.574231075321754</c:v>
                </c:pt>
                <c:pt idx="1654">
                  <c:v>7.54687058482531</c:v>
                </c:pt>
                <c:pt idx="1655">
                  <c:v>7.519512796477105</c:v>
                </c:pt>
                <c:pt idx="1656">
                  <c:v>7.515518919715478</c:v>
                </c:pt>
                <c:pt idx="1657">
                  <c:v>7.51728973721426</c:v>
                </c:pt>
                <c:pt idx="1658">
                  <c:v>7.527849166486084</c:v>
                </c:pt>
                <c:pt idx="1659">
                  <c:v>7.528915479493581</c:v>
                </c:pt>
                <c:pt idx="1660">
                  <c:v>7.57434118794455</c:v>
                </c:pt>
                <c:pt idx="1661">
                  <c:v>7.615459482250654</c:v>
                </c:pt>
                <c:pt idx="1662">
                  <c:v>7.636132123021489</c:v>
                </c:pt>
                <c:pt idx="1663">
                  <c:v>7.624962496050339</c:v>
                </c:pt>
                <c:pt idx="1664">
                  <c:v>8.574544771552803</c:v>
                </c:pt>
                <c:pt idx="1665">
                  <c:v>8.581864410337264</c:v>
                </c:pt>
                <c:pt idx="1666">
                  <c:v>8.631151883367559</c:v>
                </c:pt>
                <c:pt idx="1667">
                  <c:v>8.607964327034036</c:v>
                </c:pt>
                <c:pt idx="1668">
                  <c:v>8.601074907870487</c:v>
                </c:pt>
                <c:pt idx="1669">
                  <c:v>8.614810940739337</c:v>
                </c:pt>
                <c:pt idx="1670">
                  <c:v>8.602246806107784</c:v>
                </c:pt>
                <c:pt idx="1671">
                  <c:v>8.637103131166167</c:v>
                </c:pt>
                <c:pt idx="1672">
                  <c:v>8.663060926441785</c:v>
                </c:pt>
                <c:pt idx="1673">
                  <c:v>8.698567024021836</c:v>
                </c:pt>
                <c:pt idx="1674">
                  <c:v>8.752006202970626</c:v>
                </c:pt>
                <c:pt idx="1675">
                  <c:v>8.81441915222521</c:v>
                </c:pt>
                <c:pt idx="1676">
                  <c:v>8.887658227267</c:v>
                </c:pt>
                <c:pt idx="1677">
                  <c:v>8.969348497544525</c:v>
                </c:pt>
                <c:pt idx="1678">
                  <c:v>8.96649935796465</c:v>
                </c:pt>
                <c:pt idx="1679">
                  <c:v>8.995412954458368</c:v>
                </c:pt>
                <c:pt idx="1680">
                  <c:v>9.104919092966835</c:v>
                </c:pt>
                <c:pt idx="1681">
                  <c:v>9.164653581327783</c:v>
                </c:pt>
                <c:pt idx="1682">
                  <c:v>9.232291336578962</c:v>
                </c:pt>
                <c:pt idx="1683">
                  <c:v>9.28048910115191</c:v>
                </c:pt>
                <c:pt idx="1684">
                  <c:v>9.324948681943097</c:v>
                </c:pt>
                <c:pt idx="1685">
                  <c:v>9.37189657433905</c:v>
                </c:pt>
                <c:pt idx="1686">
                  <c:v>9.389240542655546</c:v>
                </c:pt>
                <c:pt idx="1687">
                  <c:v>9.404035029115578</c:v>
                </c:pt>
                <c:pt idx="1688">
                  <c:v>9.44265156823202</c:v>
                </c:pt>
                <c:pt idx="1689">
                  <c:v>9.495304487095872</c:v>
                </c:pt>
                <c:pt idx="1690">
                  <c:v>9.531275564504483</c:v>
                </c:pt>
                <c:pt idx="1691">
                  <c:v>9.592322187371856</c:v>
                </c:pt>
                <c:pt idx="1692">
                  <c:v>9.658514612104354</c:v>
                </c:pt>
                <c:pt idx="1693">
                  <c:v>9.70720730268304</c:v>
                </c:pt>
                <c:pt idx="1694">
                  <c:v>9.723465364011384</c:v>
                </c:pt>
                <c:pt idx="1695">
                  <c:v>9.764828775205601</c:v>
                </c:pt>
                <c:pt idx="1696">
                  <c:v>9.77020188914938</c:v>
                </c:pt>
                <c:pt idx="1697">
                  <c:v>9.803356604197746</c:v>
                </c:pt>
                <c:pt idx="1698">
                  <c:v>9.842875288996307</c:v>
                </c:pt>
                <c:pt idx="1699">
                  <c:v>9.888181435925913</c:v>
                </c:pt>
                <c:pt idx="1700">
                  <c:v>9.92371093638348</c:v>
                </c:pt>
                <c:pt idx="1701">
                  <c:v>9.957142984623457</c:v>
                </c:pt>
                <c:pt idx="1702">
                  <c:v>9.970075392511431</c:v>
                </c:pt>
                <c:pt idx="1703">
                  <c:v>9.96985713941165</c:v>
                </c:pt>
                <c:pt idx="1704">
                  <c:v>9.95351005859249</c:v>
                </c:pt>
                <c:pt idx="1705">
                  <c:v>9.96315336816322</c:v>
                </c:pt>
                <c:pt idx="1706">
                  <c:v>9.966184331708715</c:v>
                </c:pt>
                <c:pt idx="1707">
                  <c:v>9.977174550341851</c:v>
                </c:pt>
                <c:pt idx="1708">
                  <c:v>9.998491370379682</c:v>
                </c:pt>
                <c:pt idx="1709">
                  <c:v>9.996818374762613</c:v>
                </c:pt>
                <c:pt idx="1710">
                  <c:v>9.96973511222685</c:v>
                </c:pt>
                <c:pt idx="1711">
                  <c:v>9.982829656261877</c:v>
                </c:pt>
                <c:pt idx="1712">
                  <c:v>10.88437709397155</c:v>
                </c:pt>
                <c:pt idx="1713">
                  <c:v>10.91483630145625</c:v>
                </c:pt>
                <c:pt idx="1714">
                  <c:v>10.94529550894096</c:v>
                </c:pt>
                <c:pt idx="1715">
                  <c:v>10.97575471642567</c:v>
                </c:pt>
                <c:pt idx="1716">
                  <c:v>11.00621392391038</c:v>
                </c:pt>
                <c:pt idx="1717">
                  <c:v>11.03667313139509</c:v>
                </c:pt>
                <c:pt idx="1718">
                  <c:v>11.01967376050979</c:v>
                </c:pt>
                <c:pt idx="1719">
                  <c:v>11.03416686150255</c:v>
                </c:pt>
                <c:pt idx="1720">
                  <c:v>11.00207806173447</c:v>
                </c:pt>
                <c:pt idx="1721">
                  <c:v>11.10561268487195</c:v>
                </c:pt>
                <c:pt idx="1722">
                  <c:v>11.07368193584472</c:v>
                </c:pt>
                <c:pt idx="1723">
                  <c:v>11.12198970880403</c:v>
                </c:pt>
                <c:pt idx="1724">
                  <c:v>11.23076351697312</c:v>
                </c:pt>
                <c:pt idx="1725">
                  <c:v>11.33908588969738</c:v>
                </c:pt>
                <c:pt idx="1726">
                  <c:v>11.32632666477147</c:v>
                </c:pt>
                <c:pt idx="1727">
                  <c:v>11.35532514279573</c:v>
                </c:pt>
                <c:pt idx="1728">
                  <c:v>8.954497767765795</c:v>
                </c:pt>
                <c:pt idx="1729">
                  <c:v>8.984956975250505</c:v>
                </c:pt>
                <c:pt idx="1730">
                  <c:v>9.015416182735213</c:v>
                </c:pt>
                <c:pt idx="1731">
                  <c:v>9.045875390219923</c:v>
                </c:pt>
                <c:pt idx="1732">
                  <c:v>9.07633459770463</c:v>
                </c:pt>
                <c:pt idx="1733">
                  <c:v>9.106793805189338</c:v>
                </c:pt>
                <c:pt idx="1734">
                  <c:v>9.137253012674048</c:v>
                </c:pt>
                <c:pt idx="1735">
                  <c:v>9.167712220158757</c:v>
                </c:pt>
                <c:pt idx="1736">
                  <c:v>9.198171427643464</c:v>
                </c:pt>
                <c:pt idx="1737">
                  <c:v>9.228630635128173</c:v>
                </c:pt>
                <c:pt idx="1738">
                  <c:v>9.259089842612882</c:v>
                </c:pt>
                <c:pt idx="1739">
                  <c:v>9.28954905009759</c:v>
                </c:pt>
                <c:pt idx="1740">
                  <c:v>9.3200082575823</c:v>
                </c:pt>
                <c:pt idx="1741">
                  <c:v>9.350467465067007</c:v>
                </c:pt>
                <c:pt idx="1742">
                  <c:v>9.380926672551716</c:v>
                </c:pt>
                <c:pt idx="1743">
                  <c:v>9.410828417721584</c:v>
                </c:pt>
                <c:pt idx="1744">
                  <c:v>6.405914195367243</c:v>
                </c:pt>
                <c:pt idx="1745">
                  <c:v>6.486291722206697</c:v>
                </c:pt>
                <c:pt idx="1746">
                  <c:v>6.532857759362289</c:v>
                </c:pt>
                <c:pt idx="1747">
                  <c:v>6.517309681837553</c:v>
                </c:pt>
                <c:pt idx="1748">
                  <c:v>6.500118499702848</c:v>
                </c:pt>
                <c:pt idx="1749">
                  <c:v>6.511137711629523</c:v>
                </c:pt>
                <c:pt idx="1750">
                  <c:v>6.549404155346845</c:v>
                </c:pt>
                <c:pt idx="1751">
                  <c:v>6.626621496656581</c:v>
                </c:pt>
                <c:pt idx="1752">
                  <c:v>6.63134139071769</c:v>
                </c:pt>
                <c:pt idx="1753">
                  <c:v>6.687394909328554</c:v>
                </c:pt>
                <c:pt idx="1754">
                  <c:v>6.756956751341164</c:v>
                </c:pt>
                <c:pt idx="1755">
                  <c:v>6.821028966554765</c:v>
                </c:pt>
                <c:pt idx="1756">
                  <c:v>6.848364843213251</c:v>
                </c:pt>
                <c:pt idx="1757">
                  <c:v>6.926762438744946</c:v>
                </c:pt>
                <c:pt idx="1758">
                  <c:v>6.938854778953744</c:v>
                </c:pt>
                <c:pt idx="1759">
                  <c:v>6.976007932189937</c:v>
                </c:pt>
                <c:pt idx="1760">
                  <c:v>8.957096220684434</c:v>
                </c:pt>
                <c:pt idx="1761">
                  <c:v>8.99874091152313</c:v>
                </c:pt>
                <c:pt idx="1762">
                  <c:v>8.985217430743766</c:v>
                </c:pt>
                <c:pt idx="1763">
                  <c:v>9.031653869193691</c:v>
                </c:pt>
                <c:pt idx="1764">
                  <c:v>9.043508398211148</c:v>
                </c:pt>
                <c:pt idx="1765">
                  <c:v>9.028651898088964</c:v>
                </c:pt>
                <c:pt idx="1766">
                  <c:v>8.9639825098821</c:v>
                </c:pt>
                <c:pt idx="1767">
                  <c:v>8.986768936214042</c:v>
                </c:pt>
                <c:pt idx="1768">
                  <c:v>8.997575206607177</c:v>
                </c:pt>
                <c:pt idx="1769">
                  <c:v>9.041092665410455</c:v>
                </c:pt>
                <c:pt idx="1770">
                  <c:v>9.069153396478434</c:v>
                </c:pt>
                <c:pt idx="1771">
                  <c:v>9.113979340524567</c:v>
                </c:pt>
                <c:pt idx="1772">
                  <c:v>9.126331739609195</c:v>
                </c:pt>
                <c:pt idx="1773">
                  <c:v>9.12372068354518</c:v>
                </c:pt>
                <c:pt idx="1774">
                  <c:v>9.073562133446538</c:v>
                </c:pt>
                <c:pt idx="1775">
                  <c:v>9.08337627201394</c:v>
                </c:pt>
                <c:pt idx="1776">
                  <c:v>8.457621085244701</c:v>
                </c:pt>
                <c:pt idx="1777">
                  <c:v>8.47129457742368</c:v>
                </c:pt>
                <c:pt idx="1778">
                  <c:v>8.596598145219932</c:v>
                </c:pt>
                <c:pt idx="1779">
                  <c:v>8.647731966966789</c:v>
                </c:pt>
                <c:pt idx="1780">
                  <c:v>8.691200680746412</c:v>
                </c:pt>
                <c:pt idx="1781">
                  <c:v>8.708822351448235</c:v>
                </c:pt>
                <c:pt idx="1782">
                  <c:v>8.729937278089105</c:v>
                </c:pt>
                <c:pt idx="1783">
                  <c:v>8.766123624047422</c:v>
                </c:pt>
                <c:pt idx="1784">
                  <c:v>8.794499070499945</c:v>
                </c:pt>
                <c:pt idx="1785">
                  <c:v>8.85624894236612</c:v>
                </c:pt>
                <c:pt idx="1786">
                  <c:v>8.87559817996025</c:v>
                </c:pt>
                <c:pt idx="1787">
                  <c:v>8.965189602866328</c:v>
                </c:pt>
                <c:pt idx="1788">
                  <c:v>9.044226173012218</c:v>
                </c:pt>
                <c:pt idx="1789">
                  <c:v>9.05433763063038</c:v>
                </c:pt>
                <c:pt idx="1790">
                  <c:v>9.02547203890528</c:v>
                </c:pt>
                <c:pt idx="1791">
                  <c:v>9.066568749277813</c:v>
                </c:pt>
                <c:pt idx="1792">
                  <c:v>7.881562294227283</c:v>
                </c:pt>
                <c:pt idx="1793">
                  <c:v>7.941506712809305</c:v>
                </c:pt>
                <c:pt idx="1794">
                  <c:v>7.938826860510459</c:v>
                </c:pt>
                <c:pt idx="1795">
                  <c:v>7.952111151600302</c:v>
                </c:pt>
                <c:pt idx="1796">
                  <c:v>7.96545827053909</c:v>
                </c:pt>
                <c:pt idx="1797">
                  <c:v>8.025923743925485</c:v>
                </c:pt>
                <c:pt idx="1798">
                  <c:v>8.088964314133856</c:v>
                </c:pt>
                <c:pt idx="1799">
                  <c:v>8.128380570719372</c:v>
                </c:pt>
                <c:pt idx="1800">
                  <c:v>8.172632140131204</c:v>
                </c:pt>
                <c:pt idx="1801">
                  <c:v>8.218119408915502</c:v>
                </c:pt>
                <c:pt idx="1802">
                  <c:v>8.257985759095838</c:v>
                </c:pt>
                <c:pt idx="1803">
                  <c:v>8.27906249066139</c:v>
                </c:pt>
                <c:pt idx="1804">
                  <c:v>8.30179715144374</c:v>
                </c:pt>
                <c:pt idx="1805">
                  <c:v>8.350934361778433</c:v>
                </c:pt>
                <c:pt idx="1806">
                  <c:v>8.294130190798832</c:v>
                </c:pt>
                <c:pt idx="1807">
                  <c:v>8.32825231540524</c:v>
                </c:pt>
                <c:pt idx="1808">
                  <c:v>9.88526238205637</c:v>
                </c:pt>
                <c:pt idx="1809">
                  <c:v>9.893481968133098</c:v>
                </c:pt>
                <c:pt idx="1810">
                  <c:v>9.894019497758176</c:v>
                </c:pt>
                <c:pt idx="1811">
                  <c:v>9.896912150827127</c:v>
                </c:pt>
                <c:pt idx="1812">
                  <c:v>9.864340196452563</c:v>
                </c:pt>
                <c:pt idx="1813">
                  <c:v>9.889992758180078</c:v>
                </c:pt>
                <c:pt idx="1814">
                  <c:v>9.87360522433661</c:v>
                </c:pt>
                <c:pt idx="1815">
                  <c:v>9.853037928212248</c:v>
                </c:pt>
                <c:pt idx="1816">
                  <c:v>9.904990313847843</c:v>
                </c:pt>
                <c:pt idx="1817">
                  <c:v>9.934472328175357</c:v>
                </c:pt>
                <c:pt idx="1818">
                  <c:v>9.962685784392297</c:v>
                </c:pt>
                <c:pt idx="1819">
                  <c:v>9.96984754856961</c:v>
                </c:pt>
                <c:pt idx="1820">
                  <c:v>9.966546690514054</c:v>
                </c:pt>
                <c:pt idx="1821">
                  <c:v>9.98469212838041</c:v>
                </c:pt>
                <c:pt idx="1822">
                  <c:v>9.96744201272756</c:v>
                </c:pt>
                <c:pt idx="1823">
                  <c:v>9.97533195552363</c:v>
                </c:pt>
                <c:pt idx="1824">
                  <c:v>7.222028708824422</c:v>
                </c:pt>
                <c:pt idx="1825">
                  <c:v>7.214804274702953</c:v>
                </c:pt>
                <c:pt idx="1826">
                  <c:v>7.21857841441752</c:v>
                </c:pt>
                <c:pt idx="1827">
                  <c:v>7.24907326319176</c:v>
                </c:pt>
                <c:pt idx="1828">
                  <c:v>7.28398487508659</c:v>
                </c:pt>
                <c:pt idx="1829">
                  <c:v>7.289040737489135</c:v>
                </c:pt>
                <c:pt idx="1830">
                  <c:v>7.307623102365418</c:v>
                </c:pt>
                <c:pt idx="1831">
                  <c:v>7.288132118890175</c:v>
                </c:pt>
                <c:pt idx="1832">
                  <c:v>7.326667259890478</c:v>
                </c:pt>
                <c:pt idx="1833">
                  <c:v>7.357955597469785</c:v>
                </c:pt>
                <c:pt idx="1834">
                  <c:v>7.386490042804724</c:v>
                </c:pt>
                <c:pt idx="1835">
                  <c:v>7.38507516129262</c:v>
                </c:pt>
                <c:pt idx="1836">
                  <c:v>7.40604517871647</c:v>
                </c:pt>
                <c:pt idx="1837">
                  <c:v>7.412402556158953</c:v>
                </c:pt>
                <c:pt idx="1838">
                  <c:v>7.408266675122603</c:v>
                </c:pt>
                <c:pt idx="1839">
                  <c:v>7.423948058447976</c:v>
                </c:pt>
                <c:pt idx="1840">
                  <c:v>9.5841652684745</c:v>
                </c:pt>
                <c:pt idx="1841">
                  <c:v>9.617497709667867</c:v>
                </c:pt>
                <c:pt idx="1842">
                  <c:v>9.718748562228203</c:v>
                </c:pt>
                <c:pt idx="1843">
                  <c:v>9.779880952820382</c:v>
                </c:pt>
                <c:pt idx="1844">
                  <c:v>9.778785977458902</c:v>
                </c:pt>
                <c:pt idx="1845">
                  <c:v>9.811511712329018</c:v>
                </c:pt>
                <c:pt idx="1846">
                  <c:v>9.787663454175583</c:v>
                </c:pt>
                <c:pt idx="1847">
                  <c:v>9.769419720774935</c:v>
                </c:pt>
                <c:pt idx="1848">
                  <c:v>9.719555279334244</c:v>
                </c:pt>
                <c:pt idx="1849">
                  <c:v>9.694266365519256</c:v>
                </c:pt>
                <c:pt idx="1850">
                  <c:v>9.761475943959317</c:v>
                </c:pt>
                <c:pt idx="1851">
                  <c:v>9.820916792881597</c:v>
                </c:pt>
                <c:pt idx="1852">
                  <c:v>9.908389008488802</c:v>
                </c:pt>
                <c:pt idx="1853">
                  <c:v>9.87703381860893</c:v>
                </c:pt>
                <c:pt idx="1854">
                  <c:v>9.786181161644066</c:v>
                </c:pt>
                <c:pt idx="1855">
                  <c:v>9.79916670428896</c:v>
                </c:pt>
                <c:pt idx="1856">
                  <c:v>6.27853914956831</c:v>
                </c:pt>
                <c:pt idx="1857">
                  <c:v>6.326901929614059</c:v>
                </c:pt>
                <c:pt idx="1858">
                  <c:v>6.138820670573313</c:v>
                </c:pt>
                <c:pt idx="1859">
                  <c:v>6.119766264552704</c:v>
                </c:pt>
                <c:pt idx="1860">
                  <c:v>6.017489075720469</c:v>
                </c:pt>
                <c:pt idx="1861">
                  <c:v>6.030030112589044</c:v>
                </c:pt>
                <c:pt idx="1862">
                  <c:v>6.164499730392039</c:v>
                </c:pt>
                <c:pt idx="1863">
                  <c:v>6.368402757882611</c:v>
                </c:pt>
                <c:pt idx="1864">
                  <c:v>6.41575849614125</c:v>
                </c:pt>
                <c:pt idx="1865">
                  <c:v>6.448156491639626</c:v>
                </c:pt>
                <c:pt idx="1866">
                  <c:v>6.481383777009305</c:v>
                </c:pt>
                <c:pt idx="1867">
                  <c:v>6.520089951317204</c:v>
                </c:pt>
                <c:pt idx="1868">
                  <c:v>6.554532531605382</c:v>
                </c:pt>
                <c:pt idx="1869">
                  <c:v>6.582994100275909</c:v>
                </c:pt>
                <c:pt idx="1870">
                  <c:v>6.598065114646873</c:v>
                </c:pt>
                <c:pt idx="1871">
                  <c:v>6.633253896710796</c:v>
                </c:pt>
                <c:pt idx="1872">
                  <c:v>10.33989266739931</c:v>
                </c:pt>
                <c:pt idx="1873">
                  <c:v>10.37426670443326</c:v>
                </c:pt>
                <c:pt idx="1874">
                  <c:v>10.42081440738486</c:v>
                </c:pt>
                <c:pt idx="1875">
                  <c:v>10.3729706534961</c:v>
                </c:pt>
                <c:pt idx="1876">
                  <c:v>10.43452957835952</c:v>
                </c:pt>
                <c:pt idx="1877">
                  <c:v>10.51305862047616</c:v>
                </c:pt>
                <c:pt idx="1878">
                  <c:v>10.46181176313433</c:v>
                </c:pt>
                <c:pt idx="1879">
                  <c:v>10.49340040895387</c:v>
                </c:pt>
                <c:pt idx="1880">
                  <c:v>10.54239118577978</c:v>
                </c:pt>
                <c:pt idx="1881">
                  <c:v>10.62133294712347</c:v>
                </c:pt>
                <c:pt idx="1882">
                  <c:v>10.72270120510342</c:v>
                </c:pt>
                <c:pt idx="1883">
                  <c:v>10.7742861967313</c:v>
                </c:pt>
                <c:pt idx="1884">
                  <c:v>10.81454243429531</c:v>
                </c:pt>
                <c:pt idx="1885">
                  <c:v>10.77899450934557</c:v>
                </c:pt>
                <c:pt idx="1886">
                  <c:v>10.73591357780416</c:v>
                </c:pt>
                <c:pt idx="1887">
                  <c:v>10.7709976082264</c:v>
                </c:pt>
                <c:pt idx="1888">
                  <c:v>9.265896844055566</c:v>
                </c:pt>
                <c:pt idx="1889">
                  <c:v>9.341242327710153</c:v>
                </c:pt>
                <c:pt idx="1890">
                  <c:v>9.395252509150175</c:v>
                </c:pt>
                <c:pt idx="1891">
                  <c:v>9.436525715535859</c:v>
                </c:pt>
                <c:pt idx="1892">
                  <c:v>9.43598644672853</c:v>
                </c:pt>
                <c:pt idx="1893">
                  <c:v>9.45077751616509</c:v>
                </c:pt>
                <c:pt idx="1894">
                  <c:v>9.486858745998363</c:v>
                </c:pt>
                <c:pt idx="1895">
                  <c:v>9.53169505508465</c:v>
                </c:pt>
                <c:pt idx="1896">
                  <c:v>9.578275146110181</c:v>
                </c:pt>
                <c:pt idx="1897">
                  <c:v>9.626835906638321</c:v>
                </c:pt>
                <c:pt idx="1898">
                  <c:v>9.690517154547318</c:v>
                </c:pt>
                <c:pt idx="1899">
                  <c:v>9.771309739279276</c:v>
                </c:pt>
                <c:pt idx="1900">
                  <c:v>9.87077779460814</c:v>
                </c:pt>
                <c:pt idx="1901">
                  <c:v>9.928930527059673</c:v>
                </c:pt>
                <c:pt idx="1902">
                  <c:v>9.86279489933542</c:v>
                </c:pt>
                <c:pt idx="1903">
                  <c:v>9.907503981034834</c:v>
                </c:pt>
                <c:pt idx="1904">
                  <c:v>9.675704745191025</c:v>
                </c:pt>
                <c:pt idx="1905">
                  <c:v>9.710307260806671</c:v>
                </c:pt>
                <c:pt idx="1906">
                  <c:v>9.760747029232123</c:v>
                </c:pt>
                <c:pt idx="1907">
                  <c:v>9.79748598400242</c:v>
                </c:pt>
                <c:pt idx="1908">
                  <c:v>9.84829291264876</c:v>
                </c:pt>
                <c:pt idx="1909">
                  <c:v>9.889483463854613</c:v>
                </c:pt>
                <c:pt idx="1910">
                  <c:v>9.916069591051558</c:v>
                </c:pt>
                <c:pt idx="1911">
                  <c:v>9.954033748070126</c:v>
                </c:pt>
                <c:pt idx="1912">
                  <c:v>9.981139438740326</c:v>
                </c:pt>
                <c:pt idx="1913">
                  <c:v>10.0224602943876</c:v>
                </c:pt>
                <c:pt idx="1914">
                  <c:v>10.06465399429505</c:v>
                </c:pt>
                <c:pt idx="1915">
                  <c:v>10.11794663947071</c:v>
                </c:pt>
                <c:pt idx="1916">
                  <c:v>10.17810850572612</c:v>
                </c:pt>
                <c:pt idx="1917">
                  <c:v>10.21085625057845</c:v>
                </c:pt>
                <c:pt idx="1918">
                  <c:v>10.11885770693315</c:v>
                </c:pt>
                <c:pt idx="1919">
                  <c:v>10.1550714209621</c:v>
                </c:pt>
                <c:pt idx="1920">
                  <c:v>7.985349922862644</c:v>
                </c:pt>
                <c:pt idx="1921">
                  <c:v>7.97312400829626</c:v>
                </c:pt>
                <c:pt idx="1922">
                  <c:v>7.930689119671355</c:v>
                </c:pt>
                <c:pt idx="1923">
                  <c:v>7.920680116178779</c:v>
                </c:pt>
                <c:pt idx="1924">
                  <c:v>7.888415837269881</c:v>
                </c:pt>
                <c:pt idx="1925">
                  <c:v>7.707330901625152</c:v>
                </c:pt>
                <c:pt idx="1926">
                  <c:v>7.597345124142507</c:v>
                </c:pt>
                <c:pt idx="1927">
                  <c:v>7.542428891930288</c:v>
                </c:pt>
                <c:pt idx="1928">
                  <c:v>7.579196283777728</c:v>
                </c:pt>
                <c:pt idx="1929">
                  <c:v>7.601098786487103</c:v>
                </c:pt>
                <c:pt idx="1930">
                  <c:v>7.628258412781014</c:v>
                </c:pt>
                <c:pt idx="1931">
                  <c:v>7.67006908081999</c:v>
                </c:pt>
                <c:pt idx="1932">
                  <c:v>7.746693078972118</c:v>
                </c:pt>
                <c:pt idx="1933">
                  <c:v>7.792505925824193</c:v>
                </c:pt>
                <c:pt idx="1934">
                  <c:v>7.746081363269515</c:v>
                </c:pt>
                <c:pt idx="1935">
                  <c:v>7.724096966349949</c:v>
                </c:pt>
                <c:pt idx="1936">
                  <c:v>8.921376268658539</c:v>
                </c:pt>
                <c:pt idx="1937">
                  <c:v>8.941289861287964</c:v>
                </c:pt>
                <c:pt idx="1938">
                  <c:v>8.944531826520373</c:v>
                </c:pt>
                <c:pt idx="1939">
                  <c:v>8.926181157942112</c:v>
                </c:pt>
                <c:pt idx="1940">
                  <c:v>8.925347855295505</c:v>
                </c:pt>
                <c:pt idx="1941">
                  <c:v>8.94128336017223</c:v>
                </c:pt>
                <c:pt idx="1942">
                  <c:v>8.947805131066903</c:v>
                </c:pt>
                <c:pt idx="1943">
                  <c:v>8.970037766294351</c:v>
                </c:pt>
                <c:pt idx="1944">
                  <c:v>8.986375100484967</c:v>
                </c:pt>
                <c:pt idx="1945">
                  <c:v>9.01909495792464</c:v>
                </c:pt>
                <c:pt idx="1946">
                  <c:v>9.05914891100259</c:v>
                </c:pt>
                <c:pt idx="1947">
                  <c:v>9.102453806073306</c:v>
                </c:pt>
                <c:pt idx="1948">
                  <c:v>9.144894287337967</c:v>
                </c:pt>
                <c:pt idx="1949">
                  <c:v>9.169980022871268</c:v>
                </c:pt>
                <c:pt idx="1950">
                  <c:v>9.141296437063589</c:v>
                </c:pt>
                <c:pt idx="1951">
                  <c:v>9.160147443700225</c:v>
                </c:pt>
                <c:pt idx="1952">
                  <c:v>9.952588887693115</c:v>
                </c:pt>
                <c:pt idx="1953">
                  <c:v>9.97415999490218</c:v>
                </c:pt>
                <c:pt idx="1954">
                  <c:v>10.00948013204714</c:v>
                </c:pt>
                <c:pt idx="1955">
                  <c:v>10.04969433089553</c:v>
                </c:pt>
                <c:pt idx="1956">
                  <c:v>10.09091044940642</c:v>
                </c:pt>
                <c:pt idx="1957">
                  <c:v>10.13177103463933</c:v>
                </c:pt>
                <c:pt idx="1958">
                  <c:v>10.15630887760697</c:v>
                </c:pt>
                <c:pt idx="1959">
                  <c:v>10.16852206243187</c:v>
                </c:pt>
                <c:pt idx="1960">
                  <c:v>10.18243963013887</c:v>
                </c:pt>
                <c:pt idx="1961">
                  <c:v>10.19835911991035</c:v>
                </c:pt>
                <c:pt idx="1962">
                  <c:v>10.21745107372502</c:v>
                </c:pt>
                <c:pt idx="1963">
                  <c:v>10.24043520699814</c:v>
                </c:pt>
                <c:pt idx="1964">
                  <c:v>10.2583128009869</c:v>
                </c:pt>
                <c:pt idx="1965">
                  <c:v>10.25188656896472</c:v>
                </c:pt>
                <c:pt idx="1966">
                  <c:v>10.20603573279296</c:v>
                </c:pt>
                <c:pt idx="1967">
                  <c:v>10.22666117527242</c:v>
                </c:pt>
                <c:pt idx="1968">
                  <c:v>7.817461352938028</c:v>
                </c:pt>
                <c:pt idx="1969">
                  <c:v>7.846277850295896</c:v>
                </c:pt>
                <c:pt idx="1970">
                  <c:v>7.900766505695873</c:v>
                </c:pt>
                <c:pt idx="1971">
                  <c:v>7.939892749459685</c:v>
                </c:pt>
                <c:pt idx="1972">
                  <c:v>7.975915617388863</c:v>
                </c:pt>
                <c:pt idx="1973">
                  <c:v>8.028699940082875</c:v>
                </c:pt>
                <c:pt idx="1974">
                  <c:v>8.0086847390278</c:v>
                </c:pt>
                <c:pt idx="1975">
                  <c:v>8.040990419321417</c:v>
                </c:pt>
                <c:pt idx="1976">
                  <c:v>8.08546504636021</c:v>
                </c:pt>
                <c:pt idx="1977">
                  <c:v>8.123524124418097</c:v>
                </c:pt>
                <c:pt idx="1978">
                  <c:v>8.173541974600434</c:v>
                </c:pt>
                <c:pt idx="1979">
                  <c:v>8.236396247616418</c:v>
                </c:pt>
                <c:pt idx="1980">
                  <c:v>8.295945741160621</c:v>
                </c:pt>
                <c:pt idx="1981">
                  <c:v>8.346463249102733</c:v>
                </c:pt>
                <c:pt idx="1982">
                  <c:v>8.373997735578816</c:v>
                </c:pt>
                <c:pt idx="1983">
                  <c:v>8.41257589062177</c:v>
                </c:pt>
                <c:pt idx="1984">
                  <c:v>7.001849771959017</c:v>
                </c:pt>
                <c:pt idx="1985">
                  <c:v>7.033489535165853</c:v>
                </c:pt>
                <c:pt idx="1986">
                  <c:v>7.108270448194818</c:v>
                </c:pt>
                <c:pt idx="1987">
                  <c:v>7.125338694687877</c:v>
                </c:pt>
                <c:pt idx="1988">
                  <c:v>7.131762875833242</c:v>
                </c:pt>
                <c:pt idx="1989">
                  <c:v>7.189274917515742</c:v>
                </c:pt>
                <c:pt idx="1990">
                  <c:v>7.227475335816887</c:v>
                </c:pt>
                <c:pt idx="1991">
                  <c:v>7.259164809520133</c:v>
                </c:pt>
                <c:pt idx="1992">
                  <c:v>7.30818060972915</c:v>
                </c:pt>
                <c:pt idx="1993">
                  <c:v>7.337860950766397</c:v>
                </c:pt>
                <c:pt idx="1994">
                  <c:v>7.378370037947445</c:v>
                </c:pt>
                <c:pt idx="1995">
                  <c:v>7.46369169882254</c:v>
                </c:pt>
                <c:pt idx="1996">
                  <c:v>7.538291023851128</c:v>
                </c:pt>
                <c:pt idx="1997">
                  <c:v>7.58207638780291</c:v>
                </c:pt>
                <c:pt idx="1998">
                  <c:v>7.604168324999383</c:v>
                </c:pt>
                <c:pt idx="1999">
                  <c:v>7.646978073885776</c:v>
                </c:pt>
                <c:pt idx="2000">
                  <c:v>8.507517945661023</c:v>
                </c:pt>
                <c:pt idx="2001">
                  <c:v>8.506386761199135</c:v>
                </c:pt>
                <c:pt idx="2002">
                  <c:v>8.5483691356315</c:v>
                </c:pt>
                <c:pt idx="2003">
                  <c:v>8.549887598782545</c:v>
                </c:pt>
                <c:pt idx="2004">
                  <c:v>8.527213109530235</c:v>
                </c:pt>
                <c:pt idx="2005">
                  <c:v>8.512560699715418</c:v>
                </c:pt>
                <c:pt idx="2006">
                  <c:v>8.542900807162423</c:v>
                </c:pt>
                <c:pt idx="2007">
                  <c:v>8.57587517620972</c:v>
                </c:pt>
                <c:pt idx="2008">
                  <c:v>8.620301032082693</c:v>
                </c:pt>
                <c:pt idx="2009">
                  <c:v>8.684307459084701</c:v>
                </c:pt>
                <c:pt idx="2010">
                  <c:v>8.710678926509242</c:v>
                </c:pt>
                <c:pt idx="2011">
                  <c:v>8.748483070913204</c:v>
                </c:pt>
                <c:pt idx="2012">
                  <c:v>8.78899404042005</c:v>
                </c:pt>
                <c:pt idx="2013">
                  <c:v>8.829850103923371</c:v>
                </c:pt>
                <c:pt idx="2014">
                  <c:v>8.859408906164915</c:v>
                </c:pt>
                <c:pt idx="2015">
                  <c:v>8.886068351602173</c:v>
                </c:pt>
                <c:pt idx="2016">
                  <c:v>8.180374442777111</c:v>
                </c:pt>
                <c:pt idx="2017">
                  <c:v>8.192325295512125</c:v>
                </c:pt>
                <c:pt idx="2018">
                  <c:v>8.20521928864759</c:v>
                </c:pt>
                <c:pt idx="2019">
                  <c:v>8.208885218733815</c:v>
                </c:pt>
                <c:pt idx="2020">
                  <c:v>8.22247011372891</c:v>
                </c:pt>
                <c:pt idx="2021">
                  <c:v>8.302120773418847</c:v>
                </c:pt>
                <c:pt idx="2022">
                  <c:v>8.300375529120364</c:v>
                </c:pt>
                <c:pt idx="2023">
                  <c:v>8.310494434825454</c:v>
                </c:pt>
                <c:pt idx="2024">
                  <c:v>8.342559780027693</c:v>
                </c:pt>
                <c:pt idx="2025">
                  <c:v>8.360956031936568</c:v>
                </c:pt>
                <c:pt idx="2026">
                  <c:v>8.37440250762699</c:v>
                </c:pt>
                <c:pt idx="2027">
                  <c:v>8.391832812827818</c:v>
                </c:pt>
                <c:pt idx="2028">
                  <c:v>8.413498933164715</c:v>
                </c:pt>
                <c:pt idx="2029">
                  <c:v>8.42304243351543</c:v>
                </c:pt>
                <c:pt idx="2030">
                  <c:v>8.420432990708828</c:v>
                </c:pt>
                <c:pt idx="2031">
                  <c:v>8.43958924547266</c:v>
                </c:pt>
                <c:pt idx="2032">
                  <c:v>10.11168838014692</c:v>
                </c:pt>
                <c:pt idx="2033">
                  <c:v>10.12632404017323</c:v>
                </c:pt>
                <c:pt idx="2034">
                  <c:v>10.15232027872124</c:v>
                </c:pt>
                <c:pt idx="2035">
                  <c:v>10.19324276458779</c:v>
                </c:pt>
                <c:pt idx="2036">
                  <c:v>10.23815559019614</c:v>
                </c:pt>
                <c:pt idx="2037">
                  <c:v>10.28040610104779</c:v>
                </c:pt>
                <c:pt idx="2038">
                  <c:v>10.2901353565567</c:v>
                </c:pt>
                <c:pt idx="2039">
                  <c:v>10.31129878704539</c:v>
                </c:pt>
                <c:pt idx="2040">
                  <c:v>10.33080778192179</c:v>
                </c:pt>
                <c:pt idx="2041">
                  <c:v>10.36827330753708</c:v>
                </c:pt>
                <c:pt idx="2042">
                  <c:v>10.39583441073082</c:v>
                </c:pt>
                <c:pt idx="2043">
                  <c:v>10.43167085867254</c:v>
                </c:pt>
                <c:pt idx="2044">
                  <c:v>10.45686041663595</c:v>
                </c:pt>
                <c:pt idx="2045">
                  <c:v>10.44497371639977</c:v>
                </c:pt>
                <c:pt idx="2046">
                  <c:v>10.38326004172512</c:v>
                </c:pt>
                <c:pt idx="2047">
                  <c:v>10.40746042754636</c:v>
                </c:pt>
                <c:pt idx="2048">
                  <c:v>10.3739442271419</c:v>
                </c:pt>
                <c:pt idx="2049">
                  <c:v>10.37553295070549</c:v>
                </c:pt>
                <c:pt idx="2050">
                  <c:v>10.39410000487537</c:v>
                </c:pt>
                <c:pt idx="2051">
                  <c:v>10.41704471821755</c:v>
                </c:pt>
                <c:pt idx="2052">
                  <c:v>10.42586032040295</c:v>
                </c:pt>
                <c:pt idx="2053">
                  <c:v>10.45488022596097</c:v>
                </c:pt>
                <c:pt idx="2054">
                  <c:v>10.46000994424197</c:v>
                </c:pt>
                <c:pt idx="2055">
                  <c:v>10.4568684845661</c:v>
                </c:pt>
                <c:pt idx="2056">
                  <c:v>10.44746734521314</c:v>
                </c:pt>
                <c:pt idx="2057">
                  <c:v>10.46560465434821</c:v>
                </c:pt>
                <c:pt idx="2058">
                  <c:v>10.48525853055083</c:v>
                </c:pt>
                <c:pt idx="2059">
                  <c:v>10.51464134802461</c:v>
                </c:pt>
                <c:pt idx="2060">
                  <c:v>10.54150130652653</c:v>
                </c:pt>
                <c:pt idx="2061">
                  <c:v>10.54758895020964</c:v>
                </c:pt>
                <c:pt idx="2062">
                  <c:v>10.51742213367219</c:v>
                </c:pt>
                <c:pt idx="2063">
                  <c:v>10.52931180661898</c:v>
                </c:pt>
                <c:pt idx="2064">
                  <c:v>6.9748165842645</c:v>
                </c:pt>
                <c:pt idx="2065">
                  <c:v>6.777841292922341</c:v>
                </c:pt>
                <c:pt idx="2066">
                  <c:v>6.780756668427786</c:v>
                </c:pt>
                <c:pt idx="2067">
                  <c:v>6.818895954779476</c:v>
                </c:pt>
                <c:pt idx="2068">
                  <c:v>6.84240922551752</c:v>
                </c:pt>
                <c:pt idx="2069">
                  <c:v>6.91011401472588</c:v>
                </c:pt>
                <c:pt idx="2070">
                  <c:v>6.995980826764039</c:v>
                </c:pt>
                <c:pt idx="2071">
                  <c:v>7.072282589372144</c:v>
                </c:pt>
                <c:pt idx="2072">
                  <c:v>7.1585693443908</c:v>
                </c:pt>
                <c:pt idx="2073">
                  <c:v>7.247789886842813</c:v>
                </c:pt>
                <c:pt idx="2074">
                  <c:v>7.299975647980254</c:v>
                </c:pt>
                <c:pt idx="2075">
                  <c:v>7.35372619017967</c:v>
                </c:pt>
                <c:pt idx="2076">
                  <c:v>7.413811118280051</c:v>
                </c:pt>
                <c:pt idx="2077">
                  <c:v>7.473816218058813</c:v>
                </c:pt>
                <c:pt idx="2078">
                  <c:v>7.490404436379214</c:v>
                </c:pt>
                <c:pt idx="2079">
                  <c:v>7.544093211858256</c:v>
                </c:pt>
                <c:pt idx="2080">
                  <c:v>5.868837096653726</c:v>
                </c:pt>
                <c:pt idx="2081">
                  <c:v>5.899296304138434</c:v>
                </c:pt>
                <c:pt idx="2082">
                  <c:v>5.929755511623143</c:v>
                </c:pt>
                <c:pt idx="2083">
                  <c:v>5.960214719107852</c:v>
                </c:pt>
                <c:pt idx="2084">
                  <c:v>5.99067392659256</c:v>
                </c:pt>
                <c:pt idx="2085">
                  <c:v>6.02113313407727</c:v>
                </c:pt>
                <c:pt idx="2086">
                  <c:v>6.051592341561978</c:v>
                </c:pt>
                <c:pt idx="2087">
                  <c:v>6.082051549046686</c:v>
                </c:pt>
                <c:pt idx="2088">
                  <c:v>6.112510756531395</c:v>
                </c:pt>
                <c:pt idx="2089">
                  <c:v>6.142969964016103</c:v>
                </c:pt>
                <c:pt idx="2090">
                  <c:v>6.173429171500812</c:v>
                </c:pt>
                <c:pt idx="2091">
                  <c:v>6.20388837898552</c:v>
                </c:pt>
                <c:pt idx="2092">
                  <c:v>6.23434758647023</c:v>
                </c:pt>
                <c:pt idx="2093">
                  <c:v>6.264806793954937</c:v>
                </c:pt>
                <c:pt idx="2094">
                  <c:v>6.295266001439646</c:v>
                </c:pt>
                <c:pt idx="2095">
                  <c:v>6.325167746609514</c:v>
                </c:pt>
                <c:pt idx="2096">
                  <c:v>6.63136291377007</c:v>
                </c:pt>
                <c:pt idx="2097">
                  <c:v>6.68430312643008</c:v>
                </c:pt>
                <c:pt idx="2098">
                  <c:v>6.783990381801318</c:v>
                </c:pt>
                <c:pt idx="2099">
                  <c:v>6.72496351251877</c:v>
                </c:pt>
                <c:pt idx="2100">
                  <c:v>6.714844455418887</c:v>
                </c:pt>
                <c:pt idx="2101">
                  <c:v>6.674859219333637</c:v>
                </c:pt>
                <c:pt idx="2102">
                  <c:v>6.64369422985488</c:v>
                </c:pt>
                <c:pt idx="2103">
                  <c:v>6.656962880993678</c:v>
                </c:pt>
                <c:pt idx="2104">
                  <c:v>6.657839556198932</c:v>
                </c:pt>
                <c:pt idx="2105">
                  <c:v>6.662238342274968</c:v>
                </c:pt>
                <c:pt idx="2106">
                  <c:v>6.649022652531483</c:v>
                </c:pt>
                <c:pt idx="2107">
                  <c:v>6.662097655153222</c:v>
                </c:pt>
                <c:pt idx="2108">
                  <c:v>6.655913514410315</c:v>
                </c:pt>
                <c:pt idx="2109">
                  <c:v>6.648968284075388</c:v>
                </c:pt>
                <c:pt idx="2110">
                  <c:v>6.649188415487573</c:v>
                </c:pt>
                <c:pt idx="2111">
                  <c:v>6.644794953136824</c:v>
                </c:pt>
                <c:pt idx="2112">
                  <c:v>8.173001894772147</c:v>
                </c:pt>
                <c:pt idx="2113">
                  <c:v>8.168826911159978</c:v>
                </c:pt>
                <c:pt idx="2114">
                  <c:v>8.159613024973118</c:v>
                </c:pt>
                <c:pt idx="2115">
                  <c:v>8.188524603421326</c:v>
                </c:pt>
                <c:pt idx="2116">
                  <c:v>8.227234451280815</c:v>
                </c:pt>
                <c:pt idx="2117">
                  <c:v>8.254704411178932</c:v>
                </c:pt>
                <c:pt idx="2118">
                  <c:v>8.284357119775777</c:v>
                </c:pt>
                <c:pt idx="2119">
                  <c:v>8.313591142421344</c:v>
                </c:pt>
                <c:pt idx="2120">
                  <c:v>8.331561745905347</c:v>
                </c:pt>
                <c:pt idx="2121">
                  <c:v>8.334474764074171</c:v>
                </c:pt>
                <c:pt idx="2122">
                  <c:v>8.318225794916442</c:v>
                </c:pt>
                <c:pt idx="2123">
                  <c:v>8.317662598831645</c:v>
                </c:pt>
                <c:pt idx="2124">
                  <c:v>8.30039509266988</c:v>
                </c:pt>
                <c:pt idx="2125">
                  <c:v>8.31563829198923</c:v>
                </c:pt>
                <c:pt idx="2126">
                  <c:v>8.307712507098047</c:v>
                </c:pt>
                <c:pt idx="2127">
                  <c:v>8.319961981067623</c:v>
                </c:pt>
                <c:pt idx="2128">
                  <c:v>9.31859807984438</c:v>
                </c:pt>
                <c:pt idx="2129">
                  <c:v>9.35148629377017</c:v>
                </c:pt>
                <c:pt idx="2130">
                  <c:v>9.373013651071401</c:v>
                </c:pt>
                <c:pt idx="2131">
                  <c:v>9.443228079599601</c:v>
                </c:pt>
                <c:pt idx="2132">
                  <c:v>9.481945859461948</c:v>
                </c:pt>
                <c:pt idx="2133">
                  <c:v>9.53748089264659</c:v>
                </c:pt>
                <c:pt idx="2134">
                  <c:v>9.573835684989708</c:v>
                </c:pt>
                <c:pt idx="2135">
                  <c:v>9.64737137420701</c:v>
                </c:pt>
                <c:pt idx="2136">
                  <c:v>9.778759733371226</c:v>
                </c:pt>
                <c:pt idx="2137">
                  <c:v>9.85134764971364</c:v>
                </c:pt>
                <c:pt idx="2138">
                  <c:v>9.904182297818454</c:v>
                </c:pt>
                <c:pt idx="2139">
                  <c:v>10.02712911533561</c:v>
                </c:pt>
                <c:pt idx="2140">
                  <c:v>10.06829465374586</c:v>
                </c:pt>
                <c:pt idx="2141">
                  <c:v>10.08714775753452</c:v>
                </c:pt>
                <c:pt idx="2142">
                  <c:v>10.05279853577684</c:v>
                </c:pt>
                <c:pt idx="2143">
                  <c:v>10.11274390099258</c:v>
                </c:pt>
                <c:pt idx="2144">
                  <c:v>8.39440473232643</c:v>
                </c:pt>
                <c:pt idx="2145">
                  <c:v>8.448820960500417</c:v>
                </c:pt>
                <c:pt idx="2146">
                  <c:v>8.488067099090809</c:v>
                </c:pt>
                <c:pt idx="2147">
                  <c:v>8.52203967661695</c:v>
                </c:pt>
                <c:pt idx="2148">
                  <c:v>8.567767544330078</c:v>
                </c:pt>
                <c:pt idx="2149">
                  <c:v>8.60233639175512</c:v>
                </c:pt>
                <c:pt idx="2150">
                  <c:v>8.638961588252066</c:v>
                </c:pt>
                <c:pt idx="2151">
                  <c:v>8.644230931547907</c:v>
                </c:pt>
                <c:pt idx="2152">
                  <c:v>8.692442447685005</c:v>
                </c:pt>
                <c:pt idx="2153">
                  <c:v>8.741708849343668</c:v>
                </c:pt>
                <c:pt idx="2154">
                  <c:v>8.771031079856442</c:v>
                </c:pt>
                <c:pt idx="2155">
                  <c:v>8.816260692759353</c:v>
                </c:pt>
                <c:pt idx="2156">
                  <c:v>8.868100562081648</c:v>
                </c:pt>
                <c:pt idx="2157">
                  <c:v>8.903478858531825</c:v>
                </c:pt>
                <c:pt idx="2158">
                  <c:v>8.924250862799963</c:v>
                </c:pt>
                <c:pt idx="2159">
                  <c:v>8.960765966633787</c:v>
                </c:pt>
                <c:pt idx="2160">
                  <c:v>9.033378200096267</c:v>
                </c:pt>
                <c:pt idx="2161">
                  <c:v>9.08742771537569</c:v>
                </c:pt>
                <c:pt idx="2162">
                  <c:v>9.143480435404722</c:v>
                </c:pt>
                <c:pt idx="2163">
                  <c:v>9.149642461234412</c:v>
                </c:pt>
                <c:pt idx="2164">
                  <c:v>9.099296402378653</c:v>
                </c:pt>
                <c:pt idx="2165">
                  <c:v>9.149410167665743</c:v>
                </c:pt>
                <c:pt idx="2166">
                  <c:v>9.076042468232187</c:v>
                </c:pt>
                <c:pt idx="2167">
                  <c:v>9.121809656530713</c:v>
                </c:pt>
                <c:pt idx="2168">
                  <c:v>9.159598656336305</c:v>
                </c:pt>
                <c:pt idx="2169">
                  <c:v>9.2359064424609</c:v>
                </c:pt>
                <c:pt idx="2170">
                  <c:v>9.303584187301595</c:v>
                </c:pt>
                <c:pt idx="2171">
                  <c:v>9.357418164168343</c:v>
                </c:pt>
                <c:pt idx="2172">
                  <c:v>9.39042292524801</c:v>
                </c:pt>
                <c:pt idx="2173">
                  <c:v>9.384594552187186</c:v>
                </c:pt>
                <c:pt idx="2174">
                  <c:v>9.324457762195479</c:v>
                </c:pt>
                <c:pt idx="2175">
                  <c:v>9.348688831897151</c:v>
                </c:pt>
                <c:pt idx="2176">
                  <c:v>7.624186970151315</c:v>
                </c:pt>
                <c:pt idx="2177">
                  <c:v>7.536573277309779</c:v>
                </c:pt>
                <c:pt idx="2178">
                  <c:v>7.40155398219885</c:v>
                </c:pt>
                <c:pt idx="2179">
                  <c:v>7.453308333169763</c:v>
                </c:pt>
                <c:pt idx="2180">
                  <c:v>7.593010262519622</c:v>
                </c:pt>
                <c:pt idx="2181">
                  <c:v>7.750269350940741</c:v>
                </c:pt>
                <c:pt idx="2182">
                  <c:v>7.921971013719073</c:v>
                </c:pt>
                <c:pt idx="2183">
                  <c:v>8.053931164392811</c:v>
                </c:pt>
                <c:pt idx="2184">
                  <c:v>8.196769042335593</c:v>
                </c:pt>
                <c:pt idx="2185">
                  <c:v>8.34063923045686</c:v>
                </c:pt>
                <c:pt idx="2186">
                  <c:v>8.448509051948708</c:v>
                </c:pt>
                <c:pt idx="2187">
                  <c:v>8.5426269471087</c:v>
                </c:pt>
                <c:pt idx="2188">
                  <c:v>8.640675689662522</c:v>
                </c:pt>
                <c:pt idx="2189">
                  <c:v>8.727302196572449</c:v>
                </c:pt>
                <c:pt idx="2190">
                  <c:v>8.791210803125297</c:v>
                </c:pt>
                <c:pt idx="2191">
                  <c:v>8.890096734753525</c:v>
                </c:pt>
                <c:pt idx="2192">
                  <c:v>6.442749840045774</c:v>
                </c:pt>
                <c:pt idx="2193">
                  <c:v>6.498410032022882</c:v>
                </c:pt>
                <c:pt idx="2194">
                  <c:v>6.517581563728772</c:v>
                </c:pt>
                <c:pt idx="2195">
                  <c:v>6.535138803462521</c:v>
                </c:pt>
                <c:pt idx="2196">
                  <c:v>6.640489270629885</c:v>
                </c:pt>
                <c:pt idx="2197">
                  <c:v>6.640415262644423</c:v>
                </c:pt>
                <c:pt idx="2198">
                  <c:v>6.659406476975535</c:v>
                </c:pt>
                <c:pt idx="2199">
                  <c:v>6.711149217613464</c:v>
                </c:pt>
                <c:pt idx="2200">
                  <c:v>6.741557745168532</c:v>
                </c:pt>
                <c:pt idx="2201">
                  <c:v>6.774905641998607</c:v>
                </c:pt>
                <c:pt idx="2202">
                  <c:v>6.803712944948782</c:v>
                </c:pt>
                <c:pt idx="2203">
                  <c:v>6.873482395960411</c:v>
                </c:pt>
                <c:pt idx="2204">
                  <c:v>6.921549344113312</c:v>
                </c:pt>
                <c:pt idx="2205">
                  <c:v>6.972323583653682</c:v>
                </c:pt>
                <c:pt idx="2206">
                  <c:v>7.007846735497457</c:v>
                </c:pt>
                <c:pt idx="2207">
                  <c:v>7.046498859077714</c:v>
                </c:pt>
                <c:pt idx="2208">
                  <c:v>8.268386498758902</c:v>
                </c:pt>
                <c:pt idx="2209">
                  <c:v>8.171900213091371</c:v>
                </c:pt>
                <c:pt idx="2210">
                  <c:v>8.150552294738286</c:v>
                </c:pt>
                <c:pt idx="2211">
                  <c:v>8.140306890966085</c:v>
                </c:pt>
                <c:pt idx="2212">
                  <c:v>8.147733968753569</c:v>
                </c:pt>
                <c:pt idx="2213">
                  <c:v>8.215125005793192</c:v>
                </c:pt>
                <c:pt idx="2214">
                  <c:v>8.31319083215425</c:v>
                </c:pt>
                <c:pt idx="2215">
                  <c:v>8.373820711891778</c:v>
                </c:pt>
                <c:pt idx="2216">
                  <c:v>8.471775779515813</c:v>
                </c:pt>
                <c:pt idx="2217">
                  <c:v>8.59358320272061</c:v>
                </c:pt>
                <c:pt idx="2218">
                  <c:v>8.627553040988534</c:v>
                </c:pt>
                <c:pt idx="2219">
                  <c:v>8.70477242498421</c:v>
                </c:pt>
                <c:pt idx="2220">
                  <c:v>8.786775167250838</c:v>
                </c:pt>
                <c:pt idx="2221">
                  <c:v>8.812972328542148</c:v>
                </c:pt>
                <c:pt idx="2222">
                  <c:v>8.654690862487013</c:v>
                </c:pt>
                <c:pt idx="2223">
                  <c:v>8.705122668357363</c:v>
                </c:pt>
                <c:pt idx="2224">
                  <c:v>10.74004038664076</c:v>
                </c:pt>
                <c:pt idx="2225">
                  <c:v>10.74229683761915</c:v>
                </c:pt>
                <c:pt idx="2226">
                  <c:v>10.7482300721432</c:v>
                </c:pt>
                <c:pt idx="2227">
                  <c:v>10.73166196497627</c:v>
                </c:pt>
                <c:pt idx="2228">
                  <c:v>10.71268058489182</c:v>
                </c:pt>
                <c:pt idx="2229">
                  <c:v>10.70640629818504</c:v>
                </c:pt>
                <c:pt idx="2230">
                  <c:v>10.67045355430984</c:v>
                </c:pt>
                <c:pt idx="2231">
                  <c:v>10.64552115598961</c:v>
                </c:pt>
                <c:pt idx="2232">
                  <c:v>10.71045156407835</c:v>
                </c:pt>
                <c:pt idx="2233">
                  <c:v>10.75956971557666</c:v>
                </c:pt>
                <c:pt idx="2234">
                  <c:v>10.79942121789851</c:v>
                </c:pt>
                <c:pt idx="2235">
                  <c:v>10.84834951639849</c:v>
                </c:pt>
                <c:pt idx="2236">
                  <c:v>10.87699382096218</c:v>
                </c:pt>
                <c:pt idx="2237">
                  <c:v>10.8993810421383</c:v>
                </c:pt>
                <c:pt idx="2238">
                  <c:v>10.8673285205077</c:v>
                </c:pt>
                <c:pt idx="2239">
                  <c:v>10.87964867264762</c:v>
                </c:pt>
                <c:pt idx="2240">
                  <c:v>10.14110538834312</c:v>
                </c:pt>
                <c:pt idx="2241">
                  <c:v>10.16700435712042</c:v>
                </c:pt>
                <c:pt idx="2242">
                  <c:v>10.1969670894223</c:v>
                </c:pt>
                <c:pt idx="2243">
                  <c:v>10.22948540030517</c:v>
                </c:pt>
                <c:pt idx="2244">
                  <c:v>10.26028766135263</c:v>
                </c:pt>
                <c:pt idx="2245">
                  <c:v>10.29512316591412</c:v>
                </c:pt>
                <c:pt idx="2246">
                  <c:v>10.31577471826814</c:v>
                </c:pt>
                <c:pt idx="2247">
                  <c:v>10.33282999061124</c:v>
                </c:pt>
                <c:pt idx="2248">
                  <c:v>10.35646894972013</c:v>
                </c:pt>
                <c:pt idx="2249">
                  <c:v>10.38034233563436</c:v>
                </c:pt>
                <c:pt idx="2250">
                  <c:v>10.3960673603074</c:v>
                </c:pt>
                <c:pt idx="2251">
                  <c:v>10.41793210976868</c:v>
                </c:pt>
                <c:pt idx="2252">
                  <c:v>10.43702664763181</c:v>
                </c:pt>
                <c:pt idx="2253">
                  <c:v>10.43551906822148</c:v>
                </c:pt>
                <c:pt idx="2254">
                  <c:v>10.37806681034768</c:v>
                </c:pt>
                <c:pt idx="2255">
                  <c:v>10.39833160218549</c:v>
                </c:pt>
                <c:pt idx="2256">
                  <c:v>10.43126731077804</c:v>
                </c:pt>
                <c:pt idx="2257">
                  <c:v>10.45678462620661</c:v>
                </c:pt>
                <c:pt idx="2258">
                  <c:v>10.48882083846587</c:v>
                </c:pt>
                <c:pt idx="2259">
                  <c:v>10.52022999112144</c:v>
                </c:pt>
                <c:pt idx="2260">
                  <c:v>10.55629455778761</c:v>
                </c:pt>
                <c:pt idx="2261">
                  <c:v>10.58601942725536</c:v>
                </c:pt>
                <c:pt idx="2262">
                  <c:v>10.58663336272052</c:v>
                </c:pt>
                <c:pt idx="2263">
                  <c:v>10.59523871270255</c:v>
                </c:pt>
                <c:pt idx="2264">
                  <c:v>10.61123183567323</c:v>
                </c:pt>
                <c:pt idx="2265">
                  <c:v>10.63712498431891</c:v>
                </c:pt>
                <c:pt idx="2266">
                  <c:v>10.65807031506593</c:v>
                </c:pt>
                <c:pt idx="2267">
                  <c:v>10.67490371098158</c:v>
                </c:pt>
                <c:pt idx="2268">
                  <c:v>10.68423675211825</c:v>
                </c:pt>
                <c:pt idx="2269">
                  <c:v>10.67500401998297</c:v>
                </c:pt>
                <c:pt idx="2270">
                  <c:v>10.63971999756654</c:v>
                </c:pt>
                <c:pt idx="2271">
                  <c:v>10.65638458347316</c:v>
                </c:pt>
                <c:pt idx="2272">
                  <c:v>7.287390731268037</c:v>
                </c:pt>
                <c:pt idx="2273">
                  <c:v>7.285120988350404</c:v>
                </c:pt>
                <c:pt idx="2274">
                  <c:v>7.316961714584762</c:v>
                </c:pt>
                <c:pt idx="2275">
                  <c:v>7.342967987655536</c:v>
                </c:pt>
                <c:pt idx="2276">
                  <c:v>7.370662607103938</c:v>
                </c:pt>
                <c:pt idx="2277">
                  <c:v>7.397764623658093</c:v>
                </c:pt>
                <c:pt idx="2278">
                  <c:v>7.426128514577184</c:v>
                </c:pt>
                <c:pt idx="2279">
                  <c:v>7.453215031059583</c:v>
                </c:pt>
                <c:pt idx="2280">
                  <c:v>7.48271628786417</c:v>
                </c:pt>
                <c:pt idx="2281">
                  <c:v>7.545358557605915</c:v>
                </c:pt>
                <c:pt idx="2282">
                  <c:v>7.601370994086113</c:v>
                </c:pt>
                <c:pt idx="2283">
                  <c:v>7.65973389394189</c:v>
                </c:pt>
                <c:pt idx="2284">
                  <c:v>7.736168453949917</c:v>
                </c:pt>
                <c:pt idx="2285">
                  <c:v>7.80588628595114</c:v>
                </c:pt>
                <c:pt idx="2286">
                  <c:v>7.867309365800231</c:v>
                </c:pt>
                <c:pt idx="2287">
                  <c:v>7.909095806273345</c:v>
                </c:pt>
                <c:pt idx="2288">
                  <c:v>8.171035301561284</c:v>
                </c:pt>
                <c:pt idx="2289">
                  <c:v>8.17282471056242</c:v>
                </c:pt>
                <c:pt idx="2290">
                  <c:v>8.202264346586932</c:v>
                </c:pt>
                <c:pt idx="2291">
                  <c:v>8.22693261314839</c:v>
                </c:pt>
                <c:pt idx="2292">
                  <c:v>8.21269210680458</c:v>
                </c:pt>
                <c:pt idx="2293">
                  <c:v>8.248123808407978</c:v>
                </c:pt>
                <c:pt idx="2294">
                  <c:v>8.190427610764864</c:v>
                </c:pt>
                <c:pt idx="2295">
                  <c:v>8.121396853916453</c:v>
                </c:pt>
                <c:pt idx="2296">
                  <c:v>8.130144398722725</c:v>
                </c:pt>
                <c:pt idx="2297">
                  <c:v>8.14564667340498</c:v>
                </c:pt>
                <c:pt idx="2298">
                  <c:v>8.168743997075188</c:v>
                </c:pt>
                <c:pt idx="2299">
                  <c:v>8.21188060994211</c:v>
                </c:pt>
                <c:pt idx="2300">
                  <c:v>8.251304412919721</c:v>
                </c:pt>
                <c:pt idx="2301">
                  <c:v>8.287388396251229</c:v>
                </c:pt>
                <c:pt idx="2302">
                  <c:v>8.301602211523304</c:v>
                </c:pt>
                <c:pt idx="2303">
                  <c:v>8.306762654253375</c:v>
                </c:pt>
                <c:pt idx="2304">
                  <c:v>7.521687238885501</c:v>
                </c:pt>
                <c:pt idx="2305">
                  <c:v>7.543792261763392</c:v>
                </c:pt>
                <c:pt idx="2306">
                  <c:v>7.587469846908073</c:v>
                </c:pt>
                <c:pt idx="2307">
                  <c:v>7.619883629739376</c:v>
                </c:pt>
                <c:pt idx="2308">
                  <c:v>7.617692022281677</c:v>
                </c:pt>
                <c:pt idx="2309">
                  <c:v>7.631573895326227</c:v>
                </c:pt>
                <c:pt idx="2310">
                  <c:v>7.647267503284255</c:v>
                </c:pt>
                <c:pt idx="2311">
                  <c:v>7.656393814080094</c:v>
                </c:pt>
                <c:pt idx="2312">
                  <c:v>7.657879516091855</c:v>
                </c:pt>
                <c:pt idx="2313">
                  <c:v>7.667896354768311</c:v>
                </c:pt>
                <c:pt idx="2314">
                  <c:v>7.693465651242002</c:v>
                </c:pt>
                <c:pt idx="2315">
                  <c:v>7.696178687543488</c:v>
                </c:pt>
                <c:pt idx="2316">
                  <c:v>7.69987215223653</c:v>
                </c:pt>
                <c:pt idx="2317">
                  <c:v>7.70700202260352</c:v>
                </c:pt>
                <c:pt idx="2318">
                  <c:v>7.715365756704967</c:v>
                </c:pt>
                <c:pt idx="2319">
                  <c:v>7.727665609959887</c:v>
                </c:pt>
                <c:pt idx="2320">
                  <c:v>6.909662070131974</c:v>
                </c:pt>
                <c:pt idx="2321">
                  <c:v>6.94818056554298</c:v>
                </c:pt>
                <c:pt idx="2322">
                  <c:v>6.951794834542322</c:v>
                </c:pt>
                <c:pt idx="2323">
                  <c:v>6.904570240491913</c:v>
                </c:pt>
                <c:pt idx="2324">
                  <c:v>6.899218179533167</c:v>
                </c:pt>
                <c:pt idx="2325">
                  <c:v>6.90855231365752</c:v>
                </c:pt>
                <c:pt idx="2326">
                  <c:v>6.93219197723821</c:v>
                </c:pt>
                <c:pt idx="2327">
                  <c:v>6.941741941000707</c:v>
                </c:pt>
                <c:pt idx="2328">
                  <c:v>6.969247731111432</c:v>
                </c:pt>
                <c:pt idx="2329">
                  <c:v>6.999511868928341</c:v>
                </c:pt>
                <c:pt idx="2330">
                  <c:v>7.027270254719481</c:v>
                </c:pt>
                <c:pt idx="2331">
                  <c:v>7.063763672403924</c:v>
                </c:pt>
                <c:pt idx="2332">
                  <c:v>7.099714228970084</c:v>
                </c:pt>
                <c:pt idx="2333">
                  <c:v>7.131741266081978</c:v>
                </c:pt>
                <c:pt idx="2334">
                  <c:v>7.169140051526527</c:v>
                </c:pt>
                <c:pt idx="2335">
                  <c:v>7.186975153693935</c:v>
                </c:pt>
                <c:pt idx="2336">
                  <c:v>5.736885899248721</c:v>
                </c:pt>
                <c:pt idx="2337">
                  <c:v>5.76734510673343</c:v>
                </c:pt>
                <c:pt idx="2338">
                  <c:v>5.797804314218138</c:v>
                </c:pt>
                <c:pt idx="2339">
                  <c:v>5.828263521702846</c:v>
                </c:pt>
                <c:pt idx="2340">
                  <c:v>5.858722729187555</c:v>
                </c:pt>
                <c:pt idx="2341">
                  <c:v>5.889181936672264</c:v>
                </c:pt>
                <c:pt idx="2342">
                  <c:v>5.919641144156972</c:v>
                </c:pt>
                <c:pt idx="2343">
                  <c:v>5.950100351641681</c:v>
                </c:pt>
                <c:pt idx="2344">
                  <c:v>5.98055955912639</c:v>
                </c:pt>
                <c:pt idx="2345">
                  <c:v>6.011018766611098</c:v>
                </c:pt>
                <c:pt idx="2346">
                  <c:v>6.041477974095807</c:v>
                </c:pt>
                <c:pt idx="2347">
                  <c:v>6.071937181580515</c:v>
                </c:pt>
                <c:pt idx="2348">
                  <c:v>6.102396389065224</c:v>
                </c:pt>
                <c:pt idx="2349">
                  <c:v>6.132855596549932</c:v>
                </c:pt>
                <c:pt idx="2350">
                  <c:v>6.163314804034641</c:v>
                </c:pt>
                <c:pt idx="2351">
                  <c:v>6.194405391104672</c:v>
                </c:pt>
              </c:numCache>
            </c:numRef>
          </c:xVal>
          <c:yVal>
            <c:numRef>
              <c:f>GDP_Anal!$O$3:$O$2674</c:f>
              <c:numCache>
                <c:formatCode>General</c:formatCode>
                <c:ptCount val="2672"/>
                <c:pt idx="48" formatCode="0.000">
                  <c:v>0.465444379220462</c:v>
                </c:pt>
                <c:pt idx="49" formatCode="0.000">
                  <c:v>0.469215401871537</c:v>
                </c:pt>
                <c:pt idx="50" formatCode="0.000">
                  <c:v>0.463334009499797</c:v>
                </c:pt>
                <c:pt idx="51" formatCode="0.000">
                  <c:v>0.473198562665615</c:v>
                </c:pt>
                <c:pt idx="52" formatCode="0.000">
                  <c:v>0.495316171496415</c:v>
                </c:pt>
                <c:pt idx="53" formatCode="0.000">
                  <c:v>0.512712558928829</c:v>
                </c:pt>
                <c:pt idx="54" formatCode="0.000">
                  <c:v>0.528658266104497</c:v>
                </c:pt>
                <c:pt idx="55" formatCode="0.000">
                  <c:v>0.54940232037485</c:v>
                </c:pt>
                <c:pt idx="56" formatCode="0.000">
                  <c:v>0.560947820155493</c:v>
                </c:pt>
                <c:pt idx="57" formatCode="0.000">
                  <c:v>0.569274052140285</c:v>
                </c:pt>
                <c:pt idx="58" formatCode="0.000">
                  <c:v>0.563863162263652</c:v>
                </c:pt>
                <c:pt idx="59" formatCode="0.000">
                  <c:v>0.560543132835564</c:v>
                </c:pt>
                <c:pt idx="60" formatCode="0.000">
                  <c:v>0.57185798021013</c:v>
                </c:pt>
                <c:pt idx="61" formatCode="0.000">
                  <c:v>0.575907116572509</c:v>
                </c:pt>
                <c:pt idx="62" formatCode="0.000">
                  <c:v>0.57815463826682</c:v>
                </c:pt>
                <c:pt idx="63" formatCode="0.000">
                  <c:v>0.592922387680752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280792"/>
        <c:axId val="546218808"/>
      </c:scatterChart>
      <c:valAx>
        <c:axId val="545280792"/>
        <c:scaling>
          <c:orientation val="minMax"/>
          <c:min val="4.0"/>
        </c:scaling>
        <c:delete val="0"/>
        <c:axPos val="b"/>
        <c:numFmt formatCode="0.00" sourceLinked="1"/>
        <c:majorTickMark val="out"/>
        <c:minorTickMark val="none"/>
        <c:tickLblPos val="nextTo"/>
        <c:crossAx val="546218808"/>
        <c:crosses val="autoZero"/>
        <c:crossBetween val="midCat"/>
      </c:valAx>
      <c:valAx>
        <c:axId val="546218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5280792"/>
        <c:crosses val="autoZero"/>
        <c:crossBetween val="midCat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00893123947977"/>
          <c:y val="0.0349800902153853"/>
          <c:w val="0.0880580369807657"/>
          <c:h val="0.254418491509918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hyperlink" Target="#'Dash Readiness'!A1"/><Relationship Id="rId5" Type="http://schemas.openxmlformats.org/officeDocument/2006/relationships/image" Target="../media/image1.png"/><Relationship Id="rId6" Type="http://schemas.openxmlformats.org/officeDocument/2006/relationships/hyperlink" Target="#DashTime!A1"/><Relationship Id="rId7" Type="http://schemas.openxmlformats.org/officeDocument/2006/relationships/image" Target="../media/image2.png"/><Relationship Id="rId8" Type="http://schemas.openxmlformats.org/officeDocument/2006/relationships/hyperlink" Target="#'Dash-Vuln'!A1"/><Relationship Id="rId9" Type="http://schemas.openxmlformats.org/officeDocument/2006/relationships/image" Target="../media/image3.png"/><Relationship Id="rId10" Type="http://schemas.openxmlformats.org/officeDocument/2006/relationships/image" Target="../media/image4.png"/><Relationship Id="rId11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4" Type="http://schemas.openxmlformats.org/officeDocument/2006/relationships/hyperlink" Target="#Dashboard!A1"/><Relationship Id="rId5" Type="http://schemas.openxmlformats.org/officeDocument/2006/relationships/image" Target="../media/image5.png"/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Relationship Id="rId2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4" Type="http://schemas.openxmlformats.org/officeDocument/2006/relationships/chart" Target="../charts/chart11.xml"/><Relationship Id="rId5" Type="http://schemas.openxmlformats.org/officeDocument/2006/relationships/chart" Target="../charts/chart12.xml"/><Relationship Id="rId6" Type="http://schemas.openxmlformats.org/officeDocument/2006/relationships/chart" Target="../charts/chart13.xml"/><Relationship Id="rId7" Type="http://schemas.openxmlformats.org/officeDocument/2006/relationships/hyperlink" Target="#Dashboard!A1"/><Relationship Id="rId8" Type="http://schemas.openxmlformats.org/officeDocument/2006/relationships/image" Target="../media/image5.png"/><Relationship Id="rId9" Type="http://schemas.openxmlformats.org/officeDocument/2006/relationships/chart" Target="../charts/chart14.xml"/><Relationship Id="rId1" Type="http://schemas.openxmlformats.org/officeDocument/2006/relationships/chart" Target="../charts/chart8.xml"/><Relationship Id="rId2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Relationship Id="rId3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93134</xdr:colOff>
      <xdr:row>78</xdr:row>
      <xdr:rowOff>67733</xdr:rowOff>
    </xdr:from>
    <xdr:to>
      <xdr:col>85</xdr:col>
      <xdr:colOff>0</xdr:colOff>
      <xdr:row>102</xdr:row>
      <xdr:rowOff>169333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92</xdr:col>
      <xdr:colOff>499533</xdr:colOff>
      <xdr:row>81</xdr:row>
      <xdr:rowOff>50801</xdr:rowOff>
    </xdr:from>
    <xdr:to>
      <xdr:col>106</xdr:col>
      <xdr:colOff>575732</xdr:colOff>
      <xdr:row>124</xdr:row>
      <xdr:rowOff>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85</xdr:col>
      <xdr:colOff>558799</xdr:colOff>
      <xdr:row>99</xdr:row>
      <xdr:rowOff>33866</xdr:rowOff>
    </xdr:from>
    <xdr:to>
      <xdr:col>99</xdr:col>
      <xdr:colOff>634999</xdr:colOff>
      <xdr:row>141</xdr:row>
      <xdr:rowOff>101600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169334</xdr:colOff>
      <xdr:row>17</xdr:row>
      <xdr:rowOff>31927</xdr:rowOff>
    </xdr:from>
    <xdr:to>
      <xdr:col>5</xdr:col>
      <xdr:colOff>1193800</xdr:colOff>
      <xdr:row>21</xdr:row>
      <xdr:rowOff>33865</xdr:rowOff>
    </xdr:to>
    <xdr:pic>
      <xdr:nvPicPr>
        <xdr:cNvPr id="13" name="Picture 12">
          <a:hlinkClick xmlns:r="http://schemas.openxmlformats.org/officeDocument/2006/relationships" r:id="rId4" tooltip="See the details on Readiness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12801" y="4095927"/>
          <a:ext cx="1024466" cy="1001005"/>
        </a:xfrm>
        <a:prstGeom prst="rect">
          <a:avLst/>
        </a:prstGeom>
      </xdr:spPr>
    </xdr:pic>
    <xdr:clientData/>
  </xdr:twoCellAnchor>
  <xdr:twoCellAnchor editAs="oneCell">
    <xdr:from>
      <xdr:col>4</xdr:col>
      <xdr:colOff>220133</xdr:colOff>
      <xdr:row>30</xdr:row>
      <xdr:rowOff>84666</xdr:rowOff>
    </xdr:from>
    <xdr:to>
      <xdr:col>5</xdr:col>
      <xdr:colOff>1358385</xdr:colOff>
      <xdr:row>35</xdr:row>
      <xdr:rowOff>50800</xdr:rowOff>
    </xdr:to>
    <xdr:pic>
      <xdr:nvPicPr>
        <xdr:cNvPr id="17" name="Picture 16">
          <a:hlinkClick xmlns:r="http://schemas.openxmlformats.org/officeDocument/2006/relationships" r:id="rId6" tooltip="See how Readiness and Vulnerability change with time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42533" y="7501466"/>
          <a:ext cx="1375319" cy="982134"/>
        </a:xfrm>
        <a:prstGeom prst="rect">
          <a:avLst/>
        </a:prstGeom>
      </xdr:spPr>
    </xdr:pic>
    <xdr:clientData/>
  </xdr:twoCellAnchor>
  <xdr:twoCellAnchor>
    <xdr:from>
      <xdr:col>7</xdr:col>
      <xdr:colOff>372535</xdr:colOff>
      <xdr:row>10</xdr:row>
      <xdr:rowOff>1</xdr:rowOff>
    </xdr:from>
    <xdr:to>
      <xdr:col>9</xdr:col>
      <xdr:colOff>677333</xdr:colOff>
      <xdr:row>19</xdr:row>
      <xdr:rowOff>186266</xdr:rowOff>
    </xdr:to>
    <xdr:sp macro="" textlink="AQ3">
      <xdr:nvSpPr>
        <xdr:cNvPr id="20" name="TextBox 19"/>
        <xdr:cNvSpPr txBox="1"/>
      </xdr:nvSpPr>
      <xdr:spPr>
        <a:xfrm>
          <a:off x="4131735" y="2912534"/>
          <a:ext cx="4792131" cy="243839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  <a:effectLst>
          <a:outerShdw blurRad="50800" dist="38100" dir="2700000" sx="101000" sy="101000" algn="tl" rotWithShape="0">
            <a:srgbClr val="000000">
              <a:alpha val="43000"/>
            </a:srgb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3D55BF-B307-2D43-9839-BA0541EFBD93}" type="TxLink">
            <a:rPr lang="en-US" sz="1800"/>
            <a:pPr algn="ctr"/>
            <a:t>Based on data up to 2010
Iraq is the 64th most vulnerable - or the 128th least vulnerable country in GAIN{TM}
Iraq is also the 143rd most Ready country in GAIN{TM}</a:t>
          </a:fld>
          <a:endParaRPr lang="en-US" sz="1800"/>
        </a:p>
      </xdr:txBody>
    </xdr:sp>
    <xdr:clientData/>
  </xdr:twoCellAnchor>
  <xdr:twoCellAnchor>
    <xdr:from>
      <xdr:col>7</xdr:col>
      <xdr:colOff>321731</xdr:colOff>
      <xdr:row>20</xdr:row>
      <xdr:rowOff>169333</xdr:rowOff>
    </xdr:from>
    <xdr:to>
      <xdr:col>9</xdr:col>
      <xdr:colOff>677332</xdr:colOff>
      <xdr:row>27</xdr:row>
      <xdr:rowOff>152398</xdr:rowOff>
    </xdr:to>
    <xdr:sp macro="" textlink="AQ4">
      <xdr:nvSpPr>
        <xdr:cNvPr id="21" name="TextBox 20"/>
        <xdr:cNvSpPr txBox="1"/>
      </xdr:nvSpPr>
      <xdr:spPr>
        <a:xfrm>
          <a:off x="4080931" y="5571066"/>
          <a:ext cx="4842934" cy="142239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  <a:effectLst>
          <a:outerShdw blurRad="50800" dist="38100" dir="2700000" sx="101000" sy="101000" algn="tl" rotWithShape="0">
            <a:srgbClr val="000000">
              <a:alpha val="43000"/>
            </a:srgb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3DC323-7077-024B-8058-05C3C7F1E82E}" type="TxLink">
            <a:rPr lang="en-US" sz="1800"/>
            <a:pPr algn="ctr"/>
            <a:t>The Water sector and the Exposure component contribute most to its vulnerability,
while Infra-Struct and Capacity contribute least.</a:t>
          </a:fld>
          <a:endParaRPr lang="en-US" sz="1800"/>
        </a:p>
      </xdr:txBody>
    </xdr:sp>
    <xdr:clientData/>
  </xdr:twoCellAnchor>
  <xdr:twoCellAnchor>
    <xdr:from>
      <xdr:col>7</xdr:col>
      <xdr:colOff>287866</xdr:colOff>
      <xdr:row>28</xdr:row>
      <xdr:rowOff>169334</xdr:rowOff>
    </xdr:from>
    <xdr:to>
      <xdr:col>9</xdr:col>
      <xdr:colOff>694267</xdr:colOff>
      <xdr:row>35</xdr:row>
      <xdr:rowOff>118534</xdr:rowOff>
    </xdr:to>
    <xdr:sp macro="" textlink="$AQ$5">
      <xdr:nvSpPr>
        <xdr:cNvPr id="22" name="TextBox 21"/>
        <xdr:cNvSpPr txBox="1"/>
      </xdr:nvSpPr>
      <xdr:spPr>
        <a:xfrm>
          <a:off x="4047066" y="7213601"/>
          <a:ext cx="4893734" cy="1270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  <a:effectLst>
          <a:outerShdw blurRad="50800" dist="38100" dir="2700000" sx="101000" sy="101000" algn="tl" rotWithShape="0">
            <a:srgbClr val="000000">
              <a:alpha val="43000"/>
            </a:srgb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6FCA04-D160-884B-9891-4AECD53A4EF0}" type="TxLink"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WGI Voice contribute most to Iraq's Readiness and Tertiary Enrollment the least.</a:t>
          </a:fld>
          <a:endParaRPr lang="en-US" sz="1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389467</xdr:colOff>
      <xdr:row>1</xdr:row>
      <xdr:rowOff>16934</xdr:rowOff>
    </xdr:from>
    <xdr:to>
      <xdr:col>9</xdr:col>
      <xdr:colOff>694265</xdr:colOff>
      <xdr:row>8</xdr:row>
      <xdr:rowOff>186266</xdr:rowOff>
    </xdr:to>
    <xdr:sp macro="" textlink="AQ8">
      <xdr:nvSpPr>
        <xdr:cNvPr id="24" name="TextBox 23"/>
        <xdr:cNvSpPr txBox="1"/>
      </xdr:nvSpPr>
      <xdr:spPr>
        <a:xfrm>
          <a:off x="4148667" y="220134"/>
          <a:ext cx="4792131" cy="243839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8100" cmpd="sng">
          <a:solidFill>
            <a:schemeClr val="accent6">
              <a:lumMod val="50000"/>
            </a:schemeClr>
          </a:solidFill>
        </a:ln>
        <a:effectLst>
          <a:outerShdw blurRad="50800" dist="38100" dir="2700000" sx="101000" sy="101000" algn="tl" rotWithShape="0">
            <a:schemeClr val="accent6">
              <a:lumMod val="60000"/>
              <a:lumOff val="40000"/>
              <a:alpha val="43000"/>
            </a:scheme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89A07C-129E-EB4C-8423-4D220D72AC3A}" type="TxLink">
            <a:rPr lang="en-US" sz="1800"/>
            <a:pPr algn="ctr"/>
            <a:t>Iraq's Global Adaptation Index (GAIN{TM}) is XXX which means that it is the NNNth most suitable country in the world for private investment in adaptation activities.
Countries with similar scores are DDDD, UUUU and YYYY.</a:t>
          </a:fld>
          <a:endParaRPr lang="en-US" sz="1800"/>
        </a:p>
      </xdr:txBody>
    </xdr:sp>
    <xdr:clientData/>
  </xdr:twoCellAnchor>
  <xdr:twoCellAnchor editAs="oneCell">
    <xdr:from>
      <xdr:col>5</xdr:col>
      <xdr:colOff>33866</xdr:colOff>
      <xdr:row>22</xdr:row>
      <xdr:rowOff>135466</xdr:rowOff>
    </xdr:from>
    <xdr:to>
      <xdr:col>5</xdr:col>
      <xdr:colOff>1298828</xdr:colOff>
      <xdr:row>28</xdr:row>
      <xdr:rowOff>67733</xdr:rowOff>
    </xdr:to>
    <xdr:pic>
      <xdr:nvPicPr>
        <xdr:cNvPr id="3" name="Picture 2">
          <a:hlinkClick xmlns:r="http://schemas.openxmlformats.org/officeDocument/2006/relationships" r:id="rId8" tooltip="See more detail on Vulnerability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93333" y="6011333"/>
          <a:ext cx="1264962" cy="1168400"/>
        </a:xfrm>
        <a:prstGeom prst="rect">
          <a:avLst/>
        </a:prstGeom>
      </xdr:spPr>
    </xdr:pic>
    <xdr:clientData/>
  </xdr:twoCellAnchor>
  <xdr:twoCellAnchor editAs="oneCell">
    <xdr:from>
      <xdr:col>20</xdr:col>
      <xdr:colOff>270934</xdr:colOff>
      <xdr:row>1</xdr:row>
      <xdr:rowOff>16933</xdr:rowOff>
    </xdr:from>
    <xdr:to>
      <xdr:col>24</xdr:col>
      <xdr:colOff>249767</xdr:colOff>
      <xdr:row>14</xdr:row>
      <xdr:rowOff>139700</xdr:rowOff>
    </xdr:to>
    <xdr:pic>
      <xdr:nvPicPr>
        <xdr:cNvPr id="2" name="Picture 1" descr="GAIN Matrix.png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4534" y="220133"/>
          <a:ext cx="3060700" cy="3797300"/>
        </a:xfrm>
        <a:prstGeom prst="rect">
          <a:avLst/>
        </a:prstGeom>
      </xdr:spPr>
    </xdr:pic>
    <xdr:clientData/>
  </xdr:twoCellAnchor>
  <xdr:twoCellAnchor>
    <xdr:from>
      <xdr:col>10</xdr:col>
      <xdr:colOff>16933</xdr:colOff>
      <xdr:row>1</xdr:row>
      <xdr:rowOff>16933</xdr:rowOff>
    </xdr:from>
    <xdr:to>
      <xdr:col>20</xdr:col>
      <xdr:colOff>25400</xdr:colOff>
      <xdr:row>35</xdr:row>
      <xdr:rowOff>127000</xdr:rowOff>
    </xdr:to>
    <xdr:grpSp>
      <xdr:nvGrpSpPr>
        <xdr:cNvPr id="5" name="Group 4"/>
        <xdr:cNvGrpSpPr/>
      </xdr:nvGrpSpPr>
      <xdr:grpSpPr>
        <a:xfrm>
          <a:off x="9262533" y="220133"/>
          <a:ext cx="8123767" cy="8466667"/>
          <a:chOff x="92676135" y="4284133"/>
          <a:chExt cx="6692900" cy="7956550"/>
        </a:xfrm>
      </xdr:grpSpPr>
      <xdr:graphicFrame macro="">
        <xdr:nvGraphicFramePr>
          <xdr:cNvPr id="19" name="Chart 18"/>
          <xdr:cNvGraphicFramePr/>
        </xdr:nvGraphicFramePr>
        <xdr:xfrm>
          <a:off x="92676135" y="4284133"/>
          <a:ext cx="6692900" cy="7956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pSp>
        <xdr:nvGrpSpPr>
          <xdr:cNvPr id="4" name="Group 3"/>
          <xdr:cNvGrpSpPr/>
        </xdr:nvGrpSpPr>
        <xdr:grpSpPr>
          <a:xfrm>
            <a:off x="93463534" y="4874683"/>
            <a:ext cx="5715000" cy="6629400"/>
            <a:chOff x="93463534" y="4874683"/>
            <a:chExt cx="5715000" cy="6629400"/>
          </a:xfrm>
        </xdr:grpSpPr>
        <xdr:cxnSp macro="">
          <xdr:nvCxnSpPr>
            <xdr:cNvPr id="26" name="Straight Connector 25"/>
            <xdr:cNvCxnSpPr/>
          </xdr:nvCxnSpPr>
          <xdr:spPr>
            <a:xfrm flipH="1" flipV="1">
              <a:off x="96448039" y="4874683"/>
              <a:ext cx="38100" cy="6629400"/>
            </a:xfrm>
            <a:prstGeom prst="line">
              <a:avLst/>
            </a:prstGeom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Straight Connector 26"/>
            <xdr:cNvCxnSpPr/>
          </xdr:nvCxnSpPr>
          <xdr:spPr>
            <a:xfrm flipV="1">
              <a:off x="93463534" y="8417983"/>
              <a:ext cx="5715000" cy="25400"/>
            </a:xfrm>
            <a:prstGeom prst="line">
              <a:avLst/>
            </a:prstGeom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971551</xdr:colOff>
      <xdr:row>35</xdr:row>
      <xdr:rowOff>6349</xdr:rowOff>
    </xdr:from>
    <xdr:to>
      <xdr:col>7</xdr:col>
      <xdr:colOff>171451</xdr:colOff>
      <xdr:row>40</xdr:row>
      <xdr:rowOff>107949</xdr:rowOff>
    </xdr:to>
    <xdr:sp macro="" textlink="">
      <xdr:nvSpPr>
        <xdr:cNvPr id="7" name="Bent Arrow 6"/>
        <xdr:cNvSpPr/>
      </xdr:nvSpPr>
      <xdr:spPr>
        <a:xfrm rot="13866881">
          <a:off x="2857501" y="8458199"/>
          <a:ext cx="1066800" cy="1282700"/>
        </a:xfrm>
        <a:prstGeom prst="ben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0.14231</cdr:x>
      <cdr:y>0.82362</cdr:y>
    </cdr:from>
    <cdr:to>
      <cdr:x>0.40038</cdr:x>
      <cdr:y>0.89385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00" y="65532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Low Vulnerability</a:t>
          </a:r>
        </a:p>
      </cdr:txBody>
    </cdr:sp>
  </cdr:relSizeAnchor>
  <cdr:relSizeAnchor xmlns:cdr="http://schemas.openxmlformats.org/drawingml/2006/chartDrawing">
    <cdr:from>
      <cdr:x>0.14801</cdr:x>
      <cdr:y>0.083</cdr:y>
    </cdr:from>
    <cdr:to>
      <cdr:x>0.40607</cdr:x>
      <cdr:y>0.15323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90600" y="6604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High Vulnerability</a:t>
          </a:r>
        </a:p>
      </cdr:txBody>
    </cdr:sp>
  </cdr:relSizeAnchor>
  <cdr:relSizeAnchor xmlns:cdr="http://schemas.openxmlformats.org/drawingml/2006/chartDrawing">
    <cdr:from>
      <cdr:x>0.68311</cdr:x>
      <cdr:y>0.82203</cdr:y>
    </cdr:from>
    <cdr:to>
      <cdr:x>0.94118</cdr:x>
      <cdr:y>0.89226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2000" y="65405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HighReadiness</a:t>
          </a:r>
        </a:p>
        <a:p xmlns:a="http://schemas.openxmlformats.org/drawingml/2006/main">
          <a:pPr algn="ctr"/>
          <a:r>
            <a:rPr lang="en-US" sz="1400"/>
            <a:t>LowVulnerability</a:t>
          </a:r>
        </a:p>
      </cdr:txBody>
    </cdr:sp>
  </cdr:relSizeAnchor>
  <cdr:relSizeAnchor xmlns:cdr="http://schemas.openxmlformats.org/drawingml/2006/chartDrawing">
    <cdr:from>
      <cdr:x>0.68661</cdr:x>
      <cdr:y>0.07963</cdr:y>
    </cdr:from>
    <cdr:to>
      <cdr:x>0.94467</cdr:x>
      <cdr:y>0.14986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537200" y="728131"/>
          <a:ext cx="2081125" cy="64218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High Readiness</a:t>
          </a:r>
        </a:p>
        <a:p xmlns:a="http://schemas.openxmlformats.org/drawingml/2006/main">
          <a:pPr algn="ctr"/>
          <a:r>
            <a:rPr lang="en-US" sz="1400"/>
            <a:t>High Vulnerability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88901</xdr:rowOff>
    </xdr:from>
    <xdr:to>
      <xdr:col>13</xdr:col>
      <xdr:colOff>355600</xdr:colOff>
      <xdr:row>60</xdr:row>
      <xdr:rowOff>177801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368300</xdr:colOff>
      <xdr:row>24</xdr:row>
      <xdr:rowOff>101601</xdr:rowOff>
    </xdr:from>
    <xdr:to>
      <xdr:col>26</xdr:col>
      <xdr:colOff>787400</xdr:colOff>
      <xdr:row>60</xdr:row>
      <xdr:rowOff>177800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</xdr:colOff>
      <xdr:row>0</xdr:row>
      <xdr:rowOff>12700</xdr:rowOff>
    </xdr:from>
    <xdr:to>
      <xdr:col>7</xdr:col>
      <xdr:colOff>0</xdr:colOff>
      <xdr:row>24</xdr:row>
      <xdr:rowOff>63500</xdr:rowOff>
    </xdr:to>
    <xdr:sp macro="" textlink="">
      <xdr:nvSpPr>
        <xdr:cNvPr id="6" name="TextBox 5"/>
        <xdr:cNvSpPr txBox="1"/>
      </xdr:nvSpPr>
      <xdr:spPr>
        <a:xfrm>
          <a:off x="25400" y="12700"/>
          <a:ext cx="5753100" cy="462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What this shows</a:t>
          </a:r>
        </a:p>
        <a:p>
          <a:endParaRPr lang="en-US" sz="1100"/>
        </a:p>
        <a:p>
          <a:r>
            <a:rPr lang="en-US" sz="1100"/>
            <a:t>dfcsfkjam</a:t>
          </a:r>
          <a:r>
            <a:rPr lang="en-US" sz="1100" baseline="0"/>
            <a:t> jwoefj   wefp   weppiwe   pjf  pwe w</a:t>
          </a:r>
        </a:p>
        <a:p>
          <a:endParaRPr lang="en-US" sz="1100" baseline="0"/>
        </a:p>
        <a:p>
          <a:r>
            <a:rPr lang="en-US" sz="1100" baseline="0"/>
            <a:t>jhfs  wehfdoa   doh  owjho  </a:t>
          </a:r>
          <a:endParaRPr lang="en-US" sz="1100"/>
        </a:p>
      </xdr:txBody>
    </xdr:sp>
    <xdr:clientData/>
  </xdr:twoCellAnchor>
  <xdr:twoCellAnchor>
    <xdr:from>
      <xdr:col>7</xdr:col>
      <xdr:colOff>38101</xdr:colOff>
      <xdr:row>0</xdr:row>
      <xdr:rowOff>63500</xdr:rowOff>
    </xdr:from>
    <xdr:to>
      <xdr:col>18</xdr:col>
      <xdr:colOff>812800</xdr:colOff>
      <xdr:row>24</xdr:row>
      <xdr:rowOff>50800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114300</xdr:colOff>
      <xdr:row>15</xdr:row>
      <xdr:rowOff>72122</xdr:rowOff>
    </xdr:from>
    <xdr:to>
      <xdr:col>1</xdr:col>
      <xdr:colOff>330200</xdr:colOff>
      <xdr:row>23</xdr:row>
      <xdr:rowOff>101755</xdr:rowOff>
    </xdr:to>
    <xdr:pic>
      <xdr:nvPicPr>
        <xdr:cNvPr id="2" name="Picture 1" descr="GoBackImage.png">
          <a:hlinkClick xmlns:r="http://schemas.openxmlformats.org/officeDocument/2006/relationships" r:id="rId4" tooltip="Go back to the main Dashboard"/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929622"/>
          <a:ext cx="1041400" cy="15536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736600</xdr:colOff>
      <xdr:row>1</xdr:row>
      <xdr:rowOff>63500</xdr:rowOff>
    </xdr:from>
    <xdr:to>
      <xdr:col>13</xdr:col>
      <xdr:colOff>127000</xdr:colOff>
      <xdr:row>9</xdr:row>
      <xdr:rowOff>93133</xdr:rowOff>
    </xdr:to>
    <xdr:pic>
      <xdr:nvPicPr>
        <xdr:cNvPr id="2" name="Picture 1" descr="GoBackImage.png">
          <a:hlinkClick xmlns:r="http://schemas.openxmlformats.org/officeDocument/2006/relationships" r:id="rId1" tooltip="Go back to the main Dashboard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7100" y="254000"/>
          <a:ext cx="1041400" cy="15536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196850</xdr:rowOff>
    </xdr:from>
    <xdr:to>
      <xdr:col>10</xdr:col>
      <xdr:colOff>0</xdr:colOff>
      <xdr:row>25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12700</xdr:colOff>
      <xdr:row>9</xdr:row>
      <xdr:rowOff>6350</xdr:rowOff>
    </xdr:from>
    <xdr:to>
      <xdr:col>13</xdr:col>
      <xdr:colOff>0</xdr:colOff>
      <xdr:row>25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34</xdr:row>
      <xdr:rowOff>6350</xdr:rowOff>
    </xdr:from>
    <xdr:to>
      <xdr:col>10</xdr:col>
      <xdr:colOff>0</xdr:colOff>
      <xdr:row>50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12700</xdr:colOff>
      <xdr:row>34</xdr:row>
      <xdr:rowOff>6350</xdr:rowOff>
    </xdr:from>
    <xdr:to>
      <xdr:col>17</xdr:col>
      <xdr:colOff>0</xdr:colOff>
      <xdr:row>49</xdr:row>
      <xdr:rowOff>177800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59</xdr:row>
      <xdr:rowOff>6350</xdr:rowOff>
    </xdr:from>
    <xdr:to>
      <xdr:col>9</xdr:col>
      <xdr:colOff>0</xdr:colOff>
      <xdr:row>75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59</xdr:row>
      <xdr:rowOff>6350</xdr:rowOff>
    </xdr:from>
    <xdr:to>
      <xdr:col>15</xdr:col>
      <xdr:colOff>0</xdr:colOff>
      <xdr:row>75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241300</xdr:colOff>
      <xdr:row>0</xdr:row>
      <xdr:rowOff>165100</xdr:rowOff>
    </xdr:from>
    <xdr:to>
      <xdr:col>2</xdr:col>
      <xdr:colOff>711200</xdr:colOff>
      <xdr:row>5</xdr:row>
      <xdr:rowOff>207433</xdr:rowOff>
    </xdr:to>
    <xdr:pic>
      <xdr:nvPicPr>
        <xdr:cNvPr id="9" name="Picture 8" descr="GoBackImage.png">
          <a:hlinkClick xmlns:r="http://schemas.openxmlformats.org/officeDocument/2006/relationships" r:id="rId7" tooltip="Go back to the main Dashboard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300" y="165100"/>
          <a:ext cx="1041400" cy="1553633"/>
        </a:xfrm>
        <a:prstGeom prst="rect">
          <a:avLst/>
        </a:prstGeom>
      </xdr:spPr>
    </xdr:pic>
    <xdr:clientData/>
  </xdr:twoCellAnchor>
  <xdr:twoCellAnchor>
    <xdr:from>
      <xdr:col>15</xdr:col>
      <xdr:colOff>736600</xdr:colOff>
      <xdr:row>0</xdr:row>
      <xdr:rowOff>114300</xdr:rowOff>
    </xdr:from>
    <xdr:to>
      <xdr:col>23</xdr:col>
      <xdr:colOff>647699</xdr:colOff>
      <xdr:row>25</xdr:row>
      <xdr:rowOff>63500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482600</xdr:colOff>
      <xdr:row>25</xdr:row>
      <xdr:rowOff>165100</xdr:rowOff>
    </xdr:from>
    <xdr:to>
      <xdr:col>20</xdr:col>
      <xdr:colOff>965200</xdr:colOff>
      <xdr:row>26</xdr:row>
      <xdr:rowOff>330200</xdr:rowOff>
    </xdr:to>
    <xdr:sp macro="" textlink="">
      <xdr:nvSpPr>
        <xdr:cNvPr id="3" name="Up Arrow 2"/>
        <xdr:cNvSpPr/>
      </xdr:nvSpPr>
      <xdr:spPr>
        <a:xfrm>
          <a:off x="15506700" y="5613400"/>
          <a:ext cx="482600" cy="355600"/>
        </a:xfrm>
        <a:prstGeom prst="upArrow">
          <a:avLst/>
        </a:prstGeom>
        <a:solidFill>
          <a:schemeClr val="tx2">
            <a:lumMod val="7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469900</xdr:colOff>
      <xdr:row>7</xdr:row>
      <xdr:rowOff>63500</xdr:rowOff>
    </xdr:from>
    <xdr:to>
      <xdr:col>27</xdr:col>
      <xdr:colOff>304800</xdr:colOff>
      <xdr:row>60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</xdr:row>
          <xdr:rowOff>38100</xdr:rowOff>
        </xdr:from>
        <xdr:to>
          <xdr:col>1</xdr:col>
          <xdr:colOff>571500</xdr:colOff>
          <xdr:row>2</xdr:row>
          <xdr:rowOff>152400</xdr:rowOff>
        </xdr:to>
        <xdr:sp macro="" textlink="">
          <xdr:nvSpPr>
            <xdr:cNvPr id="19469" name="Button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SweetSpot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635000</xdr:colOff>
      <xdr:row>10</xdr:row>
      <xdr:rowOff>63500</xdr:rowOff>
    </xdr:from>
    <xdr:to>
      <xdr:col>25</xdr:col>
      <xdr:colOff>88900</xdr:colOff>
      <xdr:row>12</xdr:row>
      <xdr:rowOff>0</xdr:rowOff>
    </xdr:to>
    <xdr:sp macro="" textlink="">
      <xdr:nvSpPr>
        <xdr:cNvPr id="3" name="TextBox 2"/>
        <xdr:cNvSpPr txBox="1"/>
      </xdr:nvSpPr>
      <xdr:spPr>
        <a:xfrm>
          <a:off x="19215100" y="2159000"/>
          <a:ext cx="1104900" cy="31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Best corner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190500</xdr:colOff>
      <xdr:row>7</xdr:row>
      <xdr:rowOff>6350</xdr:rowOff>
    </xdr:from>
    <xdr:to>
      <xdr:col>56</xdr:col>
      <xdr:colOff>279400</xdr:colOff>
      <xdr:row>47</xdr:row>
      <xdr:rowOff>152400</xdr:rowOff>
    </xdr:to>
    <xdr:grpSp>
      <xdr:nvGrpSpPr>
        <xdr:cNvPr id="15" name="Group 14"/>
        <xdr:cNvGrpSpPr/>
      </xdr:nvGrpSpPr>
      <xdr:grpSpPr>
        <a:xfrm>
          <a:off x="40792400" y="1720850"/>
          <a:ext cx="6692900" cy="7740650"/>
          <a:chOff x="25958800" y="1517650"/>
          <a:chExt cx="6692900" cy="7956550"/>
        </a:xfrm>
      </xdr:grpSpPr>
      <xdr:graphicFrame macro="">
        <xdr:nvGraphicFramePr>
          <xdr:cNvPr id="3" name="Chart 2"/>
          <xdr:cNvGraphicFramePr/>
        </xdr:nvGraphicFramePr>
        <xdr:xfrm>
          <a:off x="25958800" y="1517650"/>
          <a:ext cx="6692900" cy="7956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5" name="Straight Connector 4"/>
          <xdr:cNvCxnSpPr/>
        </xdr:nvCxnSpPr>
        <xdr:spPr>
          <a:xfrm flipH="1" flipV="1">
            <a:off x="29984700" y="2108200"/>
            <a:ext cx="38100" cy="66294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/>
          <xdr:cNvCxnSpPr/>
        </xdr:nvCxnSpPr>
        <xdr:spPr>
          <a:xfrm flipV="1">
            <a:off x="26746200" y="5651500"/>
            <a:ext cx="5715000" cy="254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53</xdr:col>
      <xdr:colOff>673100</xdr:colOff>
      <xdr:row>9</xdr:row>
      <xdr:rowOff>114300</xdr:rowOff>
    </xdr:from>
    <xdr:to>
      <xdr:col>55</xdr:col>
      <xdr:colOff>749300</xdr:colOff>
      <xdr:row>12</xdr:row>
      <xdr:rowOff>101600</xdr:rowOff>
    </xdr:to>
    <xdr:sp macro="" textlink="">
      <xdr:nvSpPr>
        <xdr:cNvPr id="10" name="TextBox 9"/>
        <xdr:cNvSpPr txBox="1"/>
      </xdr:nvSpPr>
      <xdr:spPr>
        <a:xfrm>
          <a:off x="28435300" y="2209800"/>
          <a:ext cx="1727200" cy="55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High Readiness</a:t>
          </a:r>
        </a:p>
        <a:p>
          <a:pPr algn="ctr"/>
          <a:r>
            <a:rPr lang="en-US" sz="1400"/>
            <a:t>High Vulnerability</a:t>
          </a: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0.14231</cdr:x>
      <cdr:y>0.82362</cdr:y>
    </cdr:from>
    <cdr:to>
      <cdr:x>0.40038</cdr:x>
      <cdr:y>0.89385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00" y="65532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Low Vulnerability</a:t>
          </a:r>
        </a:p>
      </cdr:txBody>
    </cdr:sp>
  </cdr:relSizeAnchor>
  <cdr:relSizeAnchor xmlns:cdr="http://schemas.openxmlformats.org/drawingml/2006/chartDrawing">
    <cdr:from>
      <cdr:x>0.14801</cdr:x>
      <cdr:y>0.083</cdr:y>
    </cdr:from>
    <cdr:to>
      <cdr:x>0.40607</cdr:x>
      <cdr:y>0.15323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90600" y="6604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High Vulnerability</a:t>
          </a:r>
        </a:p>
      </cdr:txBody>
    </cdr:sp>
  </cdr:relSizeAnchor>
  <cdr:relSizeAnchor xmlns:cdr="http://schemas.openxmlformats.org/drawingml/2006/chartDrawing">
    <cdr:from>
      <cdr:x>0.68311</cdr:x>
      <cdr:y>0.82203</cdr:y>
    </cdr:from>
    <cdr:to>
      <cdr:x>0.94118</cdr:x>
      <cdr:y>0.89226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2000" y="65405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HighReadiness</a:t>
          </a:r>
        </a:p>
        <a:p xmlns:a="http://schemas.openxmlformats.org/drawingml/2006/main">
          <a:pPr algn="ctr"/>
          <a:r>
            <a:rPr lang="en-US" sz="1400"/>
            <a:t>LowVulnerability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508000</xdr:colOff>
      <xdr:row>1</xdr:row>
      <xdr:rowOff>152400</xdr:rowOff>
    </xdr:from>
    <xdr:to>
      <xdr:col>36</xdr:col>
      <xdr:colOff>628650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552450</xdr:colOff>
      <xdr:row>53</xdr:row>
      <xdr:rowOff>50800</xdr:rowOff>
    </xdr:from>
    <xdr:to>
      <xdr:col>36</xdr:col>
      <xdr:colOff>711200</xdr:colOff>
      <xdr:row>98</xdr:row>
      <xdr:rowOff>139700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495300</xdr:colOff>
      <xdr:row>2</xdr:row>
      <xdr:rowOff>184150</xdr:rowOff>
    </xdr:from>
    <xdr:to>
      <xdr:col>32</xdr:col>
      <xdr:colOff>812800</xdr:colOff>
      <xdr:row>52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</xdr:row>
          <xdr:rowOff>25400</xdr:rowOff>
        </xdr:from>
        <xdr:to>
          <xdr:col>12</xdr:col>
          <xdr:colOff>533400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Find Most Recent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29</xdr:row>
          <xdr:rowOff>12700</xdr:rowOff>
        </xdr:from>
        <xdr:to>
          <xdr:col>12</xdr:col>
          <xdr:colOff>787400</xdr:colOff>
          <xdr:row>31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Gap Minder Prep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25</xdr:row>
          <xdr:rowOff>177800</xdr:rowOff>
        </xdr:from>
        <xdr:to>
          <xdr:col>12</xdr:col>
          <xdr:colOff>533400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Tabulate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9</xdr:row>
          <xdr:rowOff>25400</xdr:rowOff>
        </xdr:from>
        <xdr:to>
          <xdr:col>12</xdr:col>
          <xdr:colOff>546100</xdr:colOff>
          <xdr:row>11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Input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6</xdr:row>
          <xdr:rowOff>25400</xdr:rowOff>
        </xdr:from>
        <xdr:to>
          <xdr:col>12</xdr:col>
          <xdr:colOff>546100</xdr:colOff>
          <xdr:row>8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Place Estimates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12</xdr:row>
          <xdr:rowOff>25400</xdr:rowOff>
        </xdr:from>
        <xdr:to>
          <xdr:col>12</xdr:col>
          <xdr:colOff>533400</xdr:colOff>
          <xdr:row>14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15</xdr:row>
          <xdr:rowOff>12700</xdr:rowOff>
        </xdr:from>
        <xdr:to>
          <xdr:col>12</xdr:col>
          <xdr:colOff>495300</xdr:colOff>
          <xdr:row>17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Vulnerability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685800</xdr:colOff>
      <xdr:row>0</xdr:row>
      <xdr:rowOff>63500</xdr:rowOff>
    </xdr:from>
    <xdr:to>
      <xdr:col>30</xdr:col>
      <xdr:colOff>736600</xdr:colOff>
      <xdr:row>3</xdr:row>
      <xdr:rowOff>165100</xdr:rowOff>
    </xdr:to>
    <xdr:sp macro="" textlink="">
      <xdr:nvSpPr>
        <xdr:cNvPr id="2" name="TextBox 1"/>
        <xdr:cNvSpPr txBox="1"/>
      </xdr:nvSpPr>
      <xdr:spPr>
        <a:xfrm>
          <a:off x="23533100" y="63500"/>
          <a:ext cx="3416300" cy="6731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/>
            <a:t>"STATIC"  </a:t>
          </a:r>
          <a:r>
            <a:rPr lang="en-US" sz="1400" b="1"/>
            <a:t>i.e. 2010 snap shot</a:t>
          </a:r>
          <a:endParaRPr lang="en-US" sz="2000" b="1"/>
        </a:p>
        <a:p>
          <a:r>
            <a:rPr lang="en-US" sz="1100"/>
            <a:t>Current vulnerability - high score more vulnerable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5" Type="http://schemas.openxmlformats.org/officeDocument/2006/relationships/ctrlProp" Target="../ctrlProps/ctrlProp4.xml"/><Relationship Id="rId6" Type="http://schemas.openxmlformats.org/officeDocument/2006/relationships/ctrlProp" Target="../ctrlProps/ctrlProp5.xml"/><Relationship Id="rId7" Type="http://schemas.openxmlformats.org/officeDocument/2006/relationships/ctrlProp" Target="../ctrlProps/ctrlProp6.xml"/><Relationship Id="rId8" Type="http://schemas.openxmlformats.org/officeDocument/2006/relationships/ctrlProp" Target="../ctrlProps/ctrlProp7.xml"/><Relationship Id="rId9" Type="http://schemas.openxmlformats.org/officeDocument/2006/relationships/ctrlProp" Target="../ctrlProps/ctrlProp8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theme="7" tint="-0.249977111117893"/>
  </sheetPr>
  <dimension ref="A1:EM201"/>
  <sheetViews>
    <sheetView topLeftCell="C1" workbookViewId="0">
      <selection activeCell="F7" sqref="F7"/>
    </sheetView>
  </sheetViews>
  <sheetFormatPr baseColWidth="10" defaultRowHeight="15" x14ac:dyDescent="0"/>
  <cols>
    <col min="1" max="1" width="6.5" customWidth="1"/>
    <col min="2" max="2" width="4.5" style="31" customWidth="1"/>
    <col min="3" max="3" width="4.6640625" style="31" customWidth="1"/>
    <col min="4" max="4" width="4.5" style="31" customWidth="1"/>
    <col min="5" max="5" width="3.1640625" style="31" customWidth="1"/>
    <col min="6" max="6" width="24.33203125" style="31" customWidth="1"/>
    <col min="7" max="7" width="3" style="31" customWidth="1"/>
    <col min="8" max="8" width="11.83203125" style="31" customWidth="1"/>
    <col min="9" max="9" width="47" style="31" customWidth="1"/>
    <col min="10" max="14" width="11.83203125" style="31" customWidth="1"/>
    <col min="15" max="15" width="9" style="31" customWidth="1"/>
    <col min="16" max="17" width="10.83203125" style="31"/>
    <col min="18" max="21" width="9.5" style="31" customWidth="1"/>
    <col min="22" max="22" width="11.6640625" style="31" customWidth="1"/>
    <col min="23" max="41" width="9.5" style="31" customWidth="1"/>
    <col min="42" max="48" width="9.5" customWidth="1"/>
    <col min="65" max="65" width="35.83203125" customWidth="1"/>
    <col min="78" max="78" width="12.1640625" customWidth="1"/>
  </cols>
  <sheetData>
    <row r="1" spans="1:143" ht="16" thickBot="1">
      <c r="CH1" s="77"/>
      <c r="CI1" s="124" t="s">
        <v>679</v>
      </c>
      <c r="CJ1" s="124"/>
      <c r="CK1" s="124"/>
      <c r="CL1" s="124"/>
      <c r="CM1" s="125" t="s">
        <v>680</v>
      </c>
      <c r="CN1" s="125"/>
      <c r="CO1" s="125"/>
      <c r="CP1" s="126" t="s">
        <v>681</v>
      </c>
      <c r="CQ1" s="126"/>
      <c r="CR1" s="126"/>
      <c r="CS1" s="126"/>
      <c r="CT1" s="126"/>
      <c r="CU1" s="126"/>
      <c r="CV1" s="127" t="s">
        <v>682</v>
      </c>
      <c r="CW1" s="127"/>
      <c r="CX1" s="127"/>
      <c r="CY1" s="127"/>
      <c r="CZ1" s="127"/>
      <c r="DA1" s="127"/>
      <c r="DB1" s="128" t="s">
        <v>683</v>
      </c>
      <c r="DC1" s="128"/>
      <c r="DD1" s="128"/>
      <c r="DE1" s="128"/>
      <c r="DF1" s="128"/>
      <c r="DG1" s="128"/>
      <c r="DH1" s="129" t="s">
        <v>684</v>
      </c>
      <c r="DI1" s="129"/>
      <c r="DJ1" s="129"/>
      <c r="DK1" s="129"/>
      <c r="DL1" s="129"/>
      <c r="DM1" s="129"/>
    </row>
    <row r="2" spans="1:143" s="22" customFormat="1" ht="38" customHeight="1" thickBot="1">
      <c r="A2"/>
      <c r="B2" s="31"/>
      <c r="C2" s="31"/>
      <c r="D2" s="31"/>
      <c r="E2" s="219"/>
      <c r="F2" s="220"/>
      <c r="G2" s="221"/>
      <c r="H2" s="31"/>
      <c r="I2" s="31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8"/>
      <c r="AF2" s="198"/>
      <c r="AG2" s="198"/>
      <c r="AH2" s="198"/>
      <c r="AI2" s="198"/>
      <c r="AJ2" s="198"/>
      <c r="AK2" s="198"/>
      <c r="AL2" s="198"/>
      <c r="AM2" s="198"/>
      <c r="AN2" s="198"/>
      <c r="AO2" s="198"/>
      <c r="AQ2" s="22" t="str">
        <f>F4</f>
        <v>Iraq</v>
      </c>
      <c r="AR2" s="22">
        <v>2010</v>
      </c>
      <c r="CB2" s="180" t="s">
        <v>715</v>
      </c>
      <c r="CH2" s="83" t="s">
        <v>677</v>
      </c>
      <c r="CI2" s="82" t="s">
        <v>672</v>
      </c>
      <c r="CJ2" s="84" t="s">
        <v>673</v>
      </c>
      <c r="CK2" s="85" t="s">
        <v>674</v>
      </c>
      <c r="CL2" s="86" t="s">
        <v>676</v>
      </c>
      <c r="CM2" s="87" t="s">
        <v>662</v>
      </c>
      <c r="CN2" s="87" t="s">
        <v>663</v>
      </c>
      <c r="CO2" s="87" t="s">
        <v>664</v>
      </c>
      <c r="CP2" s="82" t="s">
        <v>480</v>
      </c>
      <c r="CQ2" s="82" t="s">
        <v>486</v>
      </c>
      <c r="CR2" s="82" t="s">
        <v>487</v>
      </c>
      <c r="CS2" s="82" t="s">
        <v>481</v>
      </c>
      <c r="CT2" s="82" t="s">
        <v>477</v>
      </c>
      <c r="CU2" s="82" t="s">
        <v>567</v>
      </c>
      <c r="CV2" s="84" t="s">
        <v>581</v>
      </c>
      <c r="CW2" s="84" t="s">
        <v>490</v>
      </c>
      <c r="CX2" s="84" t="s">
        <v>474</v>
      </c>
      <c r="CY2" s="84" t="s">
        <v>492</v>
      </c>
      <c r="CZ2" s="84" t="s">
        <v>482</v>
      </c>
      <c r="DA2" s="84" t="s">
        <v>491</v>
      </c>
      <c r="DB2" s="85" t="s">
        <v>532</v>
      </c>
      <c r="DC2" s="85" t="s">
        <v>483</v>
      </c>
      <c r="DD2" s="85" t="s">
        <v>484</v>
      </c>
      <c r="DE2" s="85" t="s">
        <v>578</v>
      </c>
      <c r="DF2" s="85" t="s">
        <v>479</v>
      </c>
      <c r="DG2" s="85" t="s">
        <v>493</v>
      </c>
      <c r="DH2" s="86" t="s">
        <v>475</v>
      </c>
      <c r="DI2" s="86" t="s">
        <v>476</v>
      </c>
      <c r="DJ2" s="86" t="s">
        <v>473</v>
      </c>
      <c r="DK2" s="86" t="s">
        <v>478</v>
      </c>
      <c r="DL2" s="86" t="s">
        <v>488</v>
      </c>
      <c r="DM2" s="86" t="s">
        <v>489</v>
      </c>
    </row>
    <row r="3" spans="1:143" ht="46">
      <c r="A3" s="81"/>
      <c r="B3" s="199"/>
      <c r="C3" s="199"/>
      <c r="D3" s="199"/>
      <c r="E3" s="222"/>
      <c r="F3" s="212" t="s">
        <v>652</v>
      </c>
      <c r="G3" s="227"/>
      <c r="I3" s="198"/>
      <c r="AQ3" t="str">
        <f>AQ12&amp;CHAR(13)&amp;AQ13&amp;CHAR(13)&amp;CHAR(13)&amp;AQ14&amp;CHAR(13)</f>
        <v>Based on data up to 2010_x000D_Iraq is the 64th most vulnerable - or the 128th least vulnerable country in GAIN{TM}_x000D__x000D_Iraq is also the 143rd most Ready country in GAIN{TM}_x000D_</v>
      </c>
      <c r="CG3" s="110" t="str">
        <f>F4</f>
        <v>Iraq</v>
      </c>
      <c r="CH3" s="111">
        <f>INDEX(Vul_Scores!AB$8:AB$200,$A4)</f>
        <v>0.41077657301705212</v>
      </c>
      <c r="CI3" s="111">
        <f>INDEX(Vul_Scores!AC$8:AC$200,$A4)</f>
        <v>0.57435555532905791</v>
      </c>
      <c r="CJ3" s="112">
        <f>INDEX(Vul_Scores!AD$8:AD$200,$A4)</f>
        <v>0.54552222216801927</v>
      </c>
      <c r="CK3" s="112">
        <f>INDEX(Vul_Scores!AE$8:AE$200,$A4)</f>
        <v>0.41350500019035136</v>
      </c>
      <c r="CL3" s="112">
        <f>INDEX(Vul_Scores!AF$8:AF$200,$A4)</f>
        <v>0.10972351438077983</v>
      </c>
      <c r="CM3" s="111">
        <f>INDEX(Vul_Scores!AG$8:AG$200,$A4)</f>
        <v>0.42419179900621667</v>
      </c>
      <c r="CN3" s="112">
        <f>INDEX(Vul_Scores!AH$8:AH$200,$A4)</f>
        <v>0.43770483867493049</v>
      </c>
      <c r="CO3" s="112">
        <f>INDEX(Vul_Scores!AI$8:AI$200,$A4)</f>
        <v>0.35026133554648742</v>
      </c>
      <c r="CP3" s="111">
        <f>INDEX(Vul_Scores!C$8:C$200,$A4)</f>
        <v>1</v>
      </c>
      <c r="CQ3" s="112">
        <f>INDEX(Vul_Scores!D$8:D$200,$A4)</f>
        <v>1</v>
      </c>
      <c r="CR3" s="112">
        <f>INDEX(Vul_Scores!E$8:E$200,$A4)</f>
        <v>0.24159999929368492</v>
      </c>
      <c r="CS3" s="112">
        <f>INDEX(Vul_Scores!F$8:F$200,$A4)</f>
        <v>0.64999999999999991</v>
      </c>
      <c r="CT3" s="112">
        <f>INDEX(Vul_Scores!G$8:G$200,$A4)</f>
        <v>0.25533333333333336</v>
      </c>
      <c r="CU3" s="112">
        <f>INDEX(Vul_Scores!H$8:H$200,$A4)</f>
        <v>0.2991999993473291</v>
      </c>
      <c r="CV3" s="111">
        <f>INDEX(Vul_Scores!I$8:I$200,$A4)</f>
        <v>0.73658333333333337</v>
      </c>
      <c r="CW3" s="112">
        <f>INDEX(Vul_Scores!J$8:J$200,$A4)</f>
        <v>0.33834999992512166</v>
      </c>
      <c r="CX3" s="112">
        <f>INDEX(Vul_Scores!K$8:K$200,$A4)</f>
        <v>0.92700000000000005</v>
      </c>
      <c r="CY3" s="112">
        <f>INDEX(Vul_Scores!L$8:L$200,$A4)</f>
        <v>0.12</v>
      </c>
      <c r="CZ3" s="112">
        <f>INDEX(Vul_Scores!M$8:M$200,$A4)</f>
        <v>1</v>
      </c>
      <c r="DA3" s="112">
        <f>INDEX(Vul_Scores!N$8:N$200,$A4)</f>
        <v>0.15119999974966047</v>
      </c>
      <c r="DB3" s="111">
        <f>INDEX(Vul_Scores!O$8:O$200,$A4)</f>
        <v>0.78249999999999997</v>
      </c>
      <c r="DC3" s="112">
        <f>INDEX(Vul_Scores!P$8:P$200,$A4)</f>
        <v>0.88959999999999995</v>
      </c>
      <c r="DD3" s="112">
        <f>INDEX(Vul_Scores!Q$8:Q$200,$A4)</f>
        <v>0.39575055488288546</v>
      </c>
      <c r="DE3" s="112">
        <f>INDEX(Vul_Scores!R$8:R$200,$A4)</f>
        <v>0.29499561000000002</v>
      </c>
      <c r="DF3" s="112">
        <f>INDEX(Vul_Scores!S$8:S$200,$A4)</f>
        <v>3.1366376253858484E-2</v>
      </c>
      <c r="DG3" s="112">
        <f>INDEX(Vul_Scores!T$8:T$200,$A4)</f>
        <v>8.6817460005364569E-2</v>
      </c>
      <c r="DH3" s="111">
        <f>INDEX(Vul_Scores!U$8:U$200,$A4)</f>
        <v>8.0217657215723964E-2</v>
      </c>
      <c r="DI3" s="112">
        <f>INDEX(Vul_Scores!V$8:V$200,$A4)</f>
        <v>0.115953866963715</v>
      </c>
      <c r="DJ3" s="112">
        <f>INDEX(Vul_Scores!W$8:W$200,$A4)</f>
        <v>0.15000000000000002</v>
      </c>
      <c r="DK3" s="112">
        <f>INDEX(Vul_Scores!X$8:X$200,$A4)</f>
        <v>0</v>
      </c>
      <c r="DL3" s="112">
        <f>INDEX(Vul_Scores!Y$8:Y$200,$A4)</f>
        <v>3.4295905068934766E-3</v>
      </c>
      <c r="DM3" s="113">
        <f>INDEX(Vul_Scores!Z$8:Z$200,$A4)</f>
        <v>0.30873997159834654</v>
      </c>
      <c r="DR3" t="s">
        <v>696</v>
      </c>
      <c r="DS3" t="s">
        <v>723</v>
      </c>
      <c r="DT3" t="s">
        <v>577</v>
      </c>
      <c r="DV3" t="s">
        <v>725</v>
      </c>
      <c r="DW3" t="s">
        <v>639</v>
      </c>
      <c r="DY3" t="s">
        <v>696</v>
      </c>
      <c r="DZ3" t="s">
        <v>723</v>
      </c>
      <c r="EA3" t="s">
        <v>577</v>
      </c>
      <c r="ED3" t="s">
        <v>736</v>
      </c>
      <c r="EE3" t="s">
        <v>737</v>
      </c>
      <c r="EH3" s="25" t="s">
        <v>736</v>
      </c>
      <c r="EI3" t="s">
        <v>737</v>
      </c>
      <c r="EL3" t="s">
        <v>736</v>
      </c>
      <c r="EM3" s="248" t="s">
        <v>737</v>
      </c>
    </row>
    <row r="4" spans="1:143" ht="18">
      <c r="A4" s="76">
        <f>MATCH(F4,$BM$9:$BM$201,0)</f>
        <v>80</v>
      </c>
      <c r="B4" s="200"/>
      <c r="C4" s="200"/>
      <c r="D4" s="200"/>
      <c r="E4" s="223"/>
      <c r="F4" s="213" t="s">
        <v>194</v>
      </c>
      <c r="G4" s="228"/>
      <c r="AQ4" t="str">
        <f>AQ15&amp;AQ16</f>
        <v>The Water sector and the Exposure component contribute most to its vulnerability,_x000D_while Infra-Struct and Capacity contribute least.</v>
      </c>
      <c r="BR4" s="14"/>
      <c r="CG4" s="88" t="s">
        <v>598</v>
      </c>
      <c r="CH4" s="98">
        <f>RANK(CH3,Vul_Scores!AB$9:AB$200)</f>
        <v>64</v>
      </c>
      <c r="CI4" s="98">
        <f>RANK(CI3,Vul_Scores!AC$9:AC$200)</f>
        <v>3</v>
      </c>
      <c r="CJ4" s="99">
        <f>RANK(CJ3,Vul_Scores!AD$9:AD$200)</f>
        <v>64</v>
      </c>
      <c r="CK4" s="99">
        <f>RANK(CK3,Vul_Scores!AE$9:AE$200)</f>
        <v>70</v>
      </c>
      <c r="CL4" s="99">
        <f>RANK(CL3,Vul_Scores!AF$9:AF$200)</f>
        <v>169</v>
      </c>
      <c r="CM4" s="98">
        <f>RANK(CM3,Vul_Scores!AG$9:AG$200)</f>
        <v>34</v>
      </c>
      <c r="CN4" s="99">
        <f>RANK(CN3,Vul_Scores!AH$9:AH$200)</f>
        <v>46</v>
      </c>
      <c r="CO4" s="99">
        <f>RANK(CO3,Vul_Scores!AI$9:AI$200)</f>
        <v>83</v>
      </c>
      <c r="CP4" s="98">
        <f>RANK(CP3,Vul_Scores!C$9:C$200)</f>
        <v>1</v>
      </c>
      <c r="CQ4" s="99">
        <f>RANK(CQ3,Vul_Scores!D$9:D$200)</f>
        <v>1</v>
      </c>
      <c r="CR4" s="99">
        <f>RANK(CR3,Vul_Scores!E$9:E$200)</f>
        <v>49</v>
      </c>
      <c r="CS4" s="99">
        <f>RANK(CS3,Vul_Scores!F$9:F$200)</f>
        <v>17</v>
      </c>
      <c r="CT4" s="99">
        <f>RANK(CT3,Vul_Scores!G$9:G$200)</f>
        <v>36</v>
      </c>
      <c r="CU4" s="99">
        <f>RANK(CU3,Vul_Scores!H$9:H$200)</f>
        <v>78</v>
      </c>
      <c r="CV4" s="98">
        <f>RANK(CV3,Vul_Scores!I$9:I$200)</f>
        <v>12</v>
      </c>
      <c r="CW4" s="99">
        <f>RANK(CW3,Vul_Scores!J$9:J$200)</f>
        <v>123</v>
      </c>
      <c r="CX4" s="99">
        <f>RANK(CX3,Vul_Scores!K$9:K$200)</f>
        <v>93</v>
      </c>
      <c r="CY4" s="99">
        <f>RANK(CY3,Vul_Scores!L$9:L$200)</f>
        <v>129</v>
      </c>
      <c r="CZ4" s="99">
        <f>RANK(CZ3,Vul_Scores!M$9:M$200)</f>
        <v>1</v>
      </c>
      <c r="DA4" s="99">
        <f>RANK(DA3,Vul_Scores!N$9:N$200)</f>
        <v>99</v>
      </c>
      <c r="DB4" s="98">
        <f>RANK(DB3,Vul_Scores!O$9:O$200)</f>
        <v>18</v>
      </c>
      <c r="DC4" s="99">
        <f>RANK(DC3,Vul_Scores!P$9:P$200)</f>
        <v>64</v>
      </c>
      <c r="DD4" s="99">
        <f>RANK(DD3,Vul_Scores!Q$9:Q$200)</f>
        <v>77</v>
      </c>
      <c r="DE4" s="99">
        <f>RANK(DE3,Vul_Scores!R$9:R$200)</f>
        <v>97</v>
      </c>
      <c r="DF4" s="99">
        <f>RANK(DF3,Vul_Scores!S$9:S$200)</f>
        <v>79</v>
      </c>
      <c r="DG4" s="99">
        <f>RANK(DG3,Vul_Scores!T$9:T$200)</f>
        <v>82</v>
      </c>
      <c r="DH4" s="98">
        <f>RANK(DH3,Vul_Scores!U$9:U$200)</f>
        <v>41</v>
      </c>
      <c r="DI4" s="99">
        <f>RANK(DI3,Vul_Scores!V$9:V$200)</f>
        <v>69</v>
      </c>
      <c r="DJ4" s="99">
        <f>RANK(DJ3,Vul_Scores!W$9:W$200)</f>
        <v>77</v>
      </c>
      <c r="DK4" s="99">
        <f>RANK(DK3,Vul_Scores!X$9:X$200)</f>
        <v>128</v>
      </c>
      <c r="DL4" s="99">
        <f>RANK(DL3,Vul_Scores!Y$9:Y$200)</f>
        <v>141</v>
      </c>
      <c r="DM4" s="100">
        <f>RANK(DM3,Vul_Scores!Z$9:Z$200)</f>
        <v>135</v>
      </c>
      <c r="DR4" s="7" t="e">
        <f>Readin_Scores!R9</f>
        <v>#N/A</v>
      </c>
      <c r="DS4" s="7">
        <f>Vul_Scores!AB9</f>
        <v>0.63518711530872352</v>
      </c>
      <c r="DT4" t="str">
        <f t="shared" ref="DT4:DT35" si="0">BN10</f>
        <v>AFG</v>
      </c>
      <c r="DU4" s="236" t="s">
        <v>75</v>
      </c>
      <c r="DV4" s="7" t="e">
        <f>CM17</f>
        <v>#N/A</v>
      </c>
      <c r="DW4" s="7">
        <f>CH3</f>
        <v>0.41077657301705212</v>
      </c>
      <c r="DX4" s="7" t="str">
        <f>INDEX($BN$9:$BN$201,A4)</f>
        <v>IRQ</v>
      </c>
      <c r="DY4" s="7">
        <v>0.19651130195788649</v>
      </c>
      <c r="DZ4" s="7">
        <v>0.46374326736151916</v>
      </c>
      <c r="EA4" t="s">
        <v>418</v>
      </c>
      <c r="EC4" t="s">
        <v>39</v>
      </c>
      <c r="ED4" s="7" t="e">
        <f>DR4-DS4</f>
        <v>#N/A</v>
      </c>
      <c r="EE4" s="7" t="e">
        <f>DR4+DS4</f>
        <v>#N/A</v>
      </c>
      <c r="EG4" t="s">
        <v>102</v>
      </c>
      <c r="EH4" s="247">
        <v>-0.261502425773395</v>
      </c>
      <c r="EI4" s="7">
        <v>0.96628840655892823</v>
      </c>
      <c r="EK4" t="s">
        <v>406</v>
      </c>
      <c r="EL4" s="7">
        <v>0.13673486224198214</v>
      </c>
      <c r="EM4" s="249">
        <v>0.63575079764788311</v>
      </c>
    </row>
    <row r="5" spans="1:143" ht="18">
      <c r="E5" s="223"/>
      <c r="F5" s="201" t="s">
        <v>653</v>
      </c>
      <c r="G5" s="229"/>
      <c r="AQ5" t="str">
        <f>AQ24&amp;" contribute most to "&amp;AQ2&amp;"'s Readiness and "&amp;AR24&amp;" the least."</f>
        <v>WGI Voice contribute most to Iraq's Readiness and Tertiary Enrollment the least.</v>
      </c>
      <c r="BR5" s="14"/>
      <c r="CG5" s="90" t="str">
        <f>F6</f>
        <v>Turkmenistan</v>
      </c>
      <c r="CH5" s="101">
        <f>INDEX(Vul_Scores!AB$8:AB$200,$A6)</f>
        <v>0.26779629880286626</v>
      </c>
      <c r="CI5" s="101">
        <f>INDEX(Vul_Scores!AC$8:AC$200,$A6)</f>
        <v>0.41498543345830469</v>
      </c>
      <c r="CJ5" s="102">
        <f>INDEX(Vul_Scores!AD$8:AD$200,$A6)</f>
        <v>0.35376566657467429</v>
      </c>
      <c r="CK5" s="102">
        <f>INDEX(Vul_Scores!AE$8:AE$200,$A6)</f>
        <v>0.24620876409452289</v>
      </c>
      <c r="CL5" s="102">
        <f>INDEX(Vul_Scores!AF$8:AF$200,$A6)</f>
        <v>5.6225331083963104E-2</v>
      </c>
      <c r="CM5" s="101">
        <f>INDEX(Vul_Scores!AG$8:AG$200,$A6)</f>
        <v>0.18582249367259907</v>
      </c>
      <c r="CN5" s="102">
        <f>INDEX(Vul_Scores!AH$8:AH$200,$A6)</f>
        <v>0.31578294335635371</v>
      </c>
      <c r="CO5" s="102">
        <f>INDEX(Vul_Scores!AI$8:AI$200,$A6)</f>
        <v>0.31877703966803589</v>
      </c>
      <c r="CP5" s="101">
        <f>INDEX(Vul_Scores!C$8:C$200,$A6)</f>
        <v>0.336379268292683</v>
      </c>
      <c r="CQ5" s="102">
        <f>INDEX(Vul_Scores!D$8:D$200,$A6)</f>
        <v>1</v>
      </c>
      <c r="CR5" s="102">
        <f>INDEX(Vul_Scores!E$8:E$200,$A6)</f>
        <v>0.17000000000000004</v>
      </c>
      <c r="CS5" s="102">
        <f>INDEX(Vul_Scores!F$8:F$200,$A6)</f>
        <v>0.625</v>
      </c>
      <c r="CT5" s="102">
        <f>INDEX(Vul_Scores!G$8:G$200,$A6)</f>
        <v>0.29933333333333334</v>
      </c>
      <c r="CU5" s="102">
        <f>INDEX(Vul_Scores!H$8:H$200,$A6)</f>
        <v>5.9199999123811686E-2</v>
      </c>
      <c r="CV5" s="101">
        <f>INDEX(Vul_Scores!I$8:I$200,$A6)</f>
        <v>0.2485</v>
      </c>
      <c r="CW5" s="102">
        <f>INDEX(Vul_Scores!J$8:J$200,$A6)</f>
        <v>0.5144939998861402</v>
      </c>
      <c r="CX5" s="102">
        <f>INDEX(Vul_Scores!K$8:K$200,$A6)</f>
        <v>1</v>
      </c>
      <c r="CY5" s="102">
        <f>INDEX(Vul_Scores!L$8:L$200,$A6)</f>
        <v>0.12</v>
      </c>
      <c r="CZ5" s="102">
        <f>INDEX(Vul_Scores!M$8:M$200,$A6)</f>
        <v>6.3599999919533731E-2</v>
      </c>
      <c r="DA5" s="102">
        <f>INDEX(Vul_Scores!N$8:N$200,$A6)</f>
        <v>0.17599999964237215</v>
      </c>
      <c r="DB5" s="101">
        <f>INDEX(Vul_Scores!O$8:O$200,$A6)</f>
        <v>7.4999999999999997E-2</v>
      </c>
      <c r="DC5" s="102">
        <f>INDEX(Vul_Scores!P$8:P$200,$A6)</f>
        <v>0.62416000000000005</v>
      </c>
      <c r="DD5" s="102">
        <f>INDEX(Vul_Scores!Q$8:Q$200,$A6)</f>
        <v>0.45543258420676036</v>
      </c>
      <c r="DE5" s="102">
        <f>INDEX(Vul_Scores!R$8:R$200,$A6)</f>
        <v>0.26433120999999998</v>
      </c>
      <c r="DF5" s="102">
        <f>INDEX(Vul_Scores!S$8:S$200,$A6)</f>
        <v>6.2991353251059734E-3</v>
      </c>
      <c r="DG5" s="102">
        <f>INDEX(Vul_Scores!T$8:T$200,$A6)</f>
        <v>5.2029655035271023E-2</v>
      </c>
      <c r="DH5" s="101">
        <f>INDEX(Vul_Scores!U$8:U$200,$A6)</f>
        <v>0</v>
      </c>
      <c r="DI5" s="102">
        <f>INDEX(Vul_Scores!V$8:V$200,$A6)</f>
        <v>0</v>
      </c>
      <c r="DJ5" s="102">
        <f>INDEX(Vul_Scores!W$8:W$200,$A6)</f>
        <v>0</v>
      </c>
      <c r="DK5" s="102">
        <f>INDEX(Vul_Scores!X$8:X$200,$A6)</f>
        <v>0</v>
      </c>
      <c r="DL5" s="102">
        <f>INDEX(Vul_Scores!Y$8:Y$200,$A6)</f>
        <v>3.1919647607090416E-3</v>
      </c>
      <c r="DM5" s="103">
        <f>INDEX(Vul_Scores!Z$8:Z$200,$A6)</f>
        <v>0.33416002174306958</v>
      </c>
      <c r="DR5" s="7">
        <f>Readin_Scores!R10</f>
        <v>0.59849466803614559</v>
      </c>
      <c r="DS5" s="7">
        <f>Vul_Scores!AB10</f>
        <v>0.31095255010025358</v>
      </c>
      <c r="DT5" t="str">
        <f t="shared" si="0"/>
        <v>ALB</v>
      </c>
      <c r="DU5" s="236" t="s">
        <v>320</v>
      </c>
      <c r="DV5" s="7" t="e">
        <f>CM19</f>
        <v>#N/A</v>
      </c>
      <c r="DW5" s="7">
        <f>CH5</f>
        <v>0.26779629880286626</v>
      </c>
      <c r="DX5" s="7" t="str">
        <f>INDEX($BN$9:$BN$201,A6)</f>
        <v>TKM</v>
      </c>
      <c r="DY5" s="7">
        <v>0.2143612015689729</v>
      </c>
      <c r="DZ5" s="7">
        <v>0.41077657301705212</v>
      </c>
      <c r="EA5" t="s">
        <v>193</v>
      </c>
      <c r="EC5" t="s">
        <v>41</v>
      </c>
      <c r="ED5" s="7">
        <f t="shared" ref="ED5:ED68" si="1">DR5-DS5</f>
        <v>0.28754211793589202</v>
      </c>
      <c r="EE5" s="7">
        <f t="shared" ref="EE5:EE68" si="2">DR5+DS5</f>
        <v>0.90944721813639917</v>
      </c>
      <c r="EG5" t="s">
        <v>92</v>
      </c>
      <c r="EH5" s="247">
        <v>-0.25707747468934189</v>
      </c>
      <c r="EI5" s="7">
        <v>0.97984254929330761</v>
      </c>
      <c r="EK5" t="s">
        <v>418</v>
      </c>
      <c r="EL5" s="7">
        <v>-0.2527883846297746</v>
      </c>
      <c r="EM5" s="249">
        <v>0.67469815009326373</v>
      </c>
    </row>
    <row r="6" spans="1:143" ht="18">
      <c r="A6" s="76">
        <f>MATCH(F6,$BM$9:$BM$201,0)</f>
        <v>179</v>
      </c>
      <c r="B6" s="200"/>
      <c r="C6" s="200"/>
      <c r="D6" s="200"/>
      <c r="E6" s="223"/>
      <c r="F6" s="214" t="s">
        <v>391</v>
      </c>
      <c r="G6" s="228"/>
      <c r="AQ6" t="str">
        <f>AQ2&amp;"'s Global Adaptation Index (GAIN{TM}) is XXX which means that it is the NNNth most suitable country in the world for private investment in adaptation activities."</f>
        <v>Iraq's Global Adaptation Index (GAIN{TM}) is XXX which means that it is the NNNth most suitable country in the world for private investment in adaptation activities.</v>
      </c>
      <c r="BK6" s="130" t="s">
        <v>697</v>
      </c>
      <c r="BL6" s="130" t="s">
        <v>697</v>
      </c>
      <c r="BR6" s="130" t="s">
        <v>697</v>
      </c>
      <c r="CG6" s="80" t="str">
        <f>F7</f>
        <v>Zimbabwe</v>
      </c>
      <c r="CH6" s="104">
        <f>INDEX(Vul_Scores!AB$8:AB$200,$A7)</f>
        <v>0.46374326736151916</v>
      </c>
      <c r="CI6" s="101">
        <f>INDEX(Vul_Scores!AC$8:AC$200,$A7)</f>
        <v>0.30824852870396335</v>
      </c>
      <c r="CJ6" s="105">
        <f>INDEX(Vul_Scores!AD$8:AD$200,$A7)</f>
        <v>0.56041217465354198</v>
      </c>
      <c r="CK6" s="105">
        <f>INDEX(Vul_Scores!AE$8:AE$200,$A7)</f>
        <v>0.64949405160960072</v>
      </c>
      <c r="CL6" s="105">
        <f>INDEX(Vul_Scores!AF$8:AF$200,$A7)</f>
        <v>0.33681831447897043</v>
      </c>
      <c r="CM6" s="104">
        <f>INDEX(Vul_Scores!AG$8:AG$200,$A7)</f>
        <v>0.4242667845448469</v>
      </c>
      <c r="CN6" s="105">
        <f>INDEX(Vul_Scores!AH$8:AH$200,$A7)</f>
        <v>0.41657717074727191</v>
      </c>
      <c r="CO6" s="105">
        <f>INDEX(Vul_Scores!AI$8:AI$200,$A7)</f>
        <v>0.59370713650789797</v>
      </c>
      <c r="CP6" s="104">
        <f>INDEX(Vul_Scores!C$8:C$200,$A7)</f>
        <v>0.328224506683641</v>
      </c>
      <c r="CQ6" s="105">
        <f>INDEX(Vul_Scores!D$8:D$200,$A7)</f>
        <v>0.2102</v>
      </c>
      <c r="CR6" s="105">
        <f>INDEX(Vul_Scores!E$8:E$200,$A7)</f>
        <v>0.21279999926686288</v>
      </c>
      <c r="CS6" s="105">
        <f>INDEX(Vul_Scores!F$8:F$200,$A7)</f>
        <v>0.35</v>
      </c>
      <c r="CT6" s="105">
        <f>INDEX(Vul_Scores!G$8:G$200,$A7)</f>
        <v>0.17066666666666666</v>
      </c>
      <c r="CU6" s="105">
        <f>INDEX(Vul_Scores!H$8:H$200,$A7)</f>
        <v>0.57759999960660935</v>
      </c>
      <c r="CV6" s="104">
        <f>INDEX(Vul_Scores!I$8:I$200,$A7)</f>
        <v>0.69216666666666671</v>
      </c>
      <c r="CW6" s="105">
        <f>INDEX(Vul_Scores!J$8:J$200,$A7)</f>
        <v>0.62801799986101681</v>
      </c>
      <c r="CX6" s="105">
        <f>INDEX(Vul_Scores!K$8:K$200,$A7)</f>
        <v>0.95348838248433332</v>
      </c>
      <c r="CY6" s="105">
        <f>INDEX(Vul_Scores!L$8:L$200,$A7)</f>
        <v>0.44</v>
      </c>
      <c r="CZ6" s="105">
        <f>INDEX(Vul_Scores!M$8:M$200,$A7)</f>
        <v>0.29679999962449077</v>
      </c>
      <c r="DA6" s="105">
        <f>INDEX(Vul_Scores!N$8:N$200,$A7)</f>
        <v>0.35199999928474429</v>
      </c>
      <c r="DB6" s="104">
        <f>INDEX(Vul_Scores!O$8:O$200,$A7)</f>
        <v>0.40749999999999997</v>
      </c>
      <c r="DC6" s="105">
        <f>INDEX(Vul_Scores!P$8:P$200,$A7)</f>
        <v>0.95840000000000003</v>
      </c>
      <c r="DD6" s="105">
        <f>INDEX(Vul_Scores!Q$8:Q$200,$A7)</f>
        <v>0.85108323823377563</v>
      </c>
      <c r="DE6" s="105">
        <f>INDEX(Vul_Scores!R$8:R$200,$A7)</f>
        <v>1</v>
      </c>
      <c r="DF6" s="105">
        <f>INDEX(Vul_Scores!S$8:S$200,$A7)</f>
        <v>6.4709871252766019E-2</v>
      </c>
      <c r="DG6" s="105">
        <f>INDEX(Vul_Scores!T$8:T$200,$A7)</f>
        <v>0.61527120017106218</v>
      </c>
      <c r="DH6" s="104">
        <f>INDEX(Vul_Scores!U$8:U$200,$A7)</f>
        <v>0</v>
      </c>
      <c r="DI6" s="105">
        <f>INDEX(Vul_Scores!V$8:V$200,$A7)</f>
        <v>0</v>
      </c>
      <c r="DJ6" s="105">
        <f>INDEX(Vul_Scores!W$8:W$200,$A7)</f>
        <v>0.58499999999999996</v>
      </c>
      <c r="DK6" s="105">
        <f>INDEX(Vul_Scores!X$8:X$200,$A7)</f>
        <v>0.57999999999999996</v>
      </c>
      <c r="DL6" s="105">
        <f>INDEX(Vul_Scores!Y$8:Y$200,$A7)</f>
        <v>1.5509887553315237E-2</v>
      </c>
      <c r="DM6" s="106">
        <f>INDEX(Vul_Scores!Z$8:Z$200,$A7)</f>
        <v>0.84039999932050702</v>
      </c>
      <c r="DR6" s="7">
        <f>Readin_Scores!R11</f>
        <v>0.51042830142966222</v>
      </c>
      <c r="DS6" s="7">
        <f>Vul_Scores!AB11</f>
        <v>0.29236927146547759</v>
      </c>
      <c r="DT6" t="str">
        <f t="shared" si="0"/>
        <v>DZA</v>
      </c>
      <c r="DU6" s="236" t="s">
        <v>286</v>
      </c>
      <c r="DV6" s="7">
        <f t="shared" ref="DV6:DV7" si="3">CM20</f>
        <v>0.21095488273174459</v>
      </c>
      <c r="DW6" s="7">
        <f t="shared" ref="DW6:DW7" si="4">CH6</f>
        <v>0.46374326736151916</v>
      </c>
      <c r="DX6" s="7" t="str">
        <f>INDEX($BN$9:$BN$201,A7)</f>
        <v>ZWE</v>
      </c>
      <c r="DY6" s="7">
        <v>0.23563635228218172</v>
      </c>
      <c r="DZ6" s="7">
        <v>0.47544299355117386</v>
      </c>
      <c r="EA6" t="s">
        <v>145</v>
      </c>
      <c r="EC6" t="s">
        <v>43</v>
      </c>
      <c r="ED6" s="7">
        <f t="shared" si="1"/>
        <v>0.21805902996418464</v>
      </c>
      <c r="EE6" s="7">
        <f t="shared" si="2"/>
        <v>0.80279757289513975</v>
      </c>
      <c r="EG6" t="s">
        <v>418</v>
      </c>
      <c r="EH6" s="247">
        <v>-0.2527883846297746</v>
      </c>
      <c r="EI6" s="7">
        <v>0.67469815009326373</v>
      </c>
      <c r="EK6" t="s">
        <v>191</v>
      </c>
      <c r="EL6" s="7">
        <v>0.17477668583129813</v>
      </c>
      <c r="EM6" s="249">
        <v>0.68245599370818844</v>
      </c>
    </row>
    <row r="7" spans="1:143" ht="19" thickBot="1">
      <c r="A7" s="76">
        <f>MATCH(F7,$BM$9:$BM$201,0)</f>
        <v>193</v>
      </c>
      <c r="B7" s="200"/>
      <c r="C7" s="200"/>
      <c r="D7" s="200"/>
      <c r="E7" s="223"/>
      <c r="F7" s="214" t="s">
        <v>419</v>
      </c>
      <c r="G7" s="228"/>
      <c r="AQ7" t="str">
        <f>CHAR(13)&amp;CHAR(13)&amp;"Countries with similar scores are DDDD, UUUU and YYYY."</f>
        <v>_x000D__x000D_Countries with similar scores are DDDD, UUUU and YYYY.</v>
      </c>
      <c r="BR7" s="14"/>
      <c r="CG7" s="80" t="str">
        <f>F8</f>
        <v>Mexico</v>
      </c>
      <c r="CH7" s="104">
        <f>INDEX(Vul_Scores!AB$8:AB$200,$A8)</f>
        <v>0.27780418759961745</v>
      </c>
      <c r="CI7" s="101">
        <f>INDEX(Vul_Scores!AC$8:AC$200,$A8)</f>
        <v>0.27032222195549144</v>
      </c>
      <c r="CJ7" s="105">
        <f>INDEX(Vul_Scores!AD$8:AD$200,$A8)</f>
        <v>0.46529918824792715</v>
      </c>
      <c r="CK7" s="105">
        <f>INDEX(Vul_Scores!AE$8:AE$200,$A8)</f>
        <v>0.24304823611306239</v>
      </c>
      <c r="CL7" s="105">
        <f>INDEX(Vul_Scores!AF$8:AF$200,$A8)</f>
        <v>0.13254710408198914</v>
      </c>
      <c r="CM7" s="104">
        <f>INDEX(Vul_Scores!AG$8:AG$200,$A8)</f>
        <v>0.34415714006032311</v>
      </c>
      <c r="CN7" s="105">
        <f>INDEX(Vul_Scores!AH$8:AH$200,$A8)</f>
        <v>0.2203777371394568</v>
      </c>
      <c r="CO7" s="105">
        <f>INDEX(Vul_Scores!AI$8:AI$200,$A8)</f>
        <v>0.26441443459880037</v>
      </c>
      <c r="CP7" s="104">
        <f>INDEX(Vul_Scores!C$8:C$200,$A8)</f>
        <v>1</v>
      </c>
      <c r="CQ7" s="105">
        <f>INDEX(Vul_Scores!D$8:D$200,$A8)</f>
        <v>0</v>
      </c>
      <c r="CR7" s="105">
        <f>INDEX(Vul_Scores!E$8:E$200,$A8)</f>
        <v>9.7599999159574513E-2</v>
      </c>
      <c r="CS7" s="105">
        <f>INDEX(Vul_Scores!F$8:F$200,$A8)</f>
        <v>0.32499999999999996</v>
      </c>
      <c r="CT7" s="105">
        <f>INDEX(Vul_Scores!G$8:G$200,$A8)</f>
        <v>1.5333333333333332E-2</v>
      </c>
      <c r="CU7" s="105">
        <f>INDEX(Vul_Scores!H$8:H$200,$A8)</f>
        <v>0.18399999924004073</v>
      </c>
      <c r="CV7" s="104">
        <f>INDEX(Vul_Scores!I$8:I$200,$A8)</f>
        <v>0.65750000000000008</v>
      </c>
      <c r="CW7" s="105">
        <f>INDEX(Vul_Scores!J$8:J$200,$A8)</f>
        <v>0.22724999994970857</v>
      </c>
      <c r="CX7" s="105">
        <f>INDEX(Vul_Scores!K$8:K$200,$A8)</f>
        <v>0.87364513006088507</v>
      </c>
      <c r="CY7" s="105">
        <f>INDEX(Vul_Scores!L$8:L$200,$A8)</f>
        <v>0.5</v>
      </c>
      <c r="CZ7" s="105">
        <f>INDEX(Vul_Scores!M$8:M$200,$A8)</f>
        <v>0.41339999947696926</v>
      </c>
      <c r="DA7" s="105">
        <f>INDEX(Vul_Scores!N$8:N$200,$A8)</f>
        <v>0.12</v>
      </c>
      <c r="DB7" s="104">
        <f>INDEX(Vul_Scores!O$8:O$200,$A8)</f>
        <v>0.3175</v>
      </c>
      <c r="DC7" s="105">
        <f>INDEX(Vul_Scores!P$8:P$200,$A8)</f>
        <v>0.60936000000000001</v>
      </c>
      <c r="DD7" s="105">
        <f>INDEX(Vul_Scores!Q$8:Q$200,$A8)</f>
        <v>0.25874330903743326</v>
      </c>
      <c r="DE7" s="105">
        <f>INDEX(Vul_Scores!R$8:R$200,$A8)</f>
        <v>0.22006472399999999</v>
      </c>
      <c r="DF7" s="105">
        <f>INDEX(Vul_Scores!S$8:S$200,$A8)</f>
        <v>1.2321354607273231E-4</v>
      </c>
      <c r="DG7" s="105">
        <f>INDEX(Vul_Scores!T$8:T$200,$A8)</f>
        <v>5.2498170094868249E-2</v>
      </c>
      <c r="DH7" s="104">
        <f>INDEX(Vul_Scores!U$8:U$200,$A8)</f>
        <v>4.7688665635733873E-2</v>
      </c>
      <c r="DI7" s="105">
        <f>INDEX(Vul_Scores!V$8:V$200,$A8)</f>
        <v>5.6621088264455201E-2</v>
      </c>
      <c r="DJ7" s="105">
        <f>INDEX(Vul_Scores!W$8:W$200,$A8)</f>
        <v>1.5000000000000013E-2</v>
      </c>
      <c r="DK7" s="105">
        <f>INDEX(Vul_Scores!X$8:X$200,$A8)</f>
        <v>0</v>
      </c>
      <c r="DL7" s="105">
        <f>INDEX(Vul_Scores!Y$8:Y$200,$A8)</f>
        <v>1.4660870907173537E-2</v>
      </c>
      <c r="DM7" s="106">
        <f>INDEX(Vul_Scores!Z$8:Z$200,$A8)</f>
        <v>0.66131199968457222</v>
      </c>
      <c r="DR7" s="7" t="e">
        <f>Readin_Scores!R12</f>
        <v>#N/A</v>
      </c>
      <c r="DS7" s="7">
        <f>Vul_Scores!AB12</f>
        <v>0.2238930743970359</v>
      </c>
      <c r="DT7" t="str">
        <f t="shared" si="0"/>
        <v>AND</v>
      </c>
      <c r="DU7" s="236" t="s">
        <v>416</v>
      </c>
      <c r="DV7" s="7">
        <f t="shared" si="3"/>
        <v>0.59274451096444769</v>
      </c>
      <c r="DW7" s="7">
        <f t="shared" si="4"/>
        <v>0.27780418759961745</v>
      </c>
      <c r="DX7" s="7" t="str">
        <f>INDEX($BN$9:$BN$201,A8)</f>
        <v>MEX</v>
      </c>
      <c r="DY7" s="7">
        <v>0.27041457343280978</v>
      </c>
      <c r="DZ7" s="7">
        <v>0.51009587612052154</v>
      </c>
      <c r="EA7" t="s">
        <v>360</v>
      </c>
      <c r="EC7" t="s">
        <v>45</v>
      </c>
      <c r="ED7" s="7" t="e">
        <f t="shared" si="1"/>
        <v>#N/A</v>
      </c>
      <c r="EE7" s="7" t="e">
        <f t="shared" si="2"/>
        <v>#N/A</v>
      </c>
      <c r="EG7" t="s">
        <v>116</v>
      </c>
      <c r="EH7" s="247">
        <v>-0.24660164791505457</v>
      </c>
      <c r="EI7" s="7">
        <v>0.8503853024030994</v>
      </c>
      <c r="EK7" t="s">
        <v>123</v>
      </c>
      <c r="EL7" s="7">
        <v>9.4870977919431054E-2</v>
      </c>
      <c r="EM7" s="249">
        <v>0.69117115446788935</v>
      </c>
    </row>
    <row r="8" spans="1:143" ht="18">
      <c r="A8" s="76">
        <f>MATCH(F8,$BM$9:$BM$201,0)</f>
        <v>112</v>
      </c>
      <c r="B8" s="200"/>
      <c r="C8" s="200"/>
      <c r="D8" s="200"/>
      <c r="E8" s="223"/>
      <c r="F8" s="214" t="s">
        <v>257</v>
      </c>
      <c r="G8" s="228"/>
      <c r="AQ8" t="str">
        <f>AQ6&amp;AQ7</f>
        <v>Iraq's Global Adaptation Index (GAIN{TM}) is XXX which means that it is the NNNth most suitable country in the world for private investment in adaptation activities._x000D__x000D_Countries with similar scores are DDDD, UUUU and YYYY.</v>
      </c>
      <c r="BK8" t="s">
        <v>689</v>
      </c>
      <c r="BL8" t="s">
        <v>690</v>
      </c>
      <c r="BR8" s="14" t="s">
        <v>651</v>
      </c>
      <c r="BV8" s="91"/>
      <c r="BW8" s="92"/>
      <c r="BX8" s="92"/>
      <c r="BY8" s="92"/>
      <c r="BZ8" s="92"/>
      <c r="CA8" s="92"/>
      <c r="CB8" s="92"/>
      <c r="CC8" s="93"/>
      <c r="CG8" s="89" t="str">
        <f>F9</f>
        <v>L MiCs</v>
      </c>
      <c r="CH8" s="101">
        <f>INDEX(Vul_Scores!AB$204:AB$209,$A9)</f>
        <v>0.35033861414165979</v>
      </c>
      <c r="CI8" s="101">
        <f>INDEX(Vul_Scores!AC$204:AC$209,$A9)</f>
        <v>0.28759708664643857</v>
      </c>
      <c r="CJ8" s="102">
        <f>INDEX(Vul_Scores!AD$204:AD$209,$A9)</f>
        <v>0.48420608856401742</v>
      </c>
      <c r="CK8" s="102">
        <f>INDEX(Vul_Scores!AE$204:AE$209,$A9)</f>
        <v>0.37823377178762846</v>
      </c>
      <c r="CL8" s="102">
        <f>INDEX(Vul_Scores!AF$204:AF$209,$A9)</f>
        <v>0.25131750956855464</v>
      </c>
      <c r="CM8" s="101">
        <f>INDEX(Vul_Scores!AG$204:AG$209,$A9)</f>
        <v>0.30503349141395764</v>
      </c>
      <c r="CN8" s="102">
        <f>INDEX(Vul_Scores!AH$204:AH$209,$A9)</f>
        <v>0.38253415583097844</v>
      </c>
      <c r="CO8" s="102">
        <f>INDEX(Vul_Scores!AI$204:AI$209,$A9)</f>
        <v>0.37000298569923479</v>
      </c>
      <c r="CP8" s="101">
        <f>INDEX(Vul_Scores!C$204:C$209,$A9)</f>
        <v>0.4742726512002432</v>
      </c>
      <c r="CQ8" s="102">
        <f>INDEX(Vul_Scores!D$204:D$209,$A9)</f>
        <v>0.27535474206152283</v>
      </c>
      <c r="CR8" s="102">
        <f>INDEX(Vul_Scores!E$204:E$209,$A9)</f>
        <v>0.17130384526502049</v>
      </c>
      <c r="CS8" s="102">
        <f>INDEX(Vul_Scores!F$204:F$209,$A9)</f>
        <v>0.36730769230769239</v>
      </c>
      <c r="CT8" s="102">
        <f>INDEX(Vul_Scores!G$204:G$209,$A9)</f>
        <v>0.10778205128205126</v>
      </c>
      <c r="CU8" s="102">
        <f>INDEX(Vul_Scores!H$204:H$209,$A9)</f>
        <v>0.32956153776210095</v>
      </c>
      <c r="CV8" s="101">
        <f>INDEX(Vul_Scores!I$204:I$209,$A9)</f>
        <v>0.50071314102564102</v>
      </c>
      <c r="CW8" s="102">
        <f>INDEX(Vul_Scores!J$204:J$209,$A9)</f>
        <v>0.48830392296885938</v>
      </c>
      <c r="CX8" s="102">
        <f>INDEX(Vul_Scores!K$204:K$209,$A9)</f>
        <v>0.85739254513324803</v>
      </c>
      <c r="CY8" s="102">
        <f>INDEX(Vul_Scores!L$204:L$209,$A9)</f>
        <v>0.22</v>
      </c>
      <c r="CZ8" s="102">
        <f>INDEX(Vul_Scores!M$204:M$209,$A9)</f>
        <v>0.56914999949889122</v>
      </c>
      <c r="DA8" s="102">
        <f>INDEX(Vul_Scores!N$204:N$209,$A9)</f>
        <v>0.26967692275746519</v>
      </c>
      <c r="DB8" s="101">
        <f>INDEX(Vul_Scores!O$204:O$209,$A9)</f>
        <v>0.39346153846153825</v>
      </c>
      <c r="DC8" s="102">
        <f>INDEX(Vul_Scores!P$204:P$209,$A9)</f>
        <v>0.79865107692307713</v>
      </c>
      <c r="DD8" s="102">
        <f>INDEX(Vul_Scores!Q$204:Q$209,$A9)</f>
        <v>0.40345796114282728</v>
      </c>
      <c r="DE8" s="102">
        <f>INDEX(Vul_Scores!R$204:R$209,$A9)</f>
        <v>0.40255167042307693</v>
      </c>
      <c r="DF8" s="102">
        <f>INDEX(Vul_Scores!S$204:S$209,$A9)</f>
        <v>8.2655281640504175E-2</v>
      </c>
      <c r="DG8" s="102">
        <f>INDEX(Vul_Scores!T$204:T$209,$A9)</f>
        <v>0.18862510213474709</v>
      </c>
      <c r="DH8" s="101">
        <f>INDEX(Vul_Scores!U$204:U$209,$A9)</f>
        <v>8.0323265233779084E-2</v>
      </c>
      <c r="DI8" s="102">
        <f>INDEX(Vul_Scores!V$204:V$209,$A9)</f>
        <v>0.1444271257343403</v>
      </c>
      <c r="DJ8" s="102">
        <f>INDEX(Vul_Scores!W$204:W$209,$A9)</f>
        <v>0.22538461538461535</v>
      </c>
      <c r="DK8" s="102">
        <f>INDEX(Vul_Scores!X$204:X$209,$A9)</f>
        <v>0.41019230769230763</v>
      </c>
      <c r="DL8" s="102">
        <f>INDEX(Vul_Scores!Y$204:Y$209,$A9)</f>
        <v>8.1286848689032992E-2</v>
      </c>
      <c r="DM8" s="103">
        <f>INDEX(Vul_Scores!Z$204:Z$209,$A9)</f>
        <v>0.56629089467725235</v>
      </c>
      <c r="DR8" s="7">
        <f>Readin_Scores!R13</f>
        <v>0.40147017522380118</v>
      </c>
      <c r="DS8" s="7">
        <f>Vul_Scores!AB13</f>
        <v>0.54333929557591321</v>
      </c>
      <c r="DT8" t="str">
        <f t="shared" si="0"/>
        <v>AGO</v>
      </c>
      <c r="DY8" s="7">
        <v>0.27535109576104044</v>
      </c>
      <c r="DZ8" s="7">
        <v>0.54849347515907698</v>
      </c>
      <c r="EA8" t="s">
        <v>116</v>
      </c>
      <c r="EC8" t="s">
        <v>47</v>
      </c>
      <c r="ED8" s="7">
        <f t="shared" si="1"/>
        <v>-0.14186912035211202</v>
      </c>
      <c r="EE8" s="7">
        <f t="shared" si="2"/>
        <v>0.94480947079971433</v>
      </c>
      <c r="EG8" t="s">
        <v>104</v>
      </c>
      <c r="EH8" s="247">
        <v>-0.2220008644849496</v>
      </c>
      <c r="EI8" s="7">
        <v>0.90700995636891779</v>
      </c>
      <c r="EK8" t="s">
        <v>137</v>
      </c>
      <c r="EL8" s="7">
        <v>0.26528489964060786</v>
      </c>
      <c r="EM8" s="249">
        <v>0.74335304955729353</v>
      </c>
    </row>
    <row r="9" spans="1:143" ht="19" thickBot="1">
      <c r="A9" s="76">
        <f>INDEX(Vul_Scores!$AA$8:$AA$200,MATCH(F4,$BM$9:$BM$201,0))</f>
        <v>2</v>
      </c>
      <c r="B9" s="200"/>
      <c r="C9" s="200"/>
      <c r="D9" s="200"/>
      <c r="E9" s="223"/>
      <c r="F9" s="202" t="str">
        <f>INDEX($BT$9:$BT$14,A9+1)</f>
        <v>L MiCs</v>
      </c>
      <c r="G9" s="228"/>
      <c r="BG9" s="31" t="s">
        <v>654</v>
      </c>
      <c r="BH9" s="16"/>
      <c r="BI9" s="33"/>
      <c r="BM9" s="9" t="s">
        <v>654</v>
      </c>
      <c r="BN9" s="12"/>
      <c r="BO9" s="14">
        <v>0</v>
      </c>
      <c r="BS9" s="77">
        <v>0</v>
      </c>
      <c r="BT9" s="77" t="s">
        <v>655</v>
      </c>
      <c r="BV9" s="117">
        <f>MATCH('Dash-Vuln'!U30,BT17:BT22,0)</f>
        <v>1</v>
      </c>
      <c r="BW9" s="118">
        <v>1</v>
      </c>
      <c r="BX9" s="118">
        <v>2</v>
      </c>
      <c r="BY9" s="118">
        <v>3</v>
      </c>
      <c r="BZ9" s="118">
        <v>4</v>
      </c>
      <c r="CA9" s="118">
        <v>5</v>
      </c>
      <c r="CB9" s="118">
        <v>6</v>
      </c>
      <c r="CC9" s="119">
        <v>7</v>
      </c>
      <c r="CG9" s="129" t="s">
        <v>661</v>
      </c>
      <c r="CH9" s="107">
        <f>INDEX(Vul_Scores!AB$204:AB$209,$A10)</f>
        <v>0.34784652058620097</v>
      </c>
      <c r="CI9" s="107">
        <f>INDEX(Vul_Scores!AC$204:AC$209,$A10)</f>
        <v>0.28783861358631907</v>
      </c>
      <c r="CJ9" s="108">
        <f>INDEX(Vul_Scores!AD$204:AD$209,$A10)</f>
        <v>0.47739498396254043</v>
      </c>
      <c r="CK9" s="108">
        <f>INDEX(Vul_Scores!AE$204:AE$209,$A10)</f>
        <v>0.36914968783621088</v>
      </c>
      <c r="CL9" s="108">
        <f>INDEX(Vul_Scores!AF$204:AF$209,$A10)</f>
        <v>0.25700279695973344</v>
      </c>
      <c r="CM9" s="107">
        <f>INDEX(Vul_Scores!AG$204:AG$209,$A10)</f>
        <v>0.31580448370554765</v>
      </c>
      <c r="CN9" s="108">
        <f>INDEX(Vul_Scores!AH$204:AH$209,$A10)</f>
        <v>0.36285058075043503</v>
      </c>
      <c r="CO9" s="108">
        <f>INDEX(Vul_Scores!AI$204:AI$209,$A10)</f>
        <v>0.37340348566082993</v>
      </c>
      <c r="CP9" s="107">
        <f>INDEX(Vul_Scores!C$204:C$209,$A10)</f>
        <v>0.50421839186305484</v>
      </c>
      <c r="CQ9" s="108">
        <f>INDEX(Vul_Scores!D$204:D$209,$A10)</f>
        <v>0.23031676335928145</v>
      </c>
      <c r="CR9" s="108">
        <f>INDEX(Vul_Scores!E$204:E$209,$A10)</f>
        <v>0.17683229086202737</v>
      </c>
      <c r="CS9" s="108">
        <f>INDEX(Vul_Scores!F$204:F$209,$A10)</f>
        <v>0.3752604166666666</v>
      </c>
      <c r="CT9" s="108">
        <f>INDEX(Vul_Scores!G$204:G$209,$A10)</f>
        <v>0.1292048611111111</v>
      </c>
      <c r="CU9" s="108">
        <f>INDEX(Vul_Scores!H$204:H$209,$A10)</f>
        <v>0.31119895765577305</v>
      </c>
      <c r="CV9" s="107">
        <f>INDEX(Vul_Scores!I$204:I$209,$A10)</f>
        <v>0.47301649305555538</v>
      </c>
      <c r="CW9" s="108">
        <f>INDEX(Vul_Scores!J$204:J$209,$A10)</f>
        <v>0.45349619781838063</v>
      </c>
      <c r="CX9" s="108">
        <f>INDEX(Vul_Scores!K$204:K$209,$A10)</f>
        <v>0.83435987820776925</v>
      </c>
      <c r="CY9" s="108">
        <f>INDEX(Vul_Scores!L$204:L$209,$A10)</f>
        <v>0.28704941865877259</v>
      </c>
      <c r="CZ9" s="108">
        <f>INDEX(Vul_Scores!M$204:M$209,$A10)</f>
        <v>0.52581249962095211</v>
      </c>
      <c r="DA9" s="108">
        <f>INDEX(Vul_Scores!N$204:N$209,$A10)</f>
        <v>0.29063541641381241</v>
      </c>
      <c r="DB9" s="107">
        <f>INDEX(Vul_Scores!O$204:O$209,$A10)</f>
        <v>0.35755208333333383</v>
      </c>
      <c r="DC9" s="108">
        <f>INDEX(Vul_Scores!P$204:P$209,$A10)</f>
        <v>0.72580199999999973</v>
      </c>
      <c r="DD9" s="108">
        <f>INDEX(Vul_Scores!Q$204:Q$209,$A10)</f>
        <v>0.38977298294202173</v>
      </c>
      <c r="DE9" s="108">
        <f>INDEX(Vul_Scores!R$204:R$209,$A10)</f>
        <v>0.40687755297916656</v>
      </c>
      <c r="DF9" s="108">
        <f>INDEX(Vul_Scores!S$204:S$209,$A10)</f>
        <v>9.7272119879167951E-2</v>
      </c>
      <c r="DG9" s="108">
        <f>INDEX(Vul_Scores!T$204:T$209,$A10)</f>
        <v>0.2376213878835757</v>
      </c>
      <c r="DH9" s="107">
        <f>INDEX(Vul_Scores!U$204:U$209,$A10)</f>
        <v>9.1038476131672805E-2</v>
      </c>
      <c r="DI9" s="108">
        <f>INDEX(Vul_Scores!V$204:V$209,$A10)</f>
        <v>0.13649022262391927</v>
      </c>
      <c r="DJ9" s="108">
        <f>INDEX(Vul_Scores!W$204:W$209,$A10)</f>
        <v>0.26136979166666657</v>
      </c>
      <c r="DK9" s="108">
        <f>INDEX(Vul_Scores!X$204:X$209,$A10)</f>
        <v>0.42716145833333324</v>
      </c>
      <c r="DL9" s="108">
        <f>INDEX(Vul_Scores!Y$204:Y$209,$A10)</f>
        <v>8.5857728995039129E-2</v>
      </c>
      <c r="DM9" s="109">
        <f>INDEX(Vul_Scores!Z$204:Z$209,$A10)</f>
        <v>0.5400991040077695</v>
      </c>
      <c r="DR9" s="7" t="e">
        <f>Readin_Scores!R14</f>
        <v>#N/A</v>
      </c>
      <c r="DS9" s="7">
        <f>Vul_Scores!AB14</f>
        <v>0.36251927938850992</v>
      </c>
      <c r="DT9" t="str">
        <f t="shared" si="0"/>
        <v>ATG</v>
      </c>
      <c r="DY9" s="7">
        <v>0.30198118557654335</v>
      </c>
      <c r="DZ9" s="7">
        <v>0.61389541616616161</v>
      </c>
      <c r="EA9" t="s">
        <v>102</v>
      </c>
      <c r="EC9" t="s">
        <v>49</v>
      </c>
      <c r="ED9" s="7" t="e">
        <f t="shared" si="1"/>
        <v>#N/A</v>
      </c>
      <c r="EE9" s="7" t="e">
        <f t="shared" si="2"/>
        <v>#N/A</v>
      </c>
      <c r="EG9" t="s">
        <v>149</v>
      </c>
      <c r="EH9" s="247">
        <v>-0.19565749046650499</v>
      </c>
      <c r="EI9" s="7">
        <v>0.94356161559919483</v>
      </c>
      <c r="EK9" t="s">
        <v>108</v>
      </c>
      <c r="EL9" s="7">
        <v>0.17698227822478485</v>
      </c>
      <c r="EM9" s="249">
        <v>0.74845678616808464</v>
      </c>
    </row>
    <row r="10" spans="1:143" ht="16" thickBot="1">
      <c r="A10" s="76">
        <v>6</v>
      </c>
      <c r="B10" s="200"/>
      <c r="C10" s="200"/>
      <c r="D10" s="200"/>
      <c r="E10" s="224"/>
      <c r="F10" s="225"/>
      <c r="G10" s="226"/>
      <c r="BF10" s="31" t="s">
        <v>39</v>
      </c>
      <c r="BG10" s="32" t="s">
        <v>40</v>
      </c>
      <c r="BH10" s="7">
        <v>7.1447803769378471</v>
      </c>
      <c r="BI10" s="8">
        <v>0.63104971412295274</v>
      </c>
      <c r="BM10" s="9" t="s">
        <v>40</v>
      </c>
      <c r="BN10" s="12" t="s">
        <v>39</v>
      </c>
      <c r="BO10" s="14">
        <v>1</v>
      </c>
      <c r="BS10" s="77">
        <v>1</v>
      </c>
      <c r="BT10" s="77" t="s">
        <v>658</v>
      </c>
      <c r="BV10" s="120">
        <v>1</v>
      </c>
      <c r="BW10" s="115">
        <v>5</v>
      </c>
      <c r="BX10" s="115">
        <v>6</v>
      </c>
      <c r="BY10" s="115">
        <v>7</v>
      </c>
      <c r="BZ10" s="115">
        <v>8</v>
      </c>
      <c r="CA10" s="115">
        <v>9</v>
      </c>
      <c r="CB10" s="115">
        <v>10</v>
      </c>
      <c r="CC10" s="114">
        <v>4</v>
      </c>
      <c r="CI10" s="68">
        <f>MIN(CI4:CL4)</f>
        <v>3</v>
      </c>
      <c r="CJ10" s="68">
        <f>MAX(CI4:CL4)</f>
        <v>169</v>
      </c>
      <c r="CM10" s="68">
        <f>MIN(CM4:CO4)</f>
        <v>34</v>
      </c>
      <c r="CN10" s="68">
        <f>MAX(CM4:CO4)</f>
        <v>83</v>
      </c>
      <c r="DR10" s="7">
        <f>Readin_Scores!R15</f>
        <v>0.59277146056133279</v>
      </c>
      <c r="DS10" s="7">
        <f>Vul_Scores!AB15</f>
        <v>0.20427116225970554</v>
      </c>
      <c r="DT10" t="str">
        <f t="shared" si="0"/>
        <v>ARG</v>
      </c>
      <c r="DY10" s="7">
        <v>0.31974539535684959</v>
      </c>
      <c r="DZ10" s="7">
        <v>0.56960955303284988</v>
      </c>
      <c r="EA10" t="s">
        <v>149</v>
      </c>
      <c r="EC10" t="s">
        <v>51</v>
      </c>
      <c r="ED10" s="7">
        <f t="shared" si="1"/>
        <v>0.38850029830162724</v>
      </c>
      <c r="EE10" s="7">
        <f t="shared" si="2"/>
        <v>0.79704262282103833</v>
      </c>
      <c r="EG10" t="s">
        <v>145</v>
      </c>
      <c r="EH10" s="247">
        <v>-0.18040161972210672</v>
      </c>
      <c r="EI10" s="7">
        <v>0.77048436738024106</v>
      </c>
      <c r="EK10" t="s">
        <v>69</v>
      </c>
      <c r="EL10" s="7">
        <v>0.3197760944070378</v>
      </c>
      <c r="EM10" s="249">
        <v>0.76312174076745443</v>
      </c>
    </row>
    <row r="11" spans="1:143" ht="19" customHeight="1" thickBot="1">
      <c r="E11" s="204"/>
      <c r="F11" s="205"/>
      <c r="G11" s="206"/>
      <c r="BF11" s="31" t="s">
        <v>41</v>
      </c>
      <c r="BG11" s="32" t="s">
        <v>42</v>
      </c>
      <c r="BH11" s="7">
        <v>8.9678526002107208</v>
      </c>
      <c r="BI11" s="8">
        <v>0.29194213343358694</v>
      </c>
      <c r="BM11" s="9" t="s">
        <v>42</v>
      </c>
      <c r="BN11" s="12" t="s">
        <v>41</v>
      </c>
      <c r="BO11" s="14">
        <v>2</v>
      </c>
      <c r="BS11" s="77">
        <v>2</v>
      </c>
      <c r="BT11" s="77" t="s">
        <v>660</v>
      </c>
      <c r="BV11" s="120">
        <v>2</v>
      </c>
      <c r="BW11" s="115">
        <v>5</v>
      </c>
      <c r="BX11" s="115">
        <v>6</v>
      </c>
      <c r="BY11" s="115">
        <v>11</v>
      </c>
      <c r="BZ11" s="115">
        <v>12</v>
      </c>
      <c r="CA11" s="115">
        <v>13</v>
      </c>
      <c r="CB11" s="115">
        <v>4</v>
      </c>
      <c r="CC11" s="114">
        <v>4</v>
      </c>
      <c r="CI11">
        <f>MATCH(CI10,CI4:CL4,0)</f>
        <v>1</v>
      </c>
      <c r="CJ11">
        <f>MATCH(CJ10,CI4:CL4,0)</f>
        <v>4</v>
      </c>
      <c r="CM11">
        <f>MATCH(CM10,CM4:CO4,0)</f>
        <v>1</v>
      </c>
      <c r="CN11">
        <f>MATCH(CN10,CM4:CO4,0)</f>
        <v>3</v>
      </c>
      <c r="DR11" s="7">
        <f>Readin_Scores!R16</f>
        <v>0.64182828395360181</v>
      </c>
      <c r="DS11" s="7">
        <f>Vul_Scores!AB16</f>
        <v>0.28034207880048673</v>
      </c>
      <c r="DT11" t="str">
        <f t="shared" si="0"/>
        <v>ARM</v>
      </c>
      <c r="DY11" s="7">
        <v>0.32093082557262342</v>
      </c>
      <c r="DZ11" s="7">
        <v>0.5645054104269337</v>
      </c>
      <c r="EA11" t="s">
        <v>104</v>
      </c>
      <c r="EC11" t="s">
        <v>53</v>
      </c>
      <c r="ED11" s="7">
        <f t="shared" si="1"/>
        <v>0.36148620515311508</v>
      </c>
      <c r="EE11" s="7">
        <f t="shared" si="2"/>
        <v>0.92217036275408848</v>
      </c>
      <c r="EG11" t="s">
        <v>342</v>
      </c>
      <c r="EH11" s="247">
        <v>-0.1468960284205002</v>
      </c>
      <c r="EI11" s="7">
        <v>0.98038532641561915</v>
      </c>
      <c r="EK11" t="s">
        <v>145</v>
      </c>
      <c r="EL11" s="7">
        <v>-0.18040161972210672</v>
      </c>
      <c r="EM11" s="249">
        <v>0.77048436738024106</v>
      </c>
    </row>
    <row r="12" spans="1:143" ht="23">
      <c r="E12" s="207"/>
      <c r="F12" s="212" t="s">
        <v>688</v>
      </c>
      <c r="G12" s="211"/>
      <c r="AQ12" s="4" t="str">
        <f>"Based on data up to "&amp;AR2</f>
        <v>Based on data up to 2010</v>
      </c>
      <c r="BF12" s="31" t="s">
        <v>43</v>
      </c>
      <c r="BG12" s="32" t="s">
        <v>44</v>
      </c>
      <c r="BH12" s="7">
        <v>8.9342137730551752</v>
      </c>
      <c r="BI12" s="8">
        <v>0.28943799751911747</v>
      </c>
      <c r="BM12" s="9" t="s">
        <v>44</v>
      </c>
      <c r="BN12" s="12" t="s">
        <v>43</v>
      </c>
      <c r="BO12" s="14">
        <v>2</v>
      </c>
      <c r="BS12" s="77">
        <v>3</v>
      </c>
      <c r="BT12" s="77" t="s">
        <v>659</v>
      </c>
      <c r="BV12" s="120">
        <v>3</v>
      </c>
      <c r="BW12" s="115">
        <v>5</v>
      </c>
      <c r="BX12" s="115">
        <v>14</v>
      </c>
      <c r="BY12" s="115">
        <v>15</v>
      </c>
      <c r="BZ12" s="115">
        <v>16</v>
      </c>
      <c r="CA12" s="115">
        <v>17</v>
      </c>
      <c r="CB12" s="115">
        <v>18</v>
      </c>
      <c r="CC12" s="114">
        <v>19</v>
      </c>
      <c r="CI12" t="str">
        <f>INDEX(CI2:CL2,CI11)</f>
        <v>Water</v>
      </c>
      <c r="CJ12" t="str">
        <f>INDEX(CI2:CL2,CJ11)</f>
        <v>Infra-Struct</v>
      </c>
      <c r="CM12" t="str">
        <f>INDEX(CM2:CO2,CM11)</f>
        <v>Exposure</v>
      </c>
      <c r="CN12" t="str">
        <f>INDEX(CM2:CO2,CN11)</f>
        <v>Capacity</v>
      </c>
      <c r="DR12" s="7">
        <f>Readin_Scores!R17</f>
        <v>0.83340662005541122</v>
      </c>
      <c r="DS12" s="7">
        <f>Vul_Scores!AB17</f>
        <v>0.20437259424796761</v>
      </c>
      <c r="DT12" t="str">
        <f t="shared" si="0"/>
        <v>AUS</v>
      </c>
      <c r="DY12" s="7">
        <v>0.32789081331646036</v>
      </c>
      <c r="DZ12" s="7">
        <v>0.61846001199132472</v>
      </c>
      <c r="EA12" t="s">
        <v>92</v>
      </c>
      <c r="EC12" t="s">
        <v>55</v>
      </c>
      <c r="ED12" s="7">
        <f t="shared" si="1"/>
        <v>0.62903402580744361</v>
      </c>
      <c r="EE12" s="7">
        <f t="shared" si="2"/>
        <v>1.0377792143033788</v>
      </c>
      <c r="EG12" t="s">
        <v>47</v>
      </c>
      <c r="EH12" s="247">
        <v>-0.14186912035211202</v>
      </c>
      <c r="EI12" s="7">
        <v>0.94480947079971433</v>
      </c>
      <c r="EK12" t="s">
        <v>59</v>
      </c>
      <c r="EL12" s="7">
        <v>0.25089662638204024</v>
      </c>
      <c r="EM12" s="249">
        <v>0.77830500540621927</v>
      </c>
    </row>
    <row r="13" spans="1:143" ht="18">
      <c r="E13" s="207"/>
      <c r="F13" s="214" t="s">
        <v>672</v>
      </c>
      <c r="G13" s="211"/>
      <c r="AQ13" s="50" t="str">
        <f>AQ2&amp;" is the "&amp;AQ18&amp;AS18&amp;" most vulnerable - or the "&amp;AQ19&amp;AS19&amp;" least vulnerable country in GAIN{TM}"</f>
        <v>Iraq is the 64th most vulnerable - or the 128th least vulnerable country in GAIN{TM}</v>
      </c>
      <c r="BF13" s="31" t="s">
        <v>45</v>
      </c>
      <c r="BG13" s="32" t="s">
        <v>46</v>
      </c>
      <c r="BH13" s="7">
        <v>10.742094818900213</v>
      </c>
      <c r="BI13" s="8">
        <v>0.2214781647584817</v>
      </c>
      <c r="BM13" s="9" t="s">
        <v>46</v>
      </c>
      <c r="BN13" s="12" t="s">
        <v>45</v>
      </c>
      <c r="BO13" s="14">
        <v>4</v>
      </c>
      <c r="BS13" s="77">
        <v>4</v>
      </c>
      <c r="BT13" s="77" t="s">
        <v>656</v>
      </c>
      <c r="BV13" s="120">
        <v>4</v>
      </c>
      <c r="BW13" s="115">
        <v>5</v>
      </c>
      <c r="BX13" s="115">
        <v>20</v>
      </c>
      <c r="BY13" s="115">
        <v>21</v>
      </c>
      <c r="BZ13" s="115">
        <v>22</v>
      </c>
      <c r="CA13" s="115">
        <v>23</v>
      </c>
      <c r="CB13" s="115">
        <v>24</v>
      </c>
      <c r="CC13" s="114">
        <v>25</v>
      </c>
      <c r="DR13" s="7">
        <f>Readin_Scores!R18</f>
        <v>0.75665483786387255</v>
      </c>
      <c r="DS13" s="7">
        <f>Vul_Scores!AB18</f>
        <v>0.19968230116306676</v>
      </c>
      <c r="DT13" t="str">
        <f t="shared" si="0"/>
        <v>AUT</v>
      </c>
      <c r="DY13" s="7">
        <v>0.34715381716832316</v>
      </c>
      <c r="DZ13" s="7">
        <v>0.29815008827422912</v>
      </c>
      <c r="EA13" t="s">
        <v>123</v>
      </c>
      <c r="EC13" t="s">
        <v>57</v>
      </c>
      <c r="ED13" s="7">
        <f t="shared" si="1"/>
        <v>0.55697253670080582</v>
      </c>
      <c r="EE13" s="7">
        <f t="shared" si="2"/>
        <v>0.95633713902693929</v>
      </c>
      <c r="EG13" t="s">
        <v>288</v>
      </c>
      <c r="EH13" s="247">
        <v>-0.12335677952343421</v>
      </c>
      <c r="EI13" s="7">
        <v>0.95231276836149337</v>
      </c>
      <c r="EK13" t="s">
        <v>139</v>
      </c>
      <c r="EL13" s="7">
        <v>0.26773160995151996</v>
      </c>
      <c r="EM13" s="249">
        <v>0.79180704371110133</v>
      </c>
    </row>
    <row r="14" spans="1:143" ht="16" thickBot="1">
      <c r="E14" s="208"/>
      <c r="F14" s="209"/>
      <c r="G14" s="210"/>
      <c r="AQ14" s="50" t="str">
        <f>AQ2&amp;" is also the "&amp;AQ17&amp;AS17&amp;" most Ready country in GAIN{TM}"</f>
        <v>Iraq is also the 143rd most Ready country in GAIN{TM}</v>
      </c>
      <c r="BF14" s="31" t="s">
        <v>47</v>
      </c>
      <c r="BG14" s="32" t="s">
        <v>48</v>
      </c>
      <c r="BH14" s="7">
        <v>8.6378661172993567</v>
      </c>
      <c r="BI14" s="8">
        <v>0.55293472911359975</v>
      </c>
      <c r="BM14" s="9" t="s">
        <v>48</v>
      </c>
      <c r="BN14" s="12" t="s">
        <v>47</v>
      </c>
      <c r="BO14" s="14">
        <v>2</v>
      </c>
      <c r="BS14" s="77">
        <v>5</v>
      </c>
      <c r="BT14" s="77" t="s">
        <v>657</v>
      </c>
      <c r="BV14" s="120">
        <v>5</v>
      </c>
      <c r="BW14" s="115">
        <v>5</v>
      </c>
      <c r="BX14" s="115">
        <v>26</v>
      </c>
      <c r="BY14" s="115">
        <v>27</v>
      </c>
      <c r="BZ14" s="115">
        <v>28</v>
      </c>
      <c r="CA14" s="115">
        <v>29</v>
      </c>
      <c r="CB14" s="115">
        <v>30</v>
      </c>
      <c r="CC14" s="114">
        <v>31</v>
      </c>
      <c r="DR14" s="7">
        <f>Readin_Scores!R19</f>
        <v>0.51460081589412976</v>
      </c>
      <c r="DS14" s="7">
        <f>Vul_Scores!AB19</f>
        <v>0.26370418951208952</v>
      </c>
      <c r="DT14" t="str">
        <f t="shared" si="0"/>
        <v>AZE</v>
      </c>
      <c r="DY14" s="7">
        <v>0.3472074788661636</v>
      </c>
      <c r="DZ14" s="7">
        <v>0.43721798405496437</v>
      </c>
      <c r="EA14" t="s">
        <v>112</v>
      </c>
      <c r="EC14" t="s">
        <v>59</v>
      </c>
      <c r="ED14" s="7">
        <f t="shared" si="1"/>
        <v>0.25089662638204024</v>
      </c>
      <c r="EE14" s="7">
        <f t="shared" si="2"/>
        <v>0.77830500540621927</v>
      </c>
      <c r="EG14" t="s">
        <v>228</v>
      </c>
      <c r="EH14" s="247">
        <v>-0.12086078067307671</v>
      </c>
      <c r="EI14" s="7">
        <v>0.95078965186445574</v>
      </c>
      <c r="EK14" t="s">
        <v>189</v>
      </c>
      <c r="EL14" s="7">
        <v>0.2330188871392504</v>
      </c>
      <c r="EM14" s="249">
        <v>0.79645481868713519</v>
      </c>
    </row>
    <row r="15" spans="1:143">
      <c r="AQ15" t="str">
        <f>"The "&amp;AQ22&amp;" sector and the "&amp;AQ23&amp;" component contribute most to its vulnerability,"</f>
        <v>The Water sector and the Exposure component contribute most to its vulnerability,</v>
      </c>
      <c r="BF15" s="31" t="s">
        <v>49</v>
      </c>
      <c r="BG15" s="32" t="s">
        <v>50</v>
      </c>
      <c r="BH15" s="7">
        <v>9.770735489715646</v>
      </c>
      <c r="BI15" s="8">
        <v>0.35543594605517659</v>
      </c>
      <c r="BM15" s="9" t="s">
        <v>50</v>
      </c>
      <c r="BN15" s="12" t="s">
        <v>49</v>
      </c>
      <c r="BO15" s="14">
        <v>4</v>
      </c>
      <c r="BV15" s="120">
        <v>6</v>
      </c>
      <c r="BW15" s="115">
        <v>5</v>
      </c>
      <c r="BX15" s="115">
        <v>32</v>
      </c>
      <c r="BY15" s="115">
        <v>33</v>
      </c>
      <c r="BZ15" s="115">
        <v>34</v>
      </c>
      <c r="CA15" s="115">
        <v>35</v>
      </c>
      <c r="CB15" s="115">
        <v>36</v>
      </c>
      <c r="CC15" s="114">
        <v>37</v>
      </c>
      <c r="CL15" s="91"/>
      <c r="CM15" s="193"/>
      <c r="CN15" s="182"/>
      <c r="CO15" s="183"/>
      <c r="CP15" s="183"/>
      <c r="CQ15" s="183"/>
      <c r="CR15" s="184"/>
      <c r="DR15" s="7" t="e">
        <f>Readin_Scores!R20</f>
        <v>#N/A</v>
      </c>
      <c r="DS15" s="7">
        <f>Vul_Scores!AB20</f>
        <v>0.35682109999797312</v>
      </c>
      <c r="DT15" t="str">
        <f t="shared" si="0"/>
        <v>BHS</v>
      </c>
      <c r="DY15" s="7">
        <v>0.34811123613557732</v>
      </c>
      <c r="DZ15" s="7">
        <v>0.48143846877442042</v>
      </c>
      <c r="EA15" t="s">
        <v>414</v>
      </c>
      <c r="EC15" t="s">
        <v>61</v>
      </c>
      <c r="ED15" s="7" t="e">
        <f t="shared" si="1"/>
        <v>#N/A</v>
      </c>
      <c r="EE15" s="7" t="e">
        <f t="shared" si="2"/>
        <v>#N/A</v>
      </c>
      <c r="EG15" t="s">
        <v>380</v>
      </c>
      <c r="EH15" s="247">
        <v>-0.11909321607363782</v>
      </c>
      <c r="EI15" s="7">
        <v>0.91083891866620714</v>
      </c>
      <c r="EK15" t="s">
        <v>51</v>
      </c>
      <c r="EL15" s="7">
        <v>0.38850029830162724</v>
      </c>
      <c r="EM15" s="249">
        <v>0.79704262282103833</v>
      </c>
    </row>
    <row r="16" spans="1:143" ht="34" thickBot="1">
      <c r="C16" s="217" t="s">
        <v>722</v>
      </c>
      <c r="AQ16" t="str">
        <f>CHAR(13)&amp;"while "&amp;AR22&amp;" and "&amp;AR23&amp;" contribute least."</f>
        <v>_x000D_while Infra-Struct and Capacity contribute least.</v>
      </c>
      <c r="BF16" s="31" t="s">
        <v>51</v>
      </c>
      <c r="BG16" s="32" t="s">
        <v>52</v>
      </c>
      <c r="BH16" s="7">
        <v>9.5065566838664672</v>
      </c>
      <c r="BI16" s="8">
        <v>0.21832397264050893</v>
      </c>
      <c r="BM16" s="9" t="s">
        <v>52</v>
      </c>
      <c r="BN16" s="12" t="s">
        <v>51</v>
      </c>
      <c r="BO16" s="14">
        <v>3</v>
      </c>
      <c r="BV16" s="94"/>
      <c r="BW16" s="115"/>
      <c r="BX16" s="115"/>
      <c r="BY16" s="115"/>
      <c r="BZ16" s="115"/>
      <c r="CA16" s="115"/>
      <c r="CB16" s="115"/>
      <c r="CC16" s="114"/>
      <c r="CL16" s="185"/>
      <c r="CM16" s="181" t="s">
        <v>716</v>
      </c>
      <c r="CN16" s="181" t="s">
        <v>717</v>
      </c>
      <c r="CO16" s="181" t="s">
        <v>718</v>
      </c>
      <c r="CP16" s="181" t="s">
        <v>719</v>
      </c>
      <c r="CQ16" s="181" t="s">
        <v>720</v>
      </c>
      <c r="CR16" s="186" t="s">
        <v>721</v>
      </c>
      <c r="DR16" s="7">
        <f>Readin_Scores!R21</f>
        <v>0.64974409583217352</v>
      </c>
      <c r="DS16" s="7">
        <f>Vul_Scores!AB21</f>
        <v>0.34287696988503963</v>
      </c>
      <c r="DT16" t="str">
        <f t="shared" si="0"/>
        <v>BHR</v>
      </c>
      <c r="DY16" s="7">
        <v>0.36467381491023115</v>
      </c>
      <c r="DZ16" s="7">
        <v>0.48714880105580938</v>
      </c>
      <c r="EA16" t="s">
        <v>175</v>
      </c>
      <c r="EC16" t="s">
        <v>63</v>
      </c>
      <c r="ED16" s="7">
        <f t="shared" si="1"/>
        <v>0.30686712594713389</v>
      </c>
      <c r="EE16" s="7">
        <f t="shared" si="2"/>
        <v>0.9926210657172132</v>
      </c>
      <c r="EG16" t="s">
        <v>175</v>
      </c>
      <c r="EH16" s="247">
        <v>-0.11499550791694868</v>
      </c>
      <c r="EI16" s="7">
        <v>0.85930209419467007</v>
      </c>
      <c r="EK16" t="s">
        <v>396</v>
      </c>
      <c r="EL16" s="7">
        <v>0.28136908633026525</v>
      </c>
      <c r="EM16" s="249">
        <v>0.7995172477869007</v>
      </c>
    </row>
    <row r="17" spans="2:143" ht="19" thickBot="1">
      <c r="V17" s="232" t="str">
        <f>F4</f>
        <v>Iraq</v>
      </c>
      <c r="AQ17" s="68">
        <f>CM18</f>
        <v>143</v>
      </c>
      <c r="AR17" s="68">
        <f>MOD(AQ17,10)</f>
        <v>3</v>
      </c>
      <c r="AS17" t="str">
        <f>IF(AR17=1,"st",IF(AR17=2,"nd",IF(AR17=3,"rd","th")))</f>
        <v>rd</v>
      </c>
      <c r="BF17" s="31" t="s">
        <v>53</v>
      </c>
      <c r="BG17" s="32" t="s">
        <v>54</v>
      </c>
      <c r="BH17" s="7">
        <v>8.5599103684435818</v>
      </c>
      <c r="BI17" s="8">
        <v>0.26861990394499541</v>
      </c>
      <c r="BM17" s="9" t="s">
        <v>54</v>
      </c>
      <c r="BN17" s="12" t="s">
        <v>53</v>
      </c>
      <c r="BO17" s="14">
        <v>2</v>
      </c>
      <c r="BS17" s="77">
        <v>1</v>
      </c>
      <c r="BT17" s="77" t="s">
        <v>679</v>
      </c>
      <c r="BV17" s="94"/>
      <c r="BW17" s="115"/>
      <c r="BX17" s="115"/>
      <c r="BY17" s="115"/>
      <c r="BZ17" s="115"/>
      <c r="CA17" s="115"/>
      <c r="CB17" s="115"/>
      <c r="CC17" s="114"/>
      <c r="CL17" s="187" t="str">
        <f t="shared" ref="CL17:CL23" si="5">CG3</f>
        <v>Iraq</v>
      </c>
      <c r="CM17" s="111" t="e">
        <f>INDEX(Readin_Scores!R$8:R$200,$A4)</f>
        <v>#N/A</v>
      </c>
      <c r="CN17" s="111">
        <f>INDEX(Readin_Scores!C$8:C$200,$A4)</f>
        <v>2.9254020766816248E-2</v>
      </c>
      <c r="CO17" s="112">
        <f>INDEX(Readin_Scores!D$8:D$200,$A4)</f>
        <v>0.26347756972051622</v>
      </c>
      <c r="CP17" s="112">
        <f>INDEX(Readin_Scores!E$8:E$200,$A4)</f>
        <v>0.70274544997040711</v>
      </c>
      <c r="CQ17" s="112">
        <f>INDEX(Readin_Scores!F$8:F$200,$A4)</f>
        <v>0.24838927940515002</v>
      </c>
      <c r="CR17" s="113">
        <f>INDEX(Readin_Scores!G$8:G$200,$A4)</f>
        <v>0.33600000143051145</v>
      </c>
      <c r="DR17" s="7" t="e">
        <f>Readin_Scores!R22</f>
        <v>#N/A</v>
      </c>
      <c r="DS17" s="7">
        <f>Vul_Scores!AB22</f>
        <v>0.44500059780044837</v>
      </c>
      <c r="DT17" t="str">
        <f t="shared" si="0"/>
        <v>BGD</v>
      </c>
      <c r="DY17" s="7">
        <v>0.3691750016275529</v>
      </c>
      <c r="DZ17" s="7">
        <v>0.53783477394246382</v>
      </c>
      <c r="EA17" t="s">
        <v>288</v>
      </c>
      <c r="EC17" t="s">
        <v>65</v>
      </c>
      <c r="ED17" s="7" t="e">
        <f t="shared" si="1"/>
        <v>#N/A</v>
      </c>
      <c r="EE17" s="7" t="e">
        <f t="shared" si="2"/>
        <v>#N/A</v>
      </c>
      <c r="EG17" t="s">
        <v>173</v>
      </c>
      <c r="EH17" s="247">
        <v>-0.11222687472820048</v>
      </c>
      <c r="EI17" s="7">
        <v>0.89502246252555984</v>
      </c>
      <c r="EK17" t="s">
        <v>43</v>
      </c>
      <c r="EL17" s="7">
        <v>0.21805902996418464</v>
      </c>
      <c r="EM17" s="249">
        <v>0.80279757289513975</v>
      </c>
    </row>
    <row r="18" spans="2:143" ht="18">
      <c r="V18" s="233" t="str">
        <f>F6</f>
        <v>Turkmenistan</v>
      </c>
      <c r="AQ18" s="68">
        <f>CH4</f>
        <v>64</v>
      </c>
      <c r="AR18" s="68">
        <f>MOD(AQ18,10)</f>
        <v>4</v>
      </c>
      <c r="AS18" t="str">
        <f>IF(AR18=1,"st",IF(AR18=2,"nd",IF(AR18=3,"rd","th")))</f>
        <v>th</v>
      </c>
      <c r="BF18" s="31" t="s">
        <v>55</v>
      </c>
      <c r="BG18" s="32" t="s">
        <v>56</v>
      </c>
      <c r="BH18" s="7">
        <v>10.462992028858789</v>
      </c>
      <c r="BI18" s="8">
        <v>0.20970648193953847</v>
      </c>
      <c r="BM18" s="9" t="s">
        <v>56</v>
      </c>
      <c r="BN18" s="12" t="s">
        <v>55</v>
      </c>
      <c r="BO18" s="14">
        <v>5</v>
      </c>
      <c r="BS18" s="77">
        <v>2</v>
      </c>
      <c r="BT18" s="77" t="s">
        <v>680</v>
      </c>
      <c r="BV18" s="94"/>
      <c r="BW18" s="115"/>
      <c r="BX18" s="115"/>
      <c r="BY18" s="115"/>
      <c r="BZ18" s="115"/>
      <c r="CA18" s="115"/>
      <c r="CB18" s="115"/>
      <c r="CC18" s="114"/>
      <c r="CL18" s="188" t="str">
        <f t="shared" si="5"/>
        <v>Rank</v>
      </c>
      <c r="CM18" s="194">
        <f>INDEX(Readin_Scores!AD$8:AD$200,$A4)+1</f>
        <v>143</v>
      </c>
      <c r="CN18" s="194">
        <f>INDEX(Readin_Scores!X$8:X$200,$A5)+1</f>
        <v>19</v>
      </c>
      <c r="CO18" s="195">
        <f>INDEX(Readin_Scores!Y$8:Y$200,$A5)+1</f>
        <v>15</v>
      </c>
      <c r="CP18" s="195">
        <f>INDEX(Readin_Scores!Z$8:Z$200,$A5)+1</f>
        <v>1</v>
      </c>
      <c r="CQ18" s="195">
        <f>INDEX(Readin_Scores!AA$8:AA$200,$A5)+1</f>
        <v>39</v>
      </c>
      <c r="CR18" s="196">
        <f>INDEX(Readin_Scores!AB$8:AB$200,$A5)+1</f>
        <v>48</v>
      </c>
      <c r="DR18" s="7" t="e">
        <f>Readin_Scores!R23</f>
        <v>#N/A</v>
      </c>
      <c r="DS18" s="7">
        <f>Vul_Scores!AB23</f>
        <v>0.27576116478549922</v>
      </c>
      <c r="DT18" t="str">
        <f t="shared" si="0"/>
        <v>BRB</v>
      </c>
      <c r="DY18" s="7">
        <v>0.37393968729973875</v>
      </c>
      <c r="DZ18" s="7">
        <v>0.44547521516249072</v>
      </c>
      <c r="EA18" t="s">
        <v>280</v>
      </c>
      <c r="EC18" t="s">
        <v>67</v>
      </c>
      <c r="ED18" s="7" t="e">
        <f t="shared" si="1"/>
        <v>#N/A</v>
      </c>
      <c r="EE18" s="7" t="e">
        <f t="shared" si="2"/>
        <v>#N/A</v>
      </c>
      <c r="EG18" t="s">
        <v>414</v>
      </c>
      <c r="EH18" s="247">
        <v>-9.6712792375307999E-2</v>
      </c>
      <c r="EI18" s="7">
        <v>0.86616414517353291</v>
      </c>
      <c r="EK18" t="s">
        <v>177</v>
      </c>
      <c r="EL18" s="7">
        <v>8.2138498331235932E-2</v>
      </c>
      <c r="EM18" s="249">
        <v>0.80726401253798441</v>
      </c>
    </row>
    <row r="19" spans="2:143" ht="23">
      <c r="B19" s="216" t="s">
        <v>696</v>
      </c>
      <c r="V19" s="234" t="str">
        <f t="shared" ref="V19:V20" si="6">F7</f>
        <v>Zimbabwe</v>
      </c>
      <c r="AQ19" s="68">
        <f>192-AQ18</f>
        <v>128</v>
      </c>
      <c r="AR19" s="68">
        <f>MOD(AQ19,10)</f>
        <v>8</v>
      </c>
      <c r="AS19" t="str">
        <f>IF(AR19=1,"st",IF(AR19=2,"nd",IF(AR19=3,"rd","th")))</f>
        <v>th</v>
      </c>
      <c r="BF19" s="31" t="s">
        <v>57</v>
      </c>
      <c r="BG19" s="32" t="s">
        <v>58</v>
      </c>
      <c r="BH19" s="7">
        <v>10.471672550594722</v>
      </c>
      <c r="BI19" s="8">
        <v>0.20519910369929864</v>
      </c>
      <c r="BM19" s="9" t="s">
        <v>58</v>
      </c>
      <c r="BN19" s="12" t="s">
        <v>57</v>
      </c>
      <c r="BO19" s="14">
        <v>5</v>
      </c>
      <c r="BS19" s="77">
        <v>3</v>
      </c>
      <c r="BT19" s="77" t="s">
        <v>672</v>
      </c>
      <c r="BV19" s="94"/>
      <c r="BW19" s="121">
        <f t="shared" ref="BW19:CC19" ca="1" si="7">OFFSET($BV$9,$BV$9,BW$9)</f>
        <v>5</v>
      </c>
      <c r="BX19" s="121">
        <f t="shared" ca="1" si="7"/>
        <v>6</v>
      </c>
      <c r="BY19" s="121">
        <f t="shared" ca="1" si="7"/>
        <v>7</v>
      </c>
      <c r="BZ19" s="121">
        <f t="shared" ca="1" si="7"/>
        <v>8</v>
      </c>
      <c r="CA19" s="121">
        <f t="shared" ca="1" si="7"/>
        <v>9</v>
      </c>
      <c r="CB19" s="121">
        <f t="shared" ca="1" si="7"/>
        <v>10</v>
      </c>
      <c r="CC19" s="122">
        <f t="shared" ca="1" si="7"/>
        <v>4</v>
      </c>
      <c r="CD19" t="s">
        <v>698</v>
      </c>
      <c r="CL19" s="189" t="str">
        <f t="shared" si="5"/>
        <v>Turkmenistan</v>
      </c>
      <c r="CM19" s="101" t="e">
        <f>INDEX(Readin_Scores!R$8:R$200,$A6)</f>
        <v>#N/A</v>
      </c>
      <c r="CN19" s="101">
        <f>INDEX(Readin_Scores!C$8:C$200,$A6)</f>
        <v>0.53659359973595266</v>
      </c>
      <c r="CO19" s="102">
        <f>INDEX(Readin_Scores!D$8:D$200,$A6)</f>
        <v>8.4233612804677976E-2</v>
      </c>
      <c r="CP19" s="102">
        <f>INDEX(Readin_Scores!E$8:E$200,$A6)</f>
        <v>0.32942711052582307</v>
      </c>
      <c r="CQ19" s="102" t="e">
        <f>INDEX(Readin_Scores!F$8:F$200,$A6)</f>
        <v>#N/A</v>
      </c>
      <c r="CR19" s="103">
        <f>INDEX(Readin_Scores!G$8:G$200,$A6)</f>
        <v>0.3</v>
      </c>
      <c r="DR19" s="7">
        <f>Readin_Scores!R24</f>
        <v>0.54144891758724611</v>
      </c>
      <c r="DS19" s="7">
        <f>Vul_Scores!AB24</f>
        <v>0.22167282318020834</v>
      </c>
      <c r="DT19" t="str">
        <f t="shared" si="0"/>
        <v>BLR</v>
      </c>
      <c r="DY19" s="7">
        <v>0.37758771933133606</v>
      </c>
      <c r="DZ19" s="7">
        <v>0.53582521626876622</v>
      </c>
      <c r="EA19" t="s">
        <v>228</v>
      </c>
      <c r="EC19" t="s">
        <v>69</v>
      </c>
      <c r="ED19" s="7">
        <f t="shared" si="1"/>
        <v>0.3197760944070378</v>
      </c>
      <c r="EE19" s="7">
        <f t="shared" si="2"/>
        <v>0.76312174076745443</v>
      </c>
      <c r="EG19" t="s">
        <v>252</v>
      </c>
      <c r="EH19" s="247">
        <v>-7.5924774988808896E-2</v>
      </c>
      <c r="EI19" s="7">
        <v>0.94009456078852949</v>
      </c>
      <c r="EK19" t="s">
        <v>112</v>
      </c>
      <c r="EL19" s="7">
        <v>-6.1266754335313367E-2</v>
      </c>
      <c r="EM19" s="249">
        <v>0.81316921377461537</v>
      </c>
    </row>
    <row r="20" spans="2:143" ht="18">
      <c r="V20" s="235" t="str">
        <f t="shared" si="6"/>
        <v>Mexico</v>
      </c>
      <c r="AQ20" s="68"/>
      <c r="BF20" s="31" t="s">
        <v>59</v>
      </c>
      <c r="BG20" s="32" t="s">
        <v>60</v>
      </c>
      <c r="BH20" s="7">
        <v>9.1934585601354382</v>
      </c>
      <c r="BI20" s="8">
        <v>0.25811917363907361</v>
      </c>
      <c r="BM20" s="9" t="s">
        <v>60</v>
      </c>
      <c r="BN20" s="12" t="s">
        <v>59</v>
      </c>
      <c r="BO20" s="14">
        <v>2</v>
      </c>
      <c r="BS20" s="77">
        <v>4</v>
      </c>
      <c r="BT20" s="77" t="s">
        <v>685</v>
      </c>
      <c r="BV20" s="94">
        <v>1</v>
      </c>
      <c r="BW20" s="123"/>
      <c r="BX20" s="123" t="str">
        <f t="shared" ref="BX20:CC26" ca="1" si="8">OFFSET($CB$1,$BV20,BX$19)</f>
        <v>Vulner Index</v>
      </c>
      <c r="BY20" s="123" t="str">
        <f t="shared" ca="1" si="8"/>
        <v>Water</v>
      </c>
      <c r="BZ20" s="123" t="str">
        <f t="shared" ca="1" si="8"/>
        <v>Agric</v>
      </c>
      <c r="CA20" s="123" t="str">
        <f t="shared" ca="1" si="8"/>
        <v>Health</v>
      </c>
      <c r="CB20" s="123" t="str">
        <f t="shared" ca="1" si="8"/>
        <v>Infra-Struct</v>
      </c>
      <c r="CC20" s="135">
        <f t="shared" ca="1" si="8"/>
        <v>0</v>
      </c>
      <c r="CL20" s="190" t="str">
        <f t="shared" si="5"/>
        <v>Zimbabwe</v>
      </c>
      <c r="CM20" s="171">
        <f>INDEX(Readin_Scores!R$8:R$200,$A7)</f>
        <v>0.21095488273174459</v>
      </c>
      <c r="CN20" s="171">
        <f>INDEX(Readin_Scores!C$8:C$200,$A7)</f>
        <v>0.20989011481803538</v>
      </c>
      <c r="CO20" s="172">
        <f>INDEX(Readin_Scores!D$8:D$200,$A7)</f>
        <v>0.18615994289380539</v>
      </c>
      <c r="CP20" s="172">
        <f>INDEX(Readin_Scores!E$8:E$200,$A7)</f>
        <v>0.26803677727922509</v>
      </c>
      <c r="CQ20" s="172">
        <f>INDEX(Readin_Scores!F$8:F$200,$A7)</f>
        <v>4.6268033643199175E-2</v>
      </c>
      <c r="CR20" s="173">
        <f>INDEX(Readin_Scores!G$8:G$200,$A7)</f>
        <v>0.3</v>
      </c>
      <c r="DR20" s="7">
        <f>Readin_Scores!R25</f>
        <v>0.75105921912625195</v>
      </c>
      <c r="DS20" s="7">
        <f>Vul_Scores!AB25</f>
        <v>0.27965127123580241</v>
      </c>
      <c r="DT20" t="str">
        <f t="shared" si="0"/>
        <v>BEL</v>
      </c>
      <c r="DY20" s="7">
        <v>0.3792572802611911</v>
      </c>
      <c r="DZ20" s="7">
        <v>0.56364067741805968</v>
      </c>
      <c r="EA20" t="s">
        <v>342</v>
      </c>
      <c r="EC20" t="s">
        <v>71</v>
      </c>
      <c r="ED20" s="7">
        <f t="shared" si="1"/>
        <v>0.47140794789044954</v>
      </c>
      <c r="EE20" s="7">
        <f t="shared" si="2"/>
        <v>1.0307104903620543</v>
      </c>
      <c r="EG20" t="s">
        <v>112</v>
      </c>
      <c r="EH20" s="247">
        <v>-6.1266754335313367E-2</v>
      </c>
      <c r="EI20" s="7">
        <v>0.81316921377461537</v>
      </c>
      <c r="EK20" t="s">
        <v>80</v>
      </c>
      <c r="EL20" s="7">
        <v>0.32208395710198368</v>
      </c>
      <c r="EM20" s="249">
        <v>0.81435860644723224</v>
      </c>
    </row>
    <row r="21" spans="2:143" ht="18">
      <c r="BF21" s="31" t="s">
        <v>61</v>
      </c>
      <c r="BG21" s="32" t="s">
        <v>62</v>
      </c>
      <c r="BH21" s="7">
        <v>10.191668305788459</v>
      </c>
      <c r="BI21" s="8">
        <v>0.34599681189077042</v>
      </c>
      <c r="BM21" s="9" t="s">
        <v>62</v>
      </c>
      <c r="BN21" s="12" t="s">
        <v>61</v>
      </c>
      <c r="BO21" s="14">
        <v>4</v>
      </c>
      <c r="BS21" s="77">
        <v>5</v>
      </c>
      <c r="BT21" s="77" t="s">
        <v>686</v>
      </c>
      <c r="BV21" s="120">
        <v>2</v>
      </c>
      <c r="BW21" s="123" t="str">
        <f t="shared" ref="BW21:BW26" ca="1" si="9">OFFSET($CB$1,$BV21,BW$19)</f>
        <v>Iraq</v>
      </c>
      <c r="BX21" s="123">
        <f t="shared" ca="1" si="8"/>
        <v>0.41077657301705212</v>
      </c>
      <c r="BY21" s="123">
        <f t="shared" ca="1" si="8"/>
        <v>0.57435555532905791</v>
      </c>
      <c r="BZ21" s="123">
        <f t="shared" ca="1" si="8"/>
        <v>0.54552222216801927</v>
      </c>
      <c r="CA21" s="123">
        <f t="shared" ca="1" si="8"/>
        <v>0.41350500019035136</v>
      </c>
      <c r="CB21" s="123">
        <f t="shared" ca="1" si="8"/>
        <v>0.10972351438077983</v>
      </c>
      <c r="CC21" s="135">
        <f t="shared" ca="1" si="8"/>
        <v>0</v>
      </c>
      <c r="CL21" s="190" t="str">
        <f t="shared" si="5"/>
        <v>Mexico</v>
      </c>
      <c r="CM21" s="171">
        <f>INDEX(Readin_Scores!R$8:R$200,$A8)</f>
        <v>0.59274451096444769</v>
      </c>
      <c r="CN21" s="171">
        <f>INDEX(Readin_Scores!C$8:C$200,$A8)</f>
        <v>0.36194910806618258</v>
      </c>
      <c r="CO21" s="172">
        <f>INDEX(Readin_Scores!D$8:D$200,$A8)</f>
        <v>0.52646038029585551</v>
      </c>
      <c r="CP21" s="172">
        <f>INDEX(Readin_Scores!E$8:E$200,$A8)</f>
        <v>0.8725287650164657</v>
      </c>
      <c r="CQ21" s="172">
        <f>INDEX(Readin_Scores!F$8:F$200,$A8)</f>
        <v>0.40396095965272188</v>
      </c>
      <c r="CR21" s="173">
        <f>INDEX(Readin_Scores!G$8:G$200,$A8)</f>
        <v>0.83</v>
      </c>
      <c r="DR21" s="7">
        <f>Readin_Scores!R26</f>
        <v>0.55720239313554254</v>
      </c>
      <c r="DS21" s="7">
        <f>Vul_Scores!AB26</f>
        <v>0.31983899484135186</v>
      </c>
      <c r="DT21" t="str">
        <f t="shared" si="0"/>
        <v>BLZ</v>
      </c>
      <c r="DY21" s="7">
        <v>0.38389509201062266</v>
      </c>
      <c r="DZ21" s="7">
        <v>0.51496606736992245</v>
      </c>
      <c r="EA21" t="s">
        <v>380</v>
      </c>
      <c r="EC21" t="s">
        <v>73</v>
      </c>
      <c r="ED21" s="7">
        <f t="shared" si="1"/>
        <v>0.23736339829419068</v>
      </c>
      <c r="EE21" s="7">
        <f t="shared" si="2"/>
        <v>0.87704138797689435</v>
      </c>
      <c r="EG21" t="s">
        <v>302</v>
      </c>
      <c r="EH21" s="247">
        <v>-5.5152934553855504E-2</v>
      </c>
      <c r="EI21" s="7">
        <v>0.91644805953804165</v>
      </c>
      <c r="EK21" t="s">
        <v>224</v>
      </c>
      <c r="EL21" s="7">
        <v>0.24327676389516811</v>
      </c>
      <c r="EM21" s="249">
        <v>0.82044502076650372</v>
      </c>
    </row>
    <row r="22" spans="2:143" ht="18">
      <c r="AQ22" t="str">
        <f>CI12</f>
        <v>Water</v>
      </c>
      <c r="AR22" t="str">
        <f>CJ12</f>
        <v>Infra-Struct</v>
      </c>
      <c r="BF22" s="31" t="s">
        <v>63</v>
      </c>
      <c r="BG22" s="32" t="s">
        <v>64</v>
      </c>
      <c r="BH22" s="7">
        <v>10.453213313141191</v>
      </c>
      <c r="BI22" s="8">
        <v>0.33109919210726196</v>
      </c>
      <c r="BM22" s="9" t="s">
        <v>64</v>
      </c>
      <c r="BN22" s="12" t="s">
        <v>63</v>
      </c>
      <c r="BO22" s="14">
        <v>4</v>
      </c>
      <c r="BS22" s="77">
        <v>6</v>
      </c>
      <c r="BT22" s="77" t="s">
        <v>687</v>
      </c>
      <c r="BV22" s="120">
        <v>4</v>
      </c>
      <c r="BW22" s="123" t="str">
        <f t="shared" ca="1" si="9"/>
        <v>Turkmenistan</v>
      </c>
      <c r="BX22" s="123">
        <f t="shared" ca="1" si="8"/>
        <v>0.26779629880286626</v>
      </c>
      <c r="BY22" s="123">
        <f t="shared" ca="1" si="8"/>
        <v>0.41498543345830469</v>
      </c>
      <c r="BZ22" s="123">
        <f t="shared" ca="1" si="8"/>
        <v>0.35376566657467429</v>
      </c>
      <c r="CA22" s="123">
        <f t="shared" ca="1" si="8"/>
        <v>0.24620876409452289</v>
      </c>
      <c r="CB22" s="123">
        <f t="shared" ca="1" si="8"/>
        <v>5.6225331083963104E-2</v>
      </c>
      <c r="CC22" s="135">
        <f t="shared" ca="1" si="8"/>
        <v>0</v>
      </c>
      <c r="CD22" t="s">
        <v>699</v>
      </c>
      <c r="CL22" s="191" t="str">
        <f t="shared" si="5"/>
        <v>L MiCs</v>
      </c>
      <c r="CM22" s="101">
        <f>INDEX(Readin_Scores!R$204:R$209,$A9)</f>
        <v>0.53181978269946395</v>
      </c>
      <c r="CN22" s="101">
        <f>INDEX(Readin_Scores!C$204:C$209,$A9)</f>
        <v>0.43732796595460866</v>
      </c>
      <c r="CO22" s="102">
        <f>INDEX(Readin_Scores!D$204:D$209,$A9)</f>
        <v>0.41958067060323168</v>
      </c>
      <c r="CP22" s="102">
        <f>INDEX(Readin_Scores!E$204:E$209,$A9)</f>
        <v>0.74137053541803755</v>
      </c>
      <c r="CQ22" s="102">
        <f>INDEX(Readin_Scores!F$204:F$209,$A9)</f>
        <v>0.33940666282744036</v>
      </c>
      <c r="CR22" s="103">
        <f>INDEX(Readin_Scores!G$204:G$209,$A9)</f>
        <v>0.62265000009723015</v>
      </c>
      <c r="DR22" s="7">
        <f>Readin_Scores!R27</f>
        <v>0.5073448100514516</v>
      </c>
      <c r="DS22" s="7">
        <f>Vul_Scores!AB27</f>
        <v>0.48810407320199767</v>
      </c>
      <c r="DT22" t="str">
        <f t="shared" si="0"/>
        <v>BEN</v>
      </c>
      <c r="DY22" s="7">
        <v>0.38962898592501805</v>
      </c>
      <c r="DZ22" s="7">
        <v>0.44500059780044837</v>
      </c>
      <c r="EA22" t="s">
        <v>65</v>
      </c>
      <c r="EC22" t="s">
        <v>75</v>
      </c>
      <c r="ED22" s="7">
        <f t="shared" si="1"/>
        <v>1.9240736849453932E-2</v>
      </c>
      <c r="EE22" s="7">
        <f t="shared" si="2"/>
        <v>0.99544888325344927</v>
      </c>
      <c r="EG22" t="s">
        <v>226</v>
      </c>
      <c r="EH22" s="247">
        <v>-5.4976689179322302E-2</v>
      </c>
      <c r="EI22" s="7">
        <v>0.96384003858438916</v>
      </c>
      <c r="EK22" t="s">
        <v>121</v>
      </c>
      <c r="EL22" s="7">
        <v>0.45237303674564977</v>
      </c>
      <c r="EM22" s="249">
        <v>0.82504951628102741</v>
      </c>
    </row>
    <row r="23" spans="2:143" ht="16" thickBot="1">
      <c r="AQ23" t="str">
        <f>CM12</f>
        <v>Exposure</v>
      </c>
      <c r="AR23" t="str">
        <f>CN12</f>
        <v>Capacity</v>
      </c>
      <c r="BF23" s="31" t="s">
        <v>65</v>
      </c>
      <c r="BG23" s="32" t="s">
        <v>66</v>
      </c>
      <c r="BH23" s="7">
        <v>7.1964129479881995</v>
      </c>
      <c r="BI23" s="8">
        <v>0.46215417799035968</v>
      </c>
      <c r="BM23" s="9" t="s">
        <v>66</v>
      </c>
      <c r="BN23" s="12" t="s">
        <v>65</v>
      </c>
      <c r="BO23" s="14">
        <v>1</v>
      </c>
      <c r="BV23" s="120">
        <v>5</v>
      </c>
      <c r="BW23" s="123" t="str">
        <f t="shared" ca="1" si="9"/>
        <v>Zimbabwe</v>
      </c>
      <c r="BX23" s="123">
        <f t="shared" ca="1" si="8"/>
        <v>0.46374326736151916</v>
      </c>
      <c r="BY23" s="123">
        <f t="shared" ca="1" si="8"/>
        <v>0.30824852870396335</v>
      </c>
      <c r="BZ23" s="123">
        <f t="shared" ca="1" si="8"/>
        <v>0.56041217465354198</v>
      </c>
      <c r="CA23" s="123">
        <f t="shared" ca="1" si="8"/>
        <v>0.64949405160960072</v>
      </c>
      <c r="CB23" s="123">
        <f t="shared" ca="1" si="8"/>
        <v>0.33681831447897043</v>
      </c>
      <c r="CC23" s="135">
        <f t="shared" ca="1" si="8"/>
        <v>0</v>
      </c>
      <c r="CL23" s="192" t="str">
        <f t="shared" si="5"/>
        <v>World</v>
      </c>
      <c r="CM23" s="107">
        <f>INDEX(Readin_Scores!R$204:R$209,$A10)</f>
        <v>0.56962777147335175</v>
      </c>
      <c r="CN23" s="107">
        <f>INDEX(Readin_Scores!C$204:C$209,$A10)</f>
        <v>0.48990373060727416</v>
      </c>
      <c r="CO23" s="108">
        <f>INDEX(Readin_Scores!D$204:D$209,$A10)</f>
        <v>0.48733640688212504</v>
      </c>
      <c r="CP23" s="108">
        <f>INDEX(Readin_Scores!E$204:E$209,$A10)</f>
        <v>0.74192299558069186</v>
      </c>
      <c r="CQ23" s="108">
        <f>INDEX(Readin_Scores!F$204:F$209,$A10)</f>
        <v>0.43134768394835227</v>
      </c>
      <c r="CR23" s="109">
        <f>INDEX(Readin_Scores!G$204:G$209,$A10)</f>
        <v>0.65248251750971475</v>
      </c>
      <c r="DR23" s="7">
        <f>Readin_Scores!R28</f>
        <v>0.51261835168690395</v>
      </c>
      <c r="DS23" s="7">
        <f>Vul_Scores!AB28</f>
        <v>0.39967330731097633</v>
      </c>
      <c r="DT23" t="str">
        <f t="shared" si="0"/>
        <v>BTN</v>
      </c>
      <c r="DY23" s="7">
        <v>0.39086975820305125</v>
      </c>
      <c r="DZ23" s="7">
        <v>0.2495079677029505</v>
      </c>
      <c r="EA23" t="s">
        <v>406</v>
      </c>
      <c r="EC23" t="s">
        <v>77</v>
      </c>
      <c r="ED23" s="7">
        <f t="shared" si="1"/>
        <v>0.11294504437592762</v>
      </c>
      <c r="EE23" s="7">
        <f t="shared" si="2"/>
        <v>0.91229165899788023</v>
      </c>
      <c r="EG23" t="s">
        <v>143</v>
      </c>
      <c r="EH23" s="247">
        <v>-5.217871490824938E-2</v>
      </c>
      <c r="EI23" s="7">
        <v>0.85374720682412608</v>
      </c>
      <c r="EK23" t="s">
        <v>372</v>
      </c>
      <c r="EL23" s="7">
        <v>6.4048042008872486E-2</v>
      </c>
      <c r="EM23" s="249">
        <v>0.83173076723008588</v>
      </c>
    </row>
    <row r="24" spans="2:143">
      <c r="AQ24" t="str">
        <f>CN26</f>
        <v>WGI Voice</v>
      </c>
      <c r="AR24" t="str">
        <f>CO26</f>
        <v>Tertiary Enrollment</v>
      </c>
      <c r="BF24" s="31" t="s">
        <v>67</v>
      </c>
      <c r="BG24" s="32" t="s">
        <v>68</v>
      </c>
      <c r="BH24" s="7">
        <v>10.054209015095285</v>
      </c>
      <c r="BI24" s="8">
        <v>0.25723870103211172</v>
      </c>
      <c r="BM24" s="9" t="s">
        <v>68</v>
      </c>
      <c r="BN24" s="12" t="s">
        <v>67</v>
      </c>
      <c r="BO24" s="14">
        <v>4</v>
      </c>
      <c r="BV24" s="120">
        <v>6</v>
      </c>
      <c r="BW24" s="123" t="str">
        <f t="shared" ca="1" si="9"/>
        <v>Mexico</v>
      </c>
      <c r="BX24" s="123">
        <f t="shared" ca="1" si="8"/>
        <v>0.27780418759961745</v>
      </c>
      <c r="BY24" s="123">
        <f t="shared" ca="1" si="8"/>
        <v>0.27032222195549144</v>
      </c>
      <c r="BZ24" s="123">
        <f t="shared" ca="1" si="8"/>
        <v>0.46529918824792715</v>
      </c>
      <c r="CA24" s="123">
        <f t="shared" ca="1" si="8"/>
        <v>0.24304823611306239</v>
      </c>
      <c r="CB24" s="123">
        <f t="shared" ca="1" si="8"/>
        <v>0.13254710408198914</v>
      </c>
      <c r="CC24" s="135">
        <f t="shared" ca="1" si="8"/>
        <v>0</v>
      </c>
      <c r="CN24" s="68">
        <f>MIN(CN18:CR18)</f>
        <v>1</v>
      </c>
      <c r="CO24" s="68">
        <f>MAX(CN18:CR18)</f>
        <v>48</v>
      </c>
      <c r="DR24" s="7">
        <f>Readin_Scores!R29</f>
        <v>0.49836574469379785</v>
      </c>
      <c r="DS24" s="7">
        <f>Vul_Scores!AB29</f>
        <v>0.34236541011543026</v>
      </c>
      <c r="DT24" t="str">
        <f t="shared" si="0"/>
        <v>BOL</v>
      </c>
      <c r="DY24" s="7">
        <v>0.39101956126972837</v>
      </c>
      <c r="DZ24" s="7">
        <v>0.46234679549616381</v>
      </c>
      <c r="EA24" t="s">
        <v>131</v>
      </c>
      <c r="EC24" t="s">
        <v>79</v>
      </c>
      <c r="ED24" s="7">
        <f t="shared" si="1"/>
        <v>0.15600033457836759</v>
      </c>
      <c r="EE24" s="7">
        <f t="shared" si="2"/>
        <v>0.84073115480922811</v>
      </c>
      <c r="EG24" t="s">
        <v>290</v>
      </c>
      <c r="EH24" s="247">
        <v>-5.082819096339547E-2</v>
      </c>
      <c r="EI24" s="7">
        <v>0.90259303833786109</v>
      </c>
      <c r="EK24" t="s">
        <v>207</v>
      </c>
      <c r="EL24" s="7">
        <v>0.33140067937920281</v>
      </c>
      <c r="EM24" s="249">
        <v>0.838543083462717</v>
      </c>
    </row>
    <row r="25" spans="2:143" ht="20">
      <c r="B25" s="218" t="s">
        <v>723</v>
      </c>
      <c r="BF25" s="31" t="s">
        <v>69</v>
      </c>
      <c r="BG25" s="32" t="s">
        <v>70</v>
      </c>
      <c r="BH25" s="7">
        <v>9.4518440352748776</v>
      </c>
      <c r="BI25" s="8">
        <v>0.22363072346740989</v>
      </c>
      <c r="BM25" s="9" t="s">
        <v>70</v>
      </c>
      <c r="BN25" s="12" t="s">
        <v>69</v>
      </c>
      <c r="BO25" s="14">
        <v>3</v>
      </c>
      <c r="BV25" s="120">
        <v>7</v>
      </c>
      <c r="BW25" s="123" t="str">
        <f t="shared" ca="1" si="9"/>
        <v>L MiCs</v>
      </c>
      <c r="BX25" s="123">
        <f t="shared" ca="1" si="8"/>
        <v>0.35033861414165979</v>
      </c>
      <c r="BY25" s="123">
        <f t="shared" ca="1" si="8"/>
        <v>0.28759708664643857</v>
      </c>
      <c r="BZ25" s="123">
        <f t="shared" ca="1" si="8"/>
        <v>0.48420608856401742</v>
      </c>
      <c r="CA25" s="123">
        <f t="shared" ca="1" si="8"/>
        <v>0.37823377178762846</v>
      </c>
      <c r="CB25" s="123">
        <f t="shared" ca="1" si="8"/>
        <v>0.25131750956855464</v>
      </c>
      <c r="CC25" s="135">
        <f t="shared" ca="1" si="8"/>
        <v>0</v>
      </c>
      <c r="CN25">
        <f>MATCH(CN24,CN18:CR18,0)</f>
        <v>3</v>
      </c>
      <c r="CO25">
        <f>MATCH(CO24,CN18:CR18,0)</f>
        <v>5</v>
      </c>
      <c r="DR25" s="7">
        <f>Readin_Scores!R30</f>
        <v>0.56822128177460796</v>
      </c>
      <c r="DS25" s="7">
        <f>Vul_Scores!AB30</f>
        <v>0.24613732467262425</v>
      </c>
      <c r="DT25" t="str">
        <f t="shared" si="0"/>
        <v>BIH</v>
      </c>
      <c r="DY25" s="7">
        <v>0.39411687534643902</v>
      </c>
      <c r="DZ25" s="7">
        <v>0.50362466862688016</v>
      </c>
      <c r="EA25" t="s">
        <v>173</v>
      </c>
      <c r="EC25" t="s">
        <v>80</v>
      </c>
      <c r="ED25" s="7">
        <f t="shared" si="1"/>
        <v>0.32208395710198368</v>
      </c>
      <c r="EE25" s="7">
        <f t="shared" si="2"/>
        <v>0.81435860644723224</v>
      </c>
      <c r="EG25" t="s">
        <v>246</v>
      </c>
      <c r="EH25" s="247">
        <v>-4.9988588386849553E-2</v>
      </c>
      <c r="EI25" s="7">
        <v>1.0012972920539198</v>
      </c>
      <c r="EK25" t="s">
        <v>79</v>
      </c>
      <c r="EL25" s="7">
        <v>0.15600033457836759</v>
      </c>
      <c r="EM25" s="249">
        <v>0.84073115480922811</v>
      </c>
    </row>
    <row r="26" spans="2:143">
      <c r="BF26" s="31" t="s">
        <v>71</v>
      </c>
      <c r="BG26" s="32" t="s">
        <v>72</v>
      </c>
      <c r="BH26" s="7">
        <v>10.401512582733501</v>
      </c>
      <c r="BI26" s="8">
        <v>0.28896742342076176</v>
      </c>
      <c r="BM26" s="9" t="s">
        <v>72</v>
      </c>
      <c r="BN26" s="12" t="s">
        <v>71</v>
      </c>
      <c r="BO26" s="14">
        <v>5</v>
      </c>
      <c r="BV26" s="120">
        <v>8</v>
      </c>
      <c r="BW26" s="123" t="str">
        <f t="shared" ca="1" si="9"/>
        <v>World</v>
      </c>
      <c r="BX26" s="123">
        <f t="shared" ca="1" si="8"/>
        <v>0.34784652058620097</v>
      </c>
      <c r="BY26" s="123">
        <f t="shared" ca="1" si="8"/>
        <v>0.28783861358631907</v>
      </c>
      <c r="BZ26" s="123">
        <f t="shared" ca="1" si="8"/>
        <v>0.47739498396254043</v>
      </c>
      <c r="CA26" s="123">
        <f t="shared" ca="1" si="8"/>
        <v>0.36914968783621088</v>
      </c>
      <c r="CB26" s="123">
        <f t="shared" ca="1" si="8"/>
        <v>0.25700279695973344</v>
      </c>
      <c r="CC26" s="135">
        <f t="shared" ca="1" si="8"/>
        <v>0</v>
      </c>
      <c r="CN26" t="str">
        <f>INDEX(CN16:CR16,CN25)</f>
        <v>WGI Voice</v>
      </c>
      <c r="CO26" t="str">
        <f>INDEX(CN16:CR16,CO25)</f>
        <v>Tertiary Enrollment</v>
      </c>
      <c r="DR26" s="7">
        <f>Readin_Scores!R31</f>
        <v>0.64134669480246742</v>
      </c>
      <c r="DS26" s="7">
        <f>Vul_Scores!AB31</f>
        <v>0.44664467466519486</v>
      </c>
      <c r="DT26" t="str">
        <f t="shared" si="0"/>
        <v>BWA</v>
      </c>
      <c r="DY26" s="7">
        <v>0.39760855532020301</v>
      </c>
      <c r="DZ26" s="7">
        <v>0.44570647618447712</v>
      </c>
      <c r="EA26" t="s">
        <v>114</v>
      </c>
      <c r="EC26" t="s">
        <v>82</v>
      </c>
      <c r="ED26" s="7">
        <f t="shared" si="1"/>
        <v>0.19470202013727256</v>
      </c>
      <c r="EE26" s="7">
        <f t="shared" si="2"/>
        <v>1.0879913694676624</v>
      </c>
      <c r="EG26" t="s">
        <v>209</v>
      </c>
      <c r="EH26" s="247">
        <v>-4.7105485643658573E-2</v>
      </c>
      <c r="EI26" s="7">
        <v>0.95071497361292046</v>
      </c>
      <c r="EK26" t="s">
        <v>362</v>
      </c>
      <c r="EL26" s="7">
        <v>0.20069376083635809</v>
      </c>
      <c r="EM26" s="249">
        <v>0.8413690579242401</v>
      </c>
    </row>
    <row r="27" spans="2:143" ht="16" thickBot="1">
      <c r="BF27" s="31" t="s">
        <v>73</v>
      </c>
      <c r="BG27" s="32" t="s">
        <v>74</v>
      </c>
      <c r="BH27" s="7">
        <v>8.7246597323138726</v>
      </c>
      <c r="BI27" s="8">
        <v>0.28537371706357401</v>
      </c>
      <c r="BM27" s="9" t="s">
        <v>74</v>
      </c>
      <c r="BN27" s="12" t="s">
        <v>73</v>
      </c>
      <c r="BO27" s="14">
        <v>3</v>
      </c>
      <c r="BV27" s="95"/>
      <c r="BW27" s="96"/>
      <c r="BX27" s="96"/>
      <c r="BY27" s="96"/>
      <c r="BZ27" s="96"/>
      <c r="CA27" s="96"/>
      <c r="CB27" s="96"/>
      <c r="CC27" s="97"/>
      <c r="DR27" s="7">
        <f>Readin_Scores!R32</f>
        <v>0.58008762930924118</v>
      </c>
      <c r="DS27" s="7">
        <f>Vul_Scores!AB32</f>
        <v>0.28948788747068327</v>
      </c>
      <c r="DT27" t="str">
        <f t="shared" si="0"/>
        <v>BRA</v>
      </c>
      <c r="DY27" s="7">
        <v>0.3976387735556523</v>
      </c>
      <c r="DZ27" s="7">
        <v>0.54333929557591321</v>
      </c>
      <c r="EA27" t="s">
        <v>47</v>
      </c>
      <c r="EC27" t="s">
        <v>84</v>
      </c>
      <c r="ED27" s="7">
        <f t="shared" si="1"/>
        <v>0.29059974183855791</v>
      </c>
      <c r="EE27" s="7">
        <f t="shared" si="2"/>
        <v>0.8695755167799244</v>
      </c>
      <c r="EG27" t="s">
        <v>240</v>
      </c>
      <c r="EH27" s="247">
        <v>-4.4943744468273428E-2</v>
      </c>
      <c r="EI27" s="7">
        <v>0.95312591352692688</v>
      </c>
      <c r="EK27" t="s">
        <v>280</v>
      </c>
      <c r="EL27" s="7">
        <v>-4.196735438952609E-2</v>
      </c>
      <c r="EM27" s="249">
        <v>0.8489830759354553</v>
      </c>
    </row>
    <row r="28" spans="2:143" ht="16" thickBot="1">
      <c r="BF28" s="31" t="s">
        <v>75</v>
      </c>
      <c r="BG28" s="32" t="s">
        <v>76</v>
      </c>
      <c r="BH28" s="7">
        <v>7.2330245170962186</v>
      </c>
      <c r="BI28" s="8">
        <v>0.48233323986866433</v>
      </c>
      <c r="BM28" s="9" t="s">
        <v>76</v>
      </c>
      <c r="BN28" s="12" t="s">
        <v>75</v>
      </c>
      <c r="BO28" s="14">
        <v>1</v>
      </c>
      <c r="DR28" s="7" t="e">
        <f>Readin_Scores!R33</f>
        <v>#N/A</v>
      </c>
      <c r="DS28" s="7">
        <f>Vul_Scores!AB33</f>
        <v>0.22579498326095759</v>
      </c>
      <c r="DT28" t="str">
        <f t="shared" si="0"/>
        <v>BRN</v>
      </c>
      <c r="DY28" s="7">
        <v>0.40133843347138226</v>
      </c>
      <c r="DZ28" s="7">
        <v>0.48580049704594858</v>
      </c>
      <c r="EA28" t="s">
        <v>302</v>
      </c>
      <c r="EC28" t="s">
        <v>86</v>
      </c>
      <c r="ED28" s="7" t="e">
        <f t="shared" si="1"/>
        <v>#N/A</v>
      </c>
      <c r="EE28" s="7" t="e">
        <f t="shared" si="2"/>
        <v>#N/A</v>
      </c>
      <c r="EG28" t="s">
        <v>280</v>
      </c>
      <c r="EH28" s="247">
        <v>-4.196735438952609E-2</v>
      </c>
      <c r="EI28" s="7">
        <v>0.8489830759354553</v>
      </c>
      <c r="EK28" t="s">
        <v>116</v>
      </c>
      <c r="EL28" s="7">
        <v>-0.24660164791505457</v>
      </c>
      <c r="EM28" s="249">
        <v>0.8503853024030994</v>
      </c>
    </row>
    <row r="29" spans="2:143">
      <c r="BF29" s="31" t="s">
        <v>77</v>
      </c>
      <c r="BG29" s="32" t="s">
        <v>78</v>
      </c>
      <c r="BH29" s="7">
        <v>8.4937648151122538</v>
      </c>
      <c r="BI29" s="8">
        <v>0.4104119668792377</v>
      </c>
      <c r="BM29" s="9" t="s">
        <v>78</v>
      </c>
      <c r="BN29" s="12" t="s">
        <v>77</v>
      </c>
      <c r="BO29" s="14">
        <v>2</v>
      </c>
      <c r="BW29" s="131"/>
      <c r="BX29" s="132" t="str">
        <f t="shared" ref="BX29:CC35" ca="1" si="10">IF(BX$19=4,"",BX20)</f>
        <v>Vulner Index</v>
      </c>
      <c r="BY29" s="132" t="str">
        <f t="shared" ca="1" si="10"/>
        <v>Water</v>
      </c>
      <c r="BZ29" s="132" t="str">
        <f t="shared" ca="1" si="10"/>
        <v>Agric</v>
      </c>
      <c r="CA29" s="132" t="str">
        <f t="shared" ca="1" si="10"/>
        <v>Health</v>
      </c>
      <c r="CB29" s="132" t="str">
        <f t="shared" ca="1" si="10"/>
        <v>Infra-Struct</v>
      </c>
      <c r="CC29" s="133" t="str">
        <f t="shared" ca="1" si="10"/>
        <v/>
      </c>
      <c r="DR29" s="7">
        <f>Readin_Scores!R34</f>
        <v>0.65572379342168174</v>
      </c>
      <c r="DS29" s="7">
        <f>Vul_Scores!AB34</f>
        <v>0.2305424583946801</v>
      </c>
      <c r="DT29" t="str">
        <f t="shared" si="0"/>
        <v>BGR</v>
      </c>
      <c r="DY29" s="7">
        <v>0.40428112968689295</v>
      </c>
      <c r="DZ29" s="7">
        <v>0.27698014478873156</v>
      </c>
      <c r="EA29" t="s">
        <v>370</v>
      </c>
      <c r="EC29" t="s">
        <v>88</v>
      </c>
      <c r="ED29" s="7">
        <f t="shared" si="1"/>
        <v>0.42518133502700162</v>
      </c>
      <c r="EE29" s="7">
        <f t="shared" si="2"/>
        <v>0.88626625181636187</v>
      </c>
      <c r="EG29" t="s">
        <v>416</v>
      </c>
      <c r="EH29" s="247">
        <v>-3.7855312997257196E-2</v>
      </c>
      <c r="EI29" s="7">
        <v>1.0425060423995567</v>
      </c>
      <c r="EK29" t="s">
        <v>143</v>
      </c>
      <c r="EL29" s="7">
        <v>-5.217871490824938E-2</v>
      </c>
      <c r="EM29" s="249">
        <v>0.85374720682412608</v>
      </c>
    </row>
    <row r="30" spans="2:143">
      <c r="BF30" s="31" t="s">
        <v>79</v>
      </c>
      <c r="BG30" s="32" t="s">
        <v>427</v>
      </c>
      <c r="BH30" s="7">
        <v>8.3124661364804471</v>
      </c>
      <c r="BI30" s="8">
        <v>0.33979309500217036</v>
      </c>
      <c r="BM30" s="9" t="s">
        <v>427</v>
      </c>
      <c r="BN30" s="12" t="s">
        <v>79</v>
      </c>
      <c r="BO30" s="14">
        <v>2</v>
      </c>
      <c r="BW30" s="134" t="str">
        <f t="shared" ref="BW30:BW35" ca="1" si="11">BW21</f>
        <v>Iraq</v>
      </c>
      <c r="BX30" s="123">
        <f t="shared" ca="1" si="10"/>
        <v>0.41077657301705212</v>
      </c>
      <c r="BY30" s="123">
        <f t="shared" ca="1" si="10"/>
        <v>0.57435555532905791</v>
      </c>
      <c r="BZ30" s="123">
        <f t="shared" ca="1" si="10"/>
        <v>0.54552222216801927</v>
      </c>
      <c r="CA30" s="123">
        <f t="shared" ca="1" si="10"/>
        <v>0.41350500019035136</v>
      </c>
      <c r="CB30" s="123">
        <f t="shared" ca="1" si="10"/>
        <v>0.10972351438077983</v>
      </c>
      <c r="CC30" s="135" t="str">
        <f t="shared" ca="1" si="10"/>
        <v/>
      </c>
      <c r="DR30" s="7">
        <f>Readin_Scores!R35</f>
        <v>0.49248935128842586</v>
      </c>
      <c r="DS30" s="7">
        <f>Vul_Scores!AB35</f>
        <v>0.5181602089876165</v>
      </c>
      <c r="DT30" t="str">
        <f t="shared" si="0"/>
        <v>BFA</v>
      </c>
      <c r="DY30" s="7">
        <v>0.40858615238988094</v>
      </c>
      <c r="DZ30" s="7">
        <v>0.39079256312617378</v>
      </c>
      <c r="EA30" t="s">
        <v>296</v>
      </c>
      <c r="EC30" t="s">
        <v>90</v>
      </c>
      <c r="ED30" s="7">
        <f t="shared" si="1"/>
        <v>-2.5670857699190641E-2</v>
      </c>
      <c r="EE30" s="7">
        <f t="shared" si="2"/>
        <v>1.0106495602760424</v>
      </c>
      <c r="EG30" t="s">
        <v>96</v>
      </c>
      <c r="EH30" s="247">
        <v>-3.728363048241462E-2</v>
      </c>
      <c r="EI30" s="7">
        <v>0.89895431687957794</v>
      </c>
      <c r="EK30" t="s">
        <v>157</v>
      </c>
      <c r="EL30" s="7">
        <v>0.11473357797003264</v>
      </c>
      <c r="EM30" s="249">
        <v>0.85561983215821558</v>
      </c>
    </row>
    <row r="31" spans="2:143">
      <c r="BF31" s="31" t="s">
        <v>80</v>
      </c>
      <c r="BG31" s="32" t="s">
        <v>81</v>
      </c>
      <c r="BH31" s="7">
        <v>8.9524510054629864</v>
      </c>
      <c r="BI31" s="8">
        <v>0.24037343578373535</v>
      </c>
      <c r="BM31" s="9" t="s">
        <v>444</v>
      </c>
      <c r="BN31" s="12" t="s">
        <v>80</v>
      </c>
      <c r="BO31" s="14">
        <v>2</v>
      </c>
      <c r="BW31" s="134" t="str">
        <f t="shared" ca="1" si="11"/>
        <v>Turkmenistan</v>
      </c>
      <c r="BX31" s="123">
        <f t="shared" ca="1" si="10"/>
        <v>0.26779629880286626</v>
      </c>
      <c r="BY31" s="123">
        <f t="shared" ca="1" si="10"/>
        <v>0.41498543345830469</v>
      </c>
      <c r="BZ31" s="123">
        <f t="shared" ca="1" si="10"/>
        <v>0.35376566657467429</v>
      </c>
      <c r="CA31" s="123">
        <f t="shared" ca="1" si="10"/>
        <v>0.24620876409452289</v>
      </c>
      <c r="CB31" s="123">
        <f t="shared" ca="1" si="10"/>
        <v>5.6225331083963104E-2</v>
      </c>
      <c r="CC31" s="135" t="str">
        <f t="shared" ca="1" si="10"/>
        <v/>
      </c>
      <c r="CD31" t="s">
        <v>700</v>
      </c>
      <c r="DR31" s="7">
        <f>Readin_Scores!R36</f>
        <v>0.36138253730198283</v>
      </c>
      <c r="DS31" s="7">
        <f>Vul_Scores!AB36</f>
        <v>0.61846001199132472</v>
      </c>
      <c r="DT31" t="str">
        <f t="shared" si="0"/>
        <v>BDI</v>
      </c>
      <c r="DY31" s="7">
        <v>0.41112516519081899</v>
      </c>
      <c r="DZ31" s="7">
        <v>0.49903482899760016</v>
      </c>
      <c r="EA31" t="s">
        <v>240</v>
      </c>
      <c r="EC31" t="s">
        <v>92</v>
      </c>
      <c r="ED31" s="7">
        <f t="shared" si="1"/>
        <v>-0.25707747468934189</v>
      </c>
      <c r="EE31" s="7">
        <f t="shared" si="2"/>
        <v>0.97984254929330761</v>
      </c>
      <c r="EG31" t="s">
        <v>320</v>
      </c>
      <c r="EH31" s="247">
        <v>-3.6519801691028586E-2</v>
      </c>
      <c r="EI31" s="7">
        <v>0.99095013518648623</v>
      </c>
      <c r="EK31" t="s">
        <v>175</v>
      </c>
      <c r="EL31" s="7">
        <v>-0.11499550791694868</v>
      </c>
      <c r="EM31" s="249">
        <v>0.85930209419467007</v>
      </c>
    </row>
    <row r="32" spans="2:143">
      <c r="BF32" s="31" t="s">
        <v>82</v>
      </c>
      <c r="BG32" s="32" t="s">
        <v>83</v>
      </c>
      <c r="BH32" s="7">
        <v>9.4416812301542041</v>
      </c>
      <c r="BI32" s="8">
        <v>0.41999233050144102</v>
      </c>
      <c r="BM32" s="9" t="s">
        <v>83</v>
      </c>
      <c r="BN32" s="12" t="s">
        <v>82</v>
      </c>
      <c r="BO32" s="14">
        <v>3</v>
      </c>
      <c r="BW32" s="134" t="str">
        <f t="shared" ca="1" si="11"/>
        <v>Zimbabwe</v>
      </c>
      <c r="BX32" s="123">
        <f t="shared" ca="1" si="10"/>
        <v>0.46374326736151916</v>
      </c>
      <c r="BY32" s="123">
        <f t="shared" ca="1" si="10"/>
        <v>0.30824852870396335</v>
      </c>
      <c r="BZ32" s="123">
        <f t="shared" ca="1" si="10"/>
        <v>0.56041217465354198</v>
      </c>
      <c r="CA32" s="123">
        <f t="shared" ca="1" si="10"/>
        <v>0.64949405160960072</v>
      </c>
      <c r="CB32" s="123">
        <f t="shared" ca="1" si="10"/>
        <v>0.33681831447897043</v>
      </c>
      <c r="CC32" s="135" t="str">
        <f t="shared" ca="1" si="10"/>
        <v/>
      </c>
      <c r="DR32" s="7">
        <f>Readin_Scores!R37</f>
        <v>0.4536478292449852</v>
      </c>
      <c r="DS32" s="7">
        <f>Vul_Scores!AB37</f>
        <v>0.46612033386168866</v>
      </c>
      <c r="DT32" t="str">
        <f t="shared" si="0"/>
        <v>KHM</v>
      </c>
      <c r="DY32" s="7">
        <v>0.41855304302404589</v>
      </c>
      <c r="DZ32" s="7">
        <v>0.45296296086618776</v>
      </c>
      <c r="EA32" t="s">
        <v>143</v>
      </c>
      <c r="EC32" t="s">
        <v>94</v>
      </c>
      <c r="ED32" s="7">
        <f t="shared" si="1"/>
        <v>-1.2472504616703461E-2</v>
      </c>
      <c r="EE32" s="7">
        <f t="shared" si="2"/>
        <v>0.91976816310667386</v>
      </c>
      <c r="EG32" t="s">
        <v>119</v>
      </c>
      <c r="EH32" s="247">
        <v>-3.2463756393703358E-2</v>
      </c>
      <c r="EI32" s="7">
        <v>0.87358954737795613</v>
      </c>
      <c r="EK32" t="s">
        <v>155</v>
      </c>
      <c r="EL32" s="7">
        <v>0.5422982356796332</v>
      </c>
      <c r="EM32" s="249">
        <v>0.86039437416045994</v>
      </c>
    </row>
    <row r="33" spans="2:143" ht="20">
      <c r="B33" s="215" t="s">
        <v>724</v>
      </c>
      <c r="BF33" s="31" t="s">
        <v>84</v>
      </c>
      <c r="BG33" s="32" t="s">
        <v>85</v>
      </c>
      <c r="BH33" s="7">
        <v>9.1653129899734935</v>
      </c>
      <c r="BI33" s="8">
        <v>0.29604585707822184</v>
      </c>
      <c r="BM33" s="9" t="s">
        <v>85</v>
      </c>
      <c r="BN33" s="12" t="s">
        <v>84</v>
      </c>
      <c r="BO33" s="14">
        <v>3</v>
      </c>
      <c r="BW33" s="134" t="str">
        <f t="shared" ca="1" si="11"/>
        <v>Mexico</v>
      </c>
      <c r="BX33" s="123">
        <f t="shared" ca="1" si="10"/>
        <v>0.27780418759961745</v>
      </c>
      <c r="BY33" s="123">
        <f t="shared" ca="1" si="10"/>
        <v>0.27032222195549144</v>
      </c>
      <c r="BZ33" s="123">
        <f t="shared" ca="1" si="10"/>
        <v>0.46529918824792715</v>
      </c>
      <c r="CA33" s="123">
        <f t="shared" ca="1" si="10"/>
        <v>0.24304823611306239</v>
      </c>
      <c r="CB33" s="123">
        <f t="shared" ca="1" si="10"/>
        <v>0.13254710408198914</v>
      </c>
      <c r="CC33" s="135" t="str">
        <f t="shared" ca="1" si="10"/>
        <v/>
      </c>
      <c r="DR33" s="7">
        <f>Readin_Scores!R38</f>
        <v>0.43083534319858169</v>
      </c>
      <c r="DS33" s="7">
        <f>Vul_Scores!AB38</f>
        <v>0.46811897368099631</v>
      </c>
      <c r="DT33" t="str">
        <f t="shared" si="0"/>
        <v>CMR</v>
      </c>
      <c r="DY33" s="7">
        <v>0.41899787837777425</v>
      </c>
      <c r="DZ33" s="7">
        <v>0.46811897368099631</v>
      </c>
      <c r="EA33" t="s">
        <v>96</v>
      </c>
      <c r="EC33" t="s">
        <v>96</v>
      </c>
      <c r="ED33" s="7">
        <f t="shared" si="1"/>
        <v>-3.728363048241462E-2</v>
      </c>
      <c r="EE33" s="7">
        <f t="shared" si="2"/>
        <v>0.89895431687957794</v>
      </c>
      <c r="EG33" t="s">
        <v>131</v>
      </c>
      <c r="EH33" s="247">
        <v>-2.6396810961005601E-2</v>
      </c>
      <c r="EI33" s="7">
        <v>0.89829678003132196</v>
      </c>
      <c r="EK33" t="s">
        <v>110</v>
      </c>
      <c r="EL33" s="7">
        <v>0.27706161182280264</v>
      </c>
      <c r="EM33" s="249">
        <v>0.86170221837092886</v>
      </c>
    </row>
    <row r="34" spans="2:143">
      <c r="BF34" s="31" t="s">
        <v>86</v>
      </c>
      <c r="BG34" s="32" t="s">
        <v>87</v>
      </c>
      <c r="BH34" s="7">
        <v>10.777192805282073</v>
      </c>
      <c r="BI34" s="8">
        <v>0.24099605535998378</v>
      </c>
      <c r="BM34" s="9" t="s">
        <v>87</v>
      </c>
      <c r="BN34" s="12" t="s">
        <v>86</v>
      </c>
      <c r="BO34" s="14">
        <v>4</v>
      </c>
      <c r="BW34" s="134" t="str">
        <f t="shared" ca="1" si="11"/>
        <v>L MiCs</v>
      </c>
      <c r="BX34" s="123">
        <f t="shared" ca="1" si="10"/>
        <v>0.35033861414165979</v>
      </c>
      <c r="BY34" s="123">
        <f t="shared" ca="1" si="10"/>
        <v>0.28759708664643857</v>
      </c>
      <c r="BZ34" s="123">
        <f t="shared" ca="1" si="10"/>
        <v>0.48420608856401742</v>
      </c>
      <c r="CA34" s="123">
        <f t="shared" ca="1" si="10"/>
        <v>0.37823377178762846</v>
      </c>
      <c r="CB34" s="123">
        <f t="shared" ca="1" si="10"/>
        <v>0.25131750956855464</v>
      </c>
      <c r="CC34" s="135" t="str">
        <f t="shared" ca="1" si="10"/>
        <v/>
      </c>
      <c r="DR34" s="7">
        <f>Readin_Scores!R39</f>
        <v>0.8155680638247027</v>
      </c>
      <c r="DS34" s="7">
        <f>Vul_Scores!AB39</f>
        <v>0.27053905032517583</v>
      </c>
      <c r="DT34" t="str">
        <f t="shared" si="0"/>
        <v>CAN</v>
      </c>
      <c r="DY34" s="7">
        <v>0.42071184989236138</v>
      </c>
      <c r="DZ34" s="7">
        <v>0.47671061465062831</v>
      </c>
      <c r="EA34" t="s">
        <v>290</v>
      </c>
      <c r="EC34" t="s">
        <v>98</v>
      </c>
      <c r="ED34" s="7">
        <f t="shared" si="1"/>
        <v>0.54502901349952682</v>
      </c>
      <c r="EE34" s="7">
        <f t="shared" si="2"/>
        <v>1.0861071141498786</v>
      </c>
      <c r="EG34" t="s">
        <v>90</v>
      </c>
      <c r="EH34" s="247">
        <v>-2.5670857699190641E-2</v>
      </c>
      <c r="EI34" s="7">
        <v>1.0106495602760424</v>
      </c>
      <c r="EK34" t="s">
        <v>414</v>
      </c>
      <c r="EL34" s="7">
        <v>-9.6712792375307999E-2</v>
      </c>
      <c r="EM34" s="249">
        <v>0.86616414517353291</v>
      </c>
    </row>
    <row r="35" spans="2:143" ht="16" thickBot="1">
      <c r="BF35" s="31" t="s">
        <v>88</v>
      </c>
      <c r="BG35" s="32" t="s">
        <v>89</v>
      </c>
      <c r="BH35" s="7">
        <v>9.3959644876870509</v>
      </c>
      <c r="BI35" s="8">
        <v>0.20318236852539906</v>
      </c>
      <c r="BM35" s="9" t="s">
        <v>89</v>
      </c>
      <c r="BN35" s="12" t="s">
        <v>88</v>
      </c>
      <c r="BO35" s="14">
        <v>3</v>
      </c>
      <c r="BW35" s="136" t="str">
        <f t="shared" ca="1" si="11"/>
        <v>World</v>
      </c>
      <c r="BX35" s="137">
        <f t="shared" ca="1" si="10"/>
        <v>0.34784652058620097</v>
      </c>
      <c r="BY35" s="137">
        <f t="shared" ca="1" si="10"/>
        <v>0.28783861358631907</v>
      </c>
      <c r="BZ35" s="137">
        <f t="shared" ca="1" si="10"/>
        <v>0.47739498396254043</v>
      </c>
      <c r="CA35" s="137">
        <f t="shared" ca="1" si="10"/>
        <v>0.36914968783621088</v>
      </c>
      <c r="CB35" s="137">
        <f t="shared" ca="1" si="10"/>
        <v>0.25700279695973344</v>
      </c>
      <c r="CC35" s="138" t="str">
        <f t="shared" ca="1" si="10"/>
        <v/>
      </c>
      <c r="DR35" s="7">
        <f>Readin_Scores!R40</f>
        <v>0.60524407480382902</v>
      </c>
      <c r="DS35" s="7">
        <f>Vul_Scores!AB40</f>
        <v>0.30906995689088529</v>
      </c>
      <c r="DT35" t="str">
        <f t="shared" si="0"/>
        <v>CPV</v>
      </c>
      <c r="DY35" s="7">
        <v>0.42088347719468688</v>
      </c>
      <c r="DZ35" s="7">
        <v>0.50940836388185573</v>
      </c>
      <c r="EA35" t="s">
        <v>226</v>
      </c>
      <c r="EC35" t="s">
        <v>100</v>
      </c>
      <c r="ED35" s="7">
        <f t="shared" si="1"/>
        <v>0.29617411791294374</v>
      </c>
      <c r="EE35" s="7">
        <f t="shared" si="2"/>
        <v>0.91431403169471426</v>
      </c>
      <c r="EG35" t="s">
        <v>394</v>
      </c>
      <c r="EH35" s="247">
        <v>-2.3131218402123843E-2</v>
      </c>
      <c r="EI35" s="7">
        <v>0.98723151103901274</v>
      </c>
      <c r="EK35" t="s">
        <v>151</v>
      </c>
      <c r="EL35" s="7">
        <v>0.16398956500195377</v>
      </c>
      <c r="EM35" s="249">
        <v>0.86920372366656462</v>
      </c>
    </row>
    <row r="36" spans="2:143" ht="16" thickBot="1">
      <c r="BF36" s="31" t="s">
        <v>90</v>
      </c>
      <c r="BG36" s="32" t="s">
        <v>91</v>
      </c>
      <c r="BH36" s="7">
        <v>7.0053868265535906</v>
      </c>
      <c r="BI36" s="8">
        <v>0.51974476356039945</v>
      </c>
      <c r="BM36" s="9" t="s">
        <v>91</v>
      </c>
      <c r="BN36" s="12" t="s">
        <v>90</v>
      </c>
      <c r="BO36" s="14">
        <v>1</v>
      </c>
      <c r="DR36" s="7">
        <f>Readin_Scores!R41</f>
        <v>0.35239299039276661</v>
      </c>
      <c r="DS36" s="7">
        <f>Vul_Scores!AB41</f>
        <v>0.61389541616616161</v>
      </c>
      <c r="DT36" t="str">
        <f t="shared" ref="DT36:DT67" si="12">BN42</f>
        <v>CAF</v>
      </c>
      <c r="DY36" s="7">
        <v>0.42255320535639068</v>
      </c>
      <c r="DZ36" s="7">
        <v>0.51373496843875743</v>
      </c>
      <c r="EA36" t="s">
        <v>320</v>
      </c>
      <c r="EC36" t="s">
        <v>102</v>
      </c>
      <c r="ED36" s="7">
        <f t="shared" si="1"/>
        <v>-0.261502425773395</v>
      </c>
      <c r="EE36" s="7">
        <f t="shared" si="2"/>
        <v>0.96628840655892823</v>
      </c>
      <c r="EG36" t="s">
        <v>94</v>
      </c>
      <c r="EH36" s="247">
        <v>-1.2472504616703461E-2</v>
      </c>
      <c r="EI36" s="7">
        <v>0.91976816310667386</v>
      </c>
      <c r="EK36" t="s">
        <v>84</v>
      </c>
      <c r="EL36" s="7">
        <v>0.29059974183855791</v>
      </c>
      <c r="EM36" s="249">
        <v>0.8695755167799244</v>
      </c>
    </row>
    <row r="37" spans="2:143">
      <c r="BF37" s="31" t="s">
        <v>92</v>
      </c>
      <c r="BG37" s="32" t="s">
        <v>93</v>
      </c>
      <c r="BH37" s="7">
        <v>5.8709506657771504</v>
      </c>
      <c r="BI37" s="8">
        <v>0.60676893136035437</v>
      </c>
      <c r="BJ37" s="8"/>
      <c r="BK37" s="8"/>
      <c r="BM37" s="9" t="s">
        <v>93</v>
      </c>
      <c r="BN37" s="12" t="s">
        <v>92</v>
      </c>
      <c r="BO37" s="14">
        <v>1</v>
      </c>
      <c r="BS37" s="141"/>
      <c r="BT37" s="142" t="s">
        <v>691</v>
      </c>
      <c r="BU37" s="14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3"/>
      <c r="CM37" s="141"/>
      <c r="CN37" s="142" t="s">
        <v>708</v>
      </c>
      <c r="CO37" s="14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3"/>
      <c r="DR37" s="7">
        <f>Readin_Scores!R42</f>
        <v>0.3425045459419841</v>
      </c>
      <c r="DS37" s="7">
        <f>Vul_Scores!AB42</f>
        <v>0.5645054104269337</v>
      </c>
      <c r="DT37" t="str">
        <f t="shared" si="12"/>
        <v>TCD</v>
      </c>
      <c r="DY37" s="7">
        <v>0.42257885408915347</v>
      </c>
      <c r="DZ37" s="7">
        <v>0.36256275710337427</v>
      </c>
      <c r="EA37" t="s">
        <v>177</v>
      </c>
      <c r="EC37" t="s">
        <v>104</v>
      </c>
      <c r="ED37" s="7">
        <f t="shared" si="1"/>
        <v>-0.2220008644849496</v>
      </c>
      <c r="EE37" s="7">
        <f t="shared" si="2"/>
        <v>0.90700995636891779</v>
      </c>
      <c r="EG37" t="s">
        <v>238</v>
      </c>
      <c r="EH37" s="247">
        <v>-7.3016077444058025E-3</v>
      </c>
      <c r="EI37" s="7">
        <v>0.98632796036490555</v>
      </c>
      <c r="EK37" t="s">
        <v>256</v>
      </c>
      <c r="EL37" s="7">
        <v>0.31494032336483024</v>
      </c>
      <c r="EM37" s="249">
        <v>0.87054869856406514</v>
      </c>
    </row>
    <row r="38" spans="2:143">
      <c r="BF38" s="31" t="s">
        <v>94</v>
      </c>
      <c r="BG38" s="32" t="s">
        <v>95</v>
      </c>
      <c r="BH38" s="7">
        <v>7.5235245468274368</v>
      </c>
      <c r="BI38" s="8">
        <v>0.46100145388545571</v>
      </c>
      <c r="BJ38" s="8"/>
      <c r="BK38" s="8"/>
      <c r="BM38" s="9" t="s">
        <v>95</v>
      </c>
      <c r="BN38" s="12" t="s">
        <v>94</v>
      </c>
      <c r="BO38" s="14">
        <v>1</v>
      </c>
      <c r="BS38" s="143"/>
      <c r="BT38" s="163" t="s">
        <v>709</v>
      </c>
      <c r="BU38" s="144">
        <v>1995</v>
      </c>
      <c r="BV38" s="144">
        <v>1996</v>
      </c>
      <c r="BW38" s="144">
        <v>1997</v>
      </c>
      <c r="BX38" s="144">
        <v>1998</v>
      </c>
      <c r="BY38" s="144">
        <v>1999</v>
      </c>
      <c r="BZ38" s="144">
        <v>2000</v>
      </c>
      <c r="CA38" s="144">
        <v>2001</v>
      </c>
      <c r="CB38" s="144">
        <v>2002</v>
      </c>
      <c r="CC38" s="144">
        <v>2003</v>
      </c>
      <c r="CD38" s="144">
        <v>2004</v>
      </c>
      <c r="CE38" s="144">
        <v>2005</v>
      </c>
      <c r="CF38" s="144">
        <v>2006</v>
      </c>
      <c r="CG38" s="144">
        <v>2007</v>
      </c>
      <c r="CH38" s="144">
        <v>2008</v>
      </c>
      <c r="CI38" s="144">
        <v>2009</v>
      </c>
      <c r="CJ38" s="145">
        <v>2010</v>
      </c>
      <c r="CM38" s="143"/>
      <c r="CN38" s="163" t="s">
        <v>711</v>
      </c>
      <c r="CO38" s="144">
        <v>1995</v>
      </c>
      <c r="CP38" s="144">
        <v>1996</v>
      </c>
      <c r="CQ38" s="144">
        <v>1997</v>
      </c>
      <c r="CR38" s="144">
        <v>1998</v>
      </c>
      <c r="CS38" s="144">
        <v>1999</v>
      </c>
      <c r="CT38" s="144">
        <v>2000</v>
      </c>
      <c r="CU38" s="144">
        <v>2001</v>
      </c>
      <c r="CV38" s="144">
        <v>2002</v>
      </c>
      <c r="CW38" s="144">
        <v>2003</v>
      </c>
      <c r="CX38" s="144">
        <v>2004</v>
      </c>
      <c r="CY38" s="144">
        <v>2005</v>
      </c>
      <c r="CZ38" s="144">
        <v>2006</v>
      </c>
      <c r="DA38" s="144">
        <v>2007</v>
      </c>
      <c r="DB38" s="144">
        <v>2008</v>
      </c>
      <c r="DC38" s="144">
        <v>2009</v>
      </c>
      <c r="DD38" s="145">
        <v>2010</v>
      </c>
      <c r="DR38" s="7">
        <f>Readin_Scores!R43</f>
        <v>0.76314831924251492</v>
      </c>
      <c r="DS38" s="7">
        <f>Vul_Scores!AB43</f>
        <v>0.23508968623724955</v>
      </c>
      <c r="DT38" t="str">
        <f t="shared" si="12"/>
        <v>CHL</v>
      </c>
      <c r="DY38" s="7">
        <v>0.42898451502391999</v>
      </c>
      <c r="DZ38" s="7">
        <v>0.50800966788866919</v>
      </c>
      <c r="EA38" t="s">
        <v>252</v>
      </c>
      <c r="EC38" t="s">
        <v>106</v>
      </c>
      <c r="ED38" s="7">
        <f t="shared" si="1"/>
        <v>0.52805863300526534</v>
      </c>
      <c r="EE38" s="7">
        <f t="shared" si="2"/>
        <v>0.99823800547976449</v>
      </c>
      <c r="EG38" t="s">
        <v>336</v>
      </c>
      <c r="EH38" s="247">
        <v>-4.6436557635888831E-3</v>
      </c>
      <c r="EI38" s="7">
        <v>0.96580742776818695</v>
      </c>
      <c r="EK38" t="s">
        <v>119</v>
      </c>
      <c r="EL38" s="7">
        <v>-3.2463756393703358E-2</v>
      </c>
      <c r="EM38" s="249">
        <v>0.87358954737795613</v>
      </c>
    </row>
    <row r="39" spans="2:143">
      <c r="BF39" s="31" t="s">
        <v>96</v>
      </c>
      <c r="BG39" s="32" t="s">
        <v>97</v>
      </c>
      <c r="BH39" s="7">
        <v>7.6162105201677051</v>
      </c>
      <c r="BI39" s="8">
        <v>0.45438980701432968</v>
      </c>
      <c r="BJ39" s="8"/>
      <c r="BK39" s="8"/>
      <c r="BM39" s="9" t="s">
        <v>97</v>
      </c>
      <c r="BN39" s="12" t="s">
        <v>96</v>
      </c>
      <c r="BO39" s="14">
        <v>2</v>
      </c>
      <c r="BS39" s="146">
        <v>1</v>
      </c>
      <c r="BT39" s="115" t="str">
        <f>CG3</f>
        <v>Iraq</v>
      </c>
      <c r="BU39" s="123">
        <f>INDEX(VTimeSer!D$4:D$196,$A4)</f>
        <v>0.41208372386716724</v>
      </c>
      <c r="BV39" s="123">
        <f>INDEX(VTimeSer!E$4:E$196,$A4)</f>
        <v>0.41180105158996083</v>
      </c>
      <c r="BW39" s="123">
        <f>INDEX(VTimeSer!F$4:F$196,$A4)</f>
        <v>0.40722044544844455</v>
      </c>
      <c r="BX39" s="123">
        <f>INDEX(VTimeSer!G$4:G$196,$A4)</f>
        <v>0.42846186755244786</v>
      </c>
      <c r="BY39" s="123">
        <f>INDEX(VTimeSer!H$4:H$196,$A4)</f>
        <v>0.4194060633657985</v>
      </c>
      <c r="BZ39" s="123">
        <f>INDEX(VTimeSer!I$4:I$196,$A4)</f>
        <v>0.40695161226689325</v>
      </c>
      <c r="CA39" s="123">
        <f>INDEX(VTimeSer!J$4:J$196,$A4)</f>
        <v>0.4061705848165984</v>
      </c>
      <c r="CB39" s="123">
        <f>INDEX(VTimeSer!K$4:K$196,$A4)</f>
        <v>0.40708628402031305</v>
      </c>
      <c r="CC39" s="123">
        <f>INDEX(VTimeSer!L$4:L$196,$A4)</f>
        <v>0.41120537478028479</v>
      </c>
      <c r="CD39" s="123">
        <f>INDEX(VTimeSer!M$4:M$196,$A4)</f>
        <v>0.40551843096032036</v>
      </c>
      <c r="CE39" s="123">
        <f>INDEX(VTimeSer!N$4:N$196,$A4)</f>
        <v>0.4041404327831089</v>
      </c>
      <c r="CF39" s="123">
        <f>INDEX(VTimeSer!O$4:O$196,$A4)</f>
        <v>0.41269591130066363</v>
      </c>
      <c r="CG39" s="123">
        <f>INDEX(VTimeSer!P$4:P$196,$A4)</f>
        <v>0.41200891129876016</v>
      </c>
      <c r="CH39" s="123">
        <f>INDEX(VTimeSer!Q$4:Q$196,$A4)</f>
        <v>0.40665478480159051</v>
      </c>
      <c r="CI39" s="123">
        <f>INDEX(VTimeSer!R$4:R$196,$A4)</f>
        <v>0.40733649022955093</v>
      </c>
      <c r="CJ39" s="135">
        <f>INDEX(VTimeSer!S$4:S$196,$A4)</f>
        <v>0.41077657301705212</v>
      </c>
      <c r="CM39" s="146">
        <v>1</v>
      </c>
      <c r="CN39" s="115" t="str">
        <f>BT39</f>
        <v>Iraq</v>
      </c>
      <c r="CO39" s="245">
        <f>INDEX(RTimeSer!E$5:E$197,$A4)</f>
        <v>0.16397675231846173</v>
      </c>
      <c r="CP39" s="245">
        <f>INDEX(RTimeSer!F$5:F$197,$A4)</f>
        <v>0.16491997149300269</v>
      </c>
      <c r="CQ39" s="245">
        <f>INDEX(RTimeSer!G$5:G$197,$A4)</f>
        <v>0.15955233644317759</v>
      </c>
      <c r="CR39" s="245">
        <f>INDEX(RTimeSer!H$5:H$197,$A4)</f>
        <v>0.15794543899727023</v>
      </c>
      <c r="CS39" s="245">
        <f>INDEX(RTimeSer!I$5:I$197,$A4)</f>
        <v>0.16619630816854436</v>
      </c>
      <c r="CT39" s="245">
        <f>INDEX(RTimeSer!J$5:J$197,$A4)</f>
        <v>0.17547748654071529</v>
      </c>
      <c r="CU39" s="245">
        <f>INDEX(RTimeSer!K$5:K$197,$A4)</f>
        <v>0.17297297315813934</v>
      </c>
      <c r="CV39" s="245">
        <f>INDEX(RTimeSer!L$5:L$197,$A4)</f>
        <v>0.16087289625326889</v>
      </c>
      <c r="CW39" s="245">
        <f>INDEX(RTimeSer!M$5:M$197,$A4)</f>
        <v>0.16940598494238165</v>
      </c>
      <c r="CX39" s="245">
        <f>INDEX(RTimeSer!N$5:N$197,$A4)</f>
        <v>0.15067679397766973</v>
      </c>
      <c r="CY39" s="245">
        <f>INDEX(RTimeSer!O$5:O$197,$A4)</f>
        <v>0.16227572804335683</v>
      </c>
      <c r="CZ39" s="245">
        <f>INDEX(RTimeSer!P$5:P$197,$A4)</f>
        <v>0.17712388955238614</v>
      </c>
      <c r="DA39" s="245">
        <f>INDEX(RTimeSer!Q$5:Q$197,$A4)</f>
        <v>0.1846652514277704</v>
      </c>
      <c r="DB39" s="245">
        <f>INDEX(RTimeSer!R$5:R$197,$A4)</f>
        <v>0.19176843505630495</v>
      </c>
      <c r="DC39" s="245">
        <f>INDEX(RTimeSer!S$5:S$197,$A4)</f>
        <v>0.20607348310216261</v>
      </c>
      <c r="DD39" s="245">
        <f>INDEX(RTimeSer!T$5:T$197,$A4)</f>
        <v>0.20535750768059693</v>
      </c>
      <c r="DR39" s="7">
        <f>Readin_Scores!R44</f>
        <v>0.46271953219643475</v>
      </c>
      <c r="DS39" s="7">
        <f>Vul_Scores!AB44</f>
        <v>0.2857372539716499</v>
      </c>
      <c r="DT39" t="str">
        <f t="shared" si="12"/>
        <v>CHN</v>
      </c>
      <c r="DY39" s="7">
        <v>0.43005510328043944</v>
      </c>
      <c r="DZ39" s="7">
        <v>0.45302665188582975</v>
      </c>
      <c r="EA39" t="s">
        <v>119</v>
      </c>
      <c r="EC39" t="s">
        <v>108</v>
      </c>
      <c r="ED39" s="7">
        <f t="shared" si="1"/>
        <v>0.17698227822478485</v>
      </c>
      <c r="EE39" s="7">
        <f t="shared" si="2"/>
        <v>0.74845678616808464</v>
      </c>
      <c r="EG39" t="s">
        <v>75</v>
      </c>
      <c r="EH39" s="247">
        <v>1.9240736849453932E-2</v>
      </c>
      <c r="EI39" s="7">
        <v>0.99544888325344927</v>
      </c>
      <c r="EK39" t="s">
        <v>382</v>
      </c>
      <c r="EL39" s="7">
        <v>0.12688800297298491</v>
      </c>
      <c r="EM39" s="249">
        <v>0.87423724783820744</v>
      </c>
    </row>
    <row r="40" spans="2:143">
      <c r="BF40" s="31" t="s">
        <v>98</v>
      </c>
      <c r="BG40" s="32" t="s">
        <v>99</v>
      </c>
      <c r="BH40" s="7">
        <v>10.469318385573489</v>
      </c>
      <c r="BI40" s="8">
        <v>0.25917099476962019</v>
      </c>
      <c r="BJ40" s="8"/>
      <c r="BK40" s="8"/>
      <c r="BM40" s="9" t="s">
        <v>99</v>
      </c>
      <c r="BN40" s="12" t="s">
        <v>98</v>
      </c>
      <c r="BO40" s="14">
        <v>5</v>
      </c>
      <c r="BS40" s="146">
        <v>2</v>
      </c>
      <c r="BT40" s="115" t="str">
        <f>CG5</f>
        <v>Turkmenistan</v>
      </c>
      <c r="BU40" s="123">
        <f>INDEX(VTimeSer!D$4:D$196,$A6)</f>
        <v>0.26374452974243484</v>
      </c>
      <c r="BV40" s="123">
        <f>INDEX(VTimeSer!E$4:E$196,$A6)</f>
        <v>0.27190655487843945</v>
      </c>
      <c r="BW40" s="123">
        <f>INDEX(VTimeSer!F$4:F$196,$A6)</f>
        <v>0.26240660515188302</v>
      </c>
      <c r="BX40" s="123">
        <f>INDEX(VTimeSer!G$4:G$196,$A6)</f>
        <v>0.25670780792887332</v>
      </c>
      <c r="BY40" s="123">
        <f>INDEX(VTimeSer!H$4:H$196,$A6)</f>
        <v>0.25382386903283533</v>
      </c>
      <c r="BZ40" s="123">
        <f>INDEX(VTimeSer!I$4:I$196,$A6)</f>
        <v>0.2523586730515302</v>
      </c>
      <c r="CA40" s="123">
        <f>INDEX(VTimeSer!J$4:J$196,$A6)</f>
        <v>0.25164556850657083</v>
      </c>
      <c r="CB40" s="123">
        <f>INDEX(VTimeSer!K$4:K$196,$A6)</f>
        <v>0.25266365707516575</v>
      </c>
      <c r="CC40" s="123">
        <f>INDEX(VTimeSer!L$4:L$196,$A6)</f>
        <v>0.25462889497359792</v>
      </c>
      <c r="CD40" s="123">
        <f>INDEX(VTimeSer!M$4:M$196,$A6)</f>
        <v>0.25701971771417448</v>
      </c>
      <c r="CE40" s="123">
        <f>INDEX(VTimeSer!N$4:N$196,$A6)</f>
        <v>0.25752910339558444</v>
      </c>
      <c r="CF40" s="123">
        <f>INDEX(VTimeSer!O$4:O$196,$A6)</f>
        <v>0.25863618887340761</v>
      </c>
      <c r="CG40" s="123">
        <f>INDEX(VTimeSer!P$4:P$196,$A6)</f>
        <v>0.26159854977778579</v>
      </c>
      <c r="CH40" s="123">
        <f>INDEX(VTimeSer!Q$4:Q$196,$A6)</f>
        <v>0.26203864231418666</v>
      </c>
      <c r="CI40" s="123">
        <f>INDEX(VTimeSer!R$4:R$196,$A6)</f>
        <v>0.26478273948850045</v>
      </c>
      <c r="CJ40" s="135">
        <f>INDEX(VTimeSer!S$4:S$196,$A6)</f>
        <v>0.26779629880286626</v>
      </c>
      <c r="CM40" s="146">
        <v>2</v>
      </c>
      <c r="CN40" s="115" t="str">
        <f t="shared" ref="CN40:CN44" si="13">BT40</f>
        <v>Turkmenistan</v>
      </c>
      <c r="CO40" s="123">
        <f>INDEX(RTimeSer!E$5:E$197,$A6)</f>
        <v>0.30633416444056422</v>
      </c>
      <c r="CP40" s="123">
        <f>INDEX(RTimeSer!F$5:F$197,$A6)</f>
        <v>0.3097219053136881</v>
      </c>
      <c r="CQ40" s="123">
        <f>INDEX(RTimeSer!G$5:G$197,$A6)</f>
        <v>0.32257705627874039</v>
      </c>
      <c r="CR40" s="123">
        <f>INDEX(RTimeSer!H$5:H$197,$A6)</f>
        <v>0.33543949480776813</v>
      </c>
      <c r="CS40" s="123">
        <f>INDEX(RTimeSer!I$5:I$197,$A6)</f>
        <v>0.34113068682616332</v>
      </c>
      <c r="CT40" s="123">
        <f>INDEX(RTimeSer!J$5:J$197,$A6)</f>
        <v>0.33968417234830084</v>
      </c>
      <c r="CU40" s="123">
        <f>INDEX(RTimeSer!K$5:K$197,$A6)</f>
        <v>0.35398726616776444</v>
      </c>
      <c r="CV40" s="123">
        <f>INDEX(RTimeSer!L$5:L$197,$A6)</f>
        <v>0.35235122363066207</v>
      </c>
      <c r="CW40" s="123">
        <f>INDEX(RTimeSer!M$5:M$197,$A6)</f>
        <v>0.39743860099536127</v>
      </c>
      <c r="CX40" s="123">
        <f>INDEX(RTimeSer!N$5:N$197,$A6)</f>
        <v>0.37728514861810797</v>
      </c>
      <c r="CY40" s="123">
        <f>INDEX(RTimeSer!O$5:O$197,$A6)</f>
        <v>0.39462312956980966</v>
      </c>
      <c r="CZ40" s="123">
        <f>INDEX(RTimeSer!P$5:P$197,$A6)</f>
        <v>0.36462575988527163</v>
      </c>
      <c r="DA40" s="123">
        <f>INDEX(RTimeSer!Q$5:Q$197,$A6)</f>
        <v>0.36967409077388669</v>
      </c>
      <c r="DB40" s="123">
        <f>INDEX(RTimeSer!R$5:R$197,$A6)</f>
        <v>0.38689864626338377</v>
      </c>
      <c r="DC40" s="123">
        <f>INDEX(RTimeSer!S$5:S$197,$A6)</f>
        <v>0.39528200804039226</v>
      </c>
      <c r="DD40" s="123">
        <f>INDEX(RTimeSer!T$5:T$197,$A6)</f>
        <v>0.39255952612434258</v>
      </c>
      <c r="DR40" s="7">
        <f>Readin_Scores!R45</f>
        <v>0.56938191509686575</v>
      </c>
      <c r="DS40" s="7">
        <f>Vul_Scores!AB45</f>
        <v>0.29232030327406311</v>
      </c>
      <c r="DT40" t="str">
        <f t="shared" si="12"/>
        <v>COL</v>
      </c>
      <c r="DY40" s="7">
        <v>0.43126400499070505</v>
      </c>
      <c r="DZ40" s="7">
        <v>0.25383965393844515</v>
      </c>
      <c r="EA40" t="s">
        <v>191</v>
      </c>
      <c r="EC40" t="s">
        <v>110</v>
      </c>
      <c r="ED40" s="7">
        <f t="shared" si="1"/>
        <v>0.27706161182280264</v>
      </c>
      <c r="EE40" s="7">
        <f t="shared" si="2"/>
        <v>0.86170221837092886</v>
      </c>
      <c r="EG40" t="s">
        <v>364</v>
      </c>
      <c r="EH40" s="247">
        <v>2.0560881368129502E-2</v>
      </c>
      <c r="EI40" s="7">
        <v>0.92456688138290011</v>
      </c>
      <c r="EK40" t="s">
        <v>386</v>
      </c>
      <c r="EL40" s="7">
        <v>0.24934684757459374</v>
      </c>
      <c r="EM40" s="249">
        <v>0.87435803565907744</v>
      </c>
    </row>
    <row r="41" spans="2:143">
      <c r="BF41" s="31" t="s">
        <v>100</v>
      </c>
      <c r="BG41" s="32" t="s">
        <v>101</v>
      </c>
      <c r="BH41" s="7">
        <v>8.1468176034891631</v>
      </c>
      <c r="BI41" s="8">
        <v>0.32313830920031678</v>
      </c>
      <c r="BJ41" s="8"/>
      <c r="BK41" s="8"/>
      <c r="BM41" s="9" t="s">
        <v>101</v>
      </c>
      <c r="BN41" s="12" t="s">
        <v>100</v>
      </c>
      <c r="BO41" s="14">
        <v>2</v>
      </c>
      <c r="BS41" s="146">
        <v>3</v>
      </c>
      <c r="BT41" s="115" t="str">
        <f t="shared" ref="BT41:BT44" si="14">CG6</f>
        <v>Zimbabwe</v>
      </c>
      <c r="BU41" s="123">
        <f>INDEX(VTimeSer!D$4:D$196,$A7)</f>
        <v>0.42246931901818829</v>
      </c>
      <c r="BV41" s="123">
        <f>INDEX(VTimeSer!E$4:E$196,$A7)</f>
        <v>0.42886670183181003</v>
      </c>
      <c r="BW41" s="123">
        <f>INDEX(VTimeSer!F$4:F$196,$A7)</f>
        <v>0.42694719145340737</v>
      </c>
      <c r="BX41" s="123">
        <f>INDEX(VTimeSer!G$4:G$196,$A7)</f>
        <v>0.42994690601525837</v>
      </c>
      <c r="BY41" s="123">
        <f>INDEX(VTimeSer!H$4:H$196,$A7)</f>
        <v>0.43200050897262804</v>
      </c>
      <c r="BZ41" s="123">
        <f>INDEX(VTimeSer!I$4:I$196,$A7)</f>
        <v>0.43256227955258902</v>
      </c>
      <c r="CA41" s="123">
        <f>INDEX(VTimeSer!J$4:J$196,$A7)</f>
        <v>0.43984983829503993</v>
      </c>
      <c r="CB41" s="123">
        <f>INDEX(VTimeSer!K$4:K$196,$A7)</f>
        <v>0.4571913358805309</v>
      </c>
      <c r="CC41" s="123">
        <f>INDEX(VTimeSer!L$4:L$196,$A7)</f>
        <v>0.45733661209714777</v>
      </c>
      <c r="CD41" s="123">
        <f>INDEX(VTimeSer!M$4:M$196,$A7)</f>
        <v>0.46007180686261334</v>
      </c>
      <c r="CE41" s="123">
        <f>INDEX(VTimeSer!N$4:N$196,$A7)</f>
        <v>0.45252722067777845</v>
      </c>
      <c r="CF41" s="123">
        <f>INDEX(VTimeSer!O$4:O$196,$A7)</f>
        <v>0.46370867196974491</v>
      </c>
      <c r="CG41" s="123">
        <f>INDEX(VTimeSer!P$4:P$196,$A7)</f>
        <v>0.45811687249476113</v>
      </c>
      <c r="CH41" s="123">
        <f>INDEX(VTimeSer!Q$4:Q$196,$A7)</f>
        <v>0.45771629401643121</v>
      </c>
      <c r="CI41" s="123">
        <f>INDEX(VTimeSer!R$4:R$196,$A7)</f>
        <v>0.46050023902520404</v>
      </c>
      <c r="CJ41" s="135">
        <f>INDEX(VTimeSer!S$4:S$196,$A7)</f>
        <v>0.46374326736151916</v>
      </c>
      <c r="CM41" s="146">
        <v>3</v>
      </c>
      <c r="CN41" s="115" t="str">
        <f t="shared" si="13"/>
        <v>Zimbabwe</v>
      </c>
      <c r="CO41" s="123">
        <f>INDEX(RTimeSer!E$5:E$197,$A7)</f>
        <v>0.37846279947321393</v>
      </c>
      <c r="CP41" s="123">
        <f>INDEX(RTimeSer!F$5:F$197,$A7)</f>
        <v>0.36932046332621998</v>
      </c>
      <c r="CQ41" s="123">
        <f>INDEX(RTimeSer!G$5:G$197,$A7)</f>
        <v>0.37206369660405897</v>
      </c>
      <c r="CR41" s="123">
        <f>INDEX(RTimeSer!H$5:H$197,$A7)</f>
        <v>0.3624728962659084</v>
      </c>
      <c r="CS41" s="123">
        <f>INDEX(RTimeSer!I$5:I$197,$A7)</f>
        <v>0.35392866740326567</v>
      </c>
      <c r="CT41" s="123">
        <f>INDEX(RTimeSer!J$5:J$197,$A7)</f>
        <v>0.33319020966038598</v>
      </c>
      <c r="CU41" s="123">
        <f>INDEX(RTimeSer!K$5:K$197,$A7)</f>
        <v>0.2870190060160509</v>
      </c>
      <c r="CV41" s="123">
        <f>INDEX(RTimeSer!L$5:L$197,$A7)</f>
        <v>0.27347575098915816</v>
      </c>
      <c r="CW41" s="123">
        <f>INDEX(RTimeSer!M$5:M$197,$A7)</f>
        <v>0.27534835008504382</v>
      </c>
      <c r="CX41" s="123">
        <f>INDEX(RTimeSer!N$5:N$197,$A7)</f>
        <v>0.26084186368407442</v>
      </c>
      <c r="CY41" s="123">
        <f>INDEX(RTimeSer!O$5:O$197,$A7)</f>
        <v>0.26847130981650114</v>
      </c>
      <c r="CZ41" s="123">
        <f>INDEX(RTimeSer!P$5:P$197,$A7)</f>
        <v>0.27525007183575589</v>
      </c>
      <c r="DA41" s="123">
        <f>INDEX(RTimeSer!Q$5:Q$197,$A7)</f>
        <v>0.25813510851654559</v>
      </c>
      <c r="DB41" s="123">
        <f>INDEX(RTimeSer!R$5:R$197,$A7)</f>
        <v>0.24218647249837238</v>
      </c>
      <c r="DC41" s="123">
        <f>INDEX(RTimeSer!S$5:S$197,$A7)</f>
        <v>0.20797818991734893</v>
      </c>
      <c r="DD41" s="123">
        <f>INDEX(RTimeSer!T$5:T$197,$A7)</f>
        <v>0.21101818818820103</v>
      </c>
      <c r="DR41" s="7">
        <f>Readin_Scores!R46</f>
        <v>0.375951229719651</v>
      </c>
      <c r="DS41" s="7">
        <f>Vul_Scores!AB46</f>
        <v>0.43721798405496437</v>
      </c>
      <c r="DT41" t="str">
        <f t="shared" si="12"/>
        <v>COM</v>
      </c>
      <c r="DY41" s="7">
        <v>0.43134557338676244</v>
      </c>
      <c r="DZ41" s="7">
        <v>0.446477517915429</v>
      </c>
      <c r="EA41" t="s">
        <v>221</v>
      </c>
      <c r="EC41" t="s">
        <v>112</v>
      </c>
      <c r="ED41" s="7">
        <f t="shared" si="1"/>
        <v>-6.1266754335313367E-2</v>
      </c>
      <c r="EE41" s="7">
        <f t="shared" si="2"/>
        <v>0.81316921377461537</v>
      </c>
      <c r="EG41" t="s">
        <v>187</v>
      </c>
      <c r="EH41" s="247">
        <v>5.5633692742116214E-2</v>
      </c>
      <c r="EI41" s="7">
        <v>0.90630368286034568</v>
      </c>
      <c r="EK41" t="s">
        <v>73</v>
      </c>
      <c r="EL41" s="7">
        <v>0.23736339829419068</v>
      </c>
      <c r="EM41" s="249">
        <v>0.87704138797689435</v>
      </c>
    </row>
    <row r="42" spans="2:143">
      <c r="BF42" s="31" t="s">
        <v>102</v>
      </c>
      <c r="BG42" s="32" t="s">
        <v>103</v>
      </c>
      <c r="BH42" s="7">
        <v>6.5245666382935132</v>
      </c>
      <c r="BI42" s="8">
        <v>0.60077736061060605</v>
      </c>
      <c r="BJ42" s="8"/>
      <c r="BK42" s="8"/>
      <c r="BM42" s="9" t="s">
        <v>445</v>
      </c>
      <c r="BN42" s="12" t="s">
        <v>102</v>
      </c>
      <c r="BO42" s="14">
        <v>1</v>
      </c>
      <c r="BS42" s="146">
        <v>4</v>
      </c>
      <c r="BT42" s="115" t="str">
        <f t="shared" si="14"/>
        <v>Mexico</v>
      </c>
      <c r="BU42" s="123">
        <f>INDEX(VTimeSer!D$4:D$196,$A8)</f>
        <v>0.28999871105757408</v>
      </c>
      <c r="BV42" s="123">
        <f>INDEX(VTimeSer!E$4:E$196,$A8)</f>
        <v>0.2924988011686846</v>
      </c>
      <c r="BW42" s="123">
        <f>INDEX(VTimeSer!F$4:F$196,$A8)</f>
        <v>0.28855889151244357</v>
      </c>
      <c r="BX42" s="123">
        <f>INDEX(VTimeSer!G$4:G$196,$A8)</f>
        <v>0.28923052012991401</v>
      </c>
      <c r="BY42" s="123">
        <f>INDEX(VTimeSer!H$4:H$196,$A8)</f>
        <v>0.29190680655431528</v>
      </c>
      <c r="BZ42" s="123">
        <f>INDEX(VTimeSer!I$4:I$196,$A8)</f>
        <v>0.29085014953851396</v>
      </c>
      <c r="CA42" s="123">
        <f>INDEX(VTimeSer!J$4:J$196,$A8)</f>
        <v>0.28761128940970515</v>
      </c>
      <c r="CB42" s="123">
        <f>INDEX(VTimeSer!K$4:K$196,$A8)</f>
        <v>0.28565637421098777</v>
      </c>
      <c r="CC42" s="123">
        <f>INDEX(VTimeSer!L$4:L$196,$A8)</f>
        <v>0.28093582470106793</v>
      </c>
      <c r="CD42" s="123">
        <f>INDEX(VTimeSer!M$4:M$196,$A8)</f>
        <v>0.27620989017913017</v>
      </c>
      <c r="CE42" s="123">
        <f>INDEX(VTimeSer!N$4:N$196,$A8)</f>
        <v>0.27378045689032182</v>
      </c>
      <c r="CF42" s="123">
        <f>INDEX(VTimeSer!O$4:O$196,$A8)</f>
        <v>0.27385646351156506</v>
      </c>
      <c r="CG42" s="123">
        <f>INDEX(VTimeSer!P$4:P$196,$A8)</f>
        <v>0.2702778958165068</v>
      </c>
      <c r="CH42" s="123">
        <f>INDEX(VTimeSer!Q$4:Q$196,$A8)</f>
        <v>0.27390964507997634</v>
      </c>
      <c r="CI42" s="123">
        <f>INDEX(VTimeSer!R$4:R$196,$A8)</f>
        <v>0.27574489679592645</v>
      </c>
      <c r="CJ42" s="135">
        <f>INDEX(VTimeSer!S$4:S$196,$A8)</f>
        <v>0.27780418759961745</v>
      </c>
      <c r="CM42" s="146">
        <v>4</v>
      </c>
      <c r="CN42" s="115" t="str">
        <f t="shared" si="13"/>
        <v>Mexico</v>
      </c>
      <c r="CO42" s="123">
        <f>INDEX(RTimeSer!E$5:E$197,$A8)</f>
        <v>0.46544437922046189</v>
      </c>
      <c r="CP42" s="123">
        <f>INDEX(RTimeSer!F$5:F$197,$A8)</f>
        <v>0.46921540187153682</v>
      </c>
      <c r="CQ42" s="123">
        <f>INDEX(RTimeSer!G$5:G$197,$A8)</f>
        <v>0.46333400949979697</v>
      </c>
      <c r="CR42" s="123">
        <f>INDEX(RTimeSer!H$5:H$197,$A8)</f>
        <v>0.47319856266561494</v>
      </c>
      <c r="CS42" s="123">
        <f>INDEX(RTimeSer!I$5:I$197,$A8)</f>
        <v>0.49531617149641466</v>
      </c>
      <c r="CT42" s="123">
        <f>INDEX(RTimeSer!J$5:J$197,$A8)</f>
        <v>0.51271255892882928</v>
      </c>
      <c r="CU42" s="123">
        <f>INDEX(RTimeSer!K$5:K$197,$A8)</f>
        <v>0.52865826610449651</v>
      </c>
      <c r="CV42" s="123">
        <f>INDEX(RTimeSer!L$5:L$197,$A8)</f>
        <v>0.54940232037485026</v>
      </c>
      <c r="CW42" s="123">
        <f>INDEX(RTimeSer!M$5:M$197,$A8)</f>
        <v>0.56094782015549305</v>
      </c>
      <c r="CX42" s="123">
        <f>INDEX(RTimeSer!N$5:N$197,$A8)</f>
        <v>0.56927405214028537</v>
      </c>
      <c r="CY42" s="123">
        <f>INDEX(RTimeSer!O$5:O$197,$A8)</f>
        <v>0.56386316226365185</v>
      </c>
      <c r="CZ42" s="123">
        <f>INDEX(RTimeSer!P$5:P$197,$A8)</f>
        <v>0.56054313283556412</v>
      </c>
      <c r="DA42" s="123">
        <f>INDEX(RTimeSer!Q$5:Q$197,$A8)</f>
        <v>0.57185798021013023</v>
      </c>
      <c r="DB42" s="123">
        <f>INDEX(RTimeSer!R$5:R$197,$A8)</f>
        <v>0.57590711657250859</v>
      </c>
      <c r="DC42" s="123">
        <f>INDEX(RTimeSer!S$5:S$197,$A8)</f>
        <v>0.57815463826682034</v>
      </c>
      <c r="DD42" s="123">
        <f>INDEX(RTimeSer!T$5:T$197,$A8)</f>
        <v>0.59292238768075178</v>
      </c>
      <c r="DR42" s="7" t="e">
        <f>Readin_Scores!R47</f>
        <v>#N/A</v>
      </c>
      <c r="DS42" s="7">
        <f>Vul_Scores!AB47</f>
        <v>0.44570647618447712</v>
      </c>
      <c r="DT42" t="str">
        <f t="shared" si="12"/>
        <v>COG</v>
      </c>
      <c r="DY42" s="7">
        <v>0.43991274739537845</v>
      </c>
      <c r="DZ42" s="7">
        <v>0.42123631537279699</v>
      </c>
      <c r="EA42" t="s">
        <v>332</v>
      </c>
      <c r="EC42" t="s">
        <v>114</v>
      </c>
      <c r="ED42" s="7" t="e">
        <f t="shared" si="1"/>
        <v>#N/A</v>
      </c>
      <c r="EE42" s="7" t="e">
        <f t="shared" si="2"/>
        <v>#N/A</v>
      </c>
      <c r="EG42" t="s">
        <v>372</v>
      </c>
      <c r="EH42" s="247">
        <v>6.4048042008872486E-2</v>
      </c>
      <c r="EI42" s="7">
        <v>0.83173076723008588</v>
      </c>
      <c r="EK42" t="s">
        <v>161</v>
      </c>
      <c r="EL42" s="7">
        <v>0.30702114138089337</v>
      </c>
      <c r="EM42" s="249">
        <v>0.87905411163356484</v>
      </c>
    </row>
    <row r="43" spans="2:143">
      <c r="BF43" s="31" t="s">
        <v>104</v>
      </c>
      <c r="BG43" s="32" t="s">
        <v>105</v>
      </c>
      <c r="BH43" s="7">
        <v>7.1205082255843912</v>
      </c>
      <c r="BI43" s="8">
        <v>0.56791609688219424</v>
      </c>
      <c r="BJ43" s="8"/>
      <c r="BK43" s="8"/>
      <c r="BM43" s="9" t="s">
        <v>105</v>
      </c>
      <c r="BN43" s="12" t="s">
        <v>104</v>
      </c>
      <c r="BO43" s="14">
        <v>1</v>
      </c>
      <c r="BS43" s="146"/>
      <c r="BT43" s="115" t="str">
        <f t="shared" si="14"/>
        <v>L MiCs</v>
      </c>
      <c r="BU43" s="123">
        <f>INDEX(VTimeSer!D$200:D$204,$A9)</f>
        <v>0.36859773893311643</v>
      </c>
      <c r="BV43" s="123">
        <f>INDEX(VTimeSer!E$200:E$204,$A9)</f>
        <v>0.36631201078229991</v>
      </c>
      <c r="BW43" s="123">
        <f>INDEX(VTimeSer!F$200:F$204,$A9)</f>
        <v>0.36563593499322372</v>
      </c>
      <c r="BX43" s="123">
        <f>INDEX(VTimeSer!G$200:G$204,$A9)</f>
        <v>0.36478281059996576</v>
      </c>
      <c r="BY43" s="123">
        <f>INDEX(VTimeSer!H$200:H$204,$A9)</f>
        <v>0.3630332426081273</v>
      </c>
      <c r="BZ43" s="123">
        <f>INDEX(VTimeSer!I$200:I$204,$A9)</f>
        <v>0.36189015691818627</v>
      </c>
      <c r="CA43" s="123">
        <f>INDEX(VTimeSer!J$200:J$204,$A9)</f>
        <v>0.36013939970627101</v>
      </c>
      <c r="CB43" s="123">
        <f>INDEX(VTimeSer!K$200:K$204,$A9)</f>
        <v>0.3602801504083849</v>
      </c>
      <c r="CC43" s="123">
        <f>INDEX(VTimeSer!L$200:L$204,$A9)</f>
        <v>0.35798433565063298</v>
      </c>
      <c r="CD43" s="123">
        <f>INDEX(VTimeSer!M$200:M$204,$A9)</f>
        <v>0.35732935419141526</v>
      </c>
      <c r="CE43" s="123">
        <f>INDEX(VTimeSer!N$200:N$204,$A9)</f>
        <v>0.35708104879598979</v>
      </c>
      <c r="CF43" s="123">
        <f>INDEX(VTimeSer!O$200:O$204,$A9)</f>
        <v>0.35629472105332793</v>
      </c>
      <c r="CG43" s="123">
        <f>INDEX(VTimeSer!P$200:P$204,$A9)</f>
        <v>0.35531634932468281</v>
      </c>
      <c r="CH43" s="123">
        <f>INDEX(VTimeSer!Q$200:Q$204,$A9)</f>
        <v>0.35572582690924925</v>
      </c>
      <c r="CI43" s="123">
        <f>INDEX(VTimeSer!R$200:R$204,$A9)</f>
        <v>0.36018804741035848</v>
      </c>
      <c r="CJ43" s="135">
        <f>INDEX(VTimeSer!S$200:S$204,$A9)</f>
        <v>0.36388736906812968</v>
      </c>
      <c r="CM43" s="146"/>
      <c r="CN43" s="115" t="str">
        <f t="shared" si="13"/>
        <v>L MiCs</v>
      </c>
      <c r="CO43" s="123">
        <f>INDEX(RTimeSer!E$201:E$205,$A9)</f>
        <v>0.42058253633027987</v>
      </c>
      <c r="CP43" s="123">
        <f>INDEX(RTimeSer!F$201:F$205,$A9)</f>
        <v>0.42529275520097148</v>
      </c>
      <c r="CQ43" s="123">
        <f>INDEX(RTimeSer!G$201:G$205,$A9)</f>
        <v>0.42981139566843662</v>
      </c>
      <c r="CR43" s="123">
        <f>INDEX(RTimeSer!H$201:H$205,$A9)</f>
        <v>0.4361072240067454</v>
      </c>
      <c r="CS43" s="123">
        <f>INDEX(RTimeSer!I$201:I$205,$A9)</f>
        <v>0.44126493941104783</v>
      </c>
      <c r="CT43" s="123">
        <f>INDEX(RTimeSer!J$201:J$205,$A9)</f>
        <v>0.44612642539044761</v>
      </c>
      <c r="CU43" s="123">
        <f>INDEX(RTimeSer!K$201:K$205,$A9)</f>
        <v>0.45379310301567111</v>
      </c>
      <c r="CV43" s="123">
        <f>INDEX(RTimeSer!L$201:L$205,$A9)</f>
        <v>0.45961457100742109</v>
      </c>
      <c r="CW43" s="123">
        <f>INDEX(RTimeSer!M$201:M$205,$A9)</f>
        <v>0.46510265824361452</v>
      </c>
      <c r="CX43" s="123">
        <f>INDEX(RTimeSer!N$201:N$205,$A9)</f>
        <v>0.47023342242793637</v>
      </c>
      <c r="CY43" s="123">
        <f>INDEX(RTimeSer!O$201:O$205,$A9)</f>
        <v>0.47800136820153405</v>
      </c>
      <c r="CZ43" s="123">
        <f>INDEX(RTimeSer!P$201:P$205,$A9)</f>
        <v>0.48915722344018525</v>
      </c>
      <c r="DA43" s="123">
        <f>INDEX(RTimeSer!Q$201:Q$205,$A9)</f>
        <v>0.49787674493702366</v>
      </c>
      <c r="DB43" s="123">
        <f>INDEX(RTimeSer!R$201:R$205,$A9)</f>
        <v>0.50773529819960972</v>
      </c>
      <c r="DC43" s="123">
        <f>INDEX(RTimeSer!S$201:S$205,$A9)</f>
        <v>0.5127638456511282</v>
      </c>
      <c r="DD43" s="135">
        <f>INDEX(RTimeSer!T$201:T$205,$A9)</f>
        <v>0.51280180245727691</v>
      </c>
      <c r="DR43" s="7">
        <f>Readin_Scores!R48</f>
        <v>0.30189182724402241</v>
      </c>
      <c r="DS43" s="7">
        <f>Vul_Scores!AB48</f>
        <v>0.54849347515907698</v>
      </c>
      <c r="DT43" t="str">
        <f t="shared" si="12"/>
        <v>COD</v>
      </c>
      <c r="DY43" s="7">
        <v>0.44031854387839625</v>
      </c>
      <c r="DZ43" s="7">
        <v>0.46612033386168866</v>
      </c>
      <c r="EA43" t="s">
        <v>94</v>
      </c>
      <c r="EC43" t="s">
        <v>116</v>
      </c>
      <c r="ED43" s="7">
        <f t="shared" si="1"/>
        <v>-0.24660164791505457</v>
      </c>
      <c r="EE43" s="7">
        <f t="shared" si="2"/>
        <v>0.8503853024030994</v>
      </c>
      <c r="EG43" t="s">
        <v>177</v>
      </c>
      <c r="EH43" s="247">
        <v>8.2138498331235932E-2</v>
      </c>
      <c r="EI43" s="7">
        <v>0.80726401253798441</v>
      </c>
      <c r="EK43" t="s">
        <v>388</v>
      </c>
      <c r="EL43" s="7">
        <v>0.3082018010142939</v>
      </c>
      <c r="EM43" s="249">
        <v>0.881625178776134</v>
      </c>
    </row>
    <row r="44" spans="2:143">
      <c r="O44" s="203"/>
      <c r="BF44" s="31" t="s">
        <v>106</v>
      </c>
      <c r="BG44" s="32" t="s">
        <v>107</v>
      </c>
      <c r="BH44" s="7">
        <v>9.5028121864614672</v>
      </c>
      <c r="BI44" s="8">
        <v>0.2508360174741468</v>
      </c>
      <c r="BJ44" s="8"/>
      <c r="BK44" s="8"/>
      <c r="BM44" s="9" t="s">
        <v>107</v>
      </c>
      <c r="BN44" s="12" t="s">
        <v>106</v>
      </c>
      <c r="BO44" s="14">
        <v>3</v>
      </c>
      <c r="BS44" s="146"/>
      <c r="BT44" s="115" t="str">
        <f t="shared" si="14"/>
        <v>World</v>
      </c>
      <c r="BU44" s="123">
        <f>VTimeSer!D205</f>
        <v>0.34828784152723441</v>
      </c>
      <c r="BV44" s="123">
        <f>VTimeSer!E205</f>
        <v>0.34658673287070213</v>
      </c>
      <c r="BW44" s="123">
        <f>VTimeSer!F205</f>
        <v>0.3460024384230056</v>
      </c>
      <c r="BX44" s="123">
        <f>VTimeSer!G205</f>
        <v>0.34559045660608373</v>
      </c>
      <c r="BY44" s="123">
        <f>VTimeSer!H205</f>
        <v>0.34420477705217606</v>
      </c>
      <c r="BZ44" s="123">
        <f>VTimeSer!I205</f>
        <v>0.34323323104327536</v>
      </c>
      <c r="CA44" s="123">
        <f>VTimeSer!J205</f>
        <v>0.34225852741913215</v>
      </c>
      <c r="CB44" s="123">
        <f>VTimeSer!K205</f>
        <v>0.34234357499188506</v>
      </c>
      <c r="CC44" s="123">
        <f>VTimeSer!L205</f>
        <v>0.34093834395749717</v>
      </c>
      <c r="CD44" s="123">
        <f>VTimeSer!M205</f>
        <v>0.34010419615958914</v>
      </c>
      <c r="CE44" s="123">
        <f>VTimeSer!N205</f>
        <v>0.34007528844363949</v>
      </c>
      <c r="CF44" s="123">
        <f>VTimeSer!O205</f>
        <v>0.34048546346018105</v>
      </c>
      <c r="CG44" s="123">
        <f>VTimeSer!P205</f>
        <v>0.3395452341736469</v>
      </c>
      <c r="CH44" s="123">
        <f>VTimeSer!Q205</f>
        <v>0.34024625615494114</v>
      </c>
      <c r="CI44" s="123">
        <f>VTimeSer!R205</f>
        <v>0.34446213309796275</v>
      </c>
      <c r="CJ44" s="135">
        <f>VTimeSer!S205</f>
        <v>0.34774127865052223</v>
      </c>
      <c r="CM44" s="146"/>
      <c r="CN44" s="115" t="str">
        <f t="shared" si="13"/>
        <v>World</v>
      </c>
      <c r="CO44" s="123">
        <f>RTimeSer!E206</f>
        <v>0.47588335125583375</v>
      </c>
      <c r="CP44" s="123">
        <f>RTimeSer!F206</f>
        <v>0.48067104244495507</v>
      </c>
      <c r="CQ44" s="123">
        <f>RTimeSer!G206</f>
        <v>0.48685201644125287</v>
      </c>
      <c r="CR44" s="123">
        <f>RTimeSer!H206</f>
        <v>0.49361622264707605</v>
      </c>
      <c r="CS44" s="123">
        <f>RTimeSer!I206</f>
        <v>0.49952278550743595</v>
      </c>
      <c r="CT44" s="123">
        <f>RTimeSer!J206</f>
        <v>0.50748997215524771</v>
      </c>
      <c r="CU44" s="123">
        <f>RTimeSer!K206</f>
        <v>0.51598568824008517</v>
      </c>
      <c r="CV44" s="123">
        <f>RTimeSer!L206</f>
        <v>0.52216232969273213</v>
      </c>
      <c r="CW44" s="123">
        <f>RTimeSer!M206</f>
        <v>0.52939392635879579</v>
      </c>
      <c r="CX44" s="123">
        <f>RTimeSer!N206</f>
        <v>0.53479717732930376</v>
      </c>
      <c r="CY44" s="123">
        <f>RTimeSer!O206</f>
        <v>0.54014764345193755</v>
      </c>
      <c r="CZ44" s="123">
        <f>RTimeSer!P206</f>
        <v>0.54810257480755886</v>
      </c>
      <c r="DA44" s="123">
        <f>RTimeSer!Q206</f>
        <v>0.55454708161024513</v>
      </c>
      <c r="DB44" s="123">
        <f>RTimeSer!R206</f>
        <v>0.56145169507566173</v>
      </c>
      <c r="DC44" s="123">
        <f>RTimeSer!S206</f>
        <v>0.56493398974731457</v>
      </c>
      <c r="DD44" s="135">
        <f>RTimeSer!T206</f>
        <v>0.56495595690682465</v>
      </c>
      <c r="DR44" s="7" t="e">
        <f>Readin_Scores!R49</f>
        <v>#N/A</v>
      </c>
      <c r="DS44" s="7">
        <f>Vul_Scores!AB49</f>
        <v>0.31469364254387705</v>
      </c>
      <c r="DT44" t="str">
        <f t="shared" si="12"/>
        <v>CRI</v>
      </c>
      <c r="DY44" s="7">
        <v>0.44439535393752988</v>
      </c>
      <c r="DZ44" s="7">
        <v>0.50518136472056829</v>
      </c>
      <c r="EA44" t="s">
        <v>394</v>
      </c>
      <c r="EC44" t="s">
        <v>117</v>
      </c>
      <c r="ED44" s="7" t="e">
        <f t="shared" si="1"/>
        <v>#N/A</v>
      </c>
      <c r="EE44" s="7" t="e">
        <f t="shared" si="2"/>
        <v>#N/A</v>
      </c>
      <c r="EG44" t="s">
        <v>123</v>
      </c>
      <c r="EH44" s="247">
        <v>9.4870977919431054E-2</v>
      </c>
      <c r="EI44" s="7">
        <v>0.69117115446788935</v>
      </c>
      <c r="EK44" t="s">
        <v>264</v>
      </c>
      <c r="EL44" s="7">
        <v>0.37839224833049839</v>
      </c>
      <c r="EM44" s="249">
        <v>0.88527234978852221</v>
      </c>
    </row>
    <row r="45" spans="2:143">
      <c r="BF45" s="31" t="s">
        <v>108</v>
      </c>
      <c r="BG45" s="32" t="s">
        <v>109</v>
      </c>
      <c r="BH45" s="7">
        <v>8.8152041870887583</v>
      </c>
      <c r="BI45" s="8">
        <v>0.27118864286053873</v>
      </c>
      <c r="BJ45" s="8"/>
      <c r="BK45" s="8"/>
      <c r="BM45" s="9" t="s">
        <v>109</v>
      </c>
      <c r="BN45" s="12" t="s">
        <v>108</v>
      </c>
      <c r="BO45" s="14">
        <v>2</v>
      </c>
      <c r="BS45" s="146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4"/>
      <c r="CM45" s="146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/>
      <c r="DC45" s="115"/>
      <c r="DD45" s="114"/>
      <c r="DR45" s="7">
        <f>Readin_Scores!R50</f>
        <v>0.42056289549212639</v>
      </c>
      <c r="DS45" s="7">
        <f>Vul_Scores!AB50</f>
        <v>0.45302665188582975</v>
      </c>
      <c r="DT45" t="str">
        <f t="shared" si="12"/>
        <v>CIV</v>
      </c>
      <c r="DY45" s="7">
        <v>0.44643910340127141</v>
      </c>
      <c r="DZ45" s="7">
        <v>0.49891022962828951</v>
      </c>
      <c r="EA45" t="s">
        <v>209</v>
      </c>
      <c r="EC45" t="s">
        <v>119</v>
      </c>
      <c r="ED45" s="7">
        <f t="shared" si="1"/>
        <v>-3.2463756393703358E-2</v>
      </c>
      <c r="EE45" s="7">
        <f t="shared" si="2"/>
        <v>0.87358954737795613</v>
      </c>
      <c r="EG45" t="s">
        <v>77</v>
      </c>
      <c r="EH45" s="247">
        <v>0.11294504437592762</v>
      </c>
      <c r="EI45" s="7">
        <v>0.91229165899788023</v>
      </c>
      <c r="EK45" t="s">
        <v>88</v>
      </c>
      <c r="EL45" s="7">
        <v>0.42518133502700162</v>
      </c>
      <c r="EM45" s="249">
        <v>0.88626625181636187</v>
      </c>
    </row>
    <row r="46" spans="2:143">
      <c r="BF46" s="31" t="s">
        <v>110</v>
      </c>
      <c r="BG46" s="32" t="s">
        <v>111</v>
      </c>
      <c r="BH46" s="7">
        <v>9.0190924526505327</v>
      </c>
      <c r="BI46" s="8">
        <v>0.27709808105184086</v>
      </c>
      <c r="BJ46" s="8"/>
      <c r="BK46" s="8"/>
      <c r="BM46" s="9" t="s">
        <v>111</v>
      </c>
      <c r="BN46" s="12" t="s">
        <v>110</v>
      </c>
      <c r="BO46" s="14">
        <v>2</v>
      </c>
      <c r="BS46" s="146"/>
      <c r="BT46" s="144" t="s">
        <v>692</v>
      </c>
      <c r="BU46" s="147">
        <v>1</v>
      </c>
      <c r="BV46" s="147">
        <v>2</v>
      </c>
      <c r="BW46" s="147">
        <v>3</v>
      </c>
      <c r="BX46" s="147">
        <v>4</v>
      </c>
      <c r="BY46" s="147">
        <v>5</v>
      </c>
      <c r="BZ46" s="147">
        <v>6</v>
      </c>
      <c r="CA46" s="147">
        <v>7</v>
      </c>
      <c r="CB46" s="147">
        <v>8</v>
      </c>
      <c r="CC46" s="147">
        <v>9</v>
      </c>
      <c r="CD46" s="147">
        <v>10</v>
      </c>
      <c r="CE46" s="147">
        <v>11</v>
      </c>
      <c r="CF46" s="147">
        <v>12</v>
      </c>
      <c r="CG46" s="147">
        <v>13</v>
      </c>
      <c r="CH46" s="147">
        <v>14</v>
      </c>
      <c r="CI46" s="147">
        <v>15</v>
      </c>
      <c r="CJ46" s="148">
        <v>16</v>
      </c>
      <c r="CM46" s="146"/>
      <c r="CN46" s="144" t="s">
        <v>692</v>
      </c>
      <c r="CO46" s="147">
        <v>1</v>
      </c>
      <c r="CP46" s="147">
        <v>2</v>
      </c>
      <c r="CQ46" s="147">
        <v>3</v>
      </c>
      <c r="CR46" s="147">
        <v>4</v>
      </c>
      <c r="CS46" s="147">
        <v>5</v>
      </c>
      <c r="CT46" s="147">
        <v>6</v>
      </c>
      <c r="CU46" s="147">
        <v>7</v>
      </c>
      <c r="CV46" s="147">
        <v>8</v>
      </c>
      <c r="CW46" s="147">
        <v>9</v>
      </c>
      <c r="CX46" s="147">
        <v>10</v>
      </c>
      <c r="CY46" s="147">
        <v>11</v>
      </c>
      <c r="CZ46" s="147">
        <v>12</v>
      </c>
      <c r="DA46" s="147">
        <v>13</v>
      </c>
      <c r="DB46" s="147">
        <v>14</v>
      </c>
      <c r="DC46" s="147">
        <v>15</v>
      </c>
      <c r="DD46" s="148">
        <v>16</v>
      </c>
      <c r="DR46" s="7">
        <f>Readin_Scores!R51</f>
        <v>0.63871127651333859</v>
      </c>
      <c r="DS46" s="7">
        <f>Vul_Scores!AB51</f>
        <v>0.18633823976768879</v>
      </c>
      <c r="DT46" t="str">
        <f t="shared" si="12"/>
        <v>HRV</v>
      </c>
      <c r="DY46" s="7">
        <v>0.44776391932483134</v>
      </c>
      <c r="DZ46" s="7">
        <v>0.5181602089876165</v>
      </c>
      <c r="EA46" t="s">
        <v>90</v>
      </c>
      <c r="EC46" t="s">
        <v>121</v>
      </c>
      <c r="ED46" s="7">
        <f t="shared" si="1"/>
        <v>0.45237303674564977</v>
      </c>
      <c r="EE46" s="7">
        <f t="shared" si="2"/>
        <v>0.82504951628102741</v>
      </c>
      <c r="EG46" t="s">
        <v>165</v>
      </c>
      <c r="EH46" s="247">
        <v>0.11301369253556409</v>
      </c>
      <c r="EI46" s="7">
        <v>0.98534067044276608</v>
      </c>
      <c r="EK46" t="s">
        <v>135</v>
      </c>
      <c r="EL46" s="7">
        <v>0.27866955334429039</v>
      </c>
      <c r="EM46" s="249">
        <v>0.89010104720951477</v>
      </c>
    </row>
    <row r="47" spans="2:143">
      <c r="BF47" s="31" t="s">
        <v>112</v>
      </c>
      <c r="BG47" s="32" t="s">
        <v>113</v>
      </c>
      <c r="BH47" s="7">
        <v>6.9781900209299978</v>
      </c>
      <c r="BI47" s="8">
        <v>0.45146429855473902</v>
      </c>
      <c r="BJ47" s="8"/>
      <c r="BK47" s="8"/>
      <c r="BM47" s="9" t="s">
        <v>113</v>
      </c>
      <c r="BN47" s="12" t="s">
        <v>112</v>
      </c>
      <c r="BO47" s="14">
        <v>1</v>
      </c>
      <c r="BS47" s="146"/>
      <c r="BT47" s="163" t="s">
        <v>710</v>
      </c>
      <c r="BU47" s="144">
        <v>1995</v>
      </c>
      <c r="BV47" s="144">
        <v>1996</v>
      </c>
      <c r="BW47" s="144">
        <v>1997</v>
      </c>
      <c r="BX47" s="144">
        <v>1998</v>
      </c>
      <c r="BY47" s="144">
        <v>1999</v>
      </c>
      <c r="BZ47" s="144">
        <v>2000</v>
      </c>
      <c r="CA47" s="144">
        <v>2001</v>
      </c>
      <c r="CB47" s="144">
        <v>2002</v>
      </c>
      <c r="CC47" s="144">
        <v>2003</v>
      </c>
      <c r="CD47" s="144">
        <v>2004</v>
      </c>
      <c r="CE47" s="144">
        <v>2005</v>
      </c>
      <c r="CF47" s="144">
        <v>2006</v>
      </c>
      <c r="CG47" s="144">
        <v>2007</v>
      </c>
      <c r="CH47" s="144">
        <v>2008</v>
      </c>
      <c r="CI47" s="144">
        <v>2009</v>
      </c>
      <c r="CJ47" s="145">
        <v>2010</v>
      </c>
      <c r="CM47" s="146"/>
      <c r="CN47" s="144"/>
      <c r="CO47" s="144">
        <v>1995</v>
      </c>
      <c r="CP47" s="144">
        <v>1996</v>
      </c>
      <c r="CQ47" s="144">
        <v>1997</v>
      </c>
      <c r="CR47" s="144">
        <v>1998</v>
      </c>
      <c r="CS47" s="144">
        <v>1999</v>
      </c>
      <c r="CT47" s="144">
        <v>2000</v>
      </c>
      <c r="CU47" s="144">
        <v>2001</v>
      </c>
      <c r="CV47" s="144">
        <v>2002</v>
      </c>
      <c r="CW47" s="144">
        <v>2003</v>
      </c>
      <c r="CX47" s="144">
        <v>2004</v>
      </c>
      <c r="CY47" s="144">
        <v>2005</v>
      </c>
      <c r="CZ47" s="144">
        <v>2006</v>
      </c>
      <c r="DA47" s="144">
        <v>2007</v>
      </c>
      <c r="DB47" s="144">
        <v>2008</v>
      </c>
      <c r="DC47" s="144">
        <v>2009</v>
      </c>
      <c r="DD47" s="145">
        <v>2010</v>
      </c>
      <c r="DR47" s="7">
        <f>Readin_Scores!R52</f>
        <v>0.39302106619366017</v>
      </c>
      <c r="DS47" s="7">
        <f>Vul_Scores!AB52</f>
        <v>0.29815008827422912</v>
      </c>
      <c r="DT47" t="str">
        <f t="shared" si="12"/>
        <v>CUB</v>
      </c>
      <c r="DY47" s="7">
        <v>0.44872287011506473</v>
      </c>
      <c r="DZ47" s="7">
        <v>0.2857372539716499</v>
      </c>
      <c r="EA47" t="s">
        <v>108</v>
      </c>
      <c r="EC47" t="s">
        <v>123</v>
      </c>
      <c r="ED47" s="7">
        <f t="shared" si="1"/>
        <v>9.4870977919431054E-2</v>
      </c>
      <c r="EE47" s="7">
        <f t="shared" si="2"/>
        <v>0.69117115446788935</v>
      </c>
      <c r="EG47" t="s">
        <v>157</v>
      </c>
      <c r="EH47" s="247">
        <v>0.11473357797003264</v>
      </c>
      <c r="EI47" s="7">
        <v>0.85561983215821558</v>
      </c>
      <c r="EK47" t="s">
        <v>310</v>
      </c>
      <c r="EL47" s="7">
        <v>0.53014827518097696</v>
      </c>
      <c r="EM47" s="249">
        <v>0.89173617649235615</v>
      </c>
    </row>
    <row r="48" spans="2:143">
      <c r="BF48" s="31" t="s">
        <v>114</v>
      </c>
      <c r="BG48" s="32" t="s">
        <v>115</v>
      </c>
      <c r="BH48" s="7">
        <v>8.2692332694997415</v>
      </c>
      <c r="BI48" s="8">
        <v>0.45243673379166932</v>
      </c>
      <c r="BJ48" s="8"/>
      <c r="BK48" s="8"/>
      <c r="BM48" s="9" t="s">
        <v>115</v>
      </c>
      <c r="BN48" s="12" t="s">
        <v>114</v>
      </c>
      <c r="BO48" s="14">
        <v>2</v>
      </c>
      <c r="BS48" s="146">
        <v>1</v>
      </c>
      <c r="BT48" s="115" t="str">
        <f>CG3</f>
        <v>Iraq</v>
      </c>
      <c r="BU48" s="123">
        <f>INDEX(VTimeSer!AD$4:AD$196,$A4)</f>
        <v>7.9582708404539932</v>
      </c>
      <c r="BV48" s="123">
        <f>INDEX(VTimeSer!AE$4:AE$196,$A4)</f>
        <v>7.9887300479387013</v>
      </c>
      <c r="BW48" s="123">
        <f>INDEX(VTimeSer!AF$4:AF$196,$A4)</f>
        <v>8.0191892554234094</v>
      </c>
      <c r="BX48" s="123">
        <f>INDEX(VTimeSer!AG$4:AG$196,$A4)</f>
        <v>8.2875928043140608</v>
      </c>
      <c r="BY48" s="123">
        <f>INDEX(VTimeSer!AH$4:AH$196,$A4)</f>
        <v>8.4789166106618357</v>
      </c>
      <c r="BZ48" s="123">
        <f>INDEX(VTimeSer!AI$4:AI$196,$A4)</f>
        <v>8.404746259533189</v>
      </c>
      <c r="CA48" s="123">
        <f>INDEX(VTimeSer!AJ$4:AJ$196,$A4)</f>
        <v>8.3112919087982835</v>
      </c>
      <c r="CB48" s="123">
        <f>INDEX(VTimeSer!AK$4:AK$196,$A4)</f>
        <v>8.20490634339113</v>
      </c>
      <c r="CC48" s="123">
        <f>INDEX(VTimeSer!AL$4:AL$196,$A4)</f>
        <v>7.647000374255474</v>
      </c>
      <c r="CD48" s="123">
        <f>INDEX(VTimeSer!AM$4:AM$196,$A4)</f>
        <v>8.0036801067428947</v>
      </c>
      <c r="CE48" s="123">
        <f>INDEX(VTimeSer!AN$4:AN$196,$A4)</f>
        <v>7.9714799860671963</v>
      </c>
      <c r="CF48" s="123">
        <f>INDEX(VTimeSer!AO$4:AO$196,$A4)</f>
        <v>8.0064536103566422</v>
      </c>
      <c r="CG48" s="123">
        <f>INDEX(VTimeSer!AP$4:AP$196,$A4)</f>
        <v>7.996161924320095</v>
      </c>
      <c r="CH48" s="123">
        <f>INDEX(VTimeSer!AQ$4:AQ$196,$A4)</f>
        <v>8.0617359890582616</v>
      </c>
      <c r="CI48" s="123">
        <f>INDEX(VTimeSer!AR$4:AR$196,$A4)</f>
        <v>8.0776976338591382</v>
      </c>
      <c r="CJ48" s="135">
        <f>INDEX(VTimeSer!AS$4:AS$196,$A4)</f>
        <v>8.0658437180714806</v>
      </c>
      <c r="CM48" s="146">
        <v>1</v>
      </c>
      <c r="CN48" s="115" t="str">
        <f>BT48</f>
        <v>Iraq</v>
      </c>
      <c r="CO48" s="123">
        <f t="shared" ref="CO48:DD48" si="15">BU48</f>
        <v>7.9582708404539932</v>
      </c>
      <c r="CP48" s="123">
        <f t="shared" si="15"/>
        <v>7.9887300479387013</v>
      </c>
      <c r="CQ48" s="123">
        <f t="shared" si="15"/>
        <v>8.0191892554234094</v>
      </c>
      <c r="CR48" s="123">
        <f t="shared" si="15"/>
        <v>8.2875928043140608</v>
      </c>
      <c r="CS48" s="123">
        <f t="shared" si="15"/>
        <v>8.4789166106618357</v>
      </c>
      <c r="CT48" s="123">
        <f t="shared" si="15"/>
        <v>8.404746259533189</v>
      </c>
      <c r="CU48" s="123">
        <f t="shared" si="15"/>
        <v>8.3112919087982835</v>
      </c>
      <c r="CV48" s="123">
        <f t="shared" si="15"/>
        <v>8.20490634339113</v>
      </c>
      <c r="CW48" s="123">
        <f t="shared" si="15"/>
        <v>7.647000374255474</v>
      </c>
      <c r="CX48" s="123">
        <f t="shared" si="15"/>
        <v>8.0036801067428947</v>
      </c>
      <c r="CY48" s="123">
        <f t="shared" si="15"/>
        <v>7.9714799860671963</v>
      </c>
      <c r="CZ48" s="123">
        <f t="shared" si="15"/>
        <v>8.0064536103566422</v>
      </c>
      <c r="DA48" s="123">
        <f t="shared" si="15"/>
        <v>7.996161924320095</v>
      </c>
      <c r="DB48" s="123">
        <f t="shared" si="15"/>
        <v>8.0617359890582616</v>
      </c>
      <c r="DC48" s="123">
        <f t="shared" si="15"/>
        <v>8.0776976338591382</v>
      </c>
      <c r="DD48" s="135">
        <f t="shared" si="15"/>
        <v>8.0658437180714806</v>
      </c>
      <c r="DR48" s="7">
        <f>Readin_Scores!R53</f>
        <v>0.70310832286148517</v>
      </c>
      <c r="DS48" s="7">
        <f>Vul_Scores!AB53</f>
        <v>0.26103144081223534</v>
      </c>
      <c r="DT48" t="str">
        <f t="shared" si="12"/>
        <v>CYP</v>
      </c>
      <c r="DY48" s="7">
        <v>0.45033821491592441</v>
      </c>
      <c r="DZ48" s="7">
        <v>0.52564294022038471</v>
      </c>
      <c r="EA48" t="s">
        <v>246</v>
      </c>
      <c r="EC48" t="s">
        <v>125</v>
      </c>
      <c r="ED48" s="7">
        <f t="shared" si="1"/>
        <v>0.44207688204924983</v>
      </c>
      <c r="EE48" s="7">
        <f t="shared" si="2"/>
        <v>0.96413976367372056</v>
      </c>
      <c r="EG48" t="s">
        <v>270</v>
      </c>
      <c r="EH48" s="247">
        <v>0.12516865932499693</v>
      </c>
      <c r="EI48" s="7">
        <v>0.92393432178758617</v>
      </c>
      <c r="EK48" t="s">
        <v>173</v>
      </c>
      <c r="EL48" s="7">
        <v>-0.11222687472820048</v>
      </c>
      <c r="EM48" s="249">
        <v>0.89502246252555984</v>
      </c>
    </row>
    <row r="49" spans="15:143">
      <c r="BF49" s="31" t="s">
        <v>116</v>
      </c>
      <c r="BG49" s="32" t="s">
        <v>612</v>
      </c>
      <c r="BH49" s="7">
        <v>5.822915353554011</v>
      </c>
      <c r="BI49" s="8">
        <v>0.54624504246946048</v>
      </c>
      <c r="BJ49" s="8"/>
      <c r="BK49" s="8"/>
      <c r="BM49" s="9" t="s">
        <v>428</v>
      </c>
      <c r="BN49" s="12" t="s">
        <v>116</v>
      </c>
      <c r="BO49" s="14">
        <v>1</v>
      </c>
      <c r="BS49" s="146">
        <v>2</v>
      </c>
      <c r="BT49" s="115" t="str">
        <f>CG5</f>
        <v>Turkmenistan</v>
      </c>
      <c r="BU49" s="123">
        <f>INDEX(VTimeSer!AD$4:AD$196,$A6)</f>
        <v>7.6241869701513147</v>
      </c>
      <c r="BV49" s="123">
        <f>INDEX(VTimeSer!AE$4:AE$196,$A6)</f>
        <v>7.5365732773097793</v>
      </c>
      <c r="BW49" s="123">
        <f>INDEX(VTimeSer!AF$4:AF$196,$A6)</f>
        <v>7.401553982198851</v>
      </c>
      <c r="BX49" s="123">
        <f>INDEX(VTimeSer!AG$4:AG$196,$A6)</f>
        <v>7.4533083331697636</v>
      </c>
      <c r="BY49" s="123">
        <f>INDEX(VTimeSer!AH$4:AH$196,$A6)</f>
        <v>7.5930102625196225</v>
      </c>
      <c r="BZ49" s="123">
        <f>INDEX(VTimeSer!AI$4:AI$196,$A6)</f>
        <v>7.7502693509407417</v>
      </c>
      <c r="CA49" s="123">
        <f>INDEX(VTimeSer!AJ$4:AJ$196,$A6)</f>
        <v>7.9219710137190731</v>
      </c>
      <c r="CB49" s="123">
        <f>INDEX(VTimeSer!AK$4:AK$196,$A6)</f>
        <v>8.0539311643928109</v>
      </c>
      <c r="CC49" s="123">
        <f>INDEX(VTimeSer!AL$4:AL$196,$A6)</f>
        <v>8.1967690423355926</v>
      </c>
      <c r="CD49" s="123">
        <f>INDEX(VTimeSer!AM$4:AM$196,$A6)</f>
        <v>8.3406392304568602</v>
      </c>
      <c r="CE49" s="123">
        <f>INDEX(VTimeSer!AN$4:AN$196,$A6)</f>
        <v>8.448509051948708</v>
      </c>
      <c r="CF49" s="123">
        <f>INDEX(VTimeSer!AO$4:AO$196,$A6)</f>
        <v>8.5426269471087011</v>
      </c>
      <c r="CG49" s="123">
        <f>INDEX(VTimeSer!AP$4:AP$196,$A6)</f>
        <v>8.6406756896625225</v>
      </c>
      <c r="CH49" s="123">
        <f>INDEX(VTimeSer!AQ$4:AQ$196,$A6)</f>
        <v>8.7273021965724489</v>
      </c>
      <c r="CI49" s="123">
        <f>INDEX(VTimeSer!AR$4:AR$196,$A6)</f>
        <v>8.7912108031252973</v>
      </c>
      <c r="CJ49" s="135">
        <f>INDEX(VTimeSer!AS$4:AS$196,$A6)</f>
        <v>8.8900967347535254</v>
      </c>
      <c r="CM49" s="146">
        <v>2</v>
      </c>
      <c r="CN49" s="115" t="str">
        <f t="shared" ref="CN49:CN51" si="16">BT49</f>
        <v>Turkmenistan</v>
      </c>
      <c r="CO49" s="123">
        <f t="shared" ref="CO49:CO51" si="17">BU49</f>
        <v>7.6241869701513147</v>
      </c>
      <c r="CP49" s="123">
        <f t="shared" ref="CP49:CP51" si="18">BV49</f>
        <v>7.5365732773097793</v>
      </c>
      <c r="CQ49" s="123">
        <f t="shared" ref="CQ49:CQ51" si="19">BW49</f>
        <v>7.401553982198851</v>
      </c>
      <c r="CR49" s="123">
        <f t="shared" ref="CR49:CR51" si="20">BX49</f>
        <v>7.4533083331697636</v>
      </c>
      <c r="CS49" s="123">
        <f t="shared" ref="CS49:CS51" si="21">BY49</f>
        <v>7.5930102625196225</v>
      </c>
      <c r="CT49" s="123">
        <f t="shared" ref="CT49:CT51" si="22">BZ49</f>
        <v>7.7502693509407417</v>
      </c>
      <c r="CU49" s="123">
        <f t="shared" ref="CU49:CU51" si="23">CA49</f>
        <v>7.9219710137190731</v>
      </c>
      <c r="CV49" s="123">
        <f t="shared" ref="CV49:CV51" si="24">CB49</f>
        <v>8.0539311643928109</v>
      </c>
      <c r="CW49" s="123">
        <f t="shared" ref="CW49:CW51" si="25">CC49</f>
        <v>8.1967690423355926</v>
      </c>
      <c r="CX49" s="123">
        <f t="shared" ref="CX49:CX51" si="26">CD49</f>
        <v>8.3406392304568602</v>
      </c>
      <c r="CY49" s="123">
        <f t="shared" ref="CY49:CY51" si="27">CE49</f>
        <v>8.448509051948708</v>
      </c>
      <c r="CZ49" s="123">
        <f t="shared" ref="CZ49:CZ51" si="28">CF49</f>
        <v>8.5426269471087011</v>
      </c>
      <c r="DA49" s="123">
        <f t="shared" ref="DA49:DA51" si="29">CG49</f>
        <v>8.6406756896625225</v>
      </c>
      <c r="DB49" s="123">
        <f t="shared" ref="DB49:DB51" si="30">CH49</f>
        <v>8.7273021965724489</v>
      </c>
      <c r="DC49" s="123">
        <f t="shared" ref="DC49:DC51" si="31">CI49</f>
        <v>8.7912108031252973</v>
      </c>
      <c r="DD49" s="135">
        <f t="shared" ref="DD49:DD51" si="32">CJ49</f>
        <v>8.8900967347535254</v>
      </c>
      <c r="DR49" s="7">
        <f>Readin_Scores!R54</f>
        <v>0.73085513545243919</v>
      </c>
      <c r="DS49" s="7">
        <f>Vul_Scores!AB54</f>
        <v>0.17520859356171026</v>
      </c>
      <c r="DT49" t="str">
        <f t="shared" si="12"/>
        <v>CZE</v>
      </c>
      <c r="DY49" s="7">
        <v>0.45337725313119343</v>
      </c>
      <c r="DZ49" s="7">
        <v>0.54953056703110981</v>
      </c>
      <c r="EA49" t="s">
        <v>272</v>
      </c>
      <c r="EC49" t="s">
        <v>127</v>
      </c>
      <c r="ED49" s="7">
        <f t="shared" si="1"/>
        <v>0.55564654189072893</v>
      </c>
      <c r="EE49" s="7">
        <f t="shared" si="2"/>
        <v>0.90606372901414944</v>
      </c>
      <c r="EG49" t="s">
        <v>382</v>
      </c>
      <c r="EH49" s="247">
        <v>0.12688800297298491</v>
      </c>
      <c r="EI49" s="7">
        <v>0.87423724783820744</v>
      </c>
      <c r="EK49" t="s">
        <v>167</v>
      </c>
      <c r="EL49" s="7">
        <v>0.45297151511364497</v>
      </c>
      <c r="EM49" s="249">
        <v>0.89647252404551858</v>
      </c>
    </row>
    <row r="50" spans="15:143">
      <c r="BF50" s="31" t="s">
        <v>117</v>
      </c>
      <c r="BG50" s="32" t="s">
        <v>118</v>
      </c>
      <c r="BH50" s="7">
        <v>9.2461160538189944</v>
      </c>
      <c r="BI50" s="8">
        <v>0.32813344787174592</v>
      </c>
      <c r="BJ50" s="8"/>
      <c r="BK50" s="8"/>
      <c r="BM50" s="9" t="s">
        <v>118</v>
      </c>
      <c r="BN50" s="12" t="s">
        <v>117</v>
      </c>
      <c r="BO50" s="14">
        <v>3</v>
      </c>
      <c r="BS50" s="146">
        <v>3</v>
      </c>
      <c r="BT50" s="115" t="str">
        <f t="shared" ref="BT50:BT51" si="33">CG6</f>
        <v>Zimbabwe</v>
      </c>
      <c r="BU50" s="123">
        <f>INDEX(VTimeSer!AD$4:AD$196,$A7)</f>
        <v>5.7368858992487208</v>
      </c>
      <c r="BV50" s="123">
        <f>INDEX(VTimeSer!AE$4:AE$196,$A7)</f>
        <v>5.7673451067334298</v>
      </c>
      <c r="BW50" s="123">
        <f>INDEX(VTimeSer!AF$4:AF$196,$A7)</f>
        <v>5.7978043142181379</v>
      </c>
      <c r="BX50" s="123">
        <f>INDEX(VTimeSer!AG$4:AG$196,$A7)</f>
        <v>5.8282635217028469</v>
      </c>
      <c r="BY50" s="123">
        <f>INDEX(VTimeSer!AH$4:AH$196,$A7)</f>
        <v>5.858722729187555</v>
      </c>
      <c r="BZ50" s="123">
        <f>INDEX(VTimeSer!AI$4:AI$196,$A7)</f>
        <v>5.889181936672264</v>
      </c>
      <c r="CA50" s="123">
        <f>INDEX(VTimeSer!AJ$4:AJ$196,$A7)</f>
        <v>5.919641144156973</v>
      </c>
      <c r="CB50" s="123">
        <f>INDEX(VTimeSer!AK$4:AK$196,$A7)</f>
        <v>5.9501003516416811</v>
      </c>
      <c r="CC50" s="123">
        <f>INDEX(VTimeSer!AL$4:AL$196,$A7)</f>
        <v>5.98055955912639</v>
      </c>
      <c r="CD50" s="123">
        <f>INDEX(VTimeSer!AM$4:AM$196,$A7)</f>
        <v>6.0110187666110981</v>
      </c>
      <c r="CE50" s="123">
        <f>INDEX(VTimeSer!AN$4:AN$196,$A7)</f>
        <v>6.0414779740958071</v>
      </c>
      <c r="CF50" s="123">
        <f>INDEX(VTimeSer!AO$4:AO$196,$A7)</f>
        <v>6.0719371815805152</v>
      </c>
      <c r="CG50" s="123">
        <f>INDEX(VTimeSer!AP$4:AP$196,$A7)</f>
        <v>6.1023963890652242</v>
      </c>
      <c r="CH50" s="123">
        <f>INDEX(VTimeSer!AQ$4:AQ$196,$A7)</f>
        <v>6.1328555965499323</v>
      </c>
      <c r="CI50" s="123">
        <f>INDEX(VTimeSer!AR$4:AR$196,$A7)</f>
        <v>6.1633148040346413</v>
      </c>
      <c r="CJ50" s="135">
        <f>INDEX(VTimeSer!AS$4:AS$196,$A7)</f>
        <v>6.1944053911046719</v>
      </c>
      <c r="CM50" s="146">
        <v>3</v>
      </c>
      <c r="CN50" s="115" t="str">
        <f t="shared" si="16"/>
        <v>Zimbabwe</v>
      </c>
      <c r="CO50" s="123">
        <f t="shared" si="17"/>
        <v>5.7368858992487208</v>
      </c>
      <c r="CP50" s="123">
        <f t="shared" si="18"/>
        <v>5.7673451067334298</v>
      </c>
      <c r="CQ50" s="123">
        <f t="shared" si="19"/>
        <v>5.7978043142181379</v>
      </c>
      <c r="CR50" s="123">
        <f t="shared" si="20"/>
        <v>5.8282635217028469</v>
      </c>
      <c r="CS50" s="123">
        <f t="shared" si="21"/>
        <v>5.858722729187555</v>
      </c>
      <c r="CT50" s="123">
        <f t="shared" si="22"/>
        <v>5.889181936672264</v>
      </c>
      <c r="CU50" s="123">
        <f t="shared" si="23"/>
        <v>5.919641144156973</v>
      </c>
      <c r="CV50" s="123">
        <f t="shared" si="24"/>
        <v>5.9501003516416811</v>
      </c>
      <c r="CW50" s="123">
        <f t="shared" si="25"/>
        <v>5.98055955912639</v>
      </c>
      <c r="CX50" s="123">
        <f t="shared" si="26"/>
        <v>6.0110187666110981</v>
      </c>
      <c r="CY50" s="123">
        <f t="shared" si="27"/>
        <v>6.0414779740958071</v>
      </c>
      <c r="CZ50" s="123">
        <f t="shared" si="28"/>
        <v>6.0719371815805152</v>
      </c>
      <c r="DA50" s="123">
        <f t="shared" si="29"/>
        <v>6.1023963890652242</v>
      </c>
      <c r="DB50" s="123">
        <f t="shared" si="30"/>
        <v>6.1328555965499323</v>
      </c>
      <c r="DC50" s="123">
        <f t="shared" si="31"/>
        <v>6.1633148040346413</v>
      </c>
      <c r="DD50" s="135">
        <f t="shared" si="32"/>
        <v>6.1944053911046719</v>
      </c>
      <c r="DR50" s="7">
        <f>Readin_Scores!R55</f>
        <v>0.82127285877487632</v>
      </c>
      <c r="DS50" s="7">
        <f>Vul_Scores!AB55</f>
        <v>0.14408481149666047</v>
      </c>
      <c r="DT50" t="str">
        <f t="shared" si="12"/>
        <v>DNK</v>
      </c>
      <c r="DY50" s="7">
        <v>0.45739999861726821</v>
      </c>
      <c r="DZ50" s="7">
        <v>0.49681478405465568</v>
      </c>
      <c r="EA50" t="s">
        <v>238</v>
      </c>
      <c r="EC50" t="s">
        <v>129</v>
      </c>
      <c r="ED50" s="7">
        <f t="shared" si="1"/>
        <v>0.67718804727821591</v>
      </c>
      <c r="EE50" s="7">
        <f t="shared" si="2"/>
        <v>0.96535767027153674</v>
      </c>
      <c r="EG50" t="s">
        <v>276</v>
      </c>
      <c r="EH50" s="247">
        <v>0.13238083908269654</v>
      </c>
      <c r="EI50" s="7">
        <v>1.034028630872347</v>
      </c>
      <c r="EK50" t="s">
        <v>131</v>
      </c>
      <c r="EL50" s="7">
        <v>-2.6396810961005601E-2</v>
      </c>
      <c r="EM50" s="249">
        <v>0.89829678003132196</v>
      </c>
    </row>
    <row r="51" spans="15:143" ht="16" thickBot="1">
      <c r="BF51" s="31" t="s">
        <v>119</v>
      </c>
      <c r="BG51" s="32" t="s">
        <v>602</v>
      </c>
      <c r="BH51" s="7">
        <v>7.3275089544520755</v>
      </c>
      <c r="BI51" s="8">
        <v>0.44628797105100704</v>
      </c>
      <c r="BJ51" s="8"/>
      <c r="BK51" s="8"/>
      <c r="BM51" s="9" t="s">
        <v>120</v>
      </c>
      <c r="BN51" s="12" t="s">
        <v>119</v>
      </c>
      <c r="BO51" s="14">
        <v>1</v>
      </c>
      <c r="BS51" s="149">
        <v>4</v>
      </c>
      <c r="BT51" s="96" t="str">
        <f t="shared" si="33"/>
        <v>Mexico</v>
      </c>
      <c r="BU51" s="137">
        <f>INDEX(VTimeSer!AD$4:AD$196,$A8)</f>
        <v>9.2071646161269243</v>
      </c>
      <c r="BV51" s="137">
        <f>INDEX(VTimeSer!AE$4:AE$196,$A8)</f>
        <v>9.2417639924333859</v>
      </c>
      <c r="BW51" s="137">
        <f>INDEX(VTimeSer!AF$4:AF$196,$A8)</f>
        <v>9.2927856167360794</v>
      </c>
      <c r="BX51" s="137">
        <f>INDEX(VTimeSer!AG$4:AG$196,$A8)</f>
        <v>9.326679358137989</v>
      </c>
      <c r="BY51" s="137">
        <f>INDEX(VTimeSer!AH$4:AH$196,$A8)</f>
        <v>9.3507786663292336</v>
      </c>
      <c r="BZ51" s="137">
        <f>INDEX(VTimeSer!AI$4:AI$196,$A8)</f>
        <v>9.4005082757428227</v>
      </c>
      <c r="CA51" s="137">
        <f>INDEX(VTimeSer!AJ$4:AJ$196,$A8)</f>
        <v>9.3884975550587058</v>
      </c>
      <c r="CB51" s="137">
        <f>INDEX(VTimeSer!AK$4:AK$196,$A8)</f>
        <v>9.3865969541973993</v>
      </c>
      <c r="CC51" s="137">
        <f>INDEX(VTimeSer!AL$4:AL$196,$A8)</f>
        <v>9.3898882602321443</v>
      </c>
      <c r="CD51" s="137">
        <f>INDEX(VTimeSer!AM$4:AM$196,$A8)</f>
        <v>9.419439223255873</v>
      </c>
      <c r="CE51" s="137">
        <f>INDEX(VTimeSer!AN$4:AN$196,$A8)</f>
        <v>9.4408569695741189</v>
      </c>
      <c r="CF51" s="137">
        <f>INDEX(VTimeSer!AO$4:AO$196,$A8)</f>
        <v>9.4780825586276425</v>
      </c>
      <c r="CG51" s="137">
        <f>INDEX(VTimeSer!AP$4:AP$196,$A8)</f>
        <v>9.5008345524941085</v>
      </c>
      <c r="CH51" s="137">
        <f>INDEX(VTimeSer!AQ$4:AQ$196,$A8)</f>
        <v>9.5055153663723129</v>
      </c>
      <c r="CI51" s="137">
        <f>INDEX(VTimeSer!AR$4:AR$196,$A8)</f>
        <v>9.4277889446258882</v>
      </c>
      <c r="CJ51" s="138">
        <f>INDEX(VTimeSer!AS$4:AS$196,$A8)</f>
        <v>9.4454486088172764</v>
      </c>
      <c r="CM51" s="149">
        <v>4</v>
      </c>
      <c r="CN51" s="96" t="str">
        <f t="shared" si="16"/>
        <v>Mexico</v>
      </c>
      <c r="CO51" s="137">
        <f t="shared" si="17"/>
        <v>9.2071646161269243</v>
      </c>
      <c r="CP51" s="137">
        <f t="shared" si="18"/>
        <v>9.2417639924333859</v>
      </c>
      <c r="CQ51" s="137">
        <f t="shared" si="19"/>
        <v>9.2927856167360794</v>
      </c>
      <c r="CR51" s="137">
        <f t="shared" si="20"/>
        <v>9.326679358137989</v>
      </c>
      <c r="CS51" s="137">
        <f t="shared" si="21"/>
        <v>9.3507786663292336</v>
      </c>
      <c r="CT51" s="137">
        <f t="shared" si="22"/>
        <v>9.4005082757428227</v>
      </c>
      <c r="CU51" s="137">
        <f t="shared" si="23"/>
        <v>9.3884975550587058</v>
      </c>
      <c r="CV51" s="137">
        <f t="shared" si="24"/>
        <v>9.3865969541973993</v>
      </c>
      <c r="CW51" s="137">
        <f t="shared" si="25"/>
        <v>9.3898882602321443</v>
      </c>
      <c r="CX51" s="137">
        <f t="shared" si="26"/>
        <v>9.419439223255873</v>
      </c>
      <c r="CY51" s="137">
        <f t="shared" si="27"/>
        <v>9.4408569695741189</v>
      </c>
      <c r="CZ51" s="137">
        <f t="shared" si="28"/>
        <v>9.4780825586276425</v>
      </c>
      <c r="DA51" s="137">
        <f t="shared" si="29"/>
        <v>9.5008345524941085</v>
      </c>
      <c r="DB51" s="137">
        <f t="shared" si="30"/>
        <v>9.5055153663723129</v>
      </c>
      <c r="DC51" s="137">
        <f t="shared" si="31"/>
        <v>9.4277889446258882</v>
      </c>
      <c r="DD51" s="138">
        <f t="shared" si="32"/>
        <v>9.4454486088172764</v>
      </c>
      <c r="DR51" s="7">
        <f>Readin_Scores!R56</f>
        <v>0.43594998453515821</v>
      </c>
      <c r="DS51" s="7">
        <f>Vul_Scores!AB56</f>
        <v>0.46234679549616381</v>
      </c>
      <c r="DT51" t="str">
        <f t="shared" si="12"/>
        <v>DJI</v>
      </c>
      <c r="DY51" s="7">
        <v>0.46128869986765531</v>
      </c>
      <c r="DZ51" s="7">
        <v>0.42533499505911471</v>
      </c>
      <c r="EA51" t="s">
        <v>187</v>
      </c>
      <c r="EC51" t="s">
        <v>131</v>
      </c>
      <c r="ED51" s="7">
        <f t="shared" si="1"/>
        <v>-2.6396810961005601E-2</v>
      </c>
      <c r="EE51" s="7">
        <f t="shared" si="2"/>
        <v>0.89829678003132196</v>
      </c>
      <c r="EG51" t="s">
        <v>406</v>
      </c>
      <c r="EH51" s="247">
        <v>0.13673486224198214</v>
      </c>
      <c r="EI51" s="7">
        <v>0.63575079764788311</v>
      </c>
      <c r="EK51" t="s">
        <v>199</v>
      </c>
      <c r="EL51" s="7">
        <v>0.47240125063544935</v>
      </c>
      <c r="EM51" s="249">
        <v>0.8983827018177033</v>
      </c>
    </row>
    <row r="52" spans="15:143">
      <c r="O52" s="203"/>
      <c r="BF52" s="31" t="s">
        <v>121</v>
      </c>
      <c r="BG52" s="32" t="s">
        <v>122</v>
      </c>
      <c r="BH52" s="7">
        <v>9.7384301016912875</v>
      </c>
      <c r="BI52" s="8">
        <v>0.19683950109514411</v>
      </c>
      <c r="BJ52" s="8"/>
      <c r="BK52" s="8"/>
      <c r="BM52" s="9" t="s">
        <v>122</v>
      </c>
      <c r="BN52" s="12" t="s">
        <v>121</v>
      </c>
      <c r="BO52" s="14">
        <v>3</v>
      </c>
      <c r="DR52" s="7">
        <f>Readin_Scores!R57</f>
        <v>0.60405559586361923</v>
      </c>
      <c r="DS52" s="7">
        <f>Vul_Scores!AB57</f>
        <v>0.41806618448861971</v>
      </c>
      <c r="DT52" t="str">
        <f t="shared" si="12"/>
        <v>DMA</v>
      </c>
      <c r="DY52" s="7">
        <v>0.4642424730880107</v>
      </c>
      <c r="DZ52" s="7">
        <v>0.3838413626106067</v>
      </c>
      <c r="EA52" t="s">
        <v>372</v>
      </c>
      <c r="EC52" t="s">
        <v>133</v>
      </c>
      <c r="ED52" s="7">
        <f t="shared" si="1"/>
        <v>0.18598941137499952</v>
      </c>
      <c r="EE52" s="7">
        <f t="shared" si="2"/>
        <v>1.0221217803522389</v>
      </c>
      <c r="EG52" t="s">
        <v>408</v>
      </c>
      <c r="EH52" s="247">
        <v>0.15108466462141601</v>
      </c>
      <c r="EI52" s="7">
        <v>0.98699576446927473</v>
      </c>
      <c r="EK52" t="s">
        <v>96</v>
      </c>
      <c r="EL52" s="7">
        <v>-3.728363048241462E-2</v>
      </c>
      <c r="EM52" s="249">
        <v>0.89895431687957794</v>
      </c>
    </row>
    <row r="53" spans="15:143" ht="16" thickBot="1">
      <c r="BF53" s="31" t="s">
        <v>123</v>
      </c>
      <c r="BG53" s="32" t="s">
        <v>124</v>
      </c>
      <c r="BH53" s="7">
        <v>9.2097829096613424</v>
      </c>
      <c r="BI53" s="8">
        <v>0.29553325541864628</v>
      </c>
      <c r="BJ53" s="8"/>
      <c r="BK53" s="8"/>
      <c r="BM53" s="9" t="s">
        <v>124</v>
      </c>
      <c r="BN53" s="12" t="s">
        <v>123</v>
      </c>
      <c r="BO53" s="14">
        <v>3</v>
      </c>
      <c r="DR53" s="7">
        <f>Readin_Scores!R58</f>
        <v>0.58438530027690261</v>
      </c>
      <c r="DS53" s="7">
        <f>Vul_Scores!AB58</f>
        <v>0.30571574693261222</v>
      </c>
      <c r="DT53" t="str">
        <f t="shared" si="12"/>
        <v>DOM</v>
      </c>
      <c r="DY53" s="7">
        <v>0.46591527895819357</v>
      </c>
      <c r="DZ53" s="7">
        <v>0.4520030000073853</v>
      </c>
      <c r="EA53" t="s">
        <v>364</v>
      </c>
      <c r="EC53" t="s">
        <v>135</v>
      </c>
      <c r="ED53" s="7">
        <f t="shared" si="1"/>
        <v>0.27866955334429039</v>
      </c>
      <c r="EE53" s="7">
        <f t="shared" si="2"/>
        <v>0.89010104720951477</v>
      </c>
      <c r="EG53" t="s">
        <v>79</v>
      </c>
      <c r="EH53" s="247">
        <v>0.15600033457836759</v>
      </c>
      <c r="EI53" s="7">
        <v>0.84073115480922811</v>
      </c>
      <c r="EK53" t="s">
        <v>290</v>
      </c>
      <c r="EL53" s="7">
        <v>-5.082819096339547E-2</v>
      </c>
      <c r="EM53" s="249">
        <v>0.90259303833786109</v>
      </c>
    </row>
    <row r="54" spans="15:143">
      <c r="BF54" s="31" t="s">
        <v>125</v>
      </c>
      <c r="BG54" s="32" t="s">
        <v>126</v>
      </c>
      <c r="BH54" s="7">
        <v>10.176152124186739</v>
      </c>
      <c r="BI54" s="8">
        <v>0.24203887891127693</v>
      </c>
      <c r="BJ54" s="8"/>
      <c r="BK54" s="8"/>
      <c r="BM54" s="9" t="s">
        <v>126</v>
      </c>
      <c r="BN54" s="12" t="s">
        <v>125</v>
      </c>
      <c r="BO54" s="14">
        <v>4</v>
      </c>
      <c r="BS54" s="91" t="s">
        <v>693</v>
      </c>
      <c r="BT54" s="139" t="s">
        <v>677</v>
      </c>
      <c r="BU54" s="139" t="s">
        <v>672</v>
      </c>
      <c r="BV54" s="139" t="s">
        <v>673</v>
      </c>
      <c r="BW54" s="139" t="s">
        <v>674</v>
      </c>
      <c r="BX54" s="139" t="s">
        <v>675</v>
      </c>
      <c r="BY54" s="139" t="s">
        <v>662</v>
      </c>
      <c r="BZ54" s="139" t="s">
        <v>671</v>
      </c>
      <c r="CA54" s="139" t="s">
        <v>664</v>
      </c>
      <c r="CB54" s="92"/>
      <c r="CC54" s="92"/>
      <c r="CD54" s="92" t="str">
        <f>Vul_Scores!AB7</f>
        <v>Vulner Index</v>
      </c>
      <c r="CE54" s="92" t="str">
        <f>Vul_Scores!AC7</f>
        <v>Water</v>
      </c>
      <c r="CF54" s="92" t="str">
        <f>Vul_Scores!AD7</f>
        <v>Agric</v>
      </c>
      <c r="CG54" s="92" t="str">
        <f>Vul_Scores!AE7</f>
        <v>Health</v>
      </c>
      <c r="CH54" s="92" t="str">
        <f>Vul_Scores!AF7</f>
        <v>InfraStruct</v>
      </c>
      <c r="CI54" s="92" t="str">
        <f>Vul_Scores!AG7</f>
        <v>Exposure</v>
      </c>
      <c r="CJ54" s="92" t="str">
        <f>Vul_Scores!AH7</f>
        <v>Sensityivity</v>
      </c>
      <c r="CK54" s="93" t="str">
        <f>Vul_Scores!AI7</f>
        <v>Capacity</v>
      </c>
      <c r="DR54" s="7">
        <f>Readin_Scores!R59</f>
        <v>0.5043189745989507</v>
      </c>
      <c r="DS54" s="7">
        <f>Vul_Scores!AB59</f>
        <v>0.23903407495834286</v>
      </c>
      <c r="DT54" t="str">
        <f t="shared" si="12"/>
        <v>ECU</v>
      </c>
      <c r="DY54" s="7">
        <v>0.47117451154022266</v>
      </c>
      <c r="DZ54" s="7">
        <v>0.54018067769840694</v>
      </c>
      <c r="EA54" t="s">
        <v>416</v>
      </c>
      <c r="EC54" t="s">
        <v>137</v>
      </c>
      <c r="ED54" s="7">
        <f t="shared" si="1"/>
        <v>0.26528489964060786</v>
      </c>
      <c r="EE54" s="7">
        <f t="shared" si="2"/>
        <v>0.74335304955729353</v>
      </c>
      <c r="EG54" t="s">
        <v>151</v>
      </c>
      <c r="EH54" s="247">
        <v>0.16398956500195377</v>
      </c>
      <c r="EI54" s="7">
        <v>0.86920372366656462</v>
      </c>
      <c r="EK54" t="s">
        <v>197</v>
      </c>
      <c r="EL54" s="7">
        <v>0.41742996074674732</v>
      </c>
      <c r="EM54" s="249">
        <v>0.90387034838474722</v>
      </c>
    </row>
    <row r="55" spans="15:143">
      <c r="BF55" s="31" t="s">
        <v>127</v>
      </c>
      <c r="BG55" s="32" t="s">
        <v>128</v>
      </c>
      <c r="BH55" s="7">
        <v>10.033601374753436</v>
      </c>
      <c r="BI55" s="8">
        <v>0.18337484998717488</v>
      </c>
      <c r="BJ55" s="8"/>
      <c r="BK55" s="8"/>
      <c r="BM55" s="9" t="s">
        <v>128</v>
      </c>
      <c r="BN55" s="12" t="s">
        <v>127</v>
      </c>
      <c r="BO55" s="14">
        <v>5</v>
      </c>
      <c r="BS55" s="94">
        <f>AVERAGE(CC55:CC56)</f>
        <v>2.5000000000000001E-2</v>
      </c>
      <c r="BT55" s="140">
        <f>CD55</f>
        <v>0</v>
      </c>
      <c r="BU55" s="140">
        <f t="shared" ref="BU55:CA55" si="34">CE55</f>
        <v>0</v>
      </c>
      <c r="BV55" s="140">
        <f t="shared" si="34"/>
        <v>0</v>
      </c>
      <c r="BW55" s="140">
        <f t="shared" si="34"/>
        <v>0</v>
      </c>
      <c r="BX55" s="140">
        <f t="shared" si="34"/>
        <v>7</v>
      </c>
      <c r="BY55" s="140">
        <f t="shared" si="34"/>
        <v>0</v>
      </c>
      <c r="BZ55" s="140">
        <f t="shared" si="34"/>
        <v>0</v>
      </c>
      <c r="CA55" s="140">
        <f t="shared" si="34"/>
        <v>1</v>
      </c>
      <c r="CB55" s="115"/>
      <c r="CC55" s="115">
        <v>0</v>
      </c>
      <c r="CD55" s="115">
        <f>COUNTIF(Vul_Scores!AB$9:AB$200,"&lt;"&amp;$CC56)</f>
        <v>0</v>
      </c>
      <c r="CE55" s="115">
        <f>COUNTIF(Vul_Scores!AC$9:AC$200,"&lt;"&amp;$CC56)</f>
        <v>0</v>
      </c>
      <c r="CF55" s="115">
        <f>COUNTIF(Vul_Scores!AD$9:AD$200,"&lt;"&amp;$CC56)</f>
        <v>0</v>
      </c>
      <c r="CG55" s="115">
        <f>COUNTIF(Vul_Scores!AE$9:AE$200,"&lt;"&amp;$CC56)</f>
        <v>0</v>
      </c>
      <c r="CH55" s="115">
        <f>COUNTIF(Vul_Scores!AF$9:AF$200,"&lt;"&amp;$CC56)</f>
        <v>7</v>
      </c>
      <c r="CI55" s="115">
        <f>COUNTIF(Vul_Scores!AG$9:AG$200,"&lt;"&amp;$CC56)</f>
        <v>0</v>
      </c>
      <c r="CJ55" s="115">
        <f>COUNTIF(Vul_Scores!AH$9:AH$200,"&lt;"&amp;$CC56)</f>
        <v>0</v>
      </c>
      <c r="CK55" s="114">
        <f>COUNTIF(Vul_Scores!AI$9:AI$200,"&lt;"&amp;$CC56)</f>
        <v>1</v>
      </c>
      <c r="DR55" s="7">
        <f>Readin_Scores!R60</f>
        <v>0.52976932683131062</v>
      </c>
      <c r="DS55" s="7">
        <f>Vul_Scores!AB60</f>
        <v>0.26203771687979066</v>
      </c>
      <c r="DT55" t="str">
        <f t="shared" si="12"/>
        <v>EGY</v>
      </c>
      <c r="DY55" s="7">
        <v>0.47230869473450282</v>
      </c>
      <c r="DZ55" s="7">
        <v>0.50945050346644194</v>
      </c>
      <c r="EA55" t="s">
        <v>374</v>
      </c>
      <c r="EC55" t="s">
        <v>139</v>
      </c>
      <c r="ED55" s="7">
        <f t="shared" si="1"/>
        <v>0.26773160995151996</v>
      </c>
      <c r="EE55" s="7">
        <f t="shared" si="2"/>
        <v>0.79180704371110133</v>
      </c>
      <c r="EG55" t="s">
        <v>191</v>
      </c>
      <c r="EH55" s="247">
        <v>0.17477668583129813</v>
      </c>
      <c r="EI55" s="7">
        <v>0.68245599370818844</v>
      </c>
      <c r="EK55" t="s">
        <v>217</v>
      </c>
      <c r="EL55" s="7">
        <v>0.34451748745817229</v>
      </c>
      <c r="EM55" s="249">
        <v>0.90573909690927623</v>
      </c>
    </row>
    <row r="56" spans="15:143">
      <c r="O56" s="203"/>
      <c r="BF56" s="31" t="s">
        <v>129</v>
      </c>
      <c r="BG56" s="32" t="s">
        <v>130</v>
      </c>
      <c r="BH56" s="7">
        <v>10.394061529271767</v>
      </c>
      <c r="BI56" s="8">
        <v>0.14303527417135259</v>
      </c>
      <c r="BJ56" s="8"/>
      <c r="BK56" s="8"/>
      <c r="BM56" s="9" t="s">
        <v>130</v>
      </c>
      <c r="BN56" s="12" t="s">
        <v>129</v>
      </c>
      <c r="BO56" s="14">
        <v>5</v>
      </c>
      <c r="BS56" s="94">
        <f t="shared" ref="BS56:BS75" si="35">AVERAGE(CC56:CC57)</f>
        <v>7.5000000000000011E-2</v>
      </c>
      <c r="BT56" s="140">
        <f>CD56-CD55</f>
        <v>0</v>
      </c>
      <c r="BU56" s="140">
        <f t="shared" ref="BU56:CA56" si="36">CE56-CE55</f>
        <v>6</v>
      </c>
      <c r="BV56" s="140">
        <f t="shared" si="36"/>
        <v>0</v>
      </c>
      <c r="BW56" s="140">
        <f t="shared" si="36"/>
        <v>9</v>
      </c>
      <c r="BX56" s="140">
        <f t="shared" si="36"/>
        <v>12</v>
      </c>
      <c r="BY56" s="140">
        <f t="shared" si="36"/>
        <v>0</v>
      </c>
      <c r="BZ56" s="140">
        <f t="shared" si="36"/>
        <v>1</v>
      </c>
      <c r="CA56" s="140">
        <f t="shared" si="36"/>
        <v>2</v>
      </c>
      <c r="CB56" s="115"/>
      <c r="CC56" s="115">
        <v>0.05</v>
      </c>
      <c r="CD56" s="115">
        <f>COUNTIF(Vul_Scores!AB$9:AB$200,"&lt;"&amp;$CC57)</f>
        <v>0</v>
      </c>
      <c r="CE56" s="115">
        <f>COUNTIF(Vul_Scores!AC$9:AC$200,"&lt;"&amp;$CC57)</f>
        <v>6</v>
      </c>
      <c r="CF56" s="115">
        <f>COUNTIF(Vul_Scores!AD$9:AD$200,"&lt;"&amp;$CC57)</f>
        <v>0</v>
      </c>
      <c r="CG56" s="115">
        <f>COUNTIF(Vul_Scores!AE$9:AE$200,"&lt;"&amp;$CC57)</f>
        <v>9</v>
      </c>
      <c r="CH56" s="115">
        <f>COUNTIF(Vul_Scores!AF$9:AF$200,"&lt;"&amp;$CC57)</f>
        <v>19</v>
      </c>
      <c r="CI56" s="115">
        <f>COUNTIF(Vul_Scores!AG$9:AG$200,"&lt;"&amp;$CC57)</f>
        <v>0</v>
      </c>
      <c r="CJ56" s="115">
        <f>COUNTIF(Vul_Scores!AH$9:AH$200,"&lt;"&amp;$CC57)</f>
        <v>1</v>
      </c>
      <c r="CK56" s="114">
        <f>COUNTIF(Vul_Scores!AI$9:AI$200,"&lt;"&amp;$CC57)</f>
        <v>3</v>
      </c>
      <c r="DR56" s="7" t="e">
        <f>Readin_Scores!R61</f>
        <v>#N/A</v>
      </c>
      <c r="DS56" s="7">
        <f>Vul_Scores!AB61</f>
        <v>0.31231884458671982</v>
      </c>
      <c r="DT56" t="str">
        <f t="shared" si="12"/>
        <v>SLV</v>
      </c>
      <c r="DY56" s="7">
        <v>0.4757579020342288</v>
      </c>
      <c r="DZ56" s="7">
        <v>0.37367462243261124</v>
      </c>
      <c r="EA56" t="s">
        <v>382</v>
      </c>
      <c r="EC56" t="s">
        <v>141</v>
      </c>
      <c r="ED56" s="7" t="e">
        <f t="shared" si="1"/>
        <v>#N/A</v>
      </c>
      <c r="EE56" s="7" t="e">
        <f t="shared" si="2"/>
        <v>#N/A</v>
      </c>
      <c r="EG56" t="s">
        <v>108</v>
      </c>
      <c r="EH56" s="247">
        <v>0.17698227822478485</v>
      </c>
      <c r="EI56" s="7">
        <v>0.74845678616808464</v>
      </c>
      <c r="EK56" t="s">
        <v>127</v>
      </c>
      <c r="EL56" s="7">
        <v>0.55564654189072893</v>
      </c>
      <c r="EM56" s="249">
        <v>0.90606372901414944</v>
      </c>
    </row>
    <row r="57" spans="15:143">
      <c r="BF57" s="31" t="s">
        <v>131</v>
      </c>
      <c r="BG57" s="32" t="s">
        <v>132</v>
      </c>
      <c r="BH57" s="7">
        <v>7.6553597920115548</v>
      </c>
      <c r="BI57" s="8">
        <v>0.47492600917137745</v>
      </c>
      <c r="BJ57" s="8"/>
      <c r="BK57" s="8"/>
      <c r="BM57" s="9" t="s">
        <v>132</v>
      </c>
      <c r="BN57" s="12" t="s">
        <v>131</v>
      </c>
      <c r="BO57" s="14">
        <v>2</v>
      </c>
      <c r="BS57" s="94">
        <f t="shared" si="35"/>
        <v>0.125</v>
      </c>
      <c r="BT57" s="140">
        <f t="shared" ref="BT57:BT75" si="37">CD57-CD56</f>
        <v>1</v>
      </c>
      <c r="BU57" s="140">
        <f t="shared" ref="BU57:BU75" si="38">CE57-CE56</f>
        <v>18</v>
      </c>
      <c r="BV57" s="140">
        <f t="shared" ref="BV57:BV75" si="39">CF57-CF56</f>
        <v>0</v>
      </c>
      <c r="BW57" s="140">
        <f t="shared" ref="BW57:BW75" si="40">CG57-CG56</f>
        <v>11</v>
      </c>
      <c r="BX57" s="140">
        <f t="shared" ref="BX57:BX75" si="41">CH57-CH56</f>
        <v>19</v>
      </c>
      <c r="BY57" s="140">
        <f t="shared" ref="BY57:BY75" si="42">CI57-CI56</f>
        <v>1</v>
      </c>
      <c r="BZ57" s="140">
        <f t="shared" ref="BZ57:BZ75" si="43">CJ57-CJ56</f>
        <v>3</v>
      </c>
      <c r="CA57" s="140">
        <f t="shared" ref="CA57:CA75" si="44">CK57-CK56</f>
        <v>14</v>
      </c>
      <c r="CB57" s="115"/>
      <c r="CC57" s="115">
        <v>0.1</v>
      </c>
      <c r="CD57" s="115">
        <f>COUNTIF(Vul_Scores!AB$9:AB$200,"&lt;"&amp;$CC58)</f>
        <v>1</v>
      </c>
      <c r="CE57" s="115">
        <f>COUNTIF(Vul_Scores!AC$9:AC$200,"&lt;"&amp;$CC58)</f>
        <v>24</v>
      </c>
      <c r="CF57" s="115">
        <f>COUNTIF(Vul_Scores!AD$9:AD$200,"&lt;"&amp;$CC58)</f>
        <v>0</v>
      </c>
      <c r="CG57" s="115">
        <f>COUNTIF(Vul_Scores!AE$9:AE$200,"&lt;"&amp;$CC58)</f>
        <v>20</v>
      </c>
      <c r="CH57" s="115">
        <f>COUNTIF(Vul_Scores!AF$9:AF$200,"&lt;"&amp;$CC58)</f>
        <v>38</v>
      </c>
      <c r="CI57" s="115">
        <f>COUNTIF(Vul_Scores!AG$9:AG$200,"&lt;"&amp;$CC58)</f>
        <v>1</v>
      </c>
      <c r="CJ57" s="115">
        <f>COUNTIF(Vul_Scores!AH$9:AH$200,"&lt;"&amp;$CC58)</f>
        <v>4</v>
      </c>
      <c r="CK57" s="114">
        <f>COUNTIF(Vul_Scores!AI$9:AI$200,"&lt;"&amp;$CC58)</f>
        <v>17</v>
      </c>
      <c r="DR57" s="7">
        <f>Readin_Scores!R62</f>
        <v>0.40078424595793838</v>
      </c>
      <c r="DS57" s="7">
        <f>Vul_Scores!AB62</f>
        <v>0.45296296086618776</v>
      </c>
      <c r="DT57" t="str">
        <f t="shared" si="12"/>
        <v>GNQ</v>
      </c>
      <c r="DY57" s="7">
        <v>0.47658970718025034</v>
      </c>
      <c r="DZ57" s="7">
        <v>0.48522554176588789</v>
      </c>
      <c r="EA57" t="s">
        <v>336</v>
      </c>
      <c r="EC57" t="s">
        <v>143</v>
      </c>
      <c r="ED57" s="7">
        <f t="shared" si="1"/>
        <v>-5.217871490824938E-2</v>
      </c>
      <c r="EE57" s="7">
        <f t="shared" si="2"/>
        <v>0.85374720682412608</v>
      </c>
      <c r="EG57" t="s">
        <v>133</v>
      </c>
      <c r="EH57" s="247">
        <v>0.18598941137499952</v>
      </c>
      <c r="EI57" s="7">
        <v>1.0221217803522389</v>
      </c>
      <c r="EK57" t="s">
        <v>187</v>
      </c>
      <c r="EL57" s="7">
        <v>5.5633692742116214E-2</v>
      </c>
      <c r="EM57" s="249">
        <v>0.90630368286034568</v>
      </c>
    </row>
    <row r="58" spans="15:143">
      <c r="BF58" s="31" t="s">
        <v>133</v>
      </c>
      <c r="BG58" s="32" t="s">
        <v>134</v>
      </c>
      <c r="BH58" s="7">
        <v>9.0127286824467792</v>
      </c>
      <c r="BI58" s="8">
        <v>0.39768636992948814</v>
      </c>
      <c r="BJ58" s="8"/>
      <c r="BK58" s="8"/>
      <c r="BM58" s="9" t="s">
        <v>134</v>
      </c>
      <c r="BN58" s="12" t="s">
        <v>133</v>
      </c>
      <c r="BO58" s="14">
        <v>3</v>
      </c>
      <c r="BS58" s="94">
        <f t="shared" si="35"/>
        <v>0.17499999999999999</v>
      </c>
      <c r="BT58" s="140">
        <f t="shared" si="37"/>
        <v>12</v>
      </c>
      <c r="BU58" s="140">
        <f t="shared" si="38"/>
        <v>30</v>
      </c>
      <c r="BV58" s="140">
        <f t="shared" si="39"/>
        <v>1</v>
      </c>
      <c r="BW58" s="140">
        <f t="shared" si="40"/>
        <v>24</v>
      </c>
      <c r="BX58" s="140">
        <f t="shared" si="41"/>
        <v>31</v>
      </c>
      <c r="BY58" s="140">
        <f t="shared" si="42"/>
        <v>19</v>
      </c>
      <c r="BZ58" s="140">
        <f t="shared" si="43"/>
        <v>11</v>
      </c>
      <c r="CA58" s="140">
        <f t="shared" si="44"/>
        <v>26</v>
      </c>
      <c r="CB58" s="115"/>
      <c r="CC58" s="115">
        <v>0.15</v>
      </c>
      <c r="CD58" s="115">
        <f>COUNTIF(Vul_Scores!AB$9:AB$200,"&lt;"&amp;$CC59)</f>
        <v>13</v>
      </c>
      <c r="CE58" s="115">
        <f>COUNTIF(Vul_Scores!AC$9:AC$200,"&lt;"&amp;$CC59)</f>
        <v>54</v>
      </c>
      <c r="CF58" s="115">
        <f>COUNTIF(Vul_Scores!AD$9:AD$200,"&lt;"&amp;$CC59)</f>
        <v>1</v>
      </c>
      <c r="CG58" s="115">
        <f>COUNTIF(Vul_Scores!AE$9:AE$200,"&lt;"&amp;$CC59)</f>
        <v>44</v>
      </c>
      <c r="CH58" s="115">
        <f>COUNTIF(Vul_Scores!AF$9:AF$200,"&lt;"&amp;$CC59)</f>
        <v>69</v>
      </c>
      <c r="CI58" s="115">
        <f>COUNTIF(Vul_Scores!AG$9:AG$200,"&lt;"&amp;$CC59)</f>
        <v>20</v>
      </c>
      <c r="CJ58" s="115">
        <f>COUNTIF(Vul_Scores!AH$9:AH$200,"&lt;"&amp;$CC59)</f>
        <v>15</v>
      </c>
      <c r="CK58" s="114">
        <f>COUNTIF(Vul_Scores!AI$9:AI$200,"&lt;"&amp;$CC59)</f>
        <v>43</v>
      </c>
      <c r="DQ58" t="s">
        <v>145</v>
      </c>
      <c r="DR58" s="7">
        <f>Readin_Scores!R63</f>
        <v>0.29504137382906714</v>
      </c>
      <c r="DS58" s="7">
        <f>Vul_Scores!AB63</f>
        <v>0.47544299355117386</v>
      </c>
      <c r="DT58" t="str">
        <f t="shared" si="12"/>
        <v>ERI</v>
      </c>
      <c r="DY58" s="7">
        <v>0.48024163694758681</v>
      </c>
      <c r="DZ58" s="7">
        <v>0.3006673934387602</v>
      </c>
      <c r="EA58" t="s">
        <v>412</v>
      </c>
      <c r="EC58" t="s">
        <v>145</v>
      </c>
      <c r="ED58" s="7">
        <f t="shared" si="1"/>
        <v>-0.18040161972210672</v>
      </c>
      <c r="EE58" s="7">
        <f t="shared" si="2"/>
        <v>0.77048436738024106</v>
      </c>
      <c r="EG58" t="s">
        <v>82</v>
      </c>
      <c r="EH58" s="247">
        <v>0.19470202013727256</v>
      </c>
      <c r="EI58" s="7">
        <v>1.0879913694676624</v>
      </c>
      <c r="EK58" t="s">
        <v>294</v>
      </c>
      <c r="EL58" s="7">
        <v>0.34610498460042693</v>
      </c>
      <c r="EM58" s="249">
        <v>0.90698553016572192</v>
      </c>
    </row>
    <row r="59" spans="15:143">
      <c r="BF59" s="31" t="s">
        <v>135</v>
      </c>
      <c r="BG59" s="32" t="s">
        <v>136</v>
      </c>
      <c r="BH59" s="7">
        <v>8.9798313407743411</v>
      </c>
      <c r="BI59" s="8">
        <v>0.32113431545959376</v>
      </c>
      <c r="BJ59" s="8"/>
      <c r="BK59" s="8"/>
      <c r="BM59" s="9" t="s">
        <v>429</v>
      </c>
      <c r="BN59" s="12" t="s">
        <v>135</v>
      </c>
      <c r="BO59" s="14">
        <v>2</v>
      </c>
      <c r="BS59" s="94">
        <f t="shared" si="35"/>
        <v>0.22500000000000001</v>
      </c>
      <c r="BT59" s="140">
        <f t="shared" si="37"/>
        <v>29</v>
      </c>
      <c r="BU59" s="140">
        <f t="shared" si="38"/>
        <v>25</v>
      </c>
      <c r="BV59" s="140">
        <f t="shared" si="39"/>
        <v>6</v>
      </c>
      <c r="BW59" s="140">
        <f t="shared" si="40"/>
        <v>18</v>
      </c>
      <c r="BX59" s="140">
        <f t="shared" si="41"/>
        <v>26</v>
      </c>
      <c r="BY59" s="140">
        <f t="shared" si="42"/>
        <v>38</v>
      </c>
      <c r="BZ59" s="140">
        <f t="shared" si="43"/>
        <v>17</v>
      </c>
      <c r="CA59" s="140">
        <f t="shared" si="44"/>
        <v>33</v>
      </c>
      <c r="CB59" s="115"/>
      <c r="CC59" s="115">
        <v>0.2</v>
      </c>
      <c r="CD59" s="115">
        <f>COUNTIF(Vul_Scores!AB$9:AB$200,"&lt;"&amp;$CC60)</f>
        <v>42</v>
      </c>
      <c r="CE59" s="115">
        <f>COUNTIF(Vul_Scores!AC$9:AC$200,"&lt;"&amp;$CC60)</f>
        <v>79</v>
      </c>
      <c r="CF59" s="115">
        <f>COUNTIF(Vul_Scores!AD$9:AD$200,"&lt;"&amp;$CC60)</f>
        <v>7</v>
      </c>
      <c r="CG59" s="115">
        <f>COUNTIF(Vul_Scores!AE$9:AE$200,"&lt;"&amp;$CC60)</f>
        <v>62</v>
      </c>
      <c r="CH59" s="115">
        <f>COUNTIF(Vul_Scores!AF$9:AF$200,"&lt;"&amp;$CC60)</f>
        <v>95</v>
      </c>
      <c r="CI59" s="115">
        <f>COUNTIF(Vul_Scores!AG$9:AG$200,"&lt;"&amp;$CC60)</f>
        <v>58</v>
      </c>
      <c r="CJ59" s="115">
        <f>COUNTIF(Vul_Scores!AH$9:AH$200,"&lt;"&amp;$CC60)</f>
        <v>32</v>
      </c>
      <c r="CK59" s="114">
        <f>COUNTIF(Vul_Scores!AI$9:AI$200,"&lt;"&amp;$CC60)</f>
        <v>76</v>
      </c>
      <c r="DR59" s="7">
        <f>Readin_Scores!R64</f>
        <v>0.76099734535997854</v>
      </c>
      <c r="DS59" s="7">
        <f>Vul_Scores!AB64</f>
        <v>0.28718686741305605</v>
      </c>
      <c r="DT59" t="str">
        <f t="shared" si="12"/>
        <v>EST</v>
      </c>
      <c r="DY59" s="7">
        <v>0.48700626477616943</v>
      </c>
      <c r="DZ59" s="7">
        <v>0.39967330731097633</v>
      </c>
      <c r="EA59" t="s">
        <v>77</v>
      </c>
      <c r="EC59" t="s">
        <v>147</v>
      </c>
      <c r="ED59" s="7">
        <f t="shared" si="1"/>
        <v>0.47381047794692249</v>
      </c>
      <c r="EE59" s="7">
        <f t="shared" si="2"/>
        <v>1.0481842127730345</v>
      </c>
      <c r="EG59" t="s">
        <v>328</v>
      </c>
      <c r="EH59" s="247">
        <v>0.19576171553217725</v>
      </c>
      <c r="EI59" s="7">
        <v>0.98462219278735053</v>
      </c>
      <c r="EK59" t="s">
        <v>104</v>
      </c>
      <c r="EL59" s="7">
        <v>-0.2220008644849496</v>
      </c>
      <c r="EM59" s="249">
        <v>0.90700995636891779</v>
      </c>
    </row>
    <row r="60" spans="15:143">
      <c r="BF60" s="31" t="s">
        <v>137</v>
      </c>
      <c r="BG60" s="32" t="s">
        <v>138</v>
      </c>
      <c r="BH60" s="7">
        <v>8.9468844141969139</v>
      </c>
      <c r="BI60" s="8">
        <v>0.25324141372142062</v>
      </c>
      <c r="BJ60" s="8"/>
      <c r="BK60" s="8"/>
      <c r="BM60" s="9" t="s">
        <v>138</v>
      </c>
      <c r="BN60" s="12" t="s">
        <v>137</v>
      </c>
      <c r="BO60" s="14">
        <v>2</v>
      </c>
      <c r="BS60" s="94">
        <f t="shared" si="35"/>
        <v>0.27500000000000002</v>
      </c>
      <c r="BT60" s="140">
        <f t="shared" si="37"/>
        <v>43</v>
      </c>
      <c r="BU60" s="140">
        <f t="shared" si="38"/>
        <v>28</v>
      </c>
      <c r="BV60" s="140">
        <f t="shared" si="39"/>
        <v>13</v>
      </c>
      <c r="BW60" s="140">
        <f t="shared" si="40"/>
        <v>23</v>
      </c>
      <c r="BX60" s="140">
        <f t="shared" si="41"/>
        <v>31</v>
      </c>
      <c r="BY60" s="140">
        <f t="shared" si="42"/>
        <v>39</v>
      </c>
      <c r="BZ60" s="140">
        <f t="shared" si="43"/>
        <v>22</v>
      </c>
      <c r="CA60" s="140">
        <f t="shared" si="44"/>
        <v>18</v>
      </c>
      <c r="CB60" s="115"/>
      <c r="CC60" s="115">
        <v>0.25</v>
      </c>
      <c r="CD60" s="115">
        <f>COUNTIF(Vul_Scores!AB$9:AB$200,"&lt;"&amp;$CC61)</f>
        <v>85</v>
      </c>
      <c r="CE60" s="115">
        <f>COUNTIF(Vul_Scores!AC$9:AC$200,"&lt;"&amp;$CC61)</f>
        <v>107</v>
      </c>
      <c r="CF60" s="115">
        <f>COUNTIF(Vul_Scores!AD$9:AD$200,"&lt;"&amp;$CC61)</f>
        <v>20</v>
      </c>
      <c r="CG60" s="115">
        <f>COUNTIF(Vul_Scores!AE$9:AE$200,"&lt;"&amp;$CC61)</f>
        <v>85</v>
      </c>
      <c r="CH60" s="115">
        <f>COUNTIF(Vul_Scores!AF$9:AF$200,"&lt;"&amp;$CC61)</f>
        <v>126</v>
      </c>
      <c r="CI60" s="115">
        <f>COUNTIF(Vul_Scores!AG$9:AG$200,"&lt;"&amp;$CC61)</f>
        <v>97</v>
      </c>
      <c r="CJ60" s="115">
        <f>COUNTIF(Vul_Scores!AH$9:AH$200,"&lt;"&amp;$CC61)</f>
        <v>54</v>
      </c>
      <c r="CK60" s="114">
        <f>COUNTIF(Vul_Scores!AI$9:AI$200,"&lt;"&amp;$CC61)</f>
        <v>94</v>
      </c>
      <c r="DR60" s="7">
        <f>Readin_Scores!R65</f>
        <v>0.37395206256634489</v>
      </c>
      <c r="DS60" s="7">
        <f>Vul_Scores!AB65</f>
        <v>0.56960955303284988</v>
      </c>
      <c r="DT60" t="str">
        <f t="shared" si="12"/>
        <v>ETH</v>
      </c>
      <c r="DY60" s="7">
        <v>0.48737005504373054</v>
      </c>
      <c r="DZ60" s="7">
        <v>0.32696068494244973</v>
      </c>
      <c r="EA60" t="s">
        <v>230</v>
      </c>
      <c r="EC60" t="s">
        <v>149</v>
      </c>
      <c r="ED60" s="7">
        <f t="shared" si="1"/>
        <v>-0.19565749046650499</v>
      </c>
      <c r="EE60" s="7">
        <f t="shared" si="2"/>
        <v>0.94356161559919483</v>
      </c>
      <c r="EG60" t="s">
        <v>362</v>
      </c>
      <c r="EH60" s="247">
        <v>0.20069376083635809</v>
      </c>
      <c r="EI60" s="7">
        <v>0.8413690579242401</v>
      </c>
      <c r="EK60" t="s">
        <v>334</v>
      </c>
      <c r="EL60" s="7">
        <v>0.24803675073046766</v>
      </c>
      <c r="EM60" s="249">
        <v>0.90711166676872979</v>
      </c>
    </row>
    <row r="61" spans="15:143">
      <c r="BF61" s="31" t="s">
        <v>139</v>
      </c>
      <c r="BG61" s="32" t="s">
        <v>140</v>
      </c>
      <c r="BH61" s="7">
        <v>8.5741188146120688</v>
      </c>
      <c r="BI61" s="8">
        <v>0.27481789049090172</v>
      </c>
      <c r="BJ61" s="8"/>
      <c r="BK61" s="8"/>
      <c r="BM61" s="9" t="s">
        <v>140</v>
      </c>
      <c r="BN61" s="12" t="s">
        <v>139</v>
      </c>
      <c r="BO61" s="14">
        <v>2</v>
      </c>
      <c r="BS61" s="94">
        <f t="shared" si="35"/>
        <v>0.32499999999999996</v>
      </c>
      <c r="BT61" s="140">
        <f t="shared" si="37"/>
        <v>26</v>
      </c>
      <c r="BU61" s="140">
        <f t="shared" si="38"/>
        <v>28</v>
      </c>
      <c r="BV61" s="140">
        <f t="shared" si="39"/>
        <v>18</v>
      </c>
      <c r="BW61" s="140">
        <f t="shared" si="40"/>
        <v>25</v>
      </c>
      <c r="BX61" s="140">
        <f t="shared" si="41"/>
        <v>16</v>
      </c>
      <c r="BY61" s="140">
        <f t="shared" si="42"/>
        <v>23</v>
      </c>
      <c r="BZ61" s="140">
        <f t="shared" si="43"/>
        <v>24</v>
      </c>
      <c r="CA61" s="140">
        <f t="shared" si="44"/>
        <v>15</v>
      </c>
      <c r="CB61" s="115"/>
      <c r="CC61" s="115">
        <v>0.3</v>
      </c>
      <c r="CD61" s="115">
        <f>COUNTIF(Vul_Scores!AB$9:AB$200,"&lt;"&amp;$CC62)</f>
        <v>111</v>
      </c>
      <c r="CE61" s="115">
        <f>COUNTIF(Vul_Scores!AC$9:AC$200,"&lt;"&amp;$CC62)</f>
        <v>135</v>
      </c>
      <c r="CF61" s="115">
        <f>COUNTIF(Vul_Scores!AD$9:AD$200,"&lt;"&amp;$CC62)</f>
        <v>38</v>
      </c>
      <c r="CG61" s="115">
        <f>COUNTIF(Vul_Scores!AE$9:AE$200,"&lt;"&amp;$CC62)</f>
        <v>110</v>
      </c>
      <c r="CH61" s="115">
        <f>COUNTIF(Vul_Scores!AF$9:AF$200,"&lt;"&amp;$CC62)</f>
        <v>142</v>
      </c>
      <c r="CI61" s="115">
        <f>COUNTIF(Vul_Scores!AG$9:AG$200,"&lt;"&amp;$CC62)</f>
        <v>120</v>
      </c>
      <c r="CJ61" s="115">
        <f>COUNTIF(Vul_Scores!AH$9:AH$200,"&lt;"&amp;$CC62)</f>
        <v>78</v>
      </c>
      <c r="CK61" s="114">
        <f>COUNTIF(Vul_Scores!AI$9:AI$200,"&lt;"&amp;$CC62)</f>
        <v>109</v>
      </c>
      <c r="DR61" s="7">
        <f>Readin_Scores!R66</f>
        <v>0.51659664433425923</v>
      </c>
      <c r="DS61" s="7">
        <f>Vul_Scores!AB66</f>
        <v>0.35260707933230545</v>
      </c>
      <c r="DT61" t="str">
        <f t="shared" si="12"/>
        <v>FJI</v>
      </c>
      <c r="DY61" s="7">
        <v>0.48822503557386637</v>
      </c>
      <c r="DZ61" s="7">
        <v>0.36906766872322638</v>
      </c>
      <c r="EA61" t="s">
        <v>244</v>
      </c>
      <c r="EC61" t="s">
        <v>151</v>
      </c>
      <c r="ED61" s="7">
        <f t="shared" si="1"/>
        <v>0.16398956500195377</v>
      </c>
      <c r="EE61" s="7">
        <f t="shared" si="2"/>
        <v>0.86920372366656462</v>
      </c>
      <c r="EG61" t="s">
        <v>43</v>
      </c>
      <c r="EH61" s="247">
        <v>0.21805902996418464</v>
      </c>
      <c r="EI61" s="7">
        <v>0.80279757289513975</v>
      </c>
      <c r="EK61" t="s">
        <v>41</v>
      </c>
      <c r="EL61" s="7">
        <v>0.28754211793589202</v>
      </c>
      <c r="EM61" s="249">
        <v>0.90944721813639917</v>
      </c>
    </row>
    <row r="62" spans="15:143">
      <c r="BF62" s="31" t="s">
        <v>141</v>
      </c>
      <c r="BG62" s="32" t="s">
        <v>142</v>
      </c>
      <c r="BH62" s="7">
        <v>8.7241060204506624</v>
      </c>
      <c r="BI62" s="8">
        <v>0.31208763573154963</v>
      </c>
      <c r="BJ62" s="8"/>
      <c r="BK62" s="8"/>
      <c r="BM62" s="9" t="s">
        <v>142</v>
      </c>
      <c r="BN62" s="12" t="s">
        <v>141</v>
      </c>
      <c r="BO62" s="14">
        <v>2</v>
      </c>
      <c r="BS62" s="94">
        <f t="shared" si="35"/>
        <v>0.375</v>
      </c>
      <c r="BT62" s="140">
        <f t="shared" si="37"/>
        <v>17</v>
      </c>
      <c r="BU62" s="140">
        <f t="shared" si="38"/>
        <v>21</v>
      </c>
      <c r="BV62" s="140">
        <f t="shared" si="39"/>
        <v>20</v>
      </c>
      <c r="BW62" s="140">
        <f t="shared" si="40"/>
        <v>9</v>
      </c>
      <c r="BX62" s="140">
        <f t="shared" si="41"/>
        <v>25</v>
      </c>
      <c r="BY62" s="140">
        <f t="shared" si="42"/>
        <v>23</v>
      </c>
      <c r="BZ62" s="140">
        <f t="shared" si="43"/>
        <v>36</v>
      </c>
      <c r="CA62" s="140">
        <f t="shared" si="44"/>
        <v>13</v>
      </c>
      <c r="CB62" s="115"/>
      <c r="CC62" s="115">
        <v>0.35</v>
      </c>
      <c r="CD62" s="115">
        <f>COUNTIF(Vul_Scores!AB$9:AB$200,"&lt;"&amp;$CC63)</f>
        <v>128</v>
      </c>
      <c r="CE62" s="115">
        <f>COUNTIF(Vul_Scores!AC$9:AC$200,"&lt;"&amp;$CC63)</f>
        <v>156</v>
      </c>
      <c r="CF62" s="115">
        <f>COUNTIF(Vul_Scores!AD$9:AD$200,"&lt;"&amp;$CC63)</f>
        <v>58</v>
      </c>
      <c r="CG62" s="115">
        <f>COUNTIF(Vul_Scores!AE$9:AE$200,"&lt;"&amp;$CC63)</f>
        <v>119</v>
      </c>
      <c r="CH62" s="115">
        <f>COUNTIF(Vul_Scores!AF$9:AF$200,"&lt;"&amp;$CC63)</f>
        <v>167</v>
      </c>
      <c r="CI62" s="115">
        <f>COUNTIF(Vul_Scores!AG$9:AG$200,"&lt;"&amp;$CC63)</f>
        <v>143</v>
      </c>
      <c r="CJ62" s="115">
        <f>COUNTIF(Vul_Scores!AH$9:AH$200,"&lt;"&amp;$CC63)</f>
        <v>114</v>
      </c>
      <c r="CK62" s="114">
        <f>COUNTIF(Vul_Scores!AI$9:AI$200,"&lt;"&amp;$CC63)</f>
        <v>122</v>
      </c>
      <c r="DR62" s="7">
        <f>Readin_Scores!R67</f>
        <v>0.80644006291238202</v>
      </c>
      <c r="DS62" s="7">
        <f>Vul_Scores!AB67</f>
        <v>0.20770063725318391</v>
      </c>
      <c r="DT62" t="str">
        <f t="shared" si="12"/>
        <v>FIN</v>
      </c>
      <c r="DY62" s="7">
        <v>0.49614039387940689</v>
      </c>
      <c r="DZ62" s="7">
        <v>0.30857776177853163</v>
      </c>
      <c r="EA62" t="s">
        <v>286</v>
      </c>
      <c r="EC62" t="s">
        <v>153</v>
      </c>
      <c r="ED62" s="7">
        <f t="shared" si="1"/>
        <v>0.59873942565919813</v>
      </c>
      <c r="EE62" s="7">
        <f t="shared" si="2"/>
        <v>1.014140700165566</v>
      </c>
      <c r="EG62" t="s">
        <v>266</v>
      </c>
      <c r="EH62" s="247">
        <v>0.22822074309739127</v>
      </c>
      <c r="EI62" s="7">
        <v>0.98916253155683598</v>
      </c>
      <c r="EK62" t="s">
        <v>380</v>
      </c>
      <c r="EL62" s="7">
        <v>-0.11909321607363782</v>
      </c>
      <c r="EM62" s="249">
        <v>0.91083891866620714</v>
      </c>
    </row>
    <row r="63" spans="15:143">
      <c r="BF63" s="31" t="s">
        <v>143</v>
      </c>
      <c r="BG63" s="32" t="s">
        <v>144</v>
      </c>
      <c r="BH63" s="7">
        <v>10.403060863804166</v>
      </c>
      <c r="BI63" s="8">
        <v>0.45510616568592499</v>
      </c>
      <c r="BJ63" s="8"/>
      <c r="BK63" s="8"/>
      <c r="BM63" s="9" t="s">
        <v>144</v>
      </c>
      <c r="BN63" s="12" t="s">
        <v>143</v>
      </c>
      <c r="BO63" s="14">
        <v>4</v>
      </c>
      <c r="BS63" s="94">
        <f t="shared" si="35"/>
        <v>0.42500000000000004</v>
      </c>
      <c r="BT63" s="140">
        <f t="shared" si="37"/>
        <v>17</v>
      </c>
      <c r="BU63" s="140">
        <f t="shared" si="38"/>
        <v>15</v>
      </c>
      <c r="BV63" s="140">
        <f t="shared" si="39"/>
        <v>23</v>
      </c>
      <c r="BW63" s="140">
        <f t="shared" si="40"/>
        <v>8</v>
      </c>
      <c r="BX63" s="140">
        <f t="shared" si="41"/>
        <v>14</v>
      </c>
      <c r="BY63" s="140">
        <f t="shared" si="42"/>
        <v>26</v>
      </c>
      <c r="BZ63" s="140">
        <f t="shared" si="43"/>
        <v>36</v>
      </c>
      <c r="CA63" s="140">
        <f t="shared" si="44"/>
        <v>9</v>
      </c>
      <c r="CB63" s="115"/>
      <c r="CC63" s="115">
        <v>0.4</v>
      </c>
      <c r="CD63" s="115">
        <f>COUNTIF(Vul_Scores!AB$9:AB$200,"&lt;"&amp;$CC64)</f>
        <v>145</v>
      </c>
      <c r="CE63" s="115">
        <f>COUNTIF(Vul_Scores!AC$9:AC$200,"&lt;"&amp;$CC64)</f>
        <v>171</v>
      </c>
      <c r="CF63" s="115">
        <f>COUNTIF(Vul_Scores!AD$9:AD$200,"&lt;"&amp;$CC64)</f>
        <v>81</v>
      </c>
      <c r="CG63" s="115">
        <f>COUNTIF(Vul_Scores!AE$9:AE$200,"&lt;"&amp;$CC64)</f>
        <v>127</v>
      </c>
      <c r="CH63" s="115">
        <f>COUNTIF(Vul_Scores!AF$9:AF$200,"&lt;"&amp;$CC64)</f>
        <v>181</v>
      </c>
      <c r="CI63" s="115">
        <f>COUNTIF(Vul_Scores!AG$9:AG$200,"&lt;"&amp;$CC64)</f>
        <v>169</v>
      </c>
      <c r="CJ63" s="115">
        <f>COUNTIF(Vul_Scores!AH$9:AH$200,"&lt;"&amp;$CC64)</f>
        <v>150</v>
      </c>
      <c r="CK63" s="114">
        <f>COUNTIF(Vul_Scores!AI$9:AI$200,"&lt;"&amp;$CC64)</f>
        <v>131</v>
      </c>
      <c r="DR63" s="7">
        <f>Readin_Scores!R68</f>
        <v>0.70134630492004657</v>
      </c>
      <c r="DS63" s="7">
        <f>Vul_Scores!AB68</f>
        <v>0.15904806924041334</v>
      </c>
      <c r="DT63" t="str">
        <f t="shared" si="12"/>
        <v>FRA</v>
      </c>
      <c r="DY63" s="7">
        <v>0.50356722115637598</v>
      </c>
      <c r="DZ63" s="7">
        <v>0.48819020344607306</v>
      </c>
      <c r="EA63" t="s">
        <v>258</v>
      </c>
      <c r="EC63" t="s">
        <v>155</v>
      </c>
      <c r="ED63" s="7">
        <f t="shared" si="1"/>
        <v>0.5422982356796332</v>
      </c>
      <c r="EE63" s="7">
        <f t="shared" si="2"/>
        <v>0.86039437416045994</v>
      </c>
      <c r="EG63" t="s">
        <v>189</v>
      </c>
      <c r="EH63" s="247">
        <v>0.2330188871392504</v>
      </c>
      <c r="EI63" s="7">
        <v>0.79645481868713519</v>
      </c>
      <c r="EK63" t="s">
        <v>316</v>
      </c>
      <c r="EL63" s="7">
        <v>0.45251088892518332</v>
      </c>
      <c r="EM63" s="249">
        <v>0.91186961698305213</v>
      </c>
    </row>
    <row r="64" spans="15:143">
      <c r="BF64" s="31" t="s">
        <v>145</v>
      </c>
      <c r="BG64" s="32" t="s">
        <v>146</v>
      </c>
      <c r="BH64" s="7">
        <v>6.2351921132830572</v>
      </c>
      <c r="BI64" s="8">
        <v>0.48652165847263978</v>
      </c>
      <c r="BJ64" s="8"/>
      <c r="BK64" s="8"/>
      <c r="BM64" s="9" t="s">
        <v>146</v>
      </c>
      <c r="BN64" s="12" t="s">
        <v>145</v>
      </c>
      <c r="BO64" s="14">
        <v>1</v>
      </c>
      <c r="BS64" s="94">
        <f t="shared" si="35"/>
        <v>0.47499999999999998</v>
      </c>
      <c r="BT64" s="140">
        <f t="shared" si="37"/>
        <v>24</v>
      </c>
      <c r="BU64" s="140">
        <f t="shared" si="38"/>
        <v>14</v>
      </c>
      <c r="BV64" s="140">
        <f t="shared" si="39"/>
        <v>24</v>
      </c>
      <c r="BW64" s="140">
        <f t="shared" si="40"/>
        <v>10</v>
      </c>
      <c r="BX64" s="140">
        <f t="shared" si="41"/>
        <v>8</v>
      </c>
      <c r="BY64" s="140">
        <f t="shared" si="42"/>
        <v>18</v>
      </c>
      <c r="BZ64" s="140">
        <f t="shared" si="43"/>
        <v>27</v>
      </c>
      <c r="CA64" s="140">
        <f t="shared" si="44"/>
        <v>11</v>
      </c>
      <c r="CB64" s="115"/>
      <c r="CC64" s="115">
        <v>0.45</v>
      </c>
      <c r="CD64" s="115">
        <f>COUNTIF(Vul_Scores!AB$9:AB$200,"&lt;"&amp;$CC65)</f>
        <v>169</v>
      </c>
      <c r="CE64" s="115">
        <f>COUNTIF(Vul_Scores!AC$9:AC$200,"&lt;"&amp;$CC65)</f>
        <v>185</v>
      </c>
      <c r="CF64" s="115">
        <f>COUNTIF(Vul_Scores!AD$9:AD$200,"&lt;"&amp;$CC65)</f>
        <v>105</v>
      </c>
      <c r="CG64" s="115">
        <f>COUNTIF(Vul_Scores!AE$9:AE$200,"&lt;"&amp;$CC65)</f>
        <v>137</v>
      </c>
      <c r="CH64" s="115">
        <f>COUNTIF(Vul_Scores!AF$9:AF$200,"&lt;"&amp;$CC65)</f>
        <v>189</v>
      </c>
      <c r="CI64" s="115">
        <f>COUNTIF(Vul_Scores!AG$9:AG$200,"&lt;"&amp;$CC65)</f>
        <v>187</v>
      </c>
      <c r="CJ64" s="115">
        <f>COUNTIF(Vul_Scores!AH$9:AH$200,"&lt;"&amp;$CC65)</f>
        <v>177</v>
      </c>
      <c r="CK64" s="114">
        <f>COUNTIF(Vul_Scores!AI$9:AI$200,"&lt;"&amp;$CC65)</f>
        <v>142</v>
      </c>
      <c r="DR64" s="7">
        <f>Readin_Scores!R69</f>
        <v>0.48517670506412414</v>
      </c>
      <c r="DS64" s="7">
        <f>Vul_Scores!AB69</f>
        <v>0.3704431270940915</v>
      </c>
      <c r="DT64" t="str">
        <f t="shared" si="12"/>
        <v>GAB</v>
      </c>
      <c r="DY64" s="7">
        <v>0.50442590994039571</v>
      </c>
      <c r="DZ64" s="7">
        <v>0.43886460065423344</v>
      </c>
      <c r="EA64" t="s">
        <v>159</v>
      </c>
      <c r="EC64" t="s">
        <v>157</v>
      </c>
      <c r="ED64" s="7">
        <f t="shared" si="1"/>
        <v>0.11473357797003264</v>
      </c>
      <c r="EE64" s="7">
        <f t="shared" si="2"/>
        <v>0.85561983215821558</v>
      </c>
      <c r="EG64" t="s">
        <v>73</v>
      </c>
      <c r="EH64" s="247">
        <v>0.23736339829419068</v>
      </c>
      <c r="EI64" s="7">
        <v>0.87704138797689435</v>
      </c>
      <c r="EK64" t="s">
        <v>348</v>
      </c>
      <c r="EL64" s="7">
        <v>0.53683078805713225</v>
      </c>
      <c r="EM64" s="249">
        <v>0.91215752471826861</v>
      </c>
    </row>
    <row r="65" spans="58:143" ht="18">
      <c r="BF65" s="31" t="s">
        <v>147</v>
      </c>
      <c r="BG65" s="32" t="s">
        <v>148</v>
      </c>
      <c r="BH65" s="7">
        <v>9.7506530274527119</v>
      </c>
      <c r="BI65" s="8">
        <v>0.29272021362137329</v>
      </c>
      <c r="BJ65" s="8"/>
      <c r="BK65" s="8"/>
      <c r="BM65" s="9" t="s">
        <v>148</v>
      </c>
      <c r="BN65" s="12" t="s">
        <v>147</v>
      </c>
      <c r="BO65" s="14">
        <v>4</v>
      </c>
      <c r="BS65" s="94">
        <f t="shared" si="35"/>
        <v>0.52500000000000002</v>
      </c>
      <c r="BT65" s="140">
        <f t="shared" si="37"/>
        <v>17</v>
      </c>
      <c r="BU65" s="140">
        <f t="shared" si="38"/>
        <v>2</v>
      </c>
      <c r="BV65" s="140">
        <f t="shared" si="39"/>
        <v>25</v>
      </c>
      <c r="BW65" s="140">
        <f t="shared" si="40"/>
        <v>14</v>
      </c>
      <c r="BX65" s="140">
        <f t="shared" si="41"/>
        <v>2</v>
      </c>
      <c r="BY65" s="140">
        <f t="shared" si="42"/>
        <v>3</v>
      </c>
      <c r="BZ65" s="140">
        <f t="shared" si="43"/>
        <v>10</v>
      </c>
      <c r="CA65" s="140">
        <f t="shared" si="44"/>
        <v>3</v>
      </c>
      <c r="CB65" s="162" t="s">
        <v>701</v>
      </c>
      <c r="CC65" s="115">
        <v>0.5</v>
      </c>
      <c r="CD65" s="115">
        <f>COUNTIF(Vul_Scores!AB$9:AB$200,"&lt;"&amp;$CC66)</f>
        <v>186</v>
      </c>
      <c r="CE65" s="115">
        <f>COUNTIF(Vul_Scores!AC$9:AC$200,"&lt;"&amp;$CC66)</f>
        <v>187</v>
      </c>
      <c r="CF65" s="115">
        <f>COUNTIF(Vul_Scores!AD$9:AD$200,"&lt;"&amp;$CC66)</f>
        <v>130</v>
      </c>
      <c r="CG65" s="115">
        <f>COUNTIF(Vul_Scores!AE$9:AE$200,"&lt;"&amp;$CC66)</f>
        <v>151</v>
      </c>
      <c r="CH65" s="115">
        <f>COUNTIF(Vul_Scores!AF$9:AF$200,"&lt;"&amp;$CC66)</f>
        <v>191</v>
      </c>
      <c r="CI65" s="115">
        <f>COUNTIF(Vul_Scores!AG$9:AG$200,"&lt;"&amp;$CC66)</f>
        <v>190</v>
      </c>
      <c r="CJ65" s="115">
        <f>COUNTIF(Vul_Scores!AH$9:AH$200,"&lt;"&amp;$CC66)</f>
        <v>187</v>
      </c>
      <c r="CK65" s="114">
        <f>COUNTIF(Vul_Scores!AI$9:AI$200,"&lt;"&amp;$CC66)</f>
        <v>145</v>
      </c>
      <c r="DR65" s="7" t="e">
        <f>Readin_Scores!R70</f>
        <v>#N/A</v>
      </c>
      <c r="DS65" s="7">
        <f>Vul_Scores!AB70</f>
        <v>0.43886460065423344</v>
      </c>
      <c r="DT65" t="str">
        <f t="shared" si="12"/>
        <v>GMB</v>
      </c>
      <c r="DY65" s="7">
        <v>0.50597054547982834</v>
      </c>
      <c r="DZ65" s="7">
        <v>0.24319547657736015</v>
      </c>
      <c r="EA65" t="s">
        <v>410</v>
      </c>
      <c r="EC65" t="s">
        <v>159</v>
      </c>
      <c r="ED65" s="7" t="e">
        <f t="shared" si="1"/>
        <v>#N/A</v>
      </c>
      <c r="EE65" s="7" t="e">
        <f t="shared" si="2"/>
        <v>#N/A</v>
      </c>
      <c r="EG65" t="s">
        <v>224</v>
      </c>
      <c r="EH65" s="247">
        <v>0.24327676389516811</v>
      </c>
      <c r="EI65" s="7">
        <v>0.82044502076650372</v>
      </c>
      <c r="EK65" t="s">
        <v>77</v>
      </c>
      <c r="EL65" s="7">
        <v>0.11294504437592762</v>
      </c>
      <c r="EM65" s="249">
        <v>0.91229165899788023</v>
      </c>
    </row>
    <row r="66" spans="58:143">
      <c r="BF66" s="31" t="s">
        <v>149</v>
      </c>
      <c r="BG66" s="32" t="s">
        <v>150</v>
      </c>
      <c r="BH66" s="7">
        <v>6.7807556785757237</v>
      </c>
      <c r="BI66" s="8">
        <v>0.55876927525507214</v>
      </c>
      <c r="BJ66" s="8"/>
      <c r="BK66" s="8"/>
      <c r="BM66" s="9" t="s">
        <v>150</v>
      </c>
      <c r="BN66" s="12" t="s">
        <v>149</v>
      </c>
      <c r="BO66" s="14">
        <v>1</v>
      </c>
      <c r="BS66" s="94">
        <f t="shared" si="35"/>
        <v>0.57499999999999996</v>
      </c>
      <c r="BT66" s="140">
        <f t="shared" si="37"/>
        <v>3</v>
      </c>
      <c r="BU66" s="140">
        <f t="shared" si="38"/>
        <v>3</v>
      </c>
      <c r="BV66" s="140">
        <f t="shared" si="39"/>
        <v>25</v>
      </c>
      <c r="BW66" s="140">
        <f t="shared" si="40"/>
        <v>10</v>
      </c>
      <c r="BX66" s="140">
        <f t="shared" si="41"/>
        <v>1</v>
      </c>
      <c r="BY66" s="140">
        <f t="shared" si="42"/>
        <v>1</v>
      </c>
      <c r="BZ66" s="140">
        <f t="shared" si="43"/>
        <v>5</v>
      </c>
      <c r="CA66" s="140">
        <f t="shared" si="44"/>
        <v>11</v>
      </c>
      <c r="CB66" s="115"/>
      <c r="CC66" s="115">
        <v>0.55000000000000004</v>
      </c>
      <c r="CD66" s="115">
        <f>COUNTIF(Vul_Scores!AB$9:AB$200,"&lt;"&amp;$CC67)</f>
        <v>189</v>
      </c>
      <c r="CE66" s="115">
        <f>COUNTIF(Vul_Scores!AC$9:AC$200,"&lt;"&amp;$CC67)</f>
        <v>190</v>
      </c>
      <c r="CF66" s="115">
        <f>COUNTIF(Vul_Scores!AD$9:AD$200,"&lt;"&amp;$CC67)</f>
        <v>155</v>
      </c>
      <c r="CG66" s="115">
        <f>COUNTIF(Vul_Scores!AE$9:AE$200,"&lt;"&amp;$CC67)</f>
        <v>161</v>
      </c>
      <c r="CH66" s="115">
        <f>COUNTIF(Vul_Scores!AF$9:AF$200,"&lt;"&amp;$CC67)</f>
        <v>192</v>
      </c>
      <c r="CI66" s="115">
        <f>COUNTIF(Vul_Scores!AG$9:AG$200,"&lt;"&amp;$CC67)</f>
        <v>191</v>
      </c>
      <c r="CJ66" s="115">
        <f>COUNTIF(Vul_Scores!AH$9:AH$200,"&lt;"&amp;$CC67)</f>
        <v>192</v>
      </c>
      <c r="CK66" s="114">
        <f>COUNTIF(Vul_Scores!AI$9:AI$200,"&lt;"&amp;$CC67)</f>
        <v>156</v>
      </c>
      <c r="DR66" s="7">
        <f>Readin_Scores!R71</f>
        <v>0.59303762650722913</v>
      </c>
      <c r="DS66" s="7">
        <f>Vul_Scores!AB71</f>
        <v>0.28601648512633576</v>
      </c>
      <c r="DT66" t="str">
        <f t="shared" si="12"/>
        <v>GEO</v>
      </c>
      <c r="DY66" s="7">
        <v>0.50764281776967712</v>
      </c>
      <c r="DZ66" s="7">
        <v>0.48810407320199767</v>
      </c>
      <c r="EA66" t="s">
        <v>75</v>
      </c>
      <c r="EC66" t="s">
        <v>161</v>
      </c>
      <c r="ED66" s="7">
        <f t="shared" si="1"/>
        <v>0.30702114138089337</v>
      </c>
      <c r="EE66" s="7">
        <f t="shared" si="2"/>
        <v>0.87905411163356484</v>
      </c>
      <c r="EG66" t="s">
        <v>334</v>
      </c>
      <c r="EH66" s="247">
        <v>0.24803675073046766</v>
      </c>
      <c r="EI66" s="7">
        <v>0.90711166676872979</v>
      </c>
      <c r="EK66" t="s">
        <v>100</v>
      </c>
      <c r="EL66" s="7">
        <v>0.29617411791294374</v>
      </c>
      <c r="EM66" s="249">
        <v>0.91431403169471426</v>
      </c>
    </row>
    <row r="67" spans="58:143">
      <c r="BF67" s="31" t="s">
        <v>151</v>
      </c>
      <c r="BG67" s="32" t="s">
        <v>152</v>
      </c>
      <c r="BH67" s="7">
        <v>8.3320065183537597</v>
      </c>
      <c r="BI67" s="8">
        <v>0.34911422883783189</v>
      </c>
      <c r="BJ67" s="8"/>
      <c r="BK67" s="8"/>
      <c r="BM67" s="9" t="s">
        <v>152</v>
      </c>
      <c r="BN67" s="12" t="s">
        <v>151</v>
      </c>
      <c r="BO67" s="14">
        <v>3</v>
      </c>
      <c r="BS67" s="94">
        <f t="shared" si="35"/>
        <v>0.625</v>
      </c>
      <c r="BT67" s="140">
        <f t="shared" si="37"/>
        <v>3</v>
      </c>
      <c r="BU67" s="140">
        <f t="shared" si="38"/>
        <v>2</v>
      </c>
      <c r="BV67" s="140">
        <f t="shared" si="39"/>
        <v>21</v>
      </c>
      <c r="BW67" s="140">
        <f t="shared" si="40"/>
        <v>10</v>
      </c>
      <c r="BX67" s="140">
        <f t="shared" si="41"/>
        <v>0</v>
      </c>
      <c r="BY67" s="140">
        <f t="shared" si="42"/>
        <v>1</v>
      </c>
      <c r="BZ67" s="140">
        <f t="shared" si="43"/>
        <v>0</v>
      </c>
      <c r="CA67" s="140">
        <f t="shared" si="44"/>
        <v>14</v>
      </c>
      <c r="CB67" s="115"/>
      <c r="CC67" s="115">
        <v>0.6</v>
      </c>
      <c r="CD67" s="115">
        <f>COUNTIF(Vul_Scores!AB$9:AB$200,"&lt;"&amp;$CC68)</f>
        <v>192</v>
      </c>
      <c r="CE67" s="115">
        <f>COUNTIF(Vul_Scores!AC$9:AC$200,"&lt;"&amp;$CC68)</f>
        <v>192</v>
      </c>
      <c r="CF67" s="115">
        <f>COUNTIF(Vul_Scores!AD$9:AD$200,"&lt;"&amp;$CC68)</f>
        <v>176</v>
      </c>
      <c r="CG67" s="115">
        <f>COUNTIF(Vul_Scores!AE$9:AE$200,"&lt;"&amp;$CC68)</f>
        <v>171</v>
      </c>
      <c r="CH67" s="115">
        <f>COUNTIF(Vul_Scores!AF$9:AF$200,"&lt;"&amp;$CC68)</f>
        <v>192</v>
      </c>
      <c r="CI67" s="115">
        <f>COUNTIF(Vul_Scores!AG$9:AG$200,"&lt;"&amp;$CC68)</f>
        <v>192</v>
      </c>
      <c r="CJ67" s="115">
        <f>COUNTIF(Vul_Scores!AH$9:AH$200,"&lt;"&amp;$CC68)</f>
        <v>192</v>
      </c>
      <c r="CK67" s="114">
        <f>COUNTIF(Vul_Scores!AI$9:AI$200,"&lt;"&amp;$CC68)</f>
        <v>170</v>
      </c>
      <c r="DR67" s="7">
        <f>Readin_Scores!R72</f>
        <v>0.75270725968162899</v>
      </c>
      <c r="DS67" s="7">
        <f>Vul_Scores!AB72</f>
        <v>0.1793178483619241</v>
      </c>
      <c r="DT67" t="str">
        <f t="shared" si="12"/>
        <v>DEU</v>
      </c>
      <c r="DY67" s="7">
        <v>0.51354847761184319</v>
      </c>
      <c r="DZ67" s="7">
        <v>0.34236541011543026</v>
      </c>
      <c r="EA67" t="s">
        <v>79</v>
      </c>
      <c r="EC67" t="s">
        <v>163</v>
      </c>
      <c r="ED67" s="7">
        <f t="shared" si="1"/>
        <v>0.57338941131970489</v>
      </c>
      <c r="EE67" s="7">
        <f t="shared" si="2"/>
        <v>0.9320251080435531</v>
      </c>
      <c r="EG67" t="s">
        <v>386</v>
      </c>
      <c r="EH67" s="247">
        <v>0.24934684757459374</v>
      </c>
      <c r="EI67" s="7">
        <v>0.87435803565907744</v>
      </c>
      <c r="EK67" t="s">
        <v>205</v>
      </c>
      <c r="EL67" s="7">
        <v>0.31133517770766223</v>
      </c>
      <c r="EM67" s="249">
        <v>0.9146611216080589</v>
      </c>
    </row>
    <row r="68" spans="58:143">
      <c r="BF68" s="31" t="s">
        <v>153</v>
      </c>
      <c r="BG68" s="32" t="s">
        <v>154</v>
      </c>
      <c r="BH68" s="7">
        <v>10.36274465107295</v>
      </c>
      <c r="BI68" s="8">
        <v>0.19631174836429502</v>
      </c>
      <c r="BJ68" s="8"/>
      <c r="BK68" s="8"/>
      <c r="BM68" s="9" t="s">
        <v>154</v>
      </c>
      <c r="BN68" s="12" t="s">
        <v>153</v>
      </c>
      <c r="BO68" s="14">
        <v>5</v>
      </c>
      <c r="BS68" s="94">
        <f t="shared" si="35"/>
        <v>0.67500000000000004</v>
      </c>
      <c r="BT68" s="140">
        <f t="shared" si="37"/>
        <v>0</v>
      </c>
      <c r="BU68" s="140">
        <f t="shared" si="38"/>
        <v>0</v>
      </c>
      <c r="BV68" s="140">
        <f t="shared" si="39"/>
        <v>11</v>
      </c>
      <c r="BW68" s="140">
        <f t="shared" si="40"/>
        <v>7</v>
      </c>
      <c r="BX68" s="140">
        <f t="shared" si="41"/>
        <v>0</v>
      </c>
      <c r="BY68" s="140">
        <f t="shared" si="42"/>
        <v>0</v>
      </c>
      <c r="BZ68" s="140">
        <f t="shared" si="43"/>
        <v>0</v>
      </c>
      <c r="CA68" s="140">
        <f t="shared" si="44"/>
        <v>1</v>
      </c>
      <c r="CB68" s="115"/>
      <c r="CC68" s="115">
        <v>0.65</v>
      </c>
      <c r="CD68" s="115">
        <f>COUNTIF(Vul_Scores!AB$9:AB$200,"&lt;"&amp;$CC69)</f>
        <v>192</v>
      </c>
      <c r="CE68" s="115">
        <f>COUNTIF(Vul_Scores!AC$9:AC$200,"&lt;"&amp;$CC69)</f>
        <v>192</v>
      </c>
      <c r="CF68" s="115">
        <f>COUNTIF(Vul_Scores!AD$9:AD$200,"&lt;"&amp;$CC69)</f>
        <v>187</v>
      </c>
      <c r="CG68" s="115">
        <f>COUNTIF(Vul_Scores!AE$9:AE$200,"&lt;"&amp;$CC69)</f>
        <v>178</v>
      </c>
      <c r="CH68" s="115">
        <f>COUNTIF(Vul_Scores!AF$9:AF$200,"&lt;"&amp;$CC69)</f>
        <v>192</v>
      </c>
      <c r="CI68" s="115">
        <f>COUNTIF(Vul_Scores!AG$9:AG$200,"&lt;"&amp;$CC69)</f>
        <v>192</v>
      </c>
      <c r="CJ68" s="115">
        <f>COUNTIF(Vul_Scores!AH$9:AH$200,"&lt;"&amp;$CC69)</f>
        <v>192</v>
      </c>
      <c r="CK68" s="114">
        <f>COUNTIF(Vul_Scores!AI$9:AI$200,"&lt;"&amp;$CC69)</f>
        <v>171</v>
      </c>
      <c r="DR68" s="7">
        <f>Readin_Scores!R73</f>
        <v>0.54917718148916506</v>
      </c>
      <c r="DS68" s="7">
        <f>Vul_Scores!AB73</f>
        <v>0.43616348895360096</v>
      </c>
      <c r="DT68" t="str">
        <f t="shared" ref="DT68:DT99" si="45">BN74</f>
        <v>GHA</v>
      </c>
      <c r="DY68" s="7">
        <v>0.51637232043414649</v>
      </c>
      <c r="DZ68" s="7">
        <v>0.3704431270940915</v>
      </c>
      <c r="EA68" t="s">
        <v>157</v>
      </c>
      <c r="EC68" t="s">
        <v>165</v>
      </c>
      <c r="ED68" s="7">
        <f t="shared" si="1"/>
        <v>0.11301369253556409</v>
      </c>
      <c r="EE68" s="7">
        <f t="shared" si="2"/>
        <v>0.98534067044276608</v>
      </c>
      <c r="EG68" t="s">
        <v>59</v>
      </c>
      <c r="EH68" s="247">
        <v>0.25089662638204024</v>
      </c>
      <c r="EI68" s="7">
        <v>0.77830500540621927</v>
      </c>
      <c r="EK68" t="s">
        <v>302</v>
      </c>
      <c r="EL68" s="7">
        <v>-5.5152934553855504E-2</v>
      </c>
      <c r="EM68" s="249">
        <v>0.91644805953804165</v>
      </c>
    </row>
    <row r="69" spans="58:143">
      <c r="BF69" s="31" t="s">
        <v>155</v>
      </c>
      <c r="BG69" s="32" t="s">
        <v>156</v>
      </c>
      <c r="BH69" s="7">
        <v>10.308311334079866</v>
      </c>
      <c r="BI69" s="8">
        <v>0.17064581306077553</v>
      </c>
      <c r="BJ69" s="8"/>
      <c r="BK69" s="8"/>
      <c r="BM69" s="9" t="s">
        <v>156</v>
      </c>
      <c r="BN69" s="12" t="s">
        <v>155</v>
      </c>
      <c r="BO69" s="14">
        <v>5</v>
      </c>
      <c r="BS69" s="94">
        <f t="shared" si="35"/>
        <v>0.72499999999999998</v>
      </c>
      <c r="BT69" s="140">
        <f t="shared" si="37"/>
        <v>0</v>
      </c>
      <c r="BU69" s="140">
        <f t="shared" si="38"/>
        <v>0</v>
      </c>
      <c r="BV69" s="140">
        <f t="shared" si="39"/>
        <v>3</v>
      </c>
      <c r="BW69" s="140">
        <f t="shared" si="40"/>
        <v>8</v>
      </c>
      <c r="BX69" s="140">
        <f t="shared" si="41"/>
        <v>0</v>
      </c>
      <c r="BY69" s="140">
        <f t="shared" si="42"/>
        <v>0</v>
      </c>
      <c r="BZ69" s="140">
        <f t="shared" si="43"/>
        <v>0</v>
      </c>
      <c r="CA69" s="140">
        <f t="shared" si="44"/>
        <v>6</v>
      </c>
      <c r="CB69" s="115"/>
      <c r="CC69" s="115">
        <v>0.7</v>
      </c>
      <c r="CD69" s="115">
        <f>COUNTIF(Vul_Scores!AB$9:AB$200,"&lt;"&amp;$CC70)</f>
        <v>192</v>
      </c>
      <c r="CE69" s="115">
        <f>COUNTIF(Vul_Scores!AC$9:AC$200,"&lt;"&amp;$CC70)</f>
        <v>192</v>
      </c>
      <c r="CF69" s="115">
        <f>COUNTIF(Vul_Scores!AD$9:AD$200,"&lt;"&amp;$CC70)</f>
        <v>190</v>
      </c>
      <c r="CG69" s="115">
        <f>COUNTIF(Vul_Scores!AE$9:AE$200,"&lt;"&amp;$CC70)</f>
        <v>186</v>
      </c>
      <c r="CH69" s="115">
        <f>COUNTIF(Vul_Scores!AF$9:AF$200,"&lt;"&amp;$CC70)</f>
        <v>192</v>
      </c>
      <c r="CI69" s="115">
        <f>COUNTIF(Vul_Scores!AG$9:AG$200,"&lt;"&amp;$CC70)</f>
        <v>192</v>
      </c>
      <c r="CJ69" s="115">
        <f>COUNTIF(Vul_Scores!AH$9:AH$200,"&lt;"&amp;$CC70)</f>
        <v>192</v>
      </c>
      <c r="CK69" s="114">
        <f>COUNTIF(Vul_Scores!AI$9:AI$200,"&lt;"&amp;$CC70)</f>
        <v>177</v>
      </c>
      <c r="DR69" s="7">
        <f>Readin_Scores!R74</f>
        <v>0.67472201957958178</v>
      </c>
      <c r="DS69" s="7">
        <f>Vul_Scores!AB74</f>
        <v>0.2217505044659368</v>
      </c>
      <c r="DT69" t="str">
        <f t="shared" si="45"/>
        <v>GRC</v>
      </c>
      <c r="DY69" s="7">
        <v>0.51724603732728069</v>
      </c>
      <c r="DZ69" s="7">
        <v>0.26203771687979066</v>
      </c>
      <c r="EA69" t="s">
        <v>139</v>
      </c>
      <c r="EC69" t="s">
        <v>167</v>
      </c>
      <c r="ED69" s="7">
        <f t="shared" ref="ED69:ED132" si="46">DR69-DS69</f>
        <v>0.45297151511364497</v>
      </c>
      <c r="EE69" s="7">
        <f t="shared" ref="EE69:EE132" si="47">DR69+DS69</f>
        <v>0.89647252404551858</v>
      </c>
      <c r="EG69" t="s">
        <v>137</v>
      </c>
      <c r="EH69" s="247">
        <v>0.26528489964060786</v>
      </c>
      <c r="EI69" s="7">
        <v>0.74335304955729353</v>
      </c>
      <c r="EK69" t="s">
        <v>314</v>
      </c>
      <c r="EL69" s="7">
        <v>0.35170700254377346</v>
      </c>
      <c r="EM69" s="249">
        <v>0.91905698346432008</v>
      </c>
    </row>
    <row r="70" spans="58:143">
      <c r="BF70" s="31" t="s">
        <v>157</v>
      </c>
      <c r="BG70" s="32" t="s">
        <v>158</v>
      </c>
      <c r="BH70" s="7">
        <v>9.4677756043908765</v>
      </c>
      <c r="BI70" s="8">
        <v>0.38327689511448532</v>
      </c>
      <c r="BJ70" s="8"/>
      <c r="BK70" s="8"/>
      <c r="BM70" s="9" t="s">
        <v>158</v>
      </c>
      <c r="BN70" s="12" t="s">
        <v>157</v>
      </c>
      <c r="BO70" s="14">
        <v>3</v>
      </c>
      <c r="BS70" s="94">
        <f t="shared" si="35"/>
        <v>0.77500000000000002</v>
      </c>
      <c r="BT70" s="140">
        <f t="shared" si="37"/>
        <v>0</v>
      </c>
      <c r="BU70" s="140">
        <f t="shared" si="38"/>
        <v>0</v>
      </c>
      <c r="BV70" s="140">
        <f t="shared" si="39"/>
        <v>2</v>
      </c>
      <c r="BW70" s="140">
        <f t="shared" si="40"/>
        <v>6</v>
      </c>
      <c r="BX70" s="140">
        <f t="shared" si="41"/>
        <v>0</v>
      </c>
      <c r="BY70" s="140">
        <f t="shared" si="42"/>
        <v>0</v>
      </c>
      <c r="BZ70" s="140">
        <f t="shared" si="43"/>
        <v>0</v>
      </c>
      <c r="CA70" s="140">
        <f t="shared" si="44"/>
        <v>7</v>
      </c>
      <c r="CB70" s="115"/>
      <c r="CC70" s="115">
        <v>0.75</v>
      </c>
      <c r="CD70" s="115">
        <f>COUNTIF(Vul_Scores!AB$9:AB$200,"&lt;"&amp;$CC71)</f>
        <v>192</v>
      </c>
      <c r="CE70" s="115">
        <f>COUNTIF(Vul_Scores!AC$9:AC$200,"&lt;"&amp;$CC71)</f>
        <v>192</v>
      </c>
      <c r="CF70" s="115">
        <f>COUNTIF(Vul_Scores!AD$9:AD$200,"&lt;"&amp;$CC71)</f>
        <v>192</v>
      </c>
      <c r="CG70" s="115">
        <f>COUNTIF(Vul_Scores!AE$9:AE$200,"&lt;"&amp;$CC71)</f>
        <v>192</v>
      </c>
      <c r="CH70" s="115">
        <f>COUNTIF(Vul_Scores!AF$9:AF$200,"&lt;"&amp;$CC71)</f>
        <v>192</v>
      </c>
      <c r="CI70" s="115">
        <f>COUNTIF(Vul_Scores!AG$9:AG$200,"&lt;"&amp;$CC71)</f>
        <v>192</v>
      </c>
      <c r="CJ70" s="115">
        <f>COUNTIF(Vul_Scores!AH$9:AH$200,"&lt;"&amp;$CC71)</f>
        <v>192</v>
      </c>
      <c r="CK70" s="114">
        <f>COUNTIF(Vul_Scores!AI$9:AI$200,"&lt;"&amp;$CC71)</f>
        <v>184</v>
      </c>
      <c r="DR70" s="7" t="e">
        <f>Readin_Scores!R75</f>
        <v>#N/A</v>
      </c>
      <c r="DS70" s="7">
        <f>Vul_Scores!AB75</f>
        <v>0.3358047597269298</v>
      </c>
      <c r="DT70" t="str">
        <f t="shared" si="45"/>
        <v>GRD</v>
      </c>
      <c r="DY70" s="7">
        <v>0.51946652228557455</v>
      </c>
      <c r="DZ70" s="7">
        <v>0.28858412843566777</v>
      </c>
      <c r="EA70" t="s">
        <v>224</v>
      </c>
      <c r="EC70" t="s">
        <v>169</v>
      </c>
      <c r="ED70" s="7" t="e">
        <f t="shared" si="46"/>
        <v>#N/A</v>
      </c>
      <c r="EE70" s="7" t="e">
        <f t="shared" si="47"/>
        <v>#N/A</v>
      </c>
      <c r="EG70" t="s">
        <v>384</v>
      </c>
      <c r="EH70" s="247">
        <v>0.26768229236412494</v>
      </c>
      <c r="EI70" s="7">
        <v>0.91970613962104086</v>
      </c>
      <c r="EK70" t="s">
        <v>384</v>
      </c>
      <c r="EL70" s="7">
        <v>0.26768229236412494</v>
      </c>
      <c r="EM70" s="249">
        <v>0.91970613962104086</v>
      </c>
    </row>
    <row r="71" spans="58:143">
      <c r="BF71" s="31" t="s">
        <v>159</v>
      </c>
      <c r="BG71" s="32" t="s">
        <v>160</v>
      </c>
      <c r="BH71" s="7">
        <v>7.1732733436742473</v>
      </c>
      <c r="BI71" s="8">
        <v>0.44778950235250137</v>
      </c>
      <c r="BJ71" s="8"/>
      <c r="BK71" s="8"/>
      <c r="BM71" s="9" t="s">
        <v>160</v>
      </c>
      <c r="BN71" s="12" t="s">
        <v>159</v>
      </c>
      <c r="BO71" s="14">
        <v>1</v>
      </c>
      <c r="BS71" s="94">
        <f t="shared" si="35"/>
        <v>0.82499999999999996</v>
      </c>
      <c r="BT71" s="140">
        <f t="shared" si="37"/>
        <v>0</v>
      </c>
      <c r="BU71" s="140">
        <f t="shared" si="38"/>
        <v>0</v>
      </c>
      <c r="BV71" s="140">
        <f t="shared" si="39"/>
        <v>0</v>
      </c>
      <c r="BW71" s="140">
        <f t="shared" si="40"/>
        <v>0</v>
      </c>
      <c r="BX71" s="140">
        <f t="shared" si="41"/>
        <v>0</v>
      </c>
      <c r="BY71" s="140">
        <f t="shared" si="42"/>
        <v>0</v>
      </c>
      <c r="BZ71" s="140">
        <f t="shared" si="43"/>
        <v>0</v>
      </c>
      <c r="CA71" s="140">
        <f t="shared" si="44"/>
        <v>4</v>
      </c>
      <c r="CB71" s="115"/>
      <c r="CC71" s="115">
        <v>0.8</v>
      </c>
      <c r="CD71" s="115">
        <f>COUNTIF(Vul_Scores!AB$9:AB$200,"&lt;"&amp;$CC72)</f>
        <v>192</v>
      </c>
      <c r="CE71" s="115">
        <f>COUNTIF(Vul_Scores!AC$9:AC$200,"&lt;"&amp;$CC72)</f>
        <v>192</v>
      </c>
      <c r="CF71" s="115">
        <f>COUNTIF(Vul_Scores!AD$9:AD$200,"&lt;"&amp;$CC72)</f>
        <v>192</v>
      </c>
      <c r="CG71" s="115">
        <f>COUNTIF(Vul_Scores!AE$9:AE$200,"&lt;"&amp;$CC72)</f>
        <v>192</v>
      </c>
      <c r="CH71" s="115">
        <f>COUNTIF(Vul_Scores!AF$9:AF$200,"&lt;"&amp;$CC72)</f>
        <v>192</v>
      </c>
      <c r="CI71" s="115">
        <f>COUNTIF(Vul_Scores!AG$9:AG$200,"&lt;"&amp;$CC72)</f>
        <v>192</v>
      </c>
      <c r="CJ71" s="115">
        <f>COUNTIF(Vul_Scores!AH$9:AH$200,"&lt;"&amp;$CC72)</f>
        <v>192</v>
      </c>
      <c r="CK71" s="114">
        <f>COUNTIF(Vul_Scores!AI$9:AI$200,"&lt;"&amp;$CC72)</f>
        <v>188</v>
      </c>
      <c r="DR71" s="7" t="e">
        <f>Readin_Scores!R76</f>
        <v>#N/A</v>
      </c>
      <c r="DS71" s="7">
        <f>Vul_Scores!AB76</f>
        <v>0.33934427673787254</v>
      </c>
      <c r="DT71" t="str">
        <f t="shared" si="45"/>
        <v>GTM</v>
      </c>
      <c r="DY71" s="7">
        <v>0.52207114366128626</v>
      </c>
      <c r="DZ71" s="7">
        <v>0.28171796577394242</v>
      </c>
      <c r="EA71" t="s">
        <v>189</v>
      </c>
      <c r="EC71" t="s">
        <v>171</v>
      </c>
      <c r="ED71" s="7" t="e">
        <f t="shared" si="46"/>
        <v>#N/A</v>
      </c>
      <c r="EE71" s="7" t="e">
        <f t="shared" si="47"/>
        <v>#N/A</v>
      </c>
      <c r="EG71" t="s">
        <v>139</v>
      </c>
      <c r="EH71" s="247">
        <v>0.26773160995151996</v>
      </c>
      <c r="EI71" s="7">
        <v>0.79180704371110133</v>
      </c>
      <c r="EK71" t="s">
        <v>94</v>
      </c>
      <c r="EL71" s="7">
        <v>-1.2472504616703461E-2</v>
      </c>
      <c r="EM71" s="249">
        <v>0.91976816310667386</v>
      </c>
    </row>
    <row r="72" spans="58:143">
      <c r="BF72" s="31" t="s">
        <v>161</v>
      </c>
      <c r="BG72" s="32" t="s">
        <v>162</v>
      </c>
      <c r="BH72" s="7">
        <v>8.4395649359713474</v>
      </c>
      <c r="BI72" s="8">
        <v>0.26068467070553197</v>
      </c>
      <c r="BJ72" s="8"/>
      <c r="BK72" s="8"/>
      <c r="BM72" s="9" t="s">
        <v>162</v>
      </c>
      <c r="BN72" s="12" t="s">
        <v>161</v>
      </c>
      <c r="BO72" s="14">
        <v>2</v>
      </c>
      <c r="BS72" s="94">
        <f t="shared" si="35"/>
        <v>0.875</v>
      </c>
      <c r="BT72" s="140">
        <f t="shared" si="37"/>
        <v>0</v>
      </c>
      <c r="BU72" s="140">
        <f t="shared" si="38"/>
        <v>0</v>
      </c>
      <c r="BV72" s="140">
        <f t="shared" si="39"/>
        <v>0</v>
      </c>
      <c r="BW72" s="140">
        <f t="shared" si="40"/>
        <v>0</v>
      </c>
      <c r="BX72" s="140">
        <f t="shared" si="41"/>
        <v>0</v>
      </c>
      <c r="BY72" s="140">
        <f t="shared" si="42"/>
        <v>0</v>
      </c>
      <c r="BZ72" s="140">
        <f t="shared" si="43"/>
        <v>0</v>
      </c>
      <c r="CA72" s="140">
        <f t="shared" si="44"/>
        <v>4</v>
      </c>
      <c r="CB72" s="115"/>
      <c r="CC72" s="115">
        <v>0.85</v>
      </c>
      <c r="CD72" s="115">
        <f>COUNTIF(Vul_Scores!AB$9:AB$200,"&lt;"&amp;$CC73)</f>
        <v>192</v>
      </c>
      <c r="CE72" s="115">
        <f>COUNTIF(Vul_Scores!AC$9:AC$200,"&lt;"&amp;$CC73)</f>
        <v>192</v>
      </c>
      <c r="CF72" s="115">
        <f>COUNTIF(Vul_Scores!AD$9:AD$200,"&lt;"&amp;$CC73)</f>
        <v>192</v>
      </c>
      <c r="CG72" s="115">
        <f>COUNTIF(Vul_Scores!AE$9:AE$200,"&lt;"&amp;$CC73)</f>
        <v>192</v>
      </c>
      <c r="CH72" s="115">
        <f>COUNTIF(Vul_Scores!AF$9:AF$200,"&lt;"&amp;$CC73)</f>
        <v>192</v>
      </c>
      <c r="CI72" s="115">
        <f>COUNTIF(Vul_Scores!AG$9:AG$200,"&lt;"&amp;$CC73)</f>
        <v>192</v>
      </c>
      <c r="CJ72" s="115">
        <f>COUNTIF(Vul_Scores!AH$9:AH$200,"&lt;"&amp;$CC73)</f>
        <v>192</v>
      </c>
      <c r="CK72" s="114">
        <f>COUNTIF(Vul_Scores!AI$9:AI$200,"&lt;"&amp;$CC73)</f>
        <v>192</v>
      </c>
      <c r="DR72" s="7">
        <f>Readin_Scores!R77</f>
        <v>0.39139779389867968</v>
      </c>
      <c r="DS72" s="7">
        <f>Vul_Scores!AB77</f>
        <v>0.50362466862688016</v>
      </c>
      <c r="DT72" t="str">
        <f t="shared" si="45"/>
        <v>GIN</v>
      </c>
      <c r="DY72" s="7">
        <v>0.5223972091112824</v>
      </c>
      <c r="DZ72" s="7">
        <v>0.39938283123129464</v>
      </c>
      <c r="EA72" t="s">
        <v>270</v>
      </c>
      <c r="EC72" t="s">
        <v>173</v>
      </c>
      <c r="ED72" s="7">
        <f t="shared" si="46"/>
        <v>-0.11222687472820048</v>
      </c>
      <c r="EE72" s="7">
        <f t="shared" si="47"/>
        <v>0.89502246252555984</v>
      </c>
      <c r="EG72" t="s">
        <v>306</v>
      </c>
      <c r="EH72" s="247">
        <v>0.2713847389573168</v>
      </c>
      <c r="EI72" s="7">
        <v>0.93024627040790953</v>
      </c>
      <c r="EK72" t="s">
        <v>53</v>
      </c>
      <c r="EL72" s="7">
        <v>0.36148620515311508</v>
      </c>
      <c r="EM72" s="249">
        <v>0.92217036275408848</v>
      </c>
    </row>
    <row r="73" spans="58:143">
      <c r="BF73" s="31" t="s">
        <v>163</v>
      </c>
      <c r="BG73" s="32" t="s">
        <v>164</v>
      </c>
      <c r="BH73" s="7">
        <v>10.394067975291572</v>
      </c>
      <c r="BI73" s="8">
        <v>0.19290821519022872</v>
      </c>
      <c r="BJ73" s="8"/>
      <c r="BK73" s="8"/>
      <c r="BM73" s="9" t="s">
        <v>164</v>
      </c>
      <c r="BN73" s="12" t="s">
        <v>163</v>
      </c>
      <c r="BO73" s="14">
        <v>5</v>
      </c>
      <c r="BS73" s="94">
        <f t="shared" si="35"/>
        <v>0.92500000000000004</v>
      </c>
      <c r="BT73" s="140">
        <f t="shared" si="37"/>
        <v>0</v>
      </c>
      <c r="BU73" s="140">
        <f t="shared" si="38"/>
        <v>0</v>
      </c>
      <c r="BV73" s="140">
        <f t="shared" si="39"/>
        <v>0</v>
      </c>
      <c r="BW73" s="140">
        <f t="shared" si="40"/>
        <v>0</v>
      </c>
      <c r="BX73" s="140">
        <f t="shared" si="41"/>
        <v>0</v>
      </c>
      <c r="BY73" s="140">
        <f t="shared" si="42"/>
        <v>0</v>
      </c>
      <c r="BZ73" s="140">
        <f t="shared" si="43"/>
        <v>0</v>
      </c>
      <c r="CA73" s="140">
        <f t="shared" si="44"/>
        <v>0</v>
      </c>
      <c r="CB73" s="115"/>
      <c r="CC73" s="115">
        <v>0.9</v>
      </c>
      <c r="CD73" s="115">
        <f>COUNTIF(Vul_Scores!AB$9:AB$200,"&lt;"&amp;$CC74)</f>
        <v>192</v>
      </c>
      <c r="CE73" s="115">
        <f>COUNTIF(Vul_Scores!AC$9:AC$200,"&lt;"&amp;$CC74)</f>
        <v>192</v>
      </c>
      <c r="CF73" s="115">
        <f>COUNTIF(Vul_Scores!AD$9:AD$200,"&lt;"&amp;$CC74)</f>
        <v>192</v>
      </c>
      <c r="CG73" s="115">
        <f>COUNTIF(Vul_Scores!AE$9:AE$200,"&lt;"&amp;$CC74)</f>
        <v>192</v>
      </c>
      <c r="CH73" s="115">
        <f>COUNTIF(Vul_Scores!AF$9:AF$200,"&lt;"&amp;$CC74)</f>
        <v>192</v>
      </c>
      <c r="CI73" s="115">
        <f>COUNTIF(Vul_Scores!AG$9:AG$200,"&lt;"&amp;$CC74)</f>
        <v>192</v>
      </c>
      <c r="CJ73" s="115">
        <f>COUNTIF(Vul_Scores!AH$9:AH$200,"&lt;"&amp;$CC74)</f>
        <v>192</v>
      </c>
      <c r="CK73" s="114">
        <f>COUNTIF(Vul_Scores!AI$9:AI$200,"&lt;"&amp;$CC74)</f>
        <v>192</v>
      </c>
      <c r="DR73" s="7">
        <f>Readin_Scores!R78</f>
        <v>0.3721532931388607</v>
      </c>
      <c r="DS73" s="7">
        <f>Vul_Scores!AB78</f>
        <v>0.48714880105580938</v>
      </c>
      <c r="DT73" t="str">
        <f t="shared" si="45"/>
        <v>GNB</v>
      </c>
      <c r="DY73" s="7">
        <v>0.52906625616572933</v>
      </c>
      <c r="DZ73" s="7">
        <v>0.30539480717256712</v>
      </c>
      <c r="EA73" t="s">
        <v>308</v>
      </c>
      <c r="EC73" t="s">
        <v>175</v>
      </c>
      <c r="ED73" s="7">
        <f t="shared" si="46"/>
        <v>-0.11499550791694868</v>
      </c>
      <c r="EE73" s="7">
        <f t="shared" si="47"/>
        <v>0.85930209419467007</v>
      </c>
      <c r="EG73" t="s">
        <v>110</v>
      </c>
      <c r="EH73" s="247">
        <v>0.27706161182280264</v>
      </c>
      <c r="EI73" s="7">
        <v>0.86170221837092886</v>
      </c>
      <c r="EK73" t="s">
        <v>270</v>
      </c>
      <c r="EL73" s="7">
        <v>0.12516865932499693</v>
      </c>
      <c r="EM73" s="249">
        <v>0.92393432178758617</v>
      </c>
    </row>
    <row r="74" spans="58:143">
      <c r="BF74" s="31" t="s">
        <v>165</v>
      </c>
      <c r="BG74" s="32" t="s">
        <v>166</v>
      </c>
      <c r="BH74" s="7">
        <v>7.2781886267509099</v>
      </c>
      <c r="BI74" s="8">
        <v>0.43267817358785132</v>
      </c>
      <c r="BJ74" s="8"/>
      <c r="BK74" s="8"/>
      <c r="BM74" s="9" t="s">
        <v>166</v>
      </c>
      <c r="BN74" s="12" t="s">
        <v>165</v>
      </c>
      <c r="BO74" s="14">
        <v>1</v>
      </c>
      <c r="BS74" s="94">
        <f t="shared" si="35"/>
        <v>0.97499999999999998</v>
      </c>
      <c r="BT74" s="140">
        <f t="shared" si="37"/>
        <v>0</v>
      </c>
      <c r="BU74" s="140">
        <f t="shared" si="38"/>
        <v>0</v>
      </c>
      <c r="BV74" s="140">
        <f t="shared" si="39"/>
        <v>0</v>
      </c>
      <c r="BW74" s="140">
        <f t="shared" si="40"/>
        <v>0</v>
      </c>
      <c r="BX74" s="140">
        <f t="shared" si="41"/>
        <v>0</v>
      </c>
      <c r="BY74" s="140">
        <f t="shared" si="42"/>
        <v>0</v>
      </c>
      <c r="BZ74" s="140">
        <f t="shared" si="43"/>
        <v>0</v>
      </c>
      <c r="CA74" s="140">
        <f t="shared" si="44"/>
        <v>0</v>
      </c>
      <c r="CB74" s="115"/>
      <c r="CC74" s="115">
        <v>0.95</v>
      </c>
      <c r="CD74" s="115">
        <f>COUNTIF(Vul_Scores!AB$9:AB$200,"&lt;"&amp;$CC75)</f>
        <v>192</v>
      </c>
      <c r="CE74" s="115">
        <f>COUNTIF(Vul_Scores!AC$9:AC$200,"&lt;"&amp;$CC75)</f>
        <v>192</v>
      </c>
      <c r="CF74" s="115">
        <f>COUNTIF(Vul_Scores!AD$9:AD$200,"&lt;"&amp;$CC75)</f>
        <v>192</v>
      </c>
      <c r="CG74" s="115">
        <f>COUNTIF(Vul_Scores!AE$9:AE$200,"&lt;"&amp;$CC75)</f>
        <v>192</v>
      </c>
      <c r="CH74" s="115">
        <f>COUNTIF(Vul_Scores!AF$9:AF$200,"&lt;"&amp;$CC75)</f>
        <v>192</v>
      </c>
      <c r="CI74" s="115">
        <f>COUNTIF(Vul_Scores!AG$9:AG$200,"&lt;"&amp;$CC75)</f>
        <v>192</v>
      </c>
      <c r="CJ74" s="115">
        <f>COUNTIF(Vul_Scores!AH$9:AH$200,"&lt;"&amp;$CC75)</f>
        <v>192</v>
      </c>
      <c r="CK74" s="114">
        <f>COUNTIF(Vul_Scores!AI$9:AI$200,"&lt;"&amp;$CC75)</f>
        <v>192</v>
      </c>
      <c r="DR74" s="7">
        <f>Readin_Scores!R79</f>
        <v>0.4447012554346102</v>
      </c>
      <c r="DS74" s="7">
        <f>Vul_Scores!AB79</f>
        <v>0.36256275710337427</v>
      </c>
      <c r="DT74" t="str">
        <f t="shared" si="45"/>
        <v>GUY</v>
      </c>
      <c r="DY74" s="7">
        <v>0.53164787125889579</v>
      </c>
      <c r="DZ74" s="7">
        <v>0.35260707933230545</v>
      </c>
      <c r="EA74" t="s">
        <v>151</v>
      </c>
      <c r="EC74" t="s">
        <v>177</v>
      </c>
      <c r="ED74" s="7">
        <f t="shared" si="46"/>
        <v>8.2138498331235932E-2</v>
      </c>
      <c r="EE74" s="7">
        <f t="shared" si="47"/>
        <v>0.80726401253798441</v>
      </c>
      <c r="EG74" t="s">
        <v>135</v>
      </c>
      <c r="EH74" s="247">
        <v>0.27866955334429039</v>
      </c>
      <c r="EI74" s="7">
        <v>0.89010104720951477</v>
      </c>
      <c r="EK74" t="s">
        <v>364</v>
      </c>
      <c r="EL74" s="7">
        <v>2.0560881368129502E-2</v>
      </c>
      <c r="EM74" s="249">
        <v>0.92456688138290011</v>
      </c>
    </row>
    <row r="75" spans="58:143">
      <c r="BF75" s="31" t="s">
        <v>167</v>
      </c>
      <c r="BG75" s="32" t="s">
        <v>168</v>
      </c>
      <c r="BH75" s="7">
        <v>10.216597340523263</v>
      </c>
      <c r="BI75" s="8">
        <v>0.18525050446593683</v>
      </c>
      <c r="BJ75" s="8"/>
      <c r="BK75" s="8"/>
      <c r="BM75" s="9" t="s">
        <v>168</v>
      </c>
      <c r="BN75" s="12" t="s">
        <v>167</v>
      </c>
      <c r="BO75" s="14">
        <v>5</v>
      </c>
      <c r="BS75" s="94">
        <f t="shared" si="35"/>
        <v>1.0249999999999999</v>
      </c>
      <c r="BT75" s="140">
        <f t="shared" si="37"/>
        <v>0</v>
      </c>
      <c r="BU75" s="140">
        <f t="shared" si="38"/>
        <v>0</v>
      </c>
      <c r="BV75" s="140">
        <f t="shared" si="39"/>
        <v>0</v>
      </c>
      <c r="BW75" s="140">
        <f t="shared" si="40"/>
        <v>0</v>
      </c>
      <c r="BX75" s="140">
        <f t="shared" si="41"/>
        <v>0</v>
      </c>
      <c r="BY75" s="140">
        <f t="shared" si="42"/>
        <v>0</v>
      </c>
      <c r="BZ75" s="140">
        <f t="shared" si="43"/>
        <v>0</v>
      </c>
      <c r="CA75" s="140">
        <f t="shared" si="44"/>
        <v>0</v>
      </c>
      <c r="CB75" s="115"/>
      <c r="CC75" s="115">
        <v>1</v>
      </c>
      <c r="CD75" s="115">
        <f>COUNTIF(Vul_Scores!AB$9:AB$200,"&lt;"&amp;$CC76)</f>
        <v>192</v>
      </c>
      <c r="CE75" s="115">
        <f>COUNTIF(Vul_Scores!AC$9:AC$200,"&lt;"&amp;$CC76)</f>
        <v>192</v>
      </c>
      <c r="CF75" s="115">
        <f>COUNTIF(Vul_Scores!AD$9:AD$200,"&lt;"&amp;$CC76)</f>
        <v>192</v>
      </c>
      <c r="CG75" s="115">
        <f>COUNTIF(Vul_Scores!AE$9:AE$200,"&lt;"&amp;$CC76)</f>
        <v>192</v>
      </c>
      <c r="CH75" s="115">
        <f>COUNTIF(Vul_Scores!AF$9:AF$200,"&lt;"&amp;$CC76)</f>
        <v>192</v>
      </c>
      <c r="CI75" s="115">
        <f>COUNTIF(Vul_Scores!AG$9:AG$200,"&lt;"&amp;$CC76)</f>
        <v>192</v>
      </c>
      <c r="CJ75" s="115">
        <f>COUNTIF(Vul_Scores!AH$9:AH$200,"&lt;"&amp;$CC76)</f>
        <v>192</v>
      </c>
      <c r="CK75" s="114">
        <f>COUNTIF(Vul_Scores!AI$9:AI$200,"&lt;"&amp;$CC76)</f>
        <v>192</v>
      </c>
      <c r="DR75" s="7" t="e">
        <f>Readin_Scores!R80</f>
        <v>#N/A</v>
      </c>
      <c r="DS75" s="7">
        <f>Vul_Scores!AB80</f>
        <v>0.47594193326217482</v>
      </c>
      <c r="DT75" t="str">
        <f t="shared" si="45"/>
        <v>HTI</v>
      </c>
      <c r="DY75" s="7">
        <v>0.53268611819615386</v>
      </c>
      <c r="DZ75" s="7">
        <v>0.41795554992392936</v>
      </c>
      <c r="EA75" t="s">
        <v>408</v>
      </c>
      <c r="EC75" t="s">
        <v>179</v>
      </c>
      <c r="ED75" s="7" t="e">
        <f t="shared" si="46"/>
        <v>#N/A</v>
      </c>
      <c r="EE75" s="7" t="e">
        <f t="shared" si="47"/>
        <v>#N/A</v>
      </c>
      <c r="EG75" t="s">
        <v>396</v>
      </c>
      <c r="EH75" s="247">
        <v>0.28136908633026525</v>
      </c>
      <c r="EI75" s="7">
        <v>0.7995172477869007</v>
      </c>
      <c r="EK75" t="s">
        <v>236</v>
      </c>
      <c r="EL75" s="7">
        <v>0.53076832093834603</v>
      </c>
      <c r="EM75" s="249">
        <v>0.92943667123091323</v>
      </c>
    </row>
    <row r="76" spans="58:143" ht="16" thickBot="1">
      <c r="BF76" s="31" t="s">
        <v>169</v>
      </c>
      <c r="BG76" s="32" t="s">
        <v>170</v>
      </c>
      <c r="BH76" s="7">
        <v>8.9658947300063137</v>
      </c>
      <c r="BI76" s="8">
        <v>0.32024110304019948</v>
      </c>
      <c r="BJ76" s="8"/>
      <c r="BK76" s="8"/>
      <c r="BM76" s="9" t="s">
        <v>170</v>
      </c>
      <c r="BN76" s="12" t="s">
        <v>169</v>
      </c>
      <c r="BO76" s="14">
        <v>3</v>
      </c>
      <c r="BS76" s="95"/>
      <c r="BT76" s="96"/>
      <c r="BU76" s="96"/>
      <c r="BV76" s="96"/>
      <c r="BW76" s="96"/>
      <c r="BX76" s="96"/>
      <c r="BY76" s="96"/>
      <c r="BZ76" s="96"/>
      <c r="CA76" s="96"/>
      <c r="CB76" s="96"/>
      <c r="CC76" s="96">
        <v>1.05</v>
      </c>
      <c r="CD76" s="96">
        <f>COUNTIF(Vul_Scores!AB$9:AB$200,"&lt;"&amp;$BS77)</f>
        <v>0</v>
      </c>
      <c r="CE76" s="96">
        <f>COUNTIF(Vul_Scores!AC$9:AC$200,"&lt;"&amp;$BS77)</f>
        <v>0</v>
      </c>
      <c r="CF76" s="96">
        <f>COUNTIF(Vul_Scores!AD$9:AD$200,"&lt;"&amp;$BS77)</f>
        <v>0</v>
      </c>
      <c r="CG76" s="96">
        <f>COUNTIF(Vul_Scores!AE$9:AE$200,"&lt;"&amp;$BS77)</f>
        <v>0</v>
      </c>
      <c r="CH76" s="96">
        <f>COUNTIF(Vul_Scores!AF$9:AF$200,"&lt;"&amp;$BS77)</f>
        <v>0</v>
      </c>
      <c r="CI76" s="96">
        <f>COUNTIF(Vul_Scores!AG$9:AG$200,"&lt;"&amp;$BS77)</f>
        <v>0</v>
      </c>
      <c r="CJ76" s="96">
        <f>COUNTIF(Vul_Scores!AH$9:AH$200,"&lt;"&amp;$BS77)</f>
        <v>0</v>
      </c>
      <c r="CK76" s="97">
        <f>COUNTIF(Vul_Scores!AI$9:AI$200,"&lt;"&amp;$BS77)</f>
        <v>0</v>
      </c>
      <c r="DR76" s="7" t="e">
        <f>Readin_Scores!R81</f>
        <v>#N/A</v>
      </c>
      <c r="DS76" s="7">
        <f>Vul_Scores!AB81</f>
        <v>0.33278281273628652</v>
      </c>
      <c r="DT76" t="str">
        <f t="shared" si="45"/>
        <v>HND</v>
      </c>
      <c r="DY76" s="7">
        <v>0.53315873389342905</v>
      </c>
      <c r="DZ76" s="7">
        <v>0.29236927146547759</v>
      </c>
      <c r="EA76" t="s">
        <v>43</v>
      </c>
      <c r="EC76" t="s">
        <v>181</v>
      </c>
      <c r="ED76" s="7" t="e">
        <f t="shared" si="46"/>
        <v>#N/A</v>
      </c>
      <c r="EE76" s="7" t="e">
        <f t="shared" si="47"/>
        <v>#N/A</v>
      </c>
      <c r="EG76" t="s">
        <v>41</v>
      </c>
      <c r="EH76" s="247">
        <v>0.28754211793589202</v>
      </c>
      <c r="EI76" s="7">
        <v>0.90944721813639917</v>
      </c>
      <c r="EK76" t="s">
        <v>306</v>
      </c>
      <c r="EL76" s="7">
        <v>0.2713847389573168</v>
      </c>
      <c r="EM76" s="249">
        <v>0.93024627040790953</v>
      </c>
    </row>
    <row r="77" spans="58:143">
      <c r="BF77" s="31" t="s">
        <v>171</v>
      </c>
      <c r="BG77" s="32" t="s">
        <v>172</v>
      </c>
      <c r="BH77" s="7">
        <v>8.3747365048622253</v>
      </c>
      <c r="BI77" s="8">
        <v>0.31661692827207771</v>
      </c>
      <c r="BJ77" s="8"/>
      <c r="BK77" s="8"/>
      <c r="BM77" s="9" t="s">
        <v>172</v>
      </c>
      <c r="BN77" s="12" t="s">
        <v>171</v>
      </c>
      <c r="BO77" s="14">
        <v>2</v>
      </c>
      <c r="DR77" s="7" t="e">
        <f>Readin_Scores!R82</f>
        <v>#N/A</v>
      </c>
      <c r="DS77" s="7">
        <f>Vul_Scores!AB82</f>
        <v>0.23002860170003867</v>
      </c>
      <c r="DT77" t="str">
        <f t="shared" si="45"/>
        <v>HUN</v>
      </c>
      <c r="DY77" s="7">
        <v>0.53474584913251322</v>
      </c>
      <c r="DZ77" s="7">
        <v>0.26370418951208952</v>
      </c>
      <c r="EA77" t="s">
        <v>59</v>
      </c>
      <c r="EC77" t="s">
        <v>183</v>
      </c>
      <c r="ED77" s="7" t="e">
        <f t="shared" si="46"/>
        <v>#N/A</v>
      </c>
      <c r="EE77" s="7" t="e">
        <f t="shared" si="47"/>
        <v>#N/A</v>
      </c>
      <c r="EG77" t="s">
        <v>84</v>
      </c>
      <c r="EH77" s="247">
        <v>0.29059974183855791</v>
      </c>
      <c r="EI77" s="7">
        <v>0.8695755167799244</v>
      </c>
      <c r="EK77" t="s">
        <v>163</v>
      </c>
      <c r="EL77" s="7">
        <v>0.57338941131970489</v>
      </c>
      <c r="EM77" s="249">
        <v>0.9320251080435531</v>
      </c>
    </row>
    <row r="78" spans="58:143">
      <c r="BF78" s="31" t="s">
        <v>173</v>
      </c>
      <c r="BG78" s="32" t="s">
        <v>174</v>
      </c>
      <c r="BH78" s="7">
        <v>6.8709050979142878</v>
      </c>
      <c r="BI78" s="8">
        <v>0.49542327973799133</v>
      </c>
      <c r="BJ78" s="8"/>
      <c r="BK78" s="8"/>
      <c r="BM78" s="9" t="s">
        <v>174</v>
      </c>
      <c r="BN78" s="12" t="s">
        <v>173</v>
      </c>
      <c r="BO78" s="14">
        <v>1</v>
      </c>
      <c r="DR78" s="7">
        <f>Readin_Scores!R83</f>
        <v>0.79295011628031942</v>
      </c>
      <c r="DS78" s="7">
        <f>Vul_Scores!AB83</f>
        <v>0.24569451814916099</v>
      </c>
      <c r="DT78" t="str">
        <f t="shared" si="45"/>
        <v>ISL</v>
      </c>
      <c r="DY78" s="7">
        <v>0.5394237123993354</v>
      </c>
      <c r="DZ78" s="7">
        <v>0.31983899484135186</v>
      </c>
      <c r="EA78" t="s">
        <v>73</v>
      </c>
      <c r="EC78" t="s">
        <v>185</v>
      </c>
      <c r="ED78" s="7">
        <f t="shared" si="46"/>
        <v>0.54725559813115843</v>
      </c>
      <c r="EE78" s="7">
        <f t="shared" si="47"/>
        <v>1.0386446344294804</v>
      </c>
      <c r="EG78" t="s">
        <v>100</v>
      </c>
      <c r="EH78" s="247">
        <v>0.29617411791294374</v>
      </c>
      <c r="EI78" s="7">
        <v>0.91431403169471426</v>
      </c>
      <c r="EK78" t="s">
        <v>398</v>
      </c>
      <c r="EL78" s="7">
        <v>0.3517584354034673</v>
      </c>
      <c r="EM78" s="249">
        <v>0.93223428114711715</v>
      </c>
    </row>
    <row r="79" spans="58:143">
      <c r="BF79" s="31" t="s">
        <v>175</v>
      </c>
      <c r="BG79" s="32" t="s">
        <v>176</v>
      </c>
      <c r="BH79" s="7">
        <v>6.8532077758275385</v>
      </c>
      <c r="BI79" s="8">
        <v>0.50245967027361504</v>
      </c>
      <c r="BJ79" s="8"/>
      <c r="BK79" s="8"/>
      <c r="BM79" s="9" t="s">
        <v>176</v>
      </c>
      <c r="BN79" s="12" t="s">
        <v>175</v>
      </c>
      <c r="BO79" s="14">
        <v>1</v>
      </c>
      <c r="DR79" s="7">
        <f>Readin_Scores!R84</f>
        <v>0.48096868780123092</v>
      </c>
      <c r="DS79" s="7">
        <f>Vul_Scores!AB84</f>
        <v>0.42533499505911471</v>
      </c>
      <c r="DT79" t="str">
        <f t="shared" si="45"/>
        <v>IND</v>
      </c>
      <c r="DY79" s="7">
        <v>0.54417522676321428</v>
      </c>
      <c r="DZ79" s="7">
        <v>0.23903407495834286</v>
      </c>
      <c r="EA79" t="s">
        <v>137</v>
      </c>
      <c r="EC79" t="s">
        <v>187</v>
      </c>
      <c r="ED79" s="7">
        <f t="shared" si="46"/>
        <v>5.5633692742116214E-2</v>
      </c>
      <c r="EE79" s="7">
        <f t="shared" si="47"/>
        <v>0.90630368286034568</v>
      </c>
      <c r="EG79" t="s">
        <v>63</v>
      </c>
      <c r="EH79" s="247">
        <v>0.30686712594713389</v>
      </c>
      <c r="EI79" s="7">
        <v>0.9926210657172132</v>
      </c>
      <c r="EK79" t="s">
        <v>346</v>
      </c>
      <c r="EL79" s="7">
        <v>0.50173443391490746</v>
      </c>
      <c r="EM79" s="249">
        <v>0.93407286768176689</v>
      </c>
    </row>
    <row r="80" spans="58:143">
      <c r="BF80" s="31" t="s">
        <v>177</v>
      </c>
      <c r="BG80" s="32" t="s">
        <v>178</v>
      </c>
      <c r="BH80" s="7">
        <v>8.0043769338803177</v>
      </c>
      <c r="BI80" s="8">
        <v>0.34498775231189921</v>
      </c>
      <c r="BJ80" s="8"/>
      <c r="BK80" s="8"/>
      <c r="BM80" s="9" t="s">
        <v>178</v>
      </c>
      <c r="BN80" s="12" t="s">
        <v>177</v>
      </c>
      <c r="BO80" s="14">
        <v>2</v>
      </c>
      <c r="BS80" t="s">
        <v>693</v>
      </c>
      <c r="BT80" t="s">
        <v>677</v>
      </c>
      <c r="BU80" t="s">
        <v>95</v>
      </c>
      <c r="BV80" t="s">
        <v>694</v>
      </c>
      <c r="DR80" s="7">
        <f>Readin_Scores!R85</f>
        <v>0.51473685291319282</v>
      </c>
      <c r="DS80" s="7">
        <f>Vul_Scores!AB85</f>
        <v>0.28171796577394242</v>
      </c>
      <c r="DT80" t="str">
        <f t="shared" si="45"/>
        <v>IDN</v>
      </c>
      <c r="DY80" s="7">
        <v>0.54468255184955139</v>
      </c>
      <c r="DZ80" s="7">
        <v>0.43616348895360096</v>
      </c>
      <c r="EA80" t="s">
        <v>165</v>
      </c>
      <c r="EC80" t="s">
        <v>189</v>
      </c>
      <c r="ED80" s="7">
        <f t="shared" si="46"/>
        <v>0.2330188871392504</v>
      </c>
      <c r="EE80" s="7">
        <f t="shared" si="47"/>
        <v>0.79645481868713519</v>
      </c>
      <c r="EG80" t="s">
        <v>161</v>
      </c>
      <c r="EH80" s="247">
        <v>0.30702114138089337</v>
      </c>
      <c r="EI80" s="7">
        <v>0.87905411163356484</v>
      </c>
      <c r="EK80" t="s">
        <v>252</v>
      </c>
      <c r="EL80" s="7">
        <v>-7.5924774988808896E-2</v>
      </c>
      <c r="EM80" s="249">
        <v>0.94009456078852949</v>
      </c>
    </row>
    <row r="81" spans="58:143">
      <c r="BF81" s="31" t="s">
        <v>179</v>
      </c>
      <c r="BG81" s="32" t="s">
        <v>180</v>
      </c>
      <c r="BH81" s="7">
        <v>6.9433304159969795</v>
      </c>
      <c r="BI81" s="8">
        <v>0.48672164459115086</v>
      </c>
      <c r="BJ81" s="8"/>
      <c r="BK81" s="8"/>
      <c r="BM81" s="9" t="s">
        <v>180</v>
      </c>
      <c r="BN81" s="12" t="s">
        <v>179</v>
      </c>
      <c r="BO81" s="14">
        <v>1</v>
      </c>
      <c r="BS81">
        <v>2.5000000000000001E-2</v>
      </c>
      <c r="BT81">
        <v>0</v>
      </c>
      <c r="DR81" s="7">
        <f>Readin_Scores!R86</f>
        <v>0.42861633976974328</v>
      </c>
      <c r="DS81" s="7">
        <f>Vul_Scores!AB86</f>
        <v>0.25383965393844515</v>
      </c>
      <c r="DT81" t="str">
        <f t="shared" si="45"/>
        <v>IRN</v>
      </c>
      <c r="DY81" s="7">
        <v>0.54729949954035984</v>
      </c>
      <c r="DZ81" s="7">
        <v>0.27188830401798242</v>
      </c>
      <c r="EA81" t="s">
        <v>260</v>
      </c>
      <c r="EC81" t="s">
        <v>191</v>
      </c>
      <c r="ED81" s="7">
        <f t="shared" si="46"/>
        <v>0.17477668583129813</v>
      </c>
      <c r="EE81" s="7">
        <f t="shared" si="47"/>
        <v>0.68245599370818844</v>
      </c>
      <c r="EG81" t="s">
        <v>388</v>
      </c>
      <c r="EH81" s="247">
        <v>0.3082018010142939</v>
      </c>
      <c r="EI81" s="7">
        <v>0.881625178776134</v>
      </c>
      <c r="EK81" t="s">
        <v>149</v>
      </c>
      <c r="EL81" s="7">
        <v>-0.19565749046650499</v>
      </c>
      <c r="EM81" s="249">
        <v>0.94356161559919483</v>
      </c>
    </row>
    <row r="82" spans="58:143">
      <c r="BF82" s="31" t="s">
        <v>181</v>
      </c>
      <c r="BG82" s="32" t="s">
        <v>182</v>
      </c>
      <c r="BH82" s="7">
        <v>8.1773396577324942</v>
      </c>
      <c r="BI82" s="8">
        <v>0.33148057759054661</v>
      </c>
      <c r="BJ82" s="8"/>
      <c r="BK82" s="8"/>
      <c r="BM82" s="9" t="s">
        <v>182</v>
      </c>
      <c r="BN82" s="12" t="s">
        <v>181</v>
      </c>
      <c r="BO82" s="14">
        <v>2</v>
      </c>
      <c r="BS82">
        <v>7.5000000000000011E-2</v>
      </c>
      <c r="BT82">
        <v>0</v>
      </c>
      <c r="DQ82" t="s">
        <v>193</v>
      </c>
      <c r="DR82" s="7" t="e">
        <f>Readin_Scores!R87</f>
        <v>#N/A</v>
      </c>
      <c r="DS82" s="7">
        <f>Vul_Scores!AB87</f>
        <v>0.41077657301705212</v>
      </c>
      <c r="DT82" t="str">
        <f t="shared" si="45"/>
        <v>IRQ</v>
      </c>
      <c r="DY82" s="7">
        <v>0.54906554985527101</v>
      </c>
      <c r="DZ82" s="7">
        <v>0.32033764854394103</v>
      </c>
      <c r="EA82" t="s">
        <v>362</v>
      </c>
      <c r="EC82" t="s">
        <v>193</v>
      </c>
      <c r="ED82" s="7" t="e">
        <f t="shared" si="46"/>
        <v>#N/A</v>
      </c>
      <c r="EE82" s="7" t="e">
        <f t="shared" si="47"/>
        <v>#N/A</v>
      </c>
      <c r="EG82" t="s">
        <v>324</v>
      </c>
      <c r="EH82" s="247">
        <v>0.31107324487139171</v>
      </c>
      <c r="EI82" s="7">
        <v>1.0323939332363679</v>
      </c>
      <c r="EK82" t="s">
        <v>47</v>
      </c>
      <c r="EL82" s="7">
        <v>-0.14186912035211202</v>
      </c>
      <c r="EM82" s="249">
        <v>0.94480947079971433</v>
      </c>
    </row>
    <row r="83" spans="58:143">
      <c r="BF83" s="31" t="s">
        <v>183</v>
      </c>
      <c r="BG83" s="32" t="s">
        <v>184</v>
      </c>
      <c r="BH83" s="7">
        <v>9.7720477681262068</v>
      </c>
      <c r="BI83" s="8">
        <v>0.24639848359316949</v>
      </c>
      <c r="BJ83" s="8"/>
      <c r="BK83" s="8"/>
      <c r="BM83" s="9" t="s">
        <v>184</v>
      </c>
      <c r="BN83" s="12" t="s">
        <v>183</v>
      </c>
      <c r="BO83" s="14">
        <v>5</v>
      </c>
      <c r="BS83">
        <v>0.125</v>
      </c>
      <c r="BT83">
        <v>1</v>
      </c>
      <c r="DR83" s="7">
        <f>Readin_Scores!R88</f>
        <v>0.81544783043933178</v>
      </c>
      <c r="DS83" s="7">
        <f>Vul_Scores!AB88</f>
        <v>0.18049782933214373</v>
      </c>
      <c r="DT83" t="str">
        <f t="shared" si="45"/>
        <v>IRL</v>
      </c>
      <c r="DY83" s="7">
        <v>0.55520776740571121</v>
      </c>
      <c r="DZ83" s="7">
        <v>0.33278281273628652</v>
      </c>
      <c r="EA83" t="s">
        <v>181</v>
      </c>
      <c r="EC83" t="s">
        <v>195</v>
      </c>
      <c r="ED83" s="7">
        <f t="shared" si="46"/>
        <v>0.63495000110718802</v>
      </c>
      <c r="EE83" s="7">
        <f t="shared" si="47"/>
        <v>0.99594565977147553</v>
      </c>
      <c r="EG83" t="s">
        <v>205</v>
      </c>
      <c r="EH83" s="247">
        <v>0.31133517770766223</v>
      </c>
      <c r="EI83" s="7">
        <v>0.9146611216080589</v>
      </c>
      <c r="EK83" t="s">
        <v>400</v>
      </c>
      <c r="EL83" s="7">
        <v>0.59218003749076742</v>
      </c>
      <c r="EM83" s="249">
        <v>0.94997237913105936</v>
      </c>
    </row>
    <row r="84" spans="58:143">
      <c r="BF84" s="31" t="s">
        <v>185</v>
      </c>
      <c r="BG84" s="32" t="s">
        <v>186</v>
      </c>
      <c r="BH84" s="7">
        <v>10.460088378603416</v>
      </c>
      <c r="BI84" s="8">
        <v>0.24713274697204324</v>
      </c>
      <c r="BJ84" s="8"/>
      <c r="BK84" s="8"/>
      <c r="BM84" s="9" t="s">
        <v>186</v>
      </c>
      <c r="BN84" s="12" t="s">
        <v>185</v>
      </c>
      <c r="BO84" s="14">
        <v>5</v>
      </c>
      <c r="BS84">
        <v>0.17499999999999999</v>
      </c>
      <c r="BT84">
        <v>13</v>
      </c>
      <c r="DR84" s="7">
        <f>Readin_Scores!R89</f>
        <v>0.66065015456574727</v>
      </c>
      <c r="DS84" s="7">
        <f>Vul_Scores!AB89</f>
        <v>0.24322019381899998</v>
      </c>
      <c r="DT84" t="str">
        <f t="shared" si="45"/>
        <v>ISR</v>
      </c>
      <c r="DY84" s="7">
        <v>0.55582730317834605</v>
      </c>
      <c r="DZ84" s="7">
        <v>0.45082389589482524</v>
      </c>
      <c r="EA84" t="s">
        <v>276</v>
      </c>
      <c r="EC84" t="s">
        <v>197</v>
      </c>
      <c r="ED84" s="7">
        <f t="shared" si="46"/>
        <v>0.41742996074674732</v>
      </c>
      <c r="EE84" s="7">
        <f t="shared" si="47"/>
        <v>0.90387034838474722</v>
      </c>
      <c r="EG84" t="s">
        <v>256</v>
      </c>
      <c r="EH84" s="247">
        <v>0.31494032336483024</v>
      </c>
      <c r="EI84" s="7">
        <v>0.87054869856406514</v>
      </c>
      <c r="EK84" t="s">
        <v>209</v>
      </c>
      <c r="EL84" s="7">
        <v>-4.7105485643658573E-2</v>
      </c>
      <c r="EM84" s="249">
        <v>0.95071497361292046</v>
      </c>
    </row>
    <row r="85" spans="58:143">
      <c r="BF85" s="31" t="s">
        <v>187</v>
      </c>
      <c r="BG85" s="32" t="s">
        <v>188</v>
      </c>
      <c r="BH85" s="7">
        <v>8.054740886822108</v>
      </c>
      <c r="BI85" s="8">
        <v>0.41237666172578136</v>
      </c>
      <c r="BJ85" s="8"/>
      <c r="BK85" s="8"/>
      <c r="BM85" s="9" t="s">
        <v>188</v>
      </c>
      <c r="BN85" s="12" t="s">
        <v>187</v>
      </c>
      <c r="BO85" s="14">
        <v>2</v>
      </c>
      <c r="BS85">
        <v>0.22500000000000001</v>
      </c>
      <c r="BT85">
        <v>28</v>
      </c>
      <c r="DR85" s="7">
        <f>Readin_Scores!R90</f>
        <v>0.68539197622657633</v>
      </c>
      <c r="DS85" s="7">
        <f>Vul_Scores!AB90</f>
        <v>0.21299072559112697</v>
      </c>
      <c r="DT85" t="str">
        <f t="shared" si="45"/>
        <v>ITA</v>
      </c>
      <c r="DY85" s="7">
        <v>0.55843527510979407</v>
      </c>
      <c r="DZ85" s="7">
        <v>0.33934427673787254</v>
      </c>
      <c r="EA85" t="s">
        <v>171</v>
      </c>
      <c r="EC85" t="s">
        <v>199</v>
      </c>
      <c r="ED85" s="7">
        <f t="shared" si="46"/>
        <v>0.47240125063544935</v>
      </c>
      <c r="EE85" s="7">
        <f t="shared" si="47"/>
        <v>0.8983827018177033</v>
      </c>
      <c r="EG85" t="s">
        <v>69</v>
      </c>
      <c r="EH85" s="247">
        <v>0.3197760944070378</v>
      </c>
      <c r="EI85" s="7">
        <v>0.76312174076745443</v>
      </c>
      <c r="EK85" t="s">
        <v>228</v>
      </c>
      <c r="EL85" s="7">
        <v>-0.12086078067307671</v>
      </c>
      <c r="EM85" s="249">
        <v>0.95078965186445574</v>
      </c>
    </row>
    <row r="86" spans="58:143">
      <c r="BF86" s="31" t="s">
        <v>189</v>
      </c>
      <c r="BG86" s="32" t="s">
        <v>190</v>
      </c>
      <c r="BH86" s="7">
        <v>8.267526529227327</v>
      </c>
      <c r="BI86" s="8">
        <v>0.29977625793182505</v>
      </c>
      <c r="BJ86" s="8"/>
      <c r="BK86" s="8"/>
      <c r="BM86" s="9" t="s">
        <v>190</v>
      </c>
      <c r="BN86" s="12" t="s">
        <v>189</v>
      </c>
      <c r="BO86" s="14">
        <v>2</v>
      </c>
      <c r="BS86">
        <v>0.27500000000000002</v>
      </c>
      <c r="BT86">
        <v>44</v>
      </c>
      <c r="BU86">
        <v>0.5</v>
      </c>
      <c r="DR86" s="7" t="e">
        <f>Readin_Scores!R91</f>
        <v>#N/A</v>
      </c>
      <c r="DS86" s="7">
        <f>Vul_Scores!AB91</f>
        <v>0.33636728501257723</v>
      </c>
      <c r="DT86" t="str">
        <f t="shared" si="45"/>
        <v>JAM</v>
      </c>
      <c r="DY86" s="7">
        <v>0.57071280194653862</v>
      </c>
      <c r="DZ86" s="7">
        <v>0.3147455326005974</v>
      </c>
      <c r="EA86" t="s">
        <v>304</v>
      </c>
      <c r="EC86" t="s">
        <v>201</v>
      </c>
      <c r="ED86" s="7" t="e">
        <f t="shared" si="46"/>
        <v>#N/A</v>
      </c>
      <c r="EE86" s="7" t="e">
        <f t="shared" si="47"/>
        <v>#N/A</v>
      </c>
      <c r="EG86" t="s">
        <v>80</v>
      </c>
      <c r="EH86" s="247">
        <v>0.32208395710198368</v>
      </c>
      <c r="EI86" s="7">
        <v>0.81435860644723224</v>
      </c>
      <c r="EK86" t="s">
        <v>288</v>
      </c>
      <c r="EL86" s="7">
        <v>-0.12335677952343421</v>
      </c>
      <c r="EM86" s="249">
        <v>0.95231276836149337</v>
      </c>
    </row>
    <row r="87" spans="58:143">
      <c r="BF87" s="31" t="s">
        <v>191</v>
      </c>
      <c r="BG87" s="32" t="s">
        <v>192</v>
      </c>
      <c r="BH87" s="7">
        <v>9.2912609650009106</v>
      </c>
      <c r="BI87" s="8">
        <v>0.26876057774517442</v>
      </c>
      <c r="BJ87" s="8"/>
      <c r="BK87" s="8"/>
      <c r="BM87" s="9" t="s">
        <v>430</v>
      </c>
      <c r="BN87" s="12" t="s">
        <v>191</v>
      </c>
      <c r="BO87" s="14">
        <v>2</v>
      </c>
      <c r="BS87">
        <v>0.32499999999999996</v>
      </c>
      <c r="BT87">
        <v>30</v>
      </c>
      <c r="DR87" s="7">
        <f>Readin_Scores!R92</f>
        <v>0.75236669264605771</v>
      </c>
      <c r="DS87" s="7">
        <f>Vul_Scores!AB92</f>
        <v>0.25712945358905676</v>
      </c>
      <c r="DT87" t="str">
        <f t="shared" si="45"/>
        <v>JPN</v>
      </c>
      <c r="DY87" s="7">
        <v>0.57498030232646025</v>
      </c>
      <c r="DZ87" s="7">
        <v>0.24613732467262425</v>
      </c>
      <c r="EA87" t="s">
        <v>80</v>
      </c>
      <c r="EC87" t="s">
        <v>203</v>
      </c>
      <c r="ED87" s="7">
        <f t="shared" si="46"/>
        <v>0.49523723905700096</v>
      </c>
      <c r="EE87" s="7">
        <f t="shared" si="47"/>
        <v>1.0094961462351144</v>
      </c>
      <c r="EG87" t="s">
        <v>207</v>
      </c>
      <c r="EH87" s="247">
        <v>0.33140067937920281</v>
      </c>
      <c r="EI87" s="7">
        <v>0.838543083462717</v>
      </c>
      <c r="EK87" t="s">
        <v>356</v>
      </c>
      <c r="EL87" s="7">
        <v>0.50702439118907605</v>
      </c>
      <c r="EM87" s="249">
        <v>0.95275528161605572</v>
      </c>
    </row>
    <row r="88" spans="58:143">
      <c r="BF88" s="31" t="s">
        <v>193</v>
      </c>
      <c r="BG88" s="32" t="s">
        <v>194</v>
      </c>
      <c r="BH88" s="7">
        <v>8.0658437180714806</v>
      </c>
      <c r="BI88" s="8">
        <v>0.37347101746149658</v>
      </c>
      <c r="BJ88" s="8"/>
      <c r="BK88" s="8"/>
      <c r="BM88" s="9" t="s">
        <v>194</v>
      </c>
      <c r="BN88" s="12" t="s">
        <v>193</v>
      </c>
      <c r="BO88" s="14">
        <v>2</v>
      </c>
      <c r="BS88">
        <v>0.375</v>
      </c>
      <c r="BT88">
        <v>11</v>
      </c>
      <c r="BV88">
        <v>2</v>
      </c>
      <c r="DR88" s="7">
        <f>Readin_Scores!R93</f>
        <v>0.61299814965786059</v>
      </c>
      <c r="DS88" s="7">
        <f>Vul_Scores!AB93</f>
        <v>0.30166297195019837</v>
      </c>
      <c r="DT88" t="str">
        <f t="shared" si="45"/>
        <v>JOR</v>
      </c>
      <c r="DY88" s="7">
        <v>0.57545075691300029</v>
      </c>
      <c r="DZ88" s="7">
        <v>0.32953745801913109</v>
      </c>
      <c r="EA88" t="s">
        <v>334</v>
      </c>
      <c r="EC88" t="s">
        <v>205</v>
      </c>
      <c r="ED88" s="7">
        <f t="shared" si="46"/>
        <v>0.31133517770766223</v>
      </c>
      <c r="EE88" s="7">
        <f t="shared" si="47"/>
        <v>0.9146611216080589</v>
      </c>
      <c r="EG88" t="s">
        <v>217</v>
      </c>
      <c r="EH88" s="247">
        <v>0.34451748745817229</v>
      </c>
      <c r="EI88" s="7">
        <v>0.90573909690927623</v>
      </c>
      <c r="EK88" t="s">
        <v>240</v>
      </c>
      <c r="EL88" s="7">
        <v>-4.4943744468273428E-2</v>
      </c>
      <c r="EM88" s="249">
        <v>0.95312591352692688</v>
      </c>
    </row>
    <row r="89" spans="58:143">
      <c r="BF89" s="31" t="s">
        <v>195</v>
      </c>
      <c r="BG89" s="32" t="s">
        <v>196</v>
      </c>
      <c r="BH89" s="7">
        <v>10.537703357151225</v>
      </c>
      <c r="BI89" s="8">
        <v>0.19566245196087004</v>
      </c>
      <c r="BJ89" s="8"/>
      <c r="BK89" s="8"/>
      <c r="BM89" s="9" t="s">
        <v>196</v>
      </c>
      <c r="BN89" s="12" t="s">
        <v>195</v>
      </c>
      <c r="BO89" s="14">
        <v>5</v>
      </c>
      <c r="BS89">
        <v>0.42500000000000004</v>
      </c>
      <c r="BT89">
        <v>16</v>
      </c>
      <c r="DR89" s="7">
        <f>Readin_Scores!R94</f>
        <v>0.5849718814209599</v>
      </c>
      <c r="DS89" s="7">
        <f>Vul_Scores!AB94</f>
        <v>0.25357120204175709</v>
      </c>
      <c r="DT89" t="str">
        <f t="shared" si="45"/>
        <v>KAZ</v>
      </c>
      <c r="DY89" s="7">
        <v>0.57650032799864304</v>
      </c>
      <c r="DZ89" s="7">
        <v>0.31250559404224182</v>
      </c>
      <c r="EA89" t="s">
        <v>386</v>
      </c>
      <c r="EC89" t="s">
        <v>207</v>
      </c>
      <c r="ED89" s="7">
        <f t="shared" si="46"/>
        <v>0.33140067937920281</v>
      </c>
      <c r="EE89" s="7">
        <f t="shared" si="47"/>
        <v>0.838543083462717</v>
      </c>
      <c r="EG89" t="s">
        <v>294</v>
      </c>
      <c r="EH89" s="247">
        <v>0.34610498460042693</v>
      </c>
      <c r="EI89" s="7">
        <v>0.90698553016572192</v>
      </c>
      <c r="EK89" t="s">
        <v>57</v>
      </c>
      <c r="EL89" s="7">
        <v>0.55697253670080582</v>
      </c>
      <c r="EM89" s="249">
        <v>0.95633713902693929</v>
      </c>
    </row>
    <row r="90" spans="58:143">
      <c r="BF90" s="31" t="s">
        <v>197</v>
      </c>
      <c r="BG90" s="32" t="s">
        <v>198</v>
      </c>
      <c r="BH90" s="7">
        <v>10.160157082819349</v>
      </c>
      <c r="BI90" s="8">
        <v>0.23389843455974071</v>
      </c>
      <c r="BJ90" s="8"/>
      <c r="BK90" s="8"/>
      <c r="BM90" s="9" t="s">
        <v>198</v>
      </c>
      <c r="BN90" s="12" t="s">
        <v>197</v>
      </c>
      <c r="BO90" s="14">
        <v>4</v>
      </c>
      <c r="BS90">
        <v>0.47499999999999998</v>
      </c>
      <c r="BT90">
        <v>27</v>
      </c>
      <c r="DR90" s="7">
        <f>Readin_Scores!R95</f>
        <v>0.45180474398463094</v>
      </c>
      <c r="DS90" s="7">
        <f>Vul_Scores!AB95</f>
        <v>0.49891022962828951</v>
      </c>
      <c r="DT90" t="str">
        <f t="shared" si="45"/>
        <v>KEN</v>
      </c>
      <c r="DY90" s="7">
        <v>0.58477242774279237</v>
      </c>
      <c r="DZ90" s="7">
        <v>0.28601648512633576</v>
      </c>
      <c r="EA90" t="s">
        <v>161</v>
      </c>
      <c r="EC90" t="s">
        <v>209</v>
      </c>
      <c r="ED90" s="7">
        <f t="shared" si="46"/>
        <v>-4.7105485643658573E-2</v>
      </c>
      <c r="EE90" s="7">
        <f t="shared" si="47"/>
        <v>0.95071497361292046</v>
      </c>
      <c r="EG90" t="s">
        <v>314</v>
      </c>
      <c r="EH90" s="247">
        <v>0.35170700254377346</v>
      </c>
      <c r="EI90" s="7">
        <v>0.91905698346432008</v>
      </c>
      <c r="EK90" t="s">
        <v>312</v>
      </c>
      <c r="EL90" s="7">
        <v>0.46530744130269386</v>
      </c>
      <c r="EM90" s="249">
        <v>0.95862869666280104</v>
      </c>
    </row>
    <row r="91" spans="58:143">
      <c r="BF91" s="31" t="s">
        <v>199</v>
      </c>
      <c r="BG91" s="32" t="s">
        <v>200</v>
      </c>
      <c r="BH91" s="7">
        <v>10.194651073436731</v>
      </c>
      <c r="BI91" s="8">
        <v>0.20673900584127239</v>
      </c>
      <c r="BJ91" s="8"/>
      <c r="BK91" s="8"/>
      <c r="BM91" s="9" t="s">
        <v>200</v>
      </c>
      <c r="BN91" s="12" t="s">
        <v>199</v>
      </c>
      <c r="BO91" s="14">
        <v>5</v>
      </c>
      <c r="BS91">
        <v>0.52500000000000002</v>
      </c>
      <c r="BT91">
        <v>13</v>
      </c>
      <c r="DR91" s="7" t="e">
        <f>Readin_Scores!R96</f>
        <v>#N/A</v>
      </c>
      <c r="DS91" s="7">
        <f>Vul_Scores!AB96</f>
        <v>0.46549191492399672</v>
      </c>
      <c r="DT91" t="str">
        <f t="shared" si="45"/>
        <v>KIR</v>
      </c>
      <c r="DY91" s="7">
        <v>0.58508927060247595</v>
      </c>
      <c r="DZ91" s="7">
        <v>0.28553958791522771</v>
      </c>
      <c r="EA91" t="s">
        <v>318</v>
      </c>
      <c r="EC91" t="s">
        <v>211</v>
      </c>
      <c r="ED91" s="7" t="e">
        <f t="shared" si="46"/>
        <v>#N/A</v>
      </c>
      <c r="EE91" s="7" t="e">
        <f t="shared" si="47"/>
        <v>#N/A</v>
      </c>
      <c r="EG91" t="s">
        <v>398</v>
      </c>
      <c r="EH91" s="247">
        <v>0.3517584354034673</v>
      </c>
      <c r="EI91" s="7">
        <v>0.93223428114711715</v>
      </c>
      <c r="EK91" t="s">
        <v>292</v>
      </c>
      <c r="EL91" s="7">
        <v>0.59356255663701363</v>
      </c>
      <c r="EM91" s="249">
        <v>0.96121922619899192</v>
      </c>
    </row>
    <row r="92" spans="58:143">
      <c r="BF92" s="31" t="s">
        <v>201</v>
      </c>
      <c r="BG92" s="32" t="s">
        <v>202</v>
      </c>
      <c r="BH92" s="7">
        <v>8.8490604542481641</v>
      </c>
      <c r="BI92" s="8">
        <v>0.34019020821006946</v>
      </c>
      <c r="BJ92" s="8"/>
      <c r="BK92" s="8"/>
      <c r="BM92" s="9" t="s">
        <v>202</v>
      </c>
      <c r="BN92" s="12" t="s">
        <v>201</v>
      </c>
      <c r="BO92" s="14">
        <v>3</v>
      </c>
      <c r="BS92">
        <v>0.57499999999999996</v>
      </c>
      <c r="BT92">
        <v>6</v>
      </c>
      <c r="DR92" s="7" t="e">
        <f>Readin_Scores!R97</f>
        <v>#N/A</v>
      </c>
      <c r="DS92" s="7">
        <f>Vul_Scores!AB97</f>
        <v>0.44416240871568302</v>
      </c>
      <c r="DT92" t="str">
        <f t="shared" si="45"/>
        <v>PRK</v>
      </c>
      <c r="DY92" s="7">
        <v>0.58935777780190801</v>
      </c>
      <c r="DZ92" s="7">
        <v>0.22167282318020834</v>
      </c>
      <c r="EA92" t="s">
        <v>69</v>
      </c>
      <c r="EC92" t="s">
        <v>213</v>
      </c>
      <c r="ED92" s="7" t="e">
        <f t="shared" si="46"/>
        <v>#N/A</v>
      </c>
      <c r="EE92" s="7" t="e">
        <f t="shared" si="47"/>
        <v>#N/A</v>
      </c>
      <c r="EG92" t="s">
        <v>53</v>
      </c>
      <c r="EH92" s="247">
        <v>0.36148620515311508</v>
      </c>
      <c r="EI92" s="7">
        <v>0.92217036275408848</v>
      </c>
      <c r="EK92" t="s">
        <v>248</v>
      </c>
      <c r="EL92" s="7">
        <v>0.42074974222941758</v>
      </c>
      <c r="EM92" s="249">
        <v>0.96309683761745957</v>
      </c>
    </row>
    <row r="93" spans="58:143">
      <c r="BF93" s="31" t="s">
        <v>203</v>
      </c>
      <c r="BG93" s="32" t="s">
        <v>204</v>
      </c>
      <c r="BH93" s="7">
        <v>10.30716298332632</v>
      </c>
      <c r="BI93" s="8">
        <v>0.26187577894832775</v>
      </c>
      <c r="BJ93" s="8"/>
      <c r="BK93" s="8"/>
      <c r="BM93" s="9" t="s">
        <v>204</v>
      </c>
      <c r="BN93" s="12" t="s">
        <v>203</v>
      </c>
      <c r="BO93" s="14">
        <v>5</v>
      </c>
      <c r="BS93">
        <v>0.625</v>
      </c>
      <c r="BT93">
        <v>3</v>
      </c>
      <c r="DR93" s="7" t="e">
        <f>Readin_Scores!R98</f>
        <v>#N/A</v>
      </c>
      <c r="DS93" s="7">
        <f>Vul_Scores!AB98</f>
        <v>0.29477420304559443</v>
      </c>
      <c r="DT93" t="str">
        <f t="shared" si="45"/>
        <v>KOR</v>
      </c>
      <c r="DY93" s="7">
        <v>0.59390432651527858</v>
      </c>
      <c r="DZ93" s="7">
        <v>0.31469364254387705</v>
      </c>
      <c r="EA93" t="s">
        <v>117</v>
      </c>
      <c r="EC93" t="s">
        <v>215</v>
      </c>
      <c r="ED93" s="7" t="e">
        <f t="shared" si="46"/>
        <v>#N/A</v>
      </c>
      <c r="EE93" s="7" t="e">
        <f t="shared" si="47"/>
        <v>#N/A</v>
      </c>
      <c r="EG93" t="s">
        <v>264</v>
      </c>
      <c r="EH93" s="247">
        <v>0.37839224833049839</v>
      </c>
      <c r="EI93" s="7">
        <v>0.88527234978852221</v>
      </c>
      <c r="EK93" t="s">
        <v>226</v>
      </c>
      <c r="EL93" s="7">
        <v>-5.4976689179322302E-2</v>
      </c>
      <c r="EM93" s="249">
        <v>0.96384003858438916</v>
      </c>
    </row>
    <row r="94" spans="58:143">
      <c r="BF94" s="31" t="s">
        <v>205</v>
      </c>
      <c r="BG94" s="32" t="s">
        <v>206</v>
      </c>
      <c r="BH94" s="7">
        <v>8.5645259705117525</v>
      </c>
      <c r="BI94" s="8">
        <v>0.29396632232114389</v>
      </c>
      <c r="BJ94" s="8"/>
      <c r="BK94" s="8"/>
      <c r="BM94" s="9" t="s">
        <v>206</v>
      </c>
      <c r="BN94" s="12" t="s">
        <v>205</v>
      </c>
      <c r="BO94" s="14">
        <v>2</v>
      </c>
      <c r="BS94">
        <v>0.67500000000000004</v>
      </c>
      <c r="BT94">
        <v>0</v>
      </c>
      <c r="DR94" s="7">
        <f>Readin_Scores!R99</f>
        <v>0.62512829218372423</v>
      </c>
      <c r="DS94" s="7">
        <f>Vul_Scores!AB99</f>
        <v>0.28061080472555194</v>
      </c>
      <c r="DT94" t="str">
        <f t="shared" si="45"/>
        <v>KWT</v>
      </c>
      <c r="DY94" s="7">
        <v>0.59421405835606111</v>
      </c>
      <c r="DZ94" s="7">
        <v>0.39443023862758664</v>
      </c>
      <c r="EA94" t="s">
        <v>328</v>
      </c>
      <c r="EC94" t="s">
        <v>217</v>
      </c>
      <c r="ED94" s="7">
        <f t="shared" si="46"/>
        <v>0.34451748745817229</v>
      </c>
      <c r="EE94" s="7">
        <f t="shared" si="47"/>
        <v>0.90573909690927623</v>
      </c>
      <c r="EG94" t="s">
        <v>51</v>
      </c>
      <c r="EH94" s="247">
        <v>0.38850029830162724</v>
      </c>
      <c r="EI94" s="7">
        <v>0.79704262282103833</v>
      </c>
      <c r="EK94" t="s">
        <v>125</v>
      </c>
      <c r="EL94" s="7">
        <v>0.44207688204924983</v>
      </c>
      <c r="EM94" s="249">
        <v>0.96413976367372056</v>
      </c>
    </row>
    <row r="95" spans="58:143">
      <c r="BF95" s="31" t="s">
        <v>207</v>
      </c>
      <c r="BG95" s="32" t="s">
        <v>208</v>
      </c>
      <c r="BH95" s="7">
        <v>9.32323984951997</v>
      </c>
      <c r="BI95" s="8">
        <v>0.26098234545260979</v>
      </c>
      <c r="BJ95" s="8"/>
      <c r="BK95" s="8"/>
      <c r="BM95" s="9" t="s">
        <v>208</v>
      </c>
      <c r="BN95" s="12" t="s">
        <v>207</v>
      </c>
      <c r="BO95" s="14">
        <v>3</v>
      </c>
      <c r="BS95">
        <v>0.72499999999999998</v>
      </c>
      <c r="BT95">
        <v>0</v>
      </c>
      <c r="DR95" s="7" t="e">
        <f>Readin_Scores!R100</f>
        <v>#N/A</v>
      </c>
      <c r="DS95" s="7">
        <f>Vul_Scores!AB100</f>
        <v>0.29863832170112609</v>
      </c>
      <c r="DT95" t="str">
        <f t="shared" si="45"/>
        <v>KGZ</v>
      </c>
      <c r="DY95" s="7">
        <v>0.59629625334438796</v>
      </c>
      <c r="DZ95" s="7">
        <v>0.29232030327406311</v>
      </c>
      <c r="EA95" t="s">
        <v>110</v>
      </c>
      <c r="EC95" t="s">
        <v>219</v>
      </c>
      <c r="ED95" s="7" t="e">
        <f t="shared" si="46"/>
        <v>#N/A</v>
      </c>
      <c r="EE95" s="7" t="e">
        <f t="shared" si="47"/>
        <v>#N/A</v>
      </c>
      <c r="EG95" t="s">
        <v>197</v>
      </c>
      <c r="EH95" s="247">
        <v>0.41742996074674732</v>
      </c>
      <c r="EI95" s="7">
        <v>0.90387034838474722</v>
      </c>
      <c r="EK95" t="s">
        <v>129</v>
      </c>
      <c r="EL95" s="7">
        <v>0.67718804727821591</v>
      </c>
      <c r="EM95" s="249">
        <v>0.96535767027153674</v>
      </c>
    </row>
    <row r="96" spans="58:143">
      <c r="BF96" s="31" t="s">
        <v>209</v>
      </c>
      <c r="BG96" s="32" t="s">
        <v>210</v>
      </c>
      <c r="BH96" s="7">
        <v>7.2710203361086307</v>
      </c>
      <c r="BI96" s="8">
        <v>0.49594114665492733</v>
      </c>
      <c r="BJ96" s="8"/>
      <c r="BK96" s="8"/>
      <c r="BM96" s="9" t="s">
        <v>210</v>
      </c>
      <c r="BN96" s="12" t="s">
        <v>209</v>
      </c>
      <c r="BO96" s="14">
        <v>1</v>
      </c>
      <c r="BS96">
        <v>0.77500000000000002</v>
      </c>
      <c r="BT96">
        <v>0</v>
      </c>
      <c r="DR96" s="7" t="e">
        <f>Readin_Scores!R101</f>
        <v>#N/A</v>
      </c>
      <c r="DS96" s="7">
        <f>Vul_Scores!AB101</f>
        <v>0.446477517915429</v>
      </c>
      <c r="DT96" t="str">
        <f t="shared" si="45"/>
        <v>LAO</v>
      </c>
      <c r="DY96" s="7">
        <v>0.59875586284045956</v>
      </c>
      <c r="DZ96" s="7">
        <v>0.25907408072831772</v>
      </c>
      <c r="EA96" t="s">
        <v>396</v>
      </c>
      <c r="EC96" t="s">
        <v>221</v>
      </c>
      <c r="ED96" s="7" t="e">
        <f t="shared" si="46"/>
        <v>#N/A</v>
      </c>
      <c r="EE96" s="7" t="e">
        <f t="shared" si="47"/>
        <v>#N/A</v>
      </c>
      <c r="EG96" t="s">
        <v>248</v>
      </c>
      <c r="EH96" s="247">
        <v>0.42074974222941758</v>
      </c>
      <c r="EI96" s="7">
        <v>0.96309683761745957</v>
      </c>
      <c r="EK96" t="s">
        <v>336</v>
      </c>
      <c r="EL96" s="7">
        <v>-4.6436557635888831E-3</v>
      </c>
      <c r="EM96" s="249">
        <v>0.96580742776818695</v>
      </c>
    </row>
    <row r="97" spans="58:143">
      <c r="BF97" s="31" t="s">
        <v>211</v>
      </c>
      <c r="BG97" s="32" t="s">
        <v>212</v>
      </c>
      <c r="BH97" s="7">
        <v>7.7097323821057913</v>
      </c>
      <c r="BI97" s="8">
        <v>0.45694213918361903</v>
      </c>
      <c r="BJ97" s="8"/>
      <c r="BK97" s="8"/>
      <c r="BM97" s="9" t="s">
        <v>212</v>
      </c>
      <c r="BN97" s="12" t="s">
        <v>211</v>
      </c>
      <c r="BO97" s="14">
        <v>2</v>
      </c>
      <c r="BS97">
        <v>0.82499999999999996</v>
      </c>
      <c r="BT97">
        <v>0</v>
      </c>
      <c r="DR97" s="7">
        <f>Readin_Scores!R102</f>
        <v>0.71098514137292523</v>
      </c>
      <c r="DS97" s="7">
        <f>Vul_Scores!AB102</f>
        <v>0.25933768298530402</v>
      </c>
      <c r="DT97" t="str">
        <f t="shared" si="45"/>
        <v>LVA</v>
      </c>
      <c r="DY97" s="7">
        <v>0.60023325307703534</v>
      </c>
      <c r="DZ97" s="7">
        <v>0.29863832170112609</v>
      </c>
      <c r="EA97" t="s">
        <v>219</v>
      </c>
      <c r="EC97" t="s">
        <v>222</v>
      </c>
      <c r="ED97" s="7">
        <f t="shared" si="46"/>
        <v>0.45164745838762121</v>
      </c>
      <c r="EE97" s="7">
        <f t="shared" si="47"/>
        <v>0.97032282435822925</v>
      </c>
      <c r="EG97" t="s">
        <v>88</v>
      </c>
      <c r="EH97" s="247">
        <v>0.42518133502700162</v>
      </c>
      <c r="EI97" s="7">
        <v>0.88626625181636187</v>
      </c>
      <c r="EK97" t="s">
        <v>102</v>
      </c>
      <c r="EL97" s="7">
        <v>-0.261502425773395</v>
      </c>
      <c r="EM97" s="249">
        <v>0.96628840655892823</v>
      </c>
    </row>
    <row r="98" spans="58:143">
      <c r="BF98" s="31" t="s">
        <v>213</v>
      </c>
      <c r="BG98" s="32" t="s">
        <v>214</v>
      </c>
      <c r="BH98" s="7">
        <v>7.5795109103243989</v>
      </c>
      <c r="BI98" s="8">
        <v>0.44076436853122986</v>
      </c>
      <c r="BJ98" s="8"/>
      <c r="BK98" s="8"/>
      <c r="BM98" s="9" t="s">
        <v>431</v>
      </c>
      <c r="BN98" s="12" t="s">
        <v>213</v>
      </c>
      <c r="BO98" s="14">
        <v>1</v>
      </c>
      <c r="BS98">
        <v>0.875</v>
      </c>
      <c r="BT98">
        <v>0</v>
      </c>
      <c r="DR98" s="7">
        <f>Readin_Scores!R103</f>
        <v>0.53186089233083589</v>
      </c>
      <c r="DS98" s="7">
        <f>Vul_Scores!AB103</f>
        <v>0.28858412843566777</v>
      </c>
      <c r="DT98" t="str">
        <f t="shared" si="45"/>
        <v>LBN</v>
      </c>
      <c r="DY98" s="7">
        <v>0.60037531219899865</v>
      </c>
      <c r="DZ98" s="7">
        <v>0.28671168888092008</v>
      </c>
      <c r="EA98" t="s">
        <v>388</v>
      </c>
      <c r="EC98" t="s">
        <v>224</v>
      </c>
      <c r="ED98" s="7">
        <f t="shared" si="46"/>
        <v>0.24327676389516811</v>
      </c>
      <c r="EE98" s="7">
        <f t="shared" si="47"/>
        <v>0.82044502076650372</v>
      </c>
      <c r="EG98" t="s">
        <v>125</v>
      </c>
      <c r="EH98" s="247">
        <v>0.44207688204924983</v>
      </c>
      <c r="EI98" s="7">
        <v>0.96413976367372056</v>
      </c>
      <c r="EK98" t="s">
        <v>222</v>
      </c>
      <c r="EL98" s="7">
        <v>0.45164745838762121</v>
      </c>
      <c r="EM98" s="249">
        <v>0.97032282435822925</v>
      </c>
    </row>
    <row r="99" spans="58:143">
      <c r="BF99" s="31" t="s">
        <v>215</v>
      </c>
      <c r="BG99" s="32" t="s">
        <v>216</v>
      </c>
      <c r="BH99" s="7">
        <v>10.182989145098217</v>
      </c>
      <c r="BI99" s="8">
        <v>0.30196912152095345</v>
      </c>
      <c r="BJ99" s="8"/>
      <c r="BK99" s="8"/>
      <c r="BM99" s="9" t="s">
        <v>432</v>
      </c>
      <c r="BN99" s="12" t="s">
        <v>215</v>
      </c>
      <c r="BO99" s="14">
        <v>5</v>
      </c>
      <c r="BS99">
        <v>0.92500000000000004</v>
      </c>
      <c r="BT99">
        <v>0</v>
      </c>
      <c r="DR99" s="7">
        <f>Readin_Scores!R104</f>
        <v>0.45443167470253343</v>
      </c>
      <c r="DS99" s="7">
        <f>Vul_Scores!AB104</f>
        <v>0.50940836388185573</v>
      </c>
      <c r="DT99" t="str">
        <f t="shared" si="45"/>
        <v>LSO</v>
      </c>
      <c r="DY99" s="7">
        <v>0.60226776376343594</v>
      </c>
      <c r="DZ99" s="7">
        <v>0.30571574693261222</v>
      </c>
      <c r="EA99" t="s">
        <v>135</v>
      </c>
      <c r="EC99" t="s">
        <v>226</v>
      </c>
      <c r="ED99" s="7">
        <f t="shared" si="46"/>
        <v>-5.4976689179322302E-2</v>
      </c>
      <c r="EE99" s="7">
        <f t="shared" si="47"/>
        <v>0.96384003858438916</v>
      </c>
      <c r="EG99" t="s">
        <v>254</v>
      </c>
      <c r="EH99" s="247">
        <v>0.45164273305271457</v>
      </c>
      <c r="EI99" s="7">
        <v>0.97369748828998248</v>
      </c>
      <c r="EK99" t="s">
        <v>254</v>
      </c>
      <c r="EL99" s="7">
        <v>0.45164273305271457</v>
      </c>
      <c r="EM99" s="249">
        <v>0.97369748828998248</v>
      </c>
    </row>
    <row r="100" spans="58:143">
      <c r="BF100" s="31" t="s">
        <v>217</v>
      </c>
      <c r="BG100" s="32" t="s">
        <v>218</v>
      </c>
      <c r="BH100" s="7">
        <v>10.781546162612527</v>
      </c>
      <c r="BI100" s="8">
        <v>0.27503317415719558</v>
      </c>
      <c r="BJ100" s="8"/>
      <c r="BK100" s="8"/>
      <c r="BM100" s="9" t="s">
        <v>218</v>
      </c>
      <c r="BN100" s="12" t="s">
        <v>217</v>
      </c>
      <c r="BO100" s="14">
        <v>4</v>
      </c>
      <c r="BS100">
        <v>0.97499999999999998</v>
      </c>
      <c r="BT100">
        <v>0</v>
      </c>
      <c r="DR100" s="7">
        <f>Readin_Scores!R105</f>
        <v>0.41496443559568952</v>
      </c>
      <c r="DS100" s="7">
        <f>Vul_Scores!AB105</f>
        <v>0.53582521626876622</v>
      </c>
      <c r="DT100" t="str">
        <f t="shared" ref="DT100:DT131" si="48">BN106</f>
        <v>LBR</v>
      </c>
      <c r="DY100" s="7">
        <v>0.60634465122924097</v>
      </c>
      <c r="DZ100" s="7">
        <v>0.27780418759961745</v>
      </c>
      <c r="EA100" t="s">
        <v>256</v>
      </c>
      <c r="EC100" t="s">
        <v>228</v>
      </c>
      <c r="ED100" s="7">
        <f t="shared" si="46"/>
        <v>-0.12086078067307671</v>
      </c>
      <c r="EE100" s="7">
        <f t="shared" si="47"/>
        <v>0.95078965186445574</v>
      </c>
      <c r="EG100" t="s">
        <v>222</v>
      </c>
      <c r="EH100" s="247">
        <v>0.45164745838762121</v>
      </c>
      <c r="EI100" s="7">
        <v>0.97032282435822925</v>
      </c>
      <c r="EK100" t="s">
        <v>92</v>
      </c>
      <c r="EL100" s="7">
        <v>-0.25707747468934189</v>
      </c>
      <c r="EM100" s="249">
        <v>0.97984254929330761</v>
      </c>
    </row>
    <row r="101" spans="58:143">
      <c r="BF101" s="31" t="s">
        <v>219</v>
      </c>
      <c r="BG101" s="32" t="s">
        <v>220</v>
      </c>
      <c r="BH101" s="7">
        <v>7.6712215881889332</v>
      </c>
      <c r="BI101" s="8">
        <v>0.31597709121444101</v>
      </c>
      <c r="BJ101" s="8"/>
      <c r="BK101" s="8"/>
      <c r="BM101" s="9" t="s">
        <v>220</v>
      </c>
      <c r="BN101" s="12" t="s">
        <v>219</v>
      </c>
      <c r="BO101" s="14">
        <v>1</v>
      </c>
      <c r="BS101">
        <v>1.0249999999999999</v>
      </c>
      <c r="BT101">
        <v>0</v>
      </c>
      <c r="DR101" s="7" t="e">
        <f>Readin_Scores!R106</f>
        <v>#N/A</v>
      </c>
      <c r="DS101" s="7">
        <f>Vul_Scores!AB106</f>
        <v>0.32696068494244973</v>
      </c>
      <c r="DT101" t="str">
        <f t="shared" si="48"/>
        <v>LBY</v>
      </c>
      <c r="DY101" s="7">
        <v>0.60814301791404901</v>
      </c>
      <c r="DZ101" s="7">
        <v>0.30906995689088529</v>
      </c>
      <c r="EA101" t="s">
        <v>100</v>
      </c>
      <c r="EC101" t="s">
        <v>230</v>
      </c>
      <c r="ED101" s="7" t="e">
        <f t="shared" si="46"/>
        <v>#N/A</v>
      </c>
      <c r="EE101" s="7" t="e">
        <f t="shared" si="47"/>
        <v>#N/A</v>
      </c>
      <c r="EG101" t="s">
        <v>121</v>
      </c>
      <c r="EH101" s="247">
        <v>0.45237303674564977</v>
      </c>
      <c r="EI101" s="7">
        <v>0.82504951628102741</v>
      </c>
      <c r="EK101" t="s">
        <v>342</v>
      </c>
      <c r="EL101" s="7">
        <v>-0.1468960284205002</v>
      </c>
      <c r="EM101" s="249">
        <v>0.98038532641561915</v>
      </c>
    </row>
    <row r="102" spans="58:143">
      <c r="BF102" s="31" t="s">
        <v>221</v>
      </c>
      <c r="BG102" s="32" t="s">
        <v>433</v>
      </c>
      <c r="BH102" s="7">
        <v>7.6681649321049887</v>
      </c>
      <c r="BI102" s="8">
        <v>0.45693034049607412</v>
      </c>
      <c r="BJ102" s="8"/>
      <c r="BK102" s="8"/>
      <c r="BM102" s="9" t="s">
        <v>433</v>
      </c>
      <c r="BN102" s="12" t="s">
        <v>221</v>
      </c>
      <c r="BO102" s="14">
        <v>1</v>
      </c>
      <c r="DR102" s="7" t="e">
        <f>Readin_Scores!R107</f>
        <v>#N/A</v>
      </c>
      <c r="DS102" s="7">
        <f>Vul_Scores!AB107</f>
        <v>0.25379748107625383</v>
      </c>
      <c r="DT102" t="str">
        <f t="shared" si="48"/>
        <v>LIE</v>
      </c>
      <c r="DY102" s="7">
        <v>0.60996760637366831</v>
      </c>
      <c r="DZ102" s="7">
        <v>0.32601192362845793</v>
      </c>
      <c r="EA102" t="s">
        <v>384</v>
      </c>
      <c r="EC102" t="s">
        <v>232</v>
      </c>
      <c r="ED102" s="7" t="e">
        <f t="shared" si="46"/>
        <v>#N/A</v>
      </c>
      <c r="EE102" s="7" t="e">
        <f t="shared" si="47"/>
        <v>#N/A</v>
      </c>
      <c r="EG102" t="s">
        <v>316</v>
      </c>
      <c r="EH102" s="247">
        <v>0.45251088892518332</v>
      </c>
      <c r="EI102" s="7">
        <v>0.91186961698305213</v>
      </c>
      <c r="EK102" t="s">
        <v>368</v>
      </c>
      <c r="EL102" s="7">
        <v>0.63487203194084552</v>
      </c>
      <c r="EM102" s="249">
        <v>0.98234699531034531</v>
      </c>
    </row>
    <row r="103" spans="58:143">
      <c r="BF103" s="31" t="s">
        <v>222</v>
      </c>
      <c r="BG103" s="32" t="s">
        <v>223</v>
      </c>
      <c r="BH103" s="7">
        <v>9.5267403642641959</v>
      </c>
      <c r="BI103" s="8">
        <v>0.26706549417278014</v>
      </c>
      <c r="BJ103" s="8"/>
      <c r="BK103" s="8"/>
      <c r="BM103" s="9" t="s">
        <v>223</v>
      </c>
      <c r="BN103" s="12" t="s">
        <v>222</v>
      </c>
      <c r="BO103" s="14">
        <v>3</v>
      </c>
      <c r="DR103" s="7">
        <f>Readin_Scores!R108</f>
        <v>0.73992549537254015</v>
      </c>
      <c r="DS103" s="7">
        <f>Vul_Scores!AB108</f>
        <v>0.26223806122250082</v>
      </c>
      <c r="DT103" t="str">
        <f t="shared" si="48"/>
        <v>LTU</v>
      </c>
      <c r="DY103" s="7">
        <v>0.61201745738969027</v>
      </c>
      <c r="DZ103" s="7">
        <v>0.26501563659550559</v>
      </c>
      <c r="EA103" t="s">
        <v>376</v>
      </c>
      <c r="EC103" t="s">
        <v>234</v>
      </c>
      <c r="ED103" s="7">
        <f t="shared" si="46"/>
        <v>0.47768743415003934</v>
      </c>
      <c r="EE103" s="7">
        <f t="shared" si="47"/>
        <v>1.0021635565950411</v>
      </c>
      <c r="EG103" t="s">
        <v>167</v>
      </c>
      <c r="EH103" s="247">
        <v>0.45297151511364497</v>
      </c>
      <c r="EI103" s="7">
        <v>0.89647252404551858</v>
      </c>
      <c r="EK103" t="s">
        <v>328</v>
      </c>
      <c r="EL103" s="7">
        <v>0.19576171553217725</v>
      </c>
      <c r="EM103" s="249">
        <v>0.98462219278735053</v>
      </c>
    </row>
    <row r="104" spans="58:143">
      <c r="BF104" s="31" t="s">
        <v>224</v>
      </c>
      <c r="BG104" s="32" t="s">
        <v>225</v>
      </c>
      <c r="BH104" s="7">
        <v>9.4010934686551639</v>
      </c>
      <c r="BI104" s="8">
        <v>0.26930507713818241</v>
      </c>
      <c r="BJ104" s="8"/>
      <c r="BK104" s="8"/>
      <c r="BM104" s="9" t="s">
        <v>225</v>
      </c>
      <c r="BN104" s="12" t="s">
        <v>224</v>
      </c>
      <c r="BO104" s="14">
        <v>3</v>
      </c>
      <c r="DR104" s="7">
        <f>Readin_Scores!R109</f>
        <v>0.73010249608462963</v>
      </c>
      <c r="DS104" s="7">
        <f>Vul_Scores!AB109</f>
        <v>0.1993341751462836</v>
      </c>
      <c r="DT104" t="str">
        <f t="shared" si="48"/>
        <v>LUX</v>
      </c>
      <c r="DY104" s="7">
        <v>0.61241970139544422</v>
      </c>
      <c r="DZ104" s="7">
        <v>0.31095255010025358</v>
      </c>
      <c r="EA104" t="s">
        <v>41</v>
      </c>
      <c r="EC104" t="s">
        <v>236</v>
      </c>
      <c r="ED104" s="7">
        <f t="shared" si="46"/>
        <v>0.53076832093834603</v>
      </c>
      <c r="EE104" s="7">
        <f t="shared" si="47"/>
        <v>0.92943667123091323</v>
      </c>
      <c r="EG104" t="s">
        <v>312</v>
      </c>
      <c r="EH104" s="247">
        <v>0.46530744130269386</v>
      </c>
      <c r="EI104" s="7">
        <v>0.95862869666280104</v>
      </c>
      <c r="EK104" t="s">
        <v>165</v>
      </c>
      <c r="EL104" s="7">
        <v>0.11301369253556409</v>
      </c>
      <c r="EM104" s="249">
        <v>0.98534067044276608</v>
      </c>
    </row>
    <row r="105" spans="58:143">
      <c r="BF105" s="31" t="s">
        <v>226</v>
      </c>
      <c r="BG105" s="32" t="s">
        <v>227</v>
      </c>
      <c r="BH105" s="7">
        <v>7.2145586875604391</v>
      </c>
      <c r="BI105" s="8">
        <v>0.50120697795505209</v>
      </c>
      <c r="BJ105" s="8"/>
      <c r="BK105" s="8"/>
      <c r="BM105" s="9" t="s">
        <v>227</v>
      </c>
      <c r="BN105" s="12" t="s">
        <v>226</v>
      </c>
      <c r="BO105" s="14">
        <v>2</v>
      </c>
      <c r="DR105" s="7">
        <f>Readin_Scores!R110</f>
        <v>0.48951317631024988</v>
      </c>
      <c r="DS105" s="7">
        <f>Vul_Scores!AB110</f>
        <v>0.49681478405465568</v>
      </c>
      <c r="DT105" t="str">
        <f t="shared" si="48"/>
        <v>MDG</v>
      </c>
      <c r="DY105" s="7">
        <v>0.61259142010618639</v>
      </c>
      <c r="DZ105" s="7">
        <v>0.28948788747068327</v>
      </c>
      <c r="EA105" t="s">
        <v>84</v>
      </c>
      <c r="EC105" t="s">
        <v>238</v>
      </c>
      <c r="ED105" s="7">
        <f t="shared" si="46"/>
        <v>-7.3016077444058025E-3</v>
      </c>
      <c r="EE105" s="7">
        <f t="shared" si="47"/>
        <v>0.98632796036490555</v>
      </c>
      <c r="EG105" t="s">
        <v>71</v>
      </c>
      <c r="EH105" s="247">
        <v>0.47140794789044954</v>
      </c>
      <c r="EI105" s="7">
        <v>1.0307104903620543</v>
      </c>
      <c r="EK105" t="s">
        <v>238</v>
      </c>
      <c r="EL105" s="7">
        <v>-7.3016077444058025E-3</v>
      </c>
      <c r="EM105" s="249">
        <v>0.98632796036490555</v>
      </c>
    </row>
    <row r="106" spans="58:143">
      <c r="BF106" s="31" t="s">
        <v>228</v>
      </c>
      <c r="BG106" s="32" t="s">
        <v>229</v>
      </c>
      <c r="BH106" s="7">
        <v>5.9057802902728973</v>
      </c>
      <c r="BI106" s="8">
        <v>0.53432307182432182</v>
      </c>
      <c r="BJ106" s="8"/>
      <c r="BK106" s="8"/>
      <c r="BM106" s="10" t="s">
        <v>229</v>
      </c>
      <c r="BN106" s="13" t="s">
        <v>228</v>
      </c>
      <c r="BO106" s="14">
        <v>1</v>
      </c>
      <c r="DR106" s="7">
        <f>Readin_Scores!R111</f>
        <v>0.45409108452932673</v>
      </c>
      <c r="DS106" s="7">
        <f>Vul_Scores!AB111</f>
        <v>0.49903482899760016</v>
      </c>
      <c r="DT106" t="str">
        <f t="shared" si="48"/>
        <v>MWI</v>
      </c>
      <c r="DY106" s="7">
        <v>0.61418358992224298</v>
      </c>
      <c r="DZ106" s="7">
        <v>0.32943076572529634</v>
      </c>
      <c r="EA106" t="s">
        <v>306</v>
      </c>
      <c r="EC106" t="s">
        <v>240</v>
      </c>
      <c r="ED106" s="7">
        <f t="shared" si="46"/>
        <v>-4.4943744468273428E-2</v>
      </c>
      <c r="EE106" s="7">
        <f t="shared" si="47"/>
        <v>0.95312591352692688</v>
      </c>
      <c r="EG106" t="s">
        <v>199</v>
      </c>
      <c r="EH106" s="247">
        <v>0.47240125063544935</v>
      </c>
      <c r="EI106" s="7">
        <v>0.8983827018177033</v>
      </c>
      <c r="EK106" t="s">
        <v>408</v>
      </c>
      <c r="EL106" s="7">
        <v>0.15108466462141601</v>
      </c>
      <c r="EM106" s="249">
        <v>0.98699576446927473</v>
      </c>
    </row>
    <row r="107" spans="58:143">
      <c r="BF107" s="31" t="s">
        <v>230</v>
      </c>
      <c r="BG107" s="32" t="s">
        <v>231</v>
      </c>
      <c r="BH107" s="7">
        <v>9.6384065701056407</v>
      </c>
      <c r="BI107" s="8">
        <v>0.31508650731087079</v>
      </c>
      <c r="BJ107" s="8"/>
      <c r="BK107" s="8"/>
      <c r="BM107" s="10" t="s">
        <v>434</v>
      </c>
      <c r="BN107" s="13" t="s">
        <v>230</v>
      </c>
      <c r="BO107" s="14">
        <v>3</v>
      </c>
      <c r="DR107" s="7" t="e">
        <f>Readin_Scores!R112</f>
        <v>#N/A</v>
      </c>
      <c r="DS107" s="7">
        <f>Vul_Scores!AB112</f>
        <v>0.25634780848499278</v>
      </c>
      <c r="DT107" t="str">
        <f t="shared" si="48"/>
        <v>MYS</v>
      </c>
      <c r="DY107" s="7">
        <v>0.61510241374034302</v>
      </c>
      <c r="DZ107" s="7">
        <v>0.28061080472555194</v>
      </c>
      <c r="EA107" t="s">
        <v>217</v>
      </c>
      <c r="EC107" t="s">
        <v>242</v>
      </c>
      <c r="ED107" s="7" t="e">
        <f t="shared" si="46"/>
        <v>#N/A</v>
      </c>
      <c r="EE107" s="7" t="e">
        <f t="shared" si="47"/>
        <v>#N/A</v>
      </c>
      <c r="EG107" t="s">
        <v>147</v>
      </c>
      <c r="EH107" s="247">
        <v>0.47381047794692249</v>
      </c>
      <c r="EI107" s="7">
        <v>1.0481842127730345</v>
      </c>
      <c r="EK107" t="s">
        <v>394</v>
      </c>
      <c r="EL107" s="7">
        <v>-2.3131218402123843E-2</v>
      </c>
      <c r="EM107" s="249">
        <v>0.98723151103901274</v>
      </c>
    </row>
    <row r="108" spans="58:143">
      <c r="BF108" s="31" t="s">
        <v>232</v>
      </c>
      <c r="BG108" s="32" t="s">
        <v>233</v>
      </c>
      <c r="BH108" s="7"/>
      <c r="BI108" s="8">
        <v>0.26042187743084089</v>
      </c>
      <c r="BJ108" s="8"/>
      <c r="BK108" s="8"/>
      <c r="BM108" s="10" t="s">
        <v>233</v>
      </c>
      <c r="BN108" s="13" t="s">
        <v>232</v>
      </c>
      <c r="BO108" s="14">
        <v>4</v>
      </c>
      <c r="DR108" s="7" t="e">
        <f>Readin_Scores!R113</f>
        <v>#N/A</v>
      </c>
      <c r="DS108" s="7">
        <f>Vul_Scores!AB113</f>
        <v>0.36906766872322638</v>
      </c>
      <c r="DT108" t="str">
        <f t="shared" si="48"/>
        <v>MDV</v>
      </c>
      <c r="DY108" s="7">
        <v>0.61515806500129799</v>
      </c>
      <c r="DZ108" s="7">
        <v>0.41806618448861971</v>
      </c>
      <c r="EA108" t="s">
        <v>133</v>
      </c>
      <c r="EC108" t="s">
        <v>244</v>
      </c>
      <c r="ED108" s="7" t="e">
        <f t="shared" si="46"/>
        <v>#N/A</v>
      </c>
      <c r="EE108" s="7" t="e">
        <f t="shared" si="47"/>
        <v>#N/A</v>
      </c>
      <c r="EG108" t="s">
        <v>234</v>
      </c>
      <c r="EH108" s="247">
        <v>0.47768743415003934</v>
      </c>
      <c r="EI108" s="7">
        <v>1.0021635565950411</v>
      </c>
      <c r="EK108" t="s">
        <v>266</v>
      </c>
      <c r="EL108" s="7">
        <v>0.22822074309739127</v>
      </c>
      <c r="EM108" s="249">
        <v>0.98916253155683598</v>
      </c>
    </row>
    <row r="109" spans="58:143">
      <c r="BF109" s="31" t="s">
        <v>234</v>
      </c>
      <c r="BG109" s="32" t="s">
        <v>235</v>
      </c>
      <c r="BH109" s="7">
        <v>9.6763584101097155</v>
      </c>
      <c r="BI109" s="8">
        <v>0.27152243978985241</v>
      </c>
      <c r="BJ109" s="8"/>
      <c r="BK109" s="8"/>
      <c r="BM109" s="10" t="s">
        <v>235</v>
      </c>
      <c r="BN109" s="13" t="s">
        <v>234</v>
      </c>
      <c r="BO109" s="14">
        <v>3</v>
      </c>
      <c r="DR109" s="7">
        <f>Readin_Scores!R114</f>
        <v>0.47565435183353516</v>
      </c>
      <c r="DS109" s="7">
        <f>Vul_Scores!AB114</f>
        <v>0.52564294022038471</v>
      </c>
      <c r="DT109" t="str">
        <f t="shared" si="48"/>
        <v>MLI</v>
      </c>
      <c r="DY109" s="7">
        <v>0.61794064685192085</v>
      </c>
      <c r="DZ109" s="7">
        <v>0.25357120204175709</v>
      </c>
      <c r="EA109" t="s">
        <v>207</v>
      </c>
      <c r="EC109" t="s">
        <v>246</v>
      </c>
      <c r="ED109" s="7">
        <f t="shared" si="46"/>
        <v>-4.9988588386849553E-2</v>
      </c>
      <c r="EE109" s="7">
        <f t="shared" si="47"/>
        <v>1.0012972920539198</v>
      </c>
      <c r="EG109" t="s">
        <v>203</v>
      </c>
      <c r="EH109" s="247">
        <v>0.49523723905700096</v>
      </c>
      <c r="EI109" s="7">
        <v>1.0094961462351144</v>
      </c>
      <c r="EK109" t="s">
        <v>320</v>
      </c>
      <c r="EL109" s="7">
        <v>-3.6519801691028586E-2</v>
      </c>
      <c r="EM109" s="249">
        <v>0.99095013518648623</v>
      </c>
    </row>
    <row r="110" spans="58:143">
      <c r="BF110" s="31" t="s">
        <v>236</v>
      </c>
      <c r="BG110" s="32" t="s">
        <v>237</v>
      </c>
      <c r="BH110" s="7">
        <v>11.169535824698061</v>
      </c>
      <c r="BI110" s="8">
        <v>0.20737660370343791</v>
      </c>
      <c r="BJ110" s="8"/>
      <c r="BK110" s="8"/>
      <c r="BM110" s="10" t="s">
        <v>237</v>
      </c>
      <c r="BN110" s="13" t="s">
        <v>236</v>
      </c>
      <c r="BO110" s="14">
        <v>5</v>
      </c>
      <c r="DR110" s="7">
        <f>Readin_Scores!R115</f>
        <v>0.69192328992343854</v>
      </c>
      <c r="DS110" s="7">
        <f>Vul_Scores!AB115</f>
        <v>0.27117354769402097</v>
      </c>
      <c r="DT110" t="str">
        <f t="shared" si="48"/>
        <v>MLT</v>
      </c>
      <c r="DY110" s="7">
        <v>0.61811492129074874</v>
      </c>
      <c r="DZ110" s="7">
        <v>0.23388037185120111</v>
      </c>
      <c r="EA110" t="s">
        <v>338</v>
      </c>
      <c r="EC110" t="s">
        <v>248</v>
      </c>
      <c r="ED110" s="7">
        <f t="shared" si="46"/>
        <v>0.42074974222941758</v>
      </c>
      <c r="EE110" s="7">
        <f t="shared" si="47"/>
        <v>0.96309683761745957</v>
      </c>
      <c r="EG110" t="s">
        <v>346</v>
      </c>
      <c r="EH110" s="247">
        <v>0.50173443391490746</v>
      </c>
      <c r="EI110" s="7">
        <v>0.93407286768176689</v>
      </c>
      <c r="EK110" t="s">
        <v>63</v>
      </c>
      <c r="EL110" s="7">
        <v>0.30686712594713389</v>
      </c>
      <c r="EM110" s="249">
        <v>0.9926210657172132</v>
      </c>
    </row>
    <row r="111" spans="58:143">
      <c r="BF111" s="31" t="s">
        <v>238</v>
      </c>
      <c r="BG111" s="32" t="s">
        <v>239</v>
      </c>
      <c r="BH111" s="7">
        <v>6.8194171751309032</v>
      </c>
      <c r="BI111" s="8">
        <v>0.48727337565245188</v>
      </c>
      <c r="BJ111" s="8"/>
      <c r="BK111" s="8"/>
      <c r="BM111" s="10" t="s">
        <v>239</v>
      </c>
      <c r="BN111" s="13" t="s">
        <v>238</v>
      </c>
      <c r="BO111" s="14">
        <v>1</v>
      </c>
      <c r="DR111" s="7" t="e">
        <f>Readin_Scores!R116</f>
        <v>#N/A</v>
      </c>
      <c r="DS111" s="7">
        <f>Vul_Scores!AB116</f>
        <v>0.49783994594538256</v>
      </c>
      <c r="DT111" t="str">
        <f t="shared" si="48"/>
        <v>MHL</v>
      </c>
      <c r="DY111" s="7">
        <v>0.61873605427736977</v>
      </c>
      <c r="DZ111" s="7">
        <v>0.28367499046027328</v>
      </c>
      <c r="EA111" t="s">
        <v>314</v>
      </c>
      <c r="EC111" t="s">
        <v>250</v>
      </c>
      <c r="ED111" s="7" t="e">
        <f t="shared" si="46"/>
        <v>#N/A</v>
      </c>
      <c r="EE111" s="7" t="e">
        <f t="shared" si="47"/>
        <v>#N/A</v>
      </c>
      <c r="EG111" t="s">
        <v>356</v>
      </c>
      <c r="EH111" s="247">
        <v>0.50702439118907605</v>
      </c>
      <c r="EI111" s="7">
        <v>0.95275528161605572</v>
      </c>
      <c r="EK111" t="s">
        <v>402</v>
      </c>
      <c r="EL111" s="7">
        <v>0.5697704869693726</v>
      </c>
      <c r="EM111" s="249">
        <v>0.99542816550432167</v>
      </c>
    </row>
    <row r="112" spans="58:143">
      <c r="BF112" s="31" t="s">
        <v>240</v>
      </c>
      <c r="BG112" s="32" t="s">
        <v>241</v>
      </c>
      <c r="BH112" s="7">
        <v>6.586252586335946</v>
      </c>
      <c r="BI112" s="8">
        <v>0.51442551344755871</v>
      </c>
      <c r="BJ112" s="8"/>
      <c r="BK112" s="8"/>
      <c r="BM112" s="10" t="s">
        <v>241</v>
      </c>
      <c r="BN112" s="13" t="s">
        <v>240</v>
      </c>
      <c r="BO112" s="14">
        <v>1</v>
      </c>
      <c r="DR112" s="7">
        <f>Readin_Scores!R117</f>
        <v>0.4320848928998603</v>
      </c>
      <c r="DS112" s="7">
        <f>Vul_Scores!AB117</f>
        <v>0.50800966788866919</v>
      </c>
      <c r="DT112" t="str">
        <f t="shared" si="48"/>
        <v>MRT</v>
      </c>
      <c r="DY112" s="7">
        <v>0.62357090668771897</v>
      </c>
      <c r="DZ112" s="7">
        <v>0.30166297195019837</v>
      </c>
      <c r="EA112" t="s">
        <v>205</v>
      </c>
      <c r="EC112" t="s">
        <v>252</v>
      </c>
      <c r="ED112" s="7">
        <f t="shared" si="46"/>
        <v>-7.5924774988808896E-2</v>
      </c>
      <c r="EE112" s="7">
        <f t="shared" si="47"/>
        <v>0.94009456078852949</v>
      </c>
      <c r="EG112" t="s">
        <v>106</v>
      </c>
      <c r="EH112" s="247">
        <v>0.52805863300526534</v>
      </c>
      <c r="EI112" s="7">
        <v>0.99823800547976449</v>
      </c>
      <c r="EK112" t="s">
        <v>75</v>
      </c>
      <c r="EL112" s="7">
        <v>1.9240736849453932E-2</v>
      </c>
      <c r="EM112" s="249">
        <v>0.99544888325344927</v>
      </c>
    </row>
    <row r="113" spans="58:143">
      <c r="BF113" s="31" t="s">
        <v>242</v>
      </c>
      <c r="BG113" s="32" t="s">
        <v>243</v>
      </c>
      <c r="BH113" s="7">
        <v>9.476367481355485</v>
      </c>
      <c r="BI113" s="8">
        <v>0.27655767368107115</v>
      </c>
      <c r="BJ113" s="8"/>
      <c r="BK113" s="8"/>
      <c r="BM113" s="10" t="s">
        <v>243</v>
      </c>
      <c r="BN113" s="13" t="s">
        <v>242</v>
      </c>
      <c r="BO113" s="14">
        <v>3</v>
      </c>
      <c r="DR113" s="7">
        <f>Readin_Scores!R118</f>
        <v>0.71267011067134856</v>
      </c>
      <c r="DS113" s="7">
        <f>Vul_Scores!AB118</f>
        <v>0.26102737761863398</v>
      </c>
      <c r="DT113" t="str">
        <f t="shared" si="48"/>
        <v>MUS</v>
      </c>
      <c r="DY113" s="7">
        <v>0.62385092030932876</v>
      </c>
      <c r="DZ113" s="7">
        <v>0.33636728501257723</v>
      </c>
      <c r="EA113" t="s">
        <v>201</v>
      </c>
      <c r="EC113" t="s">
        <v>254</v>
      </c>
      <c r="ED113" s="7">
        <f t="shared" si="46"/>
        <v>0.45164273305271457</v>
      </c>
      <c r="EE113" s="7">
        <f t="shared" si="47"/>
        <v>0.97369748828998248</v>
      </c>
      <c r="EG113" t="s">
        <v>310</v>
      </c>
      <c r="EH113" s="247">
        <v>0.53014827518097696</v>
      </c>
      <c r="EI113" s="7">
        <v>0.89173617649235615</v>
      </c>
      <c r="EK113" t="s">
        <v>195</v>
      </c>
      <c r="EL113" s="7">
        <v>0.63495000110718802</v>
      </c>
      <c r="EM113" s="249">
        <v>0.99594565977147553</v>
      </c>
    </row>
    <row r="114" spans="58:143">
      <c r="BF114" s="31" t="s">
        <v>244</v>
      </c>
      <c r="BG114" s="32" t="s">
        <v>245</v>
      </c>
      <c r="BH114" s="7">
        <v>8.5585633869722795</v>
      </c>
      <c r="BI114" s="8">
        <v>0.3849011175681108</v>
      </c>
      <c r="BJ114" s="8"/>
      <c r="BK114" s="8"/>
      <c r="BM114" s="10" t="s">
        <v>245</v>
      </c>
      <c r="BN114" s="13" t="s">
        <v>244</v>
      </c>
      <c r="BO114" s="14">
        <v>2</v>
      </c>
      <c r="DR114" s="7">
        <f>Readin_Scores!R119</f>
        <v>0.59274451096444769</v>
      </c>
      <c r="DS114" s="7">
        <f>Vul_Scores!AB119</f>
        <v>0.27780418759961745</v>
      </c>
      <c r="DT114" t="str">
        <f t="shared" si="48"/>
        <v>MEX</v>
      </c>
      <c r="DY114" s="7">
        <v>0.62497482293874607</v>
      </c>
      <c r="DZ114" s="7">
        <v>0.25634780848499278</v>
      </c>
      <c r="EA114" t="s">
        <v>242</v>
      </c>
      <c r="EC114" t="s">
        <v>256</v>
      </c>
      <c r="ED114" s="7">
        <f t="shared" si="46"/>
        <v>0.31494032336483024</v>
      </c>
      <c r="EE114" s="7">
        <f t="shared" si="47"/>
        <v>0.87054869856406514</v>
      </c>
      <c r="EG114" t="s">
        <v>236</v>
      </c>
      <c r="EH114" s="247">
        <v>0.53076832093834603</v>
      </c>
      <c r="EI114" s="7">
        <v>0.92943667123091323</v>
      </c>
      <c r="EK114" t="s">
        <v>106</v>
      </c>
      <c r="EL114" s="7">
        <v>0.52805863300526534</v>
      </c>
      <c r="EM114" s="249">
        <v>0.99823800547976449</v>
      </c>
    </row>
    <row r="115" spans="58:143">
      <c r="BF115" s="31" t="s">
        <v>246</v>
      </c>
      <c r="BG115" s="32" t="s">
        <v>247</v>
      </c>
      <c r="BH115" s="7">
        <v>7.0131625355803315</v>
      </c>
      <c r="BI115" s="8">
        <v>0.54103762938895839</v>
      </c>
      <c r="BJ115" s="8"/>
      <c r="BK115" s="8"/>
      <c r="BM115" s="10" t="s">
        <v>247</v>
      </c>
      <c r="BN115" s="13" t="s">
        <v>246</v>
      </c>
      <c r="BO115" s="14">
        <v>1</v>
      </c>
      <c r="DR115" s="7" t="e">
        <f>Readin_Scores!R120</f>
        <v>#N/A</v>
      </c>
      <c r="DS115" s="7">
        <f>Vul_Scores!AB120</f>
        <v>0.48819020344607306</v>
      </c>
      <c r="DT115" t="str">
        <f t="shared" si="48"/>
        <v>FSM</v>
      </c>
      <c r="DY115" s="7">
        <v>0.62548511779567129</v>
      </c>
      <c r="DZ115" s="7">
        <v>0.20427116225970554</v>
      </c>
      <c r="EA115" t="s">
        <v>51</v>
      </c>
      <c r="EC115" t="s">
        <v>258</v>
      </c>
      <c r="ED115" s="7" t="e">
        <f t="shared" si="46"/>
        <v>#N/A</v>
      </c>
      <c r="EE115" s="7" t="e">
        <f t="shared" si="47"/>
        <v>#N/A</v>
      </c>
      <c r="EG115" t="s">
        <v>348</v>
      </c>
      <c r="EH115" s="247">
        <v>0.53683078805713225</v>
      </c>
      <c r="EI115" s="7">
        <v>0.91215752471826861</v>
      </c>
      <c r="EK115" t="s">
        <v>246</v>
      </c>
      <c r="EL115" s="7">
        <v>-4.9988588386849553E-2</v>
      </c>
      <c r="EM115" s="249">
        <v>1.0012972920539198</v>
      </c>
    </row>
    <row r="116" spans="58:143">
      <c r="BF116" s="31" t="s">
        <v>248</v>
      </c>
      <c r="BG116" s="32" t="s">
        <v>249</v>
      </c>
      <c r="BH116" s="7">
        <v>10.016420194509639</v>
      </c>
      <c r="BI116" s="8">
        <v>0.25373249377245233</v>
      </c>
      <c r="BJ116" s="8"/>
      <c r="BK116" s="8"/>
      <c r="BM116" s="10" t="s">
        <v>249</v>
      </c>
      <c r="BN116" s="13" t="s">
        <v>248</v>
      </c>
      <c r="BO116" s="14">
        <v>4</v>
      </c>
      <c r="DR116" s="7" t="e">
        <f>Readin_Scores!R121</f>
        <v>#N/A</v>
      </c>
      <c r="DS116" s="7">
        <f>Vul_Scores!AB121</f>
        <v>0.27188830401798242</v>
      </c>
      <c r="DT116" t="str">
        <f t="shared" si="48"/>
        <v>MDA</v>
      </c>
      <c r="DY116" s="7">
        <v>0.62872390200656969</v>
      </c>
      <c r="DZ116" s="7">
        <v>0.28044027278264749</v>
      </c>
      <c r="EA116" t="s">
        <v>294</v>
      </c>
      <c r="EC116" t="s">
        <v>260</v>
      </c>
      <c r="ED116" s="7" t="e">
        <f t="shared" si="46"/>
        <v>#N/A</v>
      </c>
      <c r="EE116" s="7" t="e">
        <f t="shared" si="47"/>
        <v>#N/A</v>
      </c>
      <c r="EG116" t="s">
        <v>155</v>
      </c>
      <c r="EH116" s="247">
        <v>0.5422982356796332</v>
      </c>
      <c r="EI116" s="7">
        <v>0.86039437416045994</v>
      </c>
      <c r="EK116" t="s">
        <v>234</v>
      </c>
      <c r="EL116" s="7">
        <v>0.47768743415003934</v>
      </c>
      <c r="EM116" s="249">
        <v>1.0021635565950411</v>
      </c>
    </row>
    <row r="117" spans="58:143">
      <c r="BF117" s="31" t="s">
        <v>250</v>
      </c>
      <c r="BG117" s="32" t="s">
        <v>251</v>
      </c>
      <c r="BH117" s="7">
        <v>8.1204000552457813</v>
      </c>
      <c r="BI117" s="8">
        <v>0.49179835112953851</v>
      </c>
      <c r="BJ117" s="8"/>
      <c r="BK117" s="8"/>
      <c r="BM117" s="10" t="s">
        <v>251</v>
      </c>
      <c r="BN117" s="13" t="s">
        <v>250</v>
      </c>
      <c r="BO117" s="14">
        <v>2</v>
      </c>
      <c r="DR117" s="7" t="e">
        <f>Readin_Scores!R122</f>
        <v>#N/A</v>
      </c>
      <c r="DS117" s="7">
        <f>Vul_Scores!AB122</f>
        <v>0.27170625366651341</v>
      </c>
      <c r="DT117" t="str">
        <f t="shared" si="48"/>
        <v>MCO</v>
      </c>
      <c r="DY117" s="7">
        <v>0.6391849943936514</v>
      </c>
      <c r="DZ117" s="7">
        <v>0.34287696988503963</v>
      </c>
      <c r="EA117" t="s">
        <v>63</v>
      </c>
      <c r="EC117" t="s">
        <v>262</v>
      </c>
      <c r="ED117" s="7" t="e">
        <f t="shared" si="46"/>
        <v>#N/A</v>
      </c>
      <c r="EE117" s="7" t="e">
        <f t="shared" si="47"/>
        <v>#N/A</v>
      </c>
      <c r="EG117" t="s">
        <v>98</v>
      </c>
      <c r="EH117" s="247">
        <v>0.54502901349952682</v>
      </c>
      <c r="EI117" s="7">
        <v>1.0861071141498786</v>
      </c>
      <c r="EK117" t="s">
        <v>203</v>
      </c>
      <c r="EL117" s="7">
        <v>0.49523723905700096</v>
      </c>
      <c r="EM117" s="249">
        <v>1.0094961462351144</v>
      </c>
    </row>
    <row r="118" spans="58:143">
      <c r="BF118" s="31" t="s">
        <v>252</v>
      </c>
      <c r="BG118" s="32" t="s">
        <v>253</v>
      </c>
      <c r="BH118" s="7">
        <v>7.4799268711647873</v>
      </c>
      <c r="BI118" s="8">
        <v>0.49624698577911208</v>
      </c>
      <c r="BJ118" s="8"/>
      <c r="BK118" s="8"/>
      <c r="BM118" s="10" t="s">
        <v>253</v>
      </c>
      <c r="BN118" s="13" t="s">
        <v>252</v>
      </c>
      <c r="BO118" s="14">
        <v>1</v>
      </c>
      <c r="DR118" s="7">
        <f>Readin_Scores!R123</f>
        <v>0.63183229905951033</v>
      </c>
      <c r="DS118" s="7">
        <f>Vul_Scores!AB123</f>
        <v>0.25344005072901193</v>
      </c>
      <c r="DT118" t="str">
        <f t="shared" si="48"/>
        <v>MKD</v>
      </c>
      <c r="DY118" s="7">
        <v>0.64084617312282277</v>
      </c>
      <c r="DZ118" s="7">
        <v>0.38047089422972236</v>
      </c>
      <c r="EA118" t="s">
        <v>266</v>
      </c>
      <c r="EC118" t="s">
        <v>264</v>
      </c>
      <c r="ED118" s="7">
        <f t="shared" si="46"/>
        <v>0.37839224833049839</v>
      </c>
      <c r="EE118" s="7">
        <f t="shared" si="47"/>
        <v>0.88527234978852221</v>
      </c>
      <c r="EG118" t="s">
        <v>185</v>
      </c>
      <c r="EH118" s="247">
        <v>0.54725559813115843</v>
      </c>
      <c r="EI118" s="7">
        <v>1.0386446344294804</v>
      </c>
      <c r="EK118" t="s">
        <v>90</v>
      </c>
      <c r="EL118" s="7">
        <v>-2.5670857699190641E-2</v>
      </c>
      <c r="EM118" s="249">
        <v>1.0106495602760424</v>
      </c>
    </row>
    <row r="119" spans="58:143">
      <c r="BF119" s="31" t="s">
        <v>254</v>
      </c>
      <c r="BG119" s="32" t="s">
        <v>255</v>
      </c>
      <c r="BH119" s="7">
        <v>9.3950154743001377</v>
      </c>
      <c r="BI119" s="8">
        <v>0.26067423906731096</v>
      </c>
      <c r="BJ119" s="8"/>
      <c r="BK119" s="8"/>
      <c r="BM119" s="10" t="s">
        <v>255</v>
      </c>
      <c r="BN119" s="13" t="s">
        <v>254</v>
      </c>
      <c r="BO119" s="14">
        <v>3</v>
      </c>
      <c r="DR119" s="7">
        <f>Readin_Scores!R124</f>
        <v>0.60869163732711362</v>
      </c>
      <c r="DS119" s="7">
        <f>Vul_Scores!AB124</f>
        <v>0.38047089422972236</v>
      </c>
      <c r="DT119" t="str">
        <f t="shared" si="48"/>
        <v>MNG</v>
      </c>
      <c r="DY119" s="7">
        <v>0.64113815566904775</v>
      </c>
      <c r="DZ119" s="7">
        <v>0.29023792287182493</v>
      </c>
      <c r="EA119" t="s">
        <v>398</v>
      </c>
      <c r="EC119" t="s">
        <v>266</v>
      </c>
      <c r="ED119" s="7">
        <f t="shared" si="46"/>
        <v>0.22822074309739127</v>
      </c>
      <c r="EE119" s="7">
        <f t="shared" si="47"/>
        <v>0.98916253155683598</v>
      </c>
      <c r="EG119" t="s">
        <v>127</v>
      </c>
      <c r="EH119" s="247">
        <v>0.55564654189072893</v>
      </c>
      <c r="EI119" s="7">
        <v>0.90606372901414944</v>
      </c>
      <c r="EK119" t="s">
        <v>153</v>
      </c>
      <c r="EL119" s="7">
        <v>0.59873942565919813</v>
      </c>
      <c r="EM119" s="249">
        <v>1.014140700165566</v>
      </c>
    </row>
    <row r="120" spans="58:143">
      <c r="BF120" s="31" t="s">
        <v>256</v>
      </c>
      <c r="BG120" s="32" t="s">
        <v>257</v>
      </c>
      <c r="BH120" s="7">
        <v>9.4454486088172764</v>
      </c>
      <c r="BI120" s="8">
        <v>0.24801252093295079</v>
      </c>
      <c r="BJ120" s="8"/>
      <c r="BK120" s="8"/>
      <c r="BM120" s="10" t="s">
        <v>257</v>
      </c>
      <c r="BN120" s="13" t="s">
        <v>256</v>
      </c>
      <c r="BO120" s="14">
        <v>3</v>
      </c>
      <c r="DR120" s="7" t="e">
        <f>Readin_Scores!R125</f>
        <v>#N/A</v>
      </c>
      <c r="DS120" s="7">
        <f>Vul_Scores!AB125</f>
        <v>0.23587932526732955</v>
      </c>
      <c r="DT120" t="str">
        <f t="shared" si="48"/>
        <v>MNE</v>
      </c>
      <c r="DY120" s="7">
        <v>0.64428689261438565</v>
      </c>
      <c r="DZ120" s="7">
        <v>0.31231884458671982</v>
      </c>
      <c r="EA120" t="s">
        <v>141</v>
      </c>
      <c r="EC120" t="s">
        <v>268</v>
      </c>
      <c r="ED120" s="7" t="e">
        <f t="shared" si="46"/>
        <v>#N/A</v>
      </c>
      <c r="EE120" s="7" t="e">
        <f t="shared" si="47"/>
        <v>#N/A</v>
      </c>
      <c r="EG120" t="s">
        <v>57</v>
      </c>
      <c r="EH120" s="247">
        <v>0.55697253670080582</v>
      </c>
      <c r="EI120" s="7">
        <v>0.95633713902693929</v>
      </c>
      <c r="EK120" t="s">
        <v>366</v>
      </c>
      <c r="EL120" s="7">
        <v>0.56203637130617079</v>
      </c>
      <c r="EM120" s="249">
        <v>1.0146454512274823</v>
      </c>
    </row>
    <row r="121" spans="58:143">
      <c r="BF121" s="31" t="s">
        <v>258</v>
      </c>
      <c r="BG121" s="32" t="s">
        <v>259</v>
      </c>
      <c r="BH121" s="7">
        <v>7.9400359170540753</v>
      </c>
      <c r="BI121" s="8">
        <v>0.49860687011273974</v>
      </c>
      <c r="BJ121" s="8"/>
      <c r="BK121" s="8"/>
      <c r="BM121" s="10" t="s">
        <v>435</v>
      </c>
      <c r="BN121" s="13" t="s">
        <v>258</v>
      </c>
      <c r="BO121" s="14">
        <v>2</v>
      </c>
      <c r="DR121" s="7">
        <f>Readin_Scores!R126</f>
        <v>0.52455149055629158</v>
      </c>
      <c r="DS121" s="7">
        <f>Vul_Scores!AB126</f>
        <v>0.39938283123129464</v>
      </c>
      <c r="DT121" t="str">
        <f t="shared" si="48"/>
        <v>MAR</v>
      </c>
      <c r="DY121" s="7">
        <v>0.64555665546333063</v>
      </c>
      <c r="DZ121" s="7">
        <v>0.25344005072901193</v>
      </c>
      <c r="EA121" t="s">
        <v>264</v>
      </c>
      <c r="EC121" t="s">
        <v>270</v>
      </c>
      <c r="ED121" s="7">
        <f t="shared" si="46"/>
        <v>0.12516865932499693</v>
      </c>
      <c r="EE121" s="7">
        <f t="shared" si="47"/>
        <v>0.92393432178758617</v>
      </c>
      <c r="EG121" t="s">
        <v>366</v>
      </c>
      <c r="EH121" s="247">
        <v>0.56203637130617079</v>
      </c>
      <c r="EI121" s="7">
        <v>1.0146454512274823</v>
      </c>
      <c r="EK121" t="s">
        <v>133</v>
      </c>
      <c r="EL121" s="7">
        <v>0.18598941137499952</v>
      </c>
      <c r="EM121" s="249">
        <v>1.0221217803522389</v>
      </c>
    </row>
    <row r="122" spans="58:143">
      <c r="BF122" s="31" t="s">
        <v>260</v>
      </c>
      <c r="BG122" s="32" t="s">
        <v>261</v>
      </c>
      <c r="BH122" s="7">
        <v>7.897301652802498</v>
      </c>
      <c r="BI122" s="8">
        <v>0.28991689618969957</v>
      </c>
      <c r="BJ122" s="8"/>
      <c r="BK122" s="8"/>
      <c r="BM122" s="10" t="s">
        <v>436</v>
      </c>
      <c r="BN122" s="13" t="s">
        <v>260</v>
      </c>
      <c r="BO122" s="14">
        <v>2</v>
      </c>
      <c r="DR122" s="7" t="e">
        <f>Readin_Scores!R127</f>
        <v>#N/A</v>
      </c>
      <c r="DS122" s="7">
        <f>Vul_Scores!AB127</f>
        <v>0.54953056703110981</v>
      </c>
      <c r="DT122" t="str">
        <f t="shared" si="48"/>
        <v>MOZ</v>
      </c>
      <c r="DY122" s="7">
        <v>0.64652112479746093</v>
      </c>
      <c r="DZ122" s="7">
        <v>0.44664467466519486</v>
      </c>
      <c r="EA122" t="s">
        <v>82</v>
      </c>
      <c r="EC122" t="s">
        <v>272</v>
      </c>
      <c r="ED122" s="7" t="e">
        <f t="shared" si="46"/>
        <v>#N/A</v>
      </c>
      <c r="EE122" s="7" t="e">
        <f t="shared" si="47"/>
        <v>#N/A</v>
      </c>
      <c r="EG122" t="s">
        <v>402</v>
      </c>
      <c r="EH122" s="247">
        <v>0.5697704869693726</v>
      </c>
      <c r="EI122" s="7">
        <v>0.99542816550432167</v>
      </c>
      <c r="EK122" t="s">
        <v>71</v>
      </c>
      <c r="EL122" s="7">
        <v>0.47140794789044954</v>
      </c>
      <c r="EM122" s="249">
        <v>1.0307104903620543</v>
      </c>
    </row>
    <row r="123" spans="58:143">
      <c r="BF123" s="31" t="s">
        <v>262</v>
      </c>
      <c r="BG123" s="32" t="s">
        <v>263</v>
      </c>
      <c r="BH123" s="7"/>
      <c r="BI123" s="8">
        <v>0.2889083404490741</v>
      </c>
      <c r="BJ123" s="8"/>
      <c r="BK123" s="8"/>
      <c r="BM123" s="10" t="s">
        <v>263</v>
      </c>
      <c r="BN123" s="13" t="s">
        <v>262</v>
      </c>
      <c r="BO123" s="14">
        <v>4</v>
      </c>
      <c r="DR123" s="7" t="e">
        <f>Readin_Scores!R128</f>
        <v>#N/A</v>
      </c>
      <c r="DS123" s="7">
        <f>Vul_Scores!AB128</f>
        <v>0.42629246972078505</v>
      </c>
      <c r="DT123" t="str">
        <f t="shared" si="48"/>
        <v>MMR</v>
      </c>
      <c r="DY123" s="7">
        <v>0.65833202504737065</v>
      </c>
      <c r="DZ123" s="7">
        <v>0.28034207880048673</v>
      </c>
      <c r="EA123" t="s">
        <v>53</v>
      </c>
      <c r="EC123" t="s">
        <v>274</v>
      </c>
      <c r="ED123" s="7" t="e">
        <f t="shared" si="46"/>
        <v>#N/A</v>
      </c>
      <c r="EE123" s="7" t="e">
        <f t="shared" si="47"/>
        <v>#N/A</v>
      </c>
      <c r="EG123" t="s">
        <v>163</v>
      </c>
      <c r="EH123" s="247">
        <v>0.57338941131970489</v>
      </c>
      <c r="EI123" s="7">
        <v>0.9320251080435531</v>
      </c>
      <c r="EK123" t="s">
        <v>324</v>
      </c>
      <c r="EL123" s="7">
        <v>0.31107324487139171</v>
      </c>
      <c r="EM123" s="249">
        <v>1.0323939332363679</v>
      </c>
    </row>
    <row r="124" spans="58:143">
      <c r="BF124" s="31" t="s">
        <v>264</v>
      </c>
      <c r="BG124" s="32" t="s">
        <v>603</v>
      </c>
      <c r="BH124" s="7">
        <v>9.0988756857072115</v>
      </c>
      <c r="BI124" s="8">
        <v>0.2350006264437465</v>
      </c>
      <c r="BJ124" s="8"/>
      <c r="BK124" s="8"/>
      <c r="BM124" s="10" t="s">
        <v>265</v>
      </c>
      <c r="BN124" s="13" t="s">
        <v>264</v>
      </c>
      <c r="BO124" s="14">
        <v>2</v>
      </c>
      <c r="DR124" s="7">
        <f>Readin_Scores!R129</f>
        <v>0.58320473497752179</v>
      </c>
      <c r="DS124" s="7">
        <f>Vul_Scores!AB129</f>
        <v>0.45082389589482524</v>
      </c>
      <c r="DT124" t="str">
        <f t="shared" si="48"/>
        <v>NAM</v>
      </c>
      <c r="DY124" s="7">
        <v>0.66410565992057213</v>
      </c>
      <c r="DZ124" s="7">
        <v>0.18633823976768879</v>
      </c>
      <c r="EA124" t="s">
        <v>121</v>
      </c>
      <c r="EC124" t="s">
        <v>276</v>
      </c>
      <c r="ED124" s="7">
        <f t="shared" si="46"/>
        <v>0.13238083908269654</v>
      </c>
      <c r="EE124" s="7">
        <f t="shared" si="47"/>
        <v>1.034028630872347</v>
      </c>
      <c r="EG124" t="s">
        <v>400</v>
      </c>
      <c r="EH124" s="247">
        <v>0.59218003749076742</v>
      </c>
      <c r="EI124" s="7">
        <v>0.94997237913105936</v>
      </c>
      <c r="EK124" t="s">
        <v>276</v>
      </c>
      <c r="EL124" s="7">
        <v>0.13238083908269654</v>
      </c>
      <c r="EM124" s="249">
        <v>1.034028630872347</v>
      </c>
    </row>
    <row r="125" spans="58:143">
      <c r="BF125" s="31" t="s">
        <v>266</v>
      </c>
      <c r="BG125" s="32" t="s">
        <v>267</v>
      </c>
      <c r="BH125" s="7">
        <v>8.1127887882876433</v>
      </c>
      <c r="BI125" s="8">
        <v>0.37047783867416678</v>
      </c>
      <c r="BJ125" s="8"/>
      <c r="BK125" s="8"/>
      <c r="BM125" s="10" t="s">
        <v>267</v>
      </c>
      <c r="BN125" s="13" t="s">
        <v>266</v>
      </c>
      <c r="BO125" s="14">
        <v>2</v>
      </c>
      <c r="DR125" s="7" t="e">
        <f>Readin_Scores!R130</f>
        <v>#N/A</v>
      </c>
      <c r="DS125" s="7">
        <f>Vul_Scores!AB130</f>
        <v>0.42235328380218123</v>
      </c>
      <c r="DT125" t="str">
        <f t="shared" si="48"/>
        <v>NRU</v>
      </c>
      <c r="DY125" s="7">
        <v>0.66891026802044484</v>
      </c>
      <c r="DZ125" s="7">
        <v>0.32701887608559499</v>
      </c>
      <c r="EA125" t="s">
        <v>300</v>
      </c>
      <c r="EC125" t="s">
        <v>278</v>
      </c>
      <c r="ED125" s="7" t="e">
        <f t="shared" si="46"/>
        <v>#N/A</v>
      </c>
      <c r="EE125" s="7" t="e">
        <f t="shared" si="47"/>
        <v>#N/A</v>
      </c>
      <c r="EG125" t="s">
        <v>292</v>
      </c>
      <c r="EH125" s="247">
        <v>0.59356255663701363</v>
      </c>
      <c r="EI125" s="7">
        <v>0.96121922619899192</v>
      </c>
      <c r="EK125" t="s">
        <v>55</v>
      </c>
      <c r="EL125" s="7">
        <v>0.62903402580744361</v>
      </c>
      <c r="EM125" s="249">
        <v>1.0377792143033788</v>
      </c>
    </row>
    <row r="126" spans="58:143">
      <c r="BF126" s="31" t="s">
        <v>268</v>
      </c>
      <c r="BG126" s="32" t="s">
        <v>269</v>
      </c>
      <c r="BH126" s="7">
        <v>9.245488628086612</v>
      </c>
      <c r="BI126" s="8">
        <v>0.22954074520648882</v>
      </c>
      <c r="BJ126" s="8"/>
      <c r="BK126" s="8"/>
      <c r="BM126" s="10" t="s">
        <v>269</v>
      </c>
      <c r="BN126" s="13" t="s">
        <v>268</v>
      </c>
      <c r="BO126" s="14">
        <v>4</v>
      </c>
      <c r="DR126" s="7">
        <f>Readin_Scores!R131</f>
        <v>0.40350786077296463</v>
      </c>
      <c r="DS126" s="7">
        <f>Vul_Scores!AB131</f>
        <v>0.44547521516249072</v>
      </c>
      <c r="DT126" t="str">
        <f t="shared" si="48"/>
        <v>NPL</v>
      </c>
      <c r="DY126" s="7">
        <v>0.66933688378980649</v>
      </c>
      <c r="DZ126" s="7">
        <v>0.24322019381899998</v>
      </c>
      <c r="EA126" t="s">
        <v>197</v>
      </c>
      <c r="EC126" t="s">
        <v>280</v>
      </c>
      <c r="ED126" s="7">
        <f t="shared" si="46"/>
        <v>-4.196735438952609E-2</v>
      </c>
      <c r="EE126" s="7">
        <f t="shared" si="47"/>
        <v>0.8489830759354553</v>
      </c>
      <c r="EG126" t="s">
        <v>153</v>
      </c>
      <c r="EH126" s="247">
        <v>0.59873942565919813</v>
      </c>
      <c r="EI126" s="7">
        <v>1.014140700165566</v>
      </c>
      <c r="EK126" t="s">
        <v>185</v>
      </c>
      <c r="EL126" s="7">
        <v>0.54725559813115843</v>
      </c>
      <c r="EM126" s="249">
        <v>1.0386446344294804</v>
      </c>
    </row>
    <row r="127" spans="58:143">
      <c r="BF127" s="31" t="s">
        <v>270</v>
      </c>
      <c r="BG127" s="32" t="s">
        <v>271</v>
      </c>
      <c r="BH127" s="7">
        <v>8.3446532897854961</v>
      </c>
      <c r="BI127" s="8">
        <v>0.3766929700345556</v>
      </c>
      <c r="BJ127" s="8"/>
      <c r="BK127" s="8"/>
      <c r="BM127" s="10" t="s">
        <v>271</v>
      </c>
      <c r="BN127" s="13" t="s">
        <v>270</v>
      </c>
      <c r="BO127" s="14">
        <v>2</v>
      </c>
      <c r="DR127" s="7" t="e">
        <f>Readin_Scores!R132</f>
        <v>#N/A</v>
      </c>
      <c r="DS127" s="7">
        <f>Vul_Scores!AB132</f>
        <v>0.23396776927959209</v>
      </c>
      <c r="DT127" t="str">
        <f t="shared" si="48"/>
        <v>NLD</v>
      </c>
      <c r="DY127" s="7">
        <v>0.67393062338217624</v>
      </c>
      <c r="DZ127" s="7">
        <v>0.2305424583946801</v>
      </c>
      <c r="EA127" t="s">
        <v>88</v>
      </c>
      <c r="EC127" t="s">
        <v>282</v>
      </c>
      <c r="ED127" s="7" t="e">
        <f t="shared" si="46"/>
        <v>#N/A</v>
      </c>
      <c r="EE127" s="7" t="e">
        <f t="shared" si="47"/>
        <v>#N/A</v>
      </c>
      <c r="EG127" t="s">
        <v>284</v>
      </c>
      <c r="EH127" s="247">
        <v>0.62638814954673572</v>
      </c>
      <c r="EI127" s="7">
        <v>1.0536312469641027</v>
      </c>
      <c r="EK127" t="s">
        <v>416</v>
      </c>
      <c r="EL127" s="7">
        <v>-3.7855312997257196E-2</v>
      </c>
      <c r="EM127" s="249">
        <v>1.0425060423995567</v>
      </c>
    </row>
    <row r="128" spans="58:143">
      <c r="BF128" s="31" t="s">
        <v>272</v>
      </c>
      <c r="BG128" s="32" t="s">
        <v>273</v>
      </c>
      <c r="BH128" s="7">
        <v>6.7369384615025849</v>
      </c>
      <c r="BI128" s="8">
        <v>0.5660303111831565</v>
      </c>
      <c r="BJ128" s="8"/>
      <c r="BK128" s="8"/>
      <c r="BM128" s="10" t="s">
        <v>273</v>
      </c>
      <c r="BN128" s="13" t="s">
        <v>272</v>
      </c>
      <c r="BO128" s="14">
        <v>1</v>
      </c>
      <c r="DR128" s="7">
        <f>Readin_Scores!R133</f>
        <v>0.84000969825541927</v>
      </c>
      <c r="DS128" s="7">
        <f>Vul_Scores!AB133</f>
        <v>0.21362154870868352</v>
      </c>
      <c r="DT128" t="str">
        <f t="shared" si="48"/>
        <v>NZL</v>
      </c>
      <c r="DY128" s="7">
        <v>0.68076793952613646</v>
      </c>
      <c r="DZ128" s="7">
        <v>0.3606603441824881</v>
      </c>
      <c r="EA128" t="s">
        <v>324</v>
      </c>
      <c r="EC128" t="s">
        <v>284</v>
      </c>
      <c r="ED128" s="7">
        <f t="shared" si="46"/>
        <v>0.62638814954673572</v>
      </c>
      <c r="EE128" s="7">
        <f t="shared" si="47"/>
        <v>1.0536312469641027</v>
      </c>
      <c r="EG128" t="s">
        <v>55</v>
      </c>
      <c r="EH128" s="247">
        <v>0.62903402580744361</v>
      </c>
      <c r="EI128" s="7">
        <v>1.0377792143033788</v>
      </c>
      <c r="EK128" t="s">
        <v>147</v>
      </c>
      <c r="EL128" s="7">
        <v>0.47381047794692249</v>
      </c>
      <c r="EM128" s="249">
        <v>1.0481842127730345</v>
      </c>
    </row>
    <row r="129" spans="58:143">
      <c r="BF129" s="31" t="s">
        <v>274</v>
      </c>
      <c r="BG129" s="32" t="s">
        <v>275</v>
      </c>
      <c r="BH129" s="7">
        <v>7.1608005754662143</v>
      </c>
      <c r="BI129" s="8">
        <v>0.43056454477835554</v>
      </c>
      <c r="BJ129" s="8"/>
      <c r="BK129" s="8"/>
      <c r="BM129" s="10" t="s">
        <v>275</v>
      </c>
      <c r="BN129" s="13" t="s">
        <v>274</v>
      </c>
      <c r="BO129" s="14">
        <v>1</v>
      </c>
      <c r="DR129" s="7" t="e">
        <f>Readin_Scores!R134</f>
        <v>#N/A</v>
      </c>
      <c r="DS129" s="7">
        <f>Vul_Scores!AB134</f>
        <v>0.30857776177853163</v>
      </c>
      <c r="DT129" t="str">
        <f t="shared" si="48"/>
        <v>NIC</v>
      </c>
      <c r="DY129" s="7">
        <v>0.6973080550200067</v>
      </c>
      <c r="DZ129" s="7">
        <v>0.27117354769402097</v>
      </c>
      <c r="EA129" t="s">
        <v>248</v>
      </c>
      <c r="EC129" t="s">
        <v>286</v>
      </c>
      <c r="ED129" s="7" t="e">
        <f t="shared" si="46"/>
        <v>#N/A</v>
      </c>
      <c r="EE129" s="7" t="e">
        <f t="shared" si="47"/>
        <v>#N/A</v>
      </c>
      <c r="EG129" t="s">
        <v>368</v>
      </c>
      <c r="EH129" s="247">
        <v>0.63487203194084552</v>
      </c>
      <c r="EI129" s="7">
        <v>0.98234699531034531</v>
      </c>
      <c r="EK129" t="s">
        <v>284</v>
      </c>
      <c r="EL129" s="7">
        <v>0.62638814954673572</v>
      </c>
      <c r="EM129" s="249">
        <v>1.0536312469641027</v>
      </c>
    </row>
    <row r="130" spans="58:143">
      <c r="BF130" s="31" t="s">
        <v>276</v>
      </c>
      <c r="BG130" s="32" t="s">
        <v>277</v>
      </c>
      <c r="BH130" s="7">
        <v>8.6929945660418184</v>
      </c>
      <c r="BI130" s="8">
        <v>0.42927797709140658</v>
      </c>
      <c r="BJ130" s="8"/>
      <c r="BK130" s="8"/>
      <c r="BM130" s="10" t="s">
        <v>277</v>
      </c>
      <c r="BN130" s="13" t="s">
        <v>276</v>
      </c>
      <c r="BO130" s="14">
        <v>2</v>
      </c>
      <c r="DR130" s="7">
        <f>Readin_Scores!R135</f>
        <v>0.41447799441902961</v>
      </c>
      <c r="DS130" s="7">
        <f>Vul_Scores!AB135</f>
        <v>0.53783477394246382</v>
      </c>
      <c r="DT130" t="str">
        <f t="shared" si="48"/>
        <v>NER</v>
      </c>
      <c r="DY130" s="7">
        <v>0.70277836367559865</v>
      </c>
      <c r="DZ130" s="7">
        <v>0.26102737761863398</v>
      </c>
      <c r="EA130" t="s">
        <v>254</v>
      </c>
      <c r="EC130" t="s">
        <v>288</v>
      </c>
      <c r="ED130" s="7">
        <f t="shared" si="46"/>
        <v>-0.12335677952343421</v>
      </c>
      <c r="EE130" s="7">
        <f t="shared" si="47"/>
        <v>0.95231276836149337</v>
      </c>
      <c r="EG130" t="s">
        <v>195</v>
      </c>
      <c r="EH130" s="247">
        <v>0.63495000110718802</v>
      </c>
      <c r="EI130" s="7">
        <v>0.99594565977147553</v>
      </c>
      <c r="EK130" t="s">
        <v>98</v>
      </c>
      <c r="EL130" s="7">
        <v>0.54502901349952682</v>
      </c>
      <c r="EM130" s="249">
        <v>1.0861071141498786</v>
      </c>
    </row>
    <row r="131" spans="58:143">
      <c r="BF131" s="31" t="s">
        <v>278</v>
      </c>
      <c r="BG131" s="32" t="s">
        <v>279</v>
      </c>
      <c r="BH131" s="7"/>
      <c r="BI131" s="8">
        <v>0.4408323380390109</v>
      </c>
      <c r="BJ131" s="8"/>
      <c r="BK131" s="8"/>
      <c r="BM131" s="10" t="s">
        <v>279</v>
      </c>
      <c r="BN131" s="13" t="s">
        <v>278</v>
      </c>
      <c r="BO131" s="14">
        <v>1</v>
      </c>
      <c r="DR131" s="7">
        <f>Readin_Scores!R136</f>
        <v>0.42588242368723284</v>
      </c>
      <c r="DS131" s="7">
        <f>Vul_Scores!AB136</f>
        <v>0.47671061465062831</v>
      </c>
      <c r="DT131" t="str">
        <f t="shared" si="48"/>
        <v>NGA</v>
      </c>
      <c r="DY131" s="7">
        <v>0.7047395397496693</v>
      </c>
      <c r="DZ131" s="7">
        <v>0.22967936402893444</v>
      </c>
      <c r="EA131" t="s">
        <v>316</v>
      </c>
      <c r="EC131" t="s">
        <v>290</v>
      </c>
      <c r="ED131" s="7">
        <f t="shared" si="46"/>
        <v>-5.082819096339547E-2</v>
      </c>
      <c r="EE131" s="7">
        <f t="shared" si="47"/>
        <v>0.90259303833786109</v>
      </c>
      <c r="EG131" t="s">
        <v>129</v>
      </c>
      <c r="EH131" s="247">
        <v>0.67718804727821591</v>
      </c>
      <c r="EI131" s="7">
        <v>0.96535767027153674</v>
      </c>
      <c r="EK131" t="s">
        <v>82</v>
      </c>
      <c r="EL131" s="7">
        <v>0.19470202013727256</v>
      </c>
      <c r="EM131" s="249">
        <v>1.0879913694676624</v>
      </c>
    </row>
    <row r="132" spans="58:143">
      <c r="BF132" s="31" t="s">
        <v>280</v>
      </c>
      <c r="BG132" s="32" t="s">
        <v>281</v>
      </c>
      <c r="BH132" s="7">
        <v>6.9716420935172909</v>
      </c>
      <c r="BI132" s="8">
        <v>0.44982578274082319</v>
      </c>
      <c r="BJ132" s="8"/>
      <c r="BK132" s="8"/>
      <c r="BM132" s="10" t="s">
        <v>281</v>
      </c>
      <c r="BN132" s="13" t="s">
        <v>280</v>
      </c>
      <c r="BO132" s="14">
        <v>1</v>
      </c>
      <c r="DR132" s="7">
        <f>Readin_Scores!R137</f>
        <v>0.77739089141800277</v>
      </c>
      <c r="DS132" s="7">
        <f>Vul_Scores!AB137</f>
        <v>0.18382833478098914</v>
      </c>
      <c r="DT132" t="str">
        <f t="shared" ref="DT132:DT163" si="49">BN138</f>
        <v>NOR</v>
      </c>
      <c r="DY132" s="7">
        <v>0.70871772874962058</v>
      </c>
      <c r="DZ132" s="7">
        <v>0.2217505044659368</v>
      </c>
      <c r="EA132" t="s">
        <v>167</v>
      </c>
      <c r="EC132" t="s">
        <v>292</v>
      </c>
      <c r="ED132" s="7">
        <f t="shared" si="46"/>
        <v>0.59356255663701363</v>
      </c>
      <c r="EE132" s="7">
        <f t="shared" si="47"/>
        <v>0.96121922619899192</v>
      </c>
      <c r="EG132" t="s">
        <v>39</v>
      </c>
      <c r="EH132" s="247" t="e">
        <v>#N/A</v>
      </c>
      <c r="EI132" s="7" t="e">
        <v>#N/A</v>
      </c>
      <c r="EK132" t="s">
        <v>39</v>
      </c>
      <c r="EL132" s="7" t="e">
        <v>#N/A</v>
      </c>
      <c r="EM132" s="249" t="e">
        <v>#N/A</v>
      </c>
    </row>
    <row r="133" spans="58:143">
      <c r="BF133" s="31" t="s">
        <v>282</v>
      </c>
      <c r="BG133" s="32" t="s">
        <v>283</v>
      </c>
      <c r="BH133" s="7">
        <v>10.519131486475919</v>
      </c>
      <c r="BI133" s="8">
        <v>0.25356367412007613</v>
      </c>
      <c r="BJ133" s="8"/>
      <c r="BK133" s="8"/>
      <c r="BM133" s="10" t="s">
        <v>283</v>
      </c>
      <c r="BN133" s="13" t="s">
        <v>282</v>
      </c>
      <c r="BO133" s="14">
        <v>5</v>
      </c>
      <c r="DR133" s="7">
        <f>Readin_Scores!R138</f>
        <v>0.62654525738307443</v>
      </c>
      <c r="DS133" s="7">
        <f>Vul_Scores!AB138</f>
        <v>0.28044027278264749</v>
      </c>
      <c r="DT133" t="str">
        <f t="shared" si="49"/>
        <v>OMN</v>
      </c>
      <c r="DY133" s="7">
        <v>0.70928682078153582</v>
      </c>
      <c r="DZ133" s="7">
        <v>0.15904806924041334</v>
      </c>
      <c r="EA133" t="s">
        <v>155</v>
      </c>
      <c r="EC133" t="s">
        <v>294</v>
      </c>
      <c r="ED133" s="7">
        <f t="shared" ref="ED133:ED195" si="50">DR133-DS133</f>
        <v>0.34610498460042693</v>
      </c>
      <c r="EE133" s="7">
        <f t="shared" ref="EE133:EE195" si="51">DR133+DS133</f>
        <v>0.90698553016572192</v>
      </c>
      <c r="EG133" t="s">
        <v>45</v>
      </c>
      <c r="EH133" s="247" t="e">
        <v>#N/A</v>
      </c>
      <c r="EI133" s="7" t="e">
        <v>#N/A</v>
      </c>
      <c r="EK133" t="s">
        <v>45</v>
      </c>
      <c r="EL133" s="7" t="e">
        <v>#N/A</v>
      </c>
      <c r="EM133" s="249" t="e">
        <v>#N/A</v>
      </c>
    </row>
    <row r="134" spans="58:143">
      <c r="BF134" s="31" t="s">
        <v>284</v>
      </c>
      <c r="BG134" s="32" t="s">
        <v>285</v>
      </c>
      <c r="BH134" s="7">
        <v>10.131272852674707</v>
      </c>
      <c r="BI134" s="8">
        <v>0.19826738204201688</v>
      </c>
      <c r="BJ134" s="8"/>
      <c r="BK134" s="8"/>
      <c r="BM134" s="10" t="s">
        <v>285</v>
      </c>
      <c r="BN134" s="13" t="s">
        <v>284</v>
      </c>
      <c r="BO134" s="14">
        <v>5</v>
      </c>
      <c r="DR134" s="7" t="e">
        <f>Readin_Scores!R139</f>
        <v>#N/A</v>
      </c>
      <c r="DS134" s="7">
        <f>Vul_Scores!AB139</f>
        <v>0.39079256312617378</v>
      </c>
      <c r="DT134" t="str">
        <f t="shared" si="49"/>
        <v>PAK</v>
      </c>
      <c r="DY134" s="7">
        <v>0.71301556861150361</v>
      </c>
      <c r="DZ134" s="7">
        <v>0.26103144081223534</v>
      </c>
      <c r="EA134" t="s">
        <v>125</v>
      </c>
      <c r="EC134" t="s">
        <v>296</v>
      </c>
      <c r="ED134" s="7" t="e">
        <f t="shared" si="50"/>
        <v>#N/A</v>
      </c>
      <c r="EE134" s="7" t="e">
        <f t="shared" si="51"/>
        <v>#N/A</v>
      </c>
      <c r="EG134" t="s">
        <v>49</v>
      </c>
      <c r="EH134" s="247" t="e">
        <v>#N/A</v>
      </c>
      <c r="EI134" s="7" t="e">
        <v>#N/A</v>
      </c>
      <c r="EK134" t="s">
        <v>49</v>
      </c>
      <c r="EL134" s="7" t="e">
        <v>#N/A</v>
      </c>
      <c r="EM134" s="249" t="e">
        <v>#N/A</v>
      </c>
    </row>
    <row r="135" spans="58:143">
      <c r="BF135" s="31" t="s">
        <v>286</v>
      </c>
      <c r="BG135" s="32" t="s">
        <v>287</v>
      </c>
      <c r="BH135" s="7">
        <v>7.8040182885076259</v>
      </c>
      <c r="BI135" s="8">
        <v>0.31624448796318416</v>
      </c>
      <c r="BJ135" s="8"/>
      <c r="BK135" s="8"/>
      <c r="BM135" s="10" t="s">
        <v>287</v>
      </c>
      <c r="BN135" s="13" t="s">
        <v>286</v>
      </c>
      <c r="BO135" s="14">
        <v>2</v>
      </c>
      <c r="DR135" s="7" t="e">
        <f>Readin_Scores!R140</f>
        <v>#N/A</v>
      </c>
      <c r="DS135" s="7">
        <f>Vul_Scores!AB140</f>
        <v>0.39409459682320386</v>
      </c>
      <c r="DT135" t="str">
        <f t="shared" si="49"/>
        <v>PLW</v>
      </c>
      <c r="DY135" s="7">
        <v>0.71743019805748087</v>
      </c>
      <c r="DZ135" s="7">
        <v>0.1993341751462836</v>
      </c>
      <c r="EA135" t="s">
        <v>236</v>
      </c>
      <c r="EC135" t="s">
        <v>298</v>
      </c>
      <c r="ED135" s="7" t="e">
        <f t="shared" si="50"/>
        <v>#N/A</v>
      </c>
      <c r="EE135" s="7" t="e">
        <f t="shared" si="51"/>
        <v>#N/A</v>
      </c>
      <c r="EG135" t="s">
        <v>61</v>
      </c>
      <c r="EH135" s="247" t="e">
        <v>#N/A</v>
      </c>
      <c r="EI135" s="7" t="e">
        <v>#N/A</v>
      </c>
      <c r="EK135" t="s">
        <v>61</v>
      </c>
      <c r="EL135" s="7" t="e">
        <v>#N/A</v>
      </c>
      <c r="EM135" s="249" t="e">
        <v>#N/A</v>
      </c>
    </row>
    <row r="136" spans="58:143">
      <c r="BF136" s="31" t="s">
        <v>288</v>
      </c>
      <c r="BG136" s="32" t="s">
        <v>289</v>
      </c>
      <c r="BH136" s="7">
        <v>7.1555850790302964</v>
      </c>
      <c r="BI136" s="8">
        <v>0.5534851759892474</v>
      </c>
      <c r="BJ136" s="8"/>
      <c r="BK136" s="8"/>
      <c r="BM136" s="10" t="s">
        <v>289</v>
      </c>
      <c r="BN136" s="13" t="s">
        <v>288</v>
      </c>
      <c r="BO136" s="14">
        <v>1</v>
      </c>
      <c r="DR136" s="7" t="e">
        <f>Readin_Scores!R141</f>
        <v>#N/A</v>
      </c>
      <c r="DS136" s="7">
        <f>Vul_Scores!AB141</f>
        <v>0.32701887608559499</v>
      </c>
      <c r="DT136" t="str">
        <f t="shared" si="49"/>
        <v>PAN</v>
      </c>
      <c r="DY136" s="7">
        <v>0.71754947415975068</v>
      </c>
      <c r="DZ136" s="7">
        <v>0.21299072559112697</v>
      </c>
      <c r="EA136" t="s">
        <v>199</v>
      </c>
      <c r="EC136" t="s">
        <v>300</v>
      </c>
      <c r="ED136" s="7" t="e">
        <f t="shared" si="50"/>
        <v>#N/A</v>
      </c>
      <c r="EE136" s="7" t="e">
        <f t="shared" si="51"/>
        <v>#N/A</v>
      </c>
      <c r="EG136" t="s">
        <v>65</v>
      </c>
      <c r="EH136" s="247" t="e">
        <v>#N/A</v>
      </c>
      <c r="EI136" s="7" t="e">
        <v>#N/A</v>
      </c>
      <c r="EK136" t="s">
        <v>65</v>
      </c>
      <c r="EL136" s="7" t="e">
        <v>#N/A</v>
      </c>
      <c r="EM136" s="249" t="e">
        <v>#N/A</v>
      </c>
    </row>
    <row r="137" spans="58:143">
      <c r="BF137" s="31" t="s">
        <v>290</v>
      </c>
      <c r="BG137" s="32" t="s">
        <v>291</v>
      </c>
      <c r="BH137" s="7">
        <v>7.6281038216435944</v>
      </c>
      <c r="BI137" s="8">
        <v>0.46600922576173937</v>
      </c>
      <c r="BJ137" s="8"/>
      <c r="BK137" s="8"/>
      <c r="BM137" s="10" t="s">
        <v>291</v>
      </c>
      <c r="BN137" s="13" t="s">
        <v>290</v>
      </c>
      <c r="BO137" s="14">
        <v>1</v>
      </c>
      <c r="DR137" s="7">
        <f>Readin_Scores!R142</f>
        <v>0.43064756249209307</v>
      </c>
      <c r="DS137" s="7">
        <f>Vul_Scores!AB142</f>
        <v>0.48580049704594858</v>
      </c>
      <c r="DT137" t="str">
        <f t="shared" si="49"/>
        <v>PNG</v>
      </c>
      <c r="DY137" s="7">
        <v>0.72332346526181379</v>
      </c>
      <c r="DZ137" s="7">
        <v>0.1793178483619241</v>
      </c>
      <c r="EA137" t="s">
        <v>163</v>
      </c>
      <c r="EC137" t="s">
        <v>302</v>
      </c>
      <c r="ED137" s="7">
        <f t="shared" si="50"/>
        <v>-5.5152934553855504E-2</v>
      </c>
      <c r="EE137" s="7">
        <f t="shared" si="51"/>
        <v>0.91644805953804165</v>
      </c>
      <c r="EG137" t="s">
        <v>67</v>
      </c>
      <c r="EH137" s="247" t="e">
        <v>#N/A</v>
      </c>
      <c r="EI137" s="7" t="e">
        <v>#N/A</v>
      </c>
      <c r="EK137" t="s">
        <v>67</v>
      </c>
      <c r="EL137" s="7" t="e">
        <v>#N/A</v>
      </c>
      <c r="EM137" s="249" t="e">
        <v>#N/A</v>
      </c>
    </row>
    <row r="138" spans="58:143">
      <c r="BF138" s="31" t="s">
        <v>292</v>
      </c>
      <c r="BG138" s="32" t="s">
        <v>293</v>
      </c>
      <c r="BH138" s="7">
        <v>10.789117300136175</v>
      </c>
      <c r="BI138" s="8">
        <v>0.17485149778946721</v>
      </c>
      <c r="BJ138" s="8"/>
      <c r="BK138" s="8"/>
      <c r="BM138" s="10" t="s">
        <v>293</v>
      </c>
      <c r="BN138" s="13" t="s">
        <v>292</v>
      </c>
      <c r="BO138" s="14">
        <v>5</v>
      </c>
      <c r="DR138" s="7" t="e">
        <f>Readin_Scores!R143</f>
        <v>#N/A</v>
      </c>
      <c r="DS138" s="7">
        <f>Vul_Scores!AB143</f>
        <v>0.3147455326005974</v>
      </c>
      <c r="DT138" t="str">
        <f t="shared" si="49"/>
        <v>PRY</v>
      </c>
      <c r="DY138" s="7">
        <v>0.72472775385127952</v>
      </c>
      <c r="DZ138" s="7">
        <v>0.24666062768005362</v>
      </c>
      <c r="EA138" t="s">
        <v>312</v>
      </c>
      <c r="EC138" t="s">
        <v>304</v>
      </c>
      <c r="ED138" s="7" t="e">
        <f t="shared" si="50"/>
        <v>#N/A</v>
      </c>
      <c r="EE138" s="7" t="e">
        <f t="shared" si="51"/>
        <v>#N/A</v>
      </c>
      <c r="EG138" t="s">
        <v>86</v>
      </c>
      <c r="EH138" s="247" t="e">
        <v>#N/A</v>
      </c>
      <c r="EI138" s="7" t="e">
        <v>#N/A</v>
      </c>
      <c r="EK138" t="s">
        <v>86</v>
      </c>
      <c r="EL138" s="7" t="e">
        <v>#N/A</v>
      </c>
      <c r="EM138" s="249" t="e">
        <v>#N/A</v>
      </c>
    </row>
    <row r="139" spans="58:143">
      <c r="BF139" s="31" t="s">
        <v>294</v>
      </c>
      <c r="BG139" s="32" t="s">
        <v>295</v>
      </c>
      <c r="BH139" s="7">
        <v>10.151148944239155</v>
      </c>
      <c r="BI139" s="8">
        <v>0.29229582833820306</v>
      </c>
      <c r="BJ139" s="8"/>
      <c r="BK139" s="8"/>
      <c r="BM139" s="10" t="s">
        <v>295</v>
      </c>
      <c r="BN139" s="13" t="s">
        <v>294</v>
      </c>
      <c r="BO139" s="14">
        <v>4</v>
      </c>
      <c r="DR139" s="7">
        <f>Readin_Scores!R144</f>
        <v>0.60081550468261313</v>
      </c>
      <c r="DS139" s="7">
        <f>Vul_Scores!AB144</f>
        <v>0.32943076572529634</v>
      </c>
      <c r="DT139" t="str">
        <f t="shared" si="49"/>
        <v>PER</v>
      </c>
      <c r="DY139" s="7">
        <v>0.73014573739707544</v>
      </c>
      <c r="DZ139" s="7">
        <v>0.25933768298530402</v>
      </c>
      <c r="EA139" t="s">
        <v>222</v>
      </c>
      <c r="EC139" t="s">
        <v>306</v>
      </c>
      <c r="ED139" s="7">
        <f t="shared" si="50"/>
        <v>0.2713847389573168</v>
      </c>
      <c r="EE139" s="7">
        <f t="shared" si="51"/>
        <v>0.93024627040790953</v>
      </c>
      <c r="EG139" t="s">
        <v>114</v>
      </c>
      <c r="EH139" s="247" t="e">
        <v>#N/A</v>
      </c>
      <c r="EI139" s="7" t="e">
        <v>#N/A</v>
      </c>
      <c r="EK139" t="s">
        <v>114</v>
      </c>
      <c r="EL139" s="7" t="e">
        <v>#N/A</v>
      </c>
      <c r="EM139" s="249" t="e">
        <v>#N/A</v>
      </c>
    </row>
    <row r="140" spans="58:143">
      <c r="BF140" s="31" t="s">
        <v>296</v>
      </c>
      <c r="BG140" s="32" t="s">
        <v>297</v>
      </c>
      <c r="BH140" s="7">
        <v>7.7897306762587535</v>
      </c>
      <c r="BI140" s="8">
        <v>0.38654950757061823</v>
      </c>
      <c r="BJ140" s="8"/>
      <c r="BK140" s="8"/>
      <c r="BM140" s="10" t="s">
        <v>297</v>
      </c>
      <c r="BN140" s="13" t="s">
        <v>296</v>
      </c>
      <c r="BO140" s="14">
        <v>1</v>
      </c>
      <c r="DR140" s="7" t="e">
        <f>Readin_Scores!R145</f>
        <v>#N/A</v>
      </c>
      <c r="DS140" s="7">
        <f>Vul_Scores!AB145</f>
        <v>0.30539480717256712</v>
      </c>
      <c r="DT140" t="str">
        <f t="shared" si="49"/>
        <v>PHL</v>
      </c>
      <c r="DY140" s="7">
        <v>0.73171763057047035</v>
      </c>
      <c r="DZ140" s="7">
        <v>0.23002860170003867</v>
      </c>
      <c r="EA140" t="s">
        <v>183</v>
      </c>
      <c r="EC140" t="s">
        <v>308</v>
      </c>
      <c r="ED140" s="7" t="e">
        <f t="shared" si="50"/>
        <v>#N/A</v>
      </c>
      <c r="EE140" s="7" t="e">
        <f t="shared" si="51"/>
        <v>#N/A</v>
      </c>
      <c r="EG140" t="s">
        <v>117</v>
      </c>
      <c r="EH140" s="247" t="e">
        <v>#N/A</v>
      </c>
      <c r="EI140" s="7" t="e">
        <v>#N/A</v>
      </c>
      <c r="EK140" t="s">
        <v>117</v>
      </c>
      <c r="EL140" s="7" t="e">
        <v>#N/A</v>
      </c>
      <c r="EM140" s="249" t="e">
        <v>#N/A</v>
      </c>
    </row>
    <row r="141" spans="58:143">
      <c r="BF141" s="31" t="s">
        <v>298</v>
      </c>
      <c r="BG141" s="32" t="s">
        <v>299</v>
      </c>
      <c r="BH141" s="7">
        <v>9.0599168740209617</v>
      </c>
      <c r="BI141" s="8">
        <v>0.40085312512139071</v>
      </c>
      <c r="BJ141" s="8"/>
      <c r="BK141" s="8"/>
      <c r="BM141" s="10" t="s">
        <v>299</v>
      </c>
      <c r="BN141" s="13" t="s">
        <v>298</v>
      </c>
      <c r="BO141" s="14">
        <v>3</v>
      </c>
      <c r="DR141" s="7">
        <f>Readin_Scores!R146</f>
        <v>0.71094222583666655</v>
      </c>
      <c r="DS141" s="7">
        <f>Vul_Scores!AB146</f>
        <v>0.18079395065568957</v>
      </c>
      <c r="DT141" t="str">
        <f t="shared" si="49"/>
        <v>POL</v>
      </c>
      <c r="DY141" s="7">
        <v>0.7328445966137912</v>
      </c>
      <c r="DZ141" s="7">
        <v>0.18079395065568957</v>
      </c>
      <c r="EA141" t="s">
        <v>310</v>
      </c>
      <c r="EC141" t="s">
        <v>310</v>
      </c>
      <c r="ED141" s="7">
        <f t="shared" si="50"/>
        <v>0.53014827518097696</v>
      </c>
      <c r="EE141" s="7">
        <f t="shared" si="51"/>
        <v>0.89173617649235615</v>
      </c>
      <c r="EG141" t="s">
        <v>141</v>
      </c>
      <c r="EH141" s="247" t="e">
        <v>#N/A</v>
      </c>
      <c r="EI141" s="7" t="e">
        <v>#N/A</v>
      </c>
      <c r="EK141" t="s">
        <v>141</v>
      </c>
      <c r="EL141" s="7" t="e">
        <v>#N/A</v>
      </c>
      <c r="EM141" s="249" t="e">
        <v>#N/A</v>
      </c>
    </row>
    <row r="142" spans="58:143">
      <c r="BF142" s="31" t="s">
        <v>300</v>
      </c>
      <c r="BG142" s="32" t="s">
        <v>301</v>
      </c>
      <c r="BH142" s="7">
        <v>9.4157651721604978</v>
      </c>
      <c r="BI142" s="8">
        <v>0.32479674430510924</v>
      </c>
      <c r="BJ142" s="8"/>
      <c r="BK142" s="8"/>
      <c r="BM142" s="10" t="s">
        <v>301</v>
      </c>
      <c r="BN142" s="13" t="s">
        <v>300</v>
      </c>
      <c r="BO142" s="14">
        <v>3</v>
      </c>
      <c r="DR142" s="7">
        <f>Readin_Scores!R147</f>
        <v>0.71196806898274745</v>
      </c>
      <c r="DS142" s="7">
        <f>Vul_Scores!AB147</f>
        <v>0.24666062768005362</v>
      </c>
      <c r="DT142" t="str">
        <f t="shared" si="49"/>
        <v>PRT</v>
      </c>
      <c r="DY142" s="7">
        <v>0.73392531824140794</v>
      </c>
      <c r="DZ142" s="7">
        <v>0.21616921688342972</v>
      </c>
      <c r="EA142" t="s">
        <v>346</v>
      </c>
      <c r="EC142" t="s">
        <v>312</v>
      </c>
      <c r="ED142" s="7">
        <f t="shared" si="50"/>
        <v>0.46530744130269386</v>
      </c>
      <c r="EE142" s="7">
        <f t="shared" si="51"/>
        <v>0.95862869666280104</v>
      </c>
      <c r="EG142" t="s">
        <v>159</v>
      </c>
      <c r="EH142" s="247" t="e">
        <v>#N/A</v>
      </c>
      <c r="EI142" s="7" t="e">
        <v>#N/A</v>
      </c>
      <c r="EK142" t="s">
        <v>159</v>
      </c>
      <c r="EL142" s="7" t="e">
        <v>#N/A</v>
      </c>
      <c r="EM142" s="249" t="e">
        <v>#N/A</v>
      </c>
    </row>
    <row r="143" spans="58:143">
      <c r="BF143" s="31" t="s">
        <v>302</v>
      </c>
      <c r="BG143" s="32" t="s">
        <v>303</v>
      </c>
      <c r="BH143" s="7">
        <v>7.6249624960503386</v>
      </c>
      <c r="BI143" s="8">
        <v>0.4858153569408698</v>
      </c>
      <c r="BJ143" s="8"/>
      <c r="BK143" s="8"/>
      <c r="BM143" s="10" t="s">
        <v>303</v>
      </c>
      <c r="BN143" s="13" t="s">
        <v>302</v>
      </c>
      <c r="BO143" s="14">
        <v>1</v>
      </c>
      <c r="DR143" s="7">
        <f>Readin_Scores!R148</f>
        <v>0.63538199300404674</v>
      </c>
      <c r="DS143" s="7">
        <f>Vul_Scores!AB148</f>
        <v>0.28367499046027328</v>
      </c>
      <c r="DT143" t="str">
        <f t="shared" si="49"/>
        <v>QAT</v>
      </c>
      <c r="DY143" s="7">
        <v>0.74393194891612224</v>
      </c>
      <c r="DZ143" s="7">
        <v>0.22286544521348983</v>
      </c>
      <c r="EA143" t="s">
        <v>356</v>
      </c>
      <c r="EC143" t="s">
        <v>314</v>
      </c>
      <c r="ED143" s="7">
        <f t="shared" si="50"/>
        <v>0.35170700254377346</v>
      </c>
      <c r="EE143" s="7">
        <f t="shared" si="51"/>
        <v>0.91905698346432008</v>
      </c>
      <c r="EG143" t="s">
        <v>169</v>
      </c>
      <c r="EH143" s="247" t="e">
        <v>#N/A</v>
      </c>
      <c r="EI143" s="7" t="e">
        <v>#N/A</v>
      </c>
      <c r="EK143" t="s">
        <v>169</v>
      </c>
      <c r="EL143" s="7" t="e">
        <v>#N/A</v>
      </c>
      <c r="EM143" s="249" t="e">
        <v>#N/A</v>
      </c>
    </row>
    <row r="144" spans="58:143">
      <c r="BF144" s="31" t="s">
        <v>304</v>
      </c>
      <c r="BG144" s="32" t="s">
        <v>305</v>
      </c>
      <c r="BH144" s="7">
        <v>8.3194002494745618</v>
      </c>
      <c r="BI144" s="8">
        <v>0.32624113516251518</v>
      </c>
      <c r="BJ144" s="8"/>
      <c r="BK144" s="8"/>
      <c r="BM144" s="10" t="s">
        <v>305</v>
      </c>
      <c r="BN144" s="13" t="s">
        <v>304</v>
      </c>
      <c r="BO144" s="14">
        <v>2</v>
      </c>
      <c r="DR144" s="7">
        <f>Readin_Scores!R149</f>
        <v>0.68219025295411773</v>
      </c>
      <c r="DS144" s="7">
        <f>Vul_Scores!AB149</f>
        <v>0.22967936402893444</v>
      </c>
      <c r="DT144" t="str">
        <f t="shared" si="49"/>
        <v>ROU</v>
      </c>
      <c r="DY144" s="7">
        <v>0.74443201050083518</v>
      </c>
      <c r="DZ144" s="7">
        <v>0.18766336833056815</v>
      </c>
      <c r="EA144" t="s">
        <v>348</v>
      </c>
      <c r="EC144" t="s">
        <v>316</v>
      </c>
      <c r="ED144" s="7">
        <f t="shared" si="50"/>
        <v>0.45251088892518332</v>
      </c>
      <c r="EE144" s="7">
        <f t="shared" si="51"/>
        <v>0.91186961698305213</v>
      </c>
      <c r="EG144" t="s">
        <v>171</v>
      </c>
      <c r="EH144" s="247" t="e">
        <v>#N/A</v>
      </c>
      <c r="EI144" s="7" t="e">
        <v>#N/A</v>
      </c>
      <c r="EK144" t="s">
        <v>171</v>
      </c>
      <c r="EL144" s="7" t="e">
        <v>#N/A</v>
      </c>
      <c r="EM144" s="249" t="e">
        <v>#N/A</v>
      </c>
    </row>
    <row r="145" spans="58:143">
      <c r="BF145" s="31" t="s">
        <v>306</v>
      </c>
      <c r="BG145" s="32" t="s">
        <v>307</v>
      </c>
      <c r="BH145" s="7">
        <v>8.9954129544583683</v>
      </c>
      <c r="BI145" s="8">
        <v>0.33654784739860305</v>
      </c>
      <c r="BJ145" s="8"/>
      <c r="BK145" s="8"/>
      <c r="BM145" s="10" t="s">
        <v>307</v>
      </c>
      <c r="BN145" s="13" t="s">
        <v>306</v>
      </c>
      <c r="BO145" s="14">
        <v>2</v>
      </c>
      <c r="DR145" s="7" t="e">
        <f>Readin_Scores!R150</f>
        <v>#N/A</v>
      </c>
      <c r="DS145" s="7">
        <f>Vul_Scores!AB150</f>
        <v>0.28553958791522771</v>
      </c>
      <c r="DT145" t="str">
        <f t="shared" si="49"/>
        <v>RUS</v>
      </c>
      <c r="DY145" s="7">
        <v>0.74687937241696623</v>
      </c>
      <c r="DZ145" s="7">
        <v>0.29477420304559443</v>
      </c>
      <c r="EA145" t="s">
        <v>215</v>
      </c>
      <c r="EC145" t="s">
        <v>318</v>
      </c>
      <c r="ED145" s="7" t="e">
        <f t="shared" si="50"/>
        <v>#N/A</v>
      </c>
      <c r="EE145" s="7" t="e">
        <f t="shared" si="51"/>
        <v>#N/A</v>
      </c>
      <c r="EG145" t="s">
        <v>179</v>
      </c>
      <c r="EH145" s="247" t="e">
        <v>#N/A</v>
      </c>
      <c r="EI145" s="7" t="e">
        <v>#N/A</v>
      </c>
      <c r="EK145" t="s">
        <v>179</v>
      </c>
      <c r="EL145" s="7" t="e">
        <v>#N/A</v>
      </c>
      <c r="EM145" s="249" t="e">
        <v>#N/A</v>
      </c>
    </row>
    <row r="146" spans="58:143">
      <c r="BF146" s="31" t="s">
        <v>308</v>
      </c>
      <c r="BG146" s="32" t="s">
        <v>309</v>
      </c>
      <c r="BH146" s="7">
        <v>8.0992169795255702</v>
      </c>
      <c r="BI146" s="8">
        <v>0.32256389036695815</v>
      </c>
      <c r="BJ146" s="8"/>
      <c r="BK146" s="8"/>
      <c r="BM146" s="10" t="s">
        <v>309</v>
      </c>
      <c r="BN146" s="13" t="s">
        <v>308</v>
      </c>
      <c r="BO146" s="14">
        <v>2</v>
      </c>
      <c r="DR146" s="7">
        <f>Readin_Scores!R151</f>
        <v>0.47721516674772885</v>
      </c>
      <c r="DS146" s="7">
        <f>Vul_Scores!AB151</f>
        <v>0.51373496843875743</v>
      </c>
      <c r="DT146" t="str">
        <f t="shared" si="49"/>
        <v>RWA</v>
      </c>
      <c r="DY146" s="7">
        <v>0.74783454268699878</v>
      </c>
      <c r="DZ146" s="7">
        <v>0.17520859356171026</v>
      </c>
      <c r="EA146" t="s">
        <v>127</v>
      </c>
      <c r="EC146" t="s">
        <v>320</v>
      </c>
      <c r="ED146" s="7">
        <f t="shared" si="50"/>
        <v>-3.6519801691028586E-2</v>
      </c>
      <c r="EE146" s="7">
        <f t="shared" si="51"/>
        <v>0.99095013518648623</v>
      </c>
      <c r="EG146" t="s">
        <v>181</v>
      </c>
      <c r="EH146" s="247" t="e">
        <v>#N/A</v>
      </c>
      <c r="EI146" s="7" t="e">
        <v>#N/A</v>
      </c>
      <c r="EK146" t="s">
        <v>181</v>
      </c>
      <c r="EL146" s="7" t="e">
        <v>#N/A</v>
      </c>
      <c r="EM146" s="249" t="e">
        <v>#N/A</v>
      </c>
    </row>
    <row r="147" spans="58:143">
      <c r="BF147" s="31" t="s">
        <v>310</v>
      </c>
      <c r="BG147" s="32" t="s">
        <v>311</v>
      </c>
      <c r="BH147" s="7">
        <v>9.7648287752056007</v>
      </c>
      <c r="BI147" s="8">
        <v>0.19131989351928491</v>
      </c>
      <c r="BJ147" s="8"/>
      <c r="BK147" s="8"/>
      <c r="BM147" s="10" t="s">
        <v>311</v>
      </c>
      <c r="BN147" s="13" t="s">
        <v>310</v>
      </c>
      <c r="BO147" s="14">
        <v>3</v>
      </c>
      <c r="DR147" s="7" t="e">
        <f>Readin_Scores!R152</f>
        <v>#N/A</v>
      </c>
      <c r="DS147" s="7">
        <f>Vul_Scores!AB152</f>
        <v>0.35512964589039764</v>
      </c>
      <c r="DT147" t="str">
        <f t="shared" si="49"/>
        <v>KNA</v>
      </c>
      <c r="DY147" s="7">
        <v>0.7593115767571873</v>
      </c>
      <c r="DZ147" s="7">
        <v>0.21699563096225283</v>
      </c>
      <c r="EA147" t="s">
        <v>404</v>
      </c>
      <c r="EC147" t="s">
        <v>322</v>
      </c>
      <c r="ED147" s="7" t="e">
        <f t="shared" si="50"/>
        <v>#N/A</v>
      </c>
      <c r="EE147" s="7" t="e">
        <f t="shared" si="51"/>
        <v>#N/A</v>
      </c>
      <c r="EG147" t="s">
        <v>183</v>
      </c>
      <c r="EH147" s="247" t="e">
        <v>#N/A</v>
      </c>
      <c r="EI147" s="7" t="e">
        <v>#N/A</v>
      </c>
      <c r="EK147" t="s">
        <v>183</v>
      </c>
      <c r="EL147" s="7" t="e">
        <v>#N/A</v>
      </c>
      <c r="EM147" s="249" t="e">
        <v>#N/A</v>
      </c>
    </row>
    <row r="148" spans="58:143">
      <c r="BF148" s="31" t="s">
        <v>312</v>
      </c>
      <c r="BG148" s="32" t="s">
        <v>313</v>
      </c>
      <c r="BH148" s="7">
        <v>9.9828296562618775</v>
      </c>
      <c r="BI148" s="8">
        <v>0.21442485034000844</v>
      </c>
      <c r="BJ148" s="8"/>
      <c r="BK148" s="8"/>
      <c r="BM148" s="10" t="s">
        <v>313</v>
      </c>
      <c r="BN148" s="13" t="s">
        <v>312</v>
      </c>
      <c r="BO148" s="14">
        <v>5</v>
      </c>
      <c r="DR148" s="7">
        <f>Readin_Scores!R153</f>
        <v>0.67173358905387981</v>
      </c>
      <c r="DS148" s="7">
        <f>Vul_Scores!AB153</f>
        <v>0.3606603441824881</v>
      </c>
      <c r="DT148" t="str">
        <f t="shared" si="49"/>
        <v>LCA</v>
      </c>
      <c r="DY148" s="7">
        <v>0.76200019108318517</v>
      </c>
      <c r="DZ148" s="7">
        <v>0.25712945358905676</v>
      </c>
      <c r="EA148" t="s">
        <v>203</v>
      </c>
      <c r="EC148" t="s">
        <v>324</v>
      </c>
      <c r="ED148" s="7">
        <f t="shared" si="50"/>
        <v>0.31107324487139171</v>
      </c>
      <c r="EE148" s="7">
        <f t="shared" si="51"/>
        <v>1.0323939332363679</v>
      </c>
      <c r="EG148" t="s">
        <v>193</v>
      </c>
      <c r="EH148" s="247" t="e">
        <v>#N/A</v>
      </c>
      <c r="EI148" s="7" t="e">
        <v>#N/A</v>
      </c>
      <c r="EK148" t="s">
        <v>193</v>
      </c>
      <c r="EL148" s="7" t="e">
        <v>#N/A</v>
      </c>
      <c r="EM148" s="249" t="e">
        <v>#N/A</v>
      </c>
    </row>
    <row r="149" spans="58:143">
      <c r="BF149" s="31" t="s">
        <v>314</v>
      </c>
      <c r="BG149" s="32" t="s">
        <v>315</v>
      </c>
      <c r="BH149" s="7">
        <v>11.355325142795735</v>
      </c>
      <c r="BI149" s="8">
        <v>0.28360554601582882</v>
      </c>
      <c r="BJ149" s="8"/>
      <c r="BK149" s="8"/>
      <c r="BM149" s="10" t="s">
        <v>315</v>
      </c>
      <c r="BN149" s="13" t="s">
        <v>314</v>
      </c>
      <c r="BO149" s="14">
        <v>4</v>
      </c>
      <c r="DR149" s="7" t="e">
        <f>Readin_Scores!R154</f>
        <v>#N/A</v>
      </c>
      <c r="DS149" s="7">
        <f>Vul_Scores!AB154</f>
        <v>0.33491945945117158</v>
      </c>
      <c r="DT149" t="str">
        <f t="shared" si="49"/>
        <v>VCT</v>
      </c>
      <c r="DY149" s="7">
        <v>0.76238640730769958</v>
      </c>
      <c r="DZ149" s="7">
        <v>0.27965127123580241</v>
      </c>
      <c r="EA149" t="s">
        <v>71</v>
      </c>
      <c r="EC149" t="s">
        <v>326</v>
      </c>
      <c r="ED149" s="7" t="e">
        <f t="shared" si="50"/>
        <v>#N/A</v>
      </c>
      <c r="EE149" s="7" t="e">
        <f t="shared" si="51"/>
        <v>#N/A</v>
      </c>
      <c r="EG149" t="s">
        <v>201</v>
      </c>
      <c r="EH149" s="247" t="e">
        <v>#N/A</v>
      </c>
      <c r="EI149" s="7" t="e">
        <v>#N/A</v>
      </c>
      <c r="EK149" t="s">
        <v>201</v>
      </c>
      <c r="EL149" s="7" t="e">
        <v>#N/A</v>
      </c>
      <c r="EM149" s="249" t="e">
        <v>#N/A</v>
      </c>
    </row>
    <row r="150" spans="58:143">
      <c r="BF150" s="31" t="s">
        <v>316</v>
      </c>
      <c r="BG150" s="32" t="s">
        <v>317</v>
      </c>
      <c r="BH150" s="7">
        <v>9.410828417721584</v>
      </c>
      <c r="BI150" s="8">
        <v>0.23835275175232218</v>
      </c>
      <c r="BJ150" s="8"/>
      <c r="BK150" s="8"/>
      <c r="BM150" s="10" t="s">
        <v>317</v>
      </c>
      <c r="BN150" s="13" t="s">
        <v>316</v>
      </c>
      <c r="BO150" s="14">
        <v>3</v>
      </c>
      <c r="DR150" s="7">
        <f>Readin_Scores!R155</f>
        <v>0.59019195415976389</v>
      </c>
      <c r="DS150" s="7">
        <f>Vul_Scores!AB155</f>
        <v>0.39443023862758664</v>
      </c>
      <c r="DT150" t="str">
        <f t="shared" si="49"/>
        <v>WSM</v>
      </c>
      <c r="DY150" s="7">
        <v>0.76372305807002827</v>
      </c>
      <c r="DZ150" s="7">
        <v>0.19968230116306676</v>
      </c>
      <c r="EA150" t="s">
        <v>57</v>
      </c>
      <c r="EC150" t="s">
        <v>328</v>
      </c>
      <c r="ED150" s="7">
        <f t="shared" si="50"/>
        <v>0.19576171553217725</v>
      </c>
      <c r="EE150" s="7">
        <f t="shared" si="51"/>
        <v>0.98462219278735053</v>
      </c>
      <c r="EG150" t="s">
        <v>211</v>
      </c>
      <c r="EH150" s="247" t="e">
        <v>#N/A</v>
      </c>
      <c r="EI150" s="7" t="e">
        <v>#N/A</v>
      </c>
      <c r="EK150" t="s">
        <v>211</v>
      </c>
      <c r="EL150" s="7" t="e">
        <v>#N/A</v>
      </c>
      <c r="EM150" s="249" t="e">
        <v>#N/A</v>
      </c>
    </row>
    <row r="151" spans="58:143">
      <c r="BF151" s="31" t="s">
        <v>318</v>
      </c>
      <c r="BG151" s="32" t="s">
        <v>319</v>
      </c>
      <c r="BH151" s="7">
        <v>9.571264791943026</v>
      </c>
      <c r="BI151" s="8">
        <v>0.27648403235967217</v>
      </c>
      <c r="BJ151" s="8"/>
      <c r="BK151" s="8"/>
      <c r="BM151" s="10" t="s">
        <v>437</v>
      </c>
      <c r="BN151" s="13" t="s">
        <v>318</v>
      </c>
      <c r="BO151" s="14">
        <v>3</v>
      </c>
      <c r="DR151" s="7" t="e">
        <f>Readin_Scores!R156</f>
        <v>#N/A</v>
      </c>
      <c r="DS151" s="7">
        <f>Vul_Scores!AB156</f>
        <v>0.21828387620630985</v>
      </c>
      <c r="DT151" t="str">
        <f t="shared" si="49"/>
        <v>SMR</v>
      </c>
      <c r="DY151" s="7">
        <v>0.76462222333472174</v>
      </c>
      <c r="DZ151" s="7">
        <v>0.26223806122250082</v>
      </c>
      <c r="EA151" t="s">
        <v>234</v>
      </c>
      <c r="EC151" t="s">
        <v>330</v>
      </c>
      <c r="ED151" s="7" t="e">
        <f t="shared" si="50"/>
        <v>#N/A</v>
      </c>
      <c r="EE151" s="7" t="e">
        <f t="shared" si="51"/>
        <v>#N/A</v>
      </c>
      <c r="EG151" t="s">
        <v>213</v>
      </c>
      <c r="EH151" s="247" t="e">
        <v>#N/A</v>
      </c>
      <c r="EI151" s="7" t="e">
        <v>#N/A</v>
      </c>
      <c r="EK151" t="s">
        <v>213</v>
      </c>
      <c r="EL151" s="7" t="e">
        <v>#N/A</v>
      </c>
      <c r="EM151" s="249" t="e">
        <v>#N/A</v>
      </c>
    </row>
    <row r="152" spans="58:143">
      <c r="BF152" s="31" t="s">
        <v>320</v>
      </c>
      <c r="BG152" s="32" t="s">
        <v>321</v>
      </c>
      <c r="BH152" s="7">
        <v>6.9760079321899378</v>
      </c>
      <c r="BI152" s="8">
        <v>0.52253357279914059</v>
      </c>
      <c r="BJ152" s="8"/>
      <c r="BK152" s="8"/>
      <c r="BM152" s="10" t="s">
        <v>321</v>
      </c>
      <c r="BN152" s="13" t="s">
        <v>320</v>
      </c>
      <c r="BO152" s="14">
        <v>1</v>
      </c>
      <c r="DR152" s="7" t="e">
        <f>Readin_Scores!R157</f>
        <v>#N/A</v>
      </c>
      <c r="DS152" s="7">
        <f>Vul_Scores!AB157</f>
        <v>0.42123631537279699</v>
      </c>
      <c r="DT152" t="str">
        <f t="shared" si="49"/>
        <v>STP</v>
      </c>
      <c r="DY152" s="7">
        <v>0.7693104093234685</v>
      </c>
      <c r="DZ152" s="7">
        <v>0.23508968623724955</v>
      </c>
      <c r="EA152" t="s">
        <v>106</v>
      </c>
      <c r="EC152" t="s">
        <v>332</v>
      </c>
      <c r="ED152" s="7" t="e">
        <f t="shared" si="50"/>
        <v>#N/A</v>
      </c>
      <c r="EE152" s="7" t="e">
        <f t="shared" si="51"/>
        <v>#N/A</v>
      </c>
      <c r="EG152" t="s">
        <v>215</v>
      </c>
      <c r="EH152" s="247" t="e">
        <v>#N/A</v>
      </c>
      <c r="EI152" s="7" t="e">
        <v>#N/A</v>
      </c>
      <c r="EK152" t="s">
        <v>215</v>
      </c>
      <c r="EL152" s="7" t="e">
        <v>#N/A</v>
      </c>
      <c r="EM152" s="249" t="e">
        <v>#N/A</v>
      </c>
    </row>
    <row r="153" spans="58:143">
      <c r="BF153" s="31" t="s">
        <v>322</v>
      </c>
      <c r="BG153" s="32" t="s">
        <v>323</v>
      </c>
      <c r="BH153" s="7">
        <v>9.5034261869329075</v>
      </c>
      <c r="BI153" s="8">
        <v>0.34470731150566619</v>
      </c>
      <c r="BJ153" s="8"/>
      <c r="BK153" s="8"/>
      <c r="BM153" s="10" t="s">
        <v>323</v>
      </c>
      <c r="BN153" s="13" t="s">
        <v>322</v>
      </c>
      <c r="BO153" s="14">
        <v>3</v>
      </c>
      <c r="DR153" s="7">
        <f>Readin_Scores!R158</f>
        <v>0.57757420874959875</v>
      </c>
      <c r="DS153" s="7">
        <f>Vul_Scores!AB158</f>
        <v>0.32953745801913109</v>
      </c>
      <c r="DT153" t="str">
        <f t="shared" si="49"/>
        <v>SAU</v>
      </c>
      <c r="DY153" s="7">
        <v>0.7707588691322953</v>
      </c>
      <c r="DZ153" s="7">
        <v>0.178896170820146</v>
      </c>
      <c r="EA153" t="s">
        <v>400</v>
      </c>
      <c r="EC153" t="s">
        <v>334</v>
      </c>
      <c r="ED153" s="7">
        <f t="shared" si="50"/>
        <v>0.24803675073046766</v>
      </c>
      <c r="EE153" s="7">
        <f t="shared" si="51"/>
        <v>0.90711166676872979</v>
      </c>
      <c r="EG153" t="s">
        <v>219</v>
      </c>
      <c r="EH153" s="247" t="e">
        <v>#N/A</v>
      </c>
      <c r="EI153" s="7" t="e">
        <v>#N/A</v>
      </c>
      <c r="EK153" t="s">
        <v>219</v>
      </c>
      <c r="EL153" s="7" t="e">
        <v>#N/A</v>
      </c>
      <c r="EM153" s="249" t="e">
        <v>#N/A</v>
      </c>
    </row>
    <row r="154" spans="58:143">
      <c r="BF154" s="31" t="s">
        <v>324</v>
      </c>
      <c r="BG154" s="32" t="s">
        <v>325</v>
      </c>
      <c r="BH154" s="7">
        <v>9.0833762720139415</v>
      </c>
      <c r="BI154" s="8">
        <v>0.33962856526152657</v>
      </c>
      <c r="BJ154" s="8"/>
      <c r="BK154" s="8"/>
      <c r="BM154" s="10" t="s">
        <v>325</v>
      </c>
      <c r="BN154" s="13" t="s">
        <v>324</v>
      </c>
      <c r="BO154" s="14">
        <v>3</v>
      </c>
      <c r="DR154" s="7">
        <f>Readin_Scores!R159</f>
        <v>0.48058188600229901</v>
      </c>
      <c r="DS154" s="7">
        <f>Vul_Scores!AB159</f>
        <v>0.48522554176588789</v>
      </c>
      <c r="DT154" t="str">
        <f t="shared" si="49"/>
        <v>SEN</v>
      </c>
      <c r="DY154" s="7">
        <v>0.77463087625443316</v>
      </c>
      <c r="DZ154" s="7">
        <v>0.28718686741305605</v>
      </c>
      <c r="EA154" t="s">
        <v>147</v>
      </c>
      <c r="EC154" t="s">
        <v>336</v>
      </c>
      <c r="ED154" s="7">
        <f t="shared" si="50"/>
        <v>-4.6436557635888831E-3</v>
      </c>
      <c r="EE154" s="7">
        <f t="shared" si="51"/>
        <v>0.96580742776818695</v>
      </c>
      <c r="EG154" t="s">
        <v>221</v>
      </c>
      <c r="EH154" s="247" t="e">
        <v>#N/A</v>
      </c>
      <c r="EI154" s="7" t="e">
        <v>#N/A</v>
      </c>
      <c r="EK154" t="s">
        <v>221</v>
      </c>
      <c r="EL154" s="7" t="e">
        <v>#N/A</v>
      </c>
      <c r="EM154" s="249" t="e">
        <v>#N/A</v>
      </c>
    </row>
    <row r="155" spans="58:143">
      <c r="BF155" s="31" t="s">
        <v>326</v>
      </c>
      <c r="BG155" s="32" t="s">
        <v>327</v>
      </c>
      <c r="BH155" s="7">
        <v>9.0665687492778133</v>
      </c>
      <c r="BI155" s="8">
        <v>0.32265039822857772</v>
      </c>
      <c r="BJ155" s="8"/>
      <c r="BK155" s="8"/>
      <c r="BM155" s="10" t="s">
        <v>438</v>
      </c>
      <c r="BN155" s="13" t="s">
        <v>326</v>
      </c>
      <c r="BO155" s="14">
        <v>3</v>
      </c>
      <c r="DR155" s="7" t="e">
        <f>Readin_Scores!R160</f>
        <v>#N/A</v>
      </c>
      <c r="DS155" s="7">
        <f>Vul_Scores!AB160</f>
        <v>0.23388037185120111</v>
      </c>
      <c r="DT155" t="str">
        <f t="shared" si="49"/>
        <v>SRB</v>
      </c>
      <c r="DY155" s="7">
        <v>0.77968792285107247</v>
      </c>
      <c r="DZ155" s="7">
        <v>0.27053905032517583</v>
      </c>
      <c r="EA155" t="s">
        <v>98</v>
      </c>
      <c r="EC155" t="s">
        <v>338</v>
      </c>
      <c r="ED155" s="7" t="e">
        <f t="shared" si="50"/>
        <v>#N/A</v>
      </c>
      <c r="EE155" s="7" t="e">
        <f t="shared" si="51"/>
        <v>#N/A</v>
      </c>
      <c r="EG155" t="s">
        <v>230</v>
      </c>
      <c r="EH155" s="247" t="e">
        <v>#N/A</v>
      </c>
      <c r="EI155" s="7" t="e">
        <v>#N/A</v>
      </c>
      <c r="EK155" t="s">
        <v>230</v>
      </c>
      <c r="EL155" s="7" t="e">
        <v>#N/A</v>
      </c>
      <c r="EM155" s="249" t="e">
        <v>#N/A</v>
      </c>
    </row>
    <row r="156" spans="58:143">
      <c r="BF156" s="31" t="s">
        <v>328</v>
      </c>
      <c r="BG156" s="32" t="s">
        <v>329</v>
      </c>
      <c r="BH156" s="7">
        <v>8.3282523154052424</v>
      </c>
      <c r="BI156" s="8">
        <v>0.40259217638175859</v>
      </c>
      <c r="BJ156" s="8"/>
      <c r="BK156" s="8"/>
      <c r="BM156" s="10" t="s">
        <v>329</v>
      </c>
      <c r="BN156" s="13" t="s">
        <v>328</v>
      </c>
      <c r="BO156" s="14">
        <v>2</v>
      </c>
      <c r="DR156" s="7" t="e">
        <f>Readin_Scores!R161</f>
        <v>#N/A</v>
      </c>
      <c r="DS156" s="7">
        <f>Vul_Scores!AB161</f>
        <v>0.31854817489678933</v>
      </c>
      <c r="DT156" t="str">
        <f t="shared" si="49"/>
        <v>SYC</v>
      </c>
      <c r="DY156" s="7">
        <v>0.79021106442938405</v>
      </c>
      <c r="DZ156" s="7">
        <v>0.18382833478098914</v>
      </c>
      <c r="EA156" t="s">
        <v>292</v>
      </c>
      <c r="EC156" t="s">
        <v>340</v>
      </c>
      <c r="ED156" s="7" t="e">
        <f t="shared" si="50"/>
        <v>#N/A</v>
      </c>
      <c r="EE156" s="7" t="e">
        <f t="shared" si="51"/>
        <v>#N/A</v>
      </c>
      <c r="EG156" t="s">
        <v>232</v>
      </c>
      <c r="EH156" s="247" t="e">
        <v>#N/A</v>
      </c>
      <c r="EI156" s="7" t="e">
        <v>#N/A</v>
      </c>
      <c r="EK156" t="s">
        <v>232</v>
      </c>
      <c r="EL156" s="7" t="e">
        <v>#N/A</v>
      </c>
      <c r="EM156" s="249" t="e">
        <v>#N/A</v>
      </c>
    </row>
    <row r="157" spans="58:143">
      <c r="BF157" s="31" t="s">
        <v>330</v>
      </c>
      <c r="BG157" s="32" t="s">
        <v>331</v>
      </c>
      <c r="BH157" s="7">
        <v>10.519173959937442</v>
      </c>
      <c r="BI157" s="8">
        <v>0.22868855966884216</v>
      </c>
      <c r="BJ157" s="8"/>
      <c r="BK157" s="8"/>
      <c r="BM157" s="10" t="s">
        <v>331</v>
      </c>
      <c r="BN157" s="13" t="s">
        <v>330</v>
      </c>
      <c r="BO157" s="14">
        <v>4</v>
      </c>
      <c r="DR157" s="7">
        <f>Readin_Scores!R162</f>
        <v>0.41674464899755947</v>
      </c>
      <c r="DS157" s="7">
        <f>Vul_Scores!AB162</f>
        <v>0.56364067741805968</v>
      </c>
      <c r="DT157" t="str">
        <f t="shared" si="49"/>
        <v>SLE</v>
      </c>
      <c r="DY157" s="7">
        <v>0.79071902526172277</v>
      </c>
      <c r="DZ157" s="7">
        <v>0.23396776927959209</v>
      </c>
      <c r="EA157" t="s">
        <v>282</v>
      </c>
      <c r="EC157" t="s">
        <v>342</v>
      </c>
      <c r="ED157" s="7">
        <f t="shared" si="50"/>
        <v>-0.1468960284205002</v>
      </c>
      <c r="EE157" s="7">
        <f t="shared" si="51"/>
        <v>0.98038532641561915</v>
      </c>
      <c r="EG157" t="s">
        <v>242</v>
      </c>
      <c r="EH157" s="247" t="e">
        <v>#N/A</v>
      </c>
      <c r="EI157" s="7" t="e">
        <v>#N/A</v>
      </c>
      <c r="EK157" t="s">
        <v>242</v>
      </c>
      <c r="EL157" s="7" t="e">
        <v>#N/A</v>
      </c>
      <c r="EM157" s="249" t="e">
        <v>#N/A</v>
      </c>
    </row>
    <row r="158" spans="58:143">
      <c r="BF158" s="31" t="s">
        <v>332</v>
      </c>
      <c r="BG158" s="32" t="s">
        <v>333</v>
      </c>
      <c r="BH158" s="7">
        <v>7.4512019148811319</v>
      </c>
      <c r="BI158" s="8">
        <v>0.42547402487000374</v>
      </c>
      <c r="BJ158" s="8"/>
      <c r="BK158" s="8"/>
      <c r="BM158" s="10" t="s">
        <v>439</v>
      </c>
      <c r="BN158" s="13" t="s">
        <v>332</v>
      </c>
      <c r="BO158" s="14">
        <v>1</v>
      </c>
      <c r="DR158" s="7" t="e">
        <f>Readin_Scores!R163</f>
        <v>#N/A</v>
      </c>
      <c r="DS158" s="7">
        <f>Vul_Scores!AB163</f>
        <v>0.28910851018634487</v>
      </c>
      <c r="DT158" t="str">
        <f t="shared" si="49"/>
        <v>SGP</v>
      </c>
      <c r="DY158" s="7">
        <v>0.79954088223476183</v>
      </c>
      <c r="DZ158" s="7">
        <v>0.22630453996065569</v>
      </c>
      <c r="EA158" t="s">
        <v>366</v>
      </c>
      <c r="EC158" t="s">
        <v>344</v>
      </c>
      <c r="ED158" s="7" t="e">
        <f t="shared" si="50"/>
        <v>#N/A</v>
      </c>
      <c r="EE158" s="7" t="e">
        <f t="shared" si="51"/>
        <v>#N/A</v>
      </c>
      <c r="EG158" t="s">
        <v>244</v>
      </c>
      <c r="EH158" s="247" t="e">
        <v>#N/A</v>
      </c>
      <c r="EI158" s="7" t="e">
        <v>#N/A</v>
      </c>
      <c r="EK158" t="s">
        <v>244</v>
      </c>
      <c r="EL158" s="7" t="e">
        <v>#N/A</v>
      </c>
      <c r="EM158" s="249" t="e">
        <v>#N/A</v>
      </c>
    </row>
    <row r="159" spans="58:143">
      <c r="BF159" s="31" t="s">
        <v>334</v>
      </c>
      <c r="BG159" s="32" t="s">
        <v>335</v>
      </c>
      <c r="BH159" s="7">
        <v>9.9753319555236324</v>
      </c>
      <c r="BI159" s="8">
        <v>0.34013901288787346</v>
      </c>
      <c r="BJ159" s="8"/>
      <c r="BK159" s="8"/>
      <c r="BM159" s="10" t="s">
        <v>335</v>
      </c>
      <c r="BN159" s="13" t="s">
        <v>334</v>
      </c>
      <c r="BO159" s="14">
        <v>4</v>
      </c>
      <c r="DR159" s="7">
        <f>Readin_Scores!R164</f>
        <v>0.71790365079833718</v>
      </c>
      <c r="DS159" s="7">
        <f>Vul_Scores!AB164</f>
        <v>0.21616921688342972</v>
      </c>
      <c r="DT159" t="str">
        <f t="shared" si="49"/>
        <v>SVK</v>
      </c>
      <c r="DY159" s="7">
        <v>0.80274103781590156</v>
      </c>
      <c r="DZ159" s="7">
        <v>0.21282883926747451</v>
      </c>
      <c r="EA159" t="s">
        <v>402</v>
      </c>
      <c r="EC159" t="s">
        <v>346</v>
      </c>
      <c r="ED159" s="7">
        <f t="shared" si="50"/>
        <v>0.50173443391490746</v>
      </c>
      <c r="EE159" s="7">
        <f t="shared" si="51"/>
        <v>0.93407286768176689</v>
      </c>
      <c r="EG159" t="s">
        <v>250</v>
      </c>
      <c r="EH159" s="247" t="e">
        <v>#N/A</v>
      </c>
      <c r="EI159" s="7" t="e">
        <v>#N/A</v>
      </c>
      <c r="EK159" t="s">
        <v>250</v>
      </c>
      <c r="EL159" s="7" t="e">
        <v>#N/A</v>
      </c>
      <c r="EM159" s="249" t="e">
        <v>#N/A</v>
      </c>
    </row>
    <row r="160" spans="58:143">
      <c r="BF160" s="31" t="s">
        <v>336</v>
      </c>
      <c r="BG160" s="32" t="s">
        <v>337</v>
      </c>
      <c r="BH160" s="7">
        <v>7.4239480584479765</v>
      </c>
      <c r="BI160" s="8">
        <v>0.48688504779314162</v>
      </c>
      <c r="BJ160" s="8"/>
      <c r="BK160" s="8"/>
      <c r="BM160" s="10" t="s">
        <v>337</v>
      </c>
      <c r="BN160" s="13" t="s">
        <v>336</v>
      </c>
      <c r="BO160" s="14">
        <v>1</v>
      </c>
      <c r="DR160" s="7">
        <f>Readin_Scores!R165</f>
        <v>0.72449415638770043</v>
      </c>
      <c r="DS160" s="7">
        <f>Vul_Scores!AB165</f>
        <v>0.18766336833056815</v>
      </c>
      <c r="DT160" t="str">
        <f t="shared" si="49"/>
        <v>SVN</v>
      </c>
      <c r="DY160" s="7">
        <v>0.80882155325269001</v>
      </c>
      <c r="DZ160" s="7">
        <v>0.17373748168474992</v>
      </c>
      <c r="EA160" t="s">
        <v>368</v>
      </c>
      <c r="EC160" t="s">
        <v>348</v>
      </c>
      <c r="ED160" s="7">
        <f t="shared" si="50"/>
        <v>0.53683078805713225</v>
      </c>
      <c r="EE160" s="7">
        <f t="shared" si="51"/>
        <v>0.91215752471826861</v>
      </c>
      <c r="EG160" t="s">
        <v>258</v>
      </c>
      <c r="EH160" s="247" t="e">
        <v>#N/A</v>
      </c>
      <c r="EI160" s="7" t="e">
        <v>#N/A</v>
      </c>
      <c r="EK160" t="s">
        <v>258</v>
      </c>
      <c r="EL160" s="7" t="e">
        <v>#N/A</v>
      </c>
      <c r="EM160" s="249" t="e">
        <v>#N/A</v>
      </c>
    </row>
    <row r="161" spans="58:143">
      <c r="BF161" s="31" t="s">
        <v>338</v>
      </c>
      <c r="BG161" s="32" t="s">
        <v>339</v>
      </c>
      <c r="BH161" s="7">
        <v>9.2464727386457355</v>
      </c>
      <c r="BI161" s="8">
        <v>0.22745488077226786</v>
      </c>
      <c r="BJ161" s="8"/>
      <c r="BK161" s="8"/>
      <c r="BM161" s="10" t="s">
        <v>339</v>
      </c>
      <c r="BN161" s="13" t="s">
        <v>338</v>
      </c>
      <c r="BO161" s="14">
        <v>4</v>
      </c>
      <c r="DR161" s="7" t="e">
        <f>Readin_Scores!R166</f>
        <v>#N/A</v>
      </c>
      <c r="DS161" s="7">
        <f>Vul_Scores!AB166</f>
        <v>0.48885283554770659</v>
      </c>
      <c r="DT161" t="str">
        <f t="shared" si="49"/>
        <v>SLB</v>
      </c>
      <c r="DY161" s="7">
        <v>0.80975535916241648</v>
      </c>
      <c r="DZ161" s="7">
        <v>0.24569451814916099</v>
      </c>
      <c r="EA161" t="s">
        <v>185</v>
      </c>
      <c r="EC161" t="s">
        <v>350</v>
      </c>
      <c r="ED161" s="7" t="e">
        <f t="shared" si="50"/>
        <v>#N/A</v>
      </c>
      <c r="EE161" s="7" t="e">
        <f t="shared" si="51"/>
        <v>#N/A</v>
      </c>
      <c r="EG161" t="s">
        <v>260</v>
      </c>
      <c r="EH161" s="247" t="e">
        <v>#N/A</v>
      </c>
      <c r="EI161" s="7" t="e">
        <v>#N/A</v>
      </c>
      <c r="EK161" t="s">
        <v>260</v>
      </c>
      <c r="EL161" s="7" t="e">
        <v>#N/A</v>
      </c>
      <c r="EM161" s="249" t="e">
        <v>#N/A</v>
      </c>
    </row>
    <row r="162" spans="58:143">
      <c r="BF162" s="31" t="s">
        <v>340</v>
      </c>
      <c r="BG162" s="32" t="s">
        <v>341</v>
      </c>
      <c r="BH162" s="7">
        <v>9.7991667042889592</v>
      </c>
      <c r="BI162" s="8">
        <v>0.32336907161946565</v>
      </c>
      <c r="BJ162" s="8"/>
      <c r="BK162" s="8"/>
      <c r="BM162" s="10" t="s">
        <v>341</v>
      </c>
      <c r="BN162" s="13" t="s">
        <v>340</v>
      </c>
      <c r="BO162" s="14">
        <v>3</v>
      </c>
      <c r="DR162" s="7" t="e">
        <f>Readin_Scores!R167</f>
        <v>#N/A</v>
      </c>
      <c r="DS162" s="7">
        <f>Vul_Scores!AB167</f>
        <v>0.5296514641722655</v>
      </c>
      <c r="DT162" t="str">
        <f t="shared" si="49"/>
        <v>SOM</v>
      </c>
      <c r="DY162" s="7">
        <v>0.81453101679857209</v>
      </c>
      <c r="DZ162" s="7">
        <v>0.18049782933214373</v>
      </c>
      <c r="EA162" t="s">
        <v>195</v>
      </c>
      <c r="EC162" t="s">
        <v>352</v>
      </c>
      <c r="ED162" s="7" t="e">
        <f t="shared" si="50"/>
        <v>#N/A</v>
      </c>
      <c r="EE162" s="7" t="e">
        <f t="shared" si="51"/>
        <v>#N/A</v>
      </c>
      <c r="EG162" t="s">
        <v>262</v>
      </c>
      <c r="EH162" s="247" t="e">
        <v>#N/A</v>
      </c>
      <c r="EI162" s="7" t="e">
        <v>#N/A</v>
      </c>
      <c r="EK162" t="s">
        <v>262</v>
      </c>
      <c r="EL162" s="7" t="e">
        <v>#N/A</v>
      </c>
      <c r="EM162" s="249" t="e">
        <v>#N/A</v>
      </c>
    </row>
    <row r="163" spans="58:143">
      <c r="BF163" s="31" t="s">
        <v>342</v>
      </c>
      <c r="BG163" s="32" t="s">
        <v>343</v>
      </c>
      <c r="BH163" s="7">
        <v>6.6332538967107961</v>
      </c>
      <c r="BI163" s="8">
        <v>0.55258512186250408</v>
      </c>
      <c r="BJ163" s="8"/>
      <c r="BK163" s="8"/>
      <c r="BM163" s="10" t="s">
        <v>343</v>
      </c>
      <c r="BN163" s="13" t="s">
        <v>342</v>
      </c>
      <c r="BO163" s="14">
        <v>1</v>
      </c>
      <c r="DR163" s="7" t="e">
        <f>Readin_Scores!R168</f>
        <v>#N/A</v>
      </c>
      <c r="DS163" s="7">
        <f>Vul_Scores!AB168</f>
        <v>0.37738496516485198</v>
      </c>
      <c r="DT163" t="str">
        <f t="shared" si="49"/>
        <v>ZAF</v>
      </c>
      <c r="DY163" s="7">
        <v>0.81545106015193181</v>
      </c>
      <c r="DZ163" s="7">
        <v>0.20770063725318391</v>
      </c>
      <c r="EA163" t="s">
        <v>153</v>
      </c>
      <c r="EC163" t="s">
        <v>354</v>
      </c>
      <c r="ED163" s="7" t="e">
        <f t="shared" si="50"/>
        <v>#N/A</v>
      </c>
      <c r="EE163" s="7" t="e">
        <f t="shared" si="51"/>
        <v>#N/A</v>
      </c>
      <c r="EG163" t="s">
        <v>268</v>
      </c>
      <c r="EH163" s="247" t="e">
        <v>#N/A</v>
      </c>
      <c r="EI163" s="7" t="e">
        <v>#N/A</v>
      </c>
      <c r="EK163" t="s">
        <v>268</v>
      </c>
      <c r="EL163" s="7" t="e">
        <v>#N/A</v>
      </c>
      <c r="EM163" s="249" t="e">
        <v>#N/A</v>
      </c>
    </row>
    <row r="164" spans="58:143">
      <c r="BF164" s="31" t="s">
        <v>344</v>
      </c>
      <c r="BG164" s="32" t="s">
        <v>345</v>
      </c>
      <c r="BH164" s="7">
        <v>10.770997608226404</v>
      </c>
      <c r="BI164" s="8">
        <v>0.29524495941647383</v>
      </c>
      <c r="BJ164" s="8"/>
      <c r="BK164" s="8"/>
      <c r="BM164" s="10" t="s">
        <v>345</v>
      </c>
      <c r="BN164" s="13" t="s">
        <v>344</v>
      </c>
      <c r="BO164" s="14">
        <v>4</v>
      </c>
      <c r="DR164" s="7">
        <f>Readin_Scores!R169</f>
        <v>0.72988983640256588</v>
      </c>
      <c r="DS164" s="7">
        <f>Vul_Scores!AB169</f>
        <v>0.22286544521348983</v>
      </c>
      <c r="DT164" t="str">
        <f t="shared" ref="DT164:DT195" si="52">BN170</f>
        <v>ESP</v>
      </c>
      <c r="DY164" s="7">
        <v>0.82874542097009973</v>
      </c>
      <c r="DZ164" s="7">
        <v>0.14408481149666047</v>
      </c>
      <c r="EA164" t="s">
        <v>129</v>
      </c>
      <c r="EC164" t="s">
        <v>356</v>
      </c>
      <c r="ED164" s="7">
        <f t="shared" si="50"/>
        <v>0.50702439118907605</v>
      </c>
      <c r="EE164" s="7">
        <f t="shared" si="51"/>
        <v>0.95275528161605572</v>
      </c>
      <c r="EG164" t="s">
        <v>272</v>
      </c>
      <c r="EH164" s="247" t="e">
        <v>#N/A</v>
      </c>
      <c r="EI164" s="7" t="e">
        <v>#N/A</v>
      </c>
      <c r="EK164" t="s">
        <v>272</v>
      </c>
      <c r="EL164" s="7" t="e">
        <v>#N/A</v>
      </c>
      <c r="EM164" s="249" t="e">
        <v>#N/A</v>
      </c>
    </row>
    <row r="165" spans="58:143">
      <c r="BF165" s="31" t="s">
        <v>346</v>
      </c>
      <c r="BG165" s="32" t="s">
        <v>347</v>
      </c>
      <c r="BH165" s="7">
        <v>9.907503981034834</v>
      </c>
      <c r="BI165" s="8">
        <v>0.22437362674481917</v>
      </c>
      <c r="BJ165" s="8"/>
      <c r="BK165" s="8"/>
      <c r="BM165" s="10" t="s">
        <v>347</v>
      </c>
      <c r="BN165" s="13" t="s">
        <v>346</v>
      </c>
      <c r="BO165" s="14">
        <v>5</v>
      </c>
      <c r="DR165" s="7" t="e">
        <f>Readin_Scores!R170</f>
        <v>#N/A</v>
      </c>
      <c r="DS165" s="7">
        <f>Vul_Scores!AB170</f>
        <v>0.28859589114467171</v>
      </c>
      <c r="DT165" t="str">
        <f t="shared" si="52"/>
        <v>LKA</v>
      </c>
      <c r="DY165" s="7">
        <v>0.84313867343723603</v>
      </c>
      <c r="DZ165" s="7">
        <v>0.20437259424796761</v>
      </c>
      <c r="EA165" t="s">
        <v>55</v>
      </c>
      <c r="EC165" t="s">
        <v>358</v>
      </c>
      <c r="ED165" s="7" t="e">
        <f t="shared" si="50"/>
        <v>#N/A</v>
      </c>
      <c r="EE165" s="7" t="e">
        <f t="shared" si="51"/>
        <v>#N/A</v>
      </c>
      <c r="EG165" t="s">
        <v>274</v>
      </c>
      <c r="EH165" s="247" t="e">
        <v>#N/A</v>
      </c>
      <c r="EI165" s="7" t="e">
        <v>#N/A</v>
      </c>
      <c r="EK165" t="s">
        <v>274</v>
      </c>
      <c r="EL165" s="7" t="e">
        <v>#N/A</v>
      </c>
      <c r="EM165" s="249" t="e">
        <v>#N/A</v>
      </c>
    </row>
    <row r="166" spans="58:143">
      <c r="BF166" s="31" t="s">
        <v>348</v>
      </c>
      <c r="BG166" s="32" t="s">
        <v>349</v>
      </c>
      <c r="BH166" s="7">
        <v>10.155071420962104</v>
      </c>
      <c r="BI166" s="8">
        <v>0.20394768484876438</v>
      </c>
      <c r="BJ166" s="8"/>
      <c r="BK166" s="8"/>
      <c r="BM166" s="10" t="s">
        <v>349</v>
      </c>
      <c r="BN166" s="13" t="s">
        <v>348</v>
      </c>
      <c r="BO166" s="14">
        <v>4</v>
      </c>
      <c r="DR166" s="7" t="e">
        <f>Readin_Scores!R171</f>
        <v>#N/A</v>
      </c>
      <c r="DS166" s="7">
        <f>Vul_Scores!AB171</f>
        <v>0.51009587612052154</v>
      </c>
      <c r="DT166" t="str">
        <f t="shared" si="52"/>
        <v>SDN</v>
      </c>
      <c r="DY166" s="7">
        <v>0.84696827612399106</v>
      </c>
      <c r="DZ166" s="7">
        <v>0.21362154870868352</v>
      </c>
      <c r="EA166" t="s">
        <v>284</v>
      </c>
      <c r="EC166" t="s">
        <v>360</v>
      </c>
      <c r="ED166" s="7" t="e">
        <f t="shared" si="50"/>
        <v>#N/A</v>
      </c>
      <c r="EE166" s="7" t="e">
        <f t="shared" si="51"/>
        <v>#N/A</v>
      </c>
      <c r="EG166" t="s">
        <v>278</v>
      </c>
      <c r="EH166" s="247" t="e">
        <v>#N/A</v>
      </c>
      <c r="EI166" s="7" t="e">
        <v>#N/A</v>
      </c>
      <c r="EK166" t="s">
        <v>278</v>
      </c>
      <c r="EL166" s="7" t="e">
        <v>#N/A</v>
      </c>
      <c r="EM166" s="249" t="e">
        <v>#N/A</v>
      </c>
    </row>
    <row r="167" spans="58:143">
      <c r="BF167" s="31" t="s">
        <v>350</v>
      </c>
      <c r="BG167" s="32" t="s">
        <v>351</v>
      </c>
      <c r="BH167" s="7">
        <v>7.7240969663499488</v>
      </c>
      <c r="BI167" s="8">
        <v>0.47377644665881768</v>
      </c>
      <c r="BJ167" s="8"/>
      <c r="BK167" s="8"/>
      <c r="BM167" s="10" t="s">
        <v>351</v>
      </c>
      <c r="BN167" s="13" t="s">
        <v>350</v>
      </c>
      <c r="BO167" s="14">
        <v>1</v>
      </c>
      <c r="DR167" s="7">
        <f>Readin_Scores!R172</f>
        <v>0.52103140938029913</v>
      </c>
      <c r="DS167" s="7">
        <f>Vul_Scores!AB172</f>
        <v>0.32033764854394103</v>
      </c>
      <c r="DT167" t="str">
        <f t="shared" si="52"/>
        <v>SUR</v>
      </c>
      <c r="DY167" s="7" t="e">
        <v>#N/A</v>
      </c>
      <c r="DZ167" s="7">
        <v>0.63518711530872352</v>
      </c>
      <c r="EA167" t="s">
        <v>39</v>
      </c>
      <c r="EC167" t="s">
        <v>362</v>
      </c>
      <c r="ED167" s="7">
        <f t="shared" si="50"/>
        <v>0.20069376083635809</v>
      </c>
      <c r="EE167" s="7">
        <f t="shared" si="51"/>
        <v>0.8413690579242401</v>
      </c>
      <c r="EG167" t="s">
        <v>282</v>
      </c>
      <c r="EH167" s="247" t="e">
        <v>#N/A</v>
      </c>
      <c r="EI167" s="7" t="e">
        <v>#N/A</v>
      </c>
      <c r="EK167" t="s">
        <v>282</v>
      </c>
      <c r="EL167" s="7" t="e">
        <v>#N/A</v>
      </c>
      <c r="EM167" s="249" t="e">
        <v>#N/A</v>
      </c>
    </row>
    <row r="168" spans="58:143">
      <c r="BF168" s="31" t="s">
        <v>352</v>
      </c>
      <c r="BG168" s="32" t="s">
        <v>353</v>
      </c>
      <c r="BH168" s="7">
        <v>6.4268314003860141</v>
      </c>
      <c r="BI168" s="8">
        <v>0.53475186799018037</v>
      </c>
      <c r="BJ168" s="8"/>
      <c r="BK168" s="8"/>
      <c r="BM168" s="10" t="s">
        <v>353</v>
      </c>
      <c r="BN168" s="13" t="s">
        <v>352</v>
      </c>
      <c r="BO168" s="14">
        <v>1</v>
      </c>
      <c r="DR168" s="7">
        <f>Readin_Scores!R173</f>
        <v>0.4725638813755148</v>
      </c>
      <c r="DS168" s="7">
        <f>Vul_Scores!AB173</f>
        <v>0.4520030000073853</v>
      </c>
      <c r="DT168" t="str">
        <f t="shared" si="52"/>
        <v>SWZ</v>
      </c>
      <c r="DY168" s="7" t="e">
        <v>#N/A</v>
      </c>
      <c r="DZ168" s="7">
        <v>0.2238930743970359</v>
      </c>
      <c r="EA168" t="s">
        <v>45</v>
      </c>
      <c r="EC168" t="s">
        <v>364</v>
      </c>
      <c r="ED168" s="7">
        <f t="shared" si="50"/>
        <v>2.0560881368129502E-2</v>
      </c>
      <c r="EE168" s="7">
        <f t="shared" si="51"/>
        <v>0.92456688138290011</v>
      </c>
      <c r="EG168" t="s">
        <v>286</v>
      </c>
      <c r="EH168" s="247" t="e">
        <v>#N/A</v>
      </c>
      <c r="EI168" s="7" t="e">
        <v>#N/A</v>
      </c>
      <c r="EK168" t="s">
        <v>286</v>
      </c>
      <c r="EL168" s="7" t="e">
        <v>#N/A</v>
      </c>
      <c r="EM168" s="249" t="e">
        <v>#N/A</v>
      </c>
    </row>
    <row r="169" spans="58:143">
      <c r="BF169" s="31" t="s">
        <v>354</v>
      </c>
      <c r="BG169" s="32" t="s">
        <v>355</v>
      </c>
      <c r="BH169" s="7">
        <v>9.1601474437002253</v>
      </c>
      <c r="BI169" s="8">
        <v>0.36632875593183351</v>
      </c>
      <c r="BJ169" s="8"/>
      <c r="BK169" s="8"/>
      <c r="BM169" s="10" t="s">
        <v>355</v>
      </c>
      <c r="BN169" s="13" t="s">
        <v>354</v>
      </c>
      <c r="BO169" s="14">
        <v>3</v>
      </c>
      <c r="DR169" s="7">
        <f>Readin_Scores!R174</f>
        <v>0.78834091126682648</v>
      </c>
      <c r="DS169" s="7">
        <f>Vul_Scores!AB174</f>
        <v>0.22630453996065569</v>
      </c>
      <c r="DT169" t="str">
        <f t="shared" si="52"/>
        <v>SWE</v>
      </c>
      <c r="DY169" s="7" t="e">
        <v>#N/A</v>
      </c>
      <c r="DZ169" s="7">
        <v>0.36251927938850992</v>
      </c>
      <c r="EA169" t="s">
        <v>49</v>
      </c>
      <c r="EC169" t="s">
        <v>366</v>
      </c>
      <c r="ED169" s="7">
        <f t="shared" si="50"/>
        <v>0.56203637130617079</v>
      </c>
      <c r="EE169" s="7">
        <f t="shared" si="51"/>
        <v>1.0146454512274823</v>
      </c>
      <c r="EG169" t="s">
        <v>296</v>
      </c>
      <c r="EH169" s="247" t="e">
        <v>#N/A</v>
      </c>
      <c r="EI169" s="7" t="e">
        <v>#N/A</v>
      </c>
      <c r="EK169" t="s">
        <v>296</v>
      </c>
      <c r="EL169" s="7" t="e">
        <v>#N/A</v>
      </c>
      <c r="EM169" s="249" t="e">
        <v>#N/A</v>
      </c>
    </row>
    <row r="170" spans="58:143">
      <c r="BF170" s="31" t="s">
        <v>356</v>
      </c>
      <c r="BG170" s="32" t="s">
        <v>357</v>
      </c>
      <c r="BH170" s="7">
        <v>10.226661175272415</v>
      </c>
      <c r="BI170" s="8">
        <v>0.19341619435164947</v>
      </c>
      <c r="BJ170" s="8"/>
      <c r="BK170" s="8"/>
      <c r="BM170" s="10" t="s">
        <v>357</v>
      </c>
      <c r="BN170" s="13" t="s">
        <v>356</v>
      </c>
      <c r="BO170" s="14">
        <v>5</v>
      </c>
      <c r="DR170" s="7">
        <f>Readin_Scores!R175</f>
        <v>0.80860951362559541</v>
      </c>
      <c r="DS170" s="7">
        <f>Vul_Scores!AB175</f>
        <v>0.17373748168474992</v>
      </c>
      <c r="DT170" t="str">
        <f t="shared" si="52"/>
        <v>CHE</v>
      </c>
      <c r="DY170" s="7" t="e">
        <v>#N/A</v>
      </c>
      <c r="DZ170" s="7">
        <v>0.35682109999797312</v>
      </c>
      <c r="EA170" t="s">
        <v>61</v>
      </c>
      <c r="EC170" t="s">
        <v>368</v>
      </c>
      <c r="ED170" s="7">
        <f t="shared" si="50"/>
        <v>0.63487203194084552</v>
      </c>
      <c r="EE170" s="7">
        <f t="shared" si="51"/>
        <v>0.98234699531034531</v>
      </c>
      <c r="EG170" t="s">
        <v>298</v>
      </c>
      <c r="EH170" s="247" t="e">
        <v>#N/A</v>
      </c>
      <c r="EI170" s="7" t="e">
        <v>#N/A</v>
      </c>
      <c r="EK170" t="s">
        <v>298</v>
      </c>
      <c r="EL170" s="7" t="e">
        <v>#N/A</v>
      </c>
      <c r="EM170" s="249" t="e">
        <v>#N/A</v>
      </c>
    </row>
    <row r="171" spans="58:143">
      <c r="BF171" s="31" t="s">
        <v>358</v>
      </c>
      <c r="BG171" s="32" t="s">
        <v>359</v>
      </c>
      <c r="BH171" s="7">
        <v>8.4125758906217705</v>
      </c>
      <c r="BI171" s="8">
        <v>0.30991176306535057</v>
      </c>
      <c r="BJ171" s="8"/>
      <c r="BK171" s="8"/>
      <c r="BM171" s="10" t="s">
        <v>359</v>
      </c>
      <c r="BN171" s="13" t="s">
        <v>358</v>
      </c>
      <c r="BO171" s="14">
        <v>2</v>
      </c>
      <c r="DR171" s="7" t="e">
        <f>Readin_Scores!R176</f>
        <v>#N/A</v>
      </c>
      <c r="DS171" s="7">
        <f>Vul_Scores!AB176</f>
        <v>0.27698014478873156</v>
      </c>
      <c r="DT171" t="str">
        <f t="shared" si="52"/>
        <v>SYR</v>
      </c>
      <c r="DY171" s="7" t="e">
        <v>#N/A</v>
      </c>
      <c r="DZ171" s="7">
        <v>0.27576116478549922</v>
      </c>
      <c r="EA171" t="s">
        <v>67</v>
      </c>
      <c r="EC171" t="s">
        <v>370</v>
      </c>
      <c r="ED171" s="7" t="e">
        <f t="shared" si="50"/>
        <v>#N/A</v>
      </c>
      <c r="EE171" s="7" t="e">
        <f t="shared" si="51"/>
        <v>#N/A</v>
      </c>
      <c r="EG171" t="s">
        <v>300</v>
      </c>
      <c r="EH171" s="247" t="e">
        <v>#N/A</v>
      </c>
      <c r="EI171" s="7" t="e">
        <v>#N/A</v>
      </c>
      <c r="EK171" t="s">
        <v>300</v>
      </c>
      <c r="EL171" s="7" t="e">
        <v>#N/A</v>
      </c>
      <c r="EM171" s="249" t="e">
        <v>#N/A</v>
      </c>
    </row>
    <row r="172" spans="58:143">
      <c r="BF172" s="31" t="s">
        <v>360</v>
      </c>
      <c r="BG172" s="32" t="s">
        <v>361</v>
      </c>
      <c r="BH172" s="7">
        <v>7.6469780738857764</v>
      </c>
      <c r="BI172" s="8">
        <v>0.50290143167607726</v>
      </c>
      <c r="BJ172" s="8"/>
      <c r="BK172" s="8"/>
      <c r="BM172" s="10" t="s">
        <v>361</v>
      </c>
      <c r="BN172" s="13" t="s">
        <v>360</v>
      </c>
      <c r="BO172" s="14">
        <v>2</v>
      </c>
      <c r="DR172" s="7">
        <f>Readin_Scores!R177</f>
        <v>0.44788940461947918</v>
      </c>
      <c r="DS172" s="7">
        <f>Vul_Scores!AB177</f>
        <v>0.3838413626106067</v>
      </c>
      <c r="DT172" t="str">
        <f t="shared" si="52"/>
        <v>TJK</v>
      </c>
      <c r="DY172" s="7" t="e">
        <v>#N/A</v>
      </c>
      <c r="DZ172" s="7">
        <v>0.22579498326095759</v>
      </c>
      <c r="EA172" t="s">
        <v>86</v>
      </c>
      <c r="EC172" t="s">
        <v>372</v>
      </c>
      <c r="ED172" s="7">
        <f t="shared" si="50"/>
        <v>6.4048042008872486E-2</v>
      </c>
      <c r="EE172" s="7">
        <f t="shared" si="51"/>
        <v>0.83173076723008588</v>
      </c>
      <c r="EG172" t="s">
        <v>304</v>
      </c>
      <c r="EH172" s="247" t="e">
        <v>#N/A</v>
      </c>
      <c r="EI172" s="7" t="e">
        <v>#N/A</v>
      </c>
      <c r="EK172" t="s">
        <v>304</v>
      </c>
      <c r="EL172" s="7" t="e">
        <v>#N/A</v>
      </c>
      <c r="EM172" s="249" t="e">
        <v>#N/A</v>
      </c>
    </row>
    <row r="173" spans="58:143">
      <c r="BF173" s="31" t="s">
        <v>362</v>
      </c>
      <c r="BG173" s="32" t="s">
        <v>363</v>
      </c>
      <c r="BH173" s="7">
        <v>8.886068351602173</v>
      </c>
      <c r="BI173" s="8">
        <v>0.30863295174998434</v>
      </c>
      <c r="BJ173" s="8"/>
      <c r="BK173" s="8"/>
      <c r="BM173" s="10" t="s">
        <v>363</v>
      </c>
      <c r="BN173" s="13" t="s">
        <v>362</v>
      </c>
      <c r="BO173" s="14">
        <v>3</v>
      </c>
      <c r="DR173" s="7" t="e">
        <f>Readin_Scores!R178</f>
        <v>#N/A</v>
      </c>
      <c r="DS173" s="7">
        <f>Vul_Scores!AB178</f>
        <v>0.50945050346644194</v>
      </c>
      <c r="DT173" t="str">
        <f t="shared" si="52"/>
        <v>TZA</v>
      </c>
      <c r="DY173" s="7" t="e">
        <v>#N/A</v>
      </c>
      <c r="DZ173" s="7">
        <v>0.3358047597269298</v>
      </c>
      <c r="EA173" t="s">
        <v>169</v>
      </c>
      <c r="EC173" t="s">
        <v>374</v>
      </c>
      <c r="ED173" s="7" t="e">
        <f t="shared" si="50"/>
        <v>#N/A</v>
      </c>
      <c r="EE173" s="7" t="e">
        <f t="shared" si="51"/>
        <v>#N/A</v>
      </c>
      <c r="EG173" t="s">
        <v>308</v>
      </c>
      <c r="EH173" s="247" t="e">
        <v>#N/A</v>
      </c>
      <c r="EI173" s="7" t="e">
        <v>#N/A</v>
      </c>
      <c r="EK173" t="s">
        <v>308</v>
      </c>
      <c r="EL173" s="7" t="e">
        <v>#N/A</v>
      </c>
      <c r="EM173" s="249" t="e">
        <v>#N/A</v>
      </c>
    </row>
    <row r="174" spans="58:143">
      <c r="BF174" s="31" t="s">
        <v>364</v>
      </c>
      <c r="BG174" s="32" t="s">
        <v>365</v>
      </c>
      <c r="BH174" s="7">
        <v>8.4395892454726624</v>
      </c>
      <c r="BI174" s="8">
        <v>0.46760058879735272</v>
      </c>
      <c r="BJ174" s="8"/>
      <c r="BK174" s="8"/>
      <c r="BM174" s="10" t="s">
        <v>365</v>
      </c>
      <c r="BN174" s="13" t="s">
        <v>364</v>
      </c>
      <c r="BO174" s="14">
        <v>2</v>
      </c>
      <c r="DR174" s="7" t="e">
        <f>Readin_Scores!R179</f>
        <v>#N/A</v>
      </c>
      <c r="DS174" s="7">
        <f>Vul_Scores!AB179</f>
        <v>0.26501563659550559</v>
      </c>
      <c r="DT174" t="str">
        <f t="shared" si="52"/>
        <v>THA</v>
      </c>
      <c r="DY174" s="7" t="e">
        <v>#N/A</v>
      </c>
      <c r="DZ174" s="7">
        <v>0.47594193326217482</v>
      </c>
      <c r="EA174" t="s">
        <v>179</v>
      </c>
      <c r="EC174" t="s">
        <v>376</v>
      </c>
      <c r="ED174" s="7" t="e">
        <f t="shared" si="50"/>
        <v>#N/A</v>
      </c>
      <c r="EE174" s="7" t="e">
        <f t="shared" si="51"/>
        <v>#N/A</v>
      </c>
      <c r="EG174" t="s">
        <v>318</v>
      </c>
      <c r="EH174" s="247" t="e">
        <v>#N/A</v>
      </c>
      <c r="EI174" s="7" t="e">
        <v>#N/A</v>
      </c>
      <c r="EK174" t="s">
        <v>318</v>
      </c>
      <c r="EL174" s="7" t="e">
        <v>#N/A</v>
      </c>
      <c r="EM174" s="249" t="e">
        <v>#N/A</v>
      </c>
    </row>
    <row r="175" spans="58:143">
      <c r="BF175" s="31" t="s">
        <v>366</v>
      </c>
      <c r="BG175" s="32" t="s">
        <v>367</v>
      </c>
      <c r="BH175" s="7">
        <v>10.407460427546365</v>
      </c>
      <c r="BI175" s="8">
        <v>0.21445037329398906</v>
      </c>
      <c r="BJ175" s="8"/>
      <c r="BK175" s="8"/>
      <c r="BM175" s="10" t="s">
        <v>367</v>
      </c>
      <c r="BN175" s="13" t="s">
        <v>366</v>
      </c>
      <c r="BO175" s="14">
        <v>5</v>
      </c>
      <c r="DR175" s="7" t="e">
        <f>Readin_Scores!R180</f>
        <v>#N/A</v>
      </c>
      <c r="DS175" s="7">
        <f>Vul_Scores!AB180</f>
        <v>0.48118744782448131</v>
      </c>
      <c r="DT175" t="str">
        <f t="shared" si="52"/>
        <v>TLS</v>
      </c>
      <c r="DY175" s="7" t="e">
        <v>#N/A</v>
      </c>
      <c r="DZ175" s="7">
        <v>0.46549191492399672</v>
      </c>
      <c r="EA175" t="s">
        <v>211</v>
      </c>
      <c r="EC175" t="s">
        <v>378</v>
      </c>
      <c r="ED175" s="7" t="e">
        <f t="shared" si="50"/>
        <v>#N/A</v>
      </c>
      <c r="EE175" s="7" t="e">
        <f t="shared" si="51"/>
        <v>#N/A</v>
      </c>
      <c r="EG175" t="s">
        <v>322</v>
      </c>
      <c r="EH175" s="247" t="e">
        <v>#N/A</v>
      </c>
      <c r="EI175" s="7" t="e">
        <v>#N/A</v>
      </c>
      <c r="EK175" t="s">
        <v>322</v>
      </c>
      <c r="EL175" s="7" t="e">
        <v>#N/A</v>
      </c>
      <c r="EM175" s="249" t="e">
        <v>#N/A</v>
      </c>
    </row>
    <row r="176" spans="58:143">
      <c r="BF176" s="31" t="s">
        <v>368</v>
      </c>
      <c r="BG176" s="32" t="s">
        <v>369</v>
      </c>
      <c r="BH176" s="7">
        <v>10.529311806618985</v>
      </c>
      <c r="BI176" s="8">
        <v>0.18134552698146711</v>
      </c>
      <c r="BJ176" s="8"/>
      <c r="BK176" s="8"/>
      <c r="BM176" s="10" t="s">
        <v>369</v>
      </c>
      <c r="BN176" s="13" t="s">
        <v>368</v>
      </c>
      <c r="BO176" s="14">
        <v>5</v>
      </c>
      <c r="DR176" s="7">
        <f>Readin_Scores!R181</f>
        <v>0.39587285129628463</v>
      </c>
      <c r="DS176" s="7">
        <f>Vul_Scores!AB181</f>
        <v>0.51496606736992245</v>
      </c>
      <c r="DT176" t="str">
        <f t="shared" si="52"/>
        <v>TGO</v>
      </c>
      <c r="DY176" s="7" t="e">
        <v>#N/A</v>
      </c>
      <c r="DZ176" s="7">
        <v>0.44416240871568302</v>
      </c>
      <c r="EA176" t="s">
        <v>213</v>
      </c>
      <c r="EC176" t="s">
        <v>380</v>
      </c>
      <c r="ED176" s="7">
        <f t="shared" si="50"/>
        <v>-0.11909321607363782</v>
      </c>
      <c r="EE176" s="7">
        <f t="shared" si="51"/>
        <v>0.91083891866620714</v>
      </c>
      <c r="EG176" t="s">
        <v>326</v>
      </c>
      <c r="EH176" s="247" t="e">
        <v>#N/A</v>
      </c>
      <c r="EI176" s="7" t="e">
        <v>#N/A</v>
      </c>
      <c r="EK176" t="s">
        <v>326</v>
      </c>
      <c r="EL176" s="7" t="e">
        <v>#N/A</v>
      </c>
      <c r="EM176" s="249" t="e">
        <v>#N/A</v>
      </c>
    </row>
    <row r="177" spans="58:143">
      <c r="BF177" s="31" t="s">
        <v>370</v>
      </c>
      <c r="BG177" s="32" t="s">
        <v>371</v>
      </c>
      <c r="BH177" s="7">
        <v>8.3735908133203623</v>
      </c>
      <c r="BI177" s="8">
        <v>0.24798116223059205</v>
      </c>
      <c r="BJ177" s="8"/>
      <c r="BK177" s="8"/>
      <c r="BM177" s="10" t="s">
        <v>440</v>
      </c>
      <c r="BN177" s="13" t="s">
        <v>370</v>
      </c>
      <c r="BO177" s="14">
        <v>2</v>
      </c>
      <c r="DR177" s="7">
        <f>Readin_Scores!R182</f>
        <v>0.50056262540559615</v>
      </c>
      <c r="DS177" s="7">
        <f>Vul_Scores!AB182</f>
        <v>0.37367462243261124</v>
      </c>
      <c r="DT177" t="str">
        <f t="shared" si="52"/>
        <v>TON</v>
      </c>
      <c r="DY177" s="7" t="e">
        <v>#N/A</v>
      </c>
      <c r="DZ177" s="7">
        <v>0.25379748107625383</v>
      </c>
      <c r="EA177" t="s">
        <v>232</v>
      </c>
      <c r="EC177" t="s">
        <v>382</v>
      </c>
      <c r="ED177" s="7">
        <f t="shared" si="50"/>
        <v>0.12688800297298491</v>
      </c>
      <c r="EE177" s="7">
        <f t="shared" si="51"/>
        <v>0.87423724783820744</v>
      </c>
      <c r="EG177" t="s">
        <v>330</v>
      </c>
      <c r="EH177" s="247" t="e">
        <v>#N/A</v>
      </c>
      <c r="EI177" s="7" t="e">
        <v>#N/A</v>
      </c>
      <c r="EK177" t="s">
        <v>330</v>
      </c>
      <c r="EL177" s="7" t="e">
        <v>#N/A</v>
      </c>
      <c r="EM177" s="249" t="e">
        <v>#N/A</v>
      </c>
    </row>
    <row r="178" spans="58:143">
      <c r="BF178" s="31" t="s">
        <v>372</v>
      </c>
      <c r="BG178" s="32" t="s">
        <v>373</v>
      </c>
      <c r="BH178" s="7">
        <v>7.5440932118582564</v>
      </c>
      <c r="BI178" s="8">
        <v>0.38890976816616224</v>
      </c>
      <c r="BJ178" s="8"/>
      <c r="BK178" s="8"/>
      <c r="BM178" s="10" t="s">
        <v>373</v>
      </c>
      <c r="BN178" s="13" t="s">
        <v>372</v>
      </c>
      <c r="BO178" s="14">
        <v>1</v>
      </c>
      <c r="DR178" s="7">
        <f>Readin_Scores!R183</f>
        <v>0.59369421599258287</v>
      </c>
      <c r="DS178" s="7">
        <f>Vul_Scores!AB183</f>
        <v>0.32601192362845793</v>
      </c>
      <c r="DT178" t="str">
        <f t="shared" si="52"/>
        <v>TTO</v>
      </c>
      <c r="DY178" s="7" t="e">
        <v>#N/A</v>
      </c>
      <c r="DZ178" s="7">
        <v>0.49783994594538256</v>
      </c>
      <c r="EA178" t="s">
        <v>250</v>
      </c>
      <c r="EC178" t="s">
        <v>384</v>
      </c>
      <c r="ED178" s="7">
        <f t="shared" si="50"/>
        <v>0.26768229236412494</v>
      </c>
      <c r="EE178" s="7">
        <f t="shared" si="51"/>
        <v>0.91970613962104086</v>
      </c>
      <c r="EG178" t="s">
        <v>332</v>
      </c>
      <c r="EH178" s="247" t="e">
        <v>#N/A</v>
      </c>
      <c r="EI178" s="7" t="e">
        <v>#N/A</v>
      </c>
      <c r="EK178" t="s">
        <v>332</v>
      </c>
      <c r="EL178" s="7" t="e">
        <v>#N/A</v>
      </c>
      <c r="EM178" s="249" t="e">
        <v>#N/A</v>
      </c>
    </row>
    <row r="179" spans="58:143">
      <c r="BF179" s="31" t="s">
        <v>374</v>
      </c>
      <c r="BG179" s="32" t="s">
        <v>375</v>
      </c>
      <c r="BH179" s="7">
        <v>7.1539274886746425</v>
      </c>
      <c r="BI179" s="8">
        <v>0.51854130928302589</v>
      </c>
      <c r="BJ179" s="8"/>
      <c r="BK179" s="8"/>
      <c r="BM179" s="10" t="s">
        <v>441</v>
      </c>
      <c r="BN179" s="13" t="s">
        <v>374</v>
      </c>
      <c r="BO179" s="14">
        <v>1</v>
      </c>
      <c r="DR179" s="7">
        <f>Readin_Scores!R184</f>
        <v>0.56185244161683556</v>
      </c>
      <c r="DS179" s="7">
        <f>Vul_Scores!AB184</f>
        <v>0.31250559404224182</v>
      </c>
      <c r="DT179" t="str">
        <f t="shared" si="52"/>
        <v>TUN</v>
      </c>
      <c r="DY179" s="7" t="e">
        <v>#N/A</v>
      </c>
      <c r="DZ179" s="7">
        <v>0.27170625366651341</v>
      </c>
      <c r="EA179" t="s">
        <v>262</v>
      </c>
      <c r="EC179" t="s">
        <v>386</v>
      </c>
      <c r="ED179" s="7">
        <f t="shared" si="50"/>
        <v>0.24934684757459374</v>
      </c>
      <c r="EE179" s="7">
        <f t="shared" si="51"/>
        <v>0.87435803565907744</v>
      </c>
      <c r="EG179" t="s">
        <v>338</v>
      </c>
      <c r="EH179" s="247" t="e">
        <v>#N/A</v>
      </c>
      <c r="EI179" s="7" t="e">
        <v>#N/A</v>
      </c>
      <c r="EK179" t="s">
        <v>338</v>
      </c>
      <c r="EL179" s="7" t="e">
        <v>#N/A</v>
      </c>
      <c r="EM179" s="249" t="e">
        <v>#N/A</v>
      </c>
    </row>
    <row r="180" spans="58:143">
      <c r="BF180" s="31" t="s">
        <v>376</v>
      </c>
      <c r="BG180" s="32" t="s">
        <v>377</v>
      </c>
      <c r="BH180" s="7">
        <v>8.9140664509858105</v>
      </c>
      <c r="BI180" s="8">
        <v>0.26856160579840416</v>
      </c>
      <c r="BJ180" s="8"/>
      <c r="BK180" s="8"/>
      <c r="BM180" s="10" t="s">
        <v>377</v>
      </c>
      <c r="BN180" s="13" t="s">
        <v>376</v>
      </c>
      <c r="BO180" s="14">
        <v>2</v>
      </c>
      <c r="DR180" s="7">
        <f>Readin_Scores!R185</f>
        <v>0.59491348989521398</v>
      </c>
      <c r="DS180" s="7">
        <f>Vul_Scores!AB185</f>
        <v>0.28671168888092008</v>
      </c>
      <c r="DT180" t="str">
        <f t="shared" si="52"/>
        <v>TUR</v>
      </c>
      <c r="DY180" s="7" t="e">
        <v>#N/A</v>
      </c>
      <c r="DZ180" s="7">
        <v>0.23587932526732955</v>
      </c>
      <c r="EA180" t="s">
        <v>268</v>
      </c>
      <c r="EC180" t="s">
        <v>388</v>
      </c>
      <c r="ED180" s="7">
        <f t="shared" si="50"/>
        <v>0.3082018010142939</v>
      </c>
      <c r="EE180" s="7">
        <f t="shared" si="51"/>
        <v>0.881625178776134</v>
      </c>
      <c r="EG180" t="s">
        <v>340</v>
      </c>
      <c r="EH180" s="247" t="e">
        <v>#N/A</v>
      </c>
      <c r="EI180" s="7" t="e">
        <v>#N/A</v>
      </c>
      <c r="EK180" t="s">
        <v>340</v>
      </c>
      <c r="EL180" s="7" t="e">
        <v>#N/A</v>
      </c>
      <c r="EM180" s="249" t="e">
        <v>#N/A</v>
      </c>
    </row>
    <row r="181" spans="58:143">
      <c r="BF181" s="31" t="s">
        <v>378</v>
      </c>
      <c r="BG181" s="32" t="s">
        <v>379</v>
      </c>
      <c r="BH181" s="7">
        <v>6.3251677466095142</v>
      </c>
      <c r="BI181" s="8">
        <v>0.48125689226892571</v>
      </c>
      <c r="BJ181" s="8"/>
      <c r="BK181" s="8"/>
      <c r="BM181" s="10" t="s">
        <v>379</v>
      </c>
      <c r="BN181" s="13" t="s">
        <v>378</v>
      </c>
      <c r="BO181" s="14">
        <v>1</v>
      </c>
      <c r="DR181" s="7" t="e">
        <f>Readin_Scores!R186</f>
        <v>#N/A</v>
      </c>
      <c r="DS181" s="7">
        <f>Vul_Scores!AB186</f>
        <v>0.26779629880286626</v>
      </c>
      <c r="DT181" t="str">
        <f t="shared" si="52"/>
        <v>TKM</v>
      </c>
      <c r="DY181" s="7" t="e">
        <v>#N/A</v>
      </c>
      <c r="DZ181" s="7">
        <v>0.42629246972078505</v>
      </c>
      <c r="EA181" t="s">
        <v>274</v>
      </c>
      <c r="EC181" t="s">
        <v>390</v>
      </c>
      <c r="ED181" s="7" t="e">
        <f t="shared" si="50"/>
        <v>#N/A</v>
      </c>
      <c r="EE181" s="7" t="e">
        <f t="shared" si="51"/>
        <v>#N/A</v>
      </c>
      <c r="EG181" t="s">
        <v>344</v>
      </c>
      <c r="EH181" s="247" t="e">
        <v>#N/A</v>
      </c>
      <c r="EI181" s="7" t="e">
        <v>#N/A</v>
      </c>
      <c r="EK181" t="s">
        <v>344</v>
      </c>
      <c r="EL181" s="7" t="e">
        <v>#N/A</v>
      </c>
      <c r="EM181" s="249" t="e">
        <v>#N/A</v>
      </c>
    </row>
    <row r="182" spans="58:143">
      <c r="BF182" s="31" t="s">
        <v>380</v>
      </c>
      <c r="BG182" s="32" t="s">
        <v>381</v>
      </c>
      <c r="BH182" s="7">
        <v>6.6447949531368238</v>
      </c>
      <c r="BI182" s="8">
        <v>0.50765045022016397</v>
      </c>
      <c r="BJ182" s="8"/>
      <c r="BK182" s="8"/>
      <c r="BM182" s="10" t="s">
        <v>381</v>
      </c>
      <c r="BN182" s="13" t="s">
        <v>380</v>
      </c>
      <c r="BO182" s="14">
        <v>1</v>
      </c>
      <c r="DR182" s="7" t="e">
        <f>Readin_Scores!R187</f>
        <v>#N/A</v>
      </c>
      <c r="DS182" s="7">
        <f>Vul_Scores!AB187</f>
        <v>0.44148653539127775</v>
      </c>
      <c r="DT182" t="str">
        <f t="shared" si="52"/>
        <v>TUV</v>
      </c>
      <c r="DY182" s="7" t="e">
        <v>#N/A</v>
      </c>
      <c r="DZ182" s="7">
        <v>0.42235328380218123</v>
      </c>
      <c r="EA182" t="s">
        <v>278</v>
      </c>
      <c r="EC182" t="s">
        <v>392</v>
      </c>
      <c r="ED182" s="7" t="e">
        <f t="shared" si="50"/>
        <v>#N/A</v>
      </c>
      <c r="EE182" s="7" t="e">
        <f t="shared" si="51"/>
        <v>#N/A</v>
      </c>
      <c r="EG182" t="s">
        <v>350</v>
      </c>
      <c r="EH182" s="247" t="e">
        <v>#N/A</v>
      </c>
      <c r="EI182" s="7" t="e">
        <v>#N/A</v>
      </c>
      <c r="EK182" t="s">
        <v>350</v>
      </c>
      <c r="EL182" s="7" t="e">
        <v>#N/A</v>
      </c>
      <c r="EM182" s="249" t="e">
        <v>#N/A</v>
      </c>
    </row>
    <row r="183" spans="58:143">
      <c r="BF183" s="31" t="s">
        <v>382</v>
      </c>
      <c r="BG183" s="32" t="s">
        <v>383</v>
      </c>
      <c r="BH183" s="7">
        <v>8.3199619810676229</v>
      </c>
      <c r="BI183" s="8">
        <v>0.39038645065204397</v>
      </c>
      <c r="BJ183" s="8"/>
      <c r="BK183" s="8"/>
      <c r="BM183" s="10" t="s">
        <v>383</v>
      </c>
      <c r="BN183" s="13" t="s">
        <v>382</v>
      </c>
      <c r="BO183" s="14">
        <v>2</v>
      </c>
      <c r="DR183" s="7">
        <f>Readin_Scores!R188</f>
        <v>0.48205014631844445</v>
      </c>
      <c r="DS183" s="7">
        <f>Vul_Scores!AB188</f>
        <v>0.50518136472056829</v>
      </c>
      <c r="DT183" t="str">
        <f t="shared" si="52"/>
        <v>UGA</v>
      </c>
      <c r="DY183" s="7" t="e">
        <v>#N/A</v>
      </c>
      <c r="DZ183" s="7">
        <v>0.39409459682320386</v>
      </c>
      <c r="EA183" t="s">
        <v>298</v>
      </c>
      <c r="EC183" t="s">
        <v>394</v>
      </c>
      <c r="ED183" s="7">
        <f t="shared" si="50"/>
        <v>-2.3131218402123843E-2</v>
      </c>
      <c r="EE183" s="7">
        <f t="shared" si="51"/>
        <v>0.98723151103901274</v>
      </c>
      <c r="EG183" t="s">
        <v>352</v>
      </c>
      <c r="EH183" s="247" t="e">
        <v>#N/A</v>
      </c>
      <c r="EI183" s="7" t="e">
        <v>#N/A</v>
      </c>
      <c r="EK183" t="s">
        <v>352</v>
      </c>
      <c r="EL183" s="7" t="e">
        <v>#N/A</v>
      </c>
      <c r="EM183" s="249" t="e">
        <v>#N/A</v>
      </c>
    </row>
    <row r="184" spans="58:143">
      <c r="BF184" s="31" t="s">
        <v>384</v>
      </c>
      <c r="BG184" s="32" t="s">
        <v>385</v>
      </c>
      <c r="BH184" s="7">
        <v>10.112743900992584</v>
      </c>
      <c r="BI184" s="8">
        <v>0.30878021939690109</v>
      </c>
      <c r="BJ184" s="8"/>
      <c r="BK184" s="8"/>
      <c r="BM184" s="10" t="s">
        <v>442</v>
      </c>
      <c r="BN184" s="13" t="s">
        <v>384</v>
      </c>
      <c r="BO184" s="14">
        <v>4</v>
      </c>
      <c r="DR184" s="7">
        <f>Readin_Scores!R189</f>
        <v>0.54044316705858297</v>
      </c>
      <c r="DS184" s="7">
        <f>Vul_Scores!AB189</f>
        <v>0.25907408072831772</v>
      </c>
      <c r="DT184" t="str">
        <f t="shared" si="52"/>
        <v>UKR</v>
      </c>
      <c r="DY184" s="7" t="e">
        <v>#N/A</v>
      </c>
      <c r="DZ184" s="7">
        <v>0.35512964589039764</v>
      </c>
      <c r="EA184" t="s">
        <v>322</v>
      </c>
      <c r="EC184" t="s">
        <v>396</v>
      </c>
      <c r="ED184" s="7">
        <f t="shared" si="50"/>
        <v>0.28136908633026525</v>
      </c>
      <c r="EE184" s="7">
        <f t="shared" si="51"/>
        <v>0.7995172477869007</v>
      </c>
      <c r="EG184" t="s">
        <v>354</v>
      </c>
      <c r="EH184" s="247" t="e">
        <v>#N/A</v>
      </c>
      <c r="EI184" s="7" t="e">
        <v>#N/A</v>
      </c>
      <c r="EK184" t="s">
        <v>354</v>
      </c>
      <c r="EL184" s="7" t="e">
        <v>#N/A</v>
      </c>
      <c r="EM184" s="249" t="e">
        <v>#N/A</v>
      </c>
    </row>
    <row r="185" spans="58:143">
      <c r="BF185" s="31" t="s">
        <v>386</v>
      </c>
      <c r="BG185" s="32" t="s">
        <v>387</v>
      </c>
      <c r="BH185" s="7">
        <v>8.9607659666337867</v>
      </c>
      <c r="BI185" s="8">
        <v>0.28766756925721393</v>
      </c>
      <c r="BJ185" s="8"/>
      <c r="BK185" s="8"/>
      <c r="BM185" s="10" t="s">
        <v>387</v>
      </c>
      <c r="BN185" s="13" t="s">
        <v>386</v>
      </c>
      <c r="BO185" s="14">
        <v>2</v>
      </c>
      <c r="DR185" s="7">
        <f>Readin_Scores!R190</f>
        <v>0.64199635827529222</v>
      </c>
      <c r="DS185" s="7">
        <f>Vul_Scores!AB190</f>
        <v>0.29023792287182493</v>
      </c>
      <c r="DT185" t="str">
        <f t="shared" si="52"/>
        <v>ARE</v>
      </c>
      <c r="DY185" s="7" t="e">
        <v>#N/A</v>
      </c>
      <c r="DZ185" s="7">
        <v>0.33491945945117158</v>
      </c>
      <c r="EA185" t="s">
        <v>326</v>
      </c>
      <c r="EC185" t="s">
        <v>398</v>
      </c>
      <c r="ED185" s="7">
        <f t="shared" si="50"/>
        <v>0.3517584354034673</v>
      </c>
      <c r="EE185" s="7">
        <f t="shared" si="51"/>
        <v>0.93223428114711715</v>
      </c>
      <c r="EG185" t="s">
        <v>358</v>
      </c>
      <c r="EH185" s="247" t="e">
        <v>#N/A</v>
      </c>
      <c r="EI185" s="7" t="e">
        <v>#N/A</v>
      </c>
      <c r="EK185" t="s">
        <v>358</v>
      </c>
      <c r="EL185" s="7" t="e">
        <v>#N/A</v>
      </c>
      <c r="EM185" s="249" t="e">
        <v>#N/A</v>
      </c>
    </row>
    <row r="186" spans="58:143">
      <c r="BF186" s="31" t="s">
        <v>388</v>
      </c>
      <c r="BG186" s="32" t="s">
        <v>389</v>
      </c>
      <c r="BH186" s="7">
        <v>9.3486888318971513</v>
      </c>
      <c r="BI186" s="8">
        <v>0.25105891110314232</v>
      </c>
      <c r="BJ186" s="8"/>
      <c r="BK186" s="8"/>
      <c r="BM186" s="10" t="s">
        <v>389</v>
      </c>
      <c r="BN186" s="13" t="s">
        <v>388</v>
      </c>
      <c r="BO186" s="14">
        <v>3</v>
      </c>
      <c r="DR186" s="7">
        <f>Readin_Scores!R191</f>
        <v>0.77107620831091339</v>
      </c>
      <c r="DS186" s="7">
        <f>Vul_Scores!AB191</f>
        <v>0.178896170820146</v>
      </c>
      <c r="DT186" t="str">
        <f t="shared" si="52"/>
        <v>GBR</v>
      </c>
      <c r="DY186" s="7" t="e">
        <v>#N/A</v>
      </c>
      <c r="DZ186" s="7">
        <v>0.21828387620630985</v>
      </c>
      <c r="EA186" t="s">
        <v>330</v>
      </c>
      <c r="EC186" t="s">
        <v>400</v>
      </c>
      <c r="ED186" s="7">
        <f t="shared" si="50"/>
        <v>0.59218003749076742</v>
      </c>
      <c r="EE186" s="7">
        <f t="shared" si="51"/>
        <v>0.94997237913105936</v>
      </c>
      <c r="EG186" t="s">
        <v>360</v>
      </c>
      <c r="EH186" s="247" t="e">
        <v>#N/A</v>
      </c>
      <c r="EI186" s="7" t="e">
        <v>#N/A</v>
      </c>
      <c r="EK186" t="s">
        <v>360</v>
      </c>
      <c r="EL186" s="7" t="e">
        <v>#N/A</v>
      </c>
      <c r="EM186" s="249" t="e">
        <v>#N/A</v>
      </c>
    </row>
    <row r="187" spans="58:143">
      <c r="BF187" s="31" t="s">
        <v>390</v>
      </c>
      <c r="BG187" s="32" t="s">
        <v>391</v>
      </c>
      <c r="BH187" s="7">
        <v>8.8900967347535254</v>
      </c>
      <c r="BI187" s="8">
        <v>0.2695096626240045</v>
      </c>
      <c r="BJ187" s="8"/>
      <c r="BK187" s="8"/>
      <c r="BM187" s="10" t="s">
        <v>391</v>
      </c>
      <c r="BN187" s="13" t="s">
        <v>390</v>
      </c>
      <c r="BO187" s="14">
        <v>2</v>
      </c>
      <c r="DR187" s="7">
        <f>Readin_Scores!R192</f>
        <v>0.78259932623684714</v>
      </c>
      <c r="DS187" s="7">
        <f>Vul_Scores!AB192</f>
        <v>0.21282883926747451</v>
      </c>
      <c r="DT187" t="str">
        <f t="shared" si="52"/>
        <v>USA</v>
      </c>
      <c r="DY187" s="7" t="e">
        <v>#N/A</v>
      </c>
      <c r="DZ187" s="7">
        <v>0.31854817489678933</v>
      </c>
      <c r="EA187" t="s">
        <v>340</v>
      </c>
      <c r="EC187" t="s">
        <v>402</v>
      </c>
      <c r="ED187" s="7">
        <f t="shared" si="50"/>
        <v>0.5697704869693726</v>
      </c>
      <c r="EE187" s="7">
        <f t="shared" si="51"/>
        <v>0.99542816550432167</v>
      </c>
      <c r="EG187" t="s">
        <v>370</v>
      </c>
      <c r="EH187" s="247" t="e">
        <v>#N/A</v>
      </c>
      <c r="EI187" s="7" t="e">
        <v>#N/A</v>
      </c>
      <c r="EK187" t="s">
        <v>370</v>
      </c>
      <c r="EL187" s="7" t="e">
        <v>#N/A</v>
      </c>
      <c r="EM187" s="249" t="e">
        <v>#N/A</v>
      </c>
    </row>
    <row r="188" spans="58:143">
      <c r="BF188" s="31" t="s">
        <v>392</v>
      </c>
      <c r="BG188" s="32" t="s">
        <v>393</v>
      </c>
      <c r="BH188" s="7">
        <v>7.6141154748896813</v>
      </c>
      <c r="BI188" s="8">
        <v>0.44079722995339138</v>
      </c>
      <c r="BJ188" s="8"/>
      <c r="BK188" s="8"/>
      <c r="BM188" s="10" t="s">
        <v>393</v>
      </c>
      <c r="BN188" s="13" t="s">
        <v>392</v>
      </c>
      <c r="BO188" s="14">
        <v>1</v>
      </c>
      <c r="DR188" s="7" t="e">
        <f>Readin_Scores!R193</f>
        <v>#N/A</v>
      </c>
      <c r="DS188" s="7">
        <f>Vul_Scores!AB193</f>
        <v>0.21699563096225283</v>
      </c>
      <c r="DT188" t="str">
        <f t="shared" si="52"/>
        <v>URY</v>
      </c>
      <c r="DY188" s="7" t="e">
        <v>#N/A</v>
      </c>
      <c r="DZ188" s="7">
        <v>0.28910851018634487</v>
      </c>
      <c r="EA188" t="s">
        <v>344</v>
      </c>
      <c r="EC188" t="s">
        <v>404</v>
      </c>
      <c r="ED188" s="7" t="e">
        <f t="shared" si="50"/>
        <v>#N/A</v>
      </c>
      <c r="EE188" s="7" t="e">
        <f t="shared" si="51"/>
        <v>#N/A</v>
      </c>
      <c r="EG188" t="s">
        <v>374</v>
      </c>
      <c r="EH188" s="247" t="e">
        <v>#N/A</v>
      </c>
      <c r="EI188" s="7" t="e">
        <v>#N/A</v>
      </c>
      <c r="EK188" t="s">
        <v>374</v>
      </c>
      <c r="EL188" s="7" t="e">
        <v>#N/A</v>
      </c>
      <c r="EM188" s="249" t="e">
        <v>#N/A</v>
      </c>
    </row>
    <row r="189" spans="58:143">
      <c r="BF189" s="31" t="s">
        <v>394</v>
      </c>
      <c r="BG189" s="32" t="s">
        <v>395</v>
      </c>
      <c r="BH189" s="7">
        <v>7.0464988590777144</v>
      </c>
      <c r="BI189" s="8">
        <v>0.49814855480810083</v>
      </c>
      <c r="BJ189" s="8"/>
      <c r="BK189" s="8"/>
      <c r="BM189" s="10" t="s">
        <v>395</v>
      </c>
      <c r="BN189" s="13" t="s">
        <v>394</v>
      </c>
      <c r="BO189" s="14">
        <v>1</v>
      </c>
      <c r="DR189" s="7">
        <f>Readin_Scores!R194</f>
        <v>0.38624282994493264</v>
      </c>
      <c r="DS189" s="7">
        <f>Vul_Scores!AB194</f>
        <v>0.2495079677029505</v>
      </c>
      <c r="DT189" t="str">
        <f t="shared" si="52"/>
        <v>UZB</v>
      </c>
      <c r="DY189" s="7" t="e">
        <v>#N/A</v>
      </c>
      <c r="DZ189" s="7">
        <v>0.48885283554770659</v>
      </c>
      <c r="EA189" t="s">
        <v>350</v>
      </c>
      <c r="EC189" t="s">
        <v>406</v>
      </c>
      <c r="ED189" s="7">
        <f t="shared" si="50"/>
        <v>0.13673486224198214</v>
      </c>
      <c r="EE189" s="7">
        <f t="shared" si="51"/>
        <v>0.63575079764788311</v>
      </c>
      <c r="EG189" t="s">
        <v>376</v>
      </c>
      <c r="EH189" s="247" t="e">
        <v>#N/A</v>
      </c>
      <c r="EI189" s="7" t="e">
        <v>#N/A</v>
      </c>
      <c r="EK189" t="s">
        <v>376</v>
      </c>
      <c r="EL189" s="7" t="e">
        <v>#N/A</v>
      </c>
      <c r="EM189" s="249" t="e">
        <v>#N/A</v>
      </c>
    </row>
    <row r="190" spans="58:143">
      <c r="BF190" s="31" t="s">
        <v>396</v>
      </c>
      <c r="BG190" s="32" t="s">
        <v>397</v>
      </c>
      <c r="BH190" s="7">
        <v>8.7051226683573635</v>
      </c>
      <c r="BI190" s="8">
        <v>0.27552397296969705</v>
      </c>
      <c r="BJ190" s="8"/>
      <c r="BK190" s="8"/>
      <c r="BM190" s="10" t="s">
        <v>397</v>
      </c>
      <c r="BN190" s="13" t="s">
        <v>396</v>
      </c>
      <c r="BO190" s="14">
        <v>2</v>
      </c>
      <c r="DR190" s="7">
        <f>Readin_Scores!R195</f>
        <v>0.56904021454534537</v>
      </c>
      <c r="DS190" s="7">
        <f>Vul_Scores!AB195</f>
        <v>0.41795554992392936</v>
      </c>
      <c r="DT190" t="str">
        <f t="shared" si="52"/>
        <v>VUT</v>
      </c>
      <c r="DY190" s="7" t="e">
        <v>#N/A</v>
      </c>
      <c r="DZ190" s="7">
        <v>0.5296514641722655</v>
      </c>
      <c r="EA190" t="s">
        <v>352</v>
      </c>
      <c r="EC190" t="s">
        <v>408</v>
      </c>
      <c r="ED190" s="7">
        <f t="shared" si="50"/>
        <v>0.15108466462141601</v>
      </c>
      <c r="EE190" s="7">
        <f t="shared" si="51"/>
        <v>0.98699576446927473</v>
      </c>
      <c r="EG190" t="s">
        <v>378</v>
      </c>
      <c r="EH190" s="247" t="e">
        <v>#N/A</v>
      </c>
      <c r="EI190" s="7" t="e">
        <v>#N/A</v>
      </c>
      <c r="EK190" t="s">
        <v>378</v>
      </c>
      <c r="EL190" s="7" t="e">
        <v>#N/A</v>
      </c>
      <c r="EM190" s="249" t="e">
        <v>#N/A</v>
      </c>
    </row>
    <row r="191" spans="58:143">
      <c r="BF191" s="31" t="s">
        <v>398</v>
      </c>
      <c r="BG191" s="32" t="s">
        <v>399</v>
      </c>
      <c r="BH191" s="7">
        <v>10.879648672647615</v>
      </c>
      <c r="BI191" s="8">
        <v>0.29755100902419013</v>
      </c>
      <c r="BJ191" s="8"/>
      <c r="BK191" s="8"/>
      <c r="BM191" s="10" t="s">
        <v>399</v>
      </c>
      <c r="BN191" s="13" t="s">
        <v>398</v>
      </c>
      <c r="BO191" s="14">
        <v>4</v>
      </c>
      <c r="DR191" s="7" t="e">
        <f>Readin_Scores!R196</f>
        <v>#N/A</v>
      </c>
      <c r="DS191" s="7">
        <f>Vul_Scores!AB196</f>
        <v>0.24319547657736015</v>
      </c>
      <c r="DT191" t="str">
        <f t="shared" si="52"/>
        <v>VEN</v>
      </c>
      <c r="DY191" s="7" t="e">
        <v>#N/A</v>
      </c>
      <c r="DZ191" s="7">
        <v>0.37738496516485198</v>
      </c>
      <c r="EA191" t="s">
        <v>354</v>
      </c>
      <c r="EC191" t="s">
        <v>410</v>
      </c>
      <c r="ED191" s="7" t="e">
        <f t="shared" si="50"/>
        <v>#N/A</v>
      </c>
      <c r="EE191" s="7" t="e">
        <f t="shared" si="51"/>
        <v>#N/A</v>
      </c>
      <c r="EG191" t="s">
        <v>390</v>
      </c>
      <c r="EH191" s="247" t="e">
        <v>#N/A</v>
      </c>
      <c r="EI191" s="7" t="e">
        <v>#N/A</v>
      </c>
      <c r="EK191" t="s">
        <v>390</v>
      </c>
      <c r="EL191" s="7" t="e">
        <v>#N/A</v>
      </c>
      <c r="EM191" s="249" t="e">
        <v>#N/A</v>
      </c>
    </row>
    <row r="192" spans="58:143">
      <c r="BF192" s="31" t="s">
        <v>400</v>
      </c>
      <c r="BG192" s="32" t="s">
        <v>401</v>
      </c>
      <c r="BH192" s="7">
        <v>10.398331602185488</v>
      </c>
      <c r="BI192" s="8">
        <v>0.18938580339979652</v>
      </c>
      <c r="BJ192" s="8"/>
      <c r="BK192" s="8"/>
      <c r="BM192" s="10" t="s">
        <v>401</v>
      </c>
      <c r="BN192" s="13" t="s">
        <v>400</v>
      </c>
      <c r="BO192" s="14">
        <v>5</v>
      </c>
      <c r="DR192" s="7" t="e">
        <f>Readin_Scores!R197</f>
        <v>#N/A</v>
      </c>
      <c r="DS192" s="7">
        <f>Vul_Scores!AB197</f>
        <v>0.3006673934387602</v>
      </c>
      <c r="DT192" t="str">
        <f t="shared" si="52"/>
        <v>VNM</v>
      </c>
      <c r="DY192" s="7" t="e">
        <v>#N/A</v>
      </c>
      <c r="DZ192" s="7">
        <v>0.28859589114467171</v>
      </c>
      <c r="EA192" t="s">
        <v>358</v>
      </c>
      <c r="EC192" t="s">
        <v>412</v>
      </c>
      <c r="ED192" s="7" t="e">
        <f t="shared" si="50"/>
        <v>#N/A</v>
      </c>
      <c r="EE192" s="7" t="e">
        <f t="shared" si="51"/>
        <v>#N/A</v>
      </c>
      <c r="EG192" t="s">
        <v>392</v>
      </c>
      <c r="EH192" s="247" t="e">
        <v>#N/A</v>
      </c>
      <c r="EI192" s="7" t="e">
        <v>#N/A</v>
      </c>
      <c r="EK192" t="s">
        <v>392</v>
      </c>
      <c r="EL192" s="7" t="e">
        <v>#N/A</v>
      </c>
      <c r="EM192" s="249" t="e">
        <v>#N/A</v>
      </c>
    </row>
    <row r="193" spans="58:143">
      <c r="BF193" s="31" t="s">
        <v>402</v>
      </c>
      <c r="BG193" s="32" t="s">
        <v>403</v>
      </c>
      <c r="BH193" s="7">
        <v>10.656384583473161</v>
      </c>
      <c r="BI193" s="8">
        <v>0.21704990103648036</v>
      </c>
      <c r="BJ193" s="8"/>
      <c r="BK193" s="8"/>
      <c r="BM193" s="10" t="s">
        <v>403</v>
      </c>
      <c r="BN193" s="13" t="s">
        <v>402</v>
      </c>
      <c r="BO193" s="14">
        <v>5</v>
      </c>
      <c r="DR193" s="7">
        <f>Readin_Scores!R198</f>
        <v>0.38472567639911243</v>
      </c>
      <c r="DS193" s="7">
        <f>Vul_Scores!AB198</f>
        <v>0.48143846877442042</v>
      </c>
      <c r="DT193" t="str">
        <f t="shared" si="52"/>
        <v>YEM</v>
      </c>
      <c r="DY193" s="7" t="e">
        <v>#N/A</v>
      </c>
      <c r="DZ193" s="7">
        <v>0.48118744782448131</v>
      </c>
      <c r="EA193" t="s">
        <v>378</v>
      </c>
      <c r="EC193" t="s">
        <v>414</v>
      </c>
      <c r="ED193" s="7">
        <f t="shared" si="50"/>
        <v>-9.6712792375307999E-2</v>
      </c>
      <c r="EE193" s="7">
        <f t="shared" si="51"/>
        <v>0.86616414517353291</v>
      </c>
      <c r="EG193" t="s">
        <v>404</v>
      </c>
      <c r="EH193" s="247" t="e">
        <v>#N/A</v>
      </c>
      <c r="EI193" s="7" t="e">
        <v>#N/A</v>
      </c>
      <c r="EK193" t="s">
        <v>404</v>
      </c>
      <c r="EL193" s="7" t="e">
        <v>#N/A</v>
      </c>
      <c r="EM193" s="249" t="e">
        <v>#N/A</v>
      </c>
    </row>
    <row r="194" spans="58:143">
      <c r="BF194" s="31" t="s">
        <v>404</v>
      </c>
      <c r="BG194" s="32" t="s">
        <v>405</v>
      </c>
      <c r="BH194" s="7">
        <v>9.4064719698217356</v>
      </c>
      <c r="BI194" s="8">
        <v>0.22780830999871116</v>
      </c>
      <c r="BJ194" s="8"/>
      <c r="BK194" s="8"/>
      <c r="BM194" s="10" t="s">
        <v>405</v>
      </c>
      <c r="BN194" s="13" t="s">
        <v>404</v>
      </c>
      <c r="BO194" s="14">
        <v>3</v>
      </c>
      <c r="DR194" s="7">
        <f>Readin_Scores!R199</f>
        <v>0.50232536470114975</v>
      </c>
      <c r="DS194" s="7">
        <f>Vul_Scores!AB199</f>
        <v>0.54018067769840694</v>
      </c>
      <c r="DT194" t="str">
        <f t="shared" si="52"/>
        <v>ZMB</v>
      </c>
      <c r="DY194" s="7" t="e">
        <v>#N/A</v>
      </c>
      <c r="DZ194" s="7">
        <v>0.26779629880286626</v>
      </c>
      <c r="EA194" t="s">
        <v>390</v>
      </c>
      <c r="EC194" t="s">
        <v>416</v>
      </c>
      <c r="ED194" s="7">
        <f t="shared" si="50"/>
        <v>-3.7855312997257196E-2</v>
      </c>
      <c r="EE194" s="7">
        <f t="shared" si="51"/>
        <v>1.0425060423995567</v>
      </c>
      <c r="EG194" t="s">
        <v>410</v>
      </c>
      <c r="EH194" s="247" t="e">
        <v>#N/A</v>
      </c>
      <c r="EI194" s="7" t="e">
        <v>#N/A</v>
      </c>
      <c r="EK194" t="s">
        <v>410</v>
      </c>
      <c r="EL194" s="7" t="e">
        <v>#N/A</v>
      </c>
      <c r="EM194" s="249" t="e">
        <v>#N/A</v>
      </c>
    </row>
    <row r="195" spans="58:143">
      <c r="BF195" s="31" t="s">
        <v>406</v>
      </c>
      <c r="BG195" s="32" t="s">
        <v>407</v>
      </c>
      <c r="BH195" s="7">
        <v>7.9090958062733456</v>
      </c>
      <c r="BI195" s="8">
        <v>0.26904509349454525</v>
      </c>
      <c r="BJ195" s="8"/>
      <c r="BK195" s="8"/>
      <c r="BM195" s="10" t="s">
        <v>407</v>
      </c>
      <c r="BN195" s="13" t="s">
        <v>406</v>
      </c>
      <c r="BO195" s="14">
        <v>1</v>
      </c>
      <c r="DQ195" t="s">
        <v>418</v>
      </c>
      <c r="DR195" s="7">
        <f>Readin_Scores!R200</f>
        <v>0.21095488273174459</v>
      </c>
      <c r="DS195" s="7">
        <f>Vul_Scores!AB200</f>
        <v>0.46374326736151916</v>
      </c>
      <c r="DT195" t="str">
        <f t="shared" si="52"/>
        <v>ZWE</v>
      </c>
      <c r="DY195" s="7" t="e">
        <v>#N/A</v>
      </c>
      <c r="DZ195" s="7">
        <v>0.44148653539127775</v>
      </c>
      <c r="EA195" t="s">
        <v>392</v>
      </c>
      <c r="EC195" t="s">
        <v>418</v>
      </c>
      <c r="ED195" s="7">
        <f t="shared" si="50"/>
        <v>-0.2527883846297746</v>
      </c>
      <c r="EE195" s="7">
        <f t="shared" si="51"/>
        <v>0.67469815009326373</v>
      </c>
      <c r="EG195" t="s">
        <v>412</v>
      </c>
      <c r="EH195" s="247" t="e">
        <v>#N/A</v>
      </c>
      <c r="EI195" s="7" t="e">
        <v>#N/A</v>
      </c>
      <c r="EK195" t="s">
        <v>412</v>
      </c>
      <c r="EL195" s="7" t="e">
        <v>#N/A</v>
      </c>
      <c r="EM195" s="249" t="e">
        <v>#N/A</v>
      </c>
    </row>
    <row r="196" spans="58:143">
      <c r="BF196" s="31" t="s">
        <v>408</v>
      </c>
      <c r="BG196" s="32" t="s">
        <v>409</v>
      </c>
      <c r="BH196" s="7">
        <v>8.3067626542533759</v>
      </c>
      <c r="BI196" s="8">
        <v>0.43188612051973047</v>
      </c>
      <c r="BJ196" s="8"/>
      <c r="BK196" s="8"/>
      <c r="BM196" s="10" t="s">
        <v>409</v>
      </c>
      <c r="BN196" s="13" t="s">
        <v>408</v>
      </c>
      <c r="BO196" s="14">
        <v>2</v>
      </c>
    </row>
    <row r="197" spans="58:143">
      <c r="BF197" s="31" t="s">
        <v>410</v>
      </c>
      <c r="BG197" s="32" t="s">
        <v>411</v>
      </c>
      <c r="BH197" s="7">
        <v>9.3314598418992709</v>
      </c>
      <c r="BI197" s="8">
        <v>0.24288973411614898</v>
      </c>
      <c r="BJ197" s="8"/>
      <c r="BK197" s="8"/>
      <c r="BM197" s="10" t="s">
        <v>443</v>
      </c>
      <c r="BN197" s="13" t="s">
        <v>410</v>
      </c>
      <c r="BO197" s="14">
        <v>3</v>
      </c>
    </row>
    <row r="198" spans="58:143">
      <c r="BF198" s="31" t="s">
        <v>412</v>
      </c>
      <c r="BG198" s="32" t="s">
        <v>413</v>
      </c>
      <c r="BH198" s="7">
        <v>7.9492690775270516</v>
      </c>
      <c r="BI198" s="8">
        <v>0.31607438357033918</v>
      </c>
      <c r="BJ198" s="8"/>
      <c r="BK198" s="8"/>
      <c r="BM198" s="10" t="s">
        <v>413</v>
      </c>
      <c r="BN198" s="13" t="s">
        <v>412</v>
      </c>
      <c r="BO198" s="14">
        <v>1</v>
      </c>
    </row>
    <row r="199" spans="58:143">
      <c r="BF199" s="31" t="s">
        <v>414</v>
      </c>
      <c r="BG199" s="32" t="s">
        <v>415</v>
      </c>
      <c r="BH199" s="7">
        <v>7.727665609959887</v>
      </c>
      <c r="BI199" s="8">
        <v>0.49161430047696447</v>
      </c>
      <c r="BJ199" s="8"/>
      <c r="BK199" s="8"/>
      <c r="BM199" s="10" t="s">
        <v>415</v>
      </c>
      <c r="BN199" s="13" t="s">
        <v>414</v>
      </c>
      <c r="BO199" s="14">
        <v>1</v>
      </c>
    </row>
    <row r="200" spans="58:143">
      <c r="BF200" s="31" t="s">
        <v>416</v>
      </c>
      <c r="BG200" s="32" t="s">
        <v>417</v>
      </c>
      <c r="BH200" s="7">
        <v>7.1869751536939352</v>
      </c>
      <c r="BI200" s="8">
        <v>0.53815132463691318</v>
      </c>
      <c r="BJ200" s="8"/>
      <c r="BK200" s="8"/>
      <c r="BM200" s="10" t="s">
        <v>417</v>
      </c>
      <c r="BN200" s="13" t="s">
        <v>416</v>
      </c>
      <c r="BO200" s="14">
        <v>1</v>
      </c>
    </row>
    <row r="201" spans="58:143">
      <c r="BF201" s="31" t="s">
        <v>418</v>
      </c>
      <c r="BG201" s="32" t="s">
        <v>419</v>
      </c>
      <c r="BH201" s="7">
        <v>6.1944053911046719</v>
      </c>
      <c r="BI201" s="8">
        <v>0.46583807958303414</v>
      </c>
      <c r="BJ201" s="8"/>
      <c r="BK201" s="8"/>
      <c r="BM201" s="10" t="s">
        <v>419</v>
      </c>
      <c r="BN201" s="13" t="s">
        <v>418</v>
      </c>
      <c r="BO201" s="14">
        <v>1</v>
      </c>
    </row>
  </sheetData>
  <sortState ref="EG4:EI195">
    <sortCondition ref="EH4:EH195"/>
  </sortState>
  <dataValidations count="3">
    <dataValidation type="list" allowBlank="1" showInputMessage="1" showErrorMessage="1" sqref="F13">
      <formula1>$BT$17:$BT$22</formula1>
    </dataValidation>
    <dataValidation type="list" allowBlank="1" showInputMessage="1" showErrorMessage="1" sqref="F4 F6:F8">
      <formula1>$BG$9:$BG$201</formula1>
    </dataValidation>
    <dataValidation type="list" allowBlank="1" showInputMessage="1" showErrorMessage="1" sqref="G4:H4 G6:H8">
      <formula1>$BM$9:$BM$201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 tint="-0.249977111117893"/>
  </sheetPr>
  <dimension ref="A1"/>
  <sheetViews>
    <sheetView workbookViewId="0"/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 tint="-0.249977111117893"/>
  </sheetPr>
  <dimension ref="A1"/>
  <sheetViews>
    <sheetView workbookViewId="0">
      <selection activeCell="N5" sqref="M5:N5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 tint="-0.249977111117893"/>
  </sheetPr>
  <dimension ref="A1:AL131"/>
  <sheetViews>
    <sheetView workbookViewId="0">
      <selection activeCell="I57" sqref="I57"/>
    </sheetView>
  </sheetViews>
  <sheetFormatPr baseColWidth="10" defaultRowHeight="15" x14ac:dyDescent="0"/>
  <cols>
    <col min="1" max="1" width="5" customWidth="1"/>
    <col min="2" max="2" width="2.5" customWidth="1"/>
    <col min="19" max="19" width="11" customWidth="1"/>
    <col min="20" max="20" width="5.33203125" customWidth="1"/>
    <col min="21" max="21" width="19.5" customWidth="1"/>
    <col min="22" max="22" width="5.33203125" customWidth="1"/>
  </cols>
  <sheetData>
    <row r="1" spans="1:38" ht="49" customHeight="1">
      <c r="A1" s="166"/>
      <c r="B1" s="167"/>
      <c r="C1" s="167"/>
      <c r="D1" s="230" t="s">
        <v>714</v>
      </c>
      <c r="E1" s="230"/>
      <c r="F1" s="230"/>
      <c r="G1" s="230"/>
      <c r="H1" s="230"/>
      <c r="I1" s="230"/>
      <c r="J1" s="230"/>
      <c r="K1" s="230"/>
      <c r="L1" s="230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" thickBot="1">
      <c r="A2" s="166"/>
      <c r="B2" s="167"/>
      <c r="C2" s="167"/>
      <c r="E2" s="167"/>
      <c r="F2" s="167" t="s">
        <v>712</v>
      </c>
      <c r="G2" s="244" t="s">
        <v>672</v>
      </c>
      <c r="H2" s="87" t="s">
        <v>673</v>
      </c>
      <c r="I2" s="85" t="s">
        <v>674</v>
      </c>
      <c r="J2" s="83" t="s">
        <v>676</v>
      </c>
      <c r="K2" s="82" t="s">
        <v>662</v>
      </c>
      <c r="L2" s="87" t="s">
        <v>663</v>
      </c>
      <c r="M2" s="243" t="s">
        <v>664</v>
      </c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</row>
    <row r="3" spans="1:38" ht="18">
      <c r="A3" s="166">
        <f>Dashboard!A4</f>
        <v>80</v>
      </c>
      <c r="B3" s="167"/>
      <c r="C3" s="167"/>
      <c r="E3" s="168" t="str">
        <f>Dashboard!F4</f>
        <v>Iraq</v>
      </c>
      <c r="F3" s="111">
        <f>INDEX(Vul_Scores!AB$8:AB$200,$A3)</f>
        <v>0.41077657301705212</v>
      </c>
      <c r="G3" s="111">
        <f>INDEX(Vul_Scores!AC$8:AC$200,$A3)</f>
        <v>0.57435555532905791</v>
      </c>
      <c r="H3" s="112">
        <f>INDEX(Vul_Scores!AD$8:AD$200,$A3)</f>
        <v>0.54552222216801927</v>
      </c>
      <c r="I3" s="112">
        <f>INDEX(Vul_Scores!AE$8:AE$200,$A3)</f>
        <v>0.41350500019035136</v>
      </c>
      <c r="J3" s="112">
        <f>INDEX(Vul_Scores!AF$8:AF$200,$A3)</f>
        <v>0.10972351438077983</v>
      </c>
      <c r="K3" s="111">
        <f>INDEX(Vul_Scores!AG$8:AG$200,$A3)</f>
        <v>0.42419179900621667</v>
      </c>
      <c r="L3" s="112">
        <f>INDEX(Vul_Scores!AH$8:AH$200,$A3)</f>
        <v>0.43770483867493049</v>
      </c>
      <c r="M3" s="113">
        <f>INDEX(Vul_Scores!AI$8:AI$200,$A3)</f>
        <v>0.35026133554648742</v>
      </c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</row>
    <row r="4" spans="1:38" ht="18">
      <c r="A4" s="166"/>
      <c r="B4" s="167"/>
      <c r="C4" s="167"/>
      <c r="E4" s="169" t="s">
        <v>598</v>
      </c>
      <c r="F4" s="177">
        <f>RANK(F3,Vul_Scores!AB$9:AB$200)</f>
        <v>64</v>
      </c>
      <c r="G4" s="177">
        <f>RANK(G3,Vul_Scores!AC$9:AC$200)</f>
        <v>3</v>
      </c>
      <c r="H4" s="178">
        <f>RANK(H3,Vul_Scores!AD$9:AD$200)</f>
        <v>64</v>
      </c>
      <c r="I4" s="178">
        <f>RANK(I3,Vul_Scores!AE$9:AE$200)</f>
        <v>70</v>
      </c>
      <c r="J4" s="178">
        <f>RANK(J3,Vul_Scores!AF$9:AF$200)</f>
        <v>169</v>
      </c>
      <c r="K4" s="177">
        <f>RANK(K3,Vul_Scores!AG$9:AG$200)</f>
        <v>34</v>
      </c>
      <c r="L4" s="178">
        <f>RANK(L3,Vul_Scores!AH$9:AH$200)</f>
        <v>46</v>
      </c>
      <c r="M4" s="179">
        <f>RANK(M3,Vul_Scores!AI$9:AI$200)</f>
        <v>83</v>
      </c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</row>
    <row r="5" spans="1:38" ht="18">
      <c r="A5" s="166">
        <f>Dashboard!A6</f>
        <v>179</v>
      </c>
      <c r="B5" s="167"/>
      <c r="C5" s="167"/>
      <c r="E5" s="170" t="str">
        <f>Dashboard!F6</f>
        <v>Turkmenistan</v>
      </c>
      <c r="F5" s="171">
        <f>INDEX(Vul_Scores!AB$8:AB$200,$A5)</f>
        <v>0.26779629880286626</v>
      </c>
      <c r="G5" s="171">
        <f>INDEX(Vul_Scores!AC$8:AC$200,$A5)</f>
        <v>0.41498543345830469</v>
      </c>
      <c r="H5" s="172">
        <f>INDEX(Vul_Scores!AD$8:AD$200,$A5)</f>
        <v>0.35376566657467429</v>
      </c>
      <c r="I5" s="172">
        <f>INDEX(Vul_Scores!AE$8:AE$200,$A5)</f>
        <v>0.24620876409452289</v>
      </c>
      <c r="J5" s="172">
        <f>INDEX(Vul_Scores!AF$8:AF$200,$A5)</f>
        <v>5.6225331083963104E-2</v>
      </c>
      <c r="K5" s="171">
        <f>INDEX(Vul_Scores!AG$8:AG$200,$A5)</f>
        <v>0.18582249367259907</v>
      </c>
      <c r="L5" s="172">
        <f>INDEX(Vul_Scores!AH$8:AH$200,$A5)</f>
        <v>0.31578294335635371</v>
      </c>
      <c r="M5" s="173">
        <f>INDEX(Vul_Scores!AI$8:AI$200,$A5)</f>
        <v>0.31877703966803589</v>
      </c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</row>
    <row r="6" spans="1:38" ht="18">
      <c r="A6" s="166">
        <f>Dashboard!A7</f>
        <v>193</v>
      </c>
      <c r="B6" s="167"/>
      <c r="C6" s="167"/>
      <c r="E6" s="170" t="str">
        <f>Dashboard!F7</f>
        <v>Zimbabwe</v>
      </c>
      <c r="F6" s="171">
        <f>INDEX(Vul_Scores!AB$8:AB$200,$A6)</f>
        <v>0.46374326736151916</v>
      </c>
      <c r="G6" s="171">
        <f>INDEX(Vul_Scores!AC$8:AC$200,$A6)</f>
        <v>0.30824852870396335</v>
      </c>
      <c r="H6" s="172">
        <f>INDEX(Vul_Scores!AD$8:AD$200,$A6)</f>
        <v>0.56041217465354198</v>
      </c>
      <c r="I6" s="172">
        <f>INDEX(Vul_Scores!AE$8:AE$200,$A6)</f>
        <v>0.64949405160960072</v>
      </c>
      <c r="J6" s="172">
        <f>INDEX(Vul_Scores!AF$8:AF$200,$A6)</f>
        <v>0.33681831447897043</v>
      </c>
      <c r="K6" s="171">
        <f>INDEX(Vul_Scores!AG$8:AG$200,$A6)</f>
        <v>0.4242667845448469</v>
      </c>
      <c r="L6" s="172">
        <f>INDEX(Vul_Scores!AH$8:AH$200,$A6)</f>
        <v>0.41657717074727191</v>
      </c>
      <c r="M6" s="173">
        <f>INDEX(Vul_Scores!AI$8:AI$200,$A6)</f>
        <v>0.59370713650789797</v>
      </c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</row>
    <row r="7" spans="1:38" ht="18">
      <c r="A7" s="166">
        <f>Dashboard!A8</f>
        <v>112</v>
      </c>
      <c r="B7" s="167"/>
      <c r="C7" s="167"/>
      <c r="E7" s="170" t="str">
        <f>Dashboard!F8</f>
        <v>Mexico</v>
      </c>
      <c r="F7" s="171">
        <f>INDEX(Vul_Scores!AB$8:AB$200,$A7)</f>
        <v>0.27780418759961745</v>
      </c>
      <c r="G7" s="171">
        <f>INDEX(Vul_Scores!AC$8:AC$200,$A7)</f>
        <v>0.27032222195549144</v>
      </c>
      <c r="H7" s="172">
        <f>INDEX(Vul_Scores!AD$8:AD$200,$A7)</f>
        <v>0.46529918824792715</v>
      </c>
      <c r="I7" s="172">
        <f>INDEX(Vul_Scores!AE$8:AE$200,$A7)</f>
        <v>0.24304823611306239</v>
      </c>
      <c r="J7" s="172">
        <f>INDEX(Vul_Scores!AF$8:AF$200,$A7)</f>
        <v>0.13254710408198914</v>
      </c>
      <c r="K7" s="171">
        <f>INDEX(Vul_Scores!AG$8:AG$200,$A7)</f>
        <v>0.34415714006032311</v>
      </c>
      <c r="L7" s="172">
        <f>INDEX(Vul_Scores!AH$8:AH$200,$A7)</f>
        <v>0.2203777371394568</v>
      </c>
      <c r="M7" s="173">
        <f>INDEX(Vul_Scores!AI$8:AI$200,$A7)</f>
        <v>0.26441443459880037</v>
      </c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</row>
    <row r="8" spans="1:38" ht="18">
      <c r="A8" s="166">
        <f>Dashboard!A9</f>
        <v>2</v>
      </c>
      <c r="B8" s="167"/>
      <c r="C8" s="167"/>
      <c r="E8" s="168" t="str">
        <f>Dashboard!F9</f>
        <v>L MiCs</v>
      </c>
      <c r="F8" s="175">
        <f>INDEX(Vul_Scores!AB$204:AB$209,$A8)</f>
        <v>0.35033861414165979</v>
      </c>
      <c r="G8" s="175">
        <f>INDEX(Vul_Scores!AC$204:AC$209,$A8)</f>
        <v>0.28759708664643857</v>
      </c>
      <c r="H8" s="164">
        <f>INDEX(Vul_Scores!AD$204:AD$209,$A8)</f>
        <v>0.48420608856401742</v>
      </c>
      <c r="I8" s="164">
        <f>INDEX(Vul_Scores!AE$204:AE$209,$A8)</f>
        <v>0.37823377178762846</v>
      </c>
      <c r="J8" s="164">
        <f>INDEX(Vul_Scores!AF$204:AF$209,$A8)</f>
        <v>0.25131750956855464</v>
      </c>
      <c r="K8" s="175">
        <f>INDEX(Vul_Scores!AG$204:AG$209,$A8)</f>
        <v>0.30503349141395764</v>
      </c>
      <c r="L8" s="164">
        <f>INDEX(Vul_Scores!AH$204:AH$209,$A8)</f>
        <v>0.38253415583097844</v>
      </c>
      <c r="M8" s="176">
        <f>INDEX(Vul_Scores!AI$204:AI$209,$A8)</f>
        <v>0.37000298569923479</v>
      </c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</row>
    <row r="9" spans="1:38" ht="16" thickBot="1">
      <c r="A9" s="166">
        <f>Dashboard!A10</f>
        <v>6</v>
      </c>
      <c r="B9" s="167"/>
      <c r="C9" s="167"/>
      <c r="E9" s="174" t="s">
        <v>661</v>
      </c>
      <c r="F9" s="107">
        <f>INDEX(Vul_Scores!AB$204:AB$209,$A9)</f>
        <v>0.34784652058620097</v>
      </c>
      <c r="G9" s="107">
        <f>INDEX(Vul_Scores!AC$204:AC$209,$A9)</f>
        <v>0.28783861358631907</v>
      </c>
      <c r="H9" s="108">
        <f>INDEX(Vul_Scores!AD$204:AD$209,$A9)</f>
        <v>0.47739498396254043</v>
      </c>
      <c r="I9" s="108">
        <f>INDEX(Vul_Scores!AE$204:AE$209,$A9)</f>
        <v>0.36914968783621088</v>
      </c>
      <c r="J9" s="108">
        <f>INDEX(Vul_Scores!AF$204:AF$209,$A9)</f>
        <v>0.25700279695973344</v>
      </c>
      <c r="K9" s="107">
        <f>INDEX(Vul_Scores!AG$204:AG$209,$A9)</f>
        <v>0.31580448370554765</v>
      </c>
      <c r="L9" s="108">
        <f>INDEX(Vul_Scores!AH$204:AH$209,$A9)</f>
        <v>0.36285058075043503</v>
      </c>
      <c r="M9" s="109">
        <f>INDEX(Vul_Scores!AI$204:AI$209,$A9)</f>
        <v>0.37340348566082993</v>
      </c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</row>
    <row r="10" spans="1:38">
      <c r="A10" s="166">
        <f>Dashboard!A11</f>
        <v>0</v>
      </c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</row>
    <row r="11" spans="1:38">
      <c r="A11" s="167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</row>
    <row r="12" spans="1:38">
      <c r="A12" s="167"/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</row>
    <row r="13" spans="1:38">
      <c r="A13" s="167"/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</row>
    <row r="14" spans="1:38">
      <c r="A14" s="167"/>
      <c r="B14" s="167"/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</row>
    <row r="15" spans="1:38">
      <c r="A15" s="167"/>
      <c r="B15" s="167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</row>
    <row r="16" spans="1:38">
      <c r="A16" s="167"/>
      <c r="B16" s="167"/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</row>
    <row r="17" spans="1:38">
      <c r="A17" s="167"/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</row>
    <row r="18" spans="1:38">
      <c r="A18" s="167"/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</row>
    <row r="19" spans="1:38">
      <c r="A19" s="167"/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</row>
    <row r="20" spans="1:38">
      <c r="A20" s="167"/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</row>
    <row r="21" spans="1:38">
      <c r="A21" s="167"/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</row>
    <row r="22" spans="1:38">
      <c r="A22" s="167"/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</row>
    <row r="23" spans="1:38">
      <c r="A23" s="167"/>
      <c r="B23" s="167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167"/>
      <c r="AL23" s="167"/>
    </row>
    <row r="24" spans="1:38">
      <c r="A24" s="167"/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</row>
    <row r="25" spans="1:38">
      <c r="A25" s="167"/>
      <c r="B25" s="167"/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</row>
    <row r="26" spans="1:38">
      <c r="A26" s="167"/>
      <c r="B26" s="167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</row>
    <row r="27" spans="1:38" ht="31" thickBot="1">
      <c r="A27" s="167"/>
      <c r="B27" s="167"/>
      <c r="C27" s="167"/>
      <c r="D27" s="167"/>
      <c r="E27" s="237" t="s">
        <v>480</v>
      </c>
      <c r="F27" s="238" t="s">
        <v>486</v>
      </c>
      <c r="G27" s="239" t="s">
        <v>487</v>
      </c>
      <c r="H27" s="240" t="s">
        <v>481</v>
      </c>
      <c r="I27" s="241" t="s">
        <v>477</v>
      </c>
      <c r="J27" s="242" t="s">
        <v>567</v>
      </c>
      <c r="K27" s="237" t="s">
        <v>581</v>
      </c>
      <c r="L27" s="238" t="s">
        <v>490</v>
      </c>
      <c r="M27" s="239" t="s">
        <v>474</v>
      </c>
      <c r="N27" s="240" t="s">
        <v>492</v>
      </c>
      <c r="O27" s="241" t="s">
        <v>482</v>
      </c>
      <c r="P27" s="242" t="s">
        <v>491</v>
      </c>
      <c r="Q27" s="237" t="s">
        <v>532</v>
      </c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</row>
    <row r="28" spans="1:38" ht="19" thickBot="1">
      <c r="A28" s="167"/>
      <c r="B28" s="167"/>
      <c r="C28" s="167"/>
      <c r="D28" s="168" t="str">
        <f>E3</f>
        <v>Iraq</v>
      </c>
      <c r="E28" s="111">
        <f>INDEX(Vul_Scores!C$8:C$200,$A3)</f>
        <v>1</v>
      </c>
      <c r="F28" s="112">
        <f>INDEX(Vul_Scores!D$8:D$200,$A3)</f>
        <v>1</v>
      </c>
      <c r="G28" s="112">
        <f>INDEX(Vul_Scores!E$8:E$200,$A3)</f>
        <v>0.24159999929368492</v>
      </c>
      <c r="H28" s="112">
        <f>INDEX(Vul_Scores!F$8:F$200,$A3)</f>
        <v>0.64999999999999991</v>
      </c>
      <c r="I28" s="112">
        <f>INDEX(Vul_Scores!G$8:G$200,$A3)</f>
        <v>0.25533333333333336</v>
      </c>
      <c r="J28" s="112">
        <f>INDEX(Vul_Scores!H$8:H$200,$A3)</f>
        <v>0.2991999993473291</v>
      </c>
      <c r="K28" s="111">
        <f>INDEX(Vul_Scores!I$8:I$200,$A3)</f>
        <v>0.73658333333333337</v>
      </c>
      <c r="L28" s="112">
        <f>INDEX(Vul_Scores!J$8:J$200,$A3)</f>
        <v>0.33834999992512166</v>
      </c>
      <c r="M28" s="112">
        <f>INDEX(Vul_Scores!K$8:K$200,$A3)</f>
        <v>0.92700000000000005</v>
      </c>
      <c r="N28" s="112">
        <f>INDEX(Vul_Scores!L$8:L$200,$A3)</f>
        <v>0.12</v>
      </c>
      <c r="O28" s="112">
        <f>INDEX(Vul_Scores!M$8:M$200,$A3)</f>
        <v>1</v>
      </c>
      <c r="P28" s="112">
        <f>INDEX(Vul_Scores!N$8:N$200,$A3)</f>
        <v>0.15119999974966047</v>
      </c>
      <c r="Q28" s="113">
        <f>INDEX(Vul_Scores!O$8:O$200,$A3)</f>
        <v>0.78249999999999997</v>
      </c>
      <c r="R28" s="167"/>
      <c r="S28" s="167"/>
      <c r="T28" s="204"/>
      <c r="U28" s="205"/>
      <c r="V28" s="206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</row>
    <row r="29" spans="1:38" ht="23">
      <c r="A29" s="167"/>
      <c r="B29" s="167"/>
      <c r="C29" s="167"/>
      <c r="D29" s="169" t="str">
        <f>E4</f>
        <v>Rank</v>
      </c>
      <c r="E29" s="177">
        <f>RANK(E28,Vul_Scores!C$9:C$200)</f>
        <v>1</v>
      </c>
      <c r="F29" s="178">
        <f>RANK(F28,Vul_Scores!D$9:D$200)</f>
        <v>1</v>
      </c>
      <c r="G29" s="178">
        <f>RANK(G28,Vul_Scores!E$9:E$200)</f>
        <v>49</v>
      </c>
      <c r="H29" s="178">
        <f>RANK(H28,Vul_Scores!F$9:F$200)</f>
        <v>17</v>
      </c>
      <c r="I29" s="178">
        <f>RANK(I28,Vul_Scores!G$9:G$200)</f>
        <v>36</v>
      </c>
      <c r="J29" s="178">
        <f>RANK(J28,Vul_Scores!H$9:H$200)</f>
        <v>78</v>
      </c>
      <c r="K29" s="177">
        <f>RANK(K28,Vul_Scores!I$9:I$200)</f>
        <v>12</v>
      </c>
      <c r="L29" s="178">
        <f>RANK(L28,Vul_Scores!J$9:J$200)</f>
        <v>123</v>
      </c>
      <c r="M29" s="178">
        <f>RANK(M28,Vul_Scores!K$9:K$200)</f>
        <v>93</v>
      </c>
      <c r="N29" s="178">
        <f>RANK(N28,Vul_Scores!L$9:L$200)</f>
        <v>129</v>
      </c>
      <c r="O29" s="178">
        <f>RANK(O28,Vul_Scores!M$9:M$200)</f>
        <v>1</v>
      </c>
      <c r="P29" s="178">
        <f>RANK(P28,Vul_Scores!N$9:N$200)</f>
        <v>99</v>
      </c>
      <c r="Q29" s="179">
        <f>RANK(Q28,Vul_Scores!O$9:O$200)</f>
        <v>18</v>
      </c>
      <c r="R29" s="167"/>
      <c r="S29" s="167"/>
      <c r="T29" s="207"/>
      <c r="U29" s="212" t="s">
        <v>688</v>
      </c>
      <c r="V29" s="211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</row>
    <row r="30" spans="1:38" ht="18">
      <c r="A30" s="167"/>
      <c r="B30" s="167"/>
      <c r="C30" s="167"/>
      <c r="D30" s="170" t="str">
        <f>E5</f>
        <v>Turkmenistan</v>
      </c>
      <c r="E30" s="171">
        <f>INDEX(Vul_Scores!C$8:C$200,$A5)</f>
        <v>0.336379268292683</v>
      </c>
      <c r="F30" s="172">
        <f>INDEX(Vul_Scores!D$8:D$200,$A5)</f>
        <v>1</v>
      </c>
      <c r="G30" s="172">
        <f>INDEX(Vul_Scores!E$8:E$200,$A5)</f>
        <v>0.17000000000000004</v>
      </c>
      <c r="H30" s="172">
        <f>INDEX(Vul_Scores!F$8:F$200,$A5)</f>
        <v>0.625</v>
      </c>
      <c r="I30" s="172">
        <f>INDEX(Vul_Scores!G$8:G$200,$A5)</f>
        <v>0.29933333333333334</v>
      </c>
      <c r="J30" s="172">
        <f>INDEX(Vul_Scores!H$8:H$200,$A5)</f>
        <v>5.9199999123811686E-2</v>
      </c>
      <c r="K30" s="171">
        <f>INDEX(Vul_Scores!I$8:I$200,$A5)</f>
        <v>0.2485</v>
      </c>
      <c r="L30" s="172">
        <f>INDEX(Vul_Scores!J$8:J$200,$A5)</f>
        <v>0.5144939998861402</v>
      </c>
      <c r="M30" s="172">
        <f>INDEX(Vul_Scores!K$8:K$200,$A5)</f>
        <v>1</v>
      </c>
      <c r="N30" s="172">
        <f>INDEX(Vul_Scores!L$8:L$200,$A5)</f>
        <v>0.12</v>
      </c>
      <c r="O30" s="172">
        <f>INDEX(Vul_Scores!M$8:M$200,$A5)</f>
        <v>6.3599999919533731E-2</v>
      </c>
      <c r="P30" s="172">
        <f>INDEX(Vul_Scores!N$8:N$200,$A5)</f>
        <v>0.17599999964237215</v>
      </c>
      <c r="Q30" s="173">
        <f>INDEX(Vul_Scores!O$8:O$200,$A5)</f>
        <v>7.4999999999999997E-2</v>
      </c>
      <c r="R30" s="167"/>
      <c r="S30" s="167"/>
      <c r="T30" s="207"/>
      <c r="U30" s="214" t="s">
        <v>679</v>
      </c>
      <c r="V30" s="211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</row>
    <row r="31" spans="1:38" ht="19" thickBot="1">
      <c r="A31" s="167"/>
      <c r="B31" s="167"/>
      <c r="C31" s="167"/>
      <c r="D31" s="170" t="str">
        <f>E6</f>
        <v>Zimbabwe</v>
      </c>
      <c r="E31" s="171">
        <f>INDEX(Vul_Scores!C$8:C$200,$A6)</f>
        <v>0.328224506683641</v>
      </c>
      <c r="F31" s="172">
        <f>INDEX(Vul_Scores!D$8:D$200,$A6)</f>
        <v>0.2102</v>
      </c>
      <c r="G31" s="172">
        <f>INDEX(Vul_Scores!E$8:E$200,$A6)</f>
        <v>0.21279999926686288</v>
      </c>
      <c r="H31" s="172">
        <f>INDEX(Vul_Scores!F$8:F$200,$A6)</f>
        <v>0.35</v>
      </c>
      <c r="I31" s="172">
        <f>INDEX(Vul_Scores!G$8:G$200,$A6)</f>
        <v>0.17066666666666666</v>
      </c>
      <c r="J31" s="172">
        <f>INDEX(Vul_Scores!H$8:H$200,$A6)</f>
        <v>0.57759999960660935</v>
      </c>
      <c r="K31" s="171">
        <f>INDEX(Vul_Scores!I$8:I$200,$A6)</f>
        <v>0.69216666666666671</v>
      </c>
      <c r="L31" s="172">
        <f>INDEX(Vul_Scores!J$8:J$200,$A6)</f>
        <v>0.62801799986101681</v>
      </c>
      <c r="M31" s="172">
        <f>INDEX(Vul_Scores!K$8:K$200,$A6)</f>
        <v>0.95348838248433332</v>
      </c>
      <c r="N31" s="172">
        <f>INDEX(Vul_Scores!L$8:L$200,$A6)</f>
        <v>0.44</v>
      </c>
      <c r="O31" s="172">
        <f>INDEX(Vul_Scores!M$8:M$200,$A6)</f>
        <v>0.29679999962449077</v>
      </c>
      <c r="P31" s="172">
        <f>INDEX(Vul_Scores!N$8:N$200,$A6)</f>
        <v>0.35199999928474429</v>
      </c>
      <c r="Q31" s="173">
        <f>INDEX(Vul_Scores!O$8:O$200,$A6)</f>
        <v>0.40749999999999997</v>
      </c>
      <c r="R31" s="167"/>
      <c r="S31" s="167"/>
      <c r="T31" s="208"/>
      <c r="U31" s="209"/>
      <c r="V31" s="210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</row>
    <row r="32" spans="1:38" ht="18">
      <c r="A32" s="167"/>
      <c r="B32" s="167"/>
      <c r="C32" s="167"/>
      <c r="D32" s="170" t="str">
        <f>E7</f>
        <v>Mexico</v>
      </c>
      <c r="E32" s="171">
        <f>INDEX(Vul_Scores!C$8:C$200,$A7)</f>
        <v>1</v>
      </c>
      <c r="F32" s="172">
        <f>INDEX(Vul_Scores!D$8:D$200,$A7)</f>
        <v>0</v>
      </c>
      <c r="G32" s="172">
        <f>INDEX(Vul_Scores!E$8:E$200,$A7)</f>
        <v>9.7599999159574513E-2</v>
      </c>
      <c r="H32" s="172">
        <f>INDEX(Vul_Scores!F$8:F$200,$A7)</f>
        <v>0.32499999999999996</v>
      </c>
      <c r="I32" s="172">
        <f>INDEX(Vul_Scores!G$8:G$200,$A7)</f>
        <v>1.5333333333333332E-2</v>
      </c>
      <c r="J32" s="172">
        <f>INDEX(Vul_Scores!H$8:H$200,$A7)</f>
        <v>0.18399999924004073</v>
      </c>
      <c r="K32" s="171">
        <f>INDEX(Vul_Scores!I$8:I$200,$A7)</f>
        <v>0.65750000000000008</v>
      </c>
      <c r="L32" s="172">
        <f>INDEX(Vul_Scores!J$8:J$200,$A7)</f>
        <v>0.22724999994970857</v>
      </c>
      <c r="M32" s="172">
        <f>INDEX(Vul_Scores!K$8:K$200,$A7)</f>
        <v>0.87364513006088507</v>
      </c>
      <c r="N32" s="172">
        <f>INDEX(Vul_Scores!L$8:L$200,$A7)</f>
        <v>0.5</v>
      </c>
      <c r="O32" s="172">
        <f>INDEX(Vul_Scores!M$8:M$200,$A7)</f>
        <v>0.41339999947696926</v>
      </c>
      <c r="P32" s="172">
        <f>INDEX(Vul_Scores!N$8:N$200,$A7)</f>
        <v>0.12</v>
      </c>
      <c r="Q32" s="173">
        <f>INDEX(Vul_Scores!O$8:O$200,$A7)</f>
        <v>0.3175</v>
      </c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</row>
    <row r="33" spans="1:38" ht="18">
      <c r="A33" s="167"/>
      <c r="B33" s="167"/>
      <c r="C33" s="167"/>
      <c r="D33" s="168" t="str">
        <f>E8</f>
        <v>L MiCs</v>
      </c>
      <c r="E33" s="175">
        <f>INDEX(Vul_Scores!C$204:C$209,$A8)</f>
        <v>0.4742726512002432</v>
      </c>
      <c r="F33" s="164">
        <f>INDEX(Vul_Scores!D$204:D$209,$A8)</f>
        <v>0.27535474206152283</v>
      </c>
      <c r="G33" s="164">
        <f>INDEX(Vul_Scores!E$204:E$209,$A8)</f>
        <v>0.17130384526502049</v>
      </c>
      <c r="H33" s="164">
        <f>INDEX(Vul_Scores!F$204:F$209,$A8)</f>
        <v>0.36730769230769239</v>
      </c>
      <c r="I33" s="164">
        <f>INDEX(Vul_Scores!G$204:G$209,$A8)</f>
        <v>0.10778205128205126</v>
      </c>
      <c r="J33" s="164">
        <f>INDEX(Vul_Scores!H$204:H$209,$A8)</f>
        <v>0.32956153776210095</v>
      </c>
      <c r="K33" s="175">
        <f>INDEX(Vul_Scores!I$204:I$209,$A8)</f>
        <v>0.50071314102564102</v>
      </c>
      <c r="L33" s="164">
        <f>INDEX(Vul_Scores!J$204:J$209,$A8)</f>
        <v>0.48830392296885938</v>
      </c>
      <c r="M33" s="164">
        <f>INDEX(Vul_Scores!K$204:K$209,$A8)</f>
        <v>0.85739254513324803</v>
      </c>
      <c r="N33" s="164">
        <f>INDEX(Vul_Scores!L$204:L$209,$A8)</f>
        <v>0.22</v>
      </c>
      <c r="O33" s="164">
        <f>INDEX(Vul_Scores!M$204:M$209,$A8)</f>
        <v>0.56914999949889122</v>
      </c>
      <c r="P33" s="164">
        <f>INDEX(Vul_Scores!N$204:N$209,$A8)</f>
        <v>0.26967692275746519</v>
      </c>
      <c r="Q33" s="176">
        <f>INDEX(Vul_Scores!O$204:O$209,$A8)</f>
        <v>0.39346153846153825</v>
      </c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</row>
    <row r="34" spans="1:38" ht="16" thickBot="1">
      <c r="A34" s="167"/>
      <c r="B34" s="167"/>
      <c r="C34" s="167"/>
      <c r="D34" s="174" t="str">
        <f>E9</f>
        <v>World</v>
      </c>
      <c r="E34" s="107">
        <f>INDEX(Vul_Scores!C$204:C$209,$A9)</f>
        <v>0.50421839186305484</v>
      </c>
      <c r="F34" s="108">
        <f>INDEX(Vul_Scores!D$204:D$209,$A9)</f>
        <v>0.23031676335928145</v>
      </c>
      <c r="G34" s="108">
        <f>INDEX(Vul_Scores!E$204:E$209,$A9)</f>
        <v>0.17683229086202737</v>
      </c>
      <c r="H34" s="108">
        <f>INDEX(Vul_Scores!F$204:F$209,$A9)</f>
        <v>0.3752604166666666</v>
      </c>
      <c r="I34" s="108">
        <f>INDEX(Vul_Scores!G$204:G$209,$A9)</f>
        <v>0.1292048611111111</v>
      </c>
      <c r="J34" s="108">
        <f>INDEX(Vul_Scores!H$204:H$209,$A9)</f>
        <v>0.31119895765577305</v>
      </c>
      <c r="K34" s="107">
        <f>INDEX(Vul_Scores!I$204:I$209,$A9)</f>
        <v>0.47301649305555538</v>
      </c>
      <c r="L34" s="108">
        <f>INDEX(Vul_Scores!J$204:J$209,$A9)</f>
        <v>0.45349619781838063</v>
      </c>
      <c r="M34" s="108">
        <f>INDEX(Vul_Scores!K$204:K$209,$A9)</f>
        <v>0.83435987820776925</v>
      </c>
      <c r="N34" s="108">
        <f>INDEX(Vul_Scores!L$204:L$209,$A9)</f>
        <v>0.28704941865877259</v>
      </c>
      <c r="O34" s="108">
        <f>INDEX(Vul_Scores!M$204:M$209,$A9)</f>
        <v>0.52581249962095211</v>
      </c>
      <c r="P34" s="108">
        <f>INDEX(Vul_Scores!N$204:N$209,$A9)</f>
        <v>0.29063541641381241</v>
      </c>
      <c r="Q34" s="109">
        <f>INDEX(Vul_Scores!O$204:O$209,$A9)</f>
        <v>0.35755208333333383</v>
      </c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</row>
    <row r="35" spans="1:38">
      <c r="A35" s="167"/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</row>
    <row r="36" spans="1:38">
      <c r="A36" s="167"/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</row>
    <row r="37" spans="1:38">
      <c r="A37" s="167"/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</row>
    <row r="38" spans="1:38">
      <c r="A38" s="167"/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</row>
    <row r="39" spans="1:38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</row>
    <row r="40" spans="1:38">
      <c r="A40" s="167"/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</row>
    <row r="41" spans="1:38">
      <c r="A41" s="167"/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</row>
    <row r="42" spans="1:38">
      <c r="A42" s="167"/>
      <c r="B42" s="167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</row>
    <row r="43" spans="1:38">
      <c r="A43" s="167"/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</row>
    <row r="44" spans="1:38">
      <c r="A44" s="167"/>
      <c r="B44" s="167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</row>
    <row r="45" spans="1:38">
      <c r="A45" s="167"/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</row>
    <row r="46" spans="1:38">
      <c r="A46" s="167"/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</row>
    <row r="47" spans="1:38">
      <c r="A47" s="167"/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</row>
    <row r="48" spans="1:38">
      <c r="A48" s="167"/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7"/>
      <c r="AK48" s="167"/>
      <c r="AL48" s="167"/>
    </row>
    <row r="49" spans="1:38">
      <c r="A49" s="167"/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7"/>
      <c r="AK49" s="167"/>
      <c r="AL49" s="167"/>
    </row>
    <row r="50" spans="1:38">
      <c r="A50" s="167"/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</row>
    <row r="51" spans="1:38">
      <c r="A51" s="167"/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</row>
    <row r="52" spans="1:38" ht="31" thickBot="1">
      <c r="A52" s="167"/>
      <c r="B52" s="167"/>
      <c r="C52" s="167"/>
      <c r="D52" s="167"/>
      <c r="E52" s="237" t="s">
        <v>483</v>
      </c>
      <c r="F52" s="238" t="s">
        <v>484</v>
      </c>
      <c r="G52" s="239" t="s">
        <v>578</v>
      </c>
      <c r="H52" s="240" t="s">
        <v>479</v>
      </c>
      <c r="I52" s="241" t="s">
        <v>493</v>
      </c>
      <c r="J52" s="237" t="s">
        <v>475</v>
      </c>
      <c r="K52" s="238" t="s">
        <v>476</v>
      </c>
      <c r="L52" s="239" t="s">
        <v>473</v>
      </c>
      <c r="M52" s="240" t="s">
        <v>478</v>
      </c>
      <c r="N52" s="241" t="s">
        <v>488</v>
      </c>
      <c r="O52" s="242" t="s">
        <v>489</v>
      </c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  <c r="AL52" s="167"/>
    </row>
    <row r="53" spans="1:38" ht="18">
      <c r="A53" s="167"/>
      <c r="B53" s="167"/>
      <c r="C53" s="167"/>
      <c r="D53" s="168" t="str">
        <f>E3</f>
        <v>Iraq</v>
      </c>
      <c r="E53" s="111">
        <f>INDEX(Vul_Scores!P$8:P$200,$A3)</f>
        <v>0.88959999999999995</v>
      </c>
      <c r="F53" s="112">
        <f>INDEX(Vul_Scores!Q$8:Q$200,$A3)</f>
        <v>0.39575055488288546</v>
      </c>
      <c r="G53" s="112">
        <f>INDEX(Vul_Scores!R$8:R$200,$A3)</f>
        <v>0.29499561000000002</v>
      </c>
      <c r="H53" s="112">
        <f>INDEX(Vul_Scores!S$8:S$200,$A3)</f>
        <v>3.1366376253858484E-2</v>
      </c>
      <c r="I53" s="112">
        <f>INDEX(Vul_Scores!T$8:T$200,$A3)</f>
        <v>8.6817460005364569E-2</v>
      </c>
      <c r="J53" s="111">
        <f>INDEX(Vul_Scores!U$8:U$200,$A3)</f>
        <v>8.0217657215723964E-2</v>
      </c>
      <c r="K53" s="112">
        <f>INDEX(Vul_Scores!V$8:V$200,$A3)</f>
        <v>0.115953866963715</v>
      </c>
      <c r="L53" s="112">
        <f>INDEX(Vul_Scores!W$8:W$200,$A3)</f>
        <v>0.15000000000000002</v>
      </c>
      <c r="M53" s="112">
        <f>INDEX(Vul_Scores!X$8:X$200,$A3)</f>
        <v>0</v>
      </c>
      <c r="N53" s="112">
        <f>INDEX(Vul_Scores!Y$8:Y$200,$A3)</f>
        <v>3.4295905068934766E-3</v>
      </c>
      <c r="O53" s="113">
        <f>INDEX(Vul_Scores!Z$8:Z$200,$A3)</f>
        <v>0.30873997159834654</v>
      </c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</row>
    <row r="54" spans="1:38" ht="18">
      <c r="A54" s="167"/>
      <c r="B54" s="167"/>
      <c r="C54" s="167"/>
      <c r="D54" s="169" t="str">
        <f>E4</f>
        <v>Rank</v>
      </c>
      <c r="E54" s="177">
        <f>RANK(E53,Vul_Scores!P$9:P$200)</f>
        <v>64</v>
      </c>
      <c r="F54" s="178">
        <f>RANK(F53,Vul_Scores!Q$9:Q$200)</f>
        <v>77</v>
      </c>
      <c r="G54" s="178">
        <f>RANK(G53,Vul_Scores!R$9:R$200)</f>
        <v>97</v>
      </c>
      <c r="H54" s="178">
        <f>RANK(H53,Vul_Scores!S$9:S$200)</f>
        <v>79</v>
      </c>
      <c r="I54" s="178">
        <f>RANK(I53,Vul_Scores!T$9:T$200)</f>
        <v>82</v>
      </c>
      <c r="J54" s="177">
        <f>RANK(J53,Vul_Scores!U$9:U$200)</f>
        <v>41</v>
      </c>
      <c r="K54" s="178">
        <f>RANK(K53,Vul_Scores!V$9:V$200)</f>
        <v>69</v>
      </c>
      <c r="L54" s="178">
        <f>RANK(L53,Vul_Scores!W$9:W$200)</f>
        <v>77</v>
      </c>
      <c r="M54" s="178">
        <f>RANK(M53,Vul_Scores!X$9:X$200)</f>
        <v>128</v>
      </c>
      <c r="N54" s="178">
        <f>RANK(N53,Vul_Scores!Y$9:Y$200)</f>
        <v>141</v>
      </c>
      <c r="O54" s="179">
        <f>RANK(O53,Vul_Scores!Z$9:Z$200)</f>
        <v>135</v>
      </c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</row>
    <row r="55" spans="1:38" ht="18">
      <c r="A55" s="167"/>
      <c r="B55" s="167"/>
      <c r="C55" s="167"/>
      <c r="D55" s="170" t="str">
        <f>E5</f>
        <v>Turkmenistan</v>
      </c>
      <c r="E55" s="171">
        <f>INDEX(Vul_Scores!P$8:P$200,$A5)</f>
        <v>0.62416000000000005</v>
      </c>
      <c r="F55" s="172">
        <f>INDEX(Vul_Scores!Q$8:Q$200,$A5)</f>
        <v>0.45543258420676036</v>
      </c>
      <c r="G55" s="172">
        <f>INDEX(Vul_Scores!R$8:R$200,$A5)</f>
        <v>0.26433120999999998</v>
      </c>
      <c r="H55" s="172">
        <f>INDEX(Vul_Scores!S$8:S$200,$A5)</f>
        <v>6.2991353251059734E-3</v>
      </c>
      <c r="I55" s="172">
        <f>INDEX(Vul_Scores!T$8:T$200,$A5)</f>
        <v>5.2029655035271023E-2</v>
      </c>
      <c r="J55" s="171">
        <f>INDEX(Vul_Scores!U$8:U$200,$A5)</f>
        <v>0</v>
      </c>
      <c r="K55" s="172">
        <f>INDEX(Vul_Scores!V$8:V$200,$A5)</f>
        <v>0</v>
      </c>
      <c r="L55" s="172">
        <f>INDEX(Vul_Scores!W$8:W$200,$A5)</f>
        <v>0</v>
      </c>
      <c r="M55" s="172">
        <f>INDEX(Vul_Scores!X$8:X$200,$A5)</f>
        <v>0</v>
      </c>
      <c r="N55" s="172">
        <f>INDEX(Vul_Scores!Y$8:Y$200,$A5)</f>
        <v>3.1919647607090416E-3</v>
      </c>
      <c r="O55" s="173">
        <f>INDEX(Vul_Scores!Z$8:Z$200,$A5)</f>
        <v>0.33416002174306958</v>
      </c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</row>
    <row r="56" spans="1:38" ht="18">
      <c r="A56" s="167"/>
      <c r="B56" s="167"/>
      <c r="C56" s="167"/>
      <c r="D56" s="170" t="str">
        <f>E6</f>
        <v>Zimbabwe</v>
      </c>
      <c r="E56" s="171">
        <f>INDEX(Vul_Scores!P$8:P$200,$A6)</f>
        <v>0.95840000000000003</v>
      </c>
      <c r="F56" s="172">
        <f>INDEX(Vul_Scores!Q$8:Q$200,$A6)</f>
        <v>0.85108323823377563</v>
      </c>
      <c r="G56" s="172">
        <f>INDEX(Vul_Scores!R$8:R$200,$A6)</f>
        <v>1</v>
      </c>
      <c r="H56" s="172">
        <f>INDEX(Vul_Scores!S$8:S$200,$A6)</f>
        <v>6.4709871252766019E-2</v>
      </c>
      <c r="I56" s="172">
        <f>INDEX(Vul_Scores!T$8:T$200,$A6)</f>
        <v>0.61527120017106218</v>
      </c>
      <c r="J56" s="171">
        <f>INDEX(Vul_Scores!U$8:U$200,$A6)</f>
        <v>0</v>
      </c>
      <c r="K56" s="172">
        <f>INDEX(Vul_Scores!V$8:V$200,$A6)</f>
        <v>0</v>
      </c>
      <c r="L56" s="172">
        <f>INDEX(Vul_Scores!W$8:W$200,$A6)</f>
        <v>0.58499999999999996</v>
      </c>
      <c r="M56" s="172">
        <f>INDEX(Vul_Scores!X$8:X$200,$A6)</f>
        <v>0.57999999999999996</v>
      </c>
      <c r="N56" s="172">
        <f>INDEX(Vul_Scores!Y$8:Y$200,$A6)</f>
        <v>1.5509887553315237E-2</v>
      </c>
      <c r="O56" s="173">
        <f>INDEX(Vul_Scores!Z$8:Z$200,$A6)</f>
        <v>0.84039999932050702</v>
      </c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  <c r="AI56" s="167"/>
      <c r="AJ56" s="167"/>
      <c r="AK56" s="167"/>
      <c r="AL56" s="167"/>
    </row>
    <row r="57" spans="1:38" ht="18">
      <c r="A57" s="167"/>
      <c r="B57" s="167"/>
      <c r="C57" s="167"/>
      <c r="D57" s="170" t="str">
        <f>E7</f>
        <v>Mexico</v>
      </c>
      <c r="E57" s="171">
        <f>INDEX(Vul_Scores!P$8:P$200,$A7)</f>
        <v>0.60936000000000001</v>
      </c>
      <c r="F57" s="172">
        <f>INDEX(Vul_Scores!Q$8:Q$200,$A7)</f>
        <v>0.25874330903743326</v>
      </c>
      <c r="G57" s="172">
        <f>INDEX(Vul_Scores!R$8:R$200,$A7)</f>
        <v>0.22006472399999999</v>
      </c>
      <c r="H57" s="172">
        <f>INDEX(Vul_Scores!S$8:S$200,$A7)</f>
        <v>1.2321354607273231E-4</v>
      </c>
      <c r="I57" s="172">
        <f>INDEX(Vul_Scores!T$8:T$200,$A7)</f>
        <v>5.2498170094868249E-2</v>
      </c>
      <c r="J57" s="171">
        <f>INDEX(Vul_Scores!U$8:U$200,$A7)</f>
        <v>4.7688665635733873E-2</v>
      </c>
      <c r="K57" s="172">
        <f>INDEX(Vul_Scores!V$8:V$200,$A7)</f>
        <v>5.6621088264455201E-2</v>
      </c>
      <c r="L57" s="172">
        <f>INDEX(Vul_Scores!W$8:W$200,$A7)</f>
        <v>1.5000000000000013E-2</v>
      </c>
      <c r="M57" s="172">
        <f>INDEX(Vul_Scores!X$8:X$200,$A7)</f>
        <v>0</v>
      </c>
      <c r="N57" s="172">
        <f>INDEX(Vul_Scores!Y$8:Y$200,$A7)</f>
        <v>1.4660870907173537E-2</v>
      </c>
      <c r="O57" s="173">
        <f>INDEX(Vul_Scores!Z$8:Z$200,$A7)</f>
        <v>0.66131199968457222</v>
      </c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</row>
    <row r="58" spans="1:38" ht="18">
      <c r="A58" s="167"/>
      <c r="B58" s="167"/>
      <c r="C58" s="167"/>
      <c r="D58" s="168" t="str">
        <f>E8</f>
        <v>L MiCs</v>
      </c>
      <c r="E58" s="175">
        <f>INDEX(Vul_Scores!P$204:P$209,$A8)</f>
        <v>0.79865107692307713</v>
      </c>
      <c r="F58" s="164">
        <f>INDEX(Vul_Scores!Q$204:Q$209,$A8)</f>
        <v>0.40345796114282728</v>
      </c>
      <c r="G58" s="164">
        <f>INDEX(Vul_Scores!R$204:R$209,$A8)</f>
        <v>0.40255167042307693</v>
      </c>
      <c r="H58" s="164">
        <f>INDEX(Vul_Scores!S$204:S$209,$A8)</f>
        <v>8.2655281640504175E-2</v>
      </c>
      <c r="I58" s="164">
        <f>INDEX(Vul_Scores!T$204:T$209,$A8)</f>
        <v>0.18862510213474709</v>
      </c>
      <c r="J58" s="175">
        <f>INDEX(Vul_Scores!U$204:U$209,$A8)</f>
        <v>8.0323265233779084E-2</v>
      </c>
      <c r="K58" s="164">
        <f>INDEX(Vul_Scores!V$204:V$209,$A8)</f>
        <v>0.1444271257343403</v>
      </c>
      <c r="L58" s="164">
        <f>INDEX(Vul_Scores!W$204:W$209,$A8)</f>
        <v>0.22538461538461535</v>
      </c>
      <c r="M58" s="164">
        <f>INDEX(Vul_Scores!X$204:X$209,$A8)</f>
        <v>0.41019230769230763</v>
      </c>
      <c r="N58" s="164">
        <f>INDEX(Vul_Scores!Y$204:Y$209,$A8)</f>
        <v>8.1286848689032992E-2</v>
      </c>
      <c r="O58" s="176">
        <f>INDEX(Vul_Scores!Z$204:Z$209,$A8)</f>
        <v>0.56629089467725235</v>
      </c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7"/>
      <c r="AK58" s="167"/>
      <c r="AL58" s="167"/>
    </row>
    <row r="59" spans="1:38" ht="16" thickBot="1">
      <c r="A59" s="167"/>
      <c r="B59" s="167"/>
      <c r="C59" s="167"/>
      <c r="D59" s="174" t="str">
        <f>E9</f>
        <v>World</v>
      </c>
      <c r="E59" s="107">
        <f>INDEX(Vul_Scores!P$204:P$209,$A9)</f>
        <v>0.72580199999999973</v>
      </c>
      <c r="F59" s="108">
        <f>INDEX(Vul_Scores!Q$204:Q$209,$A9)</f>
        <v>0.38977298294202173</v>
      </c>
      <c r="G59" s="108">
        <f>INDEX(Vul_Scores!R$204:R$209,$A9)</f>
        <v>0.40687755297916656</v>
      </c>
      <c r="H59" s="108">
        <f>INDEX(Vul_Scores!S$204:S$209,$A9)</f>
        <v>9.7272119879167951E-2</v>
      </c>
      <c r="I59" s="108">
        <f>INDEX(Vul_Scores!T$204:T$209,$A9)</f>
        <v>0.2376213878835757</v>
      </c>
      <c r="J59" s="107">
        <f>INDEX(Vul_Scores!U$204:U$209,$A9)</f>
        <v>9.1038476131672805E-2</v>
      </c>
      <c r="K59" s="108">
        <f>INDEX(Vul_Scores!V$204:V$209,$A9)</f>
        <v>0.13649022262391927</v>
      </c>
      <c r="L59" s="108">
        <f>INDEX(Vul_Scores!W$204:W$209,$A9)</f>
        <v>0.26136979166666657</v>
      </c>
      <c r="M59" s="108">
        <f>INDEX(Vul_Scores!X$204:X$209,$A9)</f>
        <v>0.42716145833333324</v>
      </c>
      <c r="N59" s="108">
        <f>INDEX(Vul_Scores!Y$204:Y$209,$A9)</f>
        <v>8.5857728995039129E-2</v>
      </c>
      <c r="O59" s="109">
        <f>INDEX(Vul_Scores!Z$204:Z$209,$A9)</f>
        <v>0.5400991040077695</v>
      </c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>
      <c r="A60" s="167"/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  <c r="AI60" s="167"/>
      <c r="AJ60" s="167"/>
      <c r="AK60" s="167"/>
      <c r="AL60" s="167"/>
    </row>
    <row r="61" spans="1:38">
      <c r="A61" s="167"/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7"/>
      <c r="AI61" s="167"/>
      <c r="AJ61" s="167"/>
      <c r="AK61" s="167"/>
      <c r="AL61" s="167"/>
    </row>
    <row r="62" spans="1:38">
      <c r="A62" s="167"/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</row>
    <row r="63" spans="1:38">
      <c r="A63" s="167"/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</row>
    <row r="64" spans="1:38">
      <c r="A64" s="167"/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</row>
    <row r="65" spans="1:38">
      <c r="A65" s="167"/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</row>
    <row r="66" spans="1:38">
      <c r="A66" s="167"/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</row>
    <row r="67" spans="1:38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</row>
    <row r="68" spans="1:38">
      <c r="A68" s="167"/>
      <c r="B68" s="167"/>
      <c r="C68" s="167"/>
      <c r="D68" s="167"/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</row>
    <row r="69" spans="1:38">
      <c r="A69" s="167"/>
      <c r="B69" s="167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</row>
    <row r="70" spans="1:38">
      <c r="A70" s="167"/>
      <c r="B70" s="167"/>
      <c r="C70" s="167"/>
      <c r="D70" s="167"/>
      <c r="E70" s="167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</row>
    <row r="71" spans="1:38">
      <c r="A71" s="167"/>
      <c r="B71" s="167"/>
      <c r="C71" s="167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</row>
    <row r="72" spans="1:38">
      <c r="A72" s="167"/>
      <c r="B72" s="167"/>
      <c r="C72" s="167"/>
      <c r="D72" s="167"/>
      <c r="E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</row>
    <row r="73" spans="1:38">
      <c r="A73" s="167"/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</row>
    <row r="74" spans="1:38">
      <c r="A74" s="167"/>
      <c r="B74" s="167"/>
      <c r="C74" s="167"/>
      <c r="D74" s="167"/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7"/>
      <c r="AK74" s="167"/>
      <c r="AL74" s="167"/>
    </row>
    <row r="75" spans="1:38">
      <c r="A75" s="167"/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</row>
    <row r="76" spans="1:38">
      <c r="A76" s="167"/>
      <c r="B76" s="167"/>
      <c r="C76" s="167"/>
      <c r="D76" s="167"/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7"/>
      <c r="AK76" s="167"/>
      <c r="AL76" s="167"/>
    </row>
    <row r="77" spans="1:38">
      <c r="A77" s="167"/>
      <c r="B77" s="167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</row>
    <row r="78" spans="1:38">
      <c r="A78" s="167"/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</row>
    <row r="79" spans="1:38">
      <c r="A79" s="167"/>
      <c r="B79" s="167"/>
      <c r="C79" s="167"/>
      <c r="D79" s="167"/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7"/>
      <c r="AK79" s="167"/>
      <c r="AL79" s="167"/>
    </row>
    <row r="80" spans="1:38">
      <c r="A80" s="167"/>
      <c r="B80" s="167"/>
      <c r="C80" s="167"/>
      <c r="D80" s="167"/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</row>
    <row r="81" spans="1:38">
      <c r="A81" s="167"/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7"/>
      <c r="AK81" s="167"/>
      <c r="AL81" s="167"/>
    </row>
    <row r="82" spans="1:38">
      <c r="A82" s="167"/>
      <c r="B82" s="167"/>
      <c r="C82" s="167"/>
      <c r="D82" s="167"/>
      <c r="E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</row>
    <row r="83" spans="1:38">
      <c r="A83" s="167"/>
      <c r="B83" s="167"/>
      <c r="C83" s="167"/>
      <c r="D83" s="167"/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7"/>
      <c r="AK83" s="167"/>
      <c r="AL83" s="167"/>
    </row>
    <row r="84" spans="1:38">
      <c r="A84" s="167"/>
      <c r="B84" s="167"/>
      <c r="C84" s="167"/>
      <c r="D84" s="167"/>
      <c r="E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  <c r="AI84" s="167"/>
      <c r="AJ84" s="167"/>
      <c r="AK84" s="167"/>
      <c r="AL84" s="167"/>
    </row>
    <row r="85" spans="1:38">
      <c r="A85" s="167"/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</row>
    <row r="86" spans="1:38">
      <c r="A86" s="167"/>
      <c r="B86" s="167"/>
      <c r="C86" s="167"/>
      <c r="D86" s="167"/>
      <c r="E86" s="167"/>
      <c r="F86" s="167"/>
      <c r="G86" s="167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</row>
    <row r="87" spans="1:38">
      <c r="A87" s="167"/>
      <c r="B87" s="167"/>
      <c r="C87" s="167"/>
      <c r="D87" s="167"/>
      <c r="E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  <c r="AI87" s="167"/>
      <c r="AJ87" s="167"/>
      <c r="AK87" s="167"/>
      <c r="AL87" s="167"/>
    </row>
    <row r="88" spans="1:38">
      <c r="A88" s="167"/>
      <c r="B88" s="167"/>
      <c r="C88" s="167"/>
      <c r="D88" s="167"/>
      <c r="E88" s="167"/>
      <c r="F88" s="167"/>
      <c r="G88" s="167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  <c r="AI88" s="167"/>
      <c r="AJ88" s="167"/>
      <c r="AK88" s="167"/>
      <c r="AL88" s="167"/>
    </row>
    <row r="89" spans="1:38">
      <c r="A89" s="167"/>
      <c r="B89" s="167"/>
      <c r="C89" s="167"/>
      <c r="D89" s="167"/>
      <c r="E89" s="167"/>
      <c r="F89" s="167"/>
      <c r="G89" s="167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</row>
    <row r="90" spans="1:38">
      <c r="A90" s="167"/>
      <c r="B90" s="167"/>
      <c r="C90" s="167"/>
      <c r="D90" s="167"/>
      <c r="E90" s="167"/>
      <c r="F90" s="167"/>
      <c r="G90" s="167"/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  <c r="S90" s="167"/>
      <c r="T90" s="167"/>
      <c r="U90" s="167"/>
      <c r="V90" s="167"/>
      <c r="W90" s="167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  <c r="AI90" s="167"/>
      <c r="AJ90" s="167"/>
      <c r="AK90" s="167"/>
      <c r="AL90" s="167"/>
    </row>
    <row r="91" spans="1:38">
      <c r="A91" s="167"/>
      <c r="B91" s="167"/>
      <c r="C91" s="167"/>
      <c r="D91" s="167"/>
      <c r="E91" s="167"/>
      <c r="F91" s="167"/>
      <c r="G91" s="167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</row>
    <row r="92" spans="1:38">
      <c r="A92" s="167"/>
      <c r="B92" s="167"/>
      <c r="C92" s="167"/>
      <c r="D92" s="167"/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</row>
    <row r="93" spans="1:38">
      <c r="A93" s="167"/>
      <c r="B93" s="167"/>
      <c r="C93" s="167"/>
      <c r="D93" s="167"/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</row>
    <row r="94" spans="1:38">
      <c r="A94" s="167"/>
      <c r="B94" s="167"/>
      <c r="C94" s="167"/>
      <c r="D94" s="167"/>
      <c r="E94" s="167"/>
      <c r="F94" s="167"/>
      <c r="G94" s="167"/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</row>
    <row r="95" spans="1:38">
      <c r="A95" s="167"/>
      <c r="B95" s="167"/>
      <c r="C95" s="167"/>
      <c r="D95" s="167"/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</row>
    <row r="96" spans="1:38">
      <c r="A96" s="167"/>
      <c r="B96" s="167"/>
      <c r="C96" s="167"/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</row>
    <row r="97" spans="1:38">
      <c r="A97" s="167"/>
      <c r="B97" s="167"/>
      <c r="C97" s="167"/>
      <c r="D97" s="167"/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67"/>
      <c r="V97" s="167"/>
      <c r="W97" s="167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67"/>
      <c r="AI97" s="167"/>
      <c r="AJ97" s="167"/>
      <c r="AK97" s="167"/>
      <c r="AL97" s="167"/>
    </row>
    <row r="98" spans="1:38">
      <c r="A98" s="167"/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  <c r="AL98" s="167"/>
    </row>
    <row r="99" spans="1:38">
      <c r="A99" s="167"/>
      <c r="B99" s="167"/>
      <c r="C99" s="167"/>
      <c r="D99" s="167"/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  <c r="AL99" s="167"/>
    </row>
    <row r="100" spans="1:38">
      <c r="A100" s="167"/>
      <c r="B100" s="167"/>
      <c r="C100" s="167"/>
      <c r="D100" s="167"/>
      <c r="E100" s="167"/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  <c r="V100" s="167"/>
      <c r="W100" s="167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7"/>
      <c r="AI100" s="167"/>
      <c r="AJ100" s="167"/>
      <c r="AK100" s="167"/>
      <c r="AL100" s="167"/>
    </row>
    <row r="101" spans="1:38">
      <c r="A101" s="167"/>
      <c r="B101" s="167"/>
      <c r="C101" s="167"/>
      <c r="D101" s="167"/>
      <c r="E101" s="167"/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7"/>
      <c r="AI101" s="167"/>
      <c r="AJ101" s="167"/>
      <c r="AK101" s="167"/>
      <c r="AL101" s="167"/>
    </row>
    <row r="102" spans="1:38">
      <c r="A102" s="167"/>
      <c r="B102" s="167"/>
      <c r="C102" s="167"/>
      <c r="D102" s="167"/>
      <c r="E102" s="167"/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  <c r="AI102" s="167"/>
      <c r="AJ102" s="167"/>
      <c r="AK102" s="167"/>
      <c r="AL102" s="167"/>
    </row>
    <row r="103" spans="1:38">
      <c r="A103" s="167"/>
      <c r="B103" s="167"/>
      <c r="C103" s="167"/>
      <c r="D103" s="167"/>
      <c r="E103" s="167"/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</row>
    <row r="104" spans="1:38">
      <c r="A104" s="167"/>
      <c r="B104" s="167"/>
      <c r="C104" s="167"/>
      <c r="D104" s="167"/>
      <c r="E104" s="167"/>
      <c r="F104" s="167"/>
      <c r="G104" s="167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</row>
    <row r="105" spans="1:38">
      <c r="A105" s="167"/>
      <c r="B105" s="167"/>
      <c r="C105" s="167"/>
      <c r="D105" s="167"/>
      <c r="E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</row>
    <row r="106" spans="1:38">
      <c r="A106" s="167"/>
      <c r="B106" s="167"/>
      <c r="C106" s="167"/>
      <c r="D106" s="167"/>
      <c r="E106" s="167"/>
      <c r="F106" s="167"/>
      <c r="G106" s="167"/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7"/>
      <c r="AC106" s="167"/>
      <c r="AD106" s="167"/>
      <c r="AE106" s="167"/>
      <c r="AF106" s="167"/>
      <c r="AG106" s="167"/>
      <c r="AH106" s="167"/>
      <c r="AI106" s="167"/>
      <c r="AJ106" s="167"/>
      <c r="AK106" s="167"/>
      <c r="AL106" s="167"/>
    </row>
    <row r="107" spans="1:38">
      <c r="A107" s="167"/>
      <c r="B107" s="167"/>
      <c r="C107" s="167"/>
      <c r="D107" s="167"/>
      <c r="E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  <c r="V107" s="167"/>
      <c r="W107" s="167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  <c r="AI107" s="167"/>
      <c r="AJ107" s="167"/>
      <c r="AK107" s="167"/>
      <c r="AL107" s="167"/>
    </row>
    <row r="108" spans="1:38">
      <c r="A108" s="167"/>
      <c r="B108" s="167"/>
      <c r="C108" s="167"/>
      <c r="D108" s="167"/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</row>
    <row r="109" spans="1:38">
      <c r="A109" s="167"/>
      <c r="B109" s="167"/>
      <c r="C109" s="167"/>
      <c r="D109" s="167"/>
      <c r="E109" s="167"/>
      <c r="F109" s="167"/>
      <c r="G109" s="167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7"/>
      <c r="AK109" s="167"/>
      <c r="AL109" s="167"/>
    </row>
    <row r="110" spans="1:38">
      <c r="A110" s="167"/>
      <c r="B110" s="167"/>
      <c r="C110" s="167"/>
      <c r="D110" s="167"/>
      <c r="E110" s="167"/>
      <c r="F110" s="167"/>
      <c r="G110" s="167"/>
      <c r="H110" s="167"/>
      <c r="I110" s="167"/>
      <c r="J110" s="167"/>
      <c r="K110" s="167"/>
      <c r="L110" s="167"/>
      <c r="M110" s="167"/>
      <c r="N110" s="167"/>
      <c r="O110" s="167"/>
      <c r="P110" s="167"/>
      <c r="Q110" s="167"/>
      <c r="R110" s="167"/>
      <c r="S110" s="167"/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  <c r="AI110" s="167"/>
      <c r="AJ110" s="167"/>
      <c r="AK110" s="167"/>
      <c r="AL110" s="167"/>
    </row>
    <row r="111" spans="1:38">
      <c r="A111" s="167"/>
      <c r="B111" s="167"/>
      <c r="C111" s="167"/>
      <c r="D111" s="167"/>
      <c r="E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  <c r="AI111" s="167"/>
      <c r="AJ111" s="167"/>
      <c r="AK111" s="167"/>
      <c r="AL111" s="167"/>
    </row>
    <row r="112" spans="1:38">
      <c r="A112" s="167"/>
      <c r="B112" s="167"/>
      <c r="C112" s="167"/>
      <c r="D112" s="167"/>
      <c r="E112" s="167"/>
      <c r="F112" s="167"/>
      <c r="G112" s="167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</row>
    <row r="113" spans="1:38">
      <c r="A113" s="167"/>
      <c r="B113" s="167"/>
      <c r="C113" s="167"/>
      <c r="D113" s="167"/>
      <c r="E113" s="167"/>
      <c r="F113" s="167"/>
      <c r="G113" s="167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</row>
    <row r="114" spans="1:38">
      <c r="A114" s="167"/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</row>
    <row r="115" spans="1:38">
      <c r="A115" s="167"/>
      <c r="B115" s="167"/>
      <c r="C115" s="167"/>
      <c r="D115" s="167"/>
      <c r="E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</row>
    <row r="116" spans="1:38">
      <c r="A116" s="167"/>
      <c r="B116" s="167"/>
      <c r="C116" s="167"/>
      <c r="D116" s="167"/>
      <c r="E116" s="167"/>
      <c r="F116" s="167"/>
      <c r="G116" s="167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  <c r="S116" s="167"/>
      <c r="T116" s="167"/>
      <c r="U116" s="167"/>
      <c r="V116" s="167"/>
      <c r="W116" s="167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67"/>
      <c r="AI116" s="167"/>
      <c r="AJ116" s="167"/>
      <c r="AK116" s="167"/>
      <c r="AL116" s="167"/>
    </row>
    <row r="117" spans="1:38">
      <c r="A117" s="167"/>
      <c r="B117" s="167"/>
      <c r="C117" s="167"/>
      <c r="D117" s="167"/>
      <c r="E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</row>
    <row r="118" spans="1:38">
      <c r="A118" s="167"/>
      <c r="B118" s="167"/>
      <c r="C118" s="167"/>
      <c r="D118" s="167"/>
      <c r="E118" s="167"/>
      <c r="F118" s="167"/>
      <c r="G118" s="167"/>
      <c r="H118" s="167"/>
      <c r="I118" s="167"/>
      <c r="J118" s="167"/>
      <c r="K118" s="167"/>
      <c r="L118" s="167"/>
      <c r="M118" s="167"/>
      <c r="N118" s="167"/>
      <c r="O118" s="167"/>
      <c r="P118" s="167"/>
      <c r="Q118" s="167"/>
      <c r="R118" s="167"/>
      <c r="S118" s="167"/>
      <c r="T118" s="167"/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</row>
    <row r="119" spans="1:38">
      <c r="A119" s="167"/>
      <c r="B119" s="167"/>
      <c r="C119" s="167"/>
      <c r="D119" s="167"/>
      <c r="E119" s="167"/>
      <c r="F119" s="167"/>
      <c r="G119" s="167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</row>
    <row r="120" spans="1:38">
      <c r="A120" s="167"/>
      <c r="B120" s="167"/>
      <c r="C120" s="167"/>
      <c r="D120" s="167"/>
      <c r="E120" s="167"/>
      <c r="F120" s="167"/>
      <c r="G120" s="167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</row>
    <row r="121" spans="1:38">
      <c r="A121" s="167"/>
      <c r="B121" s="167"/>
      <c r="C121" s="167"/>
      <c r="D121" s="167"/>
      <c r="E121" s="167"/>
      <c r="F121" s="167"/>
      <c r="G121" s="167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7"/>
      <c r="AK121" s="167"/>
      <c r="AL121" s="167"/>
    </row>
    <row r="122" spans="1:38">
      <c r="A122" s="167"/>
      <c r="B122" s="167"/>
      <c r="C122" s="167"/>
      <c r="D122" s="167"/>
      <c r="E122" s="167"/>
      <c r="F122" s="167"/>
      <c r="G122" s="167"/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</row>
    <row r="123" spans="1:38">
      <c r="A123" s="167"/>
      <c r="B123" s="167"/>
      <c r="C123" s="167"/>
      <c r="D123" s="167"/>
      <c r="E123" s="167"/>
      <c r="F123" s="167"/>
      <c r="G123" s="167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</row>
    <row r="124" spans="1:38">
      <c r="A124" s="167"/>
      <c r="B124" s="167"/>
      <c r="C124" s="167"/>
      <c r="D124" s="167"/>
      <c r="E124" s="167"/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</row>
    <row r="125" spans="1:38">
      <c r="A125" s="167"/>
      <c r="B125" s="167"/>
      <c r="C125" s="167"/>
      <c r="D125" s="167"/>
      <c r="E125" s="167"/>
      <c r="F125" s="167"/>
      <c r="G125" s="167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</row>
    <row r="126" spans="1:38">
      <c r="A126" s="167"/>
      <c r="B126" s="167"/>
      <c r="C126" s="167"/>
      <c r="D126" s="167"/>
      <c r="E126" s="167"/>
      <c r="F126" s="167"/>
      <c r="G126" s="167"/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</row>
    <row r="127" spans="1:38">
      <c r="A127" s="167"/>
      <c r="B127" s="167"/>
      <c r="C127" s="167"/>
      <c r="D127" s="167"/>
      <c r="E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Z127" s="167"/>
      <c r="AA127" s="167"/>
      <c r="AB127" s="167"/>
      <c r="AC127" s="167"/>
      <c r="AD127" s="167"/>
      <c r="AE127" s="167"/>
      <c r="AF127" s="167"/>
      <c r="AG127" s="167"/>
      <c r="AH127" s="167"/>
      <c r="AI127" s="167"/>
      <c r="AJ127" s="167"/>
      <c r="AK127" s="167"/>
      <c r="AL127" s="167"/>
    </row>
    <row r="128" spans="1:38">
      <c r="A128" s="167"/>
      <c r="B128" s="167"/>
      <c r="C128" s="167"/>
      <c r="D128" s="167"/>
      <c r="E128" s="167"/>
      <c r="F128" s="167"/>
      <c r="G128" s="167"/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</row>
    <row r="129" spans="1:38">
      <c r="A129" s="167"/>
      <c r="B129" s="167"/>
      <c r="C129" s="167"/>
      <c r="D129" s="167"/>
      <c r="E129" s="167"/>
      <c r="F129" s="167"/>
      <c r="G129" s="167"/>
      <c r="H129" s="167"/>
      <c r="I129" s="167"/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</row>
    <row r="130" spans="1:38">
      <c r="A130" s="167"/>
      <c r="B130" s="167"/>
      <c r="C130" s="167"/>
      <c r="D130" s="167"/>
      <c r="E130" s="167"/>
      <c r="F130" s="167"/>
      <c r="G130" s="167"/>
      <c r="H130" s="167"/>
      <c r="I130" s="167"/>
      <c r="J130" s="167"/>
      <c r="K130" s="167"/>
      <c r="L130" s="167"/>
      <c r="M130" s="167"/>
      <c r="N130" s="167"/>
      <c r="O130" s="167"/>
      <c r="P130" s="167"/>
      <c r="Q130" s="167"/>
      <c r="R130" s="167"/>
      <c r="S130" s="167"/>
      <c r="T130" s="167"/>
      <c r="U130" s="167"/>
      <c r="V130" s="167"/>
      <c r="W130" s="167"/>
      <c r="X130" s="167"/>
      <c r="Y130" s="167"/>
      <c r="Z130" s="167"/>
      <c r="AA130" s="167"/>
      <c r="AB130" s="167"/>
      <c r="AC130" s="167"/>
      <c r="AD130" s="167"/>
      <c r="AE130" s="167"/>
      <c r="AF130" s="167"/>
      <c r="AG130" s="167"/>
      <c r="AH130" s="167"/>
      <c r="AI130" s="167"/>
      <c r="AJ130" s="167"/>
      <c r="AK130" s="167"/>
      <c r="AL130" s="167"/>
    </row>
    <row r="131" spans="1:38">
      <c r="A131" s="167"/>
      <c r="B131" s="167"/>
      <c r="C131" s="167"/>
      <c r="D131" s="167"/>
      <c r="E131" s="167"/>
      <c r="F131" s="167"/>
      <c r="G131" s="167"/>
      <c r="H131" s="167"/>
      <c r="I131" s="167"/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Z131" s="167"/>
      <c r="AA131" s="167"/>
      <c r="AB131" s="167"/>
      <c r="AC131" s="167"/>
      <c r="AD131" s="167"/>
      <c r="AE131" s="167"/>
      <c r="AF131" s="167"/>
      <c r="AG131" s="167"/>
      <c r="AH131" s="167"/>
      <c r="AI131" s="167"/>
      <c r="AJ131" s="167"/>
      <c r="AK131" s="167"/>
      <c r="AL131" s="167"/>
    </row>
  </sheetData>
  <mergeCells count="1">
    <mergeCell ref="D1:L1"/>
  </mergeCells>
  <pageMargins left="0.75" right="0.75" top="1" bottom="1" header="0.5" footer="0.5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Dashboard!$BT$17:$BT$22</xm:f>
          </x14:formula1>
          <xm:sqref>U30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R225"/>
  <sheetViews>
    <sheetView workbookViewId="0">
      <pane xSplit="3" ySplit="3" topLeftCell="L4" activePane="bottomRight" state="frozen"/>
      <selection pane="topRight" activeCell="D1" sqref="D1"/>
      <selection pane="bottomLeft" activeCell="A4" sqref="A4"/>
      <selection pane="bottomRight" activeCell="BZ5" sqref="BZ5"/>
    </sheetView>
  </sheetViews>
  <sheetFormatPr baseColWidth="10" defaultRowHeight="15" x14ac:dyDescent="0"/>
  <cols>
    <col min="4" max="45" width="7.5" customWidth="1"/>
    <col min="46" max="46" width="5.6640625" customWidth="1"/>
    <col min="50" max="50" width="9.83203125" customWidth="1"/>
    <col min="55" max="55" width="22.1640625" customWidth="1"/>
  </cols>
  <sheetData>
    <row r="1" spans="2:96" ht="20">
      <c r="C1" s="25"/>
      <c r="D1" s="74" t="s">
        <v>646</v>
      </c>
      <c r="E1" s="25"/>
      <c r="AD1" s="25"/>
      <c r="AE1" s="74" t="s">
        <v>645</v>
      </c>
      <c r="AF1" s="25"/>
      <c r="BG1" s="25"/>
      <c r="BH1" s="74" t="s">
        <v>706</v>
      </c>
      <c r="BI1" s="25"/>
      <c r="BZ1" s="25"/>
      <c r="CA1" s="74" t="s">
        <v>650</v>
      </c>
      <c r="CB1" s="25"/>
    </row>
    <row r="2" spans="2:96">
      <c r="BG2" s="11" t="s">
        <v>647</v>
      </c>
      <c r="BH2" s="155">
        <v>0.99139999999999995</v>
      </c>
      <c r="BI2" s="11" t="s">
        <v>648</v>
      </c>
      <c r="BJ2" s="155">
        <v>-7.5999999999999998E-2</v>
      </c>
      <c r="BK2" t="s">
        <v>705</v>
      </c>
      <c r="BZ2" s="11" t="s">
        <v>647</v>
      </c>
      <c r="CA2">
        <v>0.99139999999999995</v>
      </c>
      <c r="CB2" s="11" t="s">
        <v>648</v>
      </c>
      <c r="CC2">
        <v>-7.5999999999999998E-2</v>
      </c>
    </row>
    <row r="3" spans="2:96">
      <c r="B3" s="33" t="s">
        <v>601</v>
      </c>
      <c r="C3" s="34"/>
      <c r="D3" s="33">
        <v>1995</v>
      </c>
      <c r="E3" s="33">
        <v>1996</v>
      </c>
      <c r="F3" s="33">
        <v>1997</v>
      </c>
      <c r="G3" s="33">
        <v>1998</v>
      </c>
      <c r="H3" s="33">
        <v>1999</v>
      </c>
      <c r="I3" s="33">
        <v>2000</v>
      </c>
      <c r="J3" s="33">
        <v>2001</v>
      </c>
      <c r="K3" s="33">
        <v>2002</v>
      </c>
      <c r="L3" s="33">
        <v>2003</v>
      </c>
      <c r="M3" s="33">
        <v>2004</v>
      </c>
      <c r="N3" s="33">
        <v>2005</v>
      </c>
      <c r="O3" s="33">
        <v>2006</v>
      </c>
      <c r="P3" s="33">
        <v>2007</v>
      </c>
      <c r="Q3" s="33">
        <v>2008</v>
      </c>
      <c r="R3" s="33">
        <v>2009</v>
      </c>
      <c r="S3" s="33">
        <v>2010</v>
      </c>
      <c r="T3" s="33" t="s">
        <v>665</v>
      </c>
      <c r="U3" s="33"/>
      <c r="V3" s="33"/>
      <c r="W3" s="33"/>
      <c r="X3" s="33"/>
      <c r="Y3" s="33"/>
      <c r="Z3" s="33"/>
      <c r="AA3" s="33"/>
      <c r="AB3" s="33"/>
      <c r="AD3" s="16">
        <v>1995</v>
      </c>
      <c r="AE3" s="16">
        <v>1996</v>
      </c>
      <c r="AF3" s="16">
        <v>1997</v>
      </c>
      <c r="AG3" s="16">
        <v>1998</v>
      </c>
      <c r="AH3" s="16">
        <v>1999</v>
      </c>
      <c r="AI3" s="16">
        <v>2000</v>
      </c>
      <c r="AJ3" s="16">
        <v>2001</v>
      </c>
      <c r="AK3" s="16">
        <v>2002</v>
      </c>
      <c r="AL3" s="16">
        <v>2003</v>
      </c>
      <c r="AM3" s="16">
        <v>2004</v>
      </c>
      <c r="AN3" s="16">
        <v>2005</v>
      </c>
      <c r="AO3" s="16">
        <v>2006</v>
      </c>
      <c r="AP3" s="16">
        <v>2007</v>
      </c>
      <c r="AQ3" s="16">
        <v>2008</v>
      </c>
      <c r="AR3" s="16">
        <v>2009</v>
      </c>
      <c r="AS3" s="16">
        <v>2010</v>
      </c>
      <c r="AT3" s="16"/>
      <c r="AU3" s="16"/>
      <c r="AW3" t="s">
        <v>608</v>
      </c>
      <c r="AX3" t="s">
        <v>641</v>
      </c>
      <c r="AZ3" s="155"/>
      <c r="BA3" s="155" t="s">
        <v>608</v>
      </c>
      <c r="BB3" s="155" t="s">
        <v>641</v>
      </c>
      <c r="BE3" s="33" t="s">
        <v>601</v>
      </c>
      <c r="BF3" s="34"/>
      <c r="BG3" s="16">
        <v>1995</v>
      </c>
      <c r="BH3" s="16">
        <v>1996</v>
      </c>
      <c r="BI3" s="16">
        <v>1997</v>
      </c>
      <c r="BJ3" s="16">
        <v>1998</v>
      </c>
      <c r="BK3" s="16">
        <v>1999</v>
      </c>
      <c r="BL3" s="16">
        <v>2000</v>
      </c>
      <c r="BM3" s="16">
        <v>2001</v>
      </c>
      <c r="BN3" s="16">
        <v>2002</v>
      </c>
      <c r="BO3" s="16">
        <v>2003</v>
      </c>
      <c r="BP3" s="16">
        <v>2004</v>
      </c>
      <c r="BQ3" s="16">
        <v>2005</v>
      </c>
      <c r="BR3" s="16">
        <v>2006</v>
      </c>
      <c r="BS3" s="16">
        <v>2007</v>
      </c>
      <c r="BT3" s="16">
        <v>2008</v>
      </c>
      <c r="BU3" s="16">
        <v>2009</v>
      </c>
      <c r="BV3" s="16">
        <v>2010</v>
      </c>
      <c r="BX3" s="33" t="s">
        <v>601</v>
      </c>
      <c r="BY3" s="34"/>
      <c r="BZ3" s="16">
        <v>1995</v>
      </c>
      <c r="CA3" s="16">
        <v>1996</v>
      </c>
      <c r="CB3" s="16">
        <v>1997</v>
      </c>
      <c r="CC3" s="16">
        <v>1998</v>
      </c>
      <c r="CD3" s="16">
        <v>1999</v>
      </c>
      <c r="CE3" s="16">
        <v>2000</v>
      </c>
      <c r="CF3" s="16">
        <v>2001</v>
      </c>
      <c r="CG3" s="16">
        <v>2002</v>
      </c>
      <c r="CH3" s="16">
        <v>2003</v>
      </c>
      <c r="CI3" s="16">
        <v>2004</v>
      </c>
      <c r="CJ3" s="16">
        <v>2005</v>
      </c>
      <c r="CK3" s="16">
        <v>2006</v>
      </c>
      <c r="CL3" s="16">
        <v>2007</v>
      </c>
      <c r="CM3" s="16">
        <v>2008</v>
      </c>
      <c r="CN3" s="16">
        <v>2009</v>
      </c>
      <c r="CO3" s="16">
        <v>2010</v>
      </c>
    </row>
    <row r="4" spans="2:96">
      <c r="B4" s="33"/>
      <c r="C4" s="116" t="s">
        <v>678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8"/>
      <c r="U4" s="33"/>
      <c r="V4" s="33"/>
      <c r="W4" s="33"/>
      <c r="X4" s="33"/>
      <c r="Y4" s="33"/>
      <c r="Z4" s="33"/>
      <c r="AA4" s="33"/>
      <c r="AB4" s="33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Z4" s="155"/>
      <c r="BA4" s="155"/>
      <c r="BB4" s="155"/>
      <c r="BE4" s="33"/>
      <c r="BF4" s="34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X4" s="33"/>
      <c r="BY4" s="34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</row>
    <row r="5" spans="2:96">
      <c r="B5" s="31" t="s">
        <v>39</v>
      </c>
      <c r="C5" s="32" t="s">
        <v>40</v>
      </c>
      <c r="D5" s="152">
        <v>0.65419369976666808</v>
      </c>
      <c r="E5" s="152">
        <v>0.65210854326163548</v>
      </c>
      <c r="F5" s="152">
        <v>0.65003163247448059</v>
      </c>
      <c r="G5" s="152">
        <v>0.64795051976580897</v>
      </c>
      <c r="H5" s="152">
        <v>0.64555555249024532</v>
      </c>
      <c r="I5" s="152">
        <v>0.64350442997340951</v>
      </c>
      <c r="J5" s="152">
        <v>0.64132934364428917</v>
      </c>
      <c r="K5" s="152">
        <v>0.64575681176828803</v>
      </c>
      <c r="L5" s="152">
        <v>0.64219922162657739</v>
      </c>
      <c r="M5" s="152">
        <v>0.64180766287287183</v>
      </c>
      <c r="N5" s="152">
        <v>0.63833281088214966</v>
      </c>
      <c r="O5" s="152">
        <v>0.63652094144938509</v>
      </c>
      <c r="P5" s="152">
        <v>0.63422206404192505</v>
      </c>
      <c r="Q5" s="152">
        <v>0.63166602515539516</v>
      </c>
      <c r="R5" s="152">
        <v>0.63311427724989344</v>
      </c>
      <c r="S5" s="152">
        <v>0.63518711530872352</v>
      </c>
      <c r="T5" s="153">
        <v>1</v>
      </c>
      <c r="U5" s="8"/>
      <c r="V5" s="8"/>
      <c r="W5" s="8"/>
      <c r="X5" s="8"/>
      <c r="Y5" s="8"/>
      <c r="Z5" s="8"/>
      <c r="AA5" s="8"/>
      <c r="AB5" s="8"/>
      <c r="AD5" s="154">
        <v>6.229974226650878</v>
      </c>
      <c r="AE5" s="154">
        <v>6.2604334341355869</v>
      </c>
      <c r="AF5" s="154">
        <v>6.290892641620295</v>
      </c>
      <c r="AG5" s="154">
        <v>6.321351849105004</v>
      </c>
      <c r="AH5" s="154">
        <v>6.3518110565897121</v>
      </c>
      <c r="AI5" s="154">
        <v>6.3822702640744211</v>
      </c>
      <c r="AJ5" s="154">
        <v>6.4127294715591292</v>
      </c>
      <c r="AK5" s="154">
        <v>6.4431886790438382</v>
      </c>
      <c r="AL5" s="154">
        <v>6.5518533325843231</v>
      </c>
      <c r="AM5" s="154">
        <v>6.6168957606279237</v>
      </c>
      <c r="AN5" s="154">
        <v>6.7272851599597434</v>
      </c>
      <c r="AO5" s="154">
        <v>6.8067521347939</v>
      </c>
      <c r="AP5" s="154">
        <v>6.7779286715797742</v>
      </c>
      <c r="AQ5" s="154">
        <v>6.7744141215861244</v>
      </c>
      <c r="AR5" s="154">
        <v>7.0899479697489918</v>
      </c>
      <c r="AS5" s="154">
        <v>7.1447803769378471</v>
      </c>
      <c r="AT5" s="7"/>
      <c r="AU5" s="7"/>
      <c r="AV5" s="11" t="s">
        <v>40</v>
      </c>
      <c r="AW5" s="8">
        <f>SLOPE(D5:S5,AD5:AS5)</f>
        <v>-2.1375702408303263E-2</v>
      </c>
      <c r="AX5" s="8">
        <f>PEARSON(D5:S5,AD5:AS5)^2</f>
        <v>0.79329091145858821</v>
      </c>
      <c r="AZ5" s="156" t="s">
        <v>297</v>
      </c>
      <c r="BA5" s="152">
        <v>-0.20504864028622127</v>
      </c>
      <c r="BB5" s="152">
        <v>0.83479927856349867</v>
      </c>
      <c r="BC5" t="s">
        <v>642</v>
      </c>
      <c r="BE5" s="31" t="s">
        <v>39</v>
      </c>
      <c r="BF5" s="32" t="s">
        <v>40</v>
      </c>
      <c r="BG5" s="40">
        <f>$BH$2 + AD5*$BJ$2</f>
        <v>0.51792195877453318</v>
      </c>
      <c r="BH5" s="40">
        <f t="shared" ref="BH5:BV5" si="0">$BH$2 + AE5*$BJ$2</f>
        <v>0.51560705900569537</v>
      </c>
      <c r="BI5" s="40">
        <f t="shared" si="0"/>
        <v>0.51329215923685756</v>
      </c>
      <c r="BJ5" s="40">
        <f t="shared" si="0"/>
        <v>0.51097725946801964</v>
      </c>
      <c r="BK5" s="40">
        <f t="shared" si="0"/>
        <v>0.50866235969918183</v>
      </c>
      <c r="BL5" s="40">
        <f t="shared" si="0"/>
        <v>0.50634745993034391</v>
      </c>
      <c r="BM5" s="40">
        <f t="shared" si="0"/>
        <v>0.5040325601615061</v>
      </c>
      <c r="BN5" s="40">
        <f t="shared" si="0"/>
        <v>0.5017176603926683</v>
      </c>
      <c r="BO5" s="40">
        <f t="shared" si="0"/>
        <v>0.49345914672359142</v>
      </c>
      <c r="BP5" s="40">
        <f t="shared" si="0"/>
        <v>0.4885159221922778</v>
      </c>
      <c r="BQ5" s="40">
        <f t="shared" si="0"/>
        <v>0.48012632784305942</v>
      </c>
      <c r="BR5" s="40">
        <f t="shared" si="0"/>
        <v>0.47408683775566351</v>
      </c>
      <c r="BS5" s="40">
        <f t="shared" si="0"/>
        <v>0.47627742095993708</v>
      </c>
      <c r="BT5" s="40">
        <f t="shared" si="0"/>
        <v>0.47654452675945447</v>
      </c>
      <c r="BU5" s="40">
        <f t="shared" si="0"/>
        <v>0.45256395429907659</v>
      </c>
      <c r="BV5" s="40">
        <f t="shared" si="0"/>
        <v>0.44839669135272353</v>
      </c>
      <c r="BX5" s="31" t="s">
        <v>39</v>
      </c>
      <c r="BY5" s="32" t="s">
        <v>40</v>
      </c>
      <c r="BZ5" s="40">
        <f t="shared" ref="BZ5:CO5" si="1">BG5-D5</f>
        <v>-0.1362717409921349</v>
      </c>
      <c r="CA5" s="40">
        <f t="shared" si="1"/>
        <v>-0.13650148425594011</v>
      </c>
      <c r="CB5" s="40">
        <f t="shared" si="1"/>
        <v>-0.13673947323762303</v>
      </c>
      <c r="CC5" s="40">
        <f t="shared" si="1"/>
        <v>-0.13697326029778933</v>
      </c>
      <c r="CD5" s="40">
        <f t="shared" si="1"/>
        <v>-0.13689319279106349</v>
      </c>
      <c r="CE5" s="40">
        <f t="shared" si="1"/>
        <v>-0.1371569700430656</v>
      </c>
      <c r="CF5" s="40">
        <f t="shared" si="1"/>
        <v>-0.13729678348278307</v>
      </c>
      <c r="CG5" s="40">
        <f t="shared" si="1"/>
        <v>-0.14403915137561973</v>
      </c>
      <c r="CH5" s="40">
        <f t="shared" si="1"/>
        <v>-0.14874007490298596</v>
      </c>
      <c r="CI5" s="40">
        <f t="shared" si="1"/>
        <v>-0.15329174068059404</v>
      </c>
      <c r="CJ5" s="40">
        <f t="shared" si="1"/>
        <v>-0.15820648303909024</v>
      </c>
      <c r="CK5" s="40">
        <f t="shared" si="1"/>
        <v>-0.16243410369372158</v>
      </c>
      <c r="CL5" s="40">
        <f t="shared" si="1"/>
        <v>-0.15794464308198797</v>
      </c>
      <c r="CM5" s="40">
        <f t="shared" si="1"/>
        <v>-0.15512149839594069</v>
      </c>
      <c r="CN5" s="40">
        <f t="shared" si="1"/>
        <v>-0.18055032295081686</v>
      </c>
      <c r="CO5" s="40">
        <f t="shared" si="1"/>
        <v>-0.18679042395599998</v>
      </c>
      <c r="CQ5" s="11"/>
      <c r="CR5" s="40"/>
    </row>
    <row r="6" spans="2:96">
      <c r="B6" s="31" t="s">
        <v>41</v>
      </c>
      <c r="C6" s="32" t="s">
        <v>42</v>
      </c>
      <c r="D6" s="152">
        <v>0.30233149512244972</v>
      </c>
      <c r="E6" s="152">
        <v>0.31772578366912746</v>
      </c>
      <c r="F6" s="152">
        <v>0.30413795704046048</v>
      </c>
      <c r="G6" s="152">
        <v>0.30253037162115254</v>
      </c>
      <c r="H6" s="152">
        <v>0.30906833120661387</v>
      </c>
      <c r="I6" s="152">
        <v>0.30701491643217355</v>
      </c>
      <c r="J6" s="152">
        <v>0.29972350459081548</v>
      </c>
      <c r="K6" s="152">
        <v>0.29451876715873526</v>
      </c>
      <c r="L6" s="152">
        <v>0.29401268217636728</v>
      </c>
      <c r="M6" s="152">
        <v>0.29259840286177358</v>
      </c>
      <c r="N6" s="152">
        <v>0.29214731852035736</v>
      </c>
      <c r="O6" s="152">
        <v>0.2927995442920433</v>
      </c>
      <c r="P6" s="152">
        <v>0.29429274298197444</v>
      </c>
      <c r="Q6" s="152">
        <v>0.29813142653182623</v>
      </c>
      <c r="R6" s="152">
        <v>0.30694093082111484</v>
      </c>
      <c r="S6" s="152">
        <v>0.31095255010025358</v>
      </c>
      <c r="T6" s="153">
        <v>2</v>
      </c>
      <c r="U6" s="8"/>
      <c r="V6" s="8"/>
      <c r="W6" s="8"/>
      <c r="X6" s="8"/>
      <c r="Y6" s="8"/>
      <c r="Z6" s="8"/>
      <c r="AA6" s="8"/>
      <c r="AB6" s="8"/>
      <c r="AD6" s="154">
        <v>8.1903759675868297</v>
      </c>
      <c r="AE6" s="154">
        <v>8.2864016799553415</v>
      </c>
      <c r="AF6" s="154">
        <v>8.1849818068426341</v>
      </c>
      <c r="AG6" s="154">
        <v>8.3081688332110915</v>
      </c>
      <c r="AH6" s="154">
        <v>8.4062661440392183</v>
      </c>
      <c r="AI6" s="154">
        <v>8.4774741093043158</v>
      </c>
      <c r="AJ6" s="154">
        <v>8.5445373469213575</v>
      </c>
      <c r="AK6" s="154">
        <v>8.5708796430305316</v>
      </c>
      <c r="AL6" s="154">
        <v>8.6229218529224241</v>
      </c>
      <c r="AM6" s="154">
        <v>8.6763858952788979</v>
      </c>
      <c r="AN6" s="154">
        <v>8.7260930259140306</v>
      </c>
      <c r="AO6" s="154">
        <v>8.7712980102336733</v>
      </c>
      <c r="AP6" s="154">
        <v>8.8261429808268907</v>
      </c>
      <c r="AQ6" s="154">
        <v>8.8950113020533372</v>
      </c>
      <c r="AR6" s="154">
        <v>8.9158998671653613</v>
      </c>
      <c r="AS6" s="154">
        <v>8.9678526002107208</v>
      </c>
      <c r="AT6" s="7"/>
      <c r="AU6" s="7"/>
      <c r="AV6" s="11" t="s">
        <v>42</v>
      </c>
      <c r="AW6" s="8">
        <f t="shared" ref="AW6:AW69" si="2">SLOPE(D6:S6,AD6:AS6)</f>
        <v>-9.6707344494251762E-3</v>
      </c>
      <c r="AX6" s="8">
        <f t="shared" ref="AX6:AX69" si="3">PEARSON(D6:S6,AD6:AS6)^2</f>
        <v>0.10517048293780031</v>
      </c>
      <c r="AZ6" s="156" t="s">
        <v>76</v>
      </c>
      <c r="BA6" s="152">
        <v>-0.19536965873338571</v>
      </c>
      <c r="BB6" s="152">
        <v>0.92407563915166402</v>
      </c>
      <c r="BE6" s="31" t="s">
        <v>41</v>
      </c>
      <c r="BF6" s="32" t="s">
        <v>42</v>
      </c>
      <c r="BG6" s="40">
        <f t="shared" ref="BG6:BG69" si="4">$BH$2 + AD6*$BJ$2</f>
        <v>0.36893142646340094</v>
      </c>
      <c r="BH6" s="40">
        <f t="shared" ref="BH6:BH69" si="5">$BH$2 + AE6*$BJ$2</f>
        <v>0.36163347232339405</v>
      </c>
      <c r="BI6" s="40">
        <f t="shared" ref="BI6:BI69" si="6">$BH$2 + AF6*$BJ$2</f>
        <v>0.36934138267995975</v>
      </c>
      <c r="BJ6" s="40">
        <f t="shared" ref="BJ6:BJ69" si="7">$BH$2 + AG6*$BJ$2</f>
        <v>0.35997916867595703</v>
      </c>
      <c r="BK6" s="40">
        <f t="shared" ref="BK6:BK69" si="8">$BH$2 + AH6*$BJ$2</f>
        <v>0.35252377305301941</v>
      </c>
      <c r="BL6" s="40">
        <f t="shared" ref="BL6:BL69" si="9">$BH$2 + AI6*$BJ$2</f>
        <v>0.347111967692872</v>
      </c>
      <c r="BM6" s="40">
        <f t="shared" ref="BM6:BM69" si="10">$BH$2 + AJ6*$BJ$2</f>
        <v>0.34201516163397683</v>
      </c>
      <c r="BN6" s="40">
        <f t="shared" ref="BN6:BN69" si="11">$BH$2 + AK6*$BJ$2</f>
        <v>0.34001314712967956</v>
      </c>
      <c r="BO6" s="40">
        <f t="shared" ref="BO6:BO69" si="12">$BH$2 + AL6*$BJ$2</f>
        <v>0.33605793917789573</v>
      </c>
      <c r="BP6" s="40">
        <f t="shared" ref="BP6:BP69" si="13">$BH$2 + AM6*$BJ$2</f>
        <v>0.33199467195880372</v>
      </c>
      <c r="BQ6" s="40">
        <f t="shared" ref="BQ6:BQ69" si="14">$BH$2 + AN6*$BJ$2</f>
        <v>0.32821693003053365</v>
      </c>
      <c r="BR6" s="40">
        <f t="shared" ref="BR6:BR69" si="15">$BH$2 + AO6*$BJ$2</f>
        <v>0.32478135122224083</v>
      </c>
      <c r="BS6" s="40">
        <f t="shared" ref="BS6:BS69" si="16">$BH$2 + AP6*$BJ$2</f>
        <v>0.32061313345715625</v>
      </c>
      <c r="BT6" s="40">
        <f t="shared" ref="BT6:BT69" si="17">$BH$2 + AQ6*$BJ$2</f>
        <v>0.31537914104394638</v>
      </c>
      <c r="BU6" s="40">
        <f t="shared" ref="BU6:BU69" si="18">$BH$2 + AR6*$BJ$2</f>
        <v>0.31379161009543255</v>
      </c>
      <c r="BV6" s="40">
        <f t="shared" ref="BV6:BV69" si="19">$BH$2 + AS6*$BJ$2</f>
        <v>0.30984320238398522</v>
      </c>
      <c r="BX6" s="31" t="s">
        <v>41</v>
      </c>
      <c r="BY6" s="32" t="s">
        <v>42</v>
      </c>
      <c r="BZ6" s="40">
        <f t="shared" ref="BZ6:BZ69" si="20">BG6-D6</f>
        <v>6.6599931340951213E-2</v>
      </c>
      <c r="CA6" s="40">
        <f t="shared" ref="CA6:CA69" si="21">BH6-E6</f>
        <v>4.3907688654266586E-2</v>
      </c>
      <c r="CB6" s="40">
        <f t="shared" ref="CB6:CB69" si="22">BI6-F6</f>
        <v>6.5203425639499268E-2</v>
      </c>
      <c r="CC6" s="40">
        <f t="shared" ref="CC6:CC69" si="23">BJ6-G6</f>
        <v>5.744879705480449E-2</v>
      </c>
      <c r="CD6" s="40">
        <f t="shared" ref="CD6:CD69" si="24">BK6-H6</f>
        <v>4.345544184640554E-2</v>
      </c>
      <c r="CE6" s="40">
        <f t="shared" ref="CE6:CE69" si="25">BL6-I6</f>
        <v>4.0097051260698457E-2</v>
      </c>
      <c r="CF6" s="40">
        <f t="shared" ref="CF6:CF69" si="26">BM6-J6</f>
        <v>4.2291657043161346E-2</v>
      </c>
      <c r="CG6" s="40">
        <f t="shared" ref="CG6:CG69" si="27">BN6-K6</f>
        <v>4.5494379970944299E-2</v>
      </c>
      <c r="CH6" s="40">
        <f t="shared" ref="CH6:CH69" si="28">BO6-L6</f>
        <v>4.2045257001528447E-2</v>
      </c>
      <c r="CI6" s="40">
        <f t="shared" ref="CI6:CI69" si="29">BP6-M6</f>
        <v>3.9396269097030145E-2</v>
      </c>
      <c r="CJ6" s="40">
        <f t="shared" ref="CJ6:CJ69" si="30">BQ6-N6</f>
        <v>3.6069611510176292E-2</v>
      </c>
      <c r="CK6" s="40">
        <f t="shared" ref="CK6:CK69" si="31">BR6-O6</f>
        <v>3.1981806930197532E-2</v>
      </c>
      <c r="CL6" s="40">
        <f t="shared" ref="CL6:CL69" si="32">BS6-P6</f>
        <v>2.632039047518181E-2</v>
      </c>
      <c r="CM6" s="40">
        <f t="shared" ref="CM6:CM69" si="33">BT6-Q6</f>
        <v>1.7247714512120149E-2</v>
      </c>
      <c r="CN6" s="40">
        <f t="shared" ref="CN6:CN69" si="34">BU6-R6</f>
        <v>6.8506792743177058E-3</v>
      </c>
      <c r="CO6" s="40">
        <f t="shared" ref="CO6:CO69" si="35">BV6-S6</f>
        <v>-1.1093477162683607E-3</v>
      </c>
      <c r="CQ6" s="11"/>
      <c r="CR6" s="40"/>
    </row>
    <row r="7" spans="2:96">
      <c r="B7" s="31" t="s">
        <v>43</v>
      </c>
      <c r="C7" s="32" t="s">
        <v>44</v>
      </c>
      <c r="D7" s="152">
        <v>0.30505702151284436</v>
      </c>
      <c r="E7" s="152">
        <v>0.29012566241925519</v>
      </c>
      <c r="F7" s="152">
        <v>0.2989706833504901</v>
      </c>
      <c r="G7" s="152">
        <v>0.29110366072912441</v>
      </c>
      <c r="H7" s="152">
        <v>0.29820340562474951</v>
      </c>
      <c r="I7" s="152">
        <v>0.29652874194923645</v>
      </c>
      <c r="J7" s="152">
        <v>0.29265522696310303</v>
      </c>
      <c r="K7" s="152">
        <v>0.30086663812568265</v>
      </c>
      <c r="L7" s="152">
        <v>0.29017263278731353</v>
      </c>
      <c r="M7" s="152">
        <v>0.28637709830615243</v>
      </c>
      <c r="N7" s="152">
        <v>0.28937198560644178</v>
      </c>
      <c r="O7" s="152">
        <v>0.2818658507966964</v>
      </c>
      <c r="P7" s="152">
        <v>0.28026913477234433</v>
      </c>
      <c r="Q7" s="152">
        <v>0.28116610833721195</v>
      </c>
      <c r="R7" s="152">
        <v>0.28825557864562185</v>
      </c>
      <c r="S7" s="152">
        <v>0.29236927146547759</v>
      </c>
      <c r="T7" s="153">
        <v>2</v>
      </c>
      <c r="U7" s="8"/>
      <c r="V7" s="8"/>
      <c r="W7" s="152" t="s">
        <v>713</v>
      </c>
      <c r="X7" s="152"/>
      <c r="Y7" s="152"/>
      <c r="Z7" s="152"/>
      <c r="AA7" s="8"/>
      <c r="AB7" s="8"/>
      <c r="AD7" s="154">
        <v>8.636068110257332</v>
      </c>
      <c r="AE7" s="154">
        <v>8.6589032494541271</v>
      </c>
      <c r="AF7" s="154">
        <v>8.6541193035888959</v>
      </c>
      <c r="AG7" s="154">
        <v>8.6892263069702018</v>
      </c>
      <c r="AH7" s="154">
        <v>8.7064842129703663</v>
      </c>
      <c r="AI7" s="154">
        <v>8.713901561155712</v>
      </c>
      <c r="AJ7" s="154">
        <v>8.7249828486492564</v>
      </c>
      <c r="AK7" s="154">
        <v>8.7561661104848252</v>
      </c>
      <c r="AL7" s="154">
        <v>8.8079977179965496</v>
      </c>
      <c r="AM7" s="154">
        <v>8.84372777607609</v>
      </c>
      <c r="AN7" s="154">
        <v>8.8784924251908048</v>
      </c>
      <c r="AO7" s="154">
        <v>8.8832827504190135</v>
      </c>
      <c r="AP7" s="154">
        <v>8.8977633717788169</v>
      </c>
      <c r="AQ7" s="154">
        <v>8.9063764026511052</v>
      </c>
      <c r="AR7" s="154">
        <v>8.9120856863243354</v>
      </c>
      <c r="AS7" s="154">
        <v>8.9342137730551752</v>
      </c>
      <c r="AT7" s="7"/>
      <c r="AU7" s="7"/>
      <c r="AV7" s="11" t="s">
        <v>44</v>
      </c>
      <c r="AW7" s="8">
        <f t="shared" si="2"/>
        <v>-4.9284736567301833E-2</v>
      </c>
      <c r="AX7" s="8">
        <f t="shared" si="3"/>
        <v>0.53013520304552053</v>
      </c>
      <c r="AZ7" s="156" t="s">
        <v>281</v>
      </c>
      <c r="BA7" s="152">
        <v>-0.16823852762000549</v>
      </c>
      <c r="BB7" s="152">
        <v>0.79428228233561338</v>
      </c>
      <c r="BE7" s="31" t="s">
        <v>43</v>
      </c>
      <c r="BF7" s="32" t="s">
        <v>44</v>
      </c>
      <c r="BG7" s="40">
        <f t="shared" si="4"/>
        <v>0.3350588236204427</v>
      </c>
      <c r="BH7" s="40">
        <f t="shared" si="5"/>
        <v>0.3333233530414863</v>
      </c>
      <c r="BI7" s="40">
        <f t="shared" si="6"/>
        <v>0.33368693292724383</v>
      </c>
      <c r="BJ7" s="40">
        <f t="shared" si="7"/>
        <v>0.33101880067026468</v>
      </c>
      <c r="BK7" s="40">
        <f t="shared" si="8"/>
        <v>0.32970719981425212</v>
      </c>
      <c r="BL7" s="40">
        <f t="shared" si="9"/>
        <v>0.32914348135216587</v>
      </c>
      <c r="BM7" s="40">
        <f t="shared" si="10"/>
        <v>0.32830130350265652</v>
      </c>
      <c r="BN7" s="40">
        <f t="shared" si="11"/>
        <v>0.32593137560315322</v>
      </c>
      <c r="BO7" s="40">
        <f t="shared" si="12"/>
        <v>0.32199217343226216</v>
      </c>
      <c r="BP7" s="40">
        <f t="shared" si="13"/>
        <v>0.31927668901821715</v>
      </c>
      <c r="BQ7" s="40">
        <f t="shared" si="14"/>
        <v>0.3166345756854988</v>
      </c>
      <c r="BR7" s="40">
        <f t="shared" si="15"/>
        <v>0.31627051096815495</v>
      </c>
      <c r="BS7" s="40">
        <f t="shared" si="16"/>
        <v>0.31516998374480987</v>
      </c>
      <c r="BT7" s="40">
        <f t="shared" si="17"/>
        <v>0.31451539339851597</v>
      </c>
      <c r="BU7" s="40">
        <f t="shared" si="18"/>
        <v>0.31408148783935053</v>
      </c>
      <c r="BV7" s="40">
        <f t="shared" si="19"/>
        <v>0.31239975324780667</v>
      </c>
      <c r="BX7" s="31" t="s">
        <v>43</v>
      </c>
      <c r="BY7" s="32" t="s">
        <v>44</v>
      </c>
      <c r="BZ7" s="40">
        <f t="shared" si="20"/>
        <v>3.0001802107598341E-2</v>
      </c>
      <c r="CA7" s="40">
        <f t="shared" si="21"/>
        <v>4.3197690622231111E-2</v>
      </c>
      <c r="CB7" s="40">
        <f t="shared" si="22"/>
        <v>3.4716249576753733E-2</v>
      </c>
      <c r="CC7" s="40">
        <f t="shared" si="23"/>
        <v>3.9915139941140265E-2</v>
      </c>
      <c r="CD7" s="40">
        <f t="shared" si="24"/>
        <v>3.150379418950261E-2</v>
      </c>
      <c r="CE7" s="40">
        <f t="shared" si="25"/>
        <v>3.2614739402929416E-2</v>
      </c>
      <c r="CF7" s="40">
        <f t="shared" si="26"/>
        <v>3.5646076539553484E-2</v>
      </c>
      <c r="CG7" s="40">
        <f t="shared" si="27"/>
        <v>2.5064737477470567E-2</v>
      </c>
      <c r="CH7" s="40">
        <f t="shared" si="28"/>
        <v>3.181954064494863E-2</v>
      </c>
      <c r="CI7" s="40">
        <f t="shared" si="29"/>
        <v>3.2899590712064719E-2</v>
      </c>
      <c r="CJ7" s="40">
        <f t="shared" si="30"/>
        <v>2.7262590079057014E-2</v>
      </c>
      <c r="CK7" s="40">
        <f t="shared" si="31"/>
        <v>3.4404660171458545E-2</v>
      </c>
      <c r="CL7" s="40">
        <f t="shared" si="32"/>
        <v>3.4900848972465537E-2</v>
      </c>
      <c r="CM7" s="40">
        <f t="shared" si="33"/>
        <v>3.3349285061304024E-2</v>
      </c>
      <c r="CN7" s="40">
        <f t="shared" si="34"/>
        <v>2.582590919372868E-2</v>
      </c>
      <c r="CO7" s="40">
        <f t="shared" si="35"/>
        <v>2.0030481782329079E-2</v>
      </c>
      <c r="CQ7" s="11"/>
      <c r="CR7" s="40"/>
    </row>
    <row r="8" spans="2:96">
      <c r="B8" s="31" t="s">
        <v>45</v>
      </c>
      <c r="C8" s="32" t="s">
        <v>46</v>
      </c>
      <c r="D8" s="152">
        <v>0.22223165773144396</v>
      </c>
      <c r="E8" s="152">
        <v>0.22233999106477731</v>
      </c>
      <c r="F8" s="152">
        <v>0.22244832439811066</v>
      </c>
      <c r="G8" s="152">
        <v>0.22255665773144398</v>
      </c>
      <c r="H8" s="152">
        <v>0.22266499106477733</v>
      </c>
      <c r="I8" s="152">
        <v>0.22277332439811062</v>
      </c>
      <c r="J8" s="152">
        <v>0.22294832439811066</v>
      </c>
      <c r="K8" s="152">
        <v>0.22312332439811064</v>
      </c>
      <c r="L8" s="152">
        <v>0.22329832439811068</v>
      </c>
      <c r="M8" s="152">
        <v>0.22391632439811063</v>
      </c>
      <c r="N8" s="152">
        <v>0.22329532439811065</v>
      </c>
      <c r="O8" s="152">
        <v>0.22403432439811066</v>
      </c>
      <c r="P8" s="152">
        <v>0.223461657731444</v>
      </c>
      <c r="Q8" s="152">
        <v>0.22365332439811067</v>
      </c>
      <c r="R8" s="152">
        <v>0.22384499106477732</v>
      </c>
      <c r="S8" s="152">
        <v>0.2238930743970359</v>
      </c>
      <c r="T8" s="153">
        <v>4</v>
      </c>
      <c r="U8" s="8"/>
      <c r="V8" s="8"/>
      <c r="W8" s="152" t="s">
        <v>703</v>
      </c>
      <c r="X8" s="152"/>
      <c r="Y8" s="152"/>
      <c r="Z8" s="152"/>
      <c r="AA8" s="8"/>
      <c r="AB8" s="8"/>
      <c r="AD8" s="154">
        <v>10.285764168944425</v>
      </c>
      <c r="AE8" s="154">
        <v>10.316223376429134</v>
      </c>
      <c r="AF8" s="154">
        <v>10.346682583913843</v>
      </c>
      <c r="AG8" s="154">
        <v>10.377141791398552</v>
      </c>
      <c r="AH8" s="154">
        <v>10.407600998883259</v>
      </c>
      <c r="AI8" s="154">
        <v>10.438060206367968</v>
      </c>
      <c r="AJ8" s="154">
        <v>10.468519413852677</v>
      </c>
      <c r="AK8" s="154">
        <v>10.498978621337386</v>
      </c>
      <c r="AL8" s="154">
        <v>10.529437828822095</v>
      </c>
      <c r="AM8" s="154">
        <v>10.559897036306802</v>
      </c>
      <c r="AN8" s="154">
        <v>10.590356243791511</v>
      </c>
      <c r="AO8" s="154">
        <v>10.62081545127622</v>
      </c>
      <c r="AP8" s="154">
        <v>10.651274658760929</v>
      </c>
      <c r="AQ8" s="154">
        <v>10.681733866245636</v>
      </c>
      <c r="AR8" s="154">
        <v>10.712193073730345</v>
      </c>
      <c r="AS8" s="154">
        <v>10.742094818900213</v>
      </c>
      <c r="AT8" s="7"/>
      <c r="AU8" s="7"/>
      <c r="AV8" s="11" t="s">
        <v>46</v>
      </c>
      <c r="AW8" s="8">
        <f t="shared" si="2"/>
        <v>3.9203379984482766E-3</v>
      </c>
      <c r="AX8" s="8">
        <f t="shared" si="3"/>
        <v>0.87124445650821336</v>
      </c>
      <c r="AZ8" s="156" t="s">
        <v>415</v>
      </c>
      <c r="BA8" s="152">
        <v>-0.1516850320524375</v>
      </c>
      <c r="BB8" s="152">
        <v>0.81676882275902474</v>
      </c>
      <c r="BE8" s="31" t="s">
        <v>45</v>
      </c>
      <c r="BF8" s="32" t="s">
        <v>46</v>
      </c>
      <c r="BG8" s="40">
        <f t="shared" si="4"/>
        <v>0.20968192316022372</v>
      </c>
      <c r="BH8" s="40">
        <f t="shared" si="5"/>
        <v>0.2073670233913858</v>
      </c>
      <c r="BI8" s="40">
        <f t="shared" si="6"/>
        <v>0.20505212362254788</v>
      </c>
      <c r="BJ8" s="40">
        <f t="shared" si="7"/>
        <v>0.20273722385371007</v>
      </c>
      <c r="BK8" s="40">
        <f t="shared" si="8"/>
        <v>0.20042232408487226</v>
      </c>
      <c r="BL8" s="40">
        <f t="shared" si="9"/>
        <v>0.19810742431603434</v>
      </c>
      <c r="BM8" s="40">
        <f t="shared" si="10"/>
        <v>0.19579252454719653</v>
      </c>
      <c r="BN8" s="40">
        <f t="shared" si="11"/>
        <v>0.19347762477835861</v>
      </c>
      <c r="BO8" s="40">
        <f t="shared" si="12"/>
        <v>0.1911627250095207</v>
      </c>
      <c r="BP8" s="40">
        <f t="shared" si="13"/>
        <v>0.188847825240683</v>
      </c>
      <c r="BQ8" s="40">
        <f t="shared" si="14"/>
        <v>0.18653292547184508</v>
      </c>
      <c r="BR8" s="40">
        <f t="shared" si="15"/>
        <v>0.18421802570300727</v>
      </c>
      <c r="BS8" s="40">
        <f t="shared" si="16"/>
        <v>0.18190312593416935</v>
      </c>
      <c r="BT8" s="40">
        <f t="shared" si="17"/>
        <v>0.17958822616533154</v>
      </c>
      <c r="BU8" s="40">
        <f t="shared" si="18"/>
        <v>0.17727332639649374</v>
      </c>
      <c r="BV8" s="40">
        <f t="shared" si="19"/>
        <v>0.1750007937635838</v>
      </c>
      <c r="BX8" s="31" t="s">
        <v>45</v>
      </c>
      <c r="BY8" s="32" t="s">
        <v>46</v>
      </c>
      <c r="BZ8" s="40">
        <f t="shared" si="20"/>
        <v>-1.2549734571220245E-2</v>
      </c>
      <c r="CA8" s="40">
        <f t="shared" si="21"/>
        <v>-1.4972967673391513E-2</v>
      </c>
      <c r="CB8" s="40">
        <f t="shared" si="22"/>
        <v>-1.7396200775562781E-2</v>
      </c>
      <c r="CC8" s="40">
        <f t="shared" si="23"/>
        <v>-1.9819433877733911E-2</v>
      </c>
      <c r="CD8" s="40">
        <f t="shared" si="24"/>
        <v>-2.2242666979905068E-2</v>
      </c>
      <c r="CE8" s="40">
        <f t="shared" si="25"/>
        <v>-2.4665900082076281E-2</v>
      </c>
      <c r="CF8" s="40">
        <f t="shared" si="26"/>
        <v>-2.7155799850914125E-2</v>
      </c>
      <c r="CG8" s="40">
        <f t="shared" si="27"/>
        <v>-2.9645699619752025E-2</v>
      </c>
      <c r="CH8" s="40">
        <f t="shared" si="28"/>
        <v>-3.213559938858998E-2</v>
      </c>
      <c r="CI8" s="40">
        <f t="shared" si="29"/>
        <v>-3.5068499157427629E-2</v>
      </c>
      <c r="CJ8" s="40">
        <f t="shared" si="30"/>
        <v>-3.6762398926265566E-2</v>
      </c>
      <c r="CK8" s="40">
        <f t="shared" si="31"/>
        <v>-3.9816298695103391E-2</v>
      </c>
      <c r="CL8" s="40">
        <f t="shared" si="32"/>
        <v>-4.1558531797274645E-2</v>
      </c>
      <c r="CM8" s="40">
        <f t="shared" si="33"/>
        <v>-4.4065098232779126E-2</v>
      </c>
      <c r="CN8" s="40">
        <f t="shared" si="34"/>
        <v>-4.657166466828358E-2</v>
      </c>
      <c r="CO8" s="40">
        <f t="shared" si="35"/>
        <v>-4.8892280633452107E-2</v>
      </c>
      <c r="CQ8" s="11"/>
      <c r="CR8" s="40"/>
    </row>
    <row r="9" spans="2:96">
      <c r="B9" s="31" t="s">
        <v>47</v>
      </c>
      <c r="C9" s="32" t="s">
        <v>48</v>
      </c>
      <c r="D9" s="152">
        <v>0.57191070519111487</v>
      </c>
      <c r="E9" s="152">
        <v>0.57098522091617798</v>
      </c>
      <c r="F9" s="152">
        <v>0.5674982507597881</v>
      </c>
      <c r="G9" s="152">
        <v>0.56440439279090804</v>
      </c>
      <c r="H9" s="152">
        <v>0.55648590071702808</v>
      </c>
      <c r="I9" s="152">
        <v>0.56036085370804445</v>
      </c>
      <c r="J9" s="152">
        <v>0.55733246851133711</v>
      </c>
      <c r="K9" s="152">
        <v>0.56118371013013568</v>
      </c>
      <c r="L9" s="152">
        <v>0.55413340129608768</v>
      </c>
      <c r="M9" s="152">
        <v>0.55901882136396364</v>
      </c>
      <c r="N9" s="152">
        <v>0.55097524300665268</v>
      </c>
      <c r="O9" s="152">
        <v>0.55083048473941243</v>
      </c>
      <c r="P9" s="152">
        <v>0.54325049966487093</v>
      </c>
      <c r="Q9" s="152">
        <v>0.53775306906655274</v>
      </c>
      <c r="R9" s="152">
        <v>0.54020150741986794</v>
      </c>
      <c r="S9" s="152">
        <v>0.54333929557591321</v>
      </c>
      <c r="T9" s="153">
        <v>2</v>
      </c>
      <c r="U9" s="8"/>
      <c r="V9" s="8"/>
      <c r="W9" s="152"/>
      <c r="X9" s="152"/>
      <c r="Y9" s="152"/>
      <c r="Z9" s="152"/>
      <c r="AA9" s="8"/>
      <c r="AB9" s="8"/>
      <c r="AD9" s="154">
        <v>7.6716663827309626</v>
      </c>
      <c r="AE9" s="154">
        <v>7.7504008495667351</v>
      </c>
      <c r="AF9" s="154">
        <v>7.8010769536457572</v>
      </c>
      <c r="AG9" s="154">
        <v>7.8423531072101929</v>
      </c>
      <c r="AH9" s="154">
        <v>7.8488440009765696</v>
      </c>
      <c r="AI9" s="154">
        <v>7.8512819134091369</v>
      </c>
      <c r="AJ9" s="154">
        <v>7.8528986697269358</v>
      </c>
      <c r="AK9" s="154">
        <v>7.9574404603098365</v>
      </c>
      <c r="AL9" s="154">
        <v>7.958645225870308</v>
      </c>
      <c r="AM9" s="154">
        <v>8.0338996272510226</v>
      </c>
      <c r="AN9" s="154">
        <v>8.1918764374311035</v>
      </c>
      <c r="AO9" s="154">
        <v>8.3341738117252309</v>
      </c>
      <c r="AP9" s="154">
        <v>8.4919487990332492</v>
      </c>
      <c r="AQ9" s="154">
        <v>8.5908027994940479</v>
      </c>
      <c r="AR9" s="154">
        <v>8.571242389289301</v>
      </c>
      <c r="AS9" s="154">
        <v>8.6378661172993567</v>
      </c>
      <c r="AT9" s="7"/>
      <c r="AU9" s="7"/>
      <c r="AV9" s="11" t="s">
        <v>48</v>
      </c>
      <c r="AW9" s="8">
        <f t="shared" si="2"/>
        <v>-3.0047656122583252E-2</v>
      </c>
      <c r="AX9" s="8">
        <f t="shared" si="3"/>
        <v>0.88290283004625003</v>
      </c>
      <c r="AZ9" s="156" t="s">
        <v>253</v>
      </c>
      <c r="BA9" s="152">
        <v>-0.13539962709956987</v>
      </c>
      <c r="BB9" s="152">
        <v>0.74308576370922486</v>
      </c>
      <c r="BE9" s="31" t="s">
        <v>47</v>
      </c>
      <c r="BF9" s="32" t="s">
        <v>48</v>
      </c>
      <c r="BG9" s="40">
        <f t="shared" si="4"/>
        <v>0.40835335491244684</v>
      </c>
      <c r="BH9" s="40">
        <f t="shared" si="5"/>
        <v>0.40236953543292808</v>
      </c>
      <c r="BI9" s="40">
        <f t="shared" si="6"/>
        <v>0.39851815152292247</v>
      </c>
      <c r="BJ9" s="40">
        <f t="shared" si="7"/>
        <v>0.39538116385202526</v>
      </c>
      <c r="BK9" s="40">
        <f t="shared" si="8"/>
        <v>0.39488785592578068</v>
      </c>
      <c r="BL9" s="40">
        <f t="shared" si="9"/>
        <v>0.39470257458090552</v>
      </c>
      <c r="BM9" s="40">
        <f t="shared" si="10"/>
        <v>0.3945797011007528</v>
      </c>
      <c r="BN9" s="40">
        <f t="shared" si="11"/>
        <v>0.38663452501645235</v>
      </c>
      <c r="BO9" s="40">
        <f t="shared" si="12"/>
        <v>0.38654296283385658</v>
      </c>
      <c r="BP9" s="40">
        <f t="shared" si="13"/>
        <v>0.38082362832892225</v>
      </c>
      <c r="BQ9" s="40">
        <f t="shared" si="14"/>
        <v>0.36881739075523612</v>
      </c>
      <c r="BR9" s="40">
        <f t="shared" si="15"/>
        <v>0.35800279030888238</v>
      </c>
      <c r="BS9" s="40">
        <f t="shared" si="16"/>
        <v>0.34601189127347298</v>
      </c>
      <c r="BT9" s="40">
        <f t="shared" si="17"/>
        <v>0.33849898723845229</v>
      </c>
      <c r="BU9" s="40">
        <f t="shared" si="18"/>
        <v>0.33998557841401311</v>
      </c>
      <c r="BV9" s="40">
        <f t="shared" si="19"/>
        <v>0.33492217508524891</v>
      </c>
      <c r="BX9" s="31" t="s">
        <v>47</v>
      </c>
      <c r="BY9" s="32" t="s">
        <v>48</v>
      </c>
      <c r="BZ9" s="40">
        <f t="shared" si="20"/>
        <v>-0.16355735027866802</v>
      </c>
      <c r="CA9" s="40">
        <f t="shared" si="21"/>
        <v>-0.1686156854832499</v>
      </c>
      <c r="CB9" s="40">
        <f t="shared" si="22"/>
        <v>-0.16898009923686563</v>
      </c>
      <c r="CC9" s="40">
        <f t="shared" si="23"/>
        <v>-0.16902322893888277</v>
      </c>
      <c r="CD9" s="40">
        <f t="shared" si="24"/>
        <v>-0.1615980447912474</v>
      </c>
      <c r="CE9" s="40">
        <f t="shared" si="25"/>
        <v>-0.16565827912713893</v>
      </c>
      <c r="CF9" s="40">
        <f t="shared" si="26"/>
        <v>-0.16275276741058431</v>
      </c>
      <c r="CG9" s="40">
        <f t="shared" si="27"/>
        <v>-0.17454918511368334</v>
      </c>
      <c r="CH9" s="40">
        <f t="shared" si="28"/>
        <v>-0.16759043846223109</v>
      </c>
      <c r="CI9" s="40">
        <f t="shared" si="29"/>
        <v>-0.17819519303504139</v>
      </c>
      <c r="CJ9" s="40">
        <f t="shared" si="30"/>
        <v>-0.18215785225141656</v>
      </c>
      <c r="CK9" s="40">
        <f t="shared" si="31"/>
        <v>-0.19282769443053005</v>
      </c>
      <c r="CL9" s="40">
        <f t="shared" si="32"/>
        <v>-0.19723860839139795</v>
      </c>
      <c r="CM9" s="40">
        <f t="shared" si="33"/>
        <v>-0.19925408182810045</v>
      </c>
      <c r="CN9" s="40">
        <f t="shared" si="34"/>
        <v>-0.20021592900585483</v>
      </c>
      <c r="CO9" s="40">
        <f t="shared" si="35"/>
        <v>-0.2084171204906643</v>
      </c>
      <c r="CQ9" s="11"/>
      <c r="CR9" s="40"/>
    </row>
    <row r="10" spans="2:96">
      <c r="B10" s="31" t="s">
        <v>49</v>
      </c>
      <c r="C10" s="32" t="s">
        <v>50</v>
      </c>
      <c r="D10" s="152">
        <v>0.3422904177518149</v>
      </c>
      <c r="E10" s="152">
        <v>0.34236785677620513</v>
      </c>
      <c r="F10" s="152">
        <v>0.34286196246726203</v>
      </c>
      <c r="G10" s="152">
        <v>0.3425121657192946</v>
      </c>
      <c r="H10" s="152">
        <v>0.3425790356379938</v>
      </c>
      <c r="I10" s="152">
        <v>0.34306257222335962</v>
      </c>
      <c r="J10" s="152">
        <v>0.33142110880872544</v>
      </c>
      <c r="K10" s="152">
        <v>0.34311297872742458</v>
      </c>
      <c r="L10" s="152">
        <v>0.34447897300904512</v>
      </c>
      <c r="M10" s="152">
        <v>0.3441889949314989</v>
      </c>
      <c r="N10" s="152">
        <v>0.3485686696655575</v>
      </c>
      <c r="O10" s="152">
        <v>0.35145876106628271</v>
      </c>
      <c r="P10" s="152">
        <v>0.35152767191145246</v>
      </c>
      <c r="Q10" s="152">
        <v>0.35503651329485514</v>
      </c>
      <c r="R10" s="152">
        <v>0.3586495213449245</v>
      </c>
      <c r="S10" s="152">
        <v>0.36251927938850992</v>
      </c>
      <c r="T10" s="153">
        <v>4</v>
      </c>
      <c r="U10" s="8"/>
      <c r="V10" s="8"/>
      <c r="W10" s="152"/>
      <c r="X10" s="152"/>
      <c r="Y10" s="152"/>
      <c r="Z10" s="152"/>
      <c r="AA10" s="8"/>
      <c r="AB10" s="8"/>
      <c r="AD10" s="154">
        <v>9.454256334332932</v>
      </c>
      <c r="AE10" s="154">
        <v>9.4932685556240273</v>
      </c>
      <c r="AF10" s="154">
        <v>9.5147345641160186</v>
      </c>
      <c r="AG10" s="154">
        <v>9.5324240828081983</v>
      </c>
      <c r="AH10" s="154">
        <v>9.5489019968809483</v>
      </c>
      <c r="AI10" s="154">
        <v>9.5416847351701382</v>
      </c>
      <c r="AJ10" s="154">
        <v>9.5439949537719109</v>
      </c>
      <c r="AK10" s="154">
        <v>9.5516963771277137</v>
      </c>
      <c r="AL10" s="154">
        <v>9.5858349018686209</v>
      </c>
      <c r="AM10" s="154">
        <v>9.6396596249431727</v>
      </c>
      <c r="AN10" s="154">
        <v>9.6672361521241861</v>
      </c>
      <c r="AO10" s="154">
        <v>9.7790797361988115</v>
      </c>
      <c r="AP10" s="154">
        <v>9.8538643664774206</v>
      </c>
      <c r="AQ10" s="154">
        <v>9.8440615641190821</v>
      </c>
      <c r="AR10" s="154">
        <v>9.7440259586829345</v>
      </c>
      <c r="AS10" s="154">
        <v>9.770735489715646</v>
      </c>
      <c r="AT10" s="7"/>
      <c r="AU10" s="7"/>
      <c r="AV10" s="11" t="s">
        <v>50</v>
      </c>
      <c r="AW10" s="8">
        <f t="shared" si="2"/>
        <v>4.6235062720743875E-2</v>
      </c>
      <c r="AX10" s="8">
        <f t="shared" si="3"/>
        <v>0.62563081441639912</v>
      </c>
      <c r="AZ10" s="156" t="s">
        <v>182</v>
      </c>
      <c r="BA10" s="152">
        <v>-0.11550745022819399</v>
      </c>
      <c r="BB10" s="152">
        <v>0.87332704526852123</v>
      </c>
      <c r="BE10" s="31" t="s">
        <v>49</v>
      </c>
      <c r="BF10" s="32" t="s">
        <v>50</v>
      </c>
      <c r="BG10" s="40">
        <f t="shared" si="4"/>
        <v>0.27287651859069717</v>
      </c>
      <c r="BH10" s="40">
        <f t="shared" si="5"/>
        <v>0.2699115897725739</v>
      </c>
      <c r="BI10" s="40">
        <f t="shared" si="6"/>
        <v>0.26828017312718255</v>
      </c>
      <c r="BJ10" s="40">
        <f t="shared" si="7"/>
        <v>0.26693576970657684</v>
      </c>
      <c r="BK10" s="40">
        <f t="shared" si="8"/>
        <v>0.26568344823704793</v>
      </c>
      <c r="BL10" s="40">
        <f t="shared" si="9"/>
        <v>0.26623196012706951</v>
      </c>
      <c r="BM10" s="40">
        <f t="shared" si="10"/>
        <v>0.26605638351333472</v>
      </c>
      <c r="BN10" s="40">
        <f t="shared" si="11"/>
        <v>0.26547107533829373</v>
      </c>
      <c r="BO10" s="40">
        <f t="shared" si="12"/>
        <v>0.26287654745798483</v>
      </c>
      <c r="BP10" s="40">
        <f t="shared" si="13"/>
        <v>0.25878586850431884</v>
      </c>
      <c r="BQ10" s="40">
        <f t="shared" si="14"/>
        <v>0.2566900524385618</v>
      </c>
      <c r="BR10" s="40">
        <f t="shared" si="15"/>
        <v>0.24818994004889028</v>
      </c>
      <c r="BS10" s="40">
        <f t="shared" si="16"/>
        <v>0.24250630814771601</v>
      </c>
      <c r="BT10" s="40">
        <f t="shared" si="17"/>
        <v>0.24325132112694969</v>
      </c>
      <c r="BU10" s="40">
        <f t="shared" si="18"/>
        <v>0.25085402714009697</v>
      </c>
      <c r="BV10" s="40">
        <f t="shared" si="19"/>
        <v>0.24882410278161082</v>
      </c>
      <c r="BX10" s="31" t="s">
        <v>49</v>
      </c>
      <c r="BY10" s="32" t="s">
        <v>50</v>
      </c>
      <c r="BZ10" s="40">
        <f t="shared" si="20"/>
        <v>-6.9413899161117731E-2</v>
      </c>
      <c r="CA10" s="40">
        <f t="shared" si="21"/>
        <v>-7.2456267003631225E-2</v>
      </c>
      <c r="CB10" s="40">
        <f t="shared" si="22"/>
        <v>-7.4581789340079474E-2</v>
      </c>
      <c r="CC10" s="40">
        <f t="shared" si="23"/>
        <v>-7.5576396012717761E-2</v>
      </c>
      <c r="CD10" s="40">
        <f t="shared" si="24"/>
        <v>-7.6895587400945875E-2</v>
      </c>
      <c r="CE10" s="40">
        <f t="shared" si="25"/>
        <v>-7.6830612096290107E-2</v>
      </c>
      <c r="CF10" s="40">
        <f t="shared" si="26"/>
        <v>-6.5364725295390724E-2</v>
      </c>
      <c r="CG10" s="40">
        <f t="shared" si="27"/>
        <v>-7.7641903389130851E-2</v>
      </c>
      <c r="CH10" s="40">
        <f t="shared" si="28"/>
        <v>-8.1602425551060287E-2</v>
      </c>
      <c r="CI10" s="40">
        <f t="shared" si="29"/>
        <v>-8.5403126427180065E-2</v>
      </c>
      <c r="CJ10" s="40">
        <f t="shared" si="30"/>
        <v>-9.1878617226995696E-2</v>
      </c>
      <c r="CK10" s="40">
        <f t="shared" si="31"/>
        <v>-0.10326882101739243</v>
      </c>
      <c r="CL10" s="40">
        <f t="shared" si="32"/>
        <v>-0.10902136376373645</v>
      </c>
      <c r="CM10" s="40">
        <f t="shared" si="33"/>
        <v>-0.11178519216790544</v>
      </c>
      <c r="CN10" s="40">
        <f t="shared" si="34"/>
        <v>-0.10779549420482754</v>
      </c>
      <c r="CO10" s="40">
        <f t="shared" si="35"/>
        <v>-0.1136951766068991</v>
      </c>
      <c r="CQ10" s="11"/>
      <c r="CR10" s="40"/>
    </row>
    <row r="11" spans="2:96">
      <c r="B11" s="31" t="s">
        <v>51</v>
      </c>
      <c r="C11" s="32" t="s">
        <v>52</v>
      </c>
      <c r="D11" s="152">
        <v>0.19939133625255537</v>
      </c>
      <c r="E11" s="152">
        <v>0.19909190826557024</v>
      </c>
      <c r="F11" s="152">
        <v>0.19898876892556286</v>
      </c>
      <c r="G11" s="152">
        <v>0.19822528530241521</v>
      </c>
      <c r="H11" s="152">
        <v>0.19792700660064533</v>
      </c>
      <c r="I11" s="152">
        <v>0.19759643240021907</v>
      </c>
      <c r="J11" s="152">
        <v>0.19738538829111432</v>
      </c>
      <c r="K11" s="152">
        <v>0.19676181097095771</v>
      </c>
      <c r="L11" s="152">
        <v>0.19796049484084635</v>
      </c>
      <c r="M11" s="152">
        <v>0.19780198979869215</v>
      </c>
      <c r="N11" s="152">
        <v>0.1983574808009845</v>
      </c>
      <c r="O11" s="152">
        <v>0.19778943687136405</v>
      </c>
      <c r="P11" s="152">
        <v>0.19702661853466344</v>
      </c>
      <c r="Q11" s="152">
        <v>0.19805829996552796</v>
      </c>
      <c r="R11" s="152">
        <v>0.20110681444631331</v>
      </c>
      <c r="S11" s="152">
        <v>0.20427116225970554</v>
      </c>
      <c r="T11" s="153">
        <v>3</v>
      </c>
      <c r="U11" s="8"/>
      <c r="V11" s="8"/>
      <c r="W11" s="8"/>
      <c r="X11" s="8"/>
      <c r="Y11" s="8"/>
      <c r="Z11" s="8"/>
      <c r="AA11" s="8"/>
      <c r="AB11" s="8"/>
      <c r="AD11" s="154">
        <v>9.1712300347453031</v>
      </c>
      <c r="AE11" s="154">
        <v>9.2121421644310804</v>
      </c>
      <c r="AF11" s="154">
        <v>9.2774784148920961</v>
      </c>
      <c r="AG11" s="154">
        <v>9.3029914671115108</v>
      </c>
      <c r="AH11" s="154">
        <v>9.2568714317202705</v>
      </c>
      <c r="AI11" s="154">
        <v>9.2379724150340632</v>
      </c>
      <c r="AJ11" s="154">
        <v>9.1826677909016343</v>
      </c>
      <c r="AK11" s="154">
        <v>9.0577584826295521</v>
      </c>
      <c r="AL11" s="154">
        <v>9.1332722869910157</v>
      </c>
      <c r="AM11" s="154">
        <v>9.2105955824232471</v>
      </c>
      <c r="AN11" s="154">
        <v>9.2890868912523583</v>
      </c>
      <c r="AO11" s="154">
        <v>9.3607507154649028</v>
      </c>
      <c r="AP11" s="154">
        <v>9.4339429067913247</v>
      </c>
      <c r="AQ11" s="154">
        <v>9.4894510114689439</v>
      </c>
      <c r="AR11" s="154">
        <v>9.4881020571635108</v>
      </c>
      <c r="AS11" s="154">
        <v>9.5065566838664672</v>
      </c>
      <c r="AT11" s="7"/>
      <c r="AU11" s="7"/>
      <c r="AV11" s="11" t="s">
        <v>52</v>
      </c>
      <c r="AW11" s="8">
        <f t="shared" si="2"/>
        <v>7.2981701664640115E-3</v>
      </c>
      <c r="AX11" s="8">
        <f t="shared" si="3"/>
        <v>0.2874003156935242</v>
      </c>
      <c r="AZ11" s="156" t="s">
        <v>427</v>
      </c>
      <c r="BA11" s="152">
        <v>-0.10684453225904923</v>
      </c>
      <c r="BB11" s="152">
        <v>0.84179322452846728</v>
      </c>
      <c r="BE11" s="31" t="s">
        <v>51</v>
      </c>
      <c r="BF11" s="32" t="s">
        <v>52</v>
      </c>
      <c r="BG11" s="40">
        <f t="shared" si="4"/>
        <v>0.29438651735935695</v>
      </c>
      <c r="BH11" s="40">
        <f t="shared" si="5"/>
        <v>0.29127719550323783</v>
      </c>
      <c r="BI11" s="40">
        <f t="shared" si="6"/>
        <v>0.28631164046820068</v>
      </c>
      <c r="BJ11" s="40">
        <f t="shared" si="7"/>
        <v>0.28437264849952515</v>
      </c>
      <c r="BK11" s="40">
        <f t="shared" si="8"/>
        <v>0.28787777118925939</v>
      </c>
      <c r="BL11" s="40">
        <f t="shared" si="9"/>
        <v>0.28931409645741113</v>
      </c>
      <c r="BM11" s="40">
        <f t="shared" si="10"/>
        <v>0.29351724789147571</v>
      </c>
      <c r="BN11" s="40">
        <f t="shared" si="11"/>
        <v>0.30301035532015397</v>
      </c>
      <c r="BO11" s="40">
        <f t="shared" si="12"/>
        <v>0.2972713061886828</v>
      </c>
      <c r="BP11" s="40">
        <f t="shared" si="13"/>
        <v>0.29139473573583319</v>
      </c>
      <c r="BQ11" s="40">
        <f t="shared" si="14"/>
        <v>0.28542939626482078</v>
      </c>
      <c r="BR11" s="40">
        <f t="shared" si="15"/>
        <v>0.2799829456246673</v>
      </c>
      <c r="BS11" s="40">
        <f t="shared" si="16"/>
        <v>0.27442033908385932</v>
      </c>
      <c r="BT11" s="40">
        <f t="shared" si="17"/>
        <v>0.27020172312836022</v>
      </c>
      <c r="BU11" s="40">
        <f t="shared" si="18"/>
        <v>0.27030424365557315</v>
      </c>
      <c r="BV11" s="40">
        <f t="shared" si="19"/>
        <v>0.26890169202614844</v>
      </c>
      <c r="BX11" s="31" t="s">
        <v>51</v>
      </c>
      <c r="BY11" s="32" t="s">
        <v>52</v>
      </c>
      <c r="BZ11" s="40">
        <f t="shared" si="20"/>
        <v>9.4995181106801579E-2</v>
      </c>
      <c r="CA11" s="40">
        <f t="shared" si="21"/>
        <v>9.2185287237667585E-2</v>
      </c>
      <c r="CB11" s="40">
        <f t="shared" si="22"/>
        <v>8.732287154263782E-2</v>
      </c>
      <c r="CC11" s="40">
        <f t="shared" si="23"/>
        <v>8.6147363197109944E-2</v>
      </c>
      <c r="CD11" s="40">
        <f t="shared" si="24"/>
        <v>8.9950764588614063E-2</v>
      </c>
      <c r="CE11" s="40">
        <f t="shared" si="25"/>
        <v>9.1717664057192061E-2</v>
      </c>
      <c r="CF11" s="40">
        <f t="shared" si="26"/>
        <v>9.6131859600361386E-2</v>
      </c>
      <c r="CG11" s="40">
        <f t="shared" si="27"/>
        <v>0.10624854434919626</v>
      </c>
      <c r="CH11" s="40">
        <f t="shared" si="28"/>
        <v>9.9310811347836453E-2</v>
      </c>
      <c r="CI11" s="40">
        <f t="shared" si="29"/>
        <v>9.3592745937141036E-2</v>
      </c>
      <c r="CJ11" s="40">
        <f t="shared" si="30"/>
        <v>8.7071915463836275E-2</v>
      </c>
      <c r="CK11" s="40">
        <f t="shared" si="31"/>
        <v>8.2193508753303252E-2</v>
      </c>
      <c r="CL11" s="40">
        <f t="shared" si="32"/>
        <v>7.7393720549195882E-2</v>
      </c>
      <c r="CM11" s="40">
        <f t="shared" si="33"/>
        <v>7.214342316283226E-2</v>
      </c>
      <c r="CN11" s="40">
        <f t="shared" si="34"/>
        <v>6.9197429209259836E-2</v>
      </c>
      <c r="CO11" s="40">
        <f t="shared" si="35"/>
        <v>6.4630529766442901E-2</v>
      </c>
      <c r="CQ11" s="11"/>
      <c r="CR11" s="40"/>
    </row>
    <row r="12" spans="2:96">
      <c r="B12" s="31" t="s">
        <v>53</v>
      </c>
      <c r="C12" s="32" t="s">
        <v>54</v>
      </c>
      <c r="D12" s="152">
        <v>0.25658318091091953</v>
      </c>
      <c r="E12" s="152">
        <v>0.25762014471839129</v>
      </c>
      <c r="F12" s="152">
        <v>0.25196075830679981</v>
      </c>
      <c r="G12" s="152">
        <v>0.25599866790826792</v>
      </c>
      <c r="H12" s="152">
        <v>0.24661576852526632</v>
      </c>
      <c r="I12" s="152">
        <v>0.25128453723164501</v>
      </c>
      <c r="J12" s="152">
        <v>0.24818525796123855</v>
      </c>
      <c r="K12" s="152">
        <v>0.2499605201546756</v>
      </c>
      <c r="L12" s="152">
        <v>0.24541191989965494</v>
      </c>
      <c r="M12" s="152">
        <v>0.25136302883810263</v>
      </c>
      <c r="N12" s="152">
        <v>0.25529294623420784</v>
      </c>
      <c r="O12" s="152">
        <v>0.25969657282626757</v>
      </c>
      <c r="P12" s="152">
        <v>0.26716555760351252</v>
      </c>
      <c r="Q12" s="152">
        <v>0.26377616430222606</v>
      </c>
      <c r="R12" s="152">
        <v>0.27561999108176444</v>
      </c>
      <c r="S12" s="152">
        <v>0.28034207880048673</v>
      </c>
      <c r="T12" s="153">
        <v>2</v>
      </c>
      <c r="U12" s="8"/>
      <c r="V12" s="8"/>
      <c r="W12" s="8"/>
      <c r="X12" s="8"/>
      <c r="Y12" s="8"/>
      <c r="Z12" s="8"/>
      <c r="AA12" s="8"/>
      <c r="AB12" s="8"/>
      <c r="AD12" s="154">
        <v>7.4413906794311258</v>
      </c>
      <c r="AE12" s="154">
        <v>7.5143425305947673</v>
      </c>
      <c r="AF12" s="154">
        <v>7.5588694395262497</v>
      </c>
      <c r="AG12" s="154">
        <v>7.6375883679201904</v>
      </c>
      <c r="AH12" s="154">
        <v>7.6760396889322982</v>
      </c>
      <c r="AI12" s="154">
        <v>7.7381073597712033</v>
      </c>
      <c r="AJ12" s="154">
        <v>7.8331566063087621</v>
      </c>
      <c r="AK12" s="154">
        <v>7.9585997457375841</v>
      </c>
      <c r="AL12" s="154">
        <v>8.0898332182596064</v>
      </c>
      <c r="AM12" s="154">
        <v>8.189064355574283</v>
      </c>
      <c r="AN12" s="154">
        <v>8.318209289615341</v>
      </c>
      <c r="AO12" s="154">
        <v>8.4410376731539785</v>
      </c>
      <c r="AP12" s="154">
        <v>8.5681362945003219</v>
      </c>
      <c r="AQ12" s="154">
        <v>8.6324159537376257</v>
      </c>
      <c r="AR12" s="154">
        <v>8.4750271659629792</v>
      </c>
      <c r="AS12" s="154">
        <v>8.5599103684435818</v>
      </c>
      <c r="AT12" s="7"/>
      <c r="AU12" s="7"/>
      <c r="AV12" s="11" t="s">
        <v>54</v>
      </c>
      <c r="AW12" s="8">
        <f t="shared" si="2"/>
        <v>1.4872135029009595E-2</v>
      </c>
      <c r="AX12" s="8">
        <f t="shared" si="3"/>
        <v>0.38859943476753489</v>
      </c>
      <c r="AZ12" s="156" t="s">
        <v>433</v>
      </c>
      <c r="BA12" s="152">
        <v>-9.8649665014387919E-2</v>
      </c>
      <c r="BB12" s="152">
        <v>0.94892592915420715</v>
      </c>
      <c r="BE12" s="31" t="s">
        <v>53</v>
      </c>
      <c r="BF12" s="32" t="s">
        <v>54</v>
      </c>
      <c r="BG12" s="40">
        <f t="shared" si="4"/>
        <v>0.42585430836323446</v>
      </c>
      <c r="BH12" s="40">
        <f t="shared" si="5"/>
        <v>0.42030996767479767</v>
      </c>
      <c r="BI12" s="40">
        <f t="shared" si="6"/>
        <v>0.41692592259600503</v>
      </c>
      <c r="BJ12" s="40">
        <f t="shared" si="7"/>
        <v>0.41094328403806546</v>
      </c>
      <c r="BK12" s="40">
        <f t="shared" si="8"/>
        <v>0.40802098364114525</v>
      </c>
      <c r="BL12" s="40">
        <f t="shared" si="9"/>
        <v>0.40330384065738856</v>
      </c>
      <c r="BM12" s="40">
        <f t="shared" si="10"/>
        <v>0.396080097920534</v>
      </c>
      <c r="BN12" s="40">
        <f t="shared" si="11"/>
        <v>0.38654641932394362</v>
      </c>
      <c r="BO12" s="40">
        <f t="shared" si="12"/>
        <v>0.37657267541226991</v>
      </c>
      <c r="BP12" s="40">
        <f t="shared" si="13"/>
        <v>0.36903110897635449</v>
      </c>
      <c r="BQ12" s="40">
        <f t="shared" si="14"/>
        <v>0.35921609398923404</v>
      </c>
      <c r="BR12" s="40">
        <f t="shared" si="15"/>
        <v>0.34988113684029765</v>
      </c>
      <c r="BS12" s="40">
        <f t="shared" si="16"/>
        <v>0.34022164161797552</v>
      </c>
      <c r="BT12" s="40">
        <f t="shared" si="17"/>
        <v>0.33533638751594042</v>
      </c>
      <c r="BU12" s="40">
        <f t="shared" si="18"/>
        <v>0.34729793538681353</v>
      </c>
      <c r="BV12" s="40">
        <f t="shared" si="19"/>
        <v>0.3408468119982877</v>
      </c>
      <c r="BX12" s="31" t="s">
        <v>53</v>
      </c>
      <c r="BY12" s="32" t="s">
        <v>54</v>
      </c>
      <c r="BZ12" s="40">
        <f t="shared" si="20"/>
        <v>0.16927112745231493</v>
      </c>
      <c r="CA12" s="40">
        <f t="shared" si="21"/>
        <v>0.16268982295640638</v>
      </c>
      <c r="CB12" s="40">
        <f t="shared" si="22"/>
        <v>0.16496516428920521</v>
      </c>
      <c r="CC12" s="40">
        <f t="shared" si="23"/>
        <v>0.15494461612979754</v>
      </c>
      <c r="CD12" s="40">
        <f t="shared" si="24"/>
        <v>0.16140521511587894</v>
      </c>
      <c r="CE12" s="40">
        <f t="shared" si="25"/>
        <v>0.15201930342574355</v>
      </c>
      <c r="CF12" s="40">
        <f t="shared" si="26"/>
        <v>0.14789483995929545</v>
      </c>
      <c r="CG12" s="40">
        <f t="shared" si="27"/>
        <v>0.13658589916926803</v>
      </c>
      <c r="CH12" s="40">
        <f t="shared" si="28"/>
        <v>0.13116075551261497</v>
      </c>
      <c r="CI12" s="40">
        <f t="shared" si="29"/>
        <v>0.11766808013825186</v>
      </c>
      <c r="CJ12" s="40">
        <f t="shared" si="30"/>
        <v>0.1039231477550262</v>
      </c>
      <c r="CK12" s="40">
        <f t="shared" si="31"/>
        <v>9.0184564014030077E-2</v>
      </c>
      <c r="CL12" s="40">
        <f t="shared" si="32"/>
        <v>7.3056084014463007E-2</v>
      </c>
      <c r="CM12" s="40">
        <f t="shared" si="33"/>
        <v>7.1560223213714358E-2</v>
      </c>
      <c r="CN12" s="40">
        <f t="shared" si="34"/>
        <v>7.1677944305049091E-2</v>
      </c>
      <c r="CO12" s="40">
        <f t="shared" si="35"/>
        <v>6.0504733197800975E-2</v>
      </c>
      <c r="CQ12" s="11"/>
      <c r="CR12" s="40"/>
    </row>
    <row r="13" spans="2:96">
      <c r="B13" s="31" t="s">
        <v>55</v>
      </c>
      <c r="C13" s="32" t="s">
        <v>56</v>
      </c>
      <c r="D13" s="152">
        <v>0.19860471489068898</v>
      </c>
      <c r="E13" s="152">
        <v>0.19742157812793484</v>
      </c>
      <c r="F13" s="152">
        <v>0.19701606020552634</v>
      </c>
      <c r="G13" s="152">
        <v>0.19681989187661378</v>
      </c>
      <c r="H13" s="152">
        <v>0.19682223980698865</v>
      </c>
      <c r="I13" s="152">
        <v>0.19682255521703837</v>
      </c>
      <c r="J13" s="152">
        <v>0.19720855161530959</v>
      </c>
      <c r="K13" s="152">
        <v>0.19666608714519707</v>
      </c>
      <c r="L13" s="152">
        <v>0.19742051241135819</v>
      </c>
      <c r="M13" s="152">
        <v>0.19517359627131894</v>
      </c>
      <c r="N13" s="152">
        <v>0.19504102298688555</v>
      </c>
      <c r="O13" s="152">
        <v>0.19514440635484218</v>
      </c>
      <c r="P13" s="152">
        <v>0.19600985864457721</v>
      </c>
      <c r="Q13" s="152">
        <v>0.19716623623422647</v>
      </c>
      <c r="R13" s="152">
        <v>0.20091466524161294</v>
      </c>
      <c r="S13" s="152">
        <v>0.20437259424796761</v>
      </c>
      <c r="T13" s="153">
        <v>5</v>
      </c>
      <c r="U13" s="8"/>
      <c r="V13" s="8"/>
      <c r="W13" s="8"/>
      <c r="X13" s="8"/>
      <c r="Y13" s="8"/>
      <c r="Z13" s="8"/>
      <c r="AA13" s="8"/>
      <c r="AB13" s="8"/>
      <c r="AD13" s="154">
        <v>10.147517461331653</v>
      </c>
      <c r="AE13" s="154">
        <v>10.175329310680677</v>
      </c>
      <c r="AF13" s="154">
        <v>10.202400798499255</v>
      </c>
      <c r="AG13" s="154">
        <v>10.23532536410217</v>
      </c>
      <c r="AH13" s="154">
        <v>10.27421352294224</v>
      </c>
      <c r="AI13" s="154">
        <v>10.301030847129759</v>
      </c>
      <c r="AJ13" s="154">
        <v>10.307153517215362</v>
      </c>
      <c r="AK13" s="154">
        <v>10.332532316281833</v>
      </c>
      <c r="AL13" s="154">
        <v>10.35130350112137</v>
      </c>
      <c r="AM13" s="154">
        <v>10.380275550225306</v>
      </c>
      <c r="AN13" s="154">
        <v>10.395082508266063</v>
      </c>
      <c r="AO13" s="154">
        <v>10.410567868820021</v>
      </c>
      <c r="AP13" s="154">
        <v>10.429638363983937</v>
      </c>
      <c r="AQ13" s="154">
        <v>10.449352409435354</v>
      </c>
      <c r="AR13" s="154">
        <v>10.441707043180715</v>
      </c>
      <c r="AS13" s="154">
        <v>10.462992028858789</v>
      </c>
      <c r="AT13" s="7"/>
      <c r="AU13" s="7"/>
      <c r="AV13" s="11" t="s">
        <v>56</v>
      </c>
      <c r="AW13" s="8">
        <f t="shared" si="2"/>
        <v>4.1214251731049954E-3</v>
      </c>
      <c r="AX13" s="8">
        <f t="shared" si="3"/>
        <v>3.2204560348246224E-2</v>
      </c>
      <c r="AZ13" s="156" t="s">
        <v>337</v>
      </c>
      <c r="BA13" s="152">
        <v>-9.0815421396759188E-2</v>
      </c>
      <c r="BB13" s="152">
        <v>0.79134792606483517</v>
      </c>
      <c r="BE13" s="31" t="s">
        <v>55</v>
      </c>
      <c r="BF13" s="32" t="s">
        <v>56</v>
      </c>
      <c r="BG13" s="40">
        <f t="shared" si="4"/>
        <v>0.22018867293879441</v>
      </c>
      <c r="BH13" s="40">
        <f t="shared" si="5"/>
        <v>0.21807497238826845</v>
      </c>
      <c r="BI13" s="40">
        <f t="shared" si="6"/>
        <v>0.21601753931405654</v>
      </c>
      <c r="BJ13" s="40">
        <f t="shared" si="7"/>
        <v>0.21351527232823508</v>
      </c>
      <c r="BK13" s="40">
        <f t="shared" si="8"/>
        <v>0.21055977225638967</v>
      </c>
      <c r="BL13" s="40">
        <f t="shared" si="9"/>
        <v>0.20852165561813829</v>
      </c>
      <c r="BM13" s="40">
        <f t="shared" si="10"/>
        <v>0.20805633269163248</v>
      </c>
      <c r="BN13" s="40">
        <f t="shared" si="11"/>
        <v>0.20612754396258059</v>
      </c>
      <c r="BO13" s="40">
        <f t="shared" si="12"/>
        <v>0.20470093391477584</v>
      </c>
      <c r="BP13" s="40">
        <f t="shared" si="13"/>
        <v>0.20249905818287672</v>
      </c>
      <c r="BQ13" s="40">
        <f t="shared" si="14"/>
        <v>0.20137372937177922</v>
      </c>
      <c r="BR13" s="40">
        <f t="shared" si="15"/>
        <v>0.20019684196967835</v>
      </c>
      <c r="BS13" s="40">
        <f t="shared" si="16"/>
        <v>0.19874748433722078</v>
      </c>
      <c r="BT13" s="40">
        <f t="shared" si="17"/>
        <v>0.19724921688291308</v>
      </c>
      <c r="BU13" s="40">
        <f t="shared" si="18"/>
        <v>0.19783026471826559</v>
      </c>
      <c r="BV13" s="40">
        <f t="shared" si="19"/>
        <v>0.19621260580673205</v>
      </c>
      <c r="BX13" s="31" t="s">
        <v>55</v>
      </c>
      <c r="BY13" s="32" t="s">
        <v>56</v>
      </c>
      <c r="BZ13" s="40">
        <f t="shared" si="20"/>
        <v>2.1583958048105423E-2</v>
      </c>
      <c r="CA13" s="40">
        <f t="shared" si="21"/>
        <v>2.0653394260333607E-2</v>
      </c>
      <c r="CB13" s="40">
        <f t="shared" si="22"/>
        <v>1.90014791085302E-2</v>
      </c>
      <c r="CC13" s="40">
        <f t="shared" si="23"/>
        <v>1.6695380451621306E-2</v>
      </c>
      <c r="CD13" s="40">
        <f t="shared" si="24"/>
        <v>1.3737532449401013E-2</v>
      </c>
      <c r="CE13" s="40">
        <f t="shared" si="25"/>
        <v>1.1699100401099921E-2</v>
      </c>
      <c r="CF13" s="40">
        <f t="shared" si="26"/>
        <v>1.0847781076322893E-2</v>
      </c>
      <c r="CG13" s="40">
        <f t="shared" si="27"/>
        <v>9.4614568173835289E-3</v>
      </c>
      <c r="CH13" s="40">
        <f t="shared" si="28"/>
        <v>7.28042150341765E-3</v>
      </c>
      <c r="CI13" s="40">
        <f t="shared" si="29"/>
        <v>7.325461911557779E-3</v>
      </c>
      <c r="CJ13" s="40">
        <f t="shared" si="30"/>
        <v>6.332706384893666E-3</v>
      </c>
      <c r="CK13" s="40">
        <f t="shared" si="31"/>
        <v>5.052435614836176E-3</v>
      </c>
      <c r="CL13" s="40">
        <f t="shared" si="32"/>
        <v>2.7376256926435749E-3</v>
      </c>
      <c r="CM13" s="40">
        <f t="shared" si="33"/>
        <v>8.29806486866147E-5</v>
      </c>
      <c r="CN13" s="40">
        <f t="shared" si="34"/>
        <v>-3.0844005233473526E-3</v>
      </c>
      <c r="CO13" s="40">
        <f t="shared" si="35"/>
        <v>-8.159988441235555E-3</v>
      </c>
      <c r="CQ13" s="11"/>
      <c r="CR13" s="40"/>
    </row>
    <row r="14" spans="2:96">
      <c r="B14" s="31" t="s">
        <v>57</v>
      </c>
      <c r="C14" s="32" t="s">
        <v>58</v>
      </c>
      <c r="D14" s="152">
        <v>0.16447967149225992</v>
      </c>
      <c r="E14" s="152">
        <v>0.16550065631685343</v>
      </c>
      <c r="F14" s="152">
        <v>0.16432509642599977</v>
      </c>
      <c r="G14" s="152">
        <v>0.16526376417742253</v>
      </c>
      <c r="H14" s="152">
        <v>0.16610263518087778</v>
      </c>
      <c r="I14" s="152">
        <v>0.16626305089978025</v>
      </c>
      <c r="J14" s="152">
        <v>0.16583505418228825</v>
      </c>
      <c r="K14" s="152">
        <v>0.16818124445666605</v>
      </c>
      <c r="L14" s="152">
        <v>0.1627583875183721</v>
      </c>
      <c r="M14" s="152">
        <v>0.17280507089142971</v>
      </c>
      <c r="N14" s="152">
        <v>0.17364032825417861</v>
      </c>
      <c r="O14" s="152">
        <v>0.19571680468524566</v>
      </c>
      <c r="P14" s="152">
        <v>0.19664495008103999</v>
      </c>
      <c r="Q14" s="152">
        <v>0.19173514353465723</v>
      </c>
      <c r="R14" s="152">
        <v>0.19543993068371435</v>
      </c>
      <c r="S14" s="152">
        <v>0.19968230116306676</v>
      </c>
      <c r="T14" s="153">
        <v>5</v>
      </c>
      <c r="U14" s="8"/>
      <c r="V14" s="8"/>
      <c r="W14" s="8"/>
      <c r="X14" s="8"/>
      <c r="Y14" s="8"/>
      <c r="Z14" s="8"/>
      <c r="AA14" s="8"/>
      <c r="AB14" s="8"/>
      <c r="AD14" s="154">
        <v>10.224188562152586</v>
      </c>
      <c r="AE14" s="154">
        <v>10.244747687938242</v>
      </c>
      <c r="AF14" s="154">
        <v>10.265009230029627</v>
      </c>
      <c r="AG14" s="154">
        <v>10.298908057827848</v>
      </c>
      <c r="AH14" s="154">
        <v>10.32929426292041</v>
      </c>
      <c r="AI14" s="154">
        <v>10.363982897731242</v>
      </c>
      <c r="AJ14" s="154">
        <v>10.365251830150319</v>
      </c>
      <c r="AK14" s="154">
        <v>10.376553658892673</v>
      </c>
      <c r="AL14" s="154">
        <v>10.380315815457887</v>
      </c>
      <c r="AM14" s="154">
        <v>10.398458477405892</v>
      </c>
      <c r="AN14" s="154">
        <v>10.41561613057697</v>
      </c>
      <c r="AO14" s="154">
        <v>10.445020199919592</v>
      </c>
      <c r="AP14" s="154">
        <v>10.479421255051147</v>
      </c>
      <c r="AQ14" s="154">
        <v>10.496631251823922</v>
      </c>
      <c r="AR14" s="154">
        <v>10.453719248602454</v>
      </c>
      <c r="AS14" s="154">
        <v>10.471672550594722</v>
      </c>
      <c r="AT14" s="7"/>
      <c r="AU14" s="7"/>
      <c r="AV14" s="11" t="s">
        <v>58</v>
      </c>
      <c r="AW14" s="8">
        <f t="shared" si="2"/>
        <v>0.13745273285454887</v>
      </c>
      <c r="AX14" s="8">
        <f t="shared" si="3"/>
        <v>0.67200890908707167</v>
      </c>
      <c r="AZ14" s="11" t="s">
        <v>321</v>
      </c>
      <c r="BA14" s="8">
        <v>-8.2594279470408191E-2</v>
      </c>
      <c r="BB14" s="8">
        <v>0.6767991623416979</v>
      </c>
      <c r="BE14" s="31" t="s">
        <v>57</v>
      </c>
      <c r="BF14" s="32" t="s">
        <v>58</v>
      </c>
      <c r="BG14" s="40">
        <f t="shared" si="4"/>
        <v>0.21436166927640343</v>
      </c>
      <c r="BH14" s="40">
        <f t="shared" si="5"/>
        <v>0.2127991757166936</v>
      </c>
      <c r="BI14" s="40">
        <f t="shared" si="6"/>
        <v>0.21125929851774838</v>
      </c>
      <c r="BJ14" s="40">
        <f t="shared" si="7"/>
        <v>0.20868298760508353</v>
      </c>
      <c r="BK14" s="40">
        <f t="shared" si="8"/>
        <v>0.20637363601804881</v>
      </c>
      <c r="BL14" s="40">
        <f t="shared" si="9"/>
        <v>0.20373729977242561</v>
      </c>
      <c r="BM14" s="40">
        <f t="shared" si="10"/>
        <v>0.20364086090857569</v>
      </c>
      <c r="BN14" s="40">
        <f t="shared" si="11"/>
        <v>0.20278192192415678</v>
      </c>
      <c r="BO14" s="40">
        <f t="shared" si="12"/>
        <v>0.20249599802520057</v>
      </c>
      <c r="BP14" s="40">
        <f t="shared" si="13"/>
        <v>0.20111715571715216</v>
      </c>
      <c r="BQ14" s="40">
        <f t="shared" si="14"/>
        <v>0.19981317407615029</v>
      </c>
      <c r="BR14" s="40">
        <f t="shared" si="15"/>
        <v>0.19757846480611096</v>
      </c>
      <c r="BS14" s="40">
        <f t="shared" si="16"/>
        <v>0.19496398461611286</v>
      </c>
      <c r="BT14" s="40">
        <f t="shared" si="17"/>
        <v>0.19365602486138189</v>
      </c>
      <c r="BU14" s="40">
        <f t="shared" si="18"/>
        <v>0.19691733710621351</v>
      </c>
      <c r="BV14" s="40">
        <f t="shared" si="19"/>
        <v>0.19555288615480115</v>
      </c>
      <c r="BX14" s="31" t="s">
        <v>57</v>
      </c>
      <c r="BY14" s="32" t="s">
        <v>58</v>
      </c>
      <c r="BZ14" s="40">
        <f t="shared" si="20"/>
        <v>4.9881997784143511E-2</v>
      </c>
      <c r="CA14" s="40">
        <f t="shared" si="21"/>
        <v>4.7298519399840172E-2</v>
      </c>
      <c r="CB14" s="40">
        <f t="shared" si="22"/>
        <v>4.6934202091748617E-2</v>
      </c>
      <c r="CC14" s="40">
        <f t="shared" si="23"/>
        <v>4.3419223427660997E-2</v>
      </c>
      <c r="CD14" s="40">
        <f t="shared" si="24"/>
        <v>4.0271000837171028E-2</v>
      </c>
      <c r="CE14" s="40">
        <f t="shared" si="25"/>
        <v>3.747424887264536E-2</v>
      </c>
      <c r="CF14" s="40">
        <f t="shared" si="26"/>
        <v>3.7805806726287444E-2</v>
      </c>
      <c r="CG14" s="40">
        <f t="shared" si="27"/>
        <v>3.4600677467490737E-2</v>
      </c>
      <c r="CH14" s="40">
        <f t="shared" si="28"/>
        <v>3.9737610506828475E-2</v>
      </c>
      <c r="CI14" s="40">
        <f t="shared" si="29"/>
        <v>2.831208482572245E-2</v>
      </c>
      <c r="CJ14" s="40">
        <f t="shared" si="30"/>
        <v>2.6172845821971685E-2</v>
      </c>
      <c r="CK14" s="40">
        <f t="shared" si="31"/>
        <v>1.861660120865305E-3</v>
      </c>
      <c r="CL14" s="40">
        <f t="shared" si="32"/>
        <v>-1.6809654649271311E-3</v>
      </c>
      <c r="CM14" s="40">
        <f t="shared" si="33"/>
        <v>1.9208813267246605E-3</v>
      </c>
      <c r="CN14" s="40">
        <f t="shared" si="34"/>
        <v>1.4774064224991612E-3</v>
      </c>
      <c r="CO14" s="40">
        <f t="shared" si="35"/>
        <v>-4.1294150082656078E-3</v>
      </c>
      <c r="CQ14" s="11"/>
      <c r="CR14" s="40"/>
    </row>
    <row r="15" spans="2:96">
      <c r="B15" s="31" t="s">
        <v>59</v>
      </c>
      <c r="C15" s="32" t="s">
        <v>60</v>
      </c>
      <c r="D15" s="152">
        <v>0.25569521114496735</v>
      </c>
      <c r="E15" s="152">
        <v>0.26195419662178976</v>
      </c>
      <c r="F15" s="152">
        <v>0.26233673180485167</v>
      </c>
      <c r="G15" s="152">
        <v>0.26582179507492287</v>
      </c>
      <c r="H15" s="152">
        <v>0.26611575870099508</v>
      </c>
      <c r="I15" s="152">
        <v>0.26599058127393782</v>
      </c>
      <c r="J15" s="152">
        <v>0.24774411104438324</v>
      </c>
      <c r="K15" s="152">
        <v>0.24736060097863932</v>
      </c>
      <c r="L15" s="152">
        <v>0.24860340235374367</v>
      </c>
      <c r="M15" s="152">
        <v>0.25095841469416075</v>
      </c>
      <c r="N15" s="152">
        <v>0.2499887124469741</v>
      </c>
      <c r="O15" s="152">
        <v>0.25083374847906087</v>
      </c>
      <c r="P15" s="152">
        <v>0.25379631988163498</v>
      </c>
      <c r="Q15" s="152">
        <v>0.25276235166260136</v>
      </c>
      <c r="R15" s="152">
        <v>0.26004151751843446</v>
      </c>
      <c r="S15" s="152">
        <v>0.26370418951208952</v>
      </c>
      <c r="T15" s="153">
        <v>2</v>
      </c>
      <c r="U15" s="8"/>
      <c r="V15" s="8"/>
      <c r="W15" s="8"/>
      <c r="X15" s="8"/>
      <c r="Y15" s="8"/>
      <c r="Z15" s="8"/>
      <c r="AA15" s="8"/>
      <c r="AB15" s="8"/>
      <c r="AD15" s="154">
        <v>7.5249899990754061</v>
      </c>
      <c r="AE15" s="154">
        <v>7.5278077439089683</v>
      </c>
      <c r="AF15" s="154">
        <v>7.5745732349911794</v>
      </c>
      <c r="AG15" s="154">
        <v>7.6603601379458874</v>
      </c>
      <c r="AH15" s="154">
        <v>7.7229428299959553</v>
      </c>
      <c r="AI15" s="154">
        <v>7.8200275606259249</v>
      </c>
      <c r="AJ15" s="154">
        <v>7.9066794054140264</v>
      </c>
      <c r="AK15" s="154">
        <v>7.9999676292132653</v>
      </c>
      <c r="AL15" s="154">
        <v>8.098551691649833</v>
      </c>
      <c r="AM15" s="154">
        <v>8.1869288286674156</v>
      </c>
      <c r="AN15" s="154">
        <v>8.4109754053541383</v>
      </c>
      <c r="AO15" s="154">
        <v>8.6963835526637592</v>
      </c>
      <c r="AP15" s="154">
        <v>8.908580472504477</v>
      </c>
      <c r="AQ15" s="154">
        <v>8.9996894286604707</v>
      </c>
      <c r="AR15" s="154">
        <v>9.0770470026605068</v>
      </c>
      <c r="AS15" s="154">
        <v>9.1934585601354382</v>
      </c>
      <c r="AT15" s="7"/>
      <c r="AU15" s="7"/>
      <c r="AV15" s="11" t="s">
        <v>60</v>
      </c>
      <c r="AW15" s="8">
        <f t="shared" si="2"/>
        <v>-2.5638735245091249E-3</v>
      </c>
      <c r="AX15" s="8">
        <f t="shared" si="3"/>
        <v>4.6494699258529469E-2</v>
      </c>
      <c r="AZ15" s="11" t="s">
        <v>160</v>
      </c>
      <c r="BA15" s="8">
        <v>-8.0858577900507406E-2</v>
      </c>
      <c r="BB15" s="8">
        <v>0.31808828749961388</v>
      </c>
      <c r="BE15" s="31" t="s">
        <v>59</v>
      </c>
      <c r="BF15" s="32" t="s">
        <v>60</v>
      </c>
      <c r="BG15" s="40">
        <f t="shared" si="4"/>
        <v>0.41950076007026915</v>
      </c>
      <c r="BH15" s="40">
        <f t="shared" si="5"/>
        <v>0.41928661146291835</v>
      </c>
      <c r="BI15" s="40">
        <f t="shared" si="6"/>
        <v>0.41573243414067029</v>
      </c>
      <c r="BJ15" s="40">
        <f t="shared" si="7"/>
        <v>0.40921262951611248</v>
      </c>
      <c r="BK15" s="40">
        <f t="shared" si="8"/>
        <v>0.40445634492030735</v>
      </c>
      <c r="BL15" s="40">
        <f t="shared" si="9"/>
        <v>0.39707790539242971</v>
      </c>
      <c r="BM15" s="40">
        <f t="shared" si="10"/>
        <v>0.39049236518853392</v>
      </c>
      <c r="BN15" s="40">
        <f t="shared" si="11"/>
        <v>0.38340246017979185</v>
      </c>
      <c r="BO15" s="40">
        <f t="shared" si="12"/>
        <v>0.37591007143461264</v>
      </c>
      <c r="BP15" s="40">
        <f t="shared" si="13"/>
        <v>0.3691934090212764</v>
      </c>
      <c r="BQ15" s="40">
        <f t="shared" si="14"/>
        <v>0.35216586919308546</v>
      </c>
      <c r="BR15" s="40">
        <f t="shared" si="15"/>
        <v>0.33047484999755428</v>
      </c>
      <c r="BS15" s="40">
        <f t="shared" si="16"/>
        <v>0.31434788408965975</v>
      </c>
      <c r="BT15" s="40">
        <f t="shared" si="17"/>
        <v>0.30742360342180419</v>
      </c>
      <c r="BU15" s="40">
        <f t="shared" si="18"/>
        <v>0.30154442779780144</v>
      </c>
      <c r="BV15" s="40">
        <f t="shared" si="19"/>
        <v>0.2926971494297067</v>
      </c>
      <c r="BX15" s="31" t="s">
        <v>59</v>
      </c>
      <c r="BY15" s="32" t="s">
        <v>60</v>
      </c>
      <c r="BZ15" s="40">
        <f t="shared" si="20"/>
        <v>0.1638055489253018</v>
      </c>
      <c r="CA15" s="40">
        <f t="shared" si="21"/>
        <v>0.15733241484112859</v>
      </c>
      <c r="CB15" s="40">
        <f t="shared" si="22"/>
        <v>0.15339570233581862</v>
      </c>
      <c r="CC15" s="40">
        <f t="shared" si="23"/>
        <v>0.14339083444118961</v>
      </c>
      <c r="CD15" s="40">
        <f t="shared" si="24"/>
        <v>0.13834058621931228</v>
      </c>
      <c r="CE15" s="40">
        <f t="shared" si="25"/>
        <v>0.13108732411849189</v>
      </c>
      <c r="CF15" s="40">
        <f t="shared" si="26"/>
        <v>0.14274825414415068</v>
      </c>
      <c r="CG15" s="40">
        <f t="shared" si="27"/>
        <v>0.13604185920115253</v>
      </c>
      <c r="CH15" s="40">
        <f t="shared" si="28"/>
        <v>0.12730666908086896</v>
      </c>
      <c r="CI15" s="40">
        <f t="shared" si="29"/>
        <v>0.11823499432711565</v>
      </c>
      <c r="CJ15" s="40">
        <f t="shared" si="30"/>
        <v>0.10217715674611136</v>
      </c>
      <c r="CK15" s="40">
        <f t="shared" si="31"/>
        <v>7.9641101518493407E-2</v>
      </c>
      <c r="CL15" s="40">
        <f t="shared" si="32"/>
        <v>6.0551564208024766E-2</v>
      </c>
      <c r="CM15" s="40">
        <f t="shared" si="33"/>
        <v>5.4661251759202834E-2</v>
      </c>
      <c r="CN15" s="40">
        <f t="shared" si="34"/>
        <v>4.1502910279366978E-2</v>
      </c>
      <c r="CO15" s="40">
        <f t="shared" si="35"/>
        <v>2.8992959917617189E-2</v>
      </c>
      <c r="CQ15" s="11"/>
      <c r="CR15" s="40"/>
    </row>
    <row r="16" spans="2:96">
      <c r="B16" s="31" t="s">
        <v>61</v>
      </c>
      <c r="C16" s="32" t="s">
        <v>62</v>
      </c>
      <c r="D16" s="152">
        <v>0.34462457020791198</v>
      </c>
      <c r="E16" s="152">
        <v>0.34552923962579807</v>
      </c>
      <c r="F16" s="152">
        <v>0.34622987787837262</v>
      </c>
      <c r="G16" s="152">
        <v>0.34847159610968359</v>
      </c>
      <c r="H16" s="152">
        <v>0.34812620107136044</v>
      </c>
      <c r="I16" s="152">
        <v>0.34771488903788489</v>
      </c>
      <c r="J16" s="152">
        <v>0.34711825350112663</v>
      </c>
      <c r="K16" s="152">
        <v>0.34271162571645747</v>
      </c>
      <c r="L16" s="152">
        <v>0.34267199173668667</v>
      </c>
      <c r="M16" s="152">
        <v>0.34554968676648889</v>
      </c>
      <c r="N16" s="152">
        <v>0.34716573619266472</v>
      </c>
      <c r="O16" s="152">
        <v>0.34836312417673332</v>
      </c>
      <c r="P16" s="152">
        <v>0.34923268472136093</v>
      </c>
      <c r="Q16" s="152">
        <v>0.35010628998143573</v>
      </c>
      <c r="R16" s="152">
        <v>0.35338848665712086</v>
      </c>
      <c r="S16" s="152">
        <v>0.35682109999797312</v>
      </c>
      <c r="T16" s="153">
        <v>4</v>
      </c>
      <c r="U16" s="8"/>
      <c r="V16" s="8"/>
      <c r="W16" s="8"/>
      <c r="X16" s="8"/>
      <c r="Y16" s="8"/>
      <c r="Z16" s="8"/>
      <c r="AA16" s="8"/>
      <c r="AB16" s="8"/>
      <c r="AD16" s="154">
        <v>9.735337655832673</v>
      </c>
      <c r="AE16" s="154">
        <v>9.7657968633173802</v>
      </c>
      <c r="AF16" s="154">
        <v>9.7962560708020892</v>
      </c>
      <c r="AG16" s="154">
        <v>9.8267152782867981</v>
      </c>
      <c r="AH16" s="154">
        <v>9.8571744857715071</v>
      </c>
      <c r="AI16" s="154">
        <v>9.8876336932562161</v>
      </c>
      <c r="AJ16" s="154">
        <v>9.9180929007409233</v>
      </c>
      <c r="AK16" s="154">
        <v>9.9485521082256323</v>
      </c>
      <c r="AL16" s="154">
        <v>9.9790113157103413</v>
      </c>
      <c r="AM16" s="154">
        <v>10.00947052319505</v>
      </c>
      <c r="AN16" s="154">
        <v>10.039929730679757</v>
      </c>
      <c r="AO16" s="154">
        <v>10.070388938164466</v>
      </c>
      <c r="AP16" s="154">
        <v>10.100848145649175</v>
      </c>
      <c r="AQ16" s="154">
        <v>10.131307353133884</v>
      </c>
      <c r="AR16" s="154">
        <v>10.161766560618593</v>
      </c>
      <c r="AS16" s="154">
        <v>10.191668305788459</v>
      </c>
      <c r="AT16" s="7"/>
      <c r="AU16" s="7"/>
      <c r="AV16" s="11" t="s">
        <v>62</v>
      </c>
      <c r="AW16" s="8">
        <f t="shared" si="2"/>
        <v>1.5870238510579379E-2</v>
      </c>
      <c r="AX16" s="8">
        <f t="shared" si="3"/>
        <v>0.40372360728881251</v>
      </c>
      <c r="AZ16" s="11" t="s">
        <v>239</v>
      </c>
      <c r="BA16" s="8">
        <v>-8.0547224058737446E-2</v>
      </c>
      <c r="BB16" s="8">
        <v>0.31090600535596263</v>
      </c>
      <c r="BE16" s="31" t="s">
        <v>61</v>
      </c>
      <c r="BF16" s="32" t="s">
        <v>62</v>
      </c>
      <c r="BG16" s="40">
        <f t="shared" si="4"/>
        <v>0.25151433815671687</v>
      </c>
      <c r="BH16" s="40">
        <f t="shared" si="5"/>
        <v>0.24919943838787906</v>
      </c>
      <c r="BI16" s="40">
        <f t="shared" si="6"/>
        <v>0.24688453861904114</v>
      </c>
      <c r="BJ16" s="40">
        <f t="shared" si="7"/>
        <v>0.24456963885020333</v>
      </c>
      <c r="BK16" s="40">
        <f t="shared" si="8"/>
        <v>0.24225473908136541</v>
      </c>
      <c r="BL16" s="40">
        <f t="shared" si="9"/>
        <v>0.23993983931252749</v>
      </c>
      <c r="BM16" s="40">
        <f t="shared" si="10"/>
        <v>0.23762493954368979</v>
      </c>
      <c r="BN16" s="40">
        <f t="shared" si="11"/>
        <v>0.23531003977485188</v>
      </c>
      <c r="BO16" s="40">
        <f t="shared" si="12"/>
        <v>0.23299514000601407</v>
      </c>
      <c r="BP16" s="40">
        <f t="shared" si="13"/>
        <v>0.23068024023717615</v>
      </c>
      <c r="BQ16" s="40">
        <f t="shared" si="14"/>
        <v>0.22836534046833845</v>
      </c>
      <c r="BR16" s="40">
        <f t="shared" si="15"/>
        <v>0.22605044069950053</v>
      </c>
      <c r="BS16" s="40">
        <f t="shared" si="16"/>
        <v>0.22373554093066261</v>
      </c>
      <c r="BT16" s="40">
        <f t="shared" si="17"/>
        <v>0.2214206411618248</v>
      </c>
      <c r="BU16" s="40">
        <f t="shared" si="18"/>
        <v>0.21910574139298689</v>
      </c>
      <c r="BV16" s="40">
        <f t="shared" si="19"/>
        <v>0.21683320876007706</v>
      </c>
      <c r="BX16" s="31" t="s">
        <v>61</v>
      </c>
      <c r="BY16" s="32" t="s">
        <v>62</v>
      </c>
      <c r="BZ16" s="40">
        <f t="shared" si="20"/>
        <v>-9.3110232051195119E-2</v>
      </c>
      <c r="CA16" s="40">
        <f t="shared" si="21"/>
        <v>-9.6329801237919011E-2</v>
      </c>
      <c r="CB16" s="40">
        <f t="shared" si="22"/>
        <v>-9.9345339259331478E-2</v>
      </c>
      <c r="CC16" s="40">
        <f t="shared" si="23"/>
        <v>-0.10390195725948026</v>
      </c>
      <c r="CD16" s="40">
        <f t="shared" si="24"/>
        <v>-0.10587146198999503</v>
      </c>
      <c r="CE16" s="40">
        <f t="shared" si="25"/>
        <v>-0.1077750497253574</v>
      </c>
      <c r="CF16" s="40">
        <f t="shared" si="26"/>
        <v>-0.10949331395743683</v>
      </c>
      <c r="CG16" s="40">
        <f t="shared" si="27"/>
        <v>-0.10740158594160559</v>
      </c>
      <c r="CH16" s="40">
        <f t="shared" si="28"/>
        <v>-0.1096768517306726</v>
      </c>
      <c r="CI16" s="40">
        <f t="shared" si="29"/>
        <v>-0.11486944652931275</v>
      </c>
      <c r="CJ16" s="40">
        <f t="shared" si="30"/>
        <v>-0.11880039572432627</v>
      </c>
      <c r="CK16" s="40">
        <f t="shared" si="31"/>
        <v>-0.12231268347723279</v>
      </c>
      <c r="CL16" s="40">
        <f t="shared" si="32"/>
        <v>-0.12549714379069832</v>
      </c>
      <c r="CM16" s="40">
        <f t="shared" si="33"/>
        <v>-0.12868564881961092</v>
      </c>
      <c r="CN16" s="40">
        <f t="shared" si="34"/>
        <v>-0.13428274526413397</v>
      </c>
      <c r="CO16" s="40">
        <f t="shared" si="35"/>
        <v>-0.13998789123789607</v>
      </c>
      <c r="CQ16" s="11"/>
      <c r="CR16" s="40"/>
    </row>
    <row r="17" spans="2:96">
      <c r="B17" s="31" t="s">
        <v>63</v>
      </c>
      <c r="C17" s="32" t="s">
        <v>64</v>
      </c>
      <c r="D17" s="152">
        <v>0.34006047057146144</v>
      </c>
      <c r="E17" s="152">
        <v>0.33942484707058035</v>
      </c>
      <c r="F17" s="152">
        <v>0.33904383867296861</v>
      </c>
      <c r="G17" s="152">
        <v>0.3388016291800317</v>
      </c>
      <c r="H17" s="152">
        <v>0.33821867116009269</v>
      </c>
      <c r="I17" s="152">
        <v>0.33765975898148493</v>
      </c>
      <c r="J17" s="152">
        <v>0.33824141826783655</v>
      </c>
      <c r="K17" s="152">
        <v>0.33668486253091584</v>
      </c>
      <c r="L17" s="152">
        <v>0.33649417796842229</v>
      </c>
      <c r="M17" s="152">
        <v>0.3358619887354517</v>
      </c>
      <c r="N17" s="152">
        <v>0.33042624735435416</v>
      </c>
      <c r="O17" s="152">
        <v>0.33009624116469427</v>
      </c>
      <c r="P17" s="152">
        <v>0.33003865204628208</v>
      </c>
      <c r="Q17" s="152">
        <v>0.33893875788277555</v>
      </c>
      <c r="R17" s="152">
        <v>0.34087569721777361</v>
      </c>
      <c r="S17" s="152">
        <v>0.34287696988503963</v>
      </c>
      <c r="T17" s="153">
        <v>4</v>
      </c>
      <c r="U17" s="8"/>
      <c r="V17" s="8"/>
      <c r="W17" s="8"/>
      <c r="X17" s="8"/>
      <c r="Y17" s="8"/>
      <c r="Z17" s="8"/>
      <c r="AA17" s="8"/>
      <c r="AB17" s="8"/>
      <c r="AD17" s="154">
        <v>9.9626383928491933</v>
      </c>
      <c r="AE17" s="154">
        <v>9.9768605147489211</v>
      </c>
      <c r="AF17" s="154">
        <v>9.983191296694276</v>
      </c>
      <c r="AG17" s="154">
        <v>10.007125304977327</v>
      </c>
      <c r="AH17" s="154">
        <v>10.026823184160788</v>
      </c>
      <c r="AI17" s="154">
        <v>10.055958429357053</v>
      </c>
      <c r="AJ17" s="154">
        <v>10.078204753926553</v>
      </c>
      <c r="AK17" s="154">
        <v>10.106693195003579</v>
      </c>
      <c r="AL17" s="154">
        <v>10.153511751961677</v>
      </c>
      <c r="AM17" s="154">
        <v>10.185546496999288</v>
      </c>
      <c r="AN17" s="154">
        <v>10.238594670393848</v>
      </c>
      <c r="AO17" s="154">
        <v>10.281760250693644</v>
      </c>
      <c r="AP17" s="154">
        <v>10.340523531918606</v>
      </c>
      <c r="AQ17" s="154">
        <v>10.380740366220063</v>
      </c>
      <c r="AR17" s="154">
        <v>10.419300717813158</v>
      </c>
      <c r="AS17" s="154">
        <v>10.453213313141191</v>
      </c>
      <c r="AT17" s="7"/>
      <c r="AU17" s="7"/>
      <c r="AV17" s="11" t="s">
        <v>64</v>
      </c>
      <c r="AW17" s="8">
        <f t="shared" si="2"/>
        <v>-3.5494868970277291E-3</v>
      </c>
      <c r="AX17" s="8">
        <f t="shared" si="3"/>
        <v>2.4078435123790942E-2</v>
      </c>
      <c r="AZ17" s="11" t="s">
        <v>172</v>
      </c>
      <c r="BA17" s="8">
        <v>-8.020951436870917E-2</v>
      </c>
      <c r="BB17" s="8">
        <v>0.52643049530240049</v>
      </c>
      <c r="BE17" s="31" t="s">
        <v>63</v>
      </c>
      <c r="BF17" s="32" t="s">
        <v>64</v>
      </c>
      <c r="BG17" s="40">
        <f t="shared" si="4"/>
        <v>0.23423948214346124</v>
      </c>
      <c r="BH17" s="40">
        <f t="shared" si="5"/>
        <v>0.23315860087908191</v>
      </c>
      <c r="BI17" s="40">
        <f t="shared" si="6"/>
        <v>0.23267746145123502</v>
      </c>
      <c r="BJ17" s="40">
        <f t="shared" si="7"/>
        <v>0.23085847682172311</v>
      </c>
      <c r="BK17" s="40">
        <f t="shared" si="8"/>
        <v>0.22936143800378006</v>
      </c>
      <c r="BL17" s="40">
        <f t="shared" si="9"/>
        <v>0.22714715936886387</v>
      </c>
      <c r="BM17" s="40">
        <f t="shared" si="10"/>
        <v>0.22545643870158194</v>
      </c>
      <c r="BN17" s="40">
        <f t="shared" si="11"/>
        <v>0.22329131717972794</v>
      </c>
      <c r="BO17" s="40">
        <f t="shared" si="12"/>
        <v>0.21973310685091252</v>
      </c>
      <c r="BP17" s="40">
        <f t="shared" si="13"/>
        <v>0.21729846622805404</v>
      </c>
      <c r="BQ17" s="40">
        <f t="shared" si="14"/>
        <v>0.21326680505006756</v>
      </c>
      <c r="BR17" s="40">
        <f t="shared" si="15"/>
        <v>0.20998622094728303</v>
      </c>
      <c r="BS17" s="40">
        <f t="shared" si="16"/>
        <v>0.20552021157418587</v>
      </c>
      <c r="BT17" s="40">
        <f t="shared" si="17"/>
        <v>0.20246373216727509</v>
      </c>
      <c r="BU17" s="40">
        <f t="shared" si="18"/>
        <v>0.19953314544619993</v>
      </c>
      <c r="BV17" s="40">
        <f t="shared" si="19"/>
        <v>0.19695578820126947</v>
      </c>
      <c r="BX17" s="31" t="s">
        <v>63</v>
      </c>
      <c r="BY17" s="32" t="s">
        <v>64</v>
      </c>
      <c r="BZ17" s="40">
        <f t="shared" si="20"/>
        <v>-0.1058209884280002</v>
      </c>
      <c r="CA17" s="40">
        <f t="shared" si="21"/>
        <v>-0.10626624619149844</v>
      </c>
      <c r="CB17" s="40">
        <f t="shared" si="22"/>
        <v>-0.10636637722173359</v>
      </c>
      <c r="CC17" s="40">
        <f t="shared" si="23"/>
        <v>-0.10794315235830859</v>
      </c>
      <c r="CD17" s="40">
        <f t="shared" si="24"/>
        <v>-0.10885723315631263</v>
      </c>
      <c r="CE17" s="40">
        <f t="shared" si="25"/>
        <v>-0.11051259961262105</v>
      </c>
      <c r="CF17" s="40">
        <f t="shared" si="26"/>
        <v>-0.11278497956625461</v>
      </c>
      <c r="CG17" s="40">
        <f t="shared" si="27"/>
        <v>-0.1133935453511879</v>
      </c>
      <c r="CH17" s="40">
        <f t="shared" si="28"/>
        <v>-0.11676107111750977</v>
      </c>
      <c r="CI17" s="40">
        <f t="shared" si="29"/>
        <v>-0.11856352250739766</v>
      </c>
      <c r="CJ17" s="40">
        <f t="shared" si="30"/>
        <v>-0.1171594423042866</v>
      </c>
      <c r="CK17" s="40">
        <f t="shared" si="31"/>
        <v>-0.12011002021741124</v>
      </c>
      <c r="CL17" s="40">
        <f t="shared" si="32"/>
        <v>-0.1245184404720962</v>
      </c>
      <c r="CM17" s="40">
        <f t="shared" si="33"/>
        <v>-0.13647502571550046</v>
      </c>
      <c r="CN17" s="40">
        <f t="shared" si="34"/>
        <v>-0.14134255177157368</v>
      </c>
      <c r="CO17" s="40">
        <f t="shared" si="35"/>
        <v>-0.14592118168377016</v>
      </c>
      <c r="CQ17" s="11"/>
      <c r="CR17" s="40"/>
    </row>
    <row r="18" spans="2:96">
      <c r="B18" s="31" t="s">
        <v>65</v>
      </c>
      <c r="C18" s="32" t="s">
        <v>66</v>
      </c>
      <c r="D18" s="152">
        <v>0.46860805794527122</v>
      </c>
      <c r="E18" s="152">
        <v>0.46494851478415961</v>
      </c>
      <c r="F18" s="152">
        <v>0.46079773807186136</v>
      </c>
      <c r="G18" s="152">
        <v>0.45881356125623651</v>
      </c>
      <c r="H18" s="152">
        <v>0.45985516076059557</v>
      </c>
      <c r="I18" s="152">
        <v>0.45338776159743155</v>
      </c>
      <c r="J18" s="152">
        <v>0.45183849846652402</v>
      </c>
      <c r="K18" s="152">
        <v>0.44981348426833878</v>
      </c>
      <c r="L18" s="152">
        <v>0.45119527065932014</v>
      </c>
      <c r="M18" s="152">
        <v>0.44761254930509065</v>
      </c>
      <c r="N18" s="152">
        <v>0.44261939090063707</v>
      </c>
      <c r="O18" s="152">
        <v>0.44089161626551715</v>
      </c>
      <c r="P18" s="152">
        <v>0.43970841597181937</v>
      </c>
      <c r="Q18" s="152">
        <v>0.43879643424302578</v>
      </c>
      <c r="R18" s="152">
        <v>0.44209960834858641</v>
      </c>
      <c r="S18" s="152">
        <v>0.44500059780044837</v>
      </c>
      <c r="T18" s="153">
        <v>1</v>
      </c>
      <c r="U18" s="8"/>
      <c r="V18" s="8"/>
      <c r="W18" s="8"/>
      <c r="X18" s="8"/>
      <c r="Y18" s="8"/>
      <c r="Z18" s="8"/>
      <c r="AA18" s="8"/>
      <c r="AB18" s="8"/>
      <c r="AD18" s="154">
        <v>6.6348604708465668</v>
      </c>
      <c r="AE18" s="154">
        <v>6.6605306728294513</v>
      </c>
      <c r="AF18" s="154">
        <v>6.6937647449925404</v>
      </c>
      <c r="AG18" s="154">
        <v>6.7257898986091078</v>
      </c>
      <c r="AH18" s="154">
        <v>6.7547704020913377</v>
      </c>
      <c r="AI18" s="154">
        <v>6.7943621373853818</v>
      </c>
      <c r="AJ18" s="154">
        <v>6.8280033305870225</v>
      </c>
      <c r="AK18" s="154">
        <v>6.8538537609361381</v>
      </c>
      <c r="AL18" s="154">
        <v>6.8881848638115803</v>
      </c>
      <c r="AM18" s="154">
        <v>6.9326485864737917</v>
      </c>
      <c r="AN18" s="154">
        <v>6.974727418952325</v>
      </c>
      <c r="AO18" s="154">
        <v>7.0237428122896404</v>
      </c>
      <c r="AP18" s="154">
        <v>7.0714207681120964</v>
      </c>
      <c r="AQ18" s="154">
        <v>7.1173373984943602</v>
      </c>
      <c r="AR18" s="154">
        <v>7.1593781937859173</v>
      </c>
      <c r="AS18" s="154">
        <v>7.1964129479881995</v>
      </c>
      <c r="AT18" s="7"/>
      <c r="AU18" s="7"/>
      <c r="AV18" s="11" t="s">
        <v>66</v>
      </c>
      <c r="AW18" s="8">
        <f t="shared" si="2"/>
        <v>-4.7826074064958125E-2</v>
      </c>
      <c r="AX18" s="8">
        <f t="shared" si="3"/>
        <v>0.85282701705108643</v>
      </c>
      <c r="AZ18" s="11" t="s">
        <v>257</v>
      </c>
      <c r="BA18" s="8">
        <v>-7.5354405270898248E-2</v>
      </c>
      <c r="BB18" s="8">
        <v>0.69289558855129307</v>
      </c>
      <c r="BE18" s="31" t="s">
        <v>65</v>
      </c>
      <c r="BF18" s="32" t="s">
        <v>66</v>
      </c>
      <c r="BG18" s="40">
        <f t="shared" si="4"/>
        <v>0.48715060421566092</v>
      </c>
      <c r="BH18" s="40">
        <f t="shared" si="5"/>
        <v>0.48519966886496169</v>
      </c>
      <c r="BI18" s="40">
        <f t="shared" si="6"/>
        <v>0.48267387938056694</v>
      </c>
      <c r="BJ18" s="40">
        <f t="shared" si="7"/>
        <v>0.48023996770570776</v>
      </c>
      <c r="BK18" s="40">
        <f t="shared" si="8"/>
        <v>0.4780374494410583</v>
      </c>
      <c r="BL18" s="40">
        <f t="shared" si="9"/>
        <v>0.47502847755871092</v>
      </c>
      <c r="BM18" s="40">
        <f t="shared" si="10"/>
        <v>0.47247174687538629</v>
      </c>
      <c r="BN18" s="40">
        <f t="shared" si="11"/>
        <v>0.47050711416885349</v>
      </c>
      <c r="BO18" s="40">
        <f t="shared" si="12"/>
        <v>0.46789795035031989</v>
      </c>
      <c r="BP18" s="40">
        <f t="shared" si="13"/>
        <v>0.46451870742799184</v>
      </c>
      <c r="BQ18" s="40">
        <f t="shared" si="14"/>
        <v>0.46132071615962322</v>
      </c>
      <c r="BR18" s="40">
        <f t="shared" si="15"/>
        <v>0.45759554626598731</v>
      </c>
      <c r="BS18" s="40">
        <f t="shared" si="16"/>
        <v>0.4539720216234806</v>
      </c>
      <c r="BT18" s="40">
        <f t="shared" si="17"/>
        <v>0.45048235771442857</v>
      </c>
      <c r="BU18" s="40">
        <f t="shared" si="18"/>
        <v>0.44728725727227026</v>
      </c>
      <c r="BV18" s="40">
        <f t="shared" si="19"/>
        <v>0.44447261595289678</v>
      </c>
      <c r="BX18" s="31" t="s">
        <v>65</v>
      </c>
      <c r="BY18" s="32" t="s">
        <v>66</v>
      </c>
      <c r="BZ18" s="40">
        <f t="shared" si="20"/>
        <v>1.8542546270389704E-2</v>
      </c>
      <c r="CA18" s="40">
        <f t="shared" si="21"/>
        <v>2.0251154080802081E-2</v>
      </c>
      <c r="CB18" s="40">
        <f t="shared" si="22"/>
        <v>2.1876141308705577E-2</v>
      </c>
      <c r="CC18" s="40">
        <f t="shared" si="23"/>
        <v>2.1426406449471247E-2</v>
      </c>
      <c r="CD18" s="40">
        <f t="shared" si="24"/>
        <v>1.8182288680462733E-2</v>
      </c>
      <c r="CE18" s="40">
        <f t="shared" si="25"/>
        <v>2.1640715961279366E-2</v>
      </c>
      <c r="CF18" s="40">
        <f t="shared" si="26"/>
        <v>2.063324840886227E-2</v>
      </c>
      <c r="CG18" s="40">
        <f t="shared" si="27"/>
        <v>2.069362990051471E-2</v>
      </c>
      <c r="CH18" s="40">
        <f t="shared" si="28"/>
        <v>1.6702679690999755E-2</v>
      </c>
      <c r="CI18" s="40">
        <f t="shared" si="29"/>
        <v>1.6906158122901194E-2</v>
      </c>
      <c r="CJ18" s="40">
        <f t="shared" si="30"/>
        <v>1.8701325258986157E-2</v>
      </c>
      <c r="CK18" s="40">
        <f t="shared" si="31"/>
        <v>1.6703930000470157E-2</v>
      </c>
      <c r="CL18" s="40">
        <f t="shared" si="32"/>
        <v>1.4263605651661238E-2</v>
      </c>
      <c r="CM18" s="40">
        <f t="shared" si="33"/>
        <v>1.1685923471402793E-2</v>
      </c>
      <c r="CN18" s="40">
        <f t="shared" si="34"/>
        <v>5.1876489236838408E-3</v>
      </c>
      <c r="CO18" s="40">
        <f t="shared" si="35"/>
        <v>-5.2798184755159516E-4</v>
      </c>
      <c r="CQ18" s="11"/>
      <c r="CR18" s="40"/>
    </row>
    <row r="19" spans="2:96">
      <c r="B19" s="31" t="s">
        <v>67</v>
      </c>
      <c r="C19" s="32" t="s">
        <v>68</v>
      </c>
      <c r="D19" s="152">
        <v>0.28007951497367822</v>
      </c>
      <c r="E19" s="152">
        <v>0.27991819112026345</v>
      </c>
      <c r="F19" s="152">
        <v>0.27916928278931835</v>
      </c>
      <c r="G19" s="152">
        <v>0.27839269876796674</v>
      </c>
      <c r="H19" s="152">
        <v>0.27815358592321066</v>
      </c>
      <c r="I19" s="152">
        <v>0.27745357041835628</v>
      </c>
      <c r="J19" s="152">
        <v>0.27608139307301416</v>
      </c>
      <c r="K19" s="152">
        <v>0.27533949030944033</v>
      </c>
      <c r="L19" s="152">
        <v>0.27077752518603931</v>
      </c>
      <c r="M19" s="152">
        <v>0.26156240325209618</v>
      </c>
      <c r="N19" s="152">
        <v>0.26745103574194534</v>
      </c>
      <c r="O19" s="152">
        <v>0.26624952950403702</v>
      </c>
      <c r="P19" s="152">
        <v>0.26727497249749049</v>
      </c>
      <c r="Q19" s="152">
        <v>0.26792145083051727</v>
      </c>
      <c r="R19" s="152">
        <v>0.271702159677008</v>
      </c>
      <c r="S19" s="152">
        <v>0.27576116478549922</v>
      </c>
      <c r="T19" s="153">
        <v>4</v>
      </c>
      <c r="U19" s="8"/>
      <c r="V19" s="8"/>
      <c r="W19" s="8"/>
      <c r="X19" s="8"/>
      <c r="Y19" s="8"/>
      <c r="Z19" s="8"/>
      <c r="AA19" s="8"/>
      <c r="AB19" s="8"/>
      <c r="AD19" s="154">
        <v>9.5574816373380322</v>
      </c>
      <c r="AE19" s="154">
        <v>9.5879408448227412</v>
      </c>
      <c r="AF19" s="154">
        <v>9.6184000523074484</v>
      </c>
      <c r="AG19" s="154">
        <v>9.6488592597921574</v>
      </c>
      <c r="AH19" s="154">
        <v>9.6793184672768664</v>
      </c>
      <c r="AI19" s="154">
        <v>9.7097776747615754</v>
      </c>
      <c r="AJ19" s="154">
        <v>9.7402368822462826</v>
      </c>
      <c r="AK19" s="154">
        <v>9.7706960897309916</v>
      </c>
      <c r="AL19" s="154">
        <v>9.8011552972157006</v>
      </c>
      <c r="AM19" s="154">
        <v>9.8316145047004095</v>
      </c>
      <c r="AN19" s="154">
        <v>9.8620737121851167</v>
      </c>
      <c r="AO19" s="154">
        <v>9.9298929657383859</v>
      </c>
      <c r="AP19" s="154">
        <v>9.9603521732230949</v>
      </c>
      <c r="AQ19" s="154">
        <v>9.9908113807078038</v>
      </c>
      <c r="AR19" s="154">
        <v>10.021270588192511</v>
      </c>
      <c r="AS19" s="154">
        <v>10.054209015095285</v>
      </c>
      <c r="AT19" s="7"/>
      <c r="AU19" s="7"/>
      <c r="AV19" s="11" t="s">
        <v>68</v>
      </c>
      <c r="AW19" s="8">
        <f t="shared" si="2"/>
        <v>-2.4582048334848814E-2</v>
      </c>
      <c r="AX19" s="8">
        <f t="shared" si="3"/>
        <v>0.45984437589507576</v>
      </c>
      <c r="AZ19" s="11" t="s">
        <v>85</v>
      </c>
      <c r="BA19" s="8">
        <v>-7.4861850200920566E-2</v>
      </c>
      <c r="BB19" s="8">
        <v>0.79518504206100549</v>
      </c>
      <c r="BE19" s="31" t="s">
        <v>67</v>
      </c>
      <c r="BF19" s="32" t="s">
        <v>68</v>
      </c>
      <c r="BG19" s="40">
        <f t="shared" si="4"/>
        <v>0.26503139556230948</v>
      </c>
      <c r="BH19" s="40">
        <f t="shared" si="5"/>
        <v>0.26271649579347167</v>
      </c>
      <c r="BI19" s="40">
        <f t="shared" si="6"/>
        <v>0.26040159602463386</v>
      </c>
      <c r="BJ19" s="40">
        <f t="shared" si="7"/>
        <v>0.25808669625579606</v>
      </c>
      <c r="BK19" s="40">
        <f t="shared" si="8"/>
        <v>0.25577179648695814</v>
      </c>
      <c r="BL19" s="40">
        <f t="shared" si="9"/>
        <v>0.25345689671812022</v>
      </c>
      <c r="BM19" s="40">
        <f t="shared" si="10"/>
        <v>0.25114199694928252</v>
      </c>
      <c r="BN19" s="40">
        <f t="shared" si="11"/>
        <v>0.2488270971804446</v>
      </c>
      <c r="BO19" s="40">
        <f t="shared" si="12"/>
        <v>0.24651219741160668</v>
      </c>
      <c r="BP19" s="40">
        <f t="shared" si="13"/>
        <v>0.24419729764276887</v>
      </c>
      <c r="BQ19" s="40">
        <f t="shared" si="14"/>
        <v>0.24188239787393107</v>
      </c>
      <c r="BR19" s="40">
        <f t="shared" si="15"/>
        <v>0.23672813460388265</v>
      </c>
      <c r="BS19" s="40">
        <f t="shared" si="16"/>
        <v>0.23441323483504473</v>
      </c>
      <c r="BT19" s="40">
        <f t="shared" si="17"/>
        <v>0.23209833506620692</v>
      </c>
      <c r="BU19" s="40">
        <f t="shared" si="18"/>
        <v>0.22978343529736911</v>
      </c>
      <c r="BV19" s="40">
        <f t="shared" si="19"/>
        <v>0.22728011485275834</v>
      </c>
      <c r="BX19" s="31" t="s">
        <v>67</v>
      </c>
      <c r="BY19" s="32" t="s">
        <v>68</v>
      </c>
      <c r="BZ19" s="40">
        <f t="shared" si="20"/>
        <v>-1.5048119411368743E-2</v>
      </c>
      <c r="CA19" s="40">
        <f t="shared" si="21"/>
        <v>-1.7201695326791777E-2</v>
      </c>
      <c r="CB19" s="40">
        <f t="shared" si="22"/>
        <v>-1.8767686764684488E-2</v>
      </c>
      <c r="CC19" s="40">
        <f t="shared" si="23"/>
        <v>-2.0306002512170684E-2</v>
      </c>
      <c r="CD19" s="40">
        <f t="shared" si="24"/>
        <v>-2.2381789436252519E-2</v>
      </c>
      <c r="CE19" s="40">
        <f t="shared" si="25"/>
        <v>-2.399667370023606E-2</v>
      </c>
      <c r="CF19" s="40">
        <f t="shared" si="26"/>
        <v>-2.4939396123731639E-2</v>
      </c>
      <c r="CG19" s="40">
        <f t="shared" si="27"/>
        <v>-2.6512393128995726E-2</v>
      </c>
      <c r="CH19" s="40">
        <f t="shared" si="28"/>
        <v>-2.4265327774432632E-2</v>
      </c>
      <c r="CI19" s="40">
        <f t="shared" si="29"/>
        <v>-1.7365105609327303E-2</v>
      </c>
      <c r="CJ19" s="40">
        <f t="shared" si="30"/>
        <v>-2.5568637868014277E-2</v>
      </c>
      <c r="CK19" s="40">
        <f t="shared" si="31"/>
        <v>-2.9521394900154374E-2</v>
      </c>
      <c r="CL19" s="40">
        <f t="shared" si="32"/>
        <v>-3.2861737662445767E-2</v>
      </c>
      <c r="CM19" s="40">
        <f t="shared" si="33"/>
        <v>-3.5823115764310354E-2</v>
      </c>
      <c r="CN19" s="40">
        <f t="shared" si="34"/>
        <v>-4.1918724379638894E-2</v>
      </c>
      <c r="CO19" s="40">
        <f t="shared" si="35"/>
        <v>-4.8481049932740883E-2</v>
      </c>
      <c r="CQ19" s="11"/>
      <c r="CR19" s="40"/>
    </row>
    <row r="20" spans="2:96">
      <c r="B20" s="31" t="s">
        <v>69</v>
      </c>
      <c r="C20" s="32" t="s">
        <v>70</v>
      </c>
      <c r="D20" s="152">
        <v>0.21572388061054504</v>
      </c>
      <c r="E20" s="152">
        <v>0.21998016396677444</v>
      </c>
      <c r="F20" s="152">
        <v>0.21908364797571903</v>
      </c>
      <c r="G20" s="152">
        <v>0.21918369924736061</v>
      </c>
      <c r="H20" s="152">
        <v>0.22791675629635955</v>
      </c>
      <c r="I20" s="152">
        <v>0.22950074158310371</v>
      </c>
      <c r="J20" s="152">
        <v>0.2204767143643204</v>
      </c>
      <c r="K20" s="152">
        <v>0.2219085397294939</v>
      </c>
      <c r="L20" s="152">
        <v>0.22307401585556288</v>
      </c>
      <c r="M20" s="152">
        <v>0.22111345557523845</v>
      </c>
      <c r="N20" s="152">
        <v>0.21738605972321379</v>
      </c>
      <c r="O20" s="152">
        <v>0.21321382323338245</v>
      </c>
      <c r="P20" s="152">
        <v>0.21287821395718323</v>
      </c>
      <c r="Q20" s="152">
        <v>0.21236335846131324</v>
      </c>
      <c r="R20" s="152">
        <v>0.21795134790463933</v>
      </c>
      <c r="S20" s="152">
        <v>0.22167282318020834</v>
      </c>
      <c r="T20" s="153">
        <v>3</v>
      </c>
      <c r="U20" s="8"/>
      <c r="V20" s="8"/>
      <c r="W20" s="8"/>
      <c r="X20" s="8"/>
      <c r="Y20" s="8"/>
      <c r="Z20" s="8"/>
      <c r="AA20" s="8"/>
      <c r="AB20" s="8"/>
      <c r="AD20" s="154">
        <v>8.3575361005774269</v>
      </c>
      <c r="AE20" s="154">
        <v>8.3884921373779147</v>
      </c>
      <c r="AF20" s="154">
        <v>8.5006905438095899</v>
      </c>
      <c r="AG20" s="154">
        <v>8.5861042271173194</v>
      </c>
      <c r="AH20" s="154">
        <v>8.6229214178887332</v>
      </c>
      <c r="AI20" s="154">
        <v>8.6822957655374449</v>
      </c>
      <c r="AJ20" s="154">
        <v>8.7319446689973077</v>
      </c>
      <c r="AK20" s="154">
        <v>8.7857156984146041</v>
      </c>
      <c r="AL20" s="154">
        <v>8.8589329273075972</v>
      </c>
      <c r="AM20" s="154">
        <v>8.9723621726575473</v>
      </c>
      <c r="AN20" s="154">
        <v>9.0526118232686361</v>
      </c>
      <c r="AO20" s="154">
        <v>9.1568930314371748</v>
      </c>
      <c r="AP20" s="154">
        <v>9.2539455385670699</v>
      </c>
      <c r="AQ20" s="154">
        <v>9.3631513664715502</v>
      </c>
      <c r="AR20" s="154">
        <v>9.3793139032603232</v>
      </c>
      <c r="AS20" s="154">
        <v>9.4518440352748776</v>
      </c>
      <c r="AT20" s="7"/>
      <c r="AU20" s="7"/>
      <c r="AV20" s="11" t="s">
        <v>70</v>
      </c>
      <c r="AW20" s="8">
        <f t="shared" si="2"/>
        <v>-5.1488890834954556E-3</v>
      </c>
      <c r="AX20" s="8">
        <f t="shared" si="3"/>
        <v>0.14590516225253253</v>
      </c>
      <c r="AZ20" s="11" t="s">
        <v>95</v>
      </c>
      <c r="BA20" s="8">
        <v>-7.2763442924656085E-2</v>
      </c>
      <c r="BB20" s="8">
        <v>0.9757286654729469</v>
      </c>
      <c r="BE20" s="31" t="s">
        <v>69</v>
      </c>
      <c r="BF20" s="32" t="s">
        <v>70</v>
      </c>
      <c r="BG20" s="40">
        <f t="shared" si="4"/>
        <v>0.35622725635611552</v>
      </c>
      <c r="BH20" s="40">
        <f t="shared" si="5"/>
        <v>0.35387459755927841</v>
      </c>
      <c r="BI20" s="40">
        <f t="shared" si="6"/>
        <v>0.34534751867047109</v>
      </c>
      <c r="BJ20" s="40">
        <f t="shared" si="7"/>
        <v>0.33885607873908374</v>
      </c>
      <c r="BK20" s="40">
        <f t="shared" si="8"/>
        <v>0.33605797224045619</v>
      </c>
      <c r="BL20" s="40">
        <f t="shared" si="9"/>
        <v>0.3315455218191542</v>
      </c>
      <c r="BM20" s="40">
        <f t="shared" si="10"/>
        <v>0.32777220515620453</v>
      </c>
      <c r="BN20" s="40">
        <f t="shared" si="11"/>
        <v>0.32368560692049009</v>
      </c>
      <c r="BO20" s="40">
        <f t="shared" si="12"/>
        <v>0.31812109752462259</v>
      </c>
      <c r="BP20" s="40">
        <f t="shared" si="13"/>
        <v>0.30950047487802634</v>
      </c>
      <c r="BQ20" s="40">
        <f t="shared" si="14"/>
        <v>0.30340150143158362</v>
      </c>
      <c r="BR20" s="40">
        <f t="shared" si="15"/>
        <v>0.29547612961077463</v>
      </c>
      <c r="BS20" s="40">
        <f t="shared" si="16"/>
        <v>0.28810013906890264</v>
      </c>
      <c r="BT20" s="40">
        <f t="shared" si="17"/>
        <v>0.27980049614816216</v>
      </c>
      <c r="BU20" s="40">
        <f t="shared" si="18"/>
        <v>0.27857214335221536</v>
      </c>
      <c r="BV20" s="40">
        <f t="shared" si="19"/>
        <v>0.27305985331910931</v>
      </c>
      <c r="BX20" s="31" t="s">
        <v>69</v>
      </c>
      <c r="BY20" s="32" t="s">
        <v>70</v>
      </c>
      <c r="BZ20" s="40">
        <f t="shared" si="20"/>
        <v>0.14050337574557048</v>
      </c>
      <c r="CA20" s="40">
        <f t="shared" si="21"/>
        <v>0.13389443359250397</v>
      </c>
      <c r="CB20" s="40">
        <f t="shared" si="22"/>
        <v>0.12626387069475206</v>
      </c>
      <c r="CC20" s="40">
        <f t="shared" si="23"/>
        <v>0.11967237949172313</v>
      </c>
      <c r="CD20" s="40">
        <f t="shared" si="24"/>
        <v>0.10814121594409665</v>
      </c>
      <c r="CE20" s="40">
        <f t="shared" si="25"/>
        <v>0.10204478023605049</v>
      </c>
      <c r="CF20" s="40">
        <f t="shared" si="26"/>
        <v>0.10729549079188413</v>
      </c>
      <c r="CG20" s="40">
        <f t="shared" si="27"/>
        <v>0.10177706719099619</v>
      </c>
      <c r="CH20" s="40">
        <f t="shared" si="28"/>
        <v>9.5047081669059702E-2</v>
      </c>
      <c r="CI20" s="40">
        <f t="shared" si="29"/>
        <v>8.8387019302787889E-2</v>
      </c>
      <c r="CJ20" s="40">
        <f t="shared" si="30"/>
        <v>8.6015441708369833E-2</v>
      </c>
      <c r="CK20" s="40">
        <f t="shared" si="31"/>
        <v>8.226230637739218E-2</v>
      </c>
      <c r="CL20" s="40">
        <f t="shared" si="32"/>
        <v>7.5221925111719407E-2</v>
      </c>
      <c r="CM20" s="40">
        <f t="shared" si="33"/>
        <v>6.7437137686848919E-2</v>
      </c>
      <c r="CN20" s="40">
        <f t="shared" si="34"/>
        <v>6.0620795447576037E-2</v>
      </c>
      <c r="CO20" s="40">
        <f t="shared" si="35"/>
        <v>5.1387030138900974E-2</v>
      </c>
      <c r="CQ20" s="11"/>
      <c r="CR20" s="40"/>
    </row>
    <row r="21" spans="2:96">
      <c r="B21" s="31" t="s">
        <v>71</v>
      </c>
      <c r="C21" s="32" t="s">
        <v>72</v>
      </c>
      <c r="D21" s="152">
        <v>0.24805783791509009</v>
      </c>
      <c r="E21" s="152">
        <v>0.24778233948251904</v>
      </c>
      <c r="F21" s="152">
        <v>0.24746822316376893</v>
      </c>
      <c r="G21" s="152">
        <v>0.248319757251523</v>
      </c>
      <c r="H21" s="152">
        <v>0.24825360841244781</v>
      </c>
      <c r="I21" s="152">
        <v>0.22714884168719376</v>
      </c>
      <c r="J21" s="152">
        <v>0.22623684059344373</v>
      </c>
      <c r="K21" s="152">
        <v>0.22557281206270188</v>
      </c>
      <c r="L21" s="152">
        <v>0.22491627971945996</v>
      </c>
      <c r="M21" s="152">
        <v>0.22444830097691829</v>
      </c>
      <c r="N21" s="152">
        <v>0.23154446700864359</v>
      </c>
      <c r="O21" s="152">
        <v>0.25975035837015231</v>
      </c>
      <c r="P21" s="152">
        <v>0.26770351276471122</v>
      </c>
      <c r="Q21" s="152">
        <v>0.2717717306566732</v>
      </c>
      <c r="R21" s="152">
        <v>0.27570187594635975</v>
      </c>
      <c r="S21" s="152">
        <v>0.27965127123580241</v>
      </c>
      <c r="T21" s="153">
        <v>5</v>
      </c>
      <c r="U21" s="8"/>
      <c r="V21" s="8"/>
      <c r="W21" s="8"/>
      <c r="X21" s="8"/>
      <c r="Y21" s="8"/>
      <c r="Z21" s="8"/>
      <c r="AA21" s="8"/>
      <c r="AB21" s="8"/>
      <c r="AD21" s="154">
        <v>10.191740330248534</v>
      </c>
      <c r="AE21" s="154">
        <v>10.203720463790756</v>
      </c>
      <c r="AF21" s="154">
        <v>10.238112592155115</v>
      </c>
      <c r="AG21" s="154">
        <v>10.255055829739268</v>
      </c>
      <c r="AH21" s="154">
        <v>10.287621953678306</v>
      </c>
      <c r="AI21" s="154">
        <v>10.321237806010823</v>
      </c>
      <c r="AJ21" s="154">
        <v>10.325660885093409</v>
      </c>
      <c r="AK21" s="154">
        <v>10.33477599848996</v>
      </c>
      <c r="AL21" s="154">
        <v>10.338440702967056</v>
      </c>
      <c r="AM21" s="154">
        <v>10.365942369920365</v>
      </c>
      <c r="AN21" s="154">
        <v>10.377441527509461</v>
      </c>
      <c r="AO21" s="154">
        <v>10.397410258119571</v>
      </c>
      <c r="AP21" s="154">
        <v>10.418872733038839</v>
      </c>
      <c r="AQ21" s="154">
        <v>10.421108372530185</v>
      </c>
      <c r="AR21" s="154">
        <v>10.385748881015633</v>
      </c>
      <c r="AS21" s="154">
        <v>10.401512582733501</v>
      </c>
      <c r="AT21" s="7"/>
      <c r="AU21" s="7"/>
      <c r="AV21" s="11" t="s">
        <v>72</v>
      </c>
      <c r="AW21" s="8">
        <f t="shared" si="2"/>
        <v>8.2357709409050378E-2</v>
      </c>
      <c r="AX21" s="8">
        <f t="shared" si="3"/>
        <v>0.1009132595154936</v>
      </c>
      <c r="AZ21" s="11" t="s">
        <v>140</v>
      </c>
      <c r="BA21" s="8">
        <v>-7.2247709336962215E-2</v>
      </c>
      <c r="BB21" s="8">
        <v>0.61524948691001169</v>
      </c>
      <c r="BE21" s="31" t="s">
        <v>71</v>
      </c>
      <c r="BF21" s="32" t="s">
        <v>72</v>
      </c>
      <c r="BG21" s="40">
        <f t="shared" si="4"/>
        <v>0.2168277349011114</v>
      </c>
      <c r="BH21" s="40">
        <f t="shared" si="5"/>
        <v>0.21591724475190255</v>
      </c>
      <c r="BI21" s="40">
        <f t="shared" si="6"/>
        <v>0.21330344299621118</v>
      </c>
      <c r="BJ21" s="40">
        <f t="shared" si="7"/>
        <v>0.21201575693981556</v>
      </c>
      <c r="BK21" s="40">
        <f t="shared" si="8"/>
        <v>0.20954073152044872</v>
      </c>
      <c r="BL21" s="40">
        <f t="shared" si="9"/>
        <v>0.20698592674317751</v>
      </c>
      <c r="BM21" s="40">
        <f t="shared" si="10"/>
        <v>0.20664977273290086</v>
      </c>
      <c r="BN21" s="40">
        <f t="shared" si="11"/>
        <v>0.20595702411476302</v>
      </c>
      <c r="BO21" s="40">
        <f t="shared" si="12"/>
        <v>0.20567850657450371</v>
      </c>
      <c r="BP21" s="40">
        <f t="shared" si="13"/>
        <v>0.20358837988605227</v>
      </c>
      <c r="BQ21" s="40">
        <f t="shared" si="14"/>
        <v>0.20271444390928095</v>
      </c>
      <c r="BR21" s="40">
        <f t="shared" si="15"/>
        <v>0.20119682038291253</v>
      </c>
      <c r="BS21" s="40">
        <f t="shared" si="16"/>
        <v>0.1995656722890482</v>
      </c>
      <c r="BT21" s="40">
        <f t="shared" si="17"/>
        <v>0.19939576368770595</v>
      </c>
      <c r="BU21" s="40">
        <f t="shared" si="18"/>
        <v>0.20208308504281181</v>
      </c>
      <c r="BV21" s="40">
        <f t="shared" si="19"/>
        <v>0.20088504371225391</v>
      </c>
      <c r="BX21" s="31" t="s">
        <v>71</v>
      </c>
      <c r="BY21" s="32" t="s">
        <v>72</v>
      </c>
      <c r="BZ21" s="40">
        <f t="shared" si="20"/>
        <v>-3.1230103013978688E-2</v>
      </c>
      <c r="CA21" s="40">
        <f t="shared" si="21"/>
        <v>-3.1865094730616494E-2</v>
      </c>
      <c r="CB21" s="40">
        <f t="shared" si="22"/>
        <v>-3.4164780167557751E-2</v>
      </c>
      <c r="CC21" s="40">
        <f t="shared" si="23"/>
        <v>-3.6304000311707441E-2</v>
      </c>
      <c r="CD21" s="40">
        <f t="shared" si="24"/>
        <v>-3.8712876891999093E-2</v>
      </c>
      <c r="CE21" s="40">
        <f t="shared" si="25"/>
        <v>-2.0162914944016258E-2</v>
      </c>
      <c r="CF21" s="40">
        <f t="shared" si="26"/>
        <v>-1.9587067860542873E-2</v>
      </c>
      <c r="CG21" s="40">
        <f t="shared" si="27"/>
        <v>-1.9615787947938862E-2</v>
      </c>
      <c r="CH21" s="40">
        <f t="shared" si="28"/>
        <v>-1.9237773144956255E-2</v>
      </c>
      <c r="CI21" s="40">
        <f t="shared" si="29"/>
        <v>-2.0859921090866013E-2</v>
      </c>
      <c r="CJ21" s="40">
        <f t="shared" si="30"/>
        <v>-2.8830023099362639E-2</v>
      </c>
      <c r="CK21" s="40">
        <f t="shared" si="31"/>
        <v>-5.8553537987239779E-2</v>
      </c>
      <c r="CL21" s="40">
        <f t="shared" si="32"/>
        <v>-6.8137840475663014E-2</v>
      </c>
      <c r="CM21" s="40">
        <f t="shared" si="33"/>
        <v>-7.2375966968967254E-2</v>
      </c>
      <c r="CN21" s="40">
        <f t="shared" si="34"/>
        <v>-7.3618790903547948E-2</v>
      </c>
      <c r="CO21" s="40">
        <f t="shared" si="35"/>
        <v>-7.8766227523548504E-2</v>
      </c>
      <c r="CQ21" s="11"/>
      <c r="CR21" s="40"/>
    </row>
    <row r="22" spans="2:96">
      <c r="B22" s="31" t="s">
        <v>73</v>
      </c>
      <c r="C22" s="32" t="s">
        <v>74</v>
      </c>
      <c r="D22" s="152">
        <v>0.32747285951462812</v>
      </c>
      <c r="E22" s="152">
        <v>0.32757198971374651</v>
      </c>
      <c r="F22" s="152">
        <v>0.3237727560568156</v>
      </c>
      <c r="G22" s="152">
        <v>0.32751998070455951</v>
      </c>
      <c r="H22" s="152">
        <v>0.32234791044445782</v>
      </c>
      <c r="I22" s="152">
        <v>0.32527238534545383</v>
      </c>
      <c r="J22" s="152">
        <v>0.33308407383546695</v>
      </c>
      <c r="K22" s="152">
        <v>0.34225775107063666</v>
      </c>
      <c r="L22" s="152">
        <v>0.32071081242941424</v>
      </c>
      <c r="M22" s="152">
        <v>0.31895986085115918</v>
      </c>
      <c r="N22" s="152">
        <v>0.31817866250388993</v>
      </c>
      <c r="O22" s="152">
        <v>0.31218298414520634</v>
      </c>
      <c r="P22" s="152">
        <v>0.31811744243727491</v>
      </c>
      <c r="Q22" s="152">
        <v>0.31361540064721066</v>
      </c>
      <c r="R22" s="152">
        <v>0.31631093599559884</v>
      </c>
      <c r="S22" s="152">
        <v>0.31983899484135186</v>
      </c>
      <c r="T22" s="153">
        <v>3</v>
      </c>
      <c r="U22" s="8"/>
      <c r="V22" s="8"/>
      <c r="W22" s="8"/>
      <c r="X22" s="8"/>
      <c r="Y22" s="8"/>
      <c r="Z22" s="8"/>
      <c r="AA22" s="8"/>
      <c r="AB22" s="8"/>
      <c r="AD22" s="154">
        <v>8.4848029764053052</v>
      </c>
      <c r="AE22" s="154">
        <v>8.4739022679030906</v>
      </c>
      <c r="AF22" s="154">
        <v>8.4733382306450409</v>
      </c>
      <c r="AG22" s="154">
        <v>8.4737750190526828</v>
      </c>
      <c r="AH22" s="154">
        <v>8.5388321397987195</v>
      </c>
      <c r="AI22" s="154">
        <v>8.6342050715687826</v>
      </c>
      <c r="AJ22" s="154">
        <v>8.6530051611695455</v>
      </c>
      <c r="AK22" s="154">
        <v>8.672493796965794</v>
      </c>
      <c r="AL22" s="154">
        <v>8.7300670269956786</v>
      </c>
      <c r="AM22" s="154">
        <v>8.7432368924414607</v>
      </c>
      <c r="AN22" s="154">
        <v>8.7410312331202107</v>
      </c>
      <c r="AO22" s="154">
        <v>8.7541884203004035</v>
      </c>
      <c r="AP22" s="154">
        <v>8.7332946938225664</v>
      </c>
      <c r="AQ22" s="154">
        <v>8.7368258112526096</v>
      </c>
      <c r="AR22" s="154">
        <v>8.7026084410780236</v>
      </c>
      <c r="AS22" s="154">
        <v>8.7246597323138726</v>
      </c>
      <c r="AT22" s="7"/>
      <c r="AU22" s="7"/>
      <c r="AV22" s="11" t="s">
        <v>74</v>
      </c>
      <c r="AW22" s="8">
        <f t="shared" si="2"/>
        <v>-3.120002331488167E-2</v>
      </c>
      <c r="AX22" s="8">
        <f t="shared" si="3"/>
        <v>0.21262207575896624</v>
      </c>
      <c r="AZ22" s="11" t="s">
        <v>241</v>
      </c>
      <c r="BA22" s="8">
        <v>-7.1423835155492513E-2</v>
      </c>
      <c r="BB22" s="8">
        <v>0.1678070612782486</v>
      </c>
      <c r="BE22" s="31" t="s">
        <v>73</v>
      </c>
      <c r="BF22" s="32" t="s">
        <v>74</v>
      </c>
      <c r="BG22" s="40">
        <f t="shared" si="4"/>
        <v>0.34655497379319677</v>
      </c>
      <c r="BH22" s="40">
        <f t="shared" si="5"/>
        <v>0.34738342763936503</v>
      </c>
      <c r="BI22" s="40">
        <f t="shared" si="6"/>
        <v>0.34742629447097684</v>
      </c>
      <c r="BJ22" s="40">
        <f t="shared" si="7"/>
        <v>0.34739309855199607</v>
      </c>
      <c r="BK22" s="40">
        <f t="shared" si="8"/>
        <v>0.34244875737529723</v>
      </c>
      <c r="BL22" s="40">
        <f t="shared" si="9"/>
        <v>0.33520041456077254</v>
      </c>
      <c r="BM22" s="40">
        <f t="shared" si="10"/>
        <v>0.33377160775111447</v>
      </c>
      <c r="BN22" s="40">
        <f t="shared" si="11"/>
        <v>0.33229047143059964</v>
      </c>
      <c r="BO22" s="40">
        <f t="shared" si="12"/>
        <v>0.32791490594832839</v>
      </c>
      <c r="BP22" s="40">
        <f t="shared" si="13"/>
        <v>0.32691399617444894</v>
      </c>
      <c r="BQ22" s="40">
        <f t="shared" si="14"/>
        <v>0.32708162628286397</v>
      </c>
      <c r="BR22" s="40">
        <f t="shared" si="15"/>
        <v>0.32608168005716931</v>
      </c>
      <c r="BS22" s="40">
        <f t="shared" si="16"/>
        <v>0.32766960326948491</v>
      </c>
      <c r="BT22" s="40">
        <f t="shared" si="17"/>
        <v>0.32740123834480162</v>
      </c>
      <c r="BU22" s="40">
        <f t="shared" si="18"/>
        <v>0.33000175847807023</v>
      </c>
      <c r="BV22" s="40">
        <f t="shared" si="19"/>
        <v>0.32832586034414568</v>
      </c>
      <c r="BX22" s="31" t="s">
        <v>73</v>
      </c>
      <c r="BY22" s="32" t="s">
        <v>74</v>
      </c>
      <c r="BZ22" s="40">
        <f t="shared" si="20"/>
        <v>1.9082114278568651E-2</v>
      </c>
      <c r="CA22" s="40">
        <f t="shared" si="21"/>
        <v>1.9811437925618514E-2</v>
      </c>
      <c r="CB22" s="40">
        <f t="shared" si="22"/>
        <v>2.3653538414161235E-2</v>
      </c>
      <c r="CC22" s="40">
        <f t="shared" si="23"/>
        <v>1.9873117847436561E-2</v>
      </c>
      <c r="CD22" s="40">
        <f t="shared" si="24"/>
        <v>2.0100846930839411E-2</v>
      </c>
      <c r="CE22" s="40">
        <f t="shared" si="25"/>
        <v>9.9280292153187122E-3</v>
      </c>
      <c r="CF22" s="40">
        <f t="shared" si="26"/>
        <v>6.875339156475202E-4</v>
      </c>
      <c r="CG22" s="40">
        <f t="shared" si="27"/>
        <v>-9.9672796400370189E-3</v>
      </c>
      <c r="CH22" s="40">
        <f t="shared" si="28"/>
        <v>7.2040935189141564E-3</v>
      </c>
      <c r="CI22" s="40">
        <f t="shared" si="29"/>
        <v>7.9541353232897571E-3</v>
      </c>
      <c r="CJ22" s="40">
        <f t="shared" si="30"/>
        <v>8.9029637789740379E-3</v>
      </c>
      <c r="CK22" s="40">
        <f t="shared" si="31"/>
        <v>1.3898695911962966E-2</v>
      </c>
      <c r="CL22" s="40">
        <f t="shared" si="32"/>
        <v>9.5521608322099993E-3</v>
      </c>
      <c r="CM22" s="40">
        <f t="shared" si="33"/>
        <v>1.3785837697590952E-2</v>
      </c>
      <c r="CN22" s="40">
        <f t="shared" si="34"/>
        <v>1.3690822482471388E-2</v>
      </c>
      <c r="CO22" s="40">
        <f t="shared" si="35"/>
        <v>8.4868655027938167E-3</v>
      </c>
      <c r="CQ22" s="11"/>
      <c r="CR22" s="40"/>
    </row>
    <row r="23" spans="2:96">
      <c r="B23" s="31" t="s">
        <v>75</v>
      </c>
      <c r="C23" s="32" t="s">
        <v>76</v>
      </c>
      <c r="D23" s="152">
        <v>0.52015272206702157</v>
      </c>
      <c r="E23" s="152">
        <v>0.51245480311213132</v>
      </c>
      <c r="F23" s="152">
        <v>0.51013870330132971</v>
      </c>
      <c r="G23" s="152">
        <v>0.50330098447135407</v>
      </c>
      <c r="H23" s="152">
        <v>0.4982778398851469</v>
      </c>
      <c r="I23" s="152">
        <v>0.49469110425918145</v>
      </c>
      <c r="J23" s="152">
        <v>0.49209671805196598</v>
      </c>
      <c r="K23" s="152">
        <v>0.49321820520765708</v>
      </c>
      <c r="L23" s="152">
        <v>0.49238289365851723</v>
      </c>
      <c r="M23" s="152">
        <v>0.48961232446740305</v>
      </c>
      <c r="N23" s="152">
        <v>0.49034742930369896</v>
      </c>
      <c r="O23" s="152">
        <v>0.48603724125687003</v>
      </c>
      <c r="P23" s="152">
        <v>0.48453704984453361</v>
      </c>
      <c r="Q23" s="152">
        <v>0.48016168974195444</v>
      </c>
      <c r="R23" s="152">
        <v>0.48491743504989543</v>
      </c>
      <c r="S23" s="152">
        <v>0.48810407320199767</v>
      </c>
      <c r="T23" s="153">
        <v>1</v>
      </c>
      <c r="U23" s="8"/>
      <c r="V23" s="8"/>
      <c r="W23" s="8"/>
      <c r="X23" s="8"/>
      <c r="Y23" s="8"/>
      <c r="Z23" s="8"/>
      <c r="AA23" s="8"/>
      <c r="AB23" s="8"/>
      <c r="AD23" s="154">
        <v>7.0447284929323608</v>
      </c>
      <c r="AE23" s="154">
        <v>7.067240231201847</v>
      </c>
      <c r="AF23" s="154">
        <v>7.0970216178050656</v>
      </c>
      <c r="AG23" s="154">
        <v>7.1121947076538499</v>
      </c>
      <c r="AH23" s="154">
        <v>7.1283060430749021</v>
      </c>
      <c r="AI23" s="154">
        <v>7.1535993633671691</v>
      </c>
      <c r="AJ23" s="154">
        <v>7.1699159300304371</v>
      </c>
      <c r="AK23" s="154">
        <v>7.1805117497990505</v>
      </c>
      <c r="AL23" s="154">
        <v>7.1848766989079849</v>
      </c>
      <c r="AM23" s="154">
        <v>7.1816542654760855</v>
      </c>
      <c r="AN23" s="154">
        <v>7.17704445093276</v>
      </c>
      <c r="AO23" s="154">
        <v>7.1846420987989505</v>
      </c>
      <c r="AP23" s="154">
        <v>7.1975421931326657</v>
      </c>
      <c r="AQ23" s="154">
        <v>7.2157424662302256</v>
      </c>
      <c r="AR23" s="154">
        <v>7.2220193523213556</v>
      </c>
      <c r="AS23" s="154">
        <v>7.2330245170962186</v>
      </c>
      <c r="AT23" s="7"/>
      <c r="AU23" s="7"/>
      <c r="AV23" s="11" t="s">
        <v>76</v>
      </c>
      <c r="AW23" s="8">
        <f t="shared" si="2"/>
        <v>-0.19536965873338519</v>
      </c>
      <c r="AX23" s="8">
        <f t="shared" si="3"/>
        <v>0.92407563915166357</v>
      </c>
      <c r="AZ23" s="11" t="s">
        <v>363</v>
      </c>
      <c r="BA23" s="8">
        <v>-7.0981675239835451E-2</v>
      </c>
      <c r="BB23" s="8">
        <v>0.83850845087332004</v>
      </c>
      <c r="BE23" s="31" t="s">
        <v>75</v>
      </c>
      <c r="BF23" s="32" t="s">
        <v>76</v>
      </c>
      <c r="BG23" s="40">
        <f t="shared" si="4"/>
        <v>0.45600063453714057</v>
      </c>
      <c r="BH23" s="40">
        <f t="shared" si="5"/>
        <v>0.4542897424286596</v>
      </c>
      <c r="BI23" s="40">
        <f t="shared" si="6"/>
        <v>0.45202635704681493</v>
      </c>
      <c r="BJ23" s="40">
        <f t="shared" si="7"/>
        <v>0.4508732022183074</v>
      </c>
      <c r="BK23" s="40">
        <f t="shared" si="8"/>
        <v>0.44964874072630745</v>
      </c>
      <c r="BL23" s="40">
        <f t="shared" si="9"/>
        <v>0.44772644838409514</v>
      </c>
      <c r="BM23" s="40">
        <f t="shared" si="10"/>
        <v>0.44648638931768669</v>
      </c>
      <c r="BN23" s="40">
        <f t="shared" si="11"/>
        <v>0.44568110701527208</v>
      </c>
      <c r="BO23" s="40">
        <f t="shared" si="12"/>
        <v>0.44534937088299309</v>
      </c>
      <c r="BP23" s="40">
        <f t="shared" si="13"/>
        <v>0.4455942758238175</v>
      </c>
      <c r="BQ23" s="40">
        <f t="shared" si="14"/>
        <v>0.4459446217291102</v>
      </c>
      <c r="BR23" s="40">
        <f t="shared" si="15"/>
        <v>0.44536720049127976</v>
      </c>
      <c r="BS23" s="40">
        <f t="shared" si="16"/>
        <v>0.44438679332191733</v>
      </c>
      <c r="BT23" s="40">
        <f t="shared" si="17"/>
        <v>0.4430035725665028</v>
      </c>
      <c r="BU23" s="40">
        <f t="shared" si="18"/>
        <v>0.44252652922357694</v>
      </c>
      <c r="BV23" s="40">
        <f t="shared" si="19"/>
        <v>0.44169013670068735</v>
      </c>
      <c r="BX23" s="31" t="s">
        <v>75</v>
      </c>
      <c r="BY23" s="32" t="s">
        <v>76</v>
      </c>
      <c r="BZ23" s="40">
        <f t="shared" si="20"/>
        <v>-6.4152087529880997E-2</v>
      </c>
      <c r="CA23" s="40">
        <f t="shared" si="21"/>
        <v>-5.8165060683471714E-2</v>
      </c>
      <c r="CB23" s="40">
        <f t="shared" si="22"/>
        <v>-5.811234625451478E-2</v>
      </c>
      <c r="CC23" s="40">
        <f t="shared" si="23"/>
        <v>-5.2427782253046673E-2</v>
      </c>
      <c r="CD23" s="40">
        <f t="shared" si="24"/>
        <v>-4.8629099158839451E-2</v>
      </c>
      <c r="CE23" s="40">
        <f t="shared" si="25"/>
        <v>-4.6964655875086303E-2</v>
      </c>
      <c r="CF23" s="40">
        <f t="shared" si="26"/>
        <v>-4.5610328734279282E-2</v>
      </c>
      <c r="CG23" s="40">
        <f t="shared" si="27"/>
        <v>-4.7537098192384997E-2</v>
      </c>
      <c r="CH23" s="40">
        <f t="shared" si="28"/>
        <v>-4.7033522775524139E-2</v>
      </c>
      <c r="CI23" s="40">
        <f t="shared" si="29"/>
        <v>-4.401804864358555E-2</v>
      </c>
      <c r="CJ23" s="40">
        <f t="shared" si="30"/>
        <v>-4.4402807574588754E-2</v>
      </c>
      <c r="CK23" s="40">
        <f t="shared" si="31"/>
        <v>-4.0670040765590276E-2</v>
      </c>
      <c r="CL23" s="40">
        <f t="shared" si="32"/>
        <v>-4.0150256522616279E-2</v>
      </c>
      <c r="CM23" s="40">
        <f t="shared" si="33"/>
        <v>-3.7158117175451644E-2</v>
      </c>
      <c r="CN23" s="40">
        <f t="shared" si="34"/>
        <v>-4.2390905826318492E-2</v>
      </c>
      <c r="CO23" s="40">
        <f t="shared" si="35"/>
        <v>-4.6413936501310316E-2</v>
      </c>
      <c r="CQ23" s="11"/>
      <c r="CR23" s="40"/>
    </row>
    <row r="24" spans="2:96">
      <c r="B24" s="31" t="s">
        <v>77</v>
      </c>
      <c r="C24" s="32" t="s">
        <v>78</v>
      </c>
      <c r="D24" s="152">
        <v>0.43707983800915268</v>
      </c>
      <c r="E24" s="152">
        <v>0.44910082171694771</v>
      </c>
      <c r="F24" s="152">
        <v>0.4433384242420943</v>
      </c>
      <c r="G24" s="152">
        <v>0.43509379872605608</v>
      </c>
      <c r="H24" s="152">
        <v>0.42518695354727704</v>
      </c>
      <c r="I24" s="152">
        <v>0.41727233015281739</v>
      </c>
      <c r="J24" s="152">
        <v>0.41381034344585604</v>
      </c>
      <c r="K24" s="152">
        <v>0.41390674913523612</v>
      </c>
      <c r="L24" s="152">
        <v>0.40583751049697397</v>
      </c>
      <c r="M24" s="152">
        <v>0.40223879312420108</v>
      </c>
      <c r="N24" s="152">
        <v>0.39977221745626079</v>
      </c>
      <c r="O24" s="152">
        <v>0.39588790089171372</v>
      </c>
      <c r="P24" s="152">
        <v>0.3982240361116316</v>
      </c>
      <c r="Q24" s="152">
        <v>0.39959290981993867</v>
      </c>
      <c r="R24" s="152">
        <v>0.39632597247683082</v>
      </c>
      <c r="S24" s="152">
        <v>0.39967330731097633</v>
      </c>
      <c r="T24" s="153">
        <v>2</v>
      </c>
      <c r="U24" s="8"/>
      <c r="V24" s="8"/>
      <c r="W24" s="8"/>
      <c r="X24" s="8"/>
      <c r="Y24" s="8"/>
      <c r="Z24" s="8"/>
      <c r="AA24" s="8"/>
      <c r="AB24" s="8"/>
      <c r="AD24" s="154">
        <v>7.7115493696993678</v>
      </c>
      <c r="AE24" s="154">
        <v>7.7679930927847023</v>
      </c>
      <c r="AF24" s="154">
        <v>7.8058281386542676</v>
      </c>
      <c r="AG24" s="154">
        <v>7.8367896007988822</v>
      </c>
      <c r="AH24" s="154">
        <v>7.8755650864265183</v>
      </c>
      <c r="AI24" s="154">
        <v>7.9191119567029737</v>
      </c>
      <c r="AJ24" s="154">
        <v>7.9566190494192215</v>
      </c>
      <c r="AK24" s="154">
        <v>8.0106281092566878</v>
      </c>
      <c r="AL24" s="154">
        <v>8.0619070460548059</v>
      </c>
      <c r="AM24" s="154">
        <v>8.1097595745845279</v>
      </c>
      <c r="AN24" s="154">
        <v>8.1521020340846562</v>
      </c>
      <c r="AO24" s="154">
        <v>8.1921918316226083</v>
      </c>
      <c r="AP24" s="154">
        <v>8.3539928829242562</v>
      </c>
      <c r="AQ24" s="154">
        <v>8.3866263125309786</v>
      </c>
      <c r="AR24" s="154">
        <v>8.443088041549224</v>
      </c>
      <c r="AS24" s="154">
        <v>8.4937648151122538</v>
      </c>
      <c r="AT24" s="7"/>
      <c r="AU24" s="7"/>
      <c r="AV24" s="11" t="s">
        <v>78</v>
      </c>
      <c r="AW24" s="8">
        <f t="shared" si="2"/>
        <v>-6.3211633487800511E-2</v>
      </c>
      <c r="AX24" s="8">
        <f t="shared" si="3"/>
        <v>0.76774243306273504</v>
      </c>
      <c r="AZ24" s="11" t="s">
        <v>277</v>
      </c>
      <c r="BA24" s="8">
        <v>-6.8012070218101753E-2</v>
      </c>
      <c r="BB24" s="8">
        <v>0.6051143329381089</v>
      </c>
      <c r="BE24" s="31" t="s">
        <v>77</v>
      </c>
      <c r="BF24" s="32" t="s">
        <v>78</v>
      </c>
      <c r="BG24" s="40">
        <f t="shared" si="4"/>
        <v>0.40532224790284799</v>
      </c>
      <c r="BH24" s="40">
        <f t="shared" si="5"/>
        <v>0.40103252494836261</v>
      </c>
      <c r="BI24" s="40">
        <f t="shared" si="6"/>
        <v>0.39815706146227559</v>
      </c>
      <c r="BJ24" s="40">
        <f t="shared" si="7"/>
        <v>0.39580399033928493</v>
      </c>
      <c r="BK24" s="40">
        <f t="shared" si="8"/>
        <v>0.39285705343158461</v>
      </c>
      <c r="BL24" s="40">
        <f t="shared" si="9"/>
        <v>0.38954749129057398</v>
      </c>
      <c r="BM24" s="40">
        <f t="shared" si="10"/>
        <v>0.38669695224413914</v>
      </c>
      <c r="BN24" s="40">
        <f t="shared" si="11"/>
        <v>0.38259226369649169</v>
      </c>
      <c r="BO24" s="40">
        <f t="shared" si="12"/>
        <v>0.3786950644998347</v>
      </c>
      <c r="BP24" s="40">
        <f t="shared" si="13"/>
        <v>0.37505827233157585</v>
      </c>
      <c r="BQ24" s="40">
        <f t="shared" si="14"/>
        <v>0.37184024540956606</v>
      </c>
      <c r="BR24" s="40">
        <f t="shared" si="15"/>
        <v>0.36879342079668176</v>
      </c>
      <c r="BS24" s="40">
        <f t="shared" si="16"/>
        <v>0.35649654089775651</v>
      </c>
      <c r="BT24" s="40">
        <f t="shared" si="17"/>
        <v>0.35401640024764558</v>
      </c>
      <c r="BU24" s="40">
        <f t="shared" si="18"/>
        <v>0.34972530884225894</v>
      </c>
      <c r="BV24" s="40">
        <f t="shared" si="19"/>
        <v>0.34587387405146863</v>
      </c>
      <c r="BX24" s="31" t="s">
        <v>77</v>
      </c>
      <c r="BY24" s="32" t="s">
        <v>78</v>
      </c>
      <c r="BZ24" s="40">
        <f t="shared" si="20"/>
        <v>-3.1757590106304689E-2</v>
      </c>
      <c r="CA24" s="40">
        <f t="shared" si="21"/>
        <v>-4.8068296768585095E-2</v>
      </c>
      <c r="CB24" s="40">
        <f t="shared" si="22"/>
        <v>-4.5181362779818712E-2</v>
      </c>
      <c r="CC24" s="40">
        <f t="shared" si="23"/>
        <v>-3.9289808386771152E-2</v>
      </c>
      <c r="CD24" s="40">
        <f t="shared" si="24"/>
        <v>-3.2329900115692423E-2</v>
      </c>
      <c r="CE24" s="40">
        <f t="shared" si="25"/>
        <v>-2.7724838862243417E-2</v>
      </c>
      <c r="CF24" s="40">
        <f t="shared" si="26"/>
        <v>-2.7113391201716908E-2</v>
      </c>
      <c r="CG24" s="40">
        <f t="shared" si="27"/>
        <v>-3.1314485438744433E-2</v>
      </c>
      <c r="CH24" s="40">
        <f t="shared" si="28"/>
        <v>-2.7142445997139275E-2</v>
      </c>
      <c r="CI24" s="40">
        <f t="shared" si="29"/>
        <v>-2.7180520792625229E-2</v>
      </c>
      <c r="CJ24" s="40">
        <f t="shared" si="30"/>
        <v>-2.7931972046694731E-2</v>
      </c>
      <c r="CK24" s="40">
        <f t="shared" si="31"/>
        <v>-2.7094480095031959E-2</v>
      </c>
      <c r="CL24" s="40">
        <f t="shared" si="32"/>
        <v>-4.1727495213875088E-2</v>
      </c>
      <c r="CM24" s="40">
        <f t="shared" si="33"/>
        <v>-4.5576509572293089E-2</v>
      </c>
      <c r="CN24" s="40">
        <f t="shared" si="34"/>
        <v>-4.6600663634571882E-2</v>
      </c>
      <c r="CO24" s="40">
        <f t="shared" si="35"/>
        <v>-5.3799433259507701E-2</v>
      </c>
      <c r="CQ24" s="11"/>
      <c r="CR24" s="40"/>
    </row>
    <row r="25" spans="2:96">
      <c r="B25" s="31" t="s">
        <v>79</v>
      </c>
      <c r="C25" s="32" t="s">
        <v>427</v>
      </c>
      <c r="D25" s="152">
        <v>0.36943890339229563</v>
      </c>
      <c r="E25" s="152">
        <v>0.3617207309675759</v>
      </c>
      <c r="F25" s="152">
        <v>0.35846158574939868</v>
      </c>
      <c r="G25" s="152">
        <v>0.35404135073370369</v>
      </c>
      <c r="H25" s="152">
        <v>0.35496693992813827</v>
      </c>
      <c r="I25" s="152">
        <v>0.35500426902830085</v>
      </c>
      <c r="J25" s="152">
        <v>0.35238538939016056</v>
      </c>
      <c r="K25" s="152">
        <v>0.35137626195798571</v>
      </c>
      <c r="L25" s="152">
        <v>0.35159012762244429</v>
      </c>
      <c r="M25" s="152">
        <v>0.34656950745644832</v>
      </c>
      <c r="N25" s="152">
        <v>0.34357689830434435</v>
      </c>
      <c r="O25" s="152">
        <v>0.33922109276362739</v>
      </c>
      <c r="P25" s="152">
        <v>0.33923627176930943</v>
      </c>
      <c r="Q25" s="152">
        <v>0.3381003314688602</v>
      </c>
      <c r="R25" s="152">
        <v>0.33970108673441907</v>
      </c>
      <c r="S25" s="152">
        <v>0.34236541011543026</v>
      </c>
      <c r="T25" s="153">
        <v>2</v>
      </c>
      <c r="U25" s="8"/>
      <c r="V25" s="8"/>
      <c r="W25" s="8"/>
      <c r="X25" s="8"/>
      <c r="Y25" s="8"/>
      <c r="Z25" s="8"/>
      <c r="AA25" s="8"/>
      <c r="AB25" s="8"/>
      <c r="AD25" s="154">
        <v>8.0678186450629621</v>
      </c>
      <c r="AE25" s="154">
        <v>8.0886078282582421</v>
      </c>
      <c r="AF25" s="154">
        <v>8.115569076738895</v>
      </c>
      <c r="AG25" s="154">
        <v>8.143653287828954</v>
      </c>
      <c r="AH25" s="154">
        <v>8.1271891818700723</v>
      </c>
      <c r="AI25" s="154">
        <v>8.1314055073403662</v>
      </c>
      <c r="AJ25" s="154">
        <v>8.1277120129767919</v>
      </c>
      <c r="AK25" s="154">
        <v>8.1320973452295995</v>
      </c>
      <c r="AL25" s="154">
        <v>8.1389825199612318</v>
      </c>
      <c r="AM25" s="154">
        <v>8.1603972231337387</v>
      </c>
      <c r="AN25" s="154">
        <v>8.2315073256082965</v>
      </c>
      <c r="AO25" s="154">
        <v>8.2576064769314108</v>
      </c>
      <c r="AP25" s="154">
        <v>8.2395250057722489</v>
      </c>
      <c r="AQ25" s="154">
        <v>8.281541963441347</v>
      </c>
      <c r="AR25" s="154">
        <v>8.2973033934264606</v>
      </c>
      <c r="AS25" s="154">
        <v>8.3124661364804471</v>
      </c>
      <c r="AT25" s="7"/>
      <c r="AU25" s="7"/>
      <c r="AV25" s="11" t="s">
        <v>427</v>
      </c>
      <c r="AW25" s="8">
        <f t="shared" si="2"/>
        <v>-0.10684453225904929</v>
      </c>
      <c r="AX25" s="8">
        <f t="shared" si="3"/>
        <v>0.84179322452846772</v>
      </c>
      <c r="AZ25" s="11" t="s">
        <v>275</v>
      </c>
      <c r="BA25" s="8">
        <v>-6.7767843574848996E-2</v>
      </c>
      <c r="BB25" s="8">
        <v>0.76679843190203567</v>
      </c>
      <c r="BE25" s="31" t="s">
        <v>79</v>
      </c>
      <c r="BF25" s="32" t="s">
        <v>427</v>
      </c>
      <c r="BG25" s="40">
        <f t="shared" si="4"/>
        <v>0.37824578297521483</v>
      </c>
      <c r="BH25" s="40">
        <f t="shared" si="5"/>
        <v>0.37666580505237357</v>
      </c>
      <c r="BI25" s="40">
        <f t="shared" si="6"/>
        <v>0.3746167501678439</v>
      </c>
      <c r="BJ25" s="40">
        <f t="shared" si="7"/>
        <v>0.37248235012499942</v>
      </c>
      <c r="BK25" s="40">
        <f t="shared" si="8"/>
        <v>0.37373362217787442</v>
      </c>
      <c r="BL25" s="40">
        <f t="shared" si="9"/>
        <v>0.37341318144213209</v>
      </c>
      <c r="BM25" s="40">
        <f t="shared" si="10"/>
        <v>0.37369388701376383</v>
      </c>
      <c r="BN25" s="40">
        <f t="shared" si="11"/>
        <v>0.37336060176255037</v>
      </c>
      <c r="BO25" s="40">
        <f t="shared" si="12"/>
        <v>0.37283732848294637</v>
      </c>
      <c r="BP25" s="40">
        <f t="shared" si="13"/>
        <v>0.37120981104183581</v>
      </c>
      <c r="BQ25" s="40">
        <f t="shared" si="14"/>
        <v>0.3658054432537694</v>
      </c>
      <c r="BR25" s="40">
        <f t="shared" si="15"/>
        <v>0.36382190775321277</v>
      </c>
      <c r="BS25" s="40">
        <f t="shared" si="16"/>
        <v>0.36519609956130905</v>
      </c>
      <c r="BT25" s="40">
        <f t="shared" si="17"/>
        <v>0.36200281077845764</v>
      </c>
      <c r="BU25" s="40">
        <f t="shared" si="18"/>
        <v>0.36080494209958891</v>
      </c>
      <c r="BV25" s="40">
        <f t="shared" si="19"/>
        <v>0.35965257362748604</v>
      </c>
      <c r="BX25" s="31" t="s">
        <v>79</v>
      </c>
      <c r="BY25" s="32" t="s">
        <v>427</v>
      </c>
      <c r="BZ25" s="40">
        <f t="shared" si="20"/>
        <v>8.8068795829192026E-3</v>
      </c>
      <c r="CA25" s="40">
        <f t="shared" si="21"/>
        <v>1.4945074084797672E-2</v>
      </c>
      <c r="CB25" s="40">
        <f t="shared" si="22"/>
        <v>1.6155164418445223E-2</v>
      </c>
      <c r="CC25" s="40">
        <f t="shared" si="23"/>
        <v>1.8440999391295732E-2</v>
      </c>
      <c r="CD25" s="40">
        <f t="shared" si="24"/>
        <v>1.8766682249736155E-2</v>
      </c>
      <c r="CE25" s="40">
        <f t="shared" si="25"/>
        <v>1.8408912413831247E-2</v>
      </c>
      <c r="CF25" s="40">
        <f t="shared" si="26"/>
        <v>2.1308497623603262E-2</v>
      </c>
      <c r="CG25" s="40">
        <f t="shared" si="27"/>
        <v>2.1984339804564657E-2</v>
      </c>
      <c r="CH25" s="40">
        <f t="shared" si="28"/>
        <v>2.124720086050208E-2</v>
      </c>
      <c r="CI25" s="40">
        <f t="shared" si="29"/>
        <v>2.4640303585387491E-2</v>
      </c>
      <c r="CJ25" s="40">
        <f t="shared" si="30"/>
        <v>2.2228544949425055E-2</v>
      </c>
      <c r="CK25" s="40">
        <f t="shared" si="31"/>
        <v>2.4600814989585384E-2</v>
      </c>
      <c r="CL25" s="40">
        <f t="shared" si="32"/>
        <v>2.5959827791999623E-2</v>
      </c>
      <c r="CM25" s="40">
        <f t="shared" si="33"/>
        <v>2.3902479309597435E-2</v>
      </c>
      <c r="CN25" s="40">
        <f t="shared" si="34"/>
        <v>2.1103855365169844E-2</v>
      </c>
      <c r="CO25" s="40">
        <f t="shared" si="35"/>
        <v>1.7287163512055781E-2</v>
      </c>
      <c r="CQ25" s="11"/>
      <c r="CR25" s="40"/>
    </row>
    <row r="26" spans="2:96">
      <c r="B26" s="31" t="s">
        <v>80</v>
      </c>
      <c r="C26" s="32" t="s">
        <v>81</v>
      </c>
      <c r="D26" s="152">
        <v>0.22865133859743539</v>
      </c>
      <c r="E26" s="152">
        <v>0.22842761449592744</v>
      </c>
      <c r="F26" s="152">
        <v>0.2430234332088731</v>
      </c>
      <c r="G26" s="152">
        <v>0.23923097456193509</v>
      </c>
      <c r="H26" s="152">
        <v>0.23236800773520036</v>
      </c>
      <c r="I26" s="152">
        <v>0.23867487632838411</v>
      </c>
      <c r="J26" s="152">
        <v>0.23877844135064355</v>
      </c>
      <c r="K26" s="152">
        <v>0.23523878074376678</v>
      </c>
      <c r="L26" s="152">
        <v>0.22749697293215057</v>
      </c>
      <c r="M26" s="152">
        <v>0.23250026468136975</v>
      </c>
      <c r="N26" s="152">
        <v>0.23482076047314682</v>
      </c>
      <c r="O26" s="152">
        <v>0.23420316933349308</v>
      </c>
      <c r="P26" s="152">
        <v>0.23826011484132806</v>
      </c>
      <c r="Q26" s="152">
        <v>0.23897120844496911</v>
      </c>
      <c r="R26" s="152">
        <v>0.24226750625205262</v>
      </c>
      <c r="S26" s="152">
        <v>0.24613732467262425</v>
      </c>
      <c r="T26" s="153">
        <v>2</v>
      </c>
      <c r="U26" s="8"/>
      <c r="V26" s="8"/>
      <c r="W26" s="8"/>
      <c r="X26" s="8"/>
      <c r="Y26" s="8"/>
      <c r="Z26" s="8"/>
      <c r="AA26" s="8"/>
      <c r="AB26" s="8"/>
      <c r="AD26" s="154">
        <v>7.3999300266686019</v>
      </c>
      <c r="AE26" s="154">
        <v>8.044255713465823</v>
      </c>
      <c r="AF26" s="154">
        <v>8.3218722598400721</v>
      </c>
      <c r="AG26" s="154">
        <v>8.4333491615390628</v>
      </c>
      <c r="AH26" s="154">
        <v>8.4908028988515198</v>
      </c>
      <c r="AI26" s="154">
        <v>8.5190431989010094</v>
      </c>
      <c r="AJ26" s="154">
        <v>8.5473815140161609</v>
      </c>
      <c r="AK26" s="154">
        <v>8.5916622732558512</v>
      </c>
      <c r="AL26" s="154">
        <v>8.6290272143052498</v>
      </c>
      <c r="AM26" s="154">
        <v>8.6885835627995398</v>
      </c>
      <c r="AN26" s="154">
        <v>8.7375033045278023</v>
      </c>
      <c r="AO26" s="154">
        <v>8.7976006342668587</v>
      </c>
      <c r="AP26" s="154">
        <v>8.8645584135104585</v>
      </c>
      <c r="AQ26" s="154">
        <v>8.9187469404295161</v>
      </c>
      <c r="AR26" s="154">
        <v>8.8909449201195123</v>
      </c>
      <c r="AS26" s="154">
        <v>8.9524510054629864</v>
      </c>
      <c r="AT26" s="7"/>
      <c r="AU26" s="7"/>
      <c r="AV26" s="11" t="s">
        <v>81</v>
      </c>
      <c r="AW26" s="8">
        <f t="shared" si="2"/>
        <v>7.2595495613134156E-3</v>
      </c>
      <c r="AX26" s="8">
        <f t="shared" si="3"/>
        <v>0.27105515749546433</v>
      </c>
      <c r="AZ26" s="11" t="s">
        <v>245</v>
      </c>
      <c r="BA26" s="8">
        <v>-6.6763051709174348E-2</v>
      </c>
      <c r="BB26" s="8">
        <v>0.93171611075552752</v>
      </c>
      <c r="BE26" s="31" t="s">
        <v>80</v>
      </c>
      <c r="BF26" s="32" t="s">
        <v>81</v>
      </c>
      <c r="BG26" s="40">
        <f t="shared" si="4"/>
        <v>0.4290053179731862</v>
      </c>
      <c r="BH26" s="40">
        <f t="shared" si="5"/>
        <v>0.38003656577659739</v>
      </c>
      <c r="BI26" s="40">
        <f t="shared" si="6"/>
        <v>0.35893770825215454</v>
      </c>
      <c r="BJ26" s="40">
        <f t="shared" si="7"/>
        <v>0.35046546372303122</v>
      </c>
      <c r="BK26" s="40">
        <f t="shared" si="8"/>
        <v>0.34609897968728442</v>
      </c>
      <c r="BL26" s="40">
        <f t="shared" si="9"/>
        <v>0.34395271688352325</v>
      </c>
      <c r="BM26" s="40">
        <f t="shared" si="10"/>
        <v>0.34179900493477178</v>
      </c>
      <c r="BN26" s="40">
        <f t="shared" si="11"/>
        <v>0.3384336672325553</v>
      </c>
      <c r="BO26" s="40">
        <f t="shared" si="12"/>
        <v>0.33559393171280094</v>
      </c>
      <c r="BP26" s="40">
        <f t="shared" si="13"/>
        <v>0.33106764922723497</v>
      </c>
      <c r="BQ26" s="40">
        <f t="shared" si="14"/>
        <v>0.32734974885588697</v>
      </c>
      <c r="BR26" s="40">
        <f t="shared" si="15"/>
        <v>0.32278235179571868</v>
      </c>
      <c r="BS26" s="40">
        <f t="shared" si="16"/>
        <v>0.31769356057320508</v>
      </c>
      <c r="BT26" s="40">
        <f t="shared" si="17"/>
        <v>0.31357523252735675</v>
      </c>
      <c r="BU26" s="40">
        <f t="shared" si="18"/>
        <v>0.31568818607091698</v>
      </c>
      <c r="BV26" s="40">
        <f t="shared" si="19"/>
        <v>0.31101372358481294</v>
      </c>
      <c r="BX26" s="31" t="s">
        <v>80</v>
      </c>
      <c r="BY26" s="32" t="s">
        <v>81</v>
      </c>
      <c r="BZ26" s="40">
        <f t="shared" si="20"/>
        <v>0.20035397937575081</v>
      </c>
      <c r="CA26" s="40">
        <f t="shared" si="21"/>
        <v>0.15160895128066995</v>
      </c>
      <c r="CB26" s="40">
        <f t="shared" si="22"/>
        <v>0.11591427504328145</v>
      </c>
      <c r="CC26" s="40">
        <f t="shared" si="23"/>
        <v>0.11123448916109613</v>
      </c>
      <c r="CD26" s="40">
        <f t="shared" si="24"/>
        <v>0.11373097195208406</v>
      </c>
      <c r="CE26" s="40">
        <f t="shared" si="25"/>
        <v>0.10527784055513914</v>
      </c>
      <c r="CF26" s="40">
        <f t="shared" si="26"/>
        <v>0.10302056358412823</v>
      </c>
      <c r="CG26" s="40">
        <f t="shared" si="27"/>
        <v>0.10319488648878852</v>
      </c>
      <c r="CH26" s="40">
        <f t="shared" si="28"/>
        <v>0.10809695878065037</v>
      </c>
      <c r="CI26" s="40">
        <f t="shared" si="29"/>
        <v>9.8567384545865222E-2</v>
      </c>
      <c r="CJ26" s="40">
        <f t="shared" si="30"/>
        <v>9.2528988382740152E-2</v>
      </c>
      <c r="CK26" s="40">
        <f t="shared" si="31"/>
        <v>8.8579182462225597E-2</v>
      </c>
      <c r="CL26" s="40">
        <f t="shared" si="32"/>
        <v>7.9433445731877023E-2</v>
      </c>
      <c r="CM26" s="40">
        <f t="shared" si="33"/>
        <v>7.4604024082387643E-2</v>
      </c>
      <c r="CN26" s="40">
        <f t="shared" si="34"/>
        <v>7.3420679818864354E-2</v>
      </c>
      <c r="CO26" s="40">
        <f t="shared" si="35"/>
        <v>6.4876398912188687E-2</v>
      </c>
      <c r="CQ26" s="11"/>
      <c r="CR26" s="40"/>
    </row>
    <row r="27" spans="2:96">
      <c r="B27" s="31" t="s">
        <v>82</v>
      </c>
      <c r="C27" s="32" t="s">
        <v>83</v>
      </c>
      <c r="D27" s="152">
        <v>0.4521958775343804</v>
      </c>
      <c r="E27" s="152">
        <v>0.44240574156913032</v>
      </c>
      <c r="F27" s="152">
        <v>0.44348530172690431</v>
      </c>
      <c r="G27" s="152">
        <v>0.44495965348320493</v>
      </c>
      <c r="H27" s="152">
        <v>0.44607305077828024</v>
      </c>
      <c r="I27" s="152">
        <v>0.44868684390159519</v>
      </c>
      <c r="J27" s="152">
        <v>0.44061324599181123</v>
      </c>
      <c r="K27" s="152">
        <v>0.44612262309308592</v>
      </c>
      <c r="L27" s="152">
        <v>0.43621323033870379</v>
      </c>
      <c r="M27" s="152">
        <v>0.43333632439076603</v>
      </c>
      <c r="N27" s="152">
        <v>0.43260019912458958</v>
      </c>
      <c r="O27" s="152">
        <v>0.43166190566077828</v>
      </c>
      <c r="P27" s="152">
        <v>0.43204003399592672</v>
      </c>
      <c r="Q27" s="152">
        <v>0.43087467204148949</v>
      </c>
      <c r="R27" s="152">
        <v>0.44292301517041804</v>
      </c>
      <c r="S27" s="152">
        <v>0.44664467466519486</v>
      </c>
      <c r="T27" s="153">
        <v>3</v>
      </c>
      <c r="U27" s="8"/>
      <c r="V27" s="8"/>
      <c r="W27" s="8"/>
      <c r="X27" s="8"/>
      <c r="Y27" s="8"/>
      <c r="Z27" s="8"/>
      <c r="AA27" s="8"/>
      <c r="AB27" s="8"/>
      <c r="AD27" s="154">
        <v>8.931231809035479</v>
      </c>
      <c r="AE27" s="154">
        <v>8.961119572044586</v>
      </c>
      <c r="AF27" s="154">
        <v>9.0349664200014725</v>
      </c>
      <c r="AG27" s="154">
        <v>9.1139734349358204</v>
      </c>
      <c r="AH27" s="154">
        <v>9.1438278416234731</v>
      </c>
      <c r="AI27" s="154">
        <v>9.1836008870725117</v>
      </c>
      <c r="AJ27" s="154">
        <v>9.2028304872336637</v>
      </c>
      <c r="AK27" s="154">
        <v>9.2755248332481006</v>
      </c>
      <c r="AL27" s="154">
        <v>9.3242837734744359</v>
      </c>
      <c r="AM27" s="154">
        <v>9.3701922091354639</v>
      </c>
      <c r="AN27" s="154">
        <v>9.3734849412655645</v>
      </c>
      <c r="AO27" s="154">
        <v>9.4095075445103671</v>
      </c>
      <c r="AP27" s="154">
        <v>9.4417638488549755</v>
      </c>
      <c r="AQ27" s="154">
        <v>9.4574315986827937</v>
      </c>
      <c r="AR27" s="154">
        <v>9.4054085999192356</v>
      </c>
      <c r="AS27" s="154">
        <v>9.4416812301542041</v>
      </c>
      <c r="AT27" s="7"/>
      <c r="AU27" s="7"/>
      <c r="AV27" s="11" t="s">
        <v>83</v>
      </c>
      <c r="AW27" s="8">
        <f t="shared" si="2"/>
        <v>-2.59187119542891E-2</v>
      </c>
      <c r="AX27" s="8">
        <f t="shared" si="3"/>
        <v>0.44010905942172579</v>
      </c>
      <c r="AZ27" s="11" t="s">
        <v>212</v>
      </c>
      <c r="BA27" s="8">
        <v>-6.6608979732664331E-2</v>
      </c>
      <c r="BB27" s="8">
        <v>0.62294587650083311</v>
      </c>
      <c r="BE27" s="31" t="s">
        <v>82</v>
      </c>
      <c r="BF27" s="32" t="s">
        <v>83</v>
      </c>
      <c r="BG27" s="40">
        <f t="shared" si="4"/>
        <v>0.31262638251330355</v>
      </c>
      <c r="BH27" s="40">
        <f t="shared" si="5"/>
        <v>0.31035491252461145</v>
      </c>
      <c r="BI27" s="40">
        <f t="shared" si="6"/>
        <v>0.3047425520798881</v>
      </c>
      <c r="BJ27" s="40">
        <f t="shared" si="7"/>
        <v>0.29873801894487761</v>
      </c>
      <c r="BK27" s="40">
        <f t="shared" si="8"/>
        <v>0.29646908403661598</v>
      </c>
      <c r="BL27" s="40">
        <f t="shared" si="9"/>
        <v>0.29344633258248909</v>
      </c>
      <c r="BM27" s="40">
        <f t="shared" si="10"/>
        <v>0.2919848829702415</v>
      </c>
      <c r="BN27" s="40">
        <f t="shared" si="11"/>
        <v>0.28646011267314431</v>
      </c>
      <c r="BO27" s="40">
        <f t="shared" si="12"/>
        <v>0.28275443321594285</v>
      </c>
      <c r="BP27" s="40">
        <f t="shared" si="13"/>
        <v>0.27926539210570467</v>
      </c>
      <c r="BQ27" s="40">
        <f t="shared" si="14"/>
        <v>0.27901514446381703</v>
      </c>
      <c r="BR27" s="40">
        <f t="shared" si="15"/>
        <v>0.27627742661721211</v>
      </c>
      <c r="BS27" s="40">
        <f t="shared" si="16"/>
        <v>0.27382594748702183</v>
      </c>
      <c r="BT27" s="40">
        <f t="shared" si="17"/>
        <v>0.27263519850010765</v>
      </c>
      <c r="BU27" s="40">
        <f t="shared" si="18"/>
        <v>0.27658894640613807</v>
      </c>
      <c r="BV27" s="40">
        <f t="shared" si="19"/>
        <v>0.27383222650828043</v>
      </c>
      <c r="BX27" s="31" t="s">
        <v>82</v>
      </c>
      <c r="BY27" s="32" t="s">
        <v>83</v>
      </c>
      <c r="BZ27" s="40">
        <f t="shared" si="20"/>
        <v>-0.13956949502107685</v>
      </c>
      <c r="CA27" s="40">
        <f t="shared" si="21"/>
        <v>-0.13205082904451887</v>
      </c>
      <c r="CB27" s="40">
        <f t="shared" si="22"/>
        <v>-0.13874274964701622</v>
      </c>
      <c r="CC27" s="40">
        <f t="shared" si="23"/>
        <v>-0.14622163453832732</v>
      </c>
      <c r="CD27" s="40">
        <f t="shared" si="24"/>
        <v>-0.14960396674166426</v>
      </c>
      <c r="CE27" s="40">
        <f t="shared" si="25"/>
        <v>-0.1552405113191061</v>
      </c>
      <c r="CF27" s="40">
        <f t="shared" si="26"/>
        <v>-0.14862836302156973</v>
      </c>
      <c r="CG27" s="40">
        <f t="shared" si="27"/>
        <v>-0.15966251041994162</v>
      </c>
      <c r="CH27" s="40">
        <f t="shared" si="28"/>
        <v>-0.15345879712276095</v>
      </c>
      <c r="CI27" s="40">
        <f t="shared" si="29"/>
        <v>-0.15407093228506136</v>
      </c>
      <c r="CJ27" s="40">
        <f t="shared" si="30"/>
        <v>-0.15358505466077255</v>
      </c>
      <c r="CK27" s="40">
        <f t="shared" si="31"/>
        <v>-0.15538447904356617</v>
      </c>
      <c r="CL27" s="40">
        <f t="shared" si="32"/>
        <v>-0.15821408650890489</v>
      </c>
      <c r="CM27" s="40">
        <f t="shared" si="33"/>
        <v>-0.15823947354138185</v>
      </c>
      <c r="CN27" s="40">
        <f t="shared" si="34"/>
        <v>-0.16633406876427997</v>
      </c>
      <c r="CO27" s="40">
        <f t="shared" si="35"/>
        <v>-0.17281244815691443</v>
      </c>
      <c r="CQ27" s="11"/>
      <c r="CR27" s="40"/>
    </row>
    <row r="28" spans="2:96">
      <c r="B28" s="31" t="s">
        <v>84</v>
      </c>
      <c r="C28" s="32" t="s">
        <v>85</v>
      </c>
      <c r="D28" s="152">
        <v>0.30359105358811594</v>
      </c>
      <c r="E28" s="152">
        <v>0.302157445887343</v>
      </c>
      <c r="F28" s="152">
        <v>0.29945648162850064</v>
      </c>
      <c r="G28" s="152">
        <v>0.3010560525927295</v>
      </c>
      <c r="H28" s="152">
        <v>0.30039173982337147</v>
      </c>
      <c r="I28" s="152">
        <v>0.30059307417695053</v>
      </c>
      <c r="J28" s="152">
        <v>0.29741389163270771</v>
      </c>
      <c r="K28" s="152">
        <v>0.29587508610896546</v>
      </c>
      <c r="L28" s="152">
        <v>0.29234601240068209</v>
      </c>
      <c r="M28" s="152">
        <v>0.28878033585717999</v>
      </c>
      <c r="N28" s="152">
        <v>0.29030878598245102</v>
      </c>
      <c r="O28" s="152">
        <v>0.29075884673442981</v>
      </c>
      <c r="P28" s="152">
        <v>0.28334026043306054</v>
      </c>
      <c r="Q28" s="152">
        <v>0.28383824578508343</v>
      </c>
      <c r="R28" s="152">
        <v>0.2865387187148612</v>
      </c>
      <c r="S28" s="152">
        <v>0.28948788747068327</v>
      </c>
      <c r="T28" s="153">
        <v>3</v>
      </c>
      <c r="U28" s="8"/>
      <c r="V28" s="8"/>
      <c r="W28" s="8"/>
      <c r="X28" s="8"/>
      <c r="Y28" s="8"/>
      <c r="Z28" s="8"/>
      <c r="AA28" s="8"/>
      <c r="AB28" s="8"/>
      <c r="AD28" s="154">
        <v>8.952045280506983</v>
      </c>
      <c r="AE28" s="154">
        <v>8.9581900752852537</v>
      </c>
      <c r="AF28" s="154">
        <v>8.9763079365008807</v>
      </c>
      <c r="AG28" s="154">
        <v>8.9617260696527765</v>
      </c>
      <c r="AH28" s="154">
        <v>8.9494821894483909</v>
      </c>
      <c r="AI28" s="154">
        <v>8.9772097111948366</v>
      </c>
      <c r="AJ28" s="154">
        <v>8.9760635625198866</v>
      </c>
      <c r="AK28" s="154">
        <v>8.9884469842996939</v>
      </c>
      <c r="AL28" s="154">
        <v>8.9864860965848479</v>
      </c>
      <c r="AM28" s="154">
        <v>9.0293047938845472</v>
      </c>
      <c r="AN28" s="154">
        <v>9.0484585387261092</v>
      </c>
      <c r="AO28" s="154">
        <v>9.0761134205874328</v>
      </c>
      <c r="AP28" s="154">
        <v>9.1248745159596929</v>
      </c>
      <c r="AQ28" s="154">
        <v>9.1655349257437564</v>
      </c>
      <c r="AR28" s="154">
        <v>9.1499296414154561</v>
      </c>
      <c r="AS28" s="154">
        <v>9.1653129899734935</v>
      </c>
      <c r="AT28" s="7"/>
      <c r="AU28" s="7"/>
      <c r="AV28" s="11" t="s">
        <v>85</v>
      </c>
      <c r="AW28" s="8">
        <f t="shared" si="2"/>
        <v>-7.4861850200920468E-2</v>
      </c>
      <c r="AX28" s="8">
        <f t="shared" si="3"/>
        <v>0.79518504206100415</v>
      </c>
      <c r="AZ28" s="11" t="s">
        <v>409</v>
      </c>
      <c r="BA28" s="8">
        <v>-6.5251007019681367E-2</v>
      </c>
      <c r="BB28" s="8">
        <v>0.12189556973336224</v>
      </c>
      <c r="BE28" s="31" t="s">
        <v>84</v>
      </c>
      <c r="BF28" s="32" t="s">
        <v>85</v>
      </c>
      <c r="BG28" s="40">
        <f t="shared" si="4"/>
        <v>0.3110445586814693</v>
      </c>
      <c r="BH28" s="40">
        <f t="shared" si="5"/>
        <v>0.31057755427832068</v>
      </c>
      <c r="BI28" s="40">
        <f t="shared" si="6"/>
        <v>0.30920059682593304</v>
      </c>
      <c r="BJ28" s="40">
        <f t="shared" si="7"/>
        <v>0.31030881870638893</v>
      </c>
      <c r="BK28" s="40">
        <f t="shared" si="8"/>
        <v>0.31123935360192223</v>
      </c>
      <c r="BL28" s="40">
        <f t="shared" si="9"/>
        <v>0.3091320619491924</v>
      </c>
      <c r="BM28" s="40">
        <f t="shared" si="10"/>
        <v>0.30921916924848858</v>
      </c>
      <c r="BN28" s="40">
        <f t="shared" si="11"/>
        <v>0.30827802919322322</v>
      </c>
      <c r="BO28" s="40">
        <f t="shared" si="12"/>
        <v>0.3084270566595515</v>
      </c>
      <c r="BP28" s="40">
        <f t="shared" si="13"/>
        <v>0.30517283566477438</v>
      </c>
      <c r="BQ28" s="40">
        <f t="shared" si="14"/>
        <v>0.30371715105681563</v>
      </c>
      <c r="BR28" s="40">
        <f t="shared" si="15"/>
        <v>0.30161538003535504</v>
      </c>
      <c r="BS28" s="40">
        <f t="shared" si="16"/>
        <v>0.29790953678706333</v>
      </c>
      <c r="BT28" s="40">
        <f t="shared" si="17"/>
        <v>0.29481934564347445</v>
      </c>
      <c r="BU28" s="40">
        <f t="shared" si="18"/>
        <v>0.29600534725242533</v>
      </c>
      <c r="BV28" s="40">
        <f t="shared" si="19"/>
        <v>0.29483621276201444</v>
      </c>
      <c r="BX28" s="31" t="s">
        <v>84</v>
      </c>
      <c r="BY28" s="32" t="s">
        <v>85</v>
      </c>
      <c r="BZ28" s="40">
        <f t="shared" si="20"/>
        <v>7.453505093353352E-3</v>
      </c>
      <c r="CA28" s="40">
        <f t="shared" si="21"/>
        <v>8.4201083909776764E-3</v>
      </c>
      <c r="CB28" s="40">
        <f t="shared" si="22"/>
        <v>9.7441151974324014E-3</v>
      </c>
      <c r="CC28" s="40">
        <f t="shared" si="23"/>
        <v>9.2527661136594386E-3</v>
      </c>
      <c r="CD28" s="40">
        <f t="shared" si="24"/>
        <v>1.0847613778550758E-2</v>
      </c>
      <c r="CE28" s="40">
        <f t="shared" si="25"/>
        <v>8.5389877722418794E-3</v>
      </c>
      <c r="CF28" s="40">
        <f t="shared" si="26"/>
        <v>1.1805277615780874E-2</v>
      </c>
      <c r="CG28" s="40">
        <f t="shared" si="27"/>
        <v>1.2402943084257767E-2</v>
      </c>
      <c r="CH28" s="40">
        <f t="shared" si="28"/>
        <v>1.6081044258869415E-2</v>
      </c>
      <c r="CI28" s="40">
        <f t="shared" si="29"/>
        <v>1.6392499807594385E-2</v>
      </c>
      <c r="CJ28" s="40">
        <f t="shared" si="30"/>
        <v>1.3408365074364603E-2</v>
      </c>
      <c r="CK28" s="40">
        <f t="shared" si="31"/>
        <v>1.0856533300925231E-2</v>
      </c>
      <c r="CL28" s="40">
        <f t="shared" si="32"/>
        <v>1.4569276354002791E-2</v>
      </c>
      <c r="CM28" s="40">
        <f t="shared" si="33"/>
        <v>1.0981099858391019E-2</v>
      </c>
      <c r="CN28" s="40">
        <f t="shared" si="34"/>
        <v>9.4666285375641368E-3</v>
      </c>
      <c r="CO28" s="40">
        <f t="shared" si="35"/>
        <v>5.3483252913311685E-3</v>
      </c>
      <c r="CQ28" s="11"/>
      <c r="CR28" s="40"/>
    </row>
    <row r="29" spans="2:96">
      <c r="B29" s="31" t="s">
        <v>86</v>
      </c>
      <c r="C29" s="32" t="s">
        <v>87</v>
      </c>
      <c r="D29" s="152">
        <v>0.24876769154814035</v>
      </c>
      <c r="E29" s="152">
        <v>0.24834297699377039</v>
      </c>
      <c r="F29" s="152">
        <v>0.24667686000037606</v>
      </c>
      <c r="G29" s="152">
        <v>0.24753905649219518</v>
      </c>
      <c r="H29" s="152">
        <v>0.24715753347181912</v>
      </c>
      <c r="I29" s="152">
        <v>0.24677981126445125</v>
      </c>
      <c r="J29" s="152">
        <v>0.24265757560957324</v>
      </c>
      <c r="K29" s="152">
        <v>0.23770245377583341</v>
      </c>
      <c r="L29" s="152">
        <v>0.22297002923206641</v>
      </c>
      <c r="M29" s="152">
        <v>0.22063262501350281</v>
      </c>
      <c r="N29" s="152">
        <v>0.20683692811201235</v>
      </c>
      <c r="O29" s="152">
        <v>0.22131131491830999</v>
      </c>
      <c r="P29" s="152">
        <v>0.20703834400103047</v>
      </c>
      <c r="Q29" s="152">
        <v>0.22112192464672098</v>
      </c>
      <c r="R29" s="152">
        <v>0.22368191226150258</v>
      </c>
      <c r="S29" s="152">
        <v>0.22579498326095759</v>
      </c>
      <c r="T29" s="153">
        <v>4</v>
      </c>
      <c r="U29" s="8"/>
      <c r="V29" s="8"/>
      <c r="W29" s="8"/>
      <c r="X29" s="8"/>
      <c r="Y29" s="8"/>
      <c r="Z29" s="8"/>
      <c r="AA29" s="8"/>
      <c r="AB29" s="8"/>
      <c r="AD29" s="154">
        <v>10.825976853783665</v>
      </c>
      <c r="AE29" s="154">
        <v>10.828381898891788</v>
      </c>
      <c r="AF29" s="154">
        <v>10.788224136831058</v>
      </c>
      <c r="AG29" s="154">
        <v>10.758000833766667</v>
      </c>
      <c r="AH29" s="154">
        <v>10.764249703249037</v>
      </c>
      <c r="AI29" s="154">
        <v>10.769383257747776</v>
      </c>
      <c r="AJ29" s="154">
        <v>10.774367868361871</v>
      </c>
      <c r="AK29" s="154">
        <v>10.791085096477007</v>
      </c>
      <c r="AL29" s="154">
        <v>10.799075356112903</v>
      </c>
      <c r="AM29" s="154">
        <v>10.783890144660653</v>
      </c>
      <c r="AN29" s="154">
        <v>10.767818317100778</v>
      </c>
      <c r="AO29" s="154">
        <v>10.791144747520164</v>
      </c>
      <c r="AP29" s="154">
        <v>10.777883651553873</v>
      </c>
      <c r="AQ29" s="154">
        <v>10.778956289890028</v>
      </c>
      <c r="AR29" s="154">
        <v>10.778956289890028</v>
      </c>
      <c r="AS29" s="154">
        <v>10.777192805282073</v>
      </c>
      <c r="AT29" s="7"/>
      <c r="AU29" s="7"/>
      <c r="AV29" s="11" t="s">
        <v>87</v>
      </c>
      <c r="AW29" s="8">
        <f t="shared" si="2"/>
        <v>0.1704083341785454</v>
      </c>
      <c r="AX29" s="8">
        <f t="shared" si="3"/>
        <v>4.9789639319830832E-2</v>
      </c>
      <c r="AZ29" s="11" t="s">
        <v>78</v>
      </c>
      <c r="BA29" s="8">
        <v>-6.3211633487800553E-2</v>
      </c>
      <c r="BB29" s="8">
        <v>0.76774243306273604</v>
      </c>
      <c r="BE29" s="31" t="s">
        <v>86</v>
      </c>
      <c r="BF29" s="32" t="s">
        <v>87</v>
      </c>
      <c r="BG29" s="40">
        <f t="shared" si="4"/>
        <v>0.16862575911244149</v>
      </c>
      <c r="BH29" s="40">
        <f t="shared" si="5"/>
        <v>0.16844297568422406</v>
      </c>
      <c r="BI29" s="40">
        <f t="shared" si="6"/>
        <v>0.17149496560083954</v>
      </c>
      <c r="BJ29" s="40">
        <f t="shared" si="7"/>
        <v>0.17379193663373327</v>
      </c>
      <c r="BK29" s="40">
        <f t="shared" si="8"/>
        <v>0.17331702255307313</v>
      </c>
      <c r="BL29" s="40">
        <f t="shared" si="9"/>
        <v>0.172926872411169</v>
      </c>
      <c r="BM29" s="40">
        <f t="shared" si="10"/>
        <v>0.1725480420044978</v>
      </c>
      <c r="BN29" s="40">
        <f t="shared" si="11"/>
        <v>0.17127753266774748</v>
      </c>
      <c r="BO29" s="40">
        <f t="shared" si="12"/>
        <v>0.17067027293541936</v>
      </c>
      <c r="BP29" s="40">
        <f t="shared" si="13"/>
        <v>0.17182434900579036</v>
      </c>
      <c r="BQ29" s="40">
        <f t="shared" si="14"/>
        <v>0.17304580790034085</v>
      </c>
      <c r="BR29" s="40">
        <f t="shared" si="15"/>
        <v>0.1712729991884675</v>
      </c>
      <c r="BS29" s="40">
        <f t="shared" si="16"/>
        <v>0.17228084248190556</v>
      </c>
      <c r="BT29" s="40">
        <f t="shared" si="17"/>
        <v>0.17219932196835785</v>
      </c>
      <c r="BU29" s="40">
        <f t="shared" si="18"/>
        <v>0.17219932196835785</v>
      </c>
      <c r="BV29" s="40">
        <f t="shared" si="19"/>
        <v>0.17233334679856238</v>
      </c>
      <c r="BX29" s="31" t="s">
        <v>86</v>
      </c>
      <c r="BY29" s="32" t="s">
        <v>87</v>
      </c>
      <c r="BZ29" s="40">
        <f t="shared" si="20"/>
        <v>-8.0141932435698865E-2</v>
      </c>
      <c r="CA29" s="40">
        <f t="shared" si="21"/>
        <v>-7.9900001309546331E-2</v>
      </c>
      <c r="CB29" s="40">
        <f t="shared" si="22"/>
        <v>-7.5181894399536514E-2</v>
      </c>
      <c r="CC29" s="40">
        <f t="shared" si="23"/>
        <v>-7.3747119858461913E-2</v>
      </c>
      <c r="CD29" s="40">
        <f t="shared" si="24"/>
        <v>-7.3840510918745994E-2</v>
      </c>
      <c r="CE29" s="40">
        <f t="shared" si="25"/>
        <v>-7.3852938853282257E-2</v>
      </c>
      <c r="CF29" s="40">
        <f t="shared" si="26"/>
        <v>-7.0109533605075436E-2</v>
      </c>
      <c r="CG29" s="40">
        <f t="shared" si="27"/>
        <v>-6.6424921108085927E-2</v>
      </c>
      <c r="CH29" s="40">
        <f t="shared" si="28"/>
        <v>-5.2299756296647043E-2</v>
      </c>
      <c r="CI29" s="40">
        <f t="shared" si="29"/>
        <v>-4.8808276007712453E-2</v>
      </c>
      <c r="CJ29" s="40">
        <f t="shared" si="30"/>
        <v>-3.3791120211671494E-2</v>
      </c>
      <c r="CK29" s="40">
        <f t="shared" si="31"/>
        <v>-5.0038315729842492E-2</v>
      </c>
      <c r="CL29" s="40">
        <f t="shared" si="32"/>
        <v>-3.4757501519124906E-2</v>
      </c>
      <c r="CM29" s="40">
        <f t="shared" si="33"/>
        <v>-4.8922602678363125E-2</v>
      </c>
      <c r="CN29" s="40">
        <f t="shared" si="34"/>
        <v>-5.1482590293144725E-2</v>
      </c>
      <c r="CO29" s="40">
        <f t="shared" si="35"/>
        <v>-5.3461636462395212E-2</v>
      </c>
      <c r="CQ29" s="11"/>
      <c r="CR29" s="40"/>
    </row>
    <row r="30" spans="2:96">
      <c r="B30" s="31" t="s">
        <v>88</v>
      </c>
      <c r="C30" s="32" t="s">
        <v>89</v>
      </c>
      <c r="D30" s="152">
        <v>0.23111103925700582</v>
      </c>
      <c r="E30" s="152">
        <v>0.23575115042688669</v>
      </c>
      <c r="F30" s="152">
        <v>0.23455862323123614</v>
      </c>
      <c r="G30" s="152">
        <v>0.22978581822016395</v>
      </c>
      <c r="H30" s="152">
        <v>0.22892549325225867</v>
      </c>
      <c r="I30" s="152">
        <v>0.23064311255295275</v>
      </c>
      <c r="J30" s="152">
        <v>0.22916928964560071</v>
      </c>
      <c r="K30" s="152">
        <v>0.22894101475954873</v>
      </c>
      <c r="L30" s="152">
        <v>0.22670622483132755</v>
      </c>
      <c r="M30" s="152">
        <v>0.23143080939437241</v>
      </c>
      <c r="N30" s="152">
        <v>0.2280672026740059</v>
      </c>
      <c r="O30" s="152">
        <v>0.22491504229577217</v>
      </c>
      <c r="P30" s="152">
        <v>0.22696195893375692</v>
      </c>
      <c r="Q30" s="152">
        <v>0.22365527585879827</v>
      </c>
      <c r="R30" s="152">
        <v>0.22908106131122821</v>
      </c>
      <c r="S30" s="152">
        <v>0.2305424583946801</v>
      </c>
      <c r="T30" s="153">
        <v>3</v>
      </c>
      <c r="U30" s="8"/>
      <c r="V30" s="8"/>
      <c r="W30" s="8"/>
      <c r="X30" s="8"/>
      <c r="Y30" s="8"/>
      <c r="Z30" s="8"/>
      <c r="AA30" s="8"/>
      <c r="AB30" s="8"/>
      <c r="AD30" s="154">
        <v>8.8310149361691685</v>
      </c>
      <c r="AE30" s="154">
        <v>8.741625793283454</v>
      </c>
      <c r="AF30" s="154">
        <v>8.7303050060789946</v>
      </c>
      <c r="AG30" s="154">
        <v>8.7844210448363178</v>
      </c>
      <c r="AH30" s="154">
        <v>8.8098240931447709</v>
      </c>
      <c r="AI30" s="154">
        <v>8.8837001974419785</v>
      </c>
      <c r="AJ30" s="154">
        <v>8.9431616859137346</v>
      </c>
      <c r="AK30" s="154">
        <v>8.9938116515532958</v>
      </c>
      <c r="AL30" s="154">
        <v>9.0532661879629153</v>
      </c>
      <c r="AM30" s="154">
        <v>9.1239529227773382</v>
      </c>
      <c r="AN30" s="154">
        <v>9.1908795607402407</v>
      </c>
      <c r="AO30" s="154">
        <v>9.2592627636315115</v>
      </c>
      <c r="AP30" s="154">
        <v>9.3268634712866074</v>
      </c>
      <c r="AQ30" s="154">
        <v>9.3919379724502701</v>
      </c>
      <c r="AR30" s="154">
        <v>9.3462473054715147</v>
      </c>
      <c r="AS30" s="154">
        <v>9.3959644876870509</v>
      </c>
      <c r="AT30" s="7"/>
      <c r="AU30" s="7"/>
      <c r="AV30" s="11" t="s">
        <v>89</v>
      </c>
      <c r="AW30" s="8">
        <f t="shared" si="2"/>
        <v>-8.4107910415255442E-3</v>
      </c>
      <c r="AX30" s="8">
        <f t="shared" si="3"/>
        <v>0.43015243704533068</v>
      </c>
      <c r="AZ30" s="11" t="s">
        <v>413</v>
      </c>
      <c r="BA30" s="8">
        <v>-6.2342115408263947E-2</v>
      </c>
      <c r="BB30" s="8">
        <v>0.83476989433066406</v>
      </c>
      <c r="BE30" s="31" t="s">
        <v>88</v>
      </c>
      <c r="BF30" s="32" t="s">
        <v>89</v>
      </c>
      <c r="BG30" s="40">
        <f t="shared" si="4"/>
        <v>0.32024286485114317</v>
      </c>
      <c r="BH30" s="40">
        <f t="shared" si="5"/>
        <v>0.32703643971045748</v>
      </c>
      <c r="BI30" s="40">
        <f t="shared" si="6"/>
        <v>0.32789681953799632</v>
      </c>
      <c r="BJ30" s="40">
        <f t="shared" si="7"/>
        <v>0.32378400059243984</v>
      </c>
      <c r="BK30" s="40">
        <f t="shared" si="8"/>
        <v>0.32185336892099736</v>
      </c>
      <c r="BL30" s="40">
        <f t="shared" si="9"/>
        <v>0.31623878499440961</v>
      </c>
      <c r="BM30" s="40">
        <f t="shared" si="10"/>
        <v>0.31171971187055614</v>
      </c>
      <c r="BN30" s="40">
        <f t="shared" si="11"/>
        <v>0.30787031448194946</v>
      </c>
      <c r="BO30" s="40">
        <f t="shared" si="12"/>
        <v>0.30335176971481836</v>
      </c>
      <c r="BP30" s="40">
        <f t="shared" si="13"/>
        <v>0.29797957786892226</v>
      </c>
      <c r="BQ30" s="40">
        <f t="shared" si="14"/>
        <v>0.29289315338374167</v>
      </c>
      <c r="BR30" s="40">
        <f t="shared" si="15"/>
        <v>0.28769602996400512</v>
      </c>
      <c r="BS30" s="40">
        <f t="shared" si="16"/>
        <v>0.2825583761822178</v>
      </c>
      <c r="BT30" s="40">
        <f t="shared" si="17"/>
        <v>0.27761271409377941</v>
      </c>
      <c r="BU30" s="40">
        <f t="shared" si="18"/>
        <v>0.28108520478416488</v>
      </c>
      <c r="BV30" s="40">
        <f t="shared" si="19"/>
        <v>0.27730669893578408</v>
      </c>
      <c r="BX30" s="31" t="s">
        <v>88</v>
      </c>
      <c r="BY30" s="32" t="s">
        <v>89</v>
      </c>
      <c r="BZ30" s="40">
        <f t="shared" si="20"/>
        <v>8.9131825594137348E-2</v>
      </c>
      <c r="CA30" s="40">
        <f t="shared" si="21"/>
        <v>9.1285289283570797E-2</v>
      </c>
      <c r="CB30" s="40">
        <f t="shared" si="22"/>
        <v>9.3338196306760185E-2</v>
      </c>
      <c r="CC30" s="40">
        <f t="shared" si="23"/>
        <v>9.399818237227589E-2</v>
      </c>
      <c r="CD30" s="40">
        <f t="shared" si="24"/>
        <v>9.2927875668738696E-2</v>
      </c>
      <c r="CE30" s="40">
        <f t="shared" si="25"/>
        <v>8.5595672441456855E-2</v>
      </c>
      <c r="CF30" s="40">
        <f t="shared" si="26"/>
        <v>8.2550422224955428E-2</v>
      </c>
      <c r="CG30" s="40">
        <f t="shared" si="27"/>
        <v>7.8929299722400731E-2</v>
      </c>
      <c r="CH30" s="40">
        <f t="shared" si="28"/>
        <v>7.6645544883490818E-2</v>
      </c>
      <c r="CI30" s="40">
        <f t="shared" si="29"/>
        <v>6.6548768474549852E-2</v>
      </c>
      <c r="CJ30" s="40">
        <f t="shared" si="30"/>
        <v>6.4825950709735763E-2</v>
      </c>
      <c r="CK30" s="40">
        <f t="shared" si="31"/>
        <v>6.2780987668232952E-2</v>
      </c>
      <c r="CL30" s="40">
        <f t="shared" si="32"/>
        <v>5.5596417248460872E-2</v>
      </c>
      <c r="CM30" s="40">
        <f t="shared" si="33"/>
        <v>5.3957438234981142E-2</v>
      </c>
      <c r="CN30" s="40">
        <f t="shared" si="34"/>
        <v>5.2004143472936665E-2</v>
      </c>
      <c r="CO30" s="40">
        <f t="shared" si="35"/>
        <v>4.676424054110398E-2</v>
      </c>
      <c r="CQ30" s="11"/>
      <c r="CR30" s="40"/>
    </row>
    <row r="31" spans="2:96">
      <c r="B31" s="31" t="s">
        <v>90</v>
      </c>
      <c r="C31" s="32" t="s">
        <v>91</v>
      </c>
      <c r="D31" s="152">
        <v>0.53003786973135758</v>
      </c>
      <c r="E31" s="152">
        <v>0.53012009170867824</v>
      </c>
      <c r="F31" s="152">
        <v>0.52709965140898307</v>
      </c>
      <c r="G31" s="152">
        <v>0.52409611300522296</v>
      </c>
      <c r="H31" s="152">
        <v>0.52369310190583274</v>
      </c>
      <c r="I31" s="152">
        <v>0.52428613937551571</v>
      </c>
      <c r="J31" s="152">
        <v>0.52250699984362337</v>
      </c>
      <c r="K31" s="152">
        <v>0.52168116689536936</v>
      </c>
      <c r="L31" s="152">
        <v>0.52111626292528301</v>
      </c>
      <c r="M31" s="152">
        <v>0.52261056740589773</v>
      </c>
      <c r="N31" s="152">
        <v>0.52491238581816035</v>
      </c>
      <c r="O31" s="152">
        <v>0.5209390722011713</v>
      </c>
      <c r="P31" s="152">
        <v>0.51832921567965273</v>
      </c>
      <c r="Q31" s="152">
        <v>0.51605093952665781</v>
      </c>
      <c r="R31" s="152">
        <v>0.51529250300209262</v>
      </c>
      <c r="S31" s="152">
        <v>0.5181602089876165</v>
      </c>
      <c r="T31" s="153">
        <v>1</v>
      </c>
      <c r="U31" s="8"/>
      <c r="V31" s="8"/>
      <c r="W31" s="8"/>
      <c r="X31" s="8"/>
      <c r="Y31" s="8"/>
      <c r="Z31" s="8"/>
      <c r="AA31" s="8"/>
      <c r="AB31" s="8"/>
      <c r="AD31" s="154">
        <v>6.6320640811286671</v>
      </c>
      <c r="AE31" s="154">
        <v>6.7089166937838787</v>
      </c>
      <c r="AF31" s="154">
        <v>6.7425133312000023</v>
      </c>
      <c r="AG31" s="154">
        <v>6.7849887685236316</v>
      </c>
      <c r="AH31" s="154">
        <v>6.8275006214245861</v>
      </c>
      <c r="AI31" s="154">
        <v>6.8157495140744855</v>
      </c>
      <c r="AJ31" s="154">
        <v>6.848958052818543</v>
      </c>
      <c r="AK31" s="154">
        <v>6.8628133261894684</v>
      </c>
      <c r="AL31" s="154">
        <v>6.9073504089598039</v>
      </c>
      <c r="AM31" s="154">
        <v>6.9192425346813344</v>
      </c>
      <c r="AN31" s="154">
        <v>6.9470272964991571</v>
      </c>
      <c r="AO31" s="154">
        <v>6.9664762400030344</v>
      </c>
      <c r="AP31" s="154">
        <v>6.9674834311264755</v>
      </c>
      <c r="AQ31" s="154">
        <v>6.9820559477885098</v>
      </c>
      <c r="AR31" s="154">
        <v>6.9826991884003329</v>
      </c>
      <c r="AS31" s="154">
        <v>7.0053868265535906</v>
      </c>
      <c r="AT31" s="7"/>
      <c r="AU31" s="7"/>
      <c r="AV31" s="11" t="s">
        <v>91</v>
      </c>
      <c r="AW31" s="8">
        <f t="shared" si="2"/>
        <v>-3.5024268617372144E-2</v>
      </c>
      <c r="AX31" s="8">
        <f t="shared" si="3"/>
        <v>0.79287215754029738</v>
      </c>
      <c r="AZ31" s="11" t="s">
        <v>287</v>
      </c>
      <c r="BA31" s="8">
        <v>-5.8793041307745764E-2</v>
      </c>
      <c r="BB31" s="8">
        <v>0.84314527215565649</v>
      </c>
      <c r="BE31" s="31" t="s">
        <v>90</v>
      </c>
      <c r="BF31" s="32" t="s">
        <v>91</v>
      </c>
      <c r="BG31" s="40">
        <f t="shared" si="4"/>
        <v>0.48736312983422125</v>
      </c>
      <c r="BH31" s="40">
        <f t="shared" si="5"/>
        <v>0.48152233127242516</v>
      </c>
      <c r="BI31" s="40">
        <f t="shared" si="6"/>
        <v>0.47896898682879974</v>
      </c>
      <c r="BJ31" s="40">
        <f t="shared" si="7"/>
        <v>0.47574085359220397</v>
      </c>
      <c r="BK31" s="40">
        <f t="shared" si="8"/>
        <v>0.47250995277173147</v>
      </c>
      <c r="BL31" s="40">
        <f t="shared" si="9"/>
        <v>0.47340303693033903</v>
      </c>
      <c r="BM31" s="40">
        <f t="shared" si="10"/>
        <v>0.47087918798579065</v>
      </c>
      <c r="BN31" s="40">
        <f t="shared" si="11"/>
        <v>0.46982618720960034</v>
      </c>
      <c r="BO31" s="40">
        <f t="shared" si="12"/>
        <v>0.46644136891905486</v>
      </c>
      <c r="BP31" s="40">
        <f t="shared" si="13"/>
        <v>0.46553756736421859</v>
      </c>
      <c r="BQ31" s="40">
        <f t="shared" si="14"/>
        <v>0.46342592546606398</v>
      </c>
      <c r="BR31" s="40">
        <f t="shared" si="15"/>
        <v>0.46194780575976935</v>
      </c>
      <c r="BS31" s="40">
        <f t="shared" si="16"/>
        <v>0.46187125923438788</v>
      </c>
      <c r="BT31" s="40">
        <f t="shared" si="17"/>
        <v>0.46076374796807318</v>
      </c>
      <c r="BU31" s="40">
        <f t="shared" si="18"/>
        <v>0.46071486168157472</v>
      </c>
      <c r="BV31" s="40">
        <f t="shared" si="19"/>
        <v>0.45899060118192703</v>
      </c>
      <c r="BX31" s="31" t="s">
        <v>90</v>
      </c>
      <c r="BY31" s="32" t="s">
        <v>91</v>
      </c>
      <c r="BZ31" s="40">
        <f t="shared" si="20"/>
        <v>-4.2674739897136327E-2</v>
      </c>
      <c r="CA31" s="40">
        <f t="shared" si="21"/>
        <v>-4.8597760436253079E-2</v>
      </c>
      <c r="CB31" s="40">
        <f t="shared" si="22"/>
        <v>-4.8130664580183335E-2</v>
      </c>
      <c r="CC31" s="40">
        <f t="shared" si="23"/>
        <v>-4.8355259413018992E-2</v>
      </c>
      <c r="CD31" s="40">
        <f t="shared" si="24"/>
        <v>-5.1183149134101269E-2</v>
      </c>
      <c r="CE31" s="40">
        <f t="shared" si="25"/>
        <v>-5.0883102445176687E-2</v>
      </c>
      <c r="CF31" s="40">
        <f t="shared" si="26"/>
        <v>-5.1627811857832717E-2</v>
      </c>
      <c r="CG31" s="40">
        <f t="shared" si="27"/>
        <v>-5.185497968576902E-2</v>
      </c>
      <c r="CH31" s="40">
        <f t="shared" si="28"/>
        <v>-5.4674894006228159E-2</v>
      </c>
      <c r="CI31" s="40">
        <f t="shared" si="29"/>
        <v>-5.7073000041679145E-2</v>
      </c>
      <c r="CJ31" s="40">
        <f t="shared" si="30"/>
        <v>-6.1486460352096373E-2</v>
      </c>
      <c r="CK31" s="40">
        <f t="shared" si="31"/>
        <v>-5.8991266441401957E-2</v>
      </c>
      <c r="CL31" s="40">
        <f t="shared" si="32"/>
        <v>-5.6457956445264856E-2</v>
      </c>
      <c r="CM31" s="40">
        <f t="shared" si="33"/>
        <v>-5.5287191558584636E-2</v>
      </c>
      <c r="CN31" s="40">
        <f t="shared" si="34"/>
        <v>-5.45776413205179E-2</v>
      </c>
      <c r="CO31" s="40">
        <f t="shared" si="35"/>
        <v>-5.9169607805689473E-2</v>
      </c>
      <c r="CQ31" s="11"/>
      <c r="CR31" s="40"/>
    </row>
    <row r="32" spans="2:96">
      <c r="B32" s="31" t="s">
        <v>92</v>
      </c>
      <c r="C32" s="32" t="s">
        <v>93</v>
      </c>
      <c r="D32" s="152">
        <v>0.6026467943318794</v>
      </c>
      <c r="E32" s="152">
        <v>0.60003997199334302</v>
      </c>
      <c r="F32" s="152">
        <v>0.60013546395968476</v>
      </c>
      <c r="G32" s="152">
        <v>0.60189682993527471</v>
      </c>
      <c r="H32" s="152">
        <v>0.59944366787438053</v>
      </c>
      <c r="I32" s="152">
        <v>0.60001604981299839</v>
      </c>
      <c r="J32" s="152">
        <v>0.59974395409146652</v>
      </c>
      <c r="K32" s="152">
        <v>0.59690479453446699</v>
      </c>
      <c r="L32" s="152">
        <v>0.59951149036188378</v>
      </c>
      <c r="M32" s="152">
        <v>0.60817571239367341</v>
      </c>
      <c r="N32" s="152">
        <v>0.60448101935428789</v>
      </c>
      <c r="O32" s="152">
        <v>0.60680413942505662</v>
      </c>
      <c r="P32" s="152">
        <v>0.61166955441393889</v>
      </c>
      <c r="Q32" s="152">
        <v>0.60922172137510311</v>
      </c>
      <c r="R32" s="152">
        <v>0.615721943056874</v>
      </c>
      <c r="S32" s="152">
        <v>0.61846001199132472</v>
      </c>
      <c r="T32" s="153">
        <v>1</v>
      </c>
      <c r="U32" s="8"/>
      <c r="V32" s="8"/>
      <c r="W32" s="8"/>
      <c r="X32" s="8"/>
      <c r="Y32" s="8"/>
      <c r="Z32" s="8"/>
      <c r="AA32" s="8"/>
      <c r="AB32" s="8"/>
      <c r="AD32" s="154">
        <v>5.9728472742439997</v>
      </c>
      <c r="AE32" s="154">
        <v>5.8805740416353576</v>
      </c>
      <c r="AF32" s="154">
        <v>5.8574926941341303</v>
      </c>
      <c r="AG32" s="154">
        <v>5.8965974721942187</v>
      </c>
      <c r="AH32" s="154">
        <v>5.8762324976156357</v>
      </c>
      <c r="AI32" s="154">
        <v>5.8527158215040034</v>
      </c>
      <c r="AJ32" s="154">
        <v>5.8530172168259123</v>
      </c>
      <c r="AK32" s="154">
        <v>5.8721584105917053</v>
      </c>
      <c r="AL32" s="154">
        <v>5.8322745733964823</v>
      </c>
      <c r="AM32" s="154">
        <v>5.8502427517922309</v>
      </c>
      <c r="AN32" s="154">
        <v>5.8294832701796775</v>
      </c>
      <c r="AO32" s="154">
        <v>5.8493756704686657</v>
      </c>
      <c r="AP32" s="154">
        <v>5.8543720362569509</v>
      </c>
      <c r="AQ32" s="154">
        <v>5.8686889269231965</v>
      </c>
      <c r="AR32" s="154">
        <v>5.875114195419969</v>
      </c>
      <c r="AS32" s="154">
        <v>5.8709506657771504</v>
      </c>
      <c r="AT32" s="7"/>
      <c r="AU32" s="7"/>
      <c r="AV32" s="11" t="s">
        <v>93</v>
      </c>
      <c r="AW32" s="8">
        <f t="shared" si="2"/>
        <v>-7.1086765679294374E-3</v>
      </c>
      <c r="AX32" s="8">
        <f t="shared" si="3"/>
        <v>1.3431608341843975E-3</v>
      </c>
      <c r="AZ32" s="11" t="s">
        <v>190</v>
      </c>
      <c r="BA32" s="8">
        <v>-5.8792543187334734E-2</v>
      </c>
      <c r="BB32" s="8">
        <v>0.32413738621481802</v>
      </c>
      <c r="BE32" s="31" t="s">
        <v>92</v>
      </c>
      <c r="BF32" s="32" t="s">
        <v>93</v>
      </c>
      <c r="BG32" s="40">
        <f t="shared" si="4"/>
        <v>0.537463607157456</v>
      </c>
      <c r="BH32" s="40">
        <f t="shared" si="5"/>
        <v>0.54447637283571271</v>
      </c>
      <c r="BI32" s="40">
        <f t="shared" si="6"/>
        <v>0.54623055524580599</v>
      </c>
      <c r="BJ32" s="40">
        <f t="shared" si="7"/>
        <v>0.54325859211323935</v>
      </c>
      <c r="BK32" s="40">
        <f t="shared" si="8"/>
        <v>0.54480633018121161</v>
      </c>
      <c r="BL32" s="40">
        <f t="shared" si="9"/>
        <v>0.5465935975656957</v>
      </c>
      <c r="BM32" s="40">
        <f t="shared" si="10"/>
        <v>0.54657069152123061</v>
      </c>
      <c r="BN32" s="40">
        <f t="shared" si="11"/>
        <v>0.54511596079503033</v>
      </c>
      <c r="BO32" s="40">
        <f t="shared" si="12"/>
        <v>0.5481471324218673</v>
      </c>
      <c r="BP32" s="40">
        <f t="shared" si="13"/>
        <v>0.54678155086379043</v>
      </c>
      <c r="BQ32" s="40">
        <f t="shared" si="14"/>
        <v>0.54835927146634444</v>
      </c>
      <c r="BR32" s="40">
        <f t="shared" si="15"/>
        <v>0.54684744904438132</v>
      </c>
      <c r="BS32" s="40">
        <f t="shared" si="16"/>
        <v>0.54646772524447162</v>
      </c>
      <c r="BT32" s="40">
        <f t="shared" si="17"/>
        <v>0.545379641553837</v>
      </c>
      <c r="BU32" s="40">
        <f t="shared" si="18"/>
        <v>0.54489132114808236</v>
      </c>
      <c r="BV32" s="40">
        <f t="shared" si="19"/>
        <v>0.54520774940093653</v>
      </c>
      <c r="BX32" s="31" t="s">
        <v>92</v>
      </c>
      <c r="BY32" s="32" t="s">
        <v>93</v>
      </c>
      <c r="BZ32" s="40">
        <f t="shared" si="20"/>
        <v>-6.5183187174423396E-2</v>
      </c>
      <c r="CA32" s="40">
        <f t="shared" si="21"/>
        <v>-5.5563599157630317E-2</v>
      </c>
      <c r="CB32" s="40">
        <f t="shared" si="22"/>
        <v>-5.3904908713878763E-2</v>
      </c>
      <c r="CC32" s="40">
        <f t="shared" si="23"/>
        <v>-5.8638237822035366E-2</v>
      </c>
      <c r="CD32" s="40">
        <f t="shared" si="24"/>
        <v>-5.4637337693168919E-2</v>
      </c>
      <c r="CE32" s="40">
        <f t="shared" si="25"/>
        <v>-5.3422452247302687E-2</v>
      </c>
      <c r="CF32" s="40">
        <f t="shared" si="26"/>
        <v>-5.3173262570235913E-2</v>
      </c>
      <c r="CG32" s="40">
        <f t="shared" si="27"/>
        <v>-5.1788833739436657E-2</v>
      </c>
      <c r="CH32" s="40">
        <f t="shared" si="28"/>
        <v>-5.1364357940016481E-2</v>
      </c>
      <c r="CI32" s="40">
        <f t="shared" si="29"/>
        <v>-6.1394161529882973E-2</v>
      </c>
      <c r="CJ32" s="40">
        <f t="shared" si="30"/>
        <v>-5.6121747887943441E-2</v>
      </c>
      <c r="CK32" s="40">
        <f t="shared" si="31"/>
        <v>-5.9956690380675304E-2</v>
      </c>
      <c r="CL32" s="40">
        <f t="shared" si="32"/>
        <v>-6.5201829169467262E-2</v>
      </c>
      <c r="CM32" s="40">
        <f t="shared" si="33"/>
        <v>-6.3842079821266107E-2</v>
      </c>
      <c r="CN32" s="40">
        <f t="shared" si="34"/>
        <v>-7.0830621908791636E-2</v>
      </c>
      <c r="CO32" s="40">
        <f t="shared" si="35"/>
        <v>-7.3252262590388195E-2</v>
      </c>
      <c r="CQ32" s="11"/>
      <c r="CR32" s="40"/>
    </row>
    <row r="33" spans="2:96">
      <c r="B33" s="31" t="s">
        <v>94</v>
      </c>
      <c r="C33" s="32" t="s">
        <v>95</v>
      </c>
      <c r="D33" s="152">
        <v>0.52581953814764981</v>
      </c>
      <c r="E33" s="152">
        <v>0.5265974356786457</v>
      </c>
      <c r="F33" s="152">
        <v>0.51960053414287344</v>
      </c>
      <c r="G33" s="152">
        <v>0.51189038179389501</v>
      </c>
      <c r="H33" s="152">
        <v>0.50476406611817792</v>
      </c>
      <c r="I33" s="152">
        <v>0.49925569250546037</v>
      </c>
      <c r="J33" s="152">
        <v>0.49868411684663982</v>
      </c>
      <c r="K33" s="152">
        <v>0.49590748164573745</v>
      </c>
      <c r="L33" s="152">
        <v>0.49197431317527457</v>
      </c>
      <c r="M33" s="152">
        <v>0.48442718936119694</v>
      </c>
      <c r="N33" s="152">
        <v>0.47429232405941391</v>
      </c>
      <c r="O33" s="152">
        <v>0.47101329627386562</v>
      </c>
      <c r="P33" s="152">
        <v>0.46592871511819794</v>
      </c>
      <c r="Q33" s="152">
        <v>0.46390989594650223</v>
      </c>
      <c r="R33" s="152">
        <v>0.4631631407352475</v>
      </c>
      <c r="S33" s="152">
        <v>0.46612033386168866</v>
      </c>
      <c r="T33" s="153">
        <v>1</v>
      </c>
      <c r="U33" s="8"/>
      <c r="V33" s="8"/>
      <c r="W33" s="8"/>
      <c r="X33" s="8"/>
      <c r="Y33" s="8"/>
      <c r="Z33" s="8"/>
      <c r="AA33" s="8"/>
      <c r="AB33" s="8"/>
      <c r="AD33" s="154">
        <v>6.6793976337567535</v>
      </c>
      <c r="AE33" s="154">
        <v>6.7056050717775184</v>
      </c>
      <c r="AF33" s="154">
        <v>6.7357502492836403</v>
      </c>
      <c r="AG33" s="154">
        <v>6.7619298266970684</v>
      </c>
      <c r="AH33" s="154">
        <v>6.8533932073598658</v>
      </c>
      <c r="AI33" s="154">
        <v>6.9178083542232516</v>
      </c>
      <c r="AJ33" s="154">
        <v>6.9769067704125511</v>
      </c>
      <c r="AK33" s="154">
        <v>7.0246734861016247</v>
      </c>
      <c r="AL33" s="154">
        <v>7.0901532839777373</v>
      </c>
      <c r="AM33" s="154">
        <v>7.172694992729129</v>
      </c>
      <c r="AN33" s="154">
        <v>7.2811852030208195</v>
      </c>
      <c r="AO33" s="154">
        <v>7.36732958960076</v>
      </c>
      <c r="AP33" s="154">
        <v>7.4482396540120179</v>
      </c>
      <c r="AQ33" s="154">
        <v>7.4965211629975483</v>
      </c>
      <c r="AR33" s="154">
        <v>7.4610274429416696</v>
      </c>
      <c r="AS33" s="154">
        <v>7.5235245468274368</v>
      </c>
      <c r="AT33" s="7"/>
      <c r="AU33" s="7"/>
      <c r="AV33" s="11" t="s">
        <v>95</v>
      </c>
      <c r="AW33" s="8">
        <f t="shared" si="2"/>
        <v>-7.2763442924656072E-2</v>
      </c>
      <c r="AX33" s="8">
        <f t="shared" si="3"/>
        <v>0.97572866547294712</v>
      </c>
      <c r="AZ33" s="11" t="s">
        <v>269</v>
      </c>
      <c r="BA33" s="8">
        <v>-5.638622220249969E-2</v>
      </c>
      <c r="BB33" s="8">
        <v>0.79660693249861159</v>
      </c>
      <c r="BE33" s="31" t="s">
        <v>94</v>
      </c>
      <c r="BF33" s="32" t="s">
        <v>95</v>
      </c>
      <c r="BG33" s="40">
        <f t="shared" si="4"/>
        <v>0.48376577983448665</v>
      </c>
      <c r="BH33" s="40">
        <f t="shared" si="5"/>
        <v>0.48177401454490854</v>
      </c>
      <c r="BI33" s="40">
        <f t="shared" si="6"/>
        <v>0.47948298105444331</v>
      </c>
      <c r="BJ33" s="40">
        <f t="shared" si="7"/>
        <v>0.47749333317102272</v>
      </c>
      <c r="BK33" s="40">
        <f t="shared" si="8"/>
        <v>0.47054211624065012</v>
      </c>
      <c r="BL33" s="40">
        <f t="shared" si="9"/>
        <v>0.46564656507903279</v>
      </c>
      <c r="BM33" s="40">
        <f t="shared" si="10"/>
        <v>0.46115508544864603</v>
      </c>
      <c r="BN33" s="40">
        <f t="shared" si="11"/>
        <v>0.45752481505627651</v>
      </c>
      <c r="BO33" s="40">
        <f t="shared" si="12"/>
        <v>0.45254835041769192</v>
      </c>
      <c r="BP33" s="40">
        <f t="shared" si="13"/>
        <v>0.44627518055258619</v>
      </c>
      <c r="BQ33" s="40">
        <f t="shared" si="14"/>
        <v>0.43802992457041767</v>
      </c>
      <c r="BR33" s="40">
        <f t="shared" si="15"/>
        <v>0.43148295119034219</v>
      </c>
      <c r="BS33" s="40">
        <f t="shared" si="16"/>
        <v>0.42533378629508656</v>
      </c>
      <c r="BT33" s="40">
        <f t="shared" si="17"/>
        <v>0.42166439161218627</v>
      </c>
      <c r="BU33" s="40">
        <f t="shared" si="18"/>
        <v>0.42436191433643311</v>
      </c>
      <c r="BV33" s="40">
        <f t="shared" si="19"/>
        <v>0.41961213444111478</v>
      </c>
      <c r="BX33" s="31" t="s">
        <v>94</v>
      </c>
      <c r="BY33" s="32" t="s">
        <v>95</v>
      </c>
      <c r="BZ33" s="40">
        <f t="shared" si="20"/>
        <v>-4.2053758313163159E-2</v>
      </c>
      <c r="CA33" s="40">
        <f t="shared" si="21"/>
        <v>-4.4823421133737162E-2</v>
      </c>
      <c r="CB33" s="40">
        <f t="shared" si="22"/>
        <v>-4.0117553088430125E-2</v>
      </c>
      <c r="CC33" s="40">
        <f t="shared" si="23"/>
        <v>-3.4397048622872295E-2</v>
      </c>
      <c r="CD33" s="40">
        <f t="shared" si="24"/>
        <v>-3.4221949877527802E-2</v>
      </c>
      <c r="CE33" s="40">
        <f t="shared" si="25"/>
        <v>-3.3609127426427576E-2</v>
      </c>
      <c r="CF33" s="40">
        <f t="shared" si="26"/>
        <v>-3.7529031397993795E-2</v>
      </c>
      <c r="CG33" s="40">
        <f t="shared" si="27"/>
        <v>-3.8382666589460934E-2</v>
      </c>
      <c r="CH33" s="40">
        <f t="shared" si="28"/>
        <v>-3.9425962757582644E-2</v>
      </c>
      <c r="CI33" s="40">
        <f t="shared" si="29"/>
        <v>-3.8152008808610749E-2</v>
      </c>
      <c r="CJ33" s="40">
        <f t="shared" si="30"/>
        <v>-3.6262399488996233E-2</v>
      </c>
      <c r="CK33" s="40">
        <f t="shared" si="31"/>
        <v>-3.9530345083523433E-2</v>
      </c>
      <c r="CL33" s="40">
        <f t="shared" si="32"/>
        <v>-4.0594928823111387E-2</v>
      </c>
      <c r="CM33" s="40">
        <f t="shared" si="33"/>
        <v>-4.2245504334315953E-2</v>
      </c>
      <c r="CN33" s="40">
        <f t="shared" si="34"/>
        <v>-3.8801226398814392E-2</v>
      </c>
      <c r="CO33" s="40">
        <f t="shared" si="35"/>
        <v>-4.6508199420573881E-2</v>
      </c>
      <c r="CQ33" s="11"/>
      <c r="CR33" s="40"/>
    </row>
    <row r="34" spans="2:96">
      <c r="B34" s="31" t="s">
        <v>96</v>
      </c>
      <c r="C34" s="32" t="s">
        <v>97</v>
      </c>
      <c r="D34" s="152">
        <v>0.47491107533778432</v>
      </c>
      <c r="E34" s="152">
        <v>0.46652542797714164</v>
      </c>
      <c r="F34" s="152">
        <v>0.47108308116250514</v>
      </c>
      <c r="G34" s="152">
        <v>0.4693821347466593</v>
      </c>
      <c r="H34" s="152">
        <v>0.46777373103855963</v>
      </c>
      <c r="I34" s="152">
        <v>0.46828366393701487</v>
      </c>
      <c r="J34" s="152">
        <v>0.46923717287053884</v>
      </c>
      <c r="K34" s="152">
        <v>0.46980875149839196</v>
      </c>
      <c r="L34" s="152">
        <v>0.46512176065027178</v>
      </c>
      <c r="M34" s="152">
        <v>0.46354024791935072</v>
      </c>
      <c r="N34" s="152">
        <v>0.46770793802075783</v>
      </c>
      <c r="O34" s="152">
        <v>0.46784814118767781</v>
      </c>
      <c r="P34" s="152">
        <v>0.46212191086939552</v>
      </c>
      <c r="Q34" s="152">
        <v>0.46078210250926371</v>
      </c>
      <c r="R34" s="152">
        <v>0.46472669315309206</v>
      </c>
      <c r="S34" s="152">
        <v>0.46811897368099631</v>
      </c>
      <c r="T34" s="153">
        <v>2</v>
      </c>
      <c r="U34" s="8"/>
      <c r="V34" s="8"/>
      <c r="W34" s="8"/>
      <c r="X34" s="8"/>
      <c r="Y34" s="8"/>
      <c r="Z34" s="8"/>
      <c r="AA34" s="8"/>
      <c r="AB34" s="8"/>
      <c r="AD34" s="154">
        <v>7.402194196468062</v>
      </c>
      <c r="AE34" s="154">
        <v>7.425639144692437</v>
      </c>
      <c r="AF34" s="154">
        <v>7.4508076066035089</v>
      </c>
      <c r="AG34" s="154">
        <v>7.4759627516348317</v>
      </c>
      <c r="AH34" s="154">
        <v>7.4952600304162207</v>
      </c>
      <c r="AI34" s="154">
        <v>7.5128240804559203</v>
      </c>
      <c r="AJ34" s="154">
        <v>7.5334917798077674</v>
      </c>
      <c r="AK34" s="154">
        <v>7.5494367900993797</v>
      </c>
      <c r="AL34" s="154">
        <v>7.5656925989800827</v>
      </c>
      <c r="AM34" s="154">
        <v>7.5788690853830616</v>
      </c>
      <c r="AN34" s="154">
        <v>7.5784951304351544</v>
      </c>
      <c r="AO34" s="154">
        <v>7.5872172406122758</v>
      </c>
      <c r="AP34" s="154">
        <v>7.5987404346902796</v>
      </c>
      <c r="AQ34" s="154">
        <v>7.6046267294483458</v>
      </c>
      <c r="AR34" s="154">
        <v>7.6019855416616311</v>
      </c>
      <c r="AS34" s="154">
        <v>7.6162105201677051</v>
      </c>
      <c r="AT34" s="7"/>
      <c r="AU34" s="7"/>
      <c r="AV34" s="11" t="s">
        <v>97</v>
      </c>
      <c r="AW34" s="8">
        <f t="shared" si="2"/>
        <v>-3.5047342602799438E-2</v>
      </c>
      <c r="AX34" s="8">
        <f t="shared" si="3"/>
        <v>0.4658238421316887</v>
      </c>
      <c r="AZ34" s="11" t="s">
        <v>341</v>
      </c>
      <c r="BA34" s="8">
        <v>-5.5353043835466069E-2</v>
      </c>
      <c r="BB34" s="8">
        <v>0.74859914814588413</v>
      </c>
      <c r="BE34" s="31" t="s">
        <v>96</v>
      </c>
      <c r="BF34" s="32" t="s">
        <v>97</v>
      </c>
      <c r="BG34" s="40">
        <f t="shared" si="4"/>
        <v>0.42883324106842724</v>
      </c>
      <c r="BH34" s="40">
        <f t="shared" si="5"/>
        <v>0.42705142500337478</v>
      </c>
      <c r="BI34" s="40">
        <f t="shared" si="6"/>
        <v>0.42513862189813323</v>
      </c>
      <c r="BJ34" s="40">
        <f t="shared" si="7"/>
        <v>0.42322683087575275</v>
      </c>
      <c r="BK34" s="40">
        <f t="shared" si="8"/>
        <v>0.42176023768836723</v>
      </c>
      <c r="BL34" s="40">
        <f t="shared" si="9"/>
        <v>0.42042536988535006</v>
      </c>
      <c r="BM34" s="40">
        <f t="shared" si="10"/>
        <v>0.41885462473460966</v>
      </c>
      <c r="BN34" s="40">
        <f t="shared" si="11"/>
        <v>0.41764280395244713</v>
      </c>
      <c r="BO34" s="40">
        <f t="shared" si="12"/>
        <v>0.41640736247751364</v>
      </c>
      <c r="BP34" s="40">
        <f t="shared" si="13"/>
        <v>0.41540594951088727</v>
      </c>
      <c r="BQ34" s="40">
        <f t="shared" si="14"/>
        <v>0.41543437008692818</v>
      </c>
      <c r="BR34" s="40">
        <f t="shared" si="15"/>
        <v>0.414771489713467</v>
      </c>
      <c r="BS34" s="40">
        <f t="shared" si="16"/>
        <v>0.41389572696353871</v>
      </c>
      <c r="BT34" s="40">
        <f t="shared" si="17"/>
        <v>0.41344836856192568</v>
      </c>
      <c r="BU34" s="40">
        <f t="shared" si="18"/>
        <v>0.41364909883371603</v>
      </c>
      <c r="BV34" s="40">
        <f t="shared" si="19"/>
        <v>0.41256800046725439</v>
      </c>
      <c r="BX34" s="31" t="s">
        <v>96</v>
      </c>
      <c r="BY34" s="32" t="s">
        <v>97</v>
      </c>
      <c r="BZ34" s="40">
        <f t="shared" si="20"/>
        <v>-4.6077834269357076E-2</v>
      </c>
      <c r="CA34" s="40">
        <f t="shared" si="21"/>
        <v>-3.9474002973766853E-2</v>
      </c>
      <c r="CB34" s="40">
        <f t="shared" si="22"/>
        <v>-4.5944459264371906E-2</v>
      </c>
      <c r="CC34" s="40">
        <f t="shared" si="23"/>
        <v>-4.615530387090655E-2</v>
      </c>
      <c r="CD34" s="40">
        <f t="shared" si="24"/>
        <v>-4.6013493350192392E-2</v>
      </c>
      <c r="CE34" s="40">
        <f t="shared" si="25"/>
        <v>-4.7858294051664807E-2</v>
      </c>
      <c r="CF34" s="40">
        <f t="shared" si="26"/>
        <v>-5.0382548135929184E-2</v>
      </c>
      <c r="CG34" s="40">
        <f t="shared" si="27"/>
        <v>-5.2165947545944835E-2</v>
      </c>
      <c r="CH34" s="40">
        <f t="shared" si="28"/>
        <v>-4.8714398172758133E-2</v>
      </c>
      <c r="CI34" s="40">
        <f t="shared" si="29"/>
        <v>-4.813429840846345E-2</v>
      </c>
      <c r="CJ34" s="40">
        <f t="shared" si="30"/>
        <v>-5.2273567933829646E-2</v>
      </c>
      <c r="CK34" s="40">
        <f t="shared" si="31"/>
        <v>-5.3076651474210812E-2</v>
      </c>
      <c r="CL34" s="40">
        <f t="shared" si="32"/>
        <v>-4.8226183905856812E-2</v>
      </c>
      <c r="CM34" s="40">
        <f t="shared" si="33"/>
        <v>-4.733373394733803E-2</v>
      </c>
      <c r="CN34" s="40">
        <f t="shared" si="34"/>
        <v>-5.107759431937603E-2</v>
      </c>
      <c r="CO34" s="40">
        <f t="shared" si="35"/>
        <v>-5.5550973213741917E-2</v>
      </c>
      <c r="CQ34" s="11"/>
      <c r="CR34" s="40"/>
    </row>
    <row r="35" spans="2:96">
      <c r="B35" s="31" t="s">
        <v>98</v>
      </c>
      <c r="C35" s="32" t="s">
        <v>99</v>
      </c>
      <c r="D35" s="152">
        <v>0.26154703344914171</v>
      </c>
      <c r="E35" s="152">
        <v>0.26098743833922211</v>
      </c>
      <c r="F35" s="152">
        <v>0.26081900530168284</v>
      </c>
      <c r="G35" s="152">
        <v>0.26028912072174382</v>
      </c>
      <c r="H35" s="152">
        <v>0.25967394135082439</v>
      </c>
      <c r="I35" s="152">
        <v>0.2597812463368292</v>
      </c>
      <c r="J35" s="152">
        <v>0.2617655622439925</v>
      </c>
      <c r="K35" s="152">
        <v>0.26262307471479601</v>
      </c>
      <c r="L35" s="152">
        <v>0.26007062475191423</v>
      </c>
      <c r="M35" s="152">
        <v>0.25844362038642749</v>
      </c>
      <c r="N35" s="152">
        <v>0.25835534679148986</v>
      </c>
      <c r="O35" s="152">
        <v>0.25712344117938973</v>
      </c>
      <c r="P35" s="152">
        <v>0.26227922533787923</v>
      </c>
      <c r="Q35" s="152">
        <v>0.26357872096538998</v>
      </c>
      <c r="R35" s="152">
        <v>0.26699742731285753</v>
      </c>
      <c r="S35" s="152">
        <v>0.27053905032517583</v>
      </c>
      <c r="T35" s="153">
        <v>5</v>
      </c>
      <c r="U35" s="8"/>
      <c r="V35" s="8"/>
      <c r="W35" s="8"/>
      <c r="X35" s="8"/>
      <c r="Y35" s="8"/>
      <c r="Z35" s="8"/>
      <c r="AA35" s="8"/>
      <c r="AB35" s="8"/>
      <c r="AD35" s="154">
        <v>10.232000907882558</v>
      </c>
      <c r="AE35" s="154">
        <v>10.237287631329021</v>
      </c>
      <c r="AF35" s="154">
        <v>10.268108108713536</v>
      </c>
      <c r="AG35" s="154">
        <v>10.299609097196655</v>
      </c>
      <c r="AH35" s="154">
        <v>10.345177195407935</v>
      </c>
      <c r="AI35" s="154">
        <v>10.387356706095016</v>
      </c>
      <c r="AJ35" s="154">
        <v>10.394942271634378</v>
      </c>
      <c r="AK35" s="154">
        <v>10.414796768858489</v>
      </c>
      <c r="AL35" s="154">
        <v>10.4234704503199</v>
      </c>
      <c r="AM35" s="154">
        <v>10.444173055606623</v>
      </c>
      <c r="AN35" s="154">
        <v>10.464057825646275</v>
      </c>
      <c r="AO35" s="154">
        <v>10.481521472308346</v>
      </c>
      <c r="AP35" s="154">
        <v>10.493317376587129</v>
      </c>
      <c r="AQ35" s="154">
        <v>10.488366377585471</v>
      </c>
      <c r="AR35" s="154">
        <v>10.450656427332738</v>
      </c>
      <c r="AS35" s="154">
        <v>10.469318385573489</v>
      </c>
      <c r="AT35" s="7"/>
      <c r="AU35" s="7"/>
      <c r="AV35" s="11" t="s">
        <v>99</v>
      </c>
      <c r="AW35" s="8">
        <f t="shared" si="2"/>
        <v>7.0843862634599897E-3</v>
      </c>
      <c r="AX35" s="8">
        <f t="shared" si="3"/>
        <v>3.6660296449842054E-2</v>
      </c>
      <c r="AZ35" s="11" t="s">
        <v>395</v>
      </c>
      <c r="BA35" s="8">
        <v>-5.4284078700612207E-2</v>
      </c>
      <c r="BB35" s="8">
        <v>0.91918971905224645</v>
      </c>
      <c r="BE35" s="31" t="s">
        <v>98</v>
      </c>
      <c r="BF35" s="32" t="s">
        <v>99</v>
      </c>
      <c r="BG35" s="40">
        <f t="shared" si="4"/>
        <v>0.21376793100092562</v>
      </c>
      <c r="BH35" s="40">
        <f t="shared" si="5"/>
        <v>0.21336614001899434</v>
      </c>
      <c r="BI35" s="40">
        <f t="shared" si="6"/>
        <v>0.2110237837377712</v>
      </c>
      <c r="BJ35" s="40">
        <f t="shared" si="7"/>
        <v>0.20862970861305419</v>
      </c>
      <c r="BK35" s="40">
        <f t="shared" si="8"/>
        <v>0.20516653314899691</v>
      </c>
      <c r="BL35" s="40">
        <f t="shared" si="9"/>
        <v>0.20196089033677878</v>
      </c>
      <c r="BM35" s="40">
        <f t="shared" si="10"/>
        <v>0.20138438735578723</v>
      </c>
      <c r="BN35" s="40">
        <f t="shared" si="11"/>
        <v>0.19987544556675485</v>
      </c>
      <c r="BO35" s="40">
        <f t="shared" si="12"/>
        <v>0.19921624577568753</v>
      </c>
      <c r="BP35" s="40">
        <f t="shared" si="13"/>
        <v>0.19764284777389662</v>
      </c>
      <c r="BQ35" s="40">
        <f t="shared" si="14"/>
        <v>0.19613160525088302</v>
      </c>
      <c r="BR35" s="40">
        <f t="shared" si="15"/>
        <v>0.19480436810456569</v>
      </c>
      <c r="BS35" s="40">
        <f t="shared" si="16"/>
        <v>0.19390787937937815</v>
      </c>
      <c r="BT35" s="40">
        <f t="shared" si="17"/>
        <v>0.19428415530350418</v>
      </c>
      <c r="BU35" s="40">
        <f t="shared" si="18"/>
        <v>0.19715011152271189</v>
      </c>
      <c r="BV35" s="40">
        <f t="shared" si="19"/>
        <v>0.19573180269641477</v>
      </c>
      <c r="BX35" s="31" t="s">
        <v>98</v>
      </c>
      <c r="BY35" s="32" t="s">
        <v>99</v>
      </c>
      <c r="BZ35" s="40">
        <f t="shared" si="20"/>
        <v>-4.7779102448216093E-2</v>
      </c>
      <c r="CA35" s="40">
        <f t="shared" si="21"/>
        <v>-4.7621298320227767E-2</v>
      </c>
      <c r="CB35" s="40">
        <f t="shared" si="22"/>
        <v>-4.979522156391164E-2</v>
      </c>
      <c r="CC35" s="40">
        <f t="shared" si="23"/>
        <v>-5.1659412108689629E-2</v>
      </c>
      <c r="CD35" s="40">
        <f t="shared" si="24"/>
        <v>-5.4507408201827479E-2</v>
      </c>
      <c r="CE35" s="40">
        <f t="shared" si="25"/>
        <v>-5.7820356000050421E-2</v>
      </c>
      <c r="CF35" s="40">
        <f t="shared" si="26"/>
        <v>-6.0381174888205269E-2</v>
      </c>
      <c r="CG35" s="40">
        <f t="shared" si="27"/>
        <v>-6.2747629148041162E-2</v>
      </c>
      <c r="CH35" s="40">
        <f t="shared" si="28"/>
        <v>-6.0854378976226697E-2</v>
      </c>
      <c r="CI35" s="40">
        <f t="shared" si="29"/>
        <v>-6.0800772612530862E-2</v>
      </c>
      <c r="CJ35" s="40">
        <f t="shared" si="30"/>
        <v>-6.2223741540606836E-2</v>
      </c>
      <c r="CK35" s="40">
        <f t="shared" si="31"/>
        <v>-6.2319073074824038E-2</v>
      </c>
      <c r="CL35" s="40">
        <f t="shared" si="32"/>
        <v>-6.8371345958501084E-2</v>
      </c>
      <c r="CM35" s="40">
        <f t="shared" si="33"/>
        <v>-6.9294565661885799E-2</v>
      </c>
      <c r="CN35" s="40">
        <f t="shared" si="34"/>
        <v>-6.9847315790145637E-2</v>
      </c>
      <c r="CO35" s="40">
        <f t="shared" si="35"/>
        <v>-7.4807247628761064E-2</v>
      </c>
      <c r="CQ35" s="11"/>
      <c r="CR35" s="40"/>
    </row>
    <row r="36" spans="2:96">
      <c r="B36" s="31" t="s">
        <v>100</v>
      </c>
      <c r="C36" s="32" t="s">
        <v>101</v>
      </c>
      <c r="D36" s="152">
        <v>0.32171216728316315</v>
      </c>
      <c r="E36" s="152">
        <v>0.30397622179316125</v>
      </c>
      <c r="F36" s="152">
        <v>0.31957712976233615</v>
      </c>
      <c r="G36" s="152">
        <v>0.31327364426112875</v>
      </c>
      <c r="H36" s="152">
        <v>0.31606490082393446</v>
      </c>
      <c r="I36" s="152">
        <v>0.30981019058670062</v>
      </c>
      <c r="J36" s="152">
        <v>0.31027821247205262</v>
      </c>
      <c r="K36" s="152">
        <v>0.31112233994536564</v>
      </c>
      <c r="L36" s="152">
        <v>0.31512300874337384</v>
      </c>
      <c r="M36" s="152">
        <v>0.31138961518274383</v>
      </c>
      <c r="N36" s="152">
        <v>0.3077366170009756</v>
      </c>
      <c r="O36" s="152">
        <v>0.30750117232594842</v>
      </c>
      <c r="P36" s="152">
        <v>0.30765281848831982</v>
      </c>
      <c r="Q36" s="152">
        <v>0.30468112983917761</v>
      </c>
      <c r="R36" s="152">
        <v>0.30522137968150914</v>
      </c>
      <c r="S36" s="152">
        <v>0.30906995689088529</v>
      </c>
      <c r="T36" s="153">
        <v>2</v>
      </c>
      <c r="U36" s="8"/>
      <c r="V36" s="8"/>
      <c r="W36" s="8"/>
      <c r="X36" s="8"/>
      <c r="Y36" s="8"/>
      <c r="Z36" s="8"/>
      <c r="AA36" s="8"/>
      <c r="AB36" s="8"/>
      <c r="AD36" s="154">
        <v>7.5162376868773908</v>
      </c>
      <c r="AE36" s="154">
        <v>7.5343150579882661</v>
      </c>
      <c r="AF36" s="154">
        <v>7.566767616083939</v>
      </c>
      <c r="AG36" s="154">
        <v>7.6188816148003973</v>
      </c>
      <c r="AH36" s="154">
        <v>7.6827172807641384</v>
      </c>
      <c r="AI36" s="154">
        <v>7.7284004596849787</v>
      </c>
      <c r="AJ36" s="154">
        <v>7.7478573966492412</v>
      </c>
      <c r="AK36" s="154">
        <v>7.7754519061735676</v>
      </c>
      <c r="AL36" s="154">
        <v>7.818740066443624</v>
      </c>
      <c r="AM36" s="154">
        <v>7.7953145638253218</v>
      </c>
      <c r="AN36" s="154">
        <v>7.8920156456996216</v>
      </c>
      <c r="AO36" s="154">
        <v>7.9735999362942538</v>
      </c>
      <c r="AP36" s="154">
        <v>8.0421000540844378</v>
      </c>
      <c r="AQ36" s="154">
        <v>8.0905655550542175</v>
      </c>
      <c r="AR36" s="154">
        <v>8.1042909390859048</v>
      </c>
      <c r="AS36" s="154">
        <v>8.1468176034891631</v>
      </c>
      <c r="AT36" s="7"/>
      <c r="AU36" s="7"/>
      <c r="AV36" s="11" t="s">
        <v>101</v>
      </c>
      <c r="AW36" s="8">
        <f t="shared" si="2"/>
        <v>-1.5245777508880556E-2</v>
      </c>
      <c r="AX36" s="8">
        <f t="shared" si="3"/>
        <v>0.38027107073792205</v>
      </c>
      <c r="AZ36" s="11" t="s">
        <v>389</v>
      </c>
      <c r="BA36" s="8">
        <v>-5.2086758930781678E-2</v>
      </c>
      <c r="BB36" s="8">
        <v>0.28696747932776401</v>
      </c>
      <c r="BE36" s="31" t="s">
        <v>100</v>
      </c>
      <c r="BF36" s="32" t="s">
        <v>101</v>
      </c>
      <c r="BG36" s="40">
        <f t="shared" si="4"/>
        <v>0.42016593579731831</v>
      </c>
      <c r="BH36" s="40">
        <f t="shared" si="5"/>
        <v>0.41879205559289179</v>
      </c>
      <c r="BI36" s="40">
        <f t="shared" si="6"/>
        <v>0.4163256611776206</v>
      </c>
      <c r="BJ36" s="40">
        <f t="shared" si="7"/>
        <v>0.41236499727516973</v>
      </c>
      <c r="BK36" s="40">
        <f t="shared" si="8"/>
        <v>0.40751348666192544</v>
      </c>
      <c r="BL36" s="40">
        <f t="shared" si="9"/>
        <v>0.40404156506394162</v>
      </c>
      <c r="BM36" s="40">
        <f t="shared" si="10"/>
        <v>0.40256283785465763</v>
      </c>
      <c r="BN36" s="40">
        <f t="shared" si="11"/>
        <v>0.40046565513080878</v>
      </c>
      <c r="BO36" s="40">
        <f t="shared" si="12"/>
        <v>0.39717575495028457</v>
      </c>
      <c r="BP36" s="40">
        <f t="shared" si="13"/>
        <v>0.39895609314927549</v>
      </c>
      <c r="BQ36" s="40">
        <f t="shared" si="14"/>
        <v>0.3916068109268287</v>
      </c>
      <c r="BR36" s="40">
        <f t="shared" si="15"/>
        <v>0.38540640484163668</v>
      </c>
      <c r="BS36" s="40">
        <f t="shared" si="16"/>
        <v>0.38020039588958265</v>
      </c>
      <c r="BT36" s="40">
        <f t="shared" si="17"/>
        <v>0.37651701781587943</v>
      </c>
      <c r="BU36" s="40">
        <f t="shared" si="18"/>
        <v>0.37547388862947118</v>
      </c>
      <c r="BV36" s="40">
        <f t="shared" si="19"/>
        <v>0.37224186213482358</v>
      </c>
      <c r="BX36" s="31" t="s">
        <v>100</v>
      </c>
      <c r="BY36" s="32" t="s">
        <v>101</v>
      </c>
      <c r="BZ36" s="40">
        <f t="shared" si="20"/>
        <v>9.845376851415516E-2</v>
      </c>
      <c r="CA36" s="40">
        <f t="shared" si="21"/>
        <v>0.11481583379973054</v>
      </c>
      <c r="CB36" s="40">
        <f t="shared" si="22"/>
        <v>9.6748531415284444E-2</v>
      </c>
      <c r="CC36" s="40">
        <f t="shared" si="23"/>
        <v>9.9091353014040984E-2</v>
      </c>
      <c r="CD36" s="40">
        <f t="shared" si="24"/>
        <v>9.1448585837990981E-2</v>
      </c>
      <c r="CE36" s="40">
        <f t="shared" si="25"/>
        <v>9.4231374477241003E-2</v>
      </c>
      <c r="CF36" s="40">
        <f t="shared" si="26"/>
        <v>9.2284625382605012E-2</v>
      </c>
      <c r="CG36" s="40">
        <f t="shared" si="27"/>
        <v>8.934331518544314E-2</v>
      </c>
      <c r="CH36" s="40">
        <f t="shared" si="28"/>
        <v>8.2052746206910721E-2</v>
      </c>
      <c r="CI36" s="40">
        <f t="shared" si="29"/>
        <v>8.7566477966531664E-2</v>
      </c>
      <c r="CJ36" s="40">
        <f t="shared" si="30"/>
        <v>8.3870193925853098E-2</v>
      </c>
      <c r="CK36" s="40">
        <f t="shared" si="31"/>
        <v>7.7905232515688261E-2</v>
      </c>
      <c r="CL36" s="40">
        <f t="shared" si="32"/>
        <v>7.254757740126283E-2</v>
      </c>
      <c r="CM36" s="40">
        <f t="shared" si="33"/>
        <v>7.1835887976701818E-2</v>
      </c>
      <c r="CN36" s="40">
        <f t="shared" si="34"/>
        <v>7.0252508947962033E-2</v>
      </c>
      <c r="CO36" s="40">
        <f t="shared" si="35"/>
        <v>6.3171905243938287E-2</v>
      </c>
      <c r="CQ36" s="11"/>
      <c r="CR36" s="40"/>
    </row>
    <row r="37" spans="2:96">
      <c r="B37" s="31" t="s">
        <v>102</v>
      </c>
      <c r="C37" s="32" t="s">
        <v>103</v>
      </c>
      <c r="D37" s="152">
        <v>0.60230623848642051</v>
      </c>
      <c r="E37" s="152">
        <v>0.59752714822925579</v>
      </c>
      <c r="F37" s="152">
        <v>0.59143652841978434</v>
      </c>
      <c r="G37" s="152">
        <v>0.59535071425236563</v>
      </c>
      <c r="H37" s="152">
        <v>0.5993699240309518</v>
      </c>
      <c r="I37" s="152">
        <v>0.59868774998562524</v>
      </c>
      <c r="J37" s="152">
        <v>0.59904777984067137</v>
      </c>
      <c r="K37" s="152">
        <v>0.59934390117092073</v>
      </c>
      <c r="L37" s="152">
        <v>0.60285396938968649</v>
      </c>
      <c r="M37" s="152">
        <v>0.60109314629778132</v>
      </c>
      <c r="N37" s="152">
        <v>0.60183794713768524</v>
      </c>
      <c r="O37" s="152">
        <v>0.60570056260800909</v>
      </c>
      <c r="P37" s="152">
        <v>0.60409543797156207</v>
      </c>
      <c r="Q37" s="152">
        <v>0.60321841698870693</v>
      </c>
      <c r="R37" s="152">
        <v>0.61017324167714893</v>
      </c>
      <c r="S37" s="152">
        <v>0.61389541616616161</v>
      </c>
      <c r="T37" s="153">
        <v>1</v>
      </c>
      <c r="U37" s="8"/>
      <c r="V37" s="8"/>
      <c r="W37" s="8"/>
      <c r="X37" s="8"/>
      <c r="Y37" s="8"/>
      <c r="Z37" s="8"/>
      <c r="AA37" s="8"/>
      <c r="AB37" s="8"/>
      <c r="AD37" s="154">
        <v>6.6304484340507592</v>
      </c>
      <c r="AE37" s="154">
        <v>6.5645768636900925</v>
      </c>
      <c r="AF37" s="154">
        <v>6.5917938683627346</v>
      </c>
      <c r="AG37" s="154">
        <v>6.614199479236933</v>
      </c>
      <c r="AH37" s="154">
        <v>6.6272468524016572</v>
      </c>
      <c r="AI37" s="154">
        <v>6.6290155313544066</v>
      </c>
      <c r="AJ37" s="154">
        <v>6.6121068963980116</v>
      </c>
      <c r="AK37" s="154">
        <v>6.5880043602008973</v>
      </c>
      <c r="AL37" s="154">
        <v>6.4914254988246496</v>
      </c>
      <c r="AM37" s="154">
        <v>6.4838772448757878</v>
      </c>
      <c r="AN37" s="154">
        <v>6.4896695422771273</v>
      </c>
      <c r="AO37" s="154">
        <v>6.5084992353083795</v>
      </c>
      <c r="AP37" s="154">
        <v>6.5259867657378328</v>
      </c>
      <c r="AQ37" s="154">
        <v>6.5287030894671627</v>
      </c>
      <c r="AR37" s="154">
        <v>6.53344203049362</v>
      </c>
      <c r="AS37" s="154">
        <v>6.5245666382935132</v>
      </c>
      <c r="AT37" s="7"/>
      <c r="AU37" s="7"/>
      <c r="AV37" s="11" t="s">
        <v>103</v>
      </c>
      <c r="AW37" s="8">
        <f t="shared" si="2"/>
        <v>-5.1299924752586309E-2</v>
      </c>
      <c r="AX37" s="8">
        <f t="shared" si="3"/>
        <v>0.26450580878728147</v>
      </c>
      <c r="AZ37" s="11" t="s">
        <v>103</v>
      </c>
      <c r="BA37" s="8">
        <v>-5.129992475258624E-2</v>
      </c>
      <c r="BB37" s="8">
        <v>0.26450580878728058</v>
      </c>
      <c r="BE37" s="31" t="s">
        <v>102</v>
      </c>
      <c r="BF37" s="32" t="s">
        <v>103</v>
      </c>
      <c r="BG37" s="40">
        <f t="shared" si="4"/>
        <v>0.48748591901214222</v>
      </c>
      <c r="BH37" s="40">
        <f t="shared" si="5"/>
        <v>0.49249215835955296</v>
      </c>
      <c r="BI37" s="40">
        <f t="shared" si="6"/>
        <v>0.4904236660044321</v>
      </c>
      <c r="BJ37" s="40">
        <f t="shared" si="7"/>
        <v>0.48872083957799306</v>
      </c>
      <c r="BK37" s="40">
        <f t="shared" si="8"/>
        <v>0.48772923921747402</v>
      </c>
      <c r="BL37" s="40">
        <f t="shared" si="9"/>
        <v>0.48759481961706508</v>
      </c>
      <c r="BM37" s="40">
        <f t="shared" si="10"/>
        <v>0.48887987587375104</v>
      </c>
      <c r="BN37" s="40">
        <f t="shared" si="11"/>
        <v>0.49071166862473181</v>
      </c>
      <c r="BO37" s="40">
        <f t="shared" si="12"/>
        <v>0.49805166208932661</v>
      </c>
      <c r="BP37" s="40">
        <f t="shared" si="13"/>
        <v>0.4986253293894401</v>
      </c>
      <c r="BQ37" s="40">
        <f t="shared" si="14"/>
        <v>0.49818511478693828</v>
      </c>
      <c r="BR37" s="40">
        <f t="shared" si="15"/>
        <v>0.49675405811656315</v>
      </c>
      <c r="BS37" s="40">
        <f t="shared" si="16"/>
        <v>0.49542500580392468</v>
      </c>
      <c r="BT37" s="40">
        <f t="shared" si="17"/>
        <v>0.49521856520049562</v>
      </c>
      <c r="BU37" s="40">
        <f t="shared" si="18"/>
        <v>0.49485840568248485</v>
      </c>
      <c r="BV37" s="40">
        <f t="shared" si="19"/>
        <v>0.49553293548969296</v>
      </c>
      <c r="BX37" s="31" t="s">
        <v>102</v>
      </c>
      <c r="BY37" s="32" t="s">
        <v>103</v>
      </c>
      <c r="BZ37" s="40">
        <f t="shared" si="20"/>
        <v>-0.11482031947427829</v>
      </c>
      <c r="CA37" s="40">
        <f t="shared" si="21"/>
        <v>-0.10503498986970283</v>
      </c>
      <c r="CB37" s="40">
        <f t="shared" si="22"/>
        <v>-0.10101286241535223</v>
      </c>
      <c r="CC37" s="40">
        <f t="shared" si="23"/>
        <v>-0.10662987467437257</v>
      </c>
      <c r="CD37" s="40">
        <f t="shared" si="24"/>
        <v>-0.11164068481347778</v>
      </c>
      <c r="CE37" s="40">
        <f t="shared" si="25"/>
        <v>-0.11109293036856016</v>
      </c>
      <c r="CF37" s="40">
        <f t="shared" si="26"/>
        <v>-0.11016790396692033</v>
      </c>
      <c r="CG37" s="40">
        <f t="shared" si="27"/>
        <v>-0.10863223254618892</v>
      </c>
      <c r="CH37" s="40">
        <f t="shared" si="28"/>
        <v>-0.10480230730035989</v>
      </c>
      <c r="CI37" s="40">
        <f t="shared" si="29"/>
        <v>-0.10246781690834122</v>
      </c>
      <c r="CJ37" s="40">
        <f t="shared" si="30"/>
        <v>-0.10365283235074696</v>
      </c>
      <c r="CK37" s="40">
        <f t="shared" si="31"/>
        <v>-0.10894650449144594</v>
      </c>
      <c r="CL37" s="40">
        <f t="shared" si="32"/>
        <v>-0.10867043216763739</v>
      </c>
      <c r="CM37" s="40">
        <f t="shared" si="33"/>
        <v>-0.10799985178821131</v>
      </c>
      <c r="CN37" s="40">
        <f t="shared" si="34"/>
        <v>-0.11531483599466408</v>
      </c>
      <c r="CO37" s="40">
        <f t="shared" si="35"/>
        <v>-0.11836248067646865</v>
      </c>
      <c r="CQ37" s="11"/>
      <c r="CR37" s="40"/>
    </row>
    <row r="38" spans="2:96">
      <c r="B38" s="31" t="s">
        <v>104</v>
      </c>
      <c r="C38" s="32" t="s">
        <v>105</v>
      </c>
      <c r="D38" s="152">
        <v>0.57180087268938917</v>
      </c>
      <c r="E38" s="152">
        <v>0.57052833178075091</v>
      </c>
      <c r="F38" s="152">
        <v>0.56705746924172651</v>
      </c>
      <c r="G38" s="152">
        <v>0.56913865763085258</v>
      </c>
      <c r="H38" s="152">
        <v>0.5699872213979259</v>
      </c>
      <c r="I38" s="152">
        <v>0.56907351314751942</v>
      </c>
      <c r="J38" s="152">
        <v>0.57126330634249067</v>
      </c>
      <c r="K38" s="152">
        <v>0.56600703660819363</v>
      </c>
      <c r="L38" s="152">
        <v>0.56801265033710802</v>
      </c>
      <c r="M38" s="152">
        <v>0.56634609309173378</v>
      </c>
      <c r="N38" s="152">
        <v>0.56751939063518075</v>
      </c>
      <c r="O38" s="152">
        <v>0.56630659794949489</v>
      </c>
      <c r="P38" s="152">
        <v>0.5634733119859634</v>
      </c>
      <c r="Q38" s="152">
        <v>0.56096916986809642</v>
      </c>
      <c r="R38" s="152">
        <v>0.5627959808425157</v>
      </c>
      <c r="S38" s="152">
        <v>0.5645054104269337</v>
      </c>
      <c r="T38" s="153">
        <v>1</v>
      </c>
      <c r="U38" s="8"/>
      <c r="V38" s="8"/>
      <c r="W38" s="8"/>
      <c r="X38" s="8"/>
      <c r="Y38" s="8"/>
      <c r="Z38" s="8"/>
      <c r="AA38" s="8"/>
      <c r="AB38" s="8"/>
      <c r="AD38" s="154">
        <v>6.6351184887612114</v>
      </c>
      <c r="AE38" s="154">
        <v>6.6252671656002295</v>
      </c>
      <c r="AF38" s="154">
        <v>6.6482804700585598</v>
      </c>
      <c r="AG38" s="154">
        <v>6.6829370823587295</v>
      </c>
      <c r="AH38" s="154">
        <v>6.642561069806165</v>
      </c>
      <c r="AI38" s="154">
        <v>6.5990977510652522</v>
      </c>
      <c r="AJ38" s="154">
        <v>6.6735469508730594</v>
      </c>
      <c r="AK38" s="154">
        <v>6.7184889376206129</v>
      </c>
      <c r="AL38" s="154">
        <v>6.819557878644626</v>
      </c>
      <c r="AM38" s="154">
        <v>7.0746789558963759</v>
      </c>
      <c r="AN38" s="154">
        <v>7.2019398990359456</v>
      </c>
      <c r="AO38" s="154">
        <v>7.1736952420964757</v>
      </c>
      <c r="AP38" s="154">
        <v>7.1473643519698999</v>
      </c>
      <c r="AQ38" s="154">
        <v>7.1163545927560481</v>
      </c>
      <c r="AR38" s="154">
        <v>7.0737781546416416</v>
      </c>
      <c r="AS38" s="154">
        <v>7.1205082255843912</v>
      </c>
      <c r="AT38" s="7"/>
      <c r="AU38" s="7"/>
      <c r="AV38" s="11" t="s">
        <v>105</v>
      </c>
      <c r="AW38" s="8">
        <f t="shared" si="2"/>
        <v>-9.7265737549704356E-3</v>
      </c>
      <c r="AX38" s="8">
        <f t="shared" si="3"/>
        <v>0.56330037478414963</v>
      </c>
      <c r="AZ38" s="11" t="s">
        <v>379</v>
      </c>
      <c r="BA38" s="8">
        <v>-4.9503823225727689E-2</v>
      </c>
      <c r="BB38" s="8">
        <v>0.2290837249650329</v>
      </c>
      <c r="BE38" s="31" t="s">
        <v>104</v>
      </c>
      <c r="BF38" s="32" t="s">
        <v>105</v>
      </c>
      <c r="BG38" s="40">
        <f t="shared" si="4"/>
        <v>0.4871309948541479</v>
      </c>
      <c r="BH38" s="40">
        <f t="shared" si="5"/>
        <v>0.48787969541438247</v>
      </c>
      <c r="BI38" s="40">
        <f t="shared" si="6"/>
        <v>0.4861306842755494</v>
      </c>
      <c r="BJ38" s="40">
        <f t="shared" si="7"/>
        <v>0.48349678174073651</v>
      </c>
      <c r="BK38" s="40">
        <f t="shared" si="8"/>
        <v>0.48656535869473139</v>
      </c>
      <c r="BL38" s="40">
        <f t="shared" si="9"/>
        <v>0.48986857091904079</v>
      </c>
      <c r="BM38" s="40">
        <f t="shared" si="10"/>
        <v>0.48421043173364742</v>
      </c>
      <c r="BN38" s="40">
        <f t="shared" si="11"/>
        <v>0.48079484074083334</v>
      </c>
      <c r="BO38" s="40">
        <f t="shared" si="12"/>
        <v>0.47311360122300838</v>
      </c>
      <c r="BP38" s="40">
        <f t="shared" si="13"/>
        <v>0.45372439935187536</v>
      </c>
      <c r="BQ38" s="40">
        <f t="shared" si="14"/>
        <v>0.44405256767326806</v>
      </c>
      <c r="BR38" s="40">
        <f t="shared" si="15"/>
        <v>0.44619916160066786</v>
      </c>
      <c r="BS38" s="40">
        <f t="shared" si="16"/>
        <v>0.44820030925028753</v>
      </c>
      <c r="BT38" s="40">
        <f t="shared" si="17"/>
        <v>0.45055705095054033</v>
      </c>
      <c r="BU38" s="40">
        <f t="shared" si="18"/>
        <v>0.4537928602472352</v>
      </c>
      <c r="BV38" s="40">
        <f t="shared" si="19"/>
        <v>0.45024137485558624</v>
      </c>
      <c r="BX38" s="31" t="s">
        <v>104</v>
      </c>
      <c r="BY38" s="32" t="s">
        <v>105</v>
      </c>
      <c r="BZ38" s="40">
        <f t="shared" si="20"/>
        <v>-8.466987783524127E-2</v>
      </c>
      <c r="CA38" s="40">
        <f t="shared" si="21"/>
        <v>-8.2648636366368433E-2</v>
      </c>
      <c r="CB38" s="40">
        <f t="shared" si="22"/>
        <v>-8.0926784966177112E-2</v>
      </c>
      <c r="CC38" s="40">
        <f t="shared" si="23"/>
        <v>-8.564187589011607E-2</v>
      </c>
      <c r="CD38" s="40">
        <f t="shared" si="24"/>
        <v>-8.3421862703194516E-2</v>
      </c>
      <c r="CE38" s="40">
        <f t="shared" si="25"/>
        <v>-7.9204942228478625E-2</v>
      </c>
      <c r="CF38" s="40">
        <f t="shared" si="26"/>
        <v>-8.7052874608843256E-2</v>
      </c>
      <c r="CG38" s="40">
        <f t="shared" si="27"/>
        <v>-8.5212195867360285E-2</v>
      </c>
      <c r="CH38" s="40">
        <f t="shared" si="28"/>
        <v>-9.4899049114099632E-2</v>
      </c>
      <c r="CI38" s="40">
        <f t="shared" si="29"/>
        <v>-0.11262169373985842</v>
      </c>
      <c r="CJ38" s="40">
        <f t="shared" si="30"/>
        <v>-0.12346682296191269</v>
      </c>
      <c r="CK38" s="40">
        <f t="shared" si="31"/>
        <v>-0.12010743634882703</v>
      </c>
      <c r="CL38" s="40">
        <f t="shared" si="32"/>
        <v>-0.11527300273567587</v>
      </c>
      <c r="CM38" s="40">
        <f t="shared" si="33"/>
        <v>-0.11041211891755609</v>
      </c>
      <c r="CN38" s="40">
        <f t="shared" si="34"/>
        <v>-0.1090031205952805</v>
      </c>
      <c r="CO38" s="40">
        <f t="shared" si="35"/>
        <v>-0.11426403557134746</v>
      </c>
      <c r="CQ38" s="11"/>
      <c r="CR38" s="40"/>
    </row>
    <row r="39" spans="2:96">
      <c r="B39" s="31" t="s">
        <v>106</v>
      </c>
      <c r="C39" s="32" t="s">
        <v>107</v>
      </c>
      <c r="D39" s="152">
        <v>0.2222651828041157</v>
      </c>
      <c r="E39" s="152">
        <v>0.22174635071817952</v>
      </c>
      <c r="F39" s="152">
        <v>0.21758894644836427</v>
      </c>
      <c r="G39" s="152">
        <v>0.2168652617941855</v>
      </c>
      <c r="H39" s="152">
        <v>0.22251962828523505</v>
      </c>
      <c r="I39" s="152">
        <v>0.21899797175977406</v>
      </c>
      <c r="J39" s="152">
        <v>0.21225708652842967</v>
      </c>
      <c r="K39" s="152">
        <v>0.21231344229006491</v>
      </c>
      <c r="L39" s="152">
        <v>0.21089787563189202</v>
      </c>
      <c r="M39" s="152">
        <v>0.20688800618834158</v>
      </c>
      <c r="N39" s="152">
        <v>0.2063996248866381</v>
      </c>
      <c r="O39" s="152">
        <v>0.21492055641426935</v>
      </c>
      <c r="P39" s="152">
        <v>0.21636428339854463</v>
      </c>
      <c r="Q39" s="152">
        <v>0.22802566874671926</v>
      </c>
      <c r="R39" s="152">
        <v>0.23147033047248991</v>
      </c>
      <c r="S39" s="152">
        <v>0.23508968623724955</v>
      </c>
      <c r="T39" s="153">
        <v>3</v>
      </c>
      <c r="U39" s="8"/>
      <c r="V39" s="8"/>
      <c r="W39" s="8"/>
      <c r="X39" s="8"/>
      <c r="Y39" s="8"/>
      <c r="Z39" s="8"/>
      <c r="AA39" s="8"/>
      <c r="AB39" s="8"/>
      <c r="AD39" s="154">
        <v>9.1203883807516437</v>
      </c>
      <c r="AE39" s="154">
        <v>9.1766783861032302</v>
      </c>
      <c r="AF39" s="154">
        <v>9.2264514466140159</v>
      </c>
      <c r="AG39" s="154">
        <v>9.2449308954321268</v>
      </c>
      <c r="AH39" s="154">
        <v>9.2246076905776384</v>
      </c>
      <c r="AI39" s="154">
        <v>9.25628466782846</v>
      </c>
      <c r="AJ39" s="154">
        <v>9.2776884128081214</v>
      </c>
      <c r="AK39" s="154">
        <v>9.2879317359802123</v>
      </c>
      <c r="AL39" s="154">
        <v>9.3153527066319306</v>
      </c>
      <c r="AM39" s="154">
        <v>9.3632790686022176</v>
      </c>
      <c r="AN39" s="154">
        <v>9.4068554540896123</v>
      </c>
      <c r="AO39" s="154">
        <v>9.4413700931259434</v>
      </c>
      <c r="AP39" s="154">
        <v>9.4761429729255333</v>
      </c>
      <c r="AQ39" s="154">
        <v>9.502297803097159</v>
      </c>
      <c r="AR39" s="154">
        <v>9.4770680107590071</v>
      </c>
      <c r="AS39" s="154">
        <v>9.5028121864614672</v>
      </c>
      <c r="AT39" s="7"/>
      <c r="AU39" s="7"/>
      <c r="AV39" s="11" t="s">
        <v>107</v>
      </c>
      <c r="AW39" s="8">
        <f t="shared" si="2"/>
        <v>1.5636901414206553E-2</v>
      </c>
      <c r="AX39" s="8">
        <f t="shared" si="3"/>
        <v>5.5212124415895236E-2</v>
      </c>
      <c r="AZ39" s="11" t="s">
        <v>44</v>
      </c>
      <c r="BA39" s="8">
        <v>-4.928473656730175E-2</v>
      </c>
      <c r="BB39" s="8">
        <v>0.53013520304551875</v>
      </c>
      <c r="BE39" s="31" t="s">
        <v>106</v>
      </c>
      <c r="BF39" s="32" t="s">
        <v>107</v>
      </c>
      <c r="BG39" s="40">
        <f t="shared" si="4"/>
        <v>0.29825048306287505</v>
      </c>
      <c r="BH39" s="40">
        <f t="shared" si="5"/>
        <v>0.29397244265615452</v>
      </c>
      <c r="BI39" s="40">
        <f t="shared" si="6"/>
        <v>0.29018969005733475</v>
      </c>
      <c r="BJ39" s="40">
        <f t="shared" si="7"/>
        <v>0.28878525194715832</v>
      </c>
      <c r="BK39" s="40">
        <f t="shared" si="8"/>
        <v>0.29032981551609949</v>
      </c>
      <c r="BL39" s="40">
        <f t="shared" si="9"/>
        <v>0.287922365245037</v>
      </c>
      <c r="BM39" s="40">
        <f t="shared" si="10"/>
        <v>0.28629568062658273</v>
      </c>
      <c r="BN39" s="40">
        <f t="shared" si="11"/>
        <v>0.28551718806550386</v>
      </c>
      <c r="BO39" s="40">
        <f t="shared" si="12"/>
        <v>0.28343319429597325</v>
      </c>
      <c r="BP39" s="40">
        <f t="shared" si="13"/>
        <v>0.27979079078623148</v>
      </c>
      <c r="BQ39" s="40">
        <f t="shared" si="14"/>
        <v>0.27647898548918948</v>
      </c>
      <c r="BR39" s="40">
        <f t="shared" si="15"/>
        <v>0.2738558729224283</v>
      </c>
      <c r="BS39" s="40">
        <f t="shared" si="16"/>
        <v>0.27121313405765946</v>
      </c>
      <c r="BT39" s="40">
        <f t="shared" si="17"/>
        <v>0.26922536696461585</v>
      </c>
      <c r="BU39" s="40">
        <f t="shared" si="18"/>
        <v>0.27114283118231541</v>
      </c>
      <c r="BV39" s="40">
        <f t="shared" si="19"/>
        <v>0.26918627382892846</v>
      </c>
      <c r="BX39" s="31" t="s">
        <v>106</v>
      </c>
      <c r="BY39" s="32" t="s">
        <v>107</v>
      </c>
      <c r="BZ39" s="40">
        <f t="shared" si="20"/>
        <v>7.5985300258759353E-2</v>
      </c>
      <c r="CA39" s="40">
        <f t="shared" si="21"/>
        <v>7.2226091937974995E-2</v>
      </c>
      <c r="CB39" s="40">
        <f t="shared" si="22"/>
        <v>7.2600743608970481E-2</v>
      </c>
      <c r="CC39" s="40">
        <f t="shared" si="23"/>
        <v>7.1919990152972818E-2</v>
      </c>
      <c r="CD39" s="40">
        <f t="shared" si="24"/>
        <v>6.7810187230864433E-2</v>
      </c>
      <c r="CE39" s="40">
        <f t="shared" si="25"/>
        <v>6.8924393485262941E-2</v>
      </c>
      <c r="CF39" s="40">
        <f t="shared" si="26"/>
        <v>7.4038594098153054E-2</v>
      </c>
      <c r="CG39" s="40">
        <f t="shared" si="27"/>
        <v>7.320374577543895E-2</v>
      </c>
      <c r="CH39" s="40">
        <f t="shared" si="28"/>
        <v>7.2535318664081222E-2</v>
      </c>
      <c r="CI39" s="40">
        <f t="shared" si="29"/>
        <v>7.2902784597889903E-2</v>
      </c>
      <c r="CJ39" s="40">
        <f t="shared" si="30"/>
        <v>7.0079360602551377E-2</v>
      </c>
      <c r="CK39" s="40">
        <f t="shared" si="31"/>
        <v>5.8935316508158947E-2</v>
      </c>
      <c r="CL39" s="40">
        <f t="shared" si="32"/>
        <v>5.4848850659114823E-2</v>
      </c>
      <c r="CM39" s="40">
        <f t="shared" si="33"/>
        <v>4.1199698217896596E-2</v>
      </c>
      <c r="CN39" s="40">
        <f t="shared" si="34"/>
        <v>3.9672500709825503E-2</v>
      </c>
      <c r="CO39" s="40">
        <f t="shared" si="35"/>
        <v>3.4096587591678912E-2</v>
      </c>
      <c r="CQ39" s="11"/>
      <c r="CR39" s="40"/>
    </row>
    <row r="40" spans="2:96">
      <c r="B40" s="31" t="s">
        <v>108</v>
      </c>
      <c r="C40" s="32" t="s">
        <v>109</v>
      </c>
      <c r="D40" s="152">
        <v>0.30954207522319638</v>
      </c>
      <c r="E40" s="152">
        <v>0.3063312311624376</v>
      </c>
      <c r="F40" s="152">
        <v>0.30351210589071159</v>
      </c>
      <c r="G40" s="152">
        <v>0.30146321392767322</v>
      </c>
      <c r="H40" s="152">
        <v>0.29935067235641355</v>
      </c>
      <c r="I40" s="152">
        <v>0.29678425768690836</v>
      </c>
      <c r="J40" s="152">
        <v>0.29436509391052418</v>
      </c>
      <c r="K40" s="152">
        <v>0.29266312541268841</v>
      </c>
      <c r="L40" s="152">
        <v>0.28996467247206459</v>
      </c>
      <c r="M40" s="152">
        <v>0.28841899502807095</v>
      </c>
      <c r="N40" s="152">
        <v>0.28487031198582052</v>
      </c>
      <c r="O40" s="152">
        <v>0.28068436385689172</v>
      </c>
      <c r="P40" s="152">
        <v>0.27489293353512578</v>
      </c>
      <c r="Q40" s="152">
        <v>0.26994153071942995</v>
      </c>
      <c r="R40" s="152">
        <v>0.28244647101269443</v>
      </c>
      <c r="S40" s="152">
        <v>0.2857372539716499</v>
      </c>
      <c r="T40" s="153">
        <v>2</v>
      </c>
      <c r="U40" s="8"/>
      <c r="V40" s="8"/>
      <c r="W40" s="8"/>
      <c r="X40" s="8"/>
      <c r="Y40" s="8"/>
      <c r="Z40" s="8"/>
      <c r="AA40" s="8"/>
      <c r="AB40" s="8"/>
      <c r="AD40" s="154">
        <v>7.5224829460119604</v>
      </c>
      <c r="AE40" s="154">
        <v>7.6073117106750692</v>
      </c>
      <c r="AF40" s="154">
        <v>7.6860034196274825</v>
      </c>
      <c r="AG40" s="154">
        <v>7.7515153880513061</v>
      </c>
      <c r="AH40" s="154">
        <v>7.8161073358609663</v>
      </c>
      <c r="AI40" s="154">
        <v>7.8888856729488808</v>
      </c>
      <c r="AJ40" s="154">
        <v>7.9613568345893491</v>
      </c>
      <c r="AK40" s="154">
        <v>8.0417515457626969</v>
      </c>
      <c r="AL40" s="154">
        <v>8.1308331162056859</v>
      </c>
      <c r="AM40" s="154">
        <v>8.2211126457951078</v>
      </c>
      <c r="AN40" s="154">
        <v>8.3222904681929446</v>
      </c>
      <c r="AO40" s="154">
        <v>8.4362659595768541</v>
      </c>
      <c r="AP40" s="154">
        <v>8.5638243521467494</v>
      </c>
      <c r="AQ40" s="154">
        <v>8.6503676713562001</v>
      </c>
      <c r="AR40" s="154">
        <v>8.7323383418689549</v>
      </c>
      <c r="AS40" s="154">
        <v>8.8152041870887583</v>
      </c>
      <c r="AT40" s="7"/>
      <c r="AU40" s="7"/>
      <c r="AV40" s="11" t="s">
        <v>109</v>
      </c>
      <c r="AW40" s="8">
        <f t="shared" si="2"/>
        <v>-2.487776166863518E-2</v>
      </c>
      <c r="AX40" s="8">
        <f t="shared" si="3"/>
        <v>0.84162839571736603</v>
      </c>
      <c r="AZ40" s="11" t="s">
        <v>138</v>
      </c>
      <c r="BA40" s="8">
        <v>-4.8844335896343162E-2</v>
      </c>
      <c r="BB40" s="8">
        <v>0.67267884454151716</v>
      </c>
      <c r="BE40" s="31" t="s">
        <v>108</v>
      </c>
      <c r="BF40" s="32" t="s">
        <v>109</v>
      </c>
      <c r="BG40" s="40">
        <f t="shared" si="4"/>
        <v>0.41969129610309097</v>
      </c>
      <c r="BH40" s="40">
        <f t="shared" si="5"/>
        <v>0.41324430998869466</v>
      </c>
      <c r="BI40" s="40">
        <f t="shared" si="6"/>
        <v>0.40726374010831135</v>
      </c>
      <c r="BJ40" s="40">
        <f t="shared" si="7"/>
        <v>0.40228483050810071</v>
      </c>
      <c r="BK40" s="40">
        <f t="shared" si="8"/>
        <v>0.39737584247456648</v>
      </c>
      <c r="BL40" s="40">
        <f t="shared" si="9"/>
        <v>0.39184468885588497</v>
      </c>
      <c r="BM40" s="40">
        <f t="shared" si="10"/>
        <v>0.38633688057120941</v>
      </c>
      <c r="BN40" s="40">
        <f t="shared" si="11"/>
        <v>0.38022688252203496</v>
      </c>
      <c r="BO40" s="40">
        <f t="shared" si="12"/>
        <v>0.37345668316836789</v>
      </c>
      <c r="BP40" s="40">
        <f t="shared" si="13"/>
        <v>0.3665954389195718</v>
      </c>
      <c r="BQ40" s="40">
        <f t="shared" si="14"/>
        <v>0.35890592441733615</v>
      </c>
      <c r="BR40" s="40">
        <f t="shared" si="15"/>
        <v>0.35024378707215909</v>
      </c>
      <c r="BS40" s="40">
        <f t="shared" si="16"/>
        <v>0.34054934923684699</v>
      </c>
      <c r="BT40" s="40">
        <f t="shared" si="17"/>
        <v>0.33397205697692878</v>
      </c>
      <c r="BU40" s="40">
        <f t="shared" si="18"/>
        <v>0.32774228601795941</v>
      </c>
      <c r="BV40" s="40">
        <f t="shared" si="19"/>
        <v>0.32144448178125429</v>
      </c>
      <c r="BX40" s="31" t="s">
        <v>108</v>
      </c>
      <c r="BY40" s="32" t="s">
        <v>109</v>
      </c>
      <c r="BZ40" s="40">
        <f t="shared" si="20"/>
        <v>0.11014922087989459</v>
      </c>
      <c r="CA40" s="40">
        <f t="shared" si="21"/>
        <v>0.10691307882625706</v>
      </c>
      <c r="CB40" s="40">
        <f t="shared" si="22"/>
        <v>0.10375163421759975</v>
      </c>
      <c r="CC40" s="40">
        <f t="shared" si="23"/>
        <v>0.10082161658042749</v>
      </c>
      <c r="CD40" s="40">
        <f t="shared" si="24"/>
        <v>9.8025170118152927E-2</v>
      </c>
      <c r="CE40" s="40">
        <f t="shared" si="25"/>
        <v>9.5060431168976611E-2</v>
      </c>
      <c r="CF40" s="40">
        <f t="shared" si="26"/>
        <v>9.1971786660685229E-2</v>
      </c>
      <c r="CG40" s="40">
        <f t="shared" si="27"/>
        <v>8.7563757109346552E-2</v>
      </c>
      <c r="CH40" s="40">
        <f t="shared" si="28"/>
        <v>8.3492010696303298E-2</v>
      </c>
      <c r="CI40" s="40">
        <f t="shared" si="29"/>
        <v>7.8176443891500857E-2</v>
      </c>
      <c r="CJ40" s="40">
        <f t="shared" si="30"/>
        <v>7.4035612431515629E-2</v>
      </c>
      <c r="CK40" s="40">
        <f t="shared" si="31"/>
        <v>6.9559423215267369E-2</v>
      </c>
      <c r="CL40" s="40">
        <f t="shared" si="32"/>
        <v>6.5656415701721205E-2</v>
      </c>
      <c r="CM40" s="40">
        <f t="shared" si="33"/>
        <v>6.4030526257498832E-2</v>
      </c>
      <c r="CN40" s="40">
        <f t="shared" si="34"/>
        <v>4.5295815005264972E-2</v>
      </c>
      <c r="CO40" s="40">
        <f t="shared" si="35"/>
        <v>3.5707227809604392E-2</v>
      </c>
      <c r="CQ40" s="11"/>
      <c r="CR40" s="40"/>
    </row>
    <row r="41" spans="2:96">
      <c r="B41" s="31" t="s">
        <v>110</v>
      </c>
      <c r="C41" s="32" t="s">
        <v>111</v>
      </c>
      <c r="D41" s="152">
        <v>0.28860879867688422</v>
      </c>
      <c r="E41" s="152">
        <v>0.29110009787792135</v>
      </c>
      <c r="F41" s="152">
        <v>0.28944459015083629</v>
      </c>
      <c r="G41" s="152">
        <v>0.29272645678841674</v>
      </c>
      <c r="H41" s="152">
        <v>0.28771879011718698</v>
      </c>
      <c r="I41" s="152">
        <v>0.28618868616865517</v>
      </c>
      <c r="J41" s="152">
        <v>0.28654387143887466</v>
      </c>
      <c r="K41" s="152">
        <v>0.28566302418308803</v>
      </c>
      <c r="L41" s="152">
        <v>0.28275259783935425</v>
      </c>
      <c r="M41" s="152">
        <v>0.28152846282298832</v>
      </c>
      <c r="N41" s="152">
        <v>0.28278260354161228</v>
      </c>
      <c r="O41" s="152">
        <v>0.28594117196498925</v>
      </c>
      <c r="P41" s="152">
        <v>0.28535808065608981</v>
      </c>
      <c r="Q41" s="152">
        <v>0.28568171822948674</v>
      </c>
      <c r="R41" s="152">
        <v>0.28888636626887382</v>
      </c>
      <c r="S41" s="152">
        <v>0.29232030327406311</v>
      </c>
      <c r="T41" s="153">
        <v>2</v>
      </c>
      <c r="U41" s="8"/>
      <c r="V41" s="8"/>
      <c r="W41" s="8"/>
      <c r="X41" s="8"/>
      <c r="Y41" s="8"/>
      <c r="Z41" s="8"/>
      <c r="AA41" s="8"/>
      <c r="AB41" s="8"/>
      <c r="AD41" s="154">
        <v>8.8246565494424694</v>
      </c>
      <c r="AE41" s="154">
        <v>8.8270605591611435</v>
      </c>
      <c r="AF41" s="154">
        <v>8.8430798530779899</v>
      </c>
      <c r="AG41" s="154">
        <v>8.8313235580789051</v>
      </c>
      <c r="AH41" s="154">
        <v>8.771250704677561</v>
      </c>
      <c r="AI41" s="154">
        <v>8.7974598936453745</v>
      </c>
      <c r="AJ41" s="154">
        <v>8.7976761915777502</v>
      </c>
      <c r="AK41" s="154">
        <v>8.8063147802623565</v>
      </c>
      <c r="AL41" s="154">
        <v>8.8289637591457453</v>
      </c>
      <c r="AM41" s="154">
        <v>8.8653828311821012</v>
      </c>
      <c r="AN41" s="154">
        <v>8.8963156150074738</v>
      </c>
      <c r="AO41" s="154">
        <v>8.9457760763083094</v>
      </c>
      <c r="AP41" s="154">
        <v>8.9976794719564204</v>
      </c>
      <c r="AQ41" s="154">
        <v>9.0100141880913291</v>
      </c>
      <c r="AR41" s="154">
        <v>9.0039989903547468</v>
      </c>
      <c r="AS41" s="154">
        <v>9.0190924526505327</v>
      </c>
      <c r="AT41" s="7"/>
      <c r="AU41" s="7"/>
      <c r="AV41" s="11" t="s">
        <v>111</v>
      </c>
      <c r="AW41" s="8">
        <f t="shared" si="2"/>
        <v>1.9278521913033834E-3</v>
      </c>
      <c r="AX41" s="8">
        <f t="shared" si="3"/>
        <v>2.561405269214387E-3</v>
      </c>
      <c r="AZ41" s="11" t="s">
        <v>405</v>
      </c>
      <c r="BA41" s="8">
        <v>-4.7941771385508744E-2</v>
      </c>
      <c r="BB41" s="8">
        <v>0.34592288124249976</v>
      </c>
      <c r="BE41" s="31" t="s">
        <v>110</v>
      </c>
      <c r="BF41" s="32" t="s">
        <v>111</v>
      </c>
      <c r="BG41" s="40">
        <f t="shared" si="4"/>
        <v>0.3207261022423723</v>
      </c>
      <c r="BH41" s="40">
        <f t="shared" si="5"/>
        <v>0.32054339750375305</v>
      </c>
      <c r="BI41" s="40">
        <f t="shared" si="6"/>
        <v>0.31932593116607277</v>
      </c>
      <c r="BJ41" s="40">
        <f t="shared" si="7"/>
        <v>0.32021940958600315</v>
      </c>
      <c r="BK41" s="40">
        <f t="shared" si="8"/>
        <v>0.32478494644450528</v>
      </c>
      <c r="BL41" s="40">
        <f t="shared" si="9"/>
        <v>0.32279304808295151</v>
      </c>
      <c r="BM41" s="40">
        <f t="shared" si="10"/>
        <v>0.3227766094400909</v>
      </c>
      <c r="BN41" s="40">
        <f t="shared" si="11"/>
        <v>0.32212007670006082</v>
      </c>
      <c r="BO41" s="40">
        <f t="shared" si="12"/>
        <v>0.32039875430492337</v>
      </c>
      <c r="BP41" s="40">
        <f t="shared" si="13"/>
        <v>0.31763090483016032</v>
      </c>
      <c r="BQ41" s="40">
        <f t="shared" si="14"/>
        <v>0.315280013259432</v>
      </c>
      <c r="BR41" s="40">
        <f t="shared" si="15"/>
        <v>0.31152101820056843</v>
      </c>
      <c r="BS41" s="40">
        <f t="shared" si="16"/>
        <v>0.30757636013131207</v>
      </c>
      <c r="BT41" s="40">
        <f t="shared" si="17"/>
        <v>0.30663892170505891</v>
      </c>
      <c r="BU41" s="40">
        <f t="shared" si="18"/>
        <v>0.30709607673303918</v>
      </c>
      <c r="BV41" s="40">
        <f t="shared" si="19"/>
        <v>0.30594897359855944</v>
      </c>
      <c r="BX41" s="31" t="s">
        <v>110</v>
      </c>
      <c r="BY41" s="32" t="s">
        <v>111</v>
      </c>
      <c r="BZ41" s="40">
        <f t="shared" si="20"/>
        <v>3.2117303565488087E-2</v>
      </c>
      <c r="CA41" s="40">
        <f t="shared" si="21"/>
        <v>2.9443299625831698E-2</v>
      </c>
      <c r="CB41" s="40">
        <f t="shared" si="22"/>
        <v>2.9881341015236484E-2</v>
      </c>
      <c r="CC41" s="40">
        <f t="shared" si="23"/>
        <v>2.7492952797586401E-2</v>
      </c>
      <c r="CD41" s="40">
        <f t="shared" si="24"/>
        <v>3.70661563273183E-2</v>
      </c>
      <c r="CE41" s="40">
        <f t="shared" si="25"/>
        <v>3.6604361914296335E-2</v>
      </c>
      <c r="CF41" s="40">
        <f t="shared" si="26"/>
        <v>3.6232738001216236E-2</v>
      </c>
      <c r="CG41" s="40">
        <f t="shared" si="27"/>
        <v>3.6457052516972788E-2</v>
      </c>
      <c r="CH41" s="40">
        <f t="shared" si="28"/>
        <v>3.7646156465569125E-2</v>
      </c>
      <c r="CI41" s="40">
        <f t="shared" si="29"/>
        <v>3.6102442007171998E-2</v>
      </c>
      <c r="CJ41" s="40">
        <f t="shared" si="30"/>
        <v>3.2497409717819725E-2</v>
      </c>
      <c r="CK41" s="40">
        <f t="shared" si="31"/>
        <v>2.5579846235579184E-2</v>
      </c>
      <c r="CL41" s="40">
        <f t="shared" si="32"/>
        <v>2.2218279475222258E-2</v>
      </c>
      <c r="CM41" s="40">
        <f t="shared" si="33"/>
        <v>2.0957203475572173E-2</v>
      </c>
      <c r="CN41" s="40">
        <f t="shared" si="34"/>
        <v>1.8209710464165363E-2</v>
      </c>
      <c r="CO41" s="40">
        <f t="shared" si="35"/>
        <v>1.3628670324496328E-2</v>
      </c>
      <c r="CQ41" s="11"/>
      <c r="CR41" s="40"/>
    </row>
    <row r="42" spans="2:96">
      <c r="B42" s="31" t="s">
        <v>112</v>
      </c>
      <c r="C42" s="32" t="s">
        <v>113</v>
      </c>
      <c r="D42" s="152">
        <v>0.45157693177799246</v>
      </c>
      <c r="E42" s="152">
        <v>0.4360693569173007</v>
      </c>
      <c r="F42" s="152">
        <v>0.43940261389677232</v>
      </c>
      <c r="G42" s="152">
        <v>0.43553979511791052</v>
      </c>
      <c r="H42" s="152">
        <v>0.44001661122258534</v>
      </c>
      <c r="I42" s="152">
        <v>0.42285018869778851</v>
      </c>
      <c r="J42" s="152">
        <v>0.42648707816528941</v>
      </c>
      <c r="K42" s="152">
        <v>0.44428670058530945</v>
      </c>
      <c r="L42" s="152">
        <v>0.43019377362606098</v>
      </c>
      <c r="M42" s="152">
        <v>0.43639565861274754</v>
      </c>
      <c r="N42" s="152">
        <v>0.43821943574943406</v>
      </c>
      <c r="O42" s="152">
        <v>0.43432719382580576</v>
      </c>
      <c r="P42" s="152">
        <v>0.43003528990614059</v>
      </c>
      <c r="Q42" s="152">
        <v>0.43090124652667239</v>
      </c>
      <c r="R42" s="152">
        <v>0.43311733984179063</v>
      </c>
      <c r="S42" s="152">
        <v>0.43721798405496437</v>
      </c>
      <c r="T42" s="153">
        <v>1</v>
      </c>
      <c r="U42" s="8"/>
      <c r="V42" s="8"/>
      <c r="W42" s="8"/>
      <c r="X42" s="8"/>
      <c r="Y42" s="8"/>
      <c r="Z42" s="8"/>
      <c r="AA42" s="8"/>
      <c r="AB42" s="8"/>
      <c r="AD42" s="154">
        <v>7.0294079121712851</v>
      </c>
      <c r="AE42" s="154">
        <v>6.9952930744503465</v>
      </c>
      <c r="AF42" s="154">
        <v>7.0136914745617087</v>
      </c>
      <c r="AG42" s="154">
        <v>7.0053225267472339</v>
      </c>
      <c r="AH42" s="154">
        <v>7.0032669837817823</v>
      </c>
      <c r="AI42" s="154">
        <v>6.9962319273790303</v>
      </c>
      <c r="AJ42" s="154">
        <v>7.0078678245464312</v>
      </c>
      <c r="AK42" s="154">
        <v>7.0274101776676288</v>
      </c>
      <c r="AL42" s="154">
        <v>7.0307411199396759</v>
      </c>
      <c r="AM42" s="154">
        <v>7.0072248880135044</v>
      </c>
      <c r="AN42" s="154">
        <v>7.0275395924580897</v>
      </c>
      <c r="AO42" s="154">
        <v>7.0182768159456463</v>
      </c>
      <c r="AP42" s="154">
        <v>6.999334786192394</v>
      </c>
      <c r="AQ42" s="154">
        <v>6.9851969160136518</v>
      </c>
      <c r="AR42" s="154">
        <v>6.9792984664797775</v>
      </c>
      <c r="AS42" s="154">
        <v>6.9781900209299978</v>
      </c>
      <c r="AT42" s="7"/>
      <c r="AU42" s="7"/>
      <c r="AV42" s="11" t="s">
        <v>113</v>
      </c>
      <c r="AW42" s="8">
        <f t="shared" si="2"/>
        <v>0.16658032743944856</v>
      </c>
      <c r="AX42" s="8">
        <f t="shared" si="3"/>
        <v>0.17484504193493422</v>
      </c>
      <c r="AZ42" s="11" t="s">
        <v>66</v>
      </c>
      <c r="BA42" s="8">
        <v>-4.7826074064958042E-2</v>
      </c>
      <c r="BB42" s="8">
        <v>0.85282701705108521</v>
      </c>
      <c r="BE42" s="31" t="s">
        <v>112</v>
      </c>
      <c r="BF42" s="32" t="s">
        <v>113</v>
      </c>
      <c r="BG42" s="40">
        <f t="shared" si="4"/>
        <v>0.45716499867498228</v>
      </c>
      <c r="BH42" s="40">
        <f t="shared" si="5"/>
        <v>0.45975772634177359</v>
      </c>
      <c r="BI42" s="40">
        <f t="shared" si="6"/>
        <v>0.45835944793331007</v>
      </c>
      <c r="BJ42" s="40">
        <f t="shared" si="7"/>
        <v>0.45899548796721024</v>
      </c>
      <c r="BK42" s="40">
        <f t="shared" si="8"/>
        <v>0.45915170923258453</v>
      </c>
      <c r="BL42" s="40">
        <f t="shared" si="9"/>
        <v>0.45968637351919361</v>
      </c>
      <c r="BM42" s="40">
        <f t="shared" si="10"/>
        <v>0.45880204533447122</v>
      </c>
      <c r="BN42" s="40">
        <f t="shared" si="11"/>
        <v>0.45731682649726013</v>
      </c>
      <c r="BO42" s="40">
        <f t="shared" si="12"/>
        <v>0.45706367488458455</v>
      </c>
      <c r="BP42" s="40">
        <f t="shared" si="13"/>
        <v>0.45885090851097365</v>
      </c>
      <c r="BQ42" s="40">
        <f t="shared" si="14"/>
        <v>0.45730699097318517</v>
      </c>
      <c r="BR42" s="40">
        <f t="shared" si="15"/>
        <v>0.45801096198813085</v>
      </c>
      <c r="BS42" s="40">
        <f t="shared" si="16"/>
        <v>0.45945055624937803</v>
      </c>
      <c r="BT42" s="40">
        <f t="shared" si="17"/>
        <v>0.46052503438296244</v>
      </c>
      <c r="BU42" s="40">
        <f t="shared" si="18"/>
        <v>0.46097331654753693</v>
      </c>
      <c r="BV42" s="40">
        <f t="shared" si="19"/>
        <v>0.46105755840932017</v>
      </c>
      <c r="BX42" s="31" t="s">
        <v>112</v>
      </c>
      <c r="BY42" s="32" t="s">
        <v>113</v>
      </c>
      <c r="BZ42" s="40">
        <f t="shared" si="20"/>
        <v>5.5880668969898184E-3</v>
      </c>
      <c r="CA42" s="40">
        <f t="shared" si="21"/>
        <v>2.3688369424472888E-2</v>
      </c>
      <c r="CB42" s="40">
        <f t="shared" si="22"/>
        <v>1.8956834036537751E-2</v>
      </c>
      <c r="CC42" s="40">
        <f t="shared" si="23"/>
        <v>2.3455692849299714E-2</v>
      </c>
      <c r="CD42" s="40">
        <f t="shared" si="24"/>
        <v>1.9135098009999185E-2</v>
      </c>
      <c r="CE42" s="40">
        <f t="shared" si="25"/>
        <v>3.6836184821405105E-2</v>
      </c>
      <c r="CF42" s="40">
        <f t="shared" si="26"/>
        <v>3.2314967169181807E-2</v>
      </c>
      <c r="CG42" s="40">
        <f t="shared" si="27"/>
        <v>1.3030125911950685E-2</v>
      </c>
      <c r="CH42" s="40">
        <f t="shared" si="28"/>
        <v>2.6869901258523565E-2</v>
      </c>
      <c r="CI42" s="40">
        <f t="shared" si="29"/>
        <v>2.2455249898226115E-2</v>
      </c>
      <c r="CJ42" s="40">
        <f t="shared" si="30"/>
        <v>1.9087555223751107E-2</v>
      </c>
      <c r="CK42" s="40">
        <f t="shared" si="31"/>
        <v>2.3683768162325092E-2</v>
      </c>
      <c r="CL42" s="40">
        <f t="shared" si="32"/>
        <v>2.9415266343237434E-2</v>
      </c>
      <c r="CM42" s="40">
        <f t="shared" si="33"/>
        <v>2.9623787856290051E-2</v>
      </c>
      <c r="CN42" s="40">
        <f t="shared" si="34"/>
        <v>2.7855976705746299E-2</v>
      </c>
      <c r="CO42" s="40">
        <f t="shared" si="35"/>
        <v>2.3839574354355797E-2</v>
      </c>
      <c r="CQ42" s="11"/>
      <c r="CR42" s="40"/>
    </row>
    <row r="43" spans="2:96">
      <c r="B43" s="31" t="s">
        <v>114</v>
      </c>
      <c r="C43" s="32" t="s">
        <v>115</v>
      </c>
      <c r="D43" s="152">
        <v>0.44972254413134127</v>
      </c>
      <c r="E43" s="152">
        <v>0.43998779179395009</v>
      </c>
      <c r="F43" s="152">
        <v>0.44771266700996315</v>
      </c>
      <c r="G43" s="152">
        <v>0.44842049529965516</v>
      </c>
      <c r="H43" s="152">
        <v>0.44782057055863583</v>
      </c>
      <c r="I43" s="152">
        <v>0.44699441686451841</v>
      </c>
      <c r="J43" s="152">
        <v>0.44524503506081164</v>
      </c>
      <c r="K43" s="152">
        <v>0.44697194600624107</v>
      </c>
      <c r="L43" s="152">
        <v>0.44068313505339796</v>
      </c>
      <c r="M43" s="152">
        <v>0.43948311736624907</v>
      </c>
      <c r="N43" s="152">
        <v>0.44281620353990231</v>
      </c>
      <c r="O43" s="152">
        <v>0.44546752843304538</v>
      </c>
      <c r="P43" s="152">
        <v>0.4383757290296606</v>
      </c>
      <c r="Q43" s="152">
        <v>0.43813180715168937</v>
      </c>
      <c r="R43" s="152">
        <v>0.44225960846835766</v>
      </c>
      <c r="S43" s="152">
        <v>0.44570647618447712</v>
      </c>
      <c r="T43" s="153">
        <v>2</v>
      </c>
      <c r="U43" s="8"/>
      <c r="V43" s="8"/>
      <c r="W43" s="8"/>
      <c r="X43" s="8"/>
      <c r="Y43" s="8"/>
      <c r="Z43" s="8"/>
      <c r="AA43" s="8"/>
      <c r="AB43" s="8"/>
      <c r="AD43" s="154">
        <v>8.0457994426206181</v>
      </c>
      <c r="AE43" s="154">
        <v>8.0690363799939853</v>
      </c>
      <c r="AF43" s="154">
        <v>8.0465064840649845</v>
      </c>
      <c r="AG43" s="154">
        <v>8.0671615603789473</v>
      </c>
      <c r="AH43" s="154">
        <v>8.0240062376463843</v>
      </c>
      <c r="AI43" s="154">
        <v>8.0780549573074758</v>
      </c>
      <c r="AJ43" s="154">
        <v>8.0932589603751062</v>
      </c>
      <c r="AK43" s="154">
        <v>8.1139286259220036</v>
      </c>
      <c r="AL43" s="154">
        <v>8.0967080112765117</v>
      </c>
      <c r="AM43" s="154">
        <v>8.1067867676696093</v>
      </c>
      <c r="AN43" s="154">
        <v>8.1595182580198866</v>
      </c>
      <c r="AO43" s="154">
        <v>8.1989688539434606</v>
      </c>
      <c r="AP43" s="154">
        <v>8.1644581579920708</v>
      </c>
      <c r="AQ43" s="154">
        <v>8.2007871329117741</v>
      </c>
      <c r="AR43" s="154">
        <v>8.2553944439256721</v>
      </c>
      <c r="AS43" s="154">
        <v>8.2692332694997415</v>
      </c>
      <c r="AT43" s="7"/>
      <c r="AU43" s="7"/>
      <c r="AV43" s="11" t="s">
        <v>115</v>
      </c>
      <c r="AW43" s="8">
        <f t="shared" si="2"/>
        <v>-2.0824225985071432E-2</v>
      </c>
      <c r="AX43" s="8">
        <f t="shared" si="3"/>
        <v>0.16604078897096999</v>
      </c>
      <c r="AZ43" s="11" t="s">
        <v>188</v>
      </c>
      <c r="BA43" s="8">
        <v>-4.4933762379497769E-2</v>
      </c>
      <c r="BB43" s="8">
        <v>0.95138662192843526</v>
      </c>
      <c r="BE43" s="31" t="s">
        <v>114</v>
      </c>
      <c r="BF43" s="32" t="s">
        <v>115</v>
      </c>
      <c r="BG43" s="40">
        <f t="shared" si="4"/>
        <v>0.37991924236083296</v>
      </c>
      <c r="BH43" s="40">
        <f t="shared" si="5"/>
        <v>0.37815323512045707</v>
      </c>
      <c r="BI43" s="40">
        <f t="shared" si="6"/>
        <v>0.37986550721106116</v>
      </c>
      <c r="BJ43" s="40">
        <f t="shared" si="7"/>
        <v>0.37829572141119994</v>
      </c>
      <c r="BK43" s="40">
        <f t="shared" si="8"/>
        <v>0.38157552593887478</v>
      </c>
      <c r="BL43" s="40">
        <f t="shared" si="9"/>
        <v>0.37746782324463179</v>
      </c>
      <c r="BM43" s="40">
        <f t="shared" si="10"/>
        <v>0.37631231901149187</v>
      </c>
      <c r="BN43" s="40">
        <f t="shared" si="11"/>
        <v>0.37474142442992764</v>
      </c>
      <c r="BO43" s="40">
        <f t="shared" si="12"/>
        <v>0.3760501911429851</v>
      </c>
      <c r="BP43" s="40">
        <f t="shared" si="13"/>
        <v>0.37528420565710963</v>
      </c>
      <c r="BQ43" s="40">
        <f t="shared" si="14"/>
        <v>0.37127661239048859</v>
      </c>
      <c r="BR43" s="40">
        <f t="shared" si="15"/>
        <v>0.36827836710029693</v>
      </c>
      <c r="BS43" s="40">
        <f t="shared" si="16"/>
        <v>0.37090117999260264</v>
      </c>
      <c r="BT43" s="40">
        <f t="shared" si="17"/>
        <v>0.36814017789870512</v>
      </c>
      <c r="BU43" s="40">
        <f t="shared" si="18"/>
        <v>0.36399002226164889</v>
      </c>
      <c r="BV43" s="40">
        <f t="shared" si="19"/>
        <v>0.36293827151801961</v>
      </c>
      <c r="BX43" s="31" t="s">
        <v>114</v>
      </c>
      <c r="BY43" s="32" t="s">
        <v>115</v>
      </c>
      <c r="BZ43" s="40">
        <f t="shared" si="20"/>
        <v>-6.9803301770508308E-2</v>
      </c>
      <c r="CA43" s="40">
        <f t="shared" si="21"/>
        <v>-6.1834556673493024E-2</v>
      </c>
      <c r="CB43" s="40">
        <f t="shared" si="22"/>
        <v>-6.784715979890199E-2</v>
      </c>
      <c r="CC43" s="40">
        <f t="shared" si="23"/>
        <v>-7.0124773888455227E-2</v>
      </c>
      <c r="CD43" s="40">
        <f t="shared" si="24"/>
        <v>-6.6245044619761051E-2</v>
      </c>
      <c r="CE43" s="40">
        <f t="shared" si="25"/>
        <v>-6.9526593619886612E-2</v>
      </c>
      <c r="CF43" s="40">
        <f t="shared" si="26"/>
        <v>-6.8932716049319775E-2</v>
      </c>
      <c r="CG43" s="40">
        <f t="shared" si="27"/>
        <v>-7.2230521576313433E-2</v>
      </c>
      <c r="CH43" s="40">
        <f t="shared" si="28"/>
        <v>-6.4632943910412854E-2</v>
      </c>
      <c r="CI43" s="40">
        <f t="shared" si="29"/>
        <v>-6.4198911709139439E-2</v>
      </c>
      <c r="CJ43" s="40">
        <f t="shared" si="30"/>
        <v>-7.1539591149413717E-2</v>
      </c>
      <c r="CK43" s="40">
        <f t="shared" si="31"/>
        <v>-7.7189161332748446E-2</v>
      </c>
      <c r="CL43" s="40">
        <f t="shared" si="32"/>
        <v>-6.7474549037057963E-2</v>
      </c>
      <c r="CM43" s="40">
        <f t="shared" si="33"/>
        <v>-6.9991629252984244E-2</v>
      </c>
      <c r="CN43" s="40">
        <f t="shared" si="34"/>
        <v>-7.8269586206708763E-2</v>
      </c>
      <c r="CO43" s="40">
        <f t="shared" si="35"/>
        <v>-8.2768204666457512E-2</v>
      </c>
      <c r="CQ43" s="11"/>
      <c r="CR43" s="40"/>
    </row>
    <row r="44" spans="2:96">
      <c r="B44" s="31" t="s">
        <v>116</v>
      </c>
      <c r="C44" s="32" t="s">
        <v>612</v>
      </c>
      <c r="D44" s="152">
        <v>0.53936303261215268</v>
      </c>
      <c r="E44" s="152">
        <v>0.5355869487925693</v>
      </c>
      <c r="F44" s="152">
        <v>0.53913526833229153</v>
      </c>
      <c r="G44" s="152">
        <v>0.53740517268256938</v>
      </c>
      <c r="H44" s="152">
        <v>0.53514376635534722</v>
      </c>
      <c r="I44" s="152">
        <v>0.5342655382072915</v>
      </c>
      <c r="J44" s="152">
        <v>0.53580301083131932</v>
      </c>
      <c r="K44" s="152">
        <v>0.53734293125479149</v>
      </c>
      <c r="L44" s="152">
        <v>0.54279419119451378</v>
      </c>
      <c r="M44" s="152">
        <v>0.54269037957090271</v>
      </c>
      <c r="N44" s="152">
        <v>0.54036119693479157</v>
      </c>
      <c r="O44" s="152">
        <v>0.55054210255284708</v>
      </c>
      <c r="P44" s="152">
        <v>0.54092749530840256</v>
      </c>
      <c r="Q44" s="152">
        <v>0.53946476083393324</v>
      </c>
      <c r="R44" s="152">
        <v>0.54743598928863035</v>
      </c>
      <c r="S44" s="152">
        <v>0.54849347515907698</v>
      </c>
      <c r="T44" s="153">
        <v>1</v>
      </c>
      <c r="U44" s="8"/>
      <c r="V44" s="8"/>
      <c r="W44" s="8"/>
      <c r="X44" s="8"/>
      <c r="Y44" s="8"/>
      <c r="Z44" s="8"/>
      <c r="AA44" s="8"/>
      <c r="AB44" s="8"/>
      <c r="AD44" s="154">
        <v>5.3665847035982228</v>
      </c>
      <c r="AE44" s="154">
        <v>5.3970439110829318</v>
      </c>
      <c r="AF44" s="154">
        <v>5.4275031185676399</v>
      </c>
      <c r="AG44" s="154">
        <v>5.4579623260523489</v>
      </c>
      <c r="AH44" s="154">
        <v>5.488421533537057</v>
      </c>
      <c r="AI44" s="154">
        <v>5.518880741021766</v>
      </c>
      <c r="AJ44" s="154">
        <v>5.5493399485064749</v>
      </c>
      <c r="AK44" s="154">
        <v>5.579799155991183</v>
      </c>
      <c r="AL44" s="154">
        <v>5.610258363475892</v>
      </c>
      <c r="AM44" s="154">
        <v>5.640717570960601</v>
      </c>
      <c r="AN44" s="154">
        <v>5.6711767784453091</v>
      </c>
      <c r="AO44" s="154">
        <v>5.7016359859300181</v>
      </c>
      <c r="AP44" s="154">
        <v>5.7320951934147262</v>
      </c>
      <c r="AQ44" s="154">
        <v>5.7625544008994352</v>
      </c>
      <c r="AR44" s="154">
        <v>5.7930136083841441</v>
      </c>
      <c r="AS44" s="154">
        <v>5.822915353554011</v>
      </c>
      <c r="AT44" s="7"/>
      <c r="AU44" s="7"/>
      <c r="AV44" s="11" t="s">
        <v>612</v>
      </c>
      <c r="AW44" s="8">
        <f t="shared" si="2"/>
        <v>2.3696104177149672E-2</v>
      </c>
      <c r="AX44" s="8">
        <f t="shared" si="3"/>
        <v>0.4908653287608829</v>
      </c>
      <c r="AZ44" s="11" t="s">
        <v>309</v>
      </c>
      <c r="BA44" s="8">
        <v>-4.4727605360038891E-2</v>
      </c>
      <c r="BB44" s="8">
        <v>0.85501737434518976</v>
      </c>
      <c r="BE44" s="31" t="s">
        <v>116</v>
      </c>
      <c r="BF44" s="32" t="s">
        <v>612</v>
      </c>
      <c r="BG44" s="40">
        <f t="shared" si="4"/>
        <v>0.58353956252653505</v>
      </c>
      <c r="BH44" s="40">
        <f t="shared" si="5"/>
        <v>0.58122466275769713</v>
      </c>
      <c r="BI44" s="40">
        <f t="shared" si="6"/>
        <v>0.57890976298885932</v>
      </c>
      <c r="BJ44" s="40">
        <f t="shared" si="7"/>
        <v>0.57659486322002151</v>
      </c>
      <c r="BK44" s="40">
        <f t="shared" si="8"/>
        <v>0.57427996345118371</v>
      </c>
      <c r="BL44" s="40">
        <f t="shared" si="9"/>
        <v>0.57196506368234568</v>
      </c>
      <c r="BM44" s="40">
        <f t="shared" si="10"/>
        <v>0.56965016391350787</v>
      </c>
      <c r="BN44" s="40">
        <f t="shared" si="11"/>
        <v>0.56733526414467006</v>
      </c>
      <c r="BO44" s="40">
        <f t="shared" si="12"/>
        <v>0.56502036437583214</v>
      </c>
      <c r="BP44" s="40">
        <f t="shared" si="13"/>
        <v>0.56270546460699422</v>
      </c>
      <c r="BQ44" s="40">
        <f t="shared" si="14"/>
        <v>0.56039056483815641</v>
      </c>
      <c r="BR44" s="40">
        <f t="shared" si="15"/>
        <v>0.5580756650693186</v>
      </c>
      <c r="BS44" s="40">
        <f t="shared" si="16"/>
        <v>0.5557607653004808</v>
      </c>
      <c r="BT44" s="40">
        <f t="shared" si="17"/>
        <v>0.55344586553164288</v>
      </c>
      <c r="BU44" s="40">
        <f t="shared" si="18"/>
        <v>0.55113096576280496</v>
      </c>
      <c r="BV44" s="40">
        <f t="shared" si="19"/>
        <v>0.54885843312989513</v>
      </c>
      <c r="BX44" s="31" t="s">
        <v>116</v>
      </c>
      <c r="BY44" s="32" t="s">
        <v>612</v>
      </c>
      <c r="BZ44" s="40">
        <f t="shared" si="20"/>
        <v>4.4176529914382368E-2</v>
      </c>
      <c r="CA44" s="40">
        <f t="shared" si="21"/>
        <v>4.5637713965127835E-2</v>
      </c>
      <c r="CB44" s="40">
        <f t="shared" si="22"/>
        <v>3.9774494656567794E-2</v>
      </c>
      <c r="CC44" s="40">
        <f t="shared" si="23"/>
        <v>3.9189690537452138E-2</v>
      </c>
      <c r="CD44" s="40">
        <f t="shared" si="24"/>
        <v>3.9136197095836489E-2</v>
      </c>
      <c r="CE44" s="40">
        <f t="shared" si="25"/>
        <v>3.7699525475054174E-2</v>
      </c>
      <c r="CF44" s="40">
        <f t="shared" si="26"/>
        <v>3.3847153082188552E-2</v>
      </c>
      <c r="CG44" s="40">
        <f t="shared" si="27"/>
        <v>2.999233288987857E-2</v>
      </c>
      <c r="CH44" s="40">
        <f t="shared" si="28"/>
        <v>2.2226173181318365E-2</v>
      </c>
      <c r="CI44" s="40">
        <f t="shared" si="29"/>
        <v>2.0015085036091507E-2</v>
      </c>
      <c r="CJ44" s="40">
        <f t="shared" si="30"/>
        <v>2.0029367903364848E-2</v>
      </c>
      <c r="CK44" s="40">
        <f t="shared" si="31"/>
        <v>7.5335625164715259E-3</v>
      </c>
      <c r="CL44" s="40">
        <f t="shared" si="32"/>
        <v>1.4833269992078235E-2</v>
      </c>
      <c r="CM44" s="40">
        <f t="shared" si="33"/>
        <v>1.3981104697709634E-2</v>
      </c>
      <c r="CN44" s="40">
        <f t="shared" si="34"/>
        <v>3.694976474174605E-3</v>
      </c>
      <c r="CO44" s="40">
        <f t="shared" si="35"/>
        <v>3.6495797081814718E-4</v>
      </c>
      <c r="CQ44" s="11"/>
      <c r="CR44" s="40"/>
    </row>
    <row r="45" spans="2:96">
      <c r="B45" s="31" t="s">
        <v>117</v>
      </c>
      <c r="C45" s="32" t="s">
        <v>118</v>
      </c>
      <c r="D45" s="152">
        <v>0.3123455730854558</v>
      </c>
      <c r="E45" s="152">
        <v>0.31424459684084027</v>
      </c>
      <c r="F45" s="152">
        <v>0.3116397185608098</v>
      </c>
      <c r="G45" s="152">
        <v>0.31002302753911265</v>
      </c>
      <c r="H45" s="152">
        <v>0.30784545466574881</v>
      </c>
      <c r="I45" s="152">
        <v>0.30867047427155164</v>
      </c>
      <c r="J45" s="152">
        <v>0.30733228863274381</v>
      </c>
      <c r="K45" s="152">
        <v>0.30926221633851919</v>
      </c>
      <c r="L45" s="152">
        <v>0.30869261566762801</v>
      </c>
      <c r="M45" s="152">
        <v>0.31080348428965349</v>
      </c>
      <c r="N45" s="152">
        <v>0.30374469783126229</v>
      </c>
      <c r="O45" s="152">
        <v>0.3085013148638433</v>
      </c>
      <c r="P45" s="152">
        <v>0.30751640772725763</v>
      </c>
      <c r="Q45" s="152">
        <v>0.30797121394885429</v>
      </c>
      <c r="R45" s="152">
        <v>0.31137662008350592</v>
      </c>
      <c r="S45" s="152">
        <v>0.31469364254387705</v>
      </c>
      <c r="T45" s="153">
        <v>3</v>
      </c>
      <c r="U45" s="8"/>
      <c r="V45" s="8"/>
      <c r="W45" s="8"/>
      <c r="X45" s="8"/>
      <c r="Y45" s="8"/>
      <c r="Z45" s="8"/>
      <c r="AA45" s="8"/>
      <c r="AB45" s="8"/>
      <c r="AD45" s="154">
        <v>8.8828313544207678</v>
      </c>
      <c r="AE45" s="154">
        <v>8.8665924033508805</v>
      </c>
      <c r="AF45" s="154">
        <v>8.8956537855564832</v>
      </c>
      <c r="AG45" s="154">
        <v>8.9513562903302279</v>
      </c>
      <c r="AH45" s="154">
        <v>9.0062706302999782</v>
      </c>
      <c r="AI45" s="154">
        <v>9.0012254516500647</v>
      </c>
      <c r="AJ45" s="154">
        <v>8.9902670321198812</v>
      </c>
      <c r="AK45" s="154">
        <v>8.9983438609368243</v>
      </c>
      <c r="AL45" s="154">
        <v>9.0411015828667374</v>
      </c>
      <c r="AM45" s="154">
        <v>9.0647702595474815</v>
      </c>
      <c r="AN45" s="154">
        <v>9.1051970090942831</v>
      </c>
      <c r="AO45" s="154">
        <v>9.1739085925374351</v>
      </c>
      <c r="AP45" s="154">
        <v>9.2347299833804737</v>
      </c>
      <c r="AQ45" s="154">
        <v>9.247040046539615</v>
      </c>
      <c r="AR45" s="154">
        <v>9.2187763987982176</v>
      </c>
      <c r="AS45" s="154">
        <v>9.2461160538189944</v>
      </c>
      <c r="AT45" s="7"/>
      <c r="AU45" s="7"/>
      <c r="AV45" s="11" t="s">
        <v>118</v>
      </c>
      <c r="AW45" s="8">
        <f t="shared" si="2"/>
        <v>-4.7140551078303566E-3</v>
      </c>
      <c r="AX45" s="8">
        <f t="shared" si="3"/>
        <v>5.0250368074313337E-2</v>
      </c>
      <c r="AZ45" s="11" t="s">
        <v>243</v>
      </c>
      <c r="BA45" s="8">
        <v>-4.0730508211841987E-2</v>
      </c>
      <c r="BB45" s="8">
        <v>0.59607161566595279</v>
      </c>
      <c r="BE45" s="31" t="s">
        <v>117</v>
      </c>
      <c r="BF45" s="32" t="s">
        <v>118</v>
      </c>
      <c r="BG45" s="40">
        <f t="shared" si="4"/>
        <v>0.31630481706402158</v>
      </c>
      <c r="BH45" s="40">
        <f t="shared" si="5"/>
        <v>0.3175389773453331</v>
      </c>
      <c r="BI45" s="40">
        <f t="shared" si="6"/>
        <v>0.31533031229770725</v>
      </c>
      <c r="BJ45" s="40">
        <f t="shared" si="7"/>
        <v>0.31109692193490268</v>
      </c>
      <c r="BK45" s="40">
        <f t="shared" si="8"/>
        <v>0.30692343209720163</v>
      </c>
      <c r="BL45" s="40">
        <f t="shared" si="9"/>
        <v>0.30730686567459509</v>
      </c>
      <c r="BM45" s="40">
        <f t="shared" si="10"/>
        <v>0.30813970555888903</v>
      </c>
      <c r="BN45" s="40">
        <f t="shared" si="11"/>
        <v>0.30752586656880132</v>
      </c>
      <c r="BO45" s="40">
        <f t="shared" si="12"/>
        <v>0.30427627970212789</v>
      </c>
      <c r="BP45" s="40">
        <f t="shared" si="13"/>
        <v>0.30247746027439137</v>
      </c>
      <c r="BQ45" s="40">
        <f t="shared" si="14"/>
        <v>0.29940502730883445</v>
      </c>
      <c r="BR45" s="40">
        <f t="shared" si="15"/>
        <v>0.29418294696715486</v>
      </c>
      <c r="BS45" s="40">
        <f t="shared" si="16"/>
        <v>0.28956052126308396</v>
      </c>
      <c r="BT45" s="40">
        <f t="shared" si="17"/>
        <v>0.28862495646298925</v>
      </c>
      <c r="BU45" s="40">
        <f t="shared" si="18"/>
        <v>0.29077299369133547</v>
      </c>
      <c r="BV45" s="40">
        <f t="shared" si="19"/>
        <v>0.28869517990975635</v>
      </c>
      <c r="BX45" s="31" t="s">
        <v>117</v>
      </c>
      <c r="BY45" s="32" t="s">
        <v>118</v>
      </c>
      <c r="BZ45" s="40">
        <f t="shared" si="20"/>
        <v>3.9592439785657851E-3</v>
      </c>
      <c r="CA45" s="40">
        <f t="shared" si="21"/>
        <v>3.294380504492822E-3</v>
      </c>
      <c r="CB45" s="40">
        <f t="shared" si="22"/>
        <v>3.6905937368974517E-3</v>
      </c>
      <c r="CC45" s="40">
        <f t="shared" si="23"/>
        <v>1.0738943957900315E-3</v>
      </c>
      <c r="CD45" s="40">
        <f t="shared" si="24"/>
        <v>-9.2202256854717612E-4</v>
      </c>
      <c r="CE45" s="40">
        <f t="shared" si="25"/>
        <v>-1.3636085969565559E-3</v>
      </c>
      <c r="CF45" s="40">
        <f t="shared" si="26"/>
        <v>8.0741692614522131E-4</v>
      </c>
      <c r="CG45" s="40">
        <f t="shared" si="27"/>
        <v>-1.7363497697178709E-3</v>
      </c>
      <c r="CH45" s="40">
        <f t="shared" si="28"/>
        <v>-4.4163359655001178E-3</v>
      </c>
      <c r="CI45" s="40">
        <f t="shared" si="29"/>
        <v>-8.3260240152621123E-3</v>
      </c>
      <c r="CJ45" s="40">
        <f t="shared" si="30"/>
        <v>-4.3396705224278409E-3</v>
      </c>
      <c r="CK45" s="40">
        <f t="shared" si="31"/>
        <v>-1.4318367896688444E-2</v>
      </c>
      <c r="CL45" s="40">
        <f t="shared" si="32"/>
        <v>-1.7955886464173676E-2</v>
      </c>
      <c r="CM45" s="40">
        <f t="shared" si="33"/>
        <v>-1.9346257485865048E-2</v>
      </c>
      <c r="CN45" s="40">
        <f t="shared" si="34"/>
        <v>-2.0603626392170449E-2</v>
      </c>
      <c r="CO45" s="40">
        <f t="shared" si="35"/>
        <v>-2.59984626341207E-2</v>
      </c>
      <c r="CQ45" s="11"/>
      <c r="CR45" s="40"/>
    </row>
    <row r="46" spans="2:96">
      <c r="B46" s="31" t="s">
        <v>119</v>
      </c>
      <c r="C46" s="32" t="s">
        <v>602</v>
      </c>
      <c r="D46" s="152">
        <v>0.45631303839296633</v>
      </c>
      <c r="E46" s="152">
        <v>0.45094134611624653</v>
      </c>
      <c r="F46" s="152">
        <v>0.45496004332207507</v>
      </c>
      <c r="G46" s="152">
        <v>0.45478985094869739</v>
      </c>
      <c r="H46" s="152">
        <v>0.45039856841918718</v>
      </c>
      <c r="I46" s="152">
        <v>0.44983496092383435</v>
      </c>
      <c r="J46" s="152">
        <v>0.45266937165696347</v>
      </c>
      <c r="K46" s="152">
        <v>0.45594553253437126</v>
      </c>
      <c r="L46" s="152">
        <v>0.4546526493882308</v>
      </c>
      <c r="M46" s="152">
        <v>0.45030469138497575</v>
      </c>
      <c r="N46" s="152">
        <v>0.45171240497503939</v>
      </c>
      <c r="O46" s="152">
        <v>0.44940230318662455</v>
      </c>
      <c r="P46" s="152">
        <v>0.44477757583974092</v>
      </c>
      <c r="Q46" s="152">
        <v>0.44473331463914878</v>
      </c>
      <c r="R46" s="152">
        <v>0.44960695208198459</v>
      </c>
      <c r="S46" s="152">
        <v>0.45302665188582975</v>
      </c>
      <c r="T46" s="153">
        <v>1</v>
      </c>
      <c r="U46" s="8"/>
      <c r="V46" s="8"/>
      <c r="W46" s="8"/>
      <c r="X46" s="8"/>
      <c r="Y46" s="8"/>
      <c r="Z46" s="8"/>
      <c r="AA46" s="8"/>
      <c r="AB46" s="8"/>
      <c r="AD46" s="154">
        <v>7.4484543385340123</v>
      </c>
      <c r="AE46" s="154">
        <v>7.4915398380130069</v>
      </c>
      <c r="AF46" s="154">
        <v>7.5168758285535935</v>
      </c>
      <c r="AG46" s="154">
        <v>7.5344234517069708</v>
      </c>
      <c r="AH46" s="154">
        <v>7.5230421324203602</v>
      </c>
      <c r="AI46" s="154">
        <v>7.4601246012121312</v>
      </c>
      <c r="AJ46" s="154">
        <v>7.4366590885886499</v>
      </c>
      <c r="AK46" s="154">
        <v>7.4006145596021051</v>
      </c>
      <c r="AL46" s="154">
        <v>7.3642141244281767</v>
      </c>
      <c r="AM46" s="154">
        <v>7.3612876493193085</v>
      </c>
      <c r="AN46" s="154">
        <v>7.352477012752809</v>
      </c>
      <c r="AO46" s="154">
        <v>7.3372697303661312</v>
      </c>
      <c r="AP46" s="154">
        <v>7.3316858287173323</v>
      </c>
      <c r="AQ46" s="154">
        <v>7.3305666618410639</v>
      </c>
      <c r="AR46" s="154">
        <v>7.3426632107989311</v>
      </c>
      <c r="AS46" s="154">
        <v>7.3275089544520755</v>
      </c>
      <c r="AT46" s="7"/>
      <c r="AU46" s="7"/>
      <c r="AV46" s="11" t="s">
        <v>602</v>
      </c>
      <c r="AW46" s="8">
        <f t="shared" si="2"/>
        <v>2.0687286368756431E-2</v>
      </c>
      <c r="AX46" s="8">
        <f t="shared" si="3"/>
        <v>0.20450461575717541</v>
      </c>
      <c r="AZ46" s="11" t="s">
        <v>315</v>
      </c>
      <c r="BA46" s="8">
        <v>-3.8574037078596586E-2</v>
      </c>
      <c r="BB46" s="8">
        <v>0.48334843798471328</v>
      </c>
      <c r="BE46" s="31" t="s">
        <v>119</v>
      </c>
      <c r="BF46" s="32" t="s">
        <v>602</v>
      </c>
      <c r="BG46" s="40">
        <f t="shared" si="4"/>
        <v>0.42531747027141498</v>
      </c>
      <c r="BH46" s="40">
        <f t="shared" si="5"/>
        <v>0.4220429723110114</v>
      </c>
      <c r="BI46" s="40">
        <f t="shared" si="6"/>
        <v>0.42011743702992688</v>
      </c>
      <c r="BJ46" s="40">
        <f t="shared" si="7"/>
        <v>0.41878381767027018</v>
      </c>
      <c r="BK46" s="40">
        <f t="shared" si="8"/>
        <v>0.41964879793605259</v>
      </c>
      <c r="BL46" s="40">
        <f t="shared" si="9"/>
        <v>0.42443053030787803</v>
      </c>
      <c r="BM46" s="40">
        <f t="shared" si="10"/>
        <v>0.42621390926726255</v>
      </c>
      <c r="BN46" s="40">
        <f t="shared" si="11"/>
        <v>0.42895329347024003</v>
      </c>
      <c r="BO46" s="40">
        <f t="shared" si="12"/>
        <v>0.43171972654345858</v>
      </c>
      <c r="BP46" s="40">
        <f t="shared" si="13"/>
        <v>0.43194213865173248</v>
      </c>
      <c r="BQ46" s="40">
        <f t="shared" si="14"/>
        <v>0.43261174703078653</v>
      </c>
      <c r="BR46" s="40">
        <f t="shared" si="15"/>
        <v>0.43376750049217394</v>
      </c>
      <c r="BS46" s="40">
        <f t="shared" si="16"/>
        <v>0.43419187701748274</v>
      </c>
      <c r="BT46" s="40">
        <f t="shared" si="17"/>
        <v>0.43427693370007914</v>
      </c>
      <c r="BU46" s="40">
        <f t="shared" si="18"/>
        <v>0.43335759597928114</v>
      </c>
      <c r="BV46" s="40">
        <f t="shared" si="19"/>
        <v>0.43450931946164217</v>
      </c>
      <c r="BX46" s="31" t="s">
        <v>119</v>
      </c>
      <c r="BY46" s="32" t="s">
        <v>602</v>
      </c>
      <c r="BZ46" s="40">
        <f t="shared" si="20"/>
        <v>-3.0995568121551353E-2</v>
      </c>
      <c r="CA46" s="40">
        <f t="shared" si="21"/>
        <v>-2.8898373805235134E-2</v>
      </c>
      <c r="CB46" s="40">
        <f t="shared" si="22"/>
        <v>-3.4842606292148193E-2</v>
      </c>
      <c r="CC46" s="40">
        <f t="shared" si="23"/>
        <v>-3.6006033278427219E-2</v>
      </c>
      <c r="CD46" s="40">
        <f t="shared" si="24"/>
        <v>-3.0749770483134597E-2</v>
      </c>
      <c r="CE46" s="40">
        <f t="shared" si="25"/>
        <v>-2.5404430615956319E-2</v>
      </c>
      <c r="CF46" s="40">
        <f t="shared" si="26"/>
        <v>-2.6455462389700923E-2</v>
      </c>
      <c r="CG46" s="40">
        <f t="shared" si="27"/>
        <v>-2.6992239064131229E-2</v>
      </c>
      <c r="CH46" s="40">
        <f t="shared" si="28"/>
        <v>-2.2932922844772219E-2</v>
      </c>
      <c r="CI46" s="40">
        <f t="shared" si="29"/>
        <v>-1.8362552733243276E-2</v>
      </c>
      <c r="CJ46" s="40">
        <f t="shared" si="30"/>
        <v>-1.9100657944252863E-2</v>
      </c>
      <c r="CK46" s="40">
        <f t="shared" si="31"/>
        <v>-1.5634802694450611E-2</v>
      </c>
      <c r="CL46" s="40">
        <f t="shared" si="32"/>
        <v>-1.0585698822258183E-2</v>
      </c>
      <c r="CM46" s="40">
        <f t="shared" si="33"/>
        <v>-1.0456380939069643E-2</v>
      </c>
      <c r="CN46" s="40">
        <f t="shared" si="34"/>
        <v>-1.6249356102703449E-2</v>
      </c>
      <c r="CO46" s="40">
        <f t="shared" si="35"/>
        <v>-1.8517332424187571E-2</v>
      </c>
      <c r="CQ46" s="11"/>
      <c r="CR46" s="40"/>
    </row>
    <row r="47" spans="2:96">
      <c r="B47" s="31" t="s">
        <v>121</v>
      </c>
      <c r="C47" s="32" t="s">
        <v>122</v>
      </c>
      <c r="D47" s="152">
        <v>0.18562004220954162</v>
      </c>
      <c r="E47" s="152">
        <v>0.18489853648963939</v>
      </c>
      <c r="F47" s="152">
        <v>0.18641797478702019</v>
      </c>
      <c r="G47" s="152">
        <v>0.18368690779934935</v>
      </c>
      <c r="H47" s="152">
        <v>0.18413002662298303</v>
      </c>
      <c r="I47" s="152">
        <v>0.18260062087611995</v>
      </c>
      <c r="J47" s="152">
        <v>0.18421044781801885</v>
      </c>
      <c r="K47" s="152">
        <v>0.18076986012786725</v>
      </c>
      <c r="L47" s="152">
        <v>0.18056170534523863</v>
      </c>
      <c r="M47" s="152">
        <v>0.17928133069870786</v>
      </c>
      <c r="N47" s="152">
        <v>0.17879844198722447</v>
      </c>
      <c r="O47" s="152">
        <v>0.17792518715698233</v>
      </c>
      <c r="P47" s="152">
        <v>0.17806728999355045</v>
      </c>
      <c r="Q47" s="152">
        <v>0.17880612573662338</v>
      </c>
      <c r="R47" s="152">
        <v>0.18242644684600828</v>
      </c>
      <c r="S47" s="152">
        <v>0.18633823976768879</v>
      </c>
      <c r="T47" s="153">
        <v>3</v>
      </c>
      <c r="U47" s="8"/>
      <c r="V47" s="8"/>
      <c r="W47" s="8"/>
      <c r="X47" s="8"/>
      <c r="Y47" s="8"/>
      <c r="Z47" s="8"/>
      <c r="AA47" s="8"/>
      <c r="AB47" s="8"/>
      <c r="AD47" s="154">
        <v>9.2026177100961828</v>
      </c>
      <c r="AE47" s="154">
        <v>9.2983361007603946</v>
      </c>
      <c r="AF47" s="154">
        <v>9.3445130327887753</v>
      </c>
      <c r="AG47" s="154">
        <v>9.3797390007577217</v>
      </c>
      <c r="AH47" s="154">
        <v>9.3575491351195961</v>
      </c>
      <c r="AI47" s="154">
        <v>9.4228765720169996</v>
      </c>
      <c r="AJ47" s="154">
        <v>9.4556259557210112</v>
      </c>
      <c r="AK47" s="154">
        <v>9.5032560730772335</v>
      </c>
      <c r="AL47" s="154">
        <v>9.5555739848449317</v>
      </c>
      <c r="AM47" s="154">
        <v>9.5962541600705311</v>
      </c>
      <c r="AN47" s="154">
        <v>9.6374861012461128</v>
      </c>
      <c r="AO47" s="154">
        <v>9.6861096593429696</v>
      </c>
      <c r="AP47" s="154">
        <v>9.7363717233720575</v>
      </c>
      <c r="AQ47" s="154">
        <v>9.7605392082833742</v>
      </c>
      <c r="AR47" s="154">
        <v>9.7012401621715991</v>
      </c>
      <c r="AS47" s="154">
        <v>9.7384301016912875</v>
      </c>
      <c r="AT47" s="7"/>
      <c r="AU47" s="7"/>
      <c r="AV47" s="11" t="s">
        <v>122</v>
      </c>
      <c r="AW47" s="8">
        <f t="shared" si="2"/>
        <v>-1.1061378431064981E-2</v>
      </c>
      <c r="AX47" s="8">
        <f t="shared" si="3"/>
        <v>0.42731779051231578</v>
      </c>
      <c r="AZ47" s="11" t="s">
        <v>303</v>
      </c>
      <c r="BA47" s="8">
        <v>-3.7048499584070062E-2</v>
      </c>
      <c r="BB47" s="8">
        <v>0.30974735697265171</v>
      </c>
      <c r="BE47" s="31" t="s">
        <v>121</v>
      </c>
      <c r="BF47" s="32" t="s">
        <v>122</v>
      </c>
      <c r="BG47" s="40">
        <f t="shared" si="4"/>
        <v>0.29200105403269005</v>
      </c>
      <c r="BH47" s="40">
        <f t="shared" si="5"/>
        <v>0.28472645634220994</v>
      </c>
      <c r="BI47" s="40">
        <f t="shared" si="6"/>
        <v>0.28121700950805306</v>
      </c>
      <c r="BJ47" s="40">
        <f t="shared" si="7"/>
        <v>0.27853983594241316</v>
      </c>
      <c r="BK47" s="40">
        <f t="shared" si="8"/>
        <v>0.2802262657309107</v>
      </c>
      <c r="BL47" s="40">
        <f t="shared" si="9"/>
        <v>0.27526138052670801</v>
      </c>
      <c r="BM47" s="40">
        <f t="shared" si="10"/>
        <v>0.27277242736520313</v>
      </c>
      <c r="BN47" s="40">
        <f t="shared" si="11"/>
        <v>0.26915253844613019</v>
      </c>
      <c r="BO47" s="40">
        <f t="shared" si="12"/>
        <v>0.2651763771517851</v>
      </c>
      <c r="BP47" s="40">
        <f t="shared" si="13"/>
        <v>0.26208468383463956</v>
      </c>
      <c r="BQ47" s="40">
        <f t="shared" si="14"/>
        <v>0.25895105630529536</v>
      </c>
      <c r="BR47" s="40">
        <f t="shared" si="15"/>
        <v>0.25525566588993431</v>
      </c>
      <c r="BS47" s="40">
        <f t="shared" si="16"/>
        <v>0.25143574902372356</v>
      </c>
      <c r="BT47" s="40">
        <f t="shared" si="17"/>
        <v>0.24959902017046354</v>
      </c>
      <c r="BU47" s="40">
        <f t="shared" si="18"/>
        <v>0.25410574767495842</v>
      </c>
      <c r="BV47" s="40">
        <f t="shared" si="19"/>
        <v>0.25127931227146216</v>
      </c>
      <c r="BX47" s="31" t="s">
        <v>121</v>
      </c>
      <c r="BY47" s="32" t="s">
        <v>122</v>
      </c>
      <c r="BZ47" s="40">
        <f t="shared" si="20"/>
        <v>0.10638101182314844</v>
      </c>
      <c r="CA47" s="40">
        <f t="shared" si="21"/>
        <v>9.9827919852570557E-2</v>
      </c>
      <c r="CB47" s="40">
        <f t="shared" si="22"/>
        <v>9.4799034721032877E-2</v>
      </c>
      <c r="CC47" s="40">
        <f t="shared" si="23"/>
        <v>9.4852928143063814E-2</v>
      </c>
      <c r="CD47" s="40">
        <f t="shared" si="24"/>
        <v>9.6096239107927667E-2</v>
      </c>
      <c r="CE47" s="40">
        <f t="shared" si="25"/>
        <v>9.2660759650588065E-2</v>
      </c>
      <c r="CF47" s="40">
        <f t="shared" si="26"/>
        <v>8.8561979547184283E-2</v>
      </c>
      <c r="CG47" s="40">
        <f t="shared" si="27"/>
        <v>8.8382678318262936E-2</v>
      </c>
      <c r="CH47" s="40">
        <f t="shared" si="28"/>
        <v>8.4614671806546471E-2</v>
      </c>
      <c r="CI47" s="40">
        <f t="shared" si="29"/>
        <v>8.2803353135931707E-2</v>
      </c>
      <c r="CJ47" s="40">
        <f t="shared" si="30"/>
        <v>8.0152614318070886E-2</v>
      </c>
      <c r="CK47" s="40">
        <f t="shared" si="31"/>
        <v>7.7330478732951985E-2</v>
      </c>
      <c r="CL47" s="40">
        <f t="shared" si="32"/>
        <v>7.3368459030173111E-2</v>
      </c>
      <c r="CM47" s="40">
        <f t="shared" si="33"/>
        <v>7.0792894433840153E-2</v>
      </c>
      <c r="CN47" s="40">
        <f t="shared" si="34"/>
        <v>7.1679300828950132E-2</v>
      </c>
      <c r="CO47" s="40">
        <f t="shared" si="35"/>
        <v>6.4941072503773373E-2</v>
      </c>
      <c r="CQ47" s="11"/>
      <c r="CR47" s="40"/>
    </row>
    <row r="48" spans="2:96">
      <c r="B48" s="31" t="s">
        <v>123</v>
      </c>
      <c r="C48" s="32" t="s">
        <v>124</v>
      </c>
      <c r="D48" s="152">
        <v>0.29198788110458213</v>
      </c>
      <c r="E48" s="152">
        <v>0.28920059731330938</v>
      </c>
      <c r="F48" s="152">
        <v>0.29023357159872382</v>
      </c>
      <c r="G48" s="152">
        <v>0.2922551345493572</v>
      </c>
      <c r="H48" s="152">
        <v>0.28988410158240474</v>
      </c>
      <c r="I48" s="152">
        <v>0.28894166251625358</v>
      </c>
      <c r="J48" s="152">
        <v>0.28898591977971161</v>
      </c>
      <c r="K48" s="152">
        <v>0.28787771483420382</v>
      </c>
      <c r="L48" s="152">
        <v>0.28848673103528716</v>
      </c>
      <c r="M48" s="152">
        <v>0.28630583433252399</v>
      </c>
      <c r="N48" s="152">
        <v>0.28922520936632862</v>
      </c>
      <c r="O48" s="152">
        <v>0.28732670881495875</v>
      </c>
      <c r="P48" s="152">
        <v>0.28574636243104379</v>
      </c>
      <c r="Q48" s="152">
        <v>0.28994707127367991</v>
      </c>
      <c r="R48" s="152">
        <v>0.29398117086632986</v>
      </c>
      <c r="S48" s="152">
        <v>0.29815008827422912</v>
      </c>
      <c r="T48" s="153">
        <v>3</v>
      </c>
      <c r="U48" s="8"/>
      <c r="V48" s="8"/>
      <c r="W48" s="8"/>
      <c r="X48" s="8"/>
      <c r="Y48" s="8"/>
      <c r="Z48" s="8"/>
      <c r="AA48" s="8"/>
      <c r="AB48" s="8"/>
      <c r="AD48" s="154">
        <v>8.7534522597055542</v>
      </c>
      <c r="AE48" s="154">
        <v>8.7839114671902632</v>
      </c>
      <c r="AF48" s="154">
        <v>8.8143706746749722</v>
      </c>
      <c r="AG48" s="154">
        <v>8.8448298821596794</v>
      </c>
      <c r="AH48" s="154">
        <v>8.8752890896443883</v>
      </c>
      <c r="AI48" s="154">
        <v>8.9057482971290973</v>
      </c>
      <c r="AJ48" s="154">
        <v>8.9362075046138063</v>
      </c>
      <c r="AK48" s="154">
        <v>8.9666667120985135</v>
      </c>
      <c r="AL48" s="154">
        <v>8.9971259195832225</v>
      </c>
      <c r="AM48" s="154">
        <v>9.0275851270679315</v>
      </c>
      <c r="AN48" s="154">
        <v>9.0580443345526405</v>
      </c>
      <c r="AO48" s="154">
        <v>9.0885035420373477</v>
      </c>
      <c r="AP48" s="154">
        <v>9.1189627495220567</v>
      </c>
      <c r="AQ48" s="154">
        <v>9.1494219570067656</v>
      </c>
      <c r="AR48" s="154">
        <v>9.1798811644914746</v>
      </c>
      <c r="AS48" s="154">
        <v>9.2097829096613424</v>
      </c>
      <c r="AT48" s="7"/>
      <c r="AU48" s="7"/>
      <c r="AV48" s="11" t="s">
        <v>124</v>
      </c>
      <c r="AW48" s="8">
        <f t="shared" si="2"/>
        <v>3.3163245365391411E-3</v>
      </c>
      <c r="AX48" s="8">
        <f t="shared" si="3"/>
        <v>2.470423173845478E-2</v>
      </c>
      <c r="AZ48" s="11" t="s">
        <v>97</v>
      </c>
      <c r="BA48" s="8">
        <v>-3.5047342602799125E-2</v>
      </c>
      <c r="BB48" s="8">
        <v>0.46582384213168843</v>
      </c>
      <c r="BE48" s="31" t="s">
        <v>123</v>
      </c>
      <c r="BF48" s="32" t="s">
        <v>124</v>
      </c>
      <c r="BG48" s="40">
        <f t="shared" si="4"/>
        <v>0.3261376282623778</v>
      </c>
      <c r="BH48" s="40">
        <f t="shared" si="5"/>
        <v>0.32382272849353999</v>
      </c>
      <c r="BI48" s="40">
        <f t="shared" si="6"/>
        <v>0.32150782872470207</v>
      </c>
      <c r="BJ48" s="40">
        <f t="shared" si="7"/>
        <v>0.31919292895586437</v>
      </c>
      <c r="BK48" s="40">
        <f t="shared" si="8"/>
        <v>0.31687802918702646</v>
      </c>
      <c r="BL48" s="40">
        <f t="shared" si="9"/>
        <v>0.31456312941818854</v>
      </c>
      <c r="BM48" s="40">
        <f t="shared" si="10"/>
        <v>0.31224822964935073</v>
      </c>
      <c r="BN48" s="40">
        <f t="shared" si="11"/>
        <v>0.30993332988051292</v>
      </c>
      <c r="BO48" s="40">
        <f t="shared" si="12"/>
        <v>0.307618430111675</v>
      </c>
      <c r="BP48" s="40">
        <f t="shared" si="13"/>
        <v>0.30530353034283719</v>
      </c>
      <c r="BQ48" s="40">
        <f t="shared" si="14"/>
        <v>0.30298863057399927</v>
      </c>
      <c r="BR48" s="40">
        <f t="shared" si="15"/>
        <v>0.30067373080516158</v>
      </c>
      <c r="BS48" s="40">
        <f t="shared" si="16"/>
        <v>0.29835883103632366</v>
      </c>
      <c r="BT48" s="40">
        <f t="shared" si="17"/>
        <v>0.29604393126748574</v>
      </c>
      <c r="BU48" s="40">
        <f t="shared" si="18"/>
        <v>0.29372903149864793</v>
      </c>
      <c r="BV48" s="40">
        <f t="shared" si="19"/>
        <v>0.29145649886573799</v>
      </c>
      <c r="BX48" s="31" t="s">
        <v>123</v>
      </c>
      <c r="BY48" s="32" t="s">
        <v>124</v>
      </c>
      <c r="BZ48" s="40">
        <f t="shared" si="20"/>
        <v>3.4149747157795673E-2</v>
      </c>
      <c r="CA48" s="40">
        <f t="shared" si="21"/>
        <v>3.4622131180230609E-2</v>
      </c>
      <c r="CB48" s="40">
        <f t="shared" si="22"/>
        <v>3.1274257125978255E-2</v>
      </c>
      <c r="CC48" s="40">
        <f t="shared" si="23"/>
        <v>2.6937794406507176E-2</v>
      </c>
      <c r="CD48" s="40">
        <f t="shared" si="24"/>
        <v>2.6993927604621715E-2</v>
      </c>
      <c r="CE48" s="40">
        <f t="shared" si="25"/>
        <v>2.5621466901934953E-2</v>
      </c>
      <c r="CF48" s="40">
        <f t="shared" si="26"/>
        <v>2.326230986963912E-2</v>
      </c>
      <c r="CG48" s="40">
        <f t="shared" si="27"/>
        <v>2.2055615046309096E-2</v>
      </c>
      <c r="CH48" s="40">
        <f t="shared" si="28"/>
        <v>1.9131699076387843E-2</v>
      </c>
      <c r="CI48" s="40">
        <f t="shared" si="29"/>
        <v>1.8997696010313203E-2</v>
      </c>
      <c r="CJ48" s="40">
        <f t="shared" si="30"/>
        <v>1.3763421207670656E-2</v>
      </c>
      <c r="CK48" s="40">
        <f t="shared" si="31"/>
        <v>1.3347021990202823E-2</v>
      </c>
      <c r="CL48" s="40">
        <f t="shared" si="32"/>
        <v>1.261246860527987E-2</v>
      </c>
      <c r="CM48" s="40">
        <f t="shared" si="33"/>
        <v>6.0968599938058254E-3</v>
      </c>
      <c r="CN48" s="40">
        <f t="shared" si="34"/>
        <v>-2.5213936768192502E-4</v>
      </c>
      <c r="CO48" s="40">
        <f t="shared" si="35"/>
        <v>-6.6935894084911296E-3</v>
      </c>
      <c r="CQ48" s="11"/>
      <c r="CR48" s="40"/>
    </row>
    <row r="49" spans="2:96">
      <c r="B49" s="31" t="s">
        <v>125</v>
      </c>
      <c r="C49" s="32" t="s">
        <v>126</v>
      </c>
      <c r="D49" s="152">
        <v>0.23516437230420698</v>
      </c>
      <c r="E49" s="152">
        <v>0.23807856814755055</v>
      </c>
      <c r="F49" s="152">
        <v>0.24144205355878015</v>
      </c>
      <c r="G49" s="152">
        <v>0.23988568391839735</v>
      </c>
      <c r="H49" s="152">
        <v>0.2356197833451894</v>
      </c>
      <c r="I49" s="152">
        <v>0.24069319076090412</v>
      </c>
      <c r="J49" s="152">
        <v>0.2411066693967984</v>
      </c>
      <c r="K49" s="152">
        <v>0.24062967810122937</v>
      </c>
      <c r="L49" s="152">
        <v>0.24010833584895289</v>
      </c>
      <c r="M49" s="152">
        <v>0.26087626063682307</v>
      </c>
      <c r="N49" s="152">
        <v>0.26272598760974597</v>
      </c>
      <c r="O49" s="152">
        <v>0.25635966727878406</v>
      </c>
      <c r="P49" s="152">
        <v>0.25625282814055644</v>
      </c>
      <c r="Q49" s="152">
        <v>0.25781835142334203</v>
      </c>
      <c r="R49" s="152">
        <v>0.25932093778584769</v>
      </c>
      <c r="S49" s="152">
        <v>0.26103144081223534</v>
      </c>
      <c r="T49" s="153">
        <v>4</v>
      </c>
      <c r="U49" s="8"/>
      <c r="V49" s="8"/>
      <c r="W49" s="8"/>
      <c r="X49" s="8"/>
      <c r="Y49" s="8"/>
      <c r="Z49" s="8"/>
      <c r="AA49" s="8"/>
      <c r="AB49" s="8"/>
      <c r="AD49" s="154">
        <v>9.9086679752339712</v>
      </c>
      <c r="AE49" s="154">
        <v>9.9110489185218231</v>
      </c>
      <c r="AF49" s="154">
        <v>9.9200875703808205</v>
      </c>
      <c r="AG49" s="154">
        <v>9.9570284525723345</v>
      </c>
      <c r="AH49" s="154">
        <v>9.9931688976321684</v>
      </c>
      <c r="AI49" s="154">
        <v>10.031729912878907</v>
      </c>
      <c r="AJ49" s="154">
        <v>10.060031798055087</v>
      </c>
      <c r="AK49" s="154">
        <v>10.068390835367486</v>
      </c>
      <c r="AL49" s="154">
        <v>10.069950215290381</v>
      </c>
      <c r="AM49" s="154">
        <v>10.08781668328432</v>
      </c>
      <c r="AN49" s="154">
        <v>10.102466213885986</v>
      </c>
      <c r="AO49" s="154">
        <v>10.123776224283471</v>
      </c>
      <c r="AP49" s="154">
        <v>10.152583690506781</v>
      </c>
      <c r="AQ49" s="154">
        <v>10.176124707282908</v>
      </c>
      <c r="AR49" s="154">
        <v>10.15653930691272</v>
      </c>
      <c r="AS49" s="154">
        <v>10.176152124186739</v>
      </c>
      <c r="AT49" s="7"/>
      <c r="AU49" s="7"/>
      <c r="AV49" s="11" t="s">
        <v>126</v>
      </c>
      <c r="AW49" s="8">
        <f t="shared" si="2"/>
        <v>9.1626997410546099E-2</v>
      </c>
      <c r="AX49" s="8">
        <f t="shared" si="3"/>
        <v>0.66825191373105164</v>
      </c>
      <c r="AZ49" s="11" t="s">
        <v>91</v>
      </c>
      <c r="BA49" s="8">
        <v>-3.5024268617372255E-2</v>
      </c>
      <c r="BB49" s="8">
        <v>0.79287215754029994</v>
      </c>
      <c r="BE49" s="31" t="s">
        <v>125</v>
      </c>
      <c r="BF49" s="32" t="s">
        <v>126</v>
      </c>
      <c r="BG49" s="40">
        <f t="shared" si="4"/>
        <v>0.23834123388221817</v>
      </c>
      <c r="BH49" s="40">
        <f t="shared" si="5"/>
        <v>0.23816028219234142</v>
      </c>
      <c r="BI49" s="40">
        <f t="shared" si="6"/>
        <v>0.23747334465105763</v>
      </c>
      <c r="BJ49" s="40">
        <f t="shared" si="7"/>
        <v>0.23466583760450255</v>
      </c>
      <c r="BK49" s="40">
        <f t="shared" si="8"/>
        <v>0.23191916377995514</v>
      </c>
      <c r="BL49" s="40">
        <f t="shared" si="9"/>
        <v>0.22898852662120306</v>
      </c>
      <c r="BM49" s="40">
        <f t="shared" si="10"/>
        <v>0.22683758334781334</v>
      </c>
      <c r="BN49" s="40">
        <f t="shared" si="11"/>
        <v>0.22620229651207102</v>
      </c>
      <c r="BO49" s="40">
        <f t="shared" si="12"/>
        <v>0.22608378363793102</v>
      </c>
      <c r="BP49" s="40">
        <f t="shared" si="13"/>
        <v>0.2247259320703916</v>
      </c>
      <c r="BQ49" s="40">
        <f t="shared" si="14"/>
        <v>0.22361256774466498</v>
      </c>
      <c r="BR49" s="40">
        <f t="shared" si="15"/>
        <v>0.22199300695445612</v>
      </c>
      <c r="BS49" s="40">
        <f t="shared" si="16"/>
        <v>0.21980363952148463</v>
      </c>
      <c r="BT49" s="40">
        <f t="shared" si="17"/>
        <v>0.21801452224649898</v>
      </c>
      <c r="BU49" s="40">
        <f t="shared" si="18"/>
        <v>0.21950301267463324</v>
      </c>
      <c r="BV49" s="40">
        <f t="shared" si="19"/>
        <v>0.21801243856180774</v>
      </c>
      <c r="BX49" s="31" t="s">
        <v>125</v>
      </c>
      <c r="BY49" s="32" t="s">
        <v>126</v>
      </c>
      <c r="BZ49" s="40">
        <f t="shared" si="20"/>
        <v>3.1768615780111975E-3</v>
      </c>
      <c r="CA49" s="40">
        <f t="shared" si="21"/>
        <v>8.1714044790875962E-5</v>
      </c>
      <c r="CB49" s="40">
        <f t="shared" si="22"/>
        <v>-3.9687089077225235E-3</v>
      </c>
      <c r="CC49" s="40">
        <f t="shared" si="23"/>
        <v>-5.2198463138947993E-3</v>
      </c>
      <c r="CD49" s="40">
        <f t="shared" si="24"/>
        <v>-3.7006195652342644E-3</v>
      </c>
      <c r="CE49" s="40">
        <f t="shared" si="25"/>
        <v>-1.170466413970106E-2</v>
      </c>
      <c r="CF49" s="40">
        <f t="shared" si="26"/>
        <v>-1.4269086048985052E-2</v>
      </c>
      <c r="CG49" s="40">
        <f t="shared" si="27"/>
        <v>-1.442738158915835E-2</v>
      </c>
      <c r="CH49" s="40">
        <f t="shared" si="28"/>
        <v>-1.4024552211021862E-2</v>
      </c>
      <c r="CI49" s="40">
        <f t="shared" si="29"/>
        <v>-3.6150328566431467E-2</v>
      </c>
      <c r="CJ49" s="40">
        <f t="shared" si="30"/>
        <v>-3.9113419865080989E-2</v>
      </c>
      <c r="CK49" s="40">
        <f t="shared" si="31"/>
        <v>-3.4366660324327947E-2</v>
      </c>
      <c r="CL49" s="40">
        <f t="shared" si="32"/>
        <v>-3.6449188619071815E-2</v>
      </c>
      <c r="CM49" s="40">
        <f t="shared" si="33"/>
        <v>-3.9803829176843053E-2</v>
      </c>
      <c r="CN49" s="40">
        <f t="shared" si="34"/>
        <v>-3.9817925111214458E-2</v>
      </c>
      <c r="CO49" s="40">
        <f t="shared" si="35"/>
        <v>-4.3019002250427596E-2</v>
      </c>
      <c r="CQ49" s="11"/>
      <c r="CR49" s="40"/>
    </row>
    <row r="50" spans="2:96">
      <c r="B50" s="31" t="s">
        <v>127</v>
      </c>
      <c r="C50" s="32" t="s">
        <v>128</v>
      </c>
      <c r="D50" s="152">
        <v>0.1621653563195681</v>
      </c>
      <c r="E50" s="152">
        <v>0.16294349436724395</v>
      </c>
      <c r="F50" s="152">
        <v>0.16297753358843697</v>
      </c>
      <c r="G50" s="152">
        <v>0.16055475271186589</v>
      </c>
      <c r="H50" s="152">
        <v>0.15988054340546423</v>
      </c>
      <c r="I50" s="152">
        <v>0.15802962282127889</v>
      </c>
      <c r="J50" s="152">
        <v>0.15744010244821122</v>
      </c>
      <c r="K50" s="152">
        <v>0.1564273712914048</v>
      </c>
      <c r="L50" s="152">
        <v>0.15707347596835053</v>
      </c>
      <c r="M50" s="152">
        <v>0.15785150695787312</v>
      </c>
      <c r="N50" s="152">
        <v>0.15819505790473867</v>
      </c>
      <c r="O50" s="152">
        <v>0.16300725670186808</v>
      </c>
      <c r="P50" s="152">
        <v>0.15971011427653503</v>
      </c>
      <c r="Q50" s="152">
        <v>0.16846040254480879</v>
      </c>
      <c r="R50" s="152">
        <v>0.17177928972116022</v>
      </c>
      <c r="S50" s="152">
        <v>0.17520859356171026</v>
      </c>
      <c r="T50" s="153">
        <v>5</v>
      </c>
      <c r="U50" s="8"/>
      <c r="V50" s="8"/>
      <c r="W50" s="8"/>
      <c r="X50" s="8"/>
      <c r="Y50" s="8"/>
      <c r="Z50" s="8"/>
      <c r="AA50" s="8"/>
      <c r="AB50" s="8"/>
      <c r="AD50" s="154">
        <v>9.6549542720636907</v>
      </c>
      <c r="AE50" s="154">
        <v>9.6959887306022434</v>
      </c>
      <c r="AF50" s="154">
        <v>9.6897106168880853</v>
      </c>
      <c r="AG50" s="154">
        <v>9.682984954519755</v>
      </c>
      <c r="AH50" s="154">
        <v>9.6974476631453594</v>
      </c>
      <c r="AI50" s="154">
        <v>9.7342207767140412</v>
      </c>
      <c r="AJ50" s="154">
        <v>9.7632979987087136</v>
      </c>
      <c r="AK50" s="154">
        <v>9.7839632303519988</v>
      </c>
      <c r="AL50" s="154">
        <v>9.8191066848335247</v>
      </c>
      <c r="AM50" s="154">
        <v>9.8621290678127789</v>
      </c>
      <c r="AN50" s="154">
        <v>9.921440581889275</v>
      </c>
      <c r="AO50" s="154">
        <v>9.9840532248114631</v>
      </c>
      <c r="AP50" s="154">
        <v>10.037245166865455</v>
      </c>
      <c r="AQ50" s="154">
        <v>10.052895030098433</v>
      </c>
      <c r="AR50" s="154">
        <v>10.003224530512306</v>
      </c>
      <c r="AS50" s="154">
        <v>10.033601374753436</v>
      </c>
      <c r="AT50" s="7"/>
      <c r="AU50" s="7"/>
      <c r="AV50" s="11" t="s">
        <v>128</v>
      </c>
      <c r="AW50" s="8">
        <f t="shared" si="2"/>
        <v>1.9477285616782851E-2</v>
      </c>
      <c r="AX50" s="8">
        <f t="shared" si="3"/>
        <v>0.26918312045642701</v>
      </c>
      <c r="AZ50" s="11" t="s">
        <v>273</v>
      </c>
      <c r="BA50" s="8">
        <v>-3.3828776585495601E-2</v>
      </c>
      <c r="BB50" s="8">
        <v>0.76374368918318736</v>
      </c>
      <c r="BE50" s="31" t="s">
        <v>127</v>
      </c>
      <c r="BF50" s="32" t="s">
        <v>128</v>
      </c>
      <c r="BG50" s="40">
        <f t="shared" si="4"/>
        <v>0.25762347532315943</v>
      </c>
      <c r="BH50" s="40">
        <f t="shared" si="5"/>
        <v>0.25450485647422949</v>
      </c>
      <c r="BI50" s="40">
        <f t="shared" si="6"/>
        <v>0.25498199311650549</v>
      </c>
      <c r="BJ50" s="40">
        <f t="shared" si="7"/>
        <v>0.25549314345649854</v>
      </c>
      <c r="BK50" s="40">
        <f t="shared" si="8"/>
        <v>0.25439397760095261</v>
      </c>
      <c r="BL50" s="40">
        <f t="shared" si="9"/>
        <v>0.25159922096973286</v>
      </c>
      <c r="BM50" s="40">
        <f t="shared" si="10"/>
        <v>0.24938935209813773</v>
      </c>
      <c r="BN50" s="40">
        <f t="shared" si="11"/>
        <v>0.24781879449324806</v>
      </c>
      <c r="BO50" s="40">
        <f t="shared" si="12"/>
        <v>0.24514789195265207</v>
      </c>
      <c r="BP50" s="40">
        <f t="shared" si="13"/>
        <v>0.24187819084622875</v>
      </c>
      <c r="BQ50" s="40">
        <f t="shared" si="14"/>
        <v>0.2373705157764151</v>
      </c>
      <c r="BR50" s="40">
        <f t="shared" si="15"/>
        <v>0.23261195491432873</v>
      </c>
      <c r="BS50" s="40">
        <f t="shared" si="16"/>
        <v>0.22856936731822541</v>
      </c>
      <c r="BT50" s="40">
        <f t="shared" si="17"/>
        <v>0.22737997771251905</v>
      </c>
      <c r="BU50" s="40">
        <f t="shared" si="18"/>
        <v>0.23115493568106471</v>
      </c>
      <c r="BV50" s="40">
        <f t="shared" si="19"/>
        <v>0.22884629551873881</v>
      </c>
      <c r="BX50" s="31" t="s">
        <v>127</v>
      </c>
      <c r="BY50" s="32" t="s">
        <v>128</v>
      </c>
      <c r="BZ50" s="40">
        <f t="shared" si="20"/>
        <v>9.545811900359133E-2</v>
      </c>
      <c r="CA50" s="40">
        <f t="shared" si="21"/>
        <v>9.1561362106985539E-2</v>
      </c>
      <c r="CB50" s="40">
        <f t="shared" si="22"/>
        <v>9.2004459528068516E-2</v>
      </c>
      <c r="CC50" s="40">
        <f t="shared" si="23"/>
        <v>9.4938390744632645E-2</v>
      </c>
      <c r="CD50" s="40">
        <f t="shared" si="24"/>
        <v>9.4513434195488383E-2</v>
      </c>
      <c r="CE50" s="40">
        <f t="shared" si="25"/>
        <v>9.3569598148453975E-2</v>
      </c>
      <c r="CF50" s="40">
        <f t="shared" si="26"/>
        <v>9.1949249649926512E-2</v>
      </c>
      <c r="CG50" s="40">
        <f t="shared" si="27"/>
        <v>9.1391423201843264E-2</v>
      </c>
      <c r="CH50" s="40">
        <f t="shared" si="28"/>
        <v>8.8074415984301546E-2</v>
      </c>
      <c r="CI50" s="40">
        <f t="shared" si="29"/>
        <v>8.402668388835563E-2</v>
      </c>
      <c r="CJ50" s="40">
        <f t="shared" si="30"/>
        <v>7.917545787167643E-2</v>
      </c>
      <c r="CK50" s="40">
        <f t="shared" si="31"/>
        <v>6.9604698212460653E-2</v>
      </c>
      <c r="CL50" s="40">
        <f t="shared" si="32"/>
        <v>6.8859253041690383E-2</v>
      </c>
      <c r="CM50" s="40">
        <f t="shared" si="33"/>
        <v>5.8919575167710264E-2</v>
      </c>
      <c r="CN50" s="40">
        <f t="shared" si="34"/>
        <v>5.9375645959904494E-2</v>
      </c>
      <c r="CO50" s="40">
        <f t="shared" si="35"/>
        <v>5.363770195702855E-2</v>
      </c>
      <c r="CQ50" s="11"/>
      <c r="CR50" s="40"/>
    </row>
    <row r="51" spans="2:96">
      <c r="B51" s="31" t="s">
        <v>129</v>
      </c>
      <c r="C51" s="32" t="s">
        <v>130</v>
      </c>
      <c r="D51" s="152">
        <v>0.13900684800665883</v>
      </c>
      <c r="E51" s="152">
        <v>0.13877960320198265</v>
      </c>
      <c r="F51" s="152">
        <v>0.13885775694078778</v>
      </c>
      <c r="G51" s="152">
        <v>0.13981277631997482</v>
      </c>
      <c r="H51" s="152">
        <v>0.14010834328231483</v>
      </c>
      <c r="I51" s="152">
        <v>0.139837261430618</v>
      </c>
      <c r="J51" s="152">
        <v>0.14093322026949737</v>
      </c>
      <c r="K51" s="152">
        <v>0.14190718203083619</v>
      </c>
      <c r="L51" s="152">
        <v>0.13687630368656001</v>
      </c>
      <c r="M51" s="152">
        <v>0.13509184144935552</v>
      </c>
      <c r="N51" s="152">
        <v>0.13377680940556932</v>
      </c>
      <c r="O51" s="152">
        <v>0.14755286481867094</v>
      </c>
      <c r="P51" s="152">
        <v>0.13851533207127442</v>
      </c>
      <c r="Q51" s="152">
        <v>0.13781989990882662</v>
      </c>
      <c r="R51" s="152">
        <v>0.14087098070335169</v>
      </c>
      <c r="S51" s="152">
        <v>0.14408481149666047</v>
      </c>
      <c r="T51" s="153">
        <v>5</v>
      </c>
      <c r="U51" s="8"/>
      <c r="V51" s="8"/>
      <c r="W51" s="8"/>
      <c r="X51" s="8"/>
      <c r="Y51" s="8"/>
      <c r="Z51" s="8"/>
      <c r="AA51" s="8"/>
      <c r="AB51" s="8"/>
      <c r="AD51" s="154">
        <v>10.242928707295151</v>
      </c>
      <c r="AE51" s="154">
        <v>10.264397679711559</v>
      </c>
      <c r="AF51" s="154">
        <v>10.291668049523887</v>
      </c>
      <c r="AG51" s="154">
        <v>10.309871440030911</v>
      </c>
      <c r="AH51" s="154">
        <v>10.331742850225535</v>
      </c>
      <c r="AI51" s="154">
        <v>10.362999713329934</v>
      </c>
      <c r="AJ51" s="154">
        <v>10.366706002826561</v>
      </c>
      <c r="AK51" s="154">
        <v>10.367779420472994</v>
      </c>
      <c r="AL51" s="154">
        <v>10.369208682203309</v>
      </c>
      <c r="AM51" s="154">
        <v>10.389317916055676</v>
      </c>
      <c r="AN51" s="154">
        <v>10.410738977415569</v>
      </c>
      <c r="AO51" s="154">
        <v>10.440198601780962</v>
      </c>
      <c r="AP51" s="154">
        <v>10.452548739297693</v>
      </c>
      <c r="AQ51" s="154">
        <v>10.437938232580944</v>
      </c>
      <c r="AR51" s="154">
        <v>10.381332944668548</v>
      </c>
      <c r="AS51" s="154">
        <v>10.394061529271767</v>
      </c>
      <c r="AT51" s="7"/>
      <c r="AU51" s="7"/>
      <c r="AV51" s="11" t="s">
        <v>130</v>
      </c>
      <c r="AW51" s="8">
        <f t="shared" si="2"/>
        <v>5.7266415407191537E-3</v>
      </c>
      <c r="AX51" s="8">
        <f t="shared" si="3"/>
        <v>1.1675877600367817E-2</v>
      </c>
      <c r="AZ51" s="11" t="s">
        <v>166</v>
      </c>
      <c r="BA51" s="8">
        <v>-3.3734415570838019E-2</v>
      </c>
      <c r="BB51" s="8">
        <v>0.46397206784912592</v>
      </c>
      <c r="BE51" s="31" t="s">
        <v>129</v>
      </c>
      <c r="BF51" s="32" t="s">
        <v>130</v>
      </c>
      <c r="BG51" s="40">
        <f t="shared" si="4"/>
        <v>0.21293741824556844</v>
      </c>
      <c r="BH51" s="40">
        <f t="shared" si="5"/>
        <v>0.21130577634192149</v>
      </c>
      <c r="BI51" s="40">
        <f t="shared" si="6"/>
        <v>0.20923322823618462</v>
      </c>
      <c r="BJ51" s="40">
        <f t="shared" si="7"/>
        <v>0.20784977055765075</v>
      </c>
      <c r="BK51" s="40">
        <f t="shared" si="8"/>
        <v>0.20618754338285938</v>
      </c>
      <c r="BL51" s="40">
        <f t="shared" si="9"/>
        <v>0.20381202178692492</v>
      </c>
      <c r="BM51" s="40">
        <f t="shared" si="10"/>
        <v>0.20353034378518131</v>
      </c>
      <c r="BN51" s="40">
        <f t="shared" si="11"/>
        <v>0.20344876404405243</v>
      </c>
      <c r="BO51" s="40">
        <f t="shared" si="12"/>
        <v>0.20334014015254842</v>
      </c>
      <c r="BP51" s="40">
        <f t="shared" si="13"/>
        <v>0.20181183837976857</v>
      </c>
      <c r="BQ51" s="40">
        <f t="shared" si="14"/>
        <v>0.20018383771641668</v>
      </c>
      <c r="BR51" s="40">
        <f t="shared" si="15"/>
        <v>0.19794490626464689</v>
      </c>
      <c r="BS51" s="40">
        <f t="shared" si="16"/>
        <v>0.19700629581337525</v>
      </c>
      <c r="BT51" s="40">
        <f t="shared" si="17"/>
        <v>0.19811669432384826</v>
      </c>
      <c r="BU51" s="40">
        <f t="shared" si="18"/>
        <v>0.20241869620519026</v>
      </c>
      <c r="BV51" s="40">
        <f t="shared" si="19"/>
        <v>0.20145132377534569</v>
      </c>
      <c r="BX51" s="31" t="s">
        <v>129</v>
      </c>
      <c r="BY51" s="32" t="s">
        <v>130</v>
      </c>
      <c r="BZ51" s="40">
        <f t="shared" si="20"/>
        <v>7.3930570238909615E-2</v>
      </c>
      <c r="CA51" s="40">
        <f t="shared" si="21"/>
        <v>7.2526173139938838E-2</v>
      </c>
      <c r="CB51" s="40">
        <f t="shared" si="22"/>
        <v>7.0375471295396841E-2</v>
      </c>
      <c r="CC51" s="40">
        <f t="shared" si="23"/>
        <v>6.8036994237675924E-2</v>
      </c>
      <c r="CD51" s="40">
        <f t="shared" si="24"/>
        <v>6.607920010054455E-2</v>
      </c>
      <c r="CE51" s="40">
        <f t="shared" si="25"/>
        <v>6.397476035630692E-2</v>
      </c>
      <c r="CF51" s="40">
        <f t="shared" si="26"/>
        <v>6.2597123515683945E-2</v>
      </c>
      <c r="CG51" s="40">
        <f t="shared" si="27"/>
        <v>6.1541582013216245E-2</v>
      </c>
      <c r="CH51" s="40">
        <f t="shared" si="28"/>
        <v>6.6463836465988413E-2</v>
      </c>
      <c r="CI51" s="40">
        <f t="shared" si="29"/>
        <v>6.6719996930413056E-2</v>
      </c>
      <c r="CJ51" s="40">
        <f t="shared" si="30"/>
        <v>6.6407028310847355E-2</v>
      </c>
      <c r="CK51" s="40">
        <f t="shared" si="31"/>
        <v>5.0392041445975949E-2</v>
      </c>
      <c r="CL51" s="40">
        <f t="shared" si="32"/>
        <v>5.8490963742100832E-2</v>
      </c>
      <c r="CM51" s="40">
        <f t="shared" si="33"/>
        <v>6.0296794415021643E-2</v>
      </c>
      <c r="CN51" s="40">
        <f t="shared" si="34"/>
        <v>6.1547715501838574E-2</v>
      </c>
      <c r="CO51" s="40">
        <f t="shared" si="35"/>
        <v>5.7366512278685222E-2</v>
      </c>
      <c r="CQ51" s="11"/>
      <c r="CR51" s="40"/>
    </row>
    <row r="52" spans="2:96">
      <c r="B52" s="31" t="s">
        <v>131</v>
      </c>
      <c r="C52" s="32" t="s">
        <v>132</v>
      </c>
      <c r="D52" s="152">
        <v>0.46780950545706651</v>
      </c>
      <c r="E52" s="152">
        <v>0.45842616637359246</v>
      </c>
      <c r="F52" s="152">
        <v>0.45773081485687267</v>
      </c>
      <c r="G52" s="152">
        <v>0.45995344223456364</v>
      </c>
      <c r="H52" s="152">
        <v>0.4569559516814618</v>
      </c>
      <c r="I52" s="152">
        <v>0.44619559055640873</v>
      </c>
      <c r="J52" s="152">
        <v>0.44051195765955914</v>
      </c>
      <c r="K52" s="152">
        <v>0.45956144267485605</v>
      </c>
      <c r="L52" s="152">
        <v>0.45983110819045786</v>
      </c>
      <c r="M52" s="152">
        <v>0.46034350049803124</v>
      </c>
      <c r="N52" s="152">
        <v>0.46289531214391771</v>
      </c>
      <c r="O52" s="152">
        <v>0.46285883807828254</v>
      </c>
      <c r="P52" s="152">
        <v>0.45290610003206577</v>
      </c>
      <c r="Q52" s="152">
        <v>0.45668503448473124</v>
      </c>
      <c r="R52" s="152">
        <v>0.45873910547434466</v>
      </c>
      <c r="S52" s="152">
        <v>0.46234679549616381</v>
      </c>
      <c r="T52" s="153">
        <v>2</v>
      </c>
      <c r="U52" s="8"/>
      <c r="V52" s="8"/>
      <c r="W52" s="8"/>
      <c r="X52" s="8"/>
      <c r="Y52" s="8"/>
      <c r="Z52" s="8"/>
      <c r="AA52" s="8"/>
      <c r="AB52" s="8"/>
      <c r="AD52" s="154">
        <v>7.653276913115568</v>
      </c>
      <c r="AE52" s="154">
        <v>7.5829256085123742</v>
      </c>
      <c r="AF52" s="154">
        <v>7.5426380494089695</v>
      </c>
      <c r="AG52" s="154">
        <v>7.5091135484381706</v>
      </c>
      <c r="AH52" s="154">
        <v>7.4980873783337367</v>
      </c>
      <c r="AI52" s="154">
        <v>7.4738508650977664</v>
      </c>
      <c r="AJ52" s="154">
        <v>7.4701648431913297</v>
      </c>
      <c r="AK52" s="154">
        <v>7.4753151714485391</v>
      </c>
      <c r="AL52" s="154">
        <v>7.4883798444592946</v>
      </c>
      <c r="AM52" s="154">
        <v>7.5083616586400961</v>
      </c>
      <c r="AN52" s="154">
        <v>7.5218987089933549</v>
      </c>
      <c r="AO52" s="154">
        <v>7.5508531257353599</v>
      </c>
      <c r="AP52" s="154">
        <v>7.5827091577912666</v>
      </c>
      <c r="AQ52" s="154">
        <v>7.6213236807934628</v>
      </c>
      <c r="AR52" s="154">
        <v>7.6526502946648849</v>
      </c>
      <c r="AS52" s="154">
        <v>7.6553597920115548</v>
      </c>
      <c r="AT52" s="7"/>
      <c r="AU52" s="7"/>
      <c r="AV52" s="11" t="s">
        <v>132</v>
      </c>
      <c r="AW52" s="8">
        <f t="shared" si="2"/>
        <v>4.5688300332436982E-2</v>
      </c>
      <c r="AX52" s="8">
        <f t="shared" si="3"/>
        <v>0.21798935131702427</v>
      </c>
      <c r="AZ52" s="11" t="s">
        <v>295</v>
      </c>
      <c r="BA52" s="8">
        <v>-3.1398894203895286E-2</v>
      </c>
      <c r="BB52" s="8">
        <v>0.34051272951642991</v>
      </c>
      <c r="BE52" s="31" t="s">
        <v>131</v>
      </c>
      <c r="BF52" s="32" t="s">
        <v>132</v>
      </c>
      <c r="BG52" s="40">
        <f t="shared" si="4"/>
        <v>0.40975095460321675</v>
      </c>
      <c r="BH52" s="40">
        <f t="shared" si="5"/>
        <v>0.41509765375305951</v>
      </c>
      <c r="BI52" s="40">
        <f t="shared" si="6"/>
        <v>0.41815950824491832</v>
      </c>
      <c r="BJ52" s="40">
        <f t="shared" si="7"/>
        <v>0.42070737031869898</v>
      </c>
      <c r="BK52" s="40">
        <f t="shared" si="8"/>
        <v>0.42154535924663594</v>
      </c>
      <c r="BL52" s="40">
        <f t="shared" si="9"/>
        <v>0.42338733425256969</v>
      </c>
      <c r="BM52" s="40">
        <f t="shared" si="10"/>
        <v>0.4236674719174589</v>
      </c>
      <c r="BN52" s="40">
        <f t="shared" si="11"/>
        <v>0.42327604696991095</v>
      </c>
      <c r="BO52" s="40">
        <f t="shared" si="12"/>
        <v>0.42228313182109356</v>
      </c>
      <c r="BP52" s="40">
        <f t="shared" si="13"/>
        <v>0.42076451394335268</v>
      </c>
      <c r="BQ52" s="40">
        <f t="shared" si="14"/>
        <v>0.41973569811650502</v>
      </c>
      <c r="BR52" s="40">
        <f t="shared" si="15"/>
        <v>0.4175351624441126</v>
      </c>
      <c r="BS52" s="40">
        <f t="shared" si="16"/>
        <v>0.41511410400786375</v>
      </c>
      <c r="BT52" s="40">
        <f t="shared" si="17"/>
        <v>0.41217940025969679</v>
      </c>
      <c r="BU52" s="40">
        <f t="shared" si="18"/>
        <v>0.40979857760546867</v>
      </c>
      <c r="BV52" s="40">
        <f t="shared" si="19"/>
        <v>0.40959265580712179</v>
      </c>
      <c r="BX52" s="31" t="s">
        <v>131</v>
      </c>
      <c r="BY52" s="32" t="s">
        <v>132</v>
      </c>
      <c r="BZ52" s="40">
        <f t="shared" si="20"/>
        <v>-5.8058550853849755E-2</v>
      </c>
      <c r="CA52" s="40">
        <f t="shared" si="21"/>
        <v>-4.3328512620532944E-2</v>
      </c>
      <c r="CB52" s="40">
        <f t="shared" si="22"/>
        <v>-3.9571306611954349E-2</v>
      </c>
      <c r="CC52" s="40">
        <f t="shared" si="23"/>
        <v>-3.9246071915864655E-2</v>
      </c>
      <c r="CD52" s="40">
        <f t="shared" si="24"/>
        <v>-3.541059243482586E-2</v>
      </c>
      <c r="CE52" s="40">
        <f t="shared" si="25"/>
        <v>-2.2808256303839036E-2</v>
      </c>
      <c r="CF52" s="40">
        <f t="shared" si="26"/>
        <v>-1.6844485742100235E-2</v>
      </c>
      <c r="CG52" s="40">
        <f t="shared" si="27"/>
        <v>-3.62853957049451E-2</v>
      </c>
      <c r="CH52" s="40">
        <f t="shared" si="28"/>
        <v>-3.75479763693643E-2</v>
      </c>
      <c r="CI52" s="40">
        <f t="shared" si="29"/>
        <v>-3.9578986554678564E-2</v>
      </c>
      <c r="CJ52" s="40">
        <f t="shared" si="30"/>
        <v>-4.3159614027412696E-2</v>
      </c>
      <c r="CK52" s="40">
        <f t="shared" si="31"/>
        <v>-4.5323675634169946E-2</v>
      </c>
      <c r="CL52" s="40">
        <f t="shared" si="32"/>
        <v>-3.7791996024202024E-2</v>
      </c>
      <c r="CM52" s="40">
        <f t="shared" si="33"/>
        <v>-4.4505634225034452E-2</v>
      </c>
      <c r="CN52" s="40">
        <f t="shared" si="34"/>
        <v>-4.8940527868875983E-2</v>
      </c>
      <c r="CO52" s="40">
        <f t="shared" si="35"/>
        <v>-5.2754139689042023E-2</v>
      </c>
      <c r="CQ52" s="11"/>
      <c r="CR52" s="40"/>
    </row>
    <row r="53" spans="2:96">
      <c r="B53" s="31" t="s">
        <v>133</v>
      </c>
      <c r="C53" s="32" t="s">
        <v>134</v>
      </c>
      <c r="D53" s="152">
        <v>0.39680064725484127</v>
      </c>
      <c r="E53" s="152">
        <v>0.39822526300192446</v>
      </c>
      <c r="F53" s="152">
        <v>0.39834747118692454</v>
      </c>
      <c r="G53" s="152">
        <v>0.39591076339968873</v>
      </c>
      <c r="H53" s="152">
        <v>0.39248239783245281</v>
      </c>
      <c r="I53" s="152">
        <v>0.39657248994563377</v>
      </c>
      <c r="J53" s="152">
        <v>0.39337042354714802</v>
      </c>
      <c r="K53" s="152">
        <v>0.39356555197785797</v>
      </c>
      <c r="L53" s="152">
        <v>0.38921497594033444</v>
      </c>
      <c r="M53" s="152">
        <v>0.38652290425142205</v>
      </c>
      <c r="N53" s="152">
        <v>0.39178010223778736</v>
      </c>
      <c r="O53" s="152">
        <v>0.39878923355095358</v>
      </c>
      <c r="P53" s="152">
        <v>0.39324877055786972</v>
      </c>
      <c r="Q53" s="152">
        <v>0.4117688242170876</v>
      </c>
      <c r="R53" s="152">
        <v>0.41479371880906318</v>
      </c>
      <c r="S53" s="152">
        <v>0.41806618448861971</v>
      </c>
      <c r="T53" s="153">
        <v>3</v>
      </c>
      <c r="U53" s="8"/>
      <c r="V53" s="8"/>
      <c r="W53" s="8"/>
      <c r="X53" s="8"/>
      <c r="Y53" s="8"/>
      <c r="Z53" s="8"/>
      <c r="AA53" s="8"/>
      <c r="AB53" s="8"/>
      <c r="AD53" s="154">
        <v>8.7292020768677272</v>
      </c>
      <c r="AE53" s="154">
        <v>8.7665318830291579</v>
      </c>
      <c r="AF53" s="154">
        <v>8.7832853418427739</v>
      </c>
      <c r="AG53" s="154">
        <v>8.8351340728624042</v>
      </c>
      <c r="AH53" s="154">
        <v>8.8458088290087726</v>
      </c>
      <c r="AI53" s="154">
        <v>8.8554052810539705</v>
      </c>
      <c r="AJ53" s="154">
        <v>8.820646527423321</v>
      </c>
      <c r="AK53" s="154">
        <v>8.7797117724464275</v>
      </c>
      <c r="AL53" s="154">
        <v>8.7994440429301299</v>
      </c>
      <c r="AM53" s="154">
        <v>8.8567361476519757</v>
      </c>
      <c r="AN53" s="154">
        <v>8.8825510920190194</v>
      </c>
      <c r="AO53" s="154">
        <v>8.9377043597039822</v>
      </c>
      <c r="AP53" s="154">
        <v>8.979649624572712</v>
      </c>
      <c r="AQ53" s="154">
        <v>9.0090224053618382</v>
      </c>
      <c r="AR53" s="154">
        <v>8.9954404704293154</v>
      </c>
      <c r="AS53" s="154">
        <v>9.0127286824467792</v>
      </c>
      <c r="AT53" s="7"/>
      <c r="AU53" s="7"/>
      <c r="AV53" s="11" t="s">
        <v>134</v>
      </c>
      <c r="AW53" s="8">
        <f t="shared" si="2"/>
        <v>6.3196364302140318E-2</v>
      </c>
      <c r="AX53" s="8">
        <f t="shared" si="3"/>
        <v>0.41730587858112123</v>
      </c>
      <c r="AZ53" s="11" t="s">
        <v>307</v>
      </c>
      <c r="BA53" s="8">
        <v>-3.1308890364046937E-2</v>
      </c>
      <c r="BB53" s="8">
        <v>0.37413584544725004</v>
      </c>
      <c r="BE53" s="31" t="s">
        <v>133</v>
      </c>
      <c r="BF53" s="32" t="s">
        <v>134</v>
      </c>
      <c r="BG53" s="40">
        <f t="shared" si="4"/>
        <v>0.32798064215805267</v>
      </c>
      <c r="BH53" s="40">
        <f t="shared" si="5"/>
        <v>0.32514357688978401</v>
      </c>
      <c r="BI53" s="40">
        <f t="shared" si="6"/>
        <v>0.32387031401994915</v>
      </c>
      <c r="BJ53" s="40">
        <f t="shared" si="7"/>
        <v>0.31992981046245728</v>
      </c>
      <c r="BK53" s="40">
        <f t="shared" si="8"/>
        <v>0.31911852899533322</v>
      </c>
      <c r="BL53" s="40">
        <f t="shared" si="9"/>
        <v>0.31838919863989823</v>
      </c>
      <c r="BM53" s="40">
        <f t="shared" si="10"/>
        <v>0.32103086391582758</v>
      </c>
      <c r="BN53" s="40">
        <f t="shared" si="11"/>
        <v>0.3241419052940715</v>
      </c>
      <c r="BO53" s="40">
        <f t="shared" si="12"/>
        <v>0.32264225273731006</v>
      </c>
      <c r="BP53" s="40">
        <f t="shared" si="13"/>
        <v>0.31828805277844985</v>
      </c>
      <c r="BQ53" s="40">
        <f t="shared" si="14"/>
        <v>0.31632611700655444</v>
      </c>
      <c r="BR53" s="40">
        <f t="shared" si="15"/>
        <v>0.31213446866249728</v>
      </c>
      <c r="BS53" s="40">
        <f t="shared" si="16"/>
        <v>0.3089466285324739</v>
      </c>
      <c r="BT53" s="40">
        <f t="shared" si="17"/>
        <v>0.30671429719250032</v>
      </c>
      <c r="BU53" s="40">
        <f t="shared" si="18"/>
        <v>0.30774652424737203</v>
      </c>
      <c r="BV53" s="40">
        <f t="shared" si="19"/>
        <v>0.30643262013404471</v>
      </c>
      <c r="BX53" s="31" t="s">
        <v>133</v>
      </c>
      <c r="BY53" s="32" t="s">
        <v>134</v>
      </c>
      <c r="BZ53" s="40">
        <f t="shared" si="20"/>
        <v>-6.8820005096788595E-2</v>
      </c>
      <c r="CA53" s="40">
        <f t="shared" si="21"/>
        <v>-7.3081686112140443E-2</v>
      </c>
      <c r="CB53" s="40">
        <f t="shared" si="22"/>
        <v>-7.4477157166975394E-2</v>
      </c>
      <c r="CC53" s="40">
        <f t="shared" si="23"/>
        <v>-7.598095293723145E-2</v>
      </c>
      <c r="CD53" s="40">
        <f t="shared" si="24"/>
        <v>-7.3363868837119595E-2</v>
      </c>
      <c r="CE53" s="40">
        <f t="shared" si="25"/>
        <v>-7.8183291305735536E-2</v>
      </c>
      <c r="CF53" s="40">
        <f t="shared" si="26"/>
        <v>-7.2339559631320438E-2</v>
      </c>
      <c r="CG53" s="40">
        <f t="shared" si="27"/>
        <v>-6.9423646683786477E-2</v>
      </c>
      <c r="CH53" s="40">
        <f t="shared" si="28"/>
        <v>-6.6572723203024375E-2</v>
      </c>
      <c r="CI53" s="40">
        <f t="shared" si="29"/>
        <v>-6.8234851472972202E-2</v>
      </c>
      <c r="CJ53" s="40">
        <f t="shared" si="30"/>
        <v>-7.5453985231232923E-2</v>
      </c>
      <c r="CK53" s="40">
        <f t="shared" si="31"/>
        <v>-8.6654764888456304E-2</v>
      </c>
      <c r="CL53" s="40">
        <f t="shared" si="32"/>
        <v>-8.4302142025395821E-2</v>
      </c>
      <c r="CM53" s="40">
        <f t="shared" si="33"/>
        <v>-0.10505452702458729</v>
      </c>
      <c r="CN53" s="40">
        <f t="shared" si="34"/>
        <v>-0.10704719456169115</v>
      </c>
      <c r="CO53" s="40">
        <f t="shared" si="35"/>
        <v>-0.111633564354575</v>
      </c>
      <c r="CQ53" s="11"/>
      <c r="CR53" s="40"/>
    </row>
    <row r="54" spans="2:96">
      <c r="B54" s="31" t="s">
        <v>135</v>
      </c>
      <c r="C54" s="32" t="s">
        <v>136</v>
      </c>
      <c r="D54" s="152">
        <v>0.31344221592373306</v>
      </c>
      <c r="E54" s="152">
        <v>0.31088820839935133</v>
      </c>
      <c r="F54" s="152">
        <v>0.30934553845504037</v>
      </c>
      <c r="G54" s="152">
        <v>0.30395041638976711</v>
      </c>
      <c r="H54" s="152">
        <v>0.30589367047582833</v>
      </c>
      <c r="I54" s="152">
        <v>0.30099971950365367</v>
      </c>
      <c r="J54" s="152">
        <v>0.30072081120661964</v>
      </c>
      <c r="K54" s="152">
        <v>0.2983715970308663</v>
      </c>
      <c r="L54" s="152">
        <v>0.29769852902503585</v>
      </c>
      <c r="M54" s="152">
        <v>0.29778241812147738</v>
      </c>
      <c r="N54" s="152">
        <v>0.29955511446191352</v>
      </c>
      <c r="O54" s="152">
        <v>0.30045747030697706</v>
      </c>
      <c r="P54" s="152">
        <v>0.29815384643921544</v>
      </c>
      <c r="Q54" s="152">
        <v>0.29810960483789101</v>
      </c>
      <c r="R54" s="152">
        <v>0.30165173282833235</v>
      </c>
      <c r="S54" s="152">
        <v>0.30571574693261222</v>
      </c>
      <c r="T54" s="153">
        <v>2</v>
      </c>
      <c r="U54" s="8"/>
      <c r="V54" s="8"/>
      <c r="W54" s="8"/>
      <c r="X54" s="8"/>
      <c r="Y54" s="8"/>
      <c r="Z54" s="8"/>
      <c r="AA54" s="8"/>
      <c r="AB54" s="8"/>
      <c r="AD54" s="154">
        <v>8.3854194379551643</v>
      </c>
      <c r="AE54" s="154">
        <v>8.4366824618545273</v>
      </c>
      <c r="AF54" s="154">
        <v>8.4966676386119602</v>
      </c>
      <c r="AG54" s="154">
        <v>8.5478966540277384</v>
      </c>
      <c r="AH54" s="154">
        <v>8.5966900616945203</v>
      </c>
      <c r="AI54" s="154">
        <v>8.6357280646761545</v>
      </c>
      <c r="AJ54" s="154">
        <v>8.6378666975434992</v>
      </c>
      <c r="AK54" s="154">
        <v>8.6785656439964107</v>
      </c>
      <c r="AL54" s="154">
        <v>8.6606829331201372</v>
      </c>
      <c r="AM54" s="154">
        <v>8.6586096209322587</v>
      </c>
      <c r="AN54" s="154">
        <v>8.7323401371676166</v>
      </c>
      <c r="AO54" s="154">
        <v>8.8191224656755764</v>
      </c>
      <c r="AP54" s="154">
        <v>8.8861071587224796</v>
      </c>
      <c r="AQ54" s="154">
        <v>8.9232620859606548</v>
      </c>
      <c r="AR54" s="154">
        <v>8.9435046726507821</v>
      </c>
      <c r="AS54" s="154">
        <v>8.9798313407743411</v>
      </c>
      <c r="AT54" s="7"/>
      <c r="AU54" s="7"/>
      <c r="AV54" s="11" t="s">
        <v>136</v>
      </c>
      <c r="AW54" s="8">
        <f t="shared" si="2"/>
        <v>-1.7001300884076427E-2</v>
      </c>
      <c r="AX54" s="8">
        <f t="shared" si="3"/>
        <v>0.37309305922854608</v>
      </c>
      <c r="AZ54" s="11" t="s">
        <v>74</v>
      </c>
      <c r="BA54" s="8">
        <v>-3.1200023314881729E-2</v>
      </c>
      <c r="BB54" s="8">
        <v>0.21262207575896672</v>
      </c>
      <c r="BE54" s="31" t="s">
        <v>135</v>
      </c>
      <c r="BF54" s="32" t="s">
        <v>136</v>
      </c>
      <c r="BG54" s="40">
        <f t="shared" si="4"/>
        <v>0.35410812271540748</v>
      </c>
      <c r="BH54" s="40">
        <f t="shared" si="5"/>
        <v>0.35021213289905584</v>
      </c>
      <c r="BI54" s="40">
        <f t="shared" si="6"/>
        <v>0.34565325946549097</v>
      </c>
      <c r="BJ54" s="40">
        <f t="shared" si="7"/>
        <v>0.34175985429389188</v>
      </c>
      <c r="BK54" s="40">
        <f t="shared" si="8"/>
        <v>0.33805155531121645</v>
      </c>
      <c r="BL54" s="40">
        <f t="shared" si="9"/>
        <v>0.33508466708461226</v>
      </c>
      <c r="BM54" s="40">
        <f t="shared" si="10"/>
        <v>0.33492213098669399</v>
      </c>
      <c r="BN54" s="40">
        <f t="shared" si="11"/>
        <v>0.33182901105627272</v>
      </c>
      <c r="BO54" s="40">
        <f t="shared" si="12"/>
        <v>0.33318809708286956</v>
      </c>
      <c r="BP54" s="40">
        <f t="shared" si="13"/>
        <v>0.33334566880914829</v>
      </c>
      <c r="BQ54" s="40">
        <f t="shared" si="14"/>
        <v>0.32774214957526115</v>
      </c>
      <c r="BR54" s="40">
        <f t="shared" si="15"/>
        <v>0.32114669260865614</v>
      </c>
      <c r="BS54" s="40">
        <f t="shared" si="16"/>
        <v>0.31605585593709151</v>
      </c>
      <c r="BT54" s="40">
        <f t="shared" si="17"/>
        <v>0.31323208146699022</v>
      </c>
      <c r="BU54" s="40">
        <f t="shared" si="18"/>
        <v>0.31169364487854057</v>
      </c>
      <c r="BV54" s="40">
        <f t="shared" si="19"/>
        <v>0.30893281810115003</v>
      </c>
      <c r="BX54" s="31" t="s">
        <v>135</v>
      </c>
      <c r="BY54" s="32" t="s">
        <v>136</v>
      </c>
      <c r="BZ54" s="40">
        <f t="shared" si="20"/>
        <v>4.0665906791674422E-2</v>
      </c>
      <c r="CA54" s="40">
        <f t="shared" si="21"/>
        <v>3.932392449970451E-2</v>
      </c>
      <c r="CB54" s="40">
        <f t="shared" si="22"/>
        <v>3.63077210104506E-2</v>
      </c>
      <c r="CC54" s="40">
        <f t="shared" si="23"/>
        <v>3.7809437904124776E-2</v>
      </c>
      <c r="CD54" s="40">
        <f t="shared" si="24"/>
        <v>3.2157884835388117E-2</v>
      </c>
      <c r="CE54" s="40">
        <f t="shared" si="25"/>
        <v>3.4084947580958591E-2</v>
      </c>
      <c r="CF54" s="40">
        <f t="shared" si="26"/>
        <v>3.4201319780074346E-2</v>
      </c>
      <c r="CG54" s="40">
        <f t="shared" si="27"/>
        <v>3.3457414025406418E-2</v>
      </c>
      <c r="CH54" s="40">
        <f t="shared" si="28"/>
        <v>3.5489568057833709E-2</v>
      </c>
      <c r="CI54" s="40">
        <f t="shared" si="29"/>
        <v>3.5563250687670911E-2</v>
      </c>
      <c r="CJ54" s="40">
        <f t="shared" si="30"/>
        <v>2.8187035113347636E-2</v>
      </c>
      <c r="CK54" s="40">
        <f t="shared" si="31"/>
        <v>2.0689222301679078E-2</v>
      </c>
      <c r="CL54" s="40">
        <f t="shared" si="32"/>
        <v>1.790200949787607E-2</v>
      </c>
      <c r="CM54" s="40">
        <f t="shared" si="33"/>
        <v>1.5122476629099213E-2</v>
      </c>
      <c r="CN54" s="40">
        <f t="shared" si="34"/>
        <v>1.0041912050208213E-2</v>
      </c>
      <c r="CO54" s="40">
        <f t="shared" si="35"/>
        <v>3.2170711685378106E-3</v>
      </c>
      <c r="CQ54" s="11"/>
      <c r="CR54" s="40"/>
    </row>
    <row r="55" spans="2:96">
      <c r="B55" s="31" t="s">
        <v>137</v>
      </c>
      <c r="C55" s="32" t="s">
        <v>138</v>
      </c>
      <c r="D55" s="152">
        <v>0.25121274592428283</v>
      </c>
      <c r="E55" s="152">
        <v>0.25049924626171294</v>
      </c>
      <c r="F55" s="152">
        <v>0.25114191853228846</v>
      </c>
      <c r="G55" s="152">
        <v>0.2549130558312282</v>
      </c>
      <c r="H55" s="152">
        <v>0.24807548552552464</v>
      </c>
      <c r="I55" s="152">
        <v>0.24347527939621694</v>
      </c>
      <c r="J55" s="152">
        <v>0.2493451453271931</v>
      </c>
      <c r="K55" s="152">
        <v>0.24417657343511112</v>
      </c>
      <c r="L55" s="152">
        <v>0.24309022105765851</v>
      </c>
      <c r="M55" s="152">
        <v>0.23510304609953625</v>
      </c>
      <c r="N55" s="152">
        <v>0.23858281662910766</v>
      </c>
      <c r="O55" s="152">
        <v>0.23663642425413653</v>
      </c>
      <c r="P55" s="152">
        <v>0.23359718185834707</v>
      </c>
      <c r="Q55" s="152">
        <v>0.23235043760281496</v>
      </c>
      <c r="R55" s="152">
        <v>0.2354390400929591</v>
      </c>
      <c r="S55" s="152">
        <v>0.23903407495834286</v>
      </c>
      <c r="T55" s="153">
        <v>2</v>
      </c>
      <c r="U55" s="8"/>
      <c r="V55" s="8"/>
      <c r="W55" s="8"/>
      <c r="X55" s="8"/>
      <c r="Y55" s="8"/>
      <c r="Z55" s="8"/>
      <c r="AA55" s="8"/>
      <c r="AB55" s="8"/>
      <c r="AD55" s="154">
        <v>8.639852703485758</v>
      </c>
      <c r="AE55" s="154">
        <v>8.6462495031189839</v>
      </c>
      <c r="AF55" s="154">
        <v>8.6698562453162165</v>
      </c>
      <c r="AG55" s="154">
        <v>8.6756966685591959</v>
      </c>
      <c r="AH55" s="154">
        <v>8.5964246591146694</v>
      </c>
      <c r="AI55" s="154">
        <v>8.6105632191829216</v>
      </c>
      <c r="AJ55" s="154">
        <v>8.6496797016449491</v>
      </c>
      <c r="AK55" s="154">
        <v>8.6789808973451485</v>
      </c>
      <c r="AL55" s="154">
        <v>8.7023381172512089</v>
      </c>
      <c r="AM55" s="154">
        <v>8.7679512080458828</v>
      </c>
      <c r="AN55" s="154">
        <v>8.8152304938388966</v>
      </c>
      <c r="AO55" s="154">
        <v>8.8426484472664555</v>
      </c>
      <c r="AP55" s="154">
        <v>8.8711338766467271</v>
      </c>
      <c r="AQ55" s="154">
        <v>8.9306621346301114</v>
      </c>
      <c r="AR55" s="154">
        <v>8.923673872830836</v>
      </c>
      <c r="AS55" s="154">
        <v>8.9468844141969139</v>
      </c>
      <c r="AT55" s="7"/>
      <c r="AU55" s="7"/>
      <c r="AV55" s="11" t="s">
        <v>138</v>
      </c>
      <c r="AW55" s="8">
        <f t="shared" si="2"/>
        <v>-4.8844335896343301E-2</v>
      </c>
      <c r="AX55" s="8">
        <f t="shared" si="3"/>
        <v>0.67267884454151738</v>
      </c>
      <c r="AZ55" s="11" t="s">
        <v>186</v>
      </c>
      <c r="BA55" s="8">
        <v>-3.0092835582518206E-2</v>
      </c>
      <c r="BB55" s="8">
        <v>0.27103574465013042</v>
      </c>
      <c r="BE55" s="31" t="s">
        <v>137</v>
      </c>
      <c r="BF55" s="32" t="s">
        <v>138</v>
      </c>
      <c r="BG55" s="40">
        <f t="shared" si="4"/>
        <v>0.33477119453508231</v>
      </c>
      <c r="BH55" s="40">
        <f t="shared" si="5"/>
        <v>0.33428503776295715</v>
      </c>
      <c r="BI55" s="40">
        <f t="shared" si="6"/>
        <v>0.33249092535596747</v>
      </c>
      <c r="BJ55" s="40">
        <f t="shared" si="7"/>
        <v>0.33204705318950112</v>
      </c>
      <c r="BK55" s="40">
        <f t="shared" si="8"/>
        <v>0.33807172590728507</v>
      </c>
      <c r="BL55" s="40">
        <f t="shared" si="9"/>
        <v>0.33699719534209793</v>
      </c>
      <c r="BM55" s="40">
        <f t="shared" si="10"/>
        <v>0.33402434267498382</v>
      </c>
      <c r="BN55" s="40">
        <f t="shared" si="11"/>
        <v>0.33179745180176867</v>
      </c>
      <c r="BO55" s="40">
        <f t="shared" si="12"/>
        <v>0.33002230308890812</v>
      </c>
      <c r="BP55" s="40">
        <f t="shared" si="13"/>
        <v>0.32503570818851291</v>
      </c>
      <c r="BQ55" s="40">
        <f t="shared" si="14"/>
        <v>0.32144248246824381</v>
      </c>
      <c r="BR55" s="40">
        <f t="shared" si="15"/>
        <v>0.3193587180077494</v>
      </c>
      <c r="BS55" s="40">
        <f t="shared" si="16"/>
        <v>0.31719382537484875</v>
      </c>
      <c r="BT55" s="40">
        <f t="shared" si="17"/>
        <v>0.3126696777681115</v>
      </c>
      <c r="BU55" s="40">
        <f t="shared" si="18"/>
        <v>0.31320078566485643</v>
      </c>
      <c r="BV55" s="40">
        <f t="shared" si="19"/>
        <v>0.31143678452103452</v>
      </c>
      <c r="BX55" s="31" t="s">
        <v>137</v>
      </c>
      <c r="BY55" s="32" t="s">
        <v>138</v>
      </c>
      <c r="BZ55" s="40">
        <f t="shared" si="20"/>
        <v>8.3558448610799474E-2</v>
      </c>
      <c r="CA55" s="40">
        <f t="shared" si="21"/>
        <v>8.3785791501244211E-2</v>
      </c>
      <c r="CB55" s="40">
        <f t="shared" si="22"/>
        <v>8.1349006823679015E-2</v>
      </c>
      <c r="CC55" s="40">
        <f t="shared" si="23"/>
        <v>7.7133997358272921E-2</v>
      </c>
      <c r="CD55" s="40">
        <f t="shared" si="24"/>
        <v>8.9996240381760434E-2</v>
      </c>
      <c r="CE55" s="40">
        <f t="shared" si="25"/>
        <v>9.3521915945880996E-2</v>
      </c>
      <c r="CF55" s="40">
        <f t="shared" si="26"/>
        <v>8.4679197347790724E-2</v>
      </c>
      <c r="CG55" s="40">
        <f t="shared" si="27"/>
        <v>8.7620878366657551E-2</v>
      </c>
      <c r="CH55" s="40">
        <f t="shared" si="28"/>
        <v>8.6932082031249608E-2</v>
      </c>
      <c r="CI55" s="40">
        <f t="shared" si="29"/>
        <v>8.9932662088976656E-2</v>
      </c>
      <c r="CJ55" s="40">
        <f t="shared" si="30"/>
        <v>8.2859665839136148E-2</v>
      </c>
      <c r="CK55" s="40">
        <f t="shared" si="31"/>
        <v>8.2722293753612869E-2</v>
      </c>
      <c r="CL55" s="40">
        <f t="shared" si="32"/>
        <v>8.3596643516501673E-2</v>
      </c>
      <c r="CM55" s="40">
        <f t="shared" si="33"/>
        <v>8.031924016529654E-2</v>
      </c>
      <c r="CN55" s="40">
        <f t="shared" si="34"/>
        <v>7.7761745571897328E-2</v>
      </c>
      <c r="CO55" s="40">
        <f t="shared" si="35"/>
        <v>7.2402709562691653E-2</v>
      </c>
      <c r="CQ55" s="11"/>
      <c r="CR55" s="40"/>
    </row>
    <row r="56" spans="2:96">
      <c r="B56" s="31" t="s">
        <v>139</v>
      </c>
      <c r="C56" s="32" t="s">
        <v>140</v>
      </c>
      <c r="D56" s="152">
        <v>0.28002570382887898</v>
      </c>
      <c r="E56" s="152">
        <v>0.28352289600937569</v>
      </c>
      <c r="F56" s="152">
        <v>0.27928167056642528</v>
      </c>
      <c r="G56" s="152">
        <v>0.27419513731027695</v>
      </c>
      <c r="H56" s="152">
        <v>0.27167925469832194</v>
      </c>
      <c r="I56" s="152">
        <v>0.26928617978742592</v>
      </c>
      <c r="J56" s="152">
        <v>0.26539627049649661</v>
      </c>
      <c r="K56" s="152">
        <v>0.2640240089719334</v>
      </c>
      <c r="L56" s="152">
        <v>0.2578375003086979</v>
      </c>
      <c r="M56" s="152">
        <v>0.25090185262664089</v>
      </c>
      <c r="N56" s="152">
        <v>0.25028180238236536</v>
      </c>
      <c r="O56" s="152">
        <v>0.24817016083484214</v>
      </c>
      <c r="P56" s="152">
        <v>0.24776783829316462</v>
      </c>
      <c r="Q56" s="152">
        <v>0.24616555772103563</v>
      </c>
      <c r="R56" s="152">
        <v>0.25782051569012426</v>
      </c>
      <c r="S56" s="152">
        <v>0.26203771687979066</v>
      </c>
      <c r="T56" s="153">
        <v>2</v>
      </c>
      <c r="U56" s="8"/>
      <c r="V56" s="8"/>
      <c r="W56" s="8"/>
      <c r="X56" s="8"/>
      <c r="Y56" s="8"/>
      <c r="Z56" s="8"/>
      <c r="AA56" s="8"/>
      <c r="AB56" s="8"/>
      <c r="AD56" s="154">
        <v>8.1331763144818332</v>
      </c>
      <c r="AE56" s="154">
        <v>8.1629654451544571</v>
      </c>
      <c r="AF56" s="154">
        <v>8.1975897739250776</v>
      </c>
      <c r="AG56" s="154">
        <v>8.2183299276416513</v>
      </c>
      <c r="AH56" s="154">
        <v>8.2587342794703051</v>
      </c>
      <c r="AI56" s="154">
        <v>8.2921205774125166</v>
      </c>
      <c r="AJ56" s="154">
        <v>8.3078832508715905</v>
      </c>
      <c r="AK56" s="154">
        <v>8.3122589688256348</v>
      </c>
      <c r="AL56" s="154">
        <v>8.3246399496869135</v>
      </c>
      <c r="AM56" s="154">
        <v>8.3457863158810923</v>
      </c>
      <c r="AN56" s="154">
        <v>8.3707447186816761</v>
      </c>
      <c r="AO56" s="154">
        <v>8.4183533956560321</v>
      </c>
      <c r="AP56" s="154">
        <v>8.4684476009454137</v>
      </c>
      <c r="AQ56" s="154">
        <v>8.5194125128926927</v>
      </c>
      <c r="AR56" s="154">
        <v>8.5469528960770624</v>
      </c>
      <c r="AS56" s="154">
        <v>8.5741188146120688</v>
      </c>
      <c r="AT56" s="7"/>
      <c r="AU56" s="7"/>
      <c r="AV56" s="11" t="s">
        <v>140</v>
      </c>
      <c r="AW56" s="8">
        <f t="shared" si="2"/>
        <v>-7.2247709336962104E-2</v>
      </c>
      <c r="AX56" s="8">
        <f t="shared" si="3"/>
        <v>0.6152494869100098</v>
      </c>
      <c r="AZ56" s="11" t="s">
        <v>48</v>
      </c>
      <c r="BA56" s="8">
        <v>-3.0047656122583345E-2</v>
      </c>
      <c r="BB56" s="8">
        <v>0.88290283004624914</v>
      </c>
      <c r="BE56" s="31" t="s">
        <v>139</v>
      </c>
      <c r="BF56" s="32" t="s">
        <v>140</v>
      </c>
      <c r="BG56" s="40">
        <f t="shared" si="4"/>
        <v>0.37327860009938063</v>
      </c>
      <c r="BH56" s="40">
        <f t="shared" si="5"/>
        <v>0.3710146261682612</v>
      </c>
      <c r="BI56" s="40">
        <f t="shared" si="6"/>
        <v>0.36838317718169411</v>
      </c>
      <c r="BJ56" s="40">
        <f t="shared" si="7"/>
        <v>0.36680692549923444</v>
      </c>
      <c r="BK56" s="40">
        <f t="shared" si="8"/>
        <v>0.36373619476025676</v>
      </c>
      <c r="BL56" s="40">
        <f t="shared" si="9"/>
        <v>0.36119883611664871</v>
      </c>
      <c r="BM56" s="40">
        <f t="shared" si="10"/>
        <v>0.36000087293375904</v>
      </c>
      <c r="BN56" s="40">
        <f t="shared" si="11"/>
        <v>0.35966831836925173</v>
      </c>
      <c r="BO56" s="40">
        <f t="shared" si="12"/>
        <v>0.35872736382379455</v>
      </c>
      <c r="BP56" s="40">
        <f t="shared" si="13"/>
        <v>0.35712023999303699</v>
      </c>
      <c r="BQ56" s="40">
        <f t="shared" si="14"/>
        <v>0.35522340138019259</v>
      </c>
      <c r="BR56" s="40">
        <f t="shared" si="15"/>
        <v>0.35160514193014147</v>
      </c>
      <c r="BS56" s="40">
        <f t="shared" si="16"/>
        <v>0.34779798232814851</v>
      </c>
      <c r="BT56" s="40">
        <f t="shared" si="17"/>
        <v>0.34392464902015529</v>
      </c>
      <c r="BU56" s="40">
        <f t="shared" si="18"/>
        <v>0.34183157989814317</v>
      </c>
      <c r="BV56" s="40">
        <f t="shared" si="19"/>
        <v>0.33976697008948276</v>
      </c>
      <c r="BX56" s="31" t="s">
        <v>139</v>
      </c>
      <c r="BY56" s="32" t="s">
        <v>140</v>
      </c>
      <c r="BZ56" s="40">
        <f t="shared" si="20"/>
        <v>9.3252896270501651E-2</v>
      </c>
      <c r="CA56" s="40">
        <f t="shared" si="21"/>
        <v>8.7491730158885506E-2</v>
      </c>
      <c r="CB56" s="40">
        <f t="shared" si="22"/>
        <v>8.9101506615268833E-2</v>
      </c>
      <c r="CC56" s="40">
        <f t="shared" si="23"/>
        <v>9.2611788188957489E-2</v>
      </c>
      <c r="CD56" s="40">
        <f t="shared" si="24"/>
        <v>9.2056940061934822E-2</v>
      </c>
      <c r="CE56" s="40">
        <f t="shared" si="25"/>
        <v>9.1912656329222797E-2</v>
      </c>
      <c r="CF56" s="40">
        <f t="shared" si="26"/>
        <v>9.4604602437262431E-2</v>
      </c>
      <c r="CG56" s="40">
        <f t="shared" si="27"/>
        <v>9.5644309397318328E-2</v>
      </c>
      <c r="CH56" s="40">
        <f t="shared" si="28"/>
        <v>0.10088986351509666</v>
      </c>
      <c r="CI56" s="40">
        <f t="shared" si="29"/>
        <v>0.10621838736639611</v>
      </c>
      <c r="CJ56" s="40">
        <f t="shared" si="30"/>
        <v>0.10494159899782723</v>
      </c>
      <c r="CK56" s="40">
        <f t="shared" si="31"/>
        <v>0.10343498109529933</v>
      </c>
      <c r="CL56" s="40">
        <f t="shared" si="32"/>
        <v>0.10003014403498389</v>
      </c>
      <c r="CM56" s="40">
        <f t="shared" si="33"/>
        <v>9.7759091299119666E-2</v>
      </c>
      <c r="CN56" s="40">
        <f t="shared" si="34"/>
        <v>8.4011064208018904E-2</v>
      </c>
      <c r="CO56" s="40">
        <f t="shared" si="35"/>
        <v>7.7729253209692095E-2</v>
      </c>
      <c r="CQ56" s="11"/>
      <c r="CR56" s="40"/>
    </row>
    <row r="57" spans="2:96">
      <c r="B57" s="31" t="s">
        <v>141</v>
      </c>
      <c r="C57" s="32" t="s">
        <v>142</v>
      </c>
      <c r="D57" s="152">
        <v>0.31229162819724604</v>
      </c>
      <c r="E57" s="152">
        <v>0.31005448076468139</v>
      </c>
      <c r="F57" s="152">
        <v>0.31365835648839707</v>
      </c>
      <c r="G57" s="152">
        <v>0.30637490929418604</v>
      </c>
      <c r="H57" s="152">
        <v>0.30278802808912508</v>
      </c>
      <c r="I57" s="152">
        <v>0.31028508267934529</v>
      </c>
      <c r="J57" s="152">
        <v>0.31036419408293942</v>
      </c>
      <c r="K57" s="152">
        <v>0.3086583860834024</v>
      </c>
      <c r="L57" s="152">
        <v>0.30865895223275247</v>
      </c>
      <c r="M57" s="152">
        <v>0.30733057301280392</v>
      </c>
      <c r="N57" s="152">
        <v>0.30262076390335324</v>
      </c>
      <c r="O57" s="152">
        <v>0.30568133330104713</v>
      </c>
      <c r="P57" s="152">
        <v>0.30224366729730007</v>
      </c>
      <c r="Q57" s="152">
        <v>0.30362524098945892</v>
      </c>
      <c r="R57" s="152">
        <v>0.30872762344756283</v>
      </c>
      <c r="S57" s="152">
        <v>0.31231884458671982</v>
      </c>
      <c r="T57" s="153">
        <v>2</v>
      </c>
      <c r="U57" s="8"/>
      <c r="V57" s="8"/>
      <c r="W57" s="8"/>
      <c r="X57" s="8"/>
      <c r="Y57" s="8"/>
      <c r="Z57" s="8"/>
      <c r="AA57" s="8"/>
      <c r="AB57" s="8"/>
      <c r="AD57" s="154">
        <v>8.4398800544965056</v>
      </c>
      <c r="AE57" s="154">
        <v>8.4464829884053785</v>
      </c>
      <c r="AF57" s="154">
        <v>8.4795098766372909</v>
      </c>
      <c r="AG57" s="154">
        <v>8.5092557310813124</v>
      </c>
      <c r="AH57" s="154">
        <v>8.5371738568836104</v>
      </c>
      <c r="AI57" s="154">
        <v>8.5532196385310417</v>
      </c>
      <c r="AJ57" s="154">
        <v>8.5655990240591819</v>
      </c>
      <c r="AK57" s="154">
        <v>8.584837345463793</v>
      </c>
      <c r="AL57" s="154">
        <v>8.6040926994228908</v>
      </c>
      <c r="AM57" s="154">
        <v>8.619040483058054</v>
      </c>
      <c r="AN57" s="154">
        <v>8.6458912150069551</v>
      </c>
      <c r="AO57" s="154">
        <v>8.683072541145668</v>
      </c>
      <c r="AP57" s="154">
        <v>8.7239982257376401</v>
      </c>
      <c r="AQ57" s="154">
        <v>8.7436059302173224</v>
      </c>
      <c r="AR57" s="154">
        <v>8.7028180128184225</v>
      </c>
      <c r="AS57" s="154">
        <v>8.7241060204506624</v>
      </c>
      <c r="AT57" s="7"/>
      <c r="AU57" s="7"/>
      <c r="AV57" s="11" t="s">
        <v>142</v>
      </c>
      <c r="AW57" s="8">
        <f t="shared" si="2"/>
        <v>-1.720276987139456E-2</v>
      </c>
      <c r="AX57" s="8">
        <f t="shared" si="3"/>
        <v>0.22087113244611775</v>
      </c>
      <c r="AZ57" s="11" t="s">
        <v>150</v>
      </c>
      <c r="BA57" s="8">
        <v>-2.8807529587643165E-2</v>
      </c>
      <c r="BB57" s="8">
        <v>0.87686694333736814</v>
      </c>
      <c r="BE57" s="31" t="s">
        <v>141</v>
      </c>
      <c r="BF57" s="32" t="s">
        <v>142</v>
      </c>
      <c r="BG57" s="40">
        <f t="shared" si="4"/>
        <v>0.34996911585826551</v>
      </c>
      <c r="BH57" s="40">
        <f t="shared" si="5"/>
        <v>0.34946729288119116</v>
      </c>
      <c r="BI57" s="40">
        <f t="shared" si="6"/>
        <v>0.34695724937556582</v>
      </c>
      <c r="BJ57" s="40">
        <f t="shared" si="7"/>
        <v>0.34469656443782026</v>
      </c>
      <c r="BK57" s="40">
        <f t="shared" si="8"/>
        <v>0.34257478687684562</v>
      </c>
      <c r="BL57" s="40">
        <f t="shared" si="9"/>
        <v>0.34135530747164078</v>
      </c>
      <c r="BM57" s="40">
        <f t="shared" si="10"/>
        <v>0.34041447417150217</v>
      </c>
      <c r="BN57" s="40">
        <f t="shared" si="11"/>
        <v>0.33895236174475174</v>
      </c>
      <c r="BO57" s="40">
        <f t="shared" si="12"/>
        <v>0.33748895484386021</v>
      </c>
      <c r="BP57" s="40">
        <f t="shared" si="13"/>
        <v>0.33635292328758781</v>
      </c>
      <c r="BQ57" s="40">
        <f t="shared" si="14"/>
        <v>0.33431226765947142</v>
      </c>
      <c r="BR57" s="40">
        <f t="shared" si="15"/>
        <v>0.33148648687292925</v>
      </c>
      <c r="BS57" s="40">
        <f t="shared" si="16"/>
        <v>0.32837613484393935</v>
      </c>
      <c r="BT57" s="40">
        <f t="shared" si="17"/>
        <v>0.32688594930348347</v>
      </c>
      <c r="BU57" s="40">
        <f t="shared" si="18"/>
        <v>0.32998583102579981</v>
      </c>
      <c r="BV57" s="40">
        <f t="shared" si="19"/>
        <v>0.32836794244574963</v>
      </c>
      <c r="BX57" s="31" t="s">
        <v>141</v>
      </c>
      <c r="BY57" s="32" t="s">
        <v>142</v>
      </c>
      <c r="BZ57" s="40">
        <f t="shared" si="20"/>
        <v>3.7677487661019471E-2</v>
      </c>
      <c r="CA57" s="40">
        <f t="shared" si="21"/>
        <v>3.9412812116509766E-2</v>
      </c>
      <c r="CB57" s="40">
        <f t="shared" si="22"/>
        <v>3.3298892887168752E-2</v>
      </c>
      <c r="CC57" s="40">
        <f t="shared" si="23"/>
        <v>3.8321655143634226E-2</v>
      </c>
      <c r="CD57" s="40">
        <f t="shared" si="24"/>
        <v>3.9786758787720533E-2</v>
      </c>
      <c r="CE57" s="40">
        <f t="shared" si="25"/>
        <v>3.1070224792295487E-2</v>
      </c>
      <c r="CF57" s="40">
        <f t="shared" si="26"/>
        <v>3.0050280088562753E-2</v>
      </c>
      <c r="CG57" s="40">
        <f t="shared" si="27"/>
        <v>3.0293975661349337E-2</v>
      </c>
      <c r="CH57" s="40">
        <f t="shared" si="28"/>
        <v>2.8830002611107741E-2</v>
      </c>
      <c r="CI57" s="40">
        <f t="shared" si="29"/>
        <v>2.9022350274783892E-2</v>
      </c>
      <c r="CJ57" s="40">
        <f t="shared" si="30"/>
        <v>3.1691503756118178E-2</v>
      </c>
      <c r="CK57" s="40">
        <f t="shared" si="31"/>
        <v>2.5805153571882122E-2</v>
      </c>
      <c r="CL57" s="40">
        <f t="shared" si="32"/>
        <v>2.6132467546639282E-2</v>
      </c>
      <c r="CM57" s="40">
        <f t="shared" si="33"/>
        <v>2.3260708314024547E-2</v>
      </c>
      <c r="CN57" s="40">
        <f t="shared" si="34"/>
        <v>2.1258207578236987E-2</v>
      </c>
      <c r="CO57" s="40">
        <f t="shared" si="35"/>
        <v>1.6049097859029804E-2</v>
      </c>
      <c r="CQ57" s="11"/>
      <c r="CR57" s="40"/>
    </row>
    <row r="58" spans="2:96">
      <c r="B58" s="31" t="s">
        <v>143</v>
      </c>
      <c r="C58" s="32" t="s">
        <v>144</v>
      </c>
      <c r="D58" s="152">
        <v>0.47585718148540762</v>
      </c>
      <c r="E58" s="152">
        <v>0.47575237927481817</v>
      </c>
      <c r="F58" s="152">
        <v>0.47744582249925921</v>
      </c>
      <c r="G58" s="152">
        <v>0.47785400308894421</v>
      </c>
      <c r="H58" s="152">
        <v>0.47283597511470643</v>
      </c>
      <c r="I58" s="152">
        <v>0.46321221762019427</v>
      </c>
      <c r="J58" s="152">
        <v>0.46133834444529581</v>
      </c>
      <c r="K58" s="152">
        <v>0.45842651613406615</v>
      </c>
      <c r="L58" s="152">
        <v>0.45472004875409672</v>
      </c>
      <c r="M58" s="152">
        <v>0.45191778796933041</v>
      </c>
      <c r="N58" s="152">
        <v>0.44948807768142385</v>
      </c>
      <c r="O58" s="152">
        <v>0.45021883310774635</v>
      </c>
      <c r="P58" s="152">
        <v>0.45019525421986134</v>
      </c>
      <c r="Q58" s="152">
        <v>0.44873399812953751</v>
      </c>
      <c r="R58" s="152">
        <v>0.45079117134638302</v>
      </c>
      <c r="S58" s="152">
        <v>0.45296296086618776</v>
      </c>
      <c r="T58" s="153">
        <v>4</v>
      </c>
      <c r="U58" s="8"/>
      <c r="V58" s="8"/>
      <c r="W58" s="8"/>
      <c r="X58" s="8"/>
      <c r="Y58" s="8"/>
      <c r="Z58" s="8"/>
      <c r="AA58" s="8"/>
      <c r="AB58" s="8"/>
      <c r="AD58" s="154">
        <v>7.7451884195408951</v>
      </c>
      <c r="AE58" s="154">
        <v>7.9680310977521822</v>
      </c>
      <c r="AF58" s="154">
        <v>8.4734719630732336</v>
      </c>
      <c r="AG58" s="154">
        <v>8.64018537744602</v>
      </c>
      <c r="AH58" s="154">
        <v>8.9562580285238713</v>
      </c>
      <c r="AI58" s="154">
        <v>9.0527587091703996</v>
      </c>
      <c r="AJ58" s="154">
        <v>9.5052741723466081</v>
      </c>
      <c r="AK58" s="154">
        <v>9.6544973128877523</v>
      </c>
      <c r="AL58" s="154">
        <v>9.7570861060173435</v>
      </c>
      <c r="AM58" s="154">
        <v>10.051568126554548</v>
      </c>
      <c r="AN58" s="154">
        <v>10.117383581716958</v>
      </c>
      <c r="AO58" s="154">
        <v>10.103021819150893</v>
      </c>
      <c r="AP58" s="154">
        <v>10.270758842091146</v>
      </c>
      <c r="AQ58" s="154">
        <v>10.351659103341854</v>
      </c>
      <c r="AR58" s="154">
        <v>10.270123755159451</v>
      </c>
      <c r="AS58" s="154">
        <v>10.403060863804166</v>
      </c>
      <c r="AT58" s="7"/>
      <c r="AU58" s="7"/>
      <c r="AV58" s="11" t="s">
        <v>144</v>
      </c>
      <c r="AW58" s="8">
        <f t="shared" si="2"/>
        <v>-1.2306019013801359E-2</v>
      </c>
      <c r="AX58" s="8">
        <f t="shared" si="3"/>
        <v>0.89714309507663492</v>
      </c>
      <c r="AZ58" s="11" t="s">
        <v>417</v>
      </c>
      <c r="BA58" s="8">
        <v>-2.8395563279709792E-2</v>
      </c>
      <c r="BB58" s="8">
        <v>0.17816058731878523</v>
      </c>
      <c r="BE58" s="31" t="s">
        <v>143</v>
      </c>
      <c r="BF58" s="32" t="s">
        <v>144</v>
      </c>
      <c r="BG58" s="40">
        <f t="shared" si="4"/>
        <v>0.40276568011489189</v>
      </c>
      <c r="BH58" s="40">
        <f t="shared" si="5"/>
        <v>0.38582963657083413</v>
      </c>
      <c r="BI58" s="40">
        <f t="shared" si="6"/>
        <v>0.34741613080643419</v>
      </c>
      <c r="BJ58" s="40">
        <f t="shared" si="7"/>
        <v>0.33474591131410247</v>
      </c>
      <c r="BK58" s="40">
        <f t="shared" si="8"/>
        <v>0.31072438983218575</v>
      </c>
      <c r="BL58" s="40">
        <f t="shared" si="9"/>
        <v>0.30339033810304961</v>
      </c>
      <c r="BM58" s="40">
        <f t="shared" si="10"/>
        <v>0.26899916290165771</v>
      </c>
      <c r="BN58" s="40">
        <f t="shared" si="11"/>
        <v>0.25765820422053076</v>
      </c>
      <c r="BO58" s="40">
        <f t="shared" si="12"/>
        <v>0.24986145594268183</v>
      </c>
      <c r="BP58" s="40">
        <f t="shared" si="13"/>
        <v>0.2274808223818543</v>
      </c>
      <c r="BQ58" s="40">
        <f t="shared" si="14"/>
        <v>0.22247884778951121</v>
      </c>
      <c r="BR58" s="40">
        <f t="shared" si="15"/>
        <v>0.22357034174453205</v>
      </c>
      <c r="BS58" s="40">
        <f t="shared" si="16"/>
        <v>0.21082232800107292</v>
      </c>
      <c r="BT58" s="40">
        <f t="shared" si="17"/>
        <v>0.20467390814601905</v>
      </c>
      <c r="BU58" s="40">
        <f t="shared" si="18"/>
        <v>0.21087059460788171</v>
      </c>
      <c r="BV58" s="40">
        <f t="shared" si="19"/>
        <v>0.20076737435088332</v>
      </c>
      <c r="BX58" s="31" t="s">
        <v>143</v>
      </c>
      <c r="BY58" s="32" t="s">
        <v>144</v>
      </c>
      <c r="BZ58" s="40">
        <f t="shared" si="20"/>
        <v>-7.3091501370515732E-2</v>
      </c>
      <c r="CA58" s="40">
        <f t="shared" si="21"/>
        <v>-8.9922742703984038E-2</v>
      </c>
      <c r="CB58" s="40">
        <f t="shared" si="22"/>
        <v>-0.13002969169282502</v>
      </c>
      <c r="CC58" s="40">
        <f t="shared" si="23"/>
        <v>-0.14310809177484174</v>
      </c>
      <c r="CD58" s="40">
        <f t="shared" si="24"/>
        <v>-0.16211158528252068</v>
      </c>
      <c r="CE58" s="40">
        <f t="shared" si="25"/>
        <v>-0.15982187951714466</v>
      </c>
      <c r="CF58" s="40">
        <f t="shared" si="26"/>
        <v>-0.1923391815436381</v>
      </c>
      <c r="CG58" s="40">
        <f t="shared" si="27"/>
        <v>-0.20076831191353539</v>
      </c>
      <c r="CH58" s="40">
        <f t="shared" si="28"/>
        <v>-0.20485859281141489</v>
      </c>
      <c r="CI58" s="40">
        <f t="shared" si="29"/>
        <v>-0.22443696558747611</v>
      </c>
      <c r="CJ58" s="40">
        <f t="shared" si="30"/>
        <v>-0.22700922989191263</v>
      </c>
      <c r="CK58" s="40">
        <f t="shared" si="31"/>
        <v>-0.2266484913632143</v>
      </c>
      <c r="CL58" s="40">
        <f t="shared" si="32"/>
        <v>-0.23937292621878842</v>
      </c>
      <c r="CM58" s="40">
        <f t="shared" si="33"/>
        <v>-0.24406008998351847</v>
      </c>
      <c r="CN58" s="40">
        <f t="shared" si="34"/>
        <v>-0.23992057673850131</v>
      </c>
      <c r="CO58" s="40">
        <f t="shared" si="35"/>
        <v>-0.25219558651530444</v>
      </c>
      <c r="CQ58" s="11"/>
      <c r="CR58" s="40"/>
    </row>
    <row r="59" spans="2:96">
      <c r="B59" s="31" t="s">
        <v>145</v>
      </c>
      <c r="C59" s="32" t="s">
        <v>146</v>
      </c>
      <c r="D59" s="152">
        <v>0.48533420371435643</v>
      </c>
      <c r="E59" s="152">
        <v>0.49234567941412061</v>
      </c>
      <c r="F59" s="152">
        <v>0.48809390630534738</v>
      </c>
      <c r="G59" s="152">
        <v>0.48764016724497888</v>
      </c>
      <c r="H59" s="152">
        <v>0.46710228033484574</v>
      </c>
      <c r="I59" s="152">
        <v>0.48036799489732296</v>
      </c>
      <c r="J59" s="152">
        <v>0.48492187173571594</v>
      </c>
      <c r="K59" s="152">
        <v>0.47535995443482393</v>
      </c>
      <c r="L59" s="152">
        <v>0.49616784716779527</v>
      </c>
      <c r="M59" s="152">
        <v>0.51747032052954756</v>
      </c>
      <c r="N59" s="152">
        <v>0.50537694020818491</v>
      </c>
      <c r="O59" s="152">
        <v>0.47767526659901383</v>
      </c>
      <c r="P59" s="152">
        <v>0.47202697139895156</v>
      </c>
      <c r="Q59" s="152">
        <v>0.4682127007903118</v>
      </c>
      <c r="R59" s="152">
        <v>0.47244458494019864</v>
      </c>
      <c r="S59" s="152">
        <v>0.47544299355117386</v>
      </c>
      <c r="T59" s="153">
        <v>1</v>
      </c>
      <c r="U59" s="8"/>
      <c r="V59" s="8"/>
      <c r="W59" s="8"/>
      <c r="X59" s="8"/>
      <c r="Y59" s="8"/>
      <c r="Z59" s="8"/>
      <c r="AA59" s="8"/>
      <c r="AB59" s="8"/>
      <c r="AD59" s="154">
        <v>6.6214540879541843</v>
      </c>
      <c r="AE59" s="154">
        <v>6.6946927832981746</v>
      </c>
      <c r="AF59" s="154">
        <v>6.7491704850782366</v>
      </c>
      <c r="AG59" s="154">
        <v>6.7393694612802317</v>
      </c>
      <c r="AH59" s="154">
        <v>6.7075557112866129</v>
      </c>
      <c r="AI59" s="154">
        <v>6.5315033548384376</v>
      </c>
      <c r="AJ59" s="154">
        <v>6.5777838403152602</v>
      </c>
      <c r="AK59" s="154">
        <v>6.5658519650219045</v>
      </c>
      <c r="AL59" s="154">
        <v>6.496648944780385</v>
      </c>
      <c r="AM59" s="154">
        <v>6.4702644718513564</v>
      </c>
      <c r="AN59" s="154">
        <v>6.4577306603947182</v>
      </c>
      <c r="AO59" s="154">
        <v>6.4133153582621647</v>
      </c>
      <c r="AP59" s="154">
        <v>6.394557318627319</v>
      </c>
      <c r="AQ59" s="154">
        <v>6.2613963182117613</v>
      </c>
      <c r="AR59" s="154">
        <v>6.2674814267023917</v>
      </c>
      <c r="AS59" s="154">
        <v>6.2351921132830572</v>
      </c>
      <c r="AT59" s="7"/>
      <c r="AU59" s="7"/>
      <c r="AV59" s="11" t="s">
        <v>146</v>
      </c>
      <c r="AW59" s="8">
        <f t="shared" si="2"/>
        <v>1.9041925888935801E-2</v>
      </c>
      <c r="AX59" s="8">
        <f t="shared" si="3"/>
        <v>5.4492554604938709E-2</v>
      </c>
      <c r="AZ59" s="11" t="s">
        <v>216</v>
      </c>
      <c r="BA59" s="8">
        <v>-2.7180158425082094E-2</v>
      </c>
      <c r="BB59" s="8">
        <v>0.6958433819902079</v>
      </c>
      <c r="BE59" s="31" t="s">
        <v>145</v>
      </c>
      <c r="BF59" s="32" t="s">
        <v>146</v>
      </c>
      <c r="BG59" s="40">
        <f t="shared" si="4"/>
        <v>0.48816948931548199</v>
      </c>
      <c r="BH59" s="40">
        <f t="shared" si="5"/>
        <v>0.48260334846933872</v>
      </c>
      <c r="BI59" s="40">
        <f t="shared" si="6"/>
        <v>0.47846304313405397</v>
      </c>
      <c r="BJ59" s="40">
        <f t="shared" si="7"/>
        <v>0.47920792094270237</v>
      </c>
      <c r="BK59" s="40">
        <f t="shared" si="8"/>
        <v>0.4816257659422174</v>
      </c>
      <c r="BL59" s="40">
        <f t="shared" si="9"/>
        <v>0.49500574503227868</v>
      </c>
      <c r="BM59" s="40">
        <f t="shared" si="10"/>
        <v>0.49148842813604021</v>
      </c>
      <c r="BN59" s="40">
        <f t="shared" si="11"/>
        <v>0.49239525065833523</v>
      </c>
      <c r="BO59" s="40">
        <f t="shared" si="12"/>
        <v>0.49765468019669068</v>
      </c>
      <c r="BP59" s="40">
        <f t="shared" si="13"/>
        <v>0.4996599001392969</v>
      </c>
      <c r="BQ59" s="40">
        <f t="shared" si="14"/>
        <v>0.5006124698100014</v>
      </c>
      <c r="BR59" s="40">
        <f t="shared" si="15"/>
        <v>0.50398803277207538</v>
      </c>
      <c r="BS59" s="40">
        <f t="shared" si="16"/>
        <v>0.50541364378432374</v>
      </c>
      <c r="BT59" s="40">
        <f t="shared" si="17"/>
        <v>0.51553387981590615</v>
      </c>
      <c r="BU59" s="40">
        <f t="shared" si="18"/>
        <v>0.5150714115706182</v>
      </c>
      <c r="BV59" s="40">
        <f t="shared" si="19"/>
        <v>0.51752539939048758</v>
      </c>
      <c r="BX59" s="31" t="s">
        <v>145</v>
      </c>
      <c r="BY59" s="32" t="s">
        <v>146</v>
      </c>
      <c r="BZ59" s="40">
        <f t="shared" si="20"/>
        <v>2.8352856011255589E-3</v>
      </c>
      <c r="CA59" s="40">
        <f t="shared" si="21"/>
        <v>-9.7423309447818851E-3</v>
      </c>
      <c r="CB59" s="40">
        <f t="shared" si="22"/>
        <v>-9.6308631712934134E-3</v>
      </c>
      <c r="CC59" s="40">
        <f t="shared" si="23"/>
        <v>-8.4322463022765137E-3</v>
      </c>
      <c r="CD59" s="40">
        <f t="shared" si="24"/>
        <v>1.4523485607371656E-2</v>
      </c>
      <c r="CE59" s="40">
        <f t="shared" si="25"/>
        <v>1.4637750134955718E-2</v>
      </c>
      <c r="CF59" s="40">
        <f t="shared" si="26"/>
        <v>6.5665564003242749E-3</v>
      </c>
      <c r="CG59" s="40">
        <f t="shared" si="27"/>
        <v>1.7035296223511298E-2</v>
      </c>
      <c r="CH59" s="40">
        <f t="shared" si="28"/>
        <v>1.4868330288954068E-3</v>
      </c>
      <c r="CI59" s="40">
        <f t="shared" si="29"/>
        <v>-1.7810420390250659E-2</v>
      </c>
      <c r="CJ59" s="40">
        <f t="shared" si="30"/>
        <v>-4.7644703981835068E-3</v>
      </c>
      <c r="CK59" s="40">
        <f t="shared" si="31"/>
        <v>2.6312766173061553E-2</v>
      </c>
      <c r="CL59" s="40">
        <f t="shared" si="32"/>
        <v>3.3386672385372185E-2</v>
      </c>
      <c r="CM59" s="40">
        <f t="shared" si="33"/>
        <v>4.7321179025594351E-2</v>
      </c>
      <c r="CN59" s="40">
        <f t="shared" si="34"/>
        <v>4.2626826630419556E-2</v>
      </c>
      <c r="CO59" s="40">
        <f t="shared" si="35"/>
        <v>4.2082405839313719E-2</v>
      </c>
      <c r="CQ59" s="11"/>
      <c r="CR59" s="40"/>
    </row>
    <row r="60" spans="2:96">
      <c r="B60" s="31" t="s">
        <v>147</v>
      </c>
      <c r="C60" s="32" t="s">
        <v>148</v>
      </c>
      <c r="D60" s="152">
        <v>0.26223613182448385</v>
      </c>
      <c r="E60" s="152">
        <v>0.26489939591068262</v>
      </c>
      <c r="F60" s="152">
        <v>0.26383463629628989</v>
      </c>
      <c r="G60" s="152">
        <v>0.27812863131356985</v>
      </c>
      <c r="H60" s="152">
        <v>0.27828403569934124</v>
      </c>
      <c r="I60" s="152">
        <v>0.278455032956403</v>
      </c>
      <c r="J60" s="152">
        <v>0.27364018599597262</v>
      </c>
      <c r="K60" s="152">
        <v>0.28032912504542007</v>
      </c>
      <c r="L60" s="152">
        <v>0.27617619808830918</v>
      </c>
      <c r="M60" s="152">
        <v>0.27372971249531847</v>
      </c>
      <c r="N60" s="152">
        <v>0.27562150109768047</v>
      </c>
      <c r="O60" s="152">
        <v>0.27181753183585972</v>
      </c>
      <c r="P60" s="152">
        <v>0.28190255684837179</v>
      </c>
      <c r="Q60" s="152">
        <v>0.27942079561885996</v>
      </c>
      <c r="R60" s="152">
        <v>0.28371672134202891</v>
      </c>
      <c r="S60" s="152">
        <v>0.28718686741305605</v>
      </c>
      <c r="T60" s="153">
        <v>4</v>
      </c>
      <c r="U60" s="8"/>
      <c r="V60" s="8"/>
      <c r="W60" s="8"/>
      <c r="X60" s="8"/>
      <c r="Y60" s="8"/>
      <c r="Z60" s="8"/>
      <c r="AA60" s="8"/>
      <c r="AB60" s="8"/>
      <c r="AD60" s="154">
        <v>8.9585305206153087</v>
      </c>
      <c r="AE60" s="154">
        <v>9.021818620099566</v>
      </c>
      <c r="AF60" s="154">
        <v>9.1357534721451277</v>
      </c>
      <c r="AG60" s="154">
        <v>9.1978534144655697</v>
      </c>
      <c r="AH60" s="154">
        <v>9.2041316662396166</v>
      </c>
      <c r="AI60" s="154">
        <v>9.2998845106737953</v>
      </c>
      <c r="AJ60" s="154">
        <v>9.3776853404056428</v>
      </c>
      <c r="AK60" s="154">
        <v>9.458803933670298</v>
      </c>
      <c r="AL60" s="154">
        <v>9.5324731840550001</v>
      </c>
      <c r="AM60" s="154">
        <v>9.6151494188518196</v>
      </c>
      <c r="AN60" s="154">
        <v>9.7140159177468757</v>
      </c>
      <c r="AO60" s="154">
        <v>9.8219638186525362</v>
      </c>
      <c r="AP60" s="154">
        <v>9.8920572995004843</v>
      </c>
      <c r="AQ60" s="154">
        <v>9.8401494230508568</v>
      </c>
      <c r="AR60" s="154">
        <v>9.688590990982215</v>
      </c>
      <c r="AS60" s="154">
        <v>9.7506530274527119</v>
      </c>
      <c r="AT60" s="7"/>
      <c r="AU60" s="7"/>
      <c r="AV60" s="11" t="s">
        <v>148</v>
      </c>
      <c r="AW60" s="8">
        <f t="shared" si="2"/>
        <v>1.5173338274741623E-2</v>
      </c>
      <c r="AX60" s="8">
        <f t="shared" si="3"/>
        <v>0.4306035070772129</v>
      </c>
      <c r="AZ60" s="11" t="s">
        <v>407</v>
      </c>
      <c r="BA60" s="8">
        <v>-2.6146378663461315E-2</v>
      </c>
      <c r="BB60" s="8">
        <v>0.33212761654399492</v>
      </c>
      <c r="BE60" s="31" t="s">
        <v>147</v>
      </c>
      <c r="BF60" s="32" t="s">
        <v>148</v>
      </c>
      <c r="BG60" s="40">
        <f t="shared" si="4"/>
        <v>0.31055168043323655</v>
      </c>
      <c r="BH60" s="40">
        <f t="shared" si="5"/>
        <v>0.30574178487243298</v>
      </c>
      <c r="BI60" s="40">
        <f t="shared" si="6"/>
        <v>0.29708273611697023</v>
      </c>
      <c r="BJ60" s="40">
        <f t="shared" si="7"/>
        <v>0.29236314050061663</v>
      </c>
      <c r="BK60" s="40">
        <f t="shared" si="8"/>
        <v>0.29188599336578913</v>
      </c>
      <c r="BL60" s="40">
        <f t="shared" si="9"/>
        <v>0.28460877718879152</v>
      </c>
      <c r="BM60" s="40">
        <f t="shared" si="10"/>
        <v>0.27869591412917116</v>
      </c>
      <c r="BN60" s="40">
        <f t="shared" si="11"/>
        <v>0.27253090104105726</v>
      </c>
      <c r="BO60" s="40">
        <f t="shared" si="12"/>
        <v>0.26693203801181997</v>
      </c>
      <c r="BP60" s="40">
        <f t="shared" si="13"/>
        <v>0.26064864416726163</v>
      </c>
      <c r="BQ60" s="40">
        <f t="shared" si="14"/>
        <v>0.25313479025123742</v>
      </c>
      <c r="BR60" s="40">
        <f t="shared" si="15"/>
        <v>0.24493074978240725</v>
      </c>
      <c r="BS60" s="40">
        <f t="shared" si="16"/>
        <v>0.23960364523796318</v>
      </c>
      <c r="BT60" s="40">
        <f t="shared" si="17"/>
        <v>0.24354864384813479</v>
      </c>
      <c r="BU60" s="40">
        <f t="shared" si="18"/>
        <v>0.25506708468535166</v>
      </c>
      <c r="BV60" s="40">
        <f t="shared" si="19"/>
        <v>0.25035036991359383</v>
      </c>
      <c r="BX60" s="31" t="s">
        <v>147</v>
      </c>
      <c r="BY60" s="32" t="s">
        <v>148</v>
      </c>
      <c r="BZ60" s="40">
        <f t="shared" si="20"/>
        <v>4.8315548608752701E-2</v>
      </c>
      <c r="CA60" s="40">
        <f t="shared" si="21"/>
        <v>4.0842388961750353E-2</v>
      </c>
      <c r="CB60" s="40">
        <f t="shared" si="22"/>
        <v>3.3248099820680332E-2</v>
      </c>
      <c r="CC60" s="40">
        <f t="shared" si="23"/>
        <v>1.4234509187046773E-2</v>
      </c>
      <c r="CD60" s="40">
        <f t="shared" si="24"/>
        <v>1.3601957666447895E-2</v>
      </c>
      <c r="CE60" s="40">
        <f t="shared" si="25"/>
        <v>6.1537442323885139E-3</v>
      </c>
      <c r="CF60" s="40">
        <f t="shared" si="26"/>
        <v>5.0557281331985449E-3</v>
      </c>
      <c r="CG60" s="40">
        <f t="shared" si="27"/>
        <v>-7.7982240043628082E-3</v>
      </c>
      <c r="CH60" s="40">
        <f t="shared" si="28"/>
        <v>-9.2441600764892051E-3</v>
      </c>
      <c r="CI60" s="40">
        <f t="shared" si="29"/>
        <v>-1.3081068328056833E-2</v>
      </c>
      <c r="CJ60" s="40">
        <f t="shared" si="30"/>
        <v>-2.2486710846443048E-2</v>
      </c>
      <c r="CK60" s="40">
        <f t="shared" si="31"/>
        <v>-2.6886782053452463E-2</v>
      </c>
      <c r="CL60" s="40">
        <f t="shared" si="32"/>
        <v>-4.2298911610408607E-2</v>
      </c>
      <c r="CM60" s="40">
        <f t="shared" si="33"/>
        <v>-3.5872151770725169E-2</v>
      </c>
      <c r="CN60" s="40">
        <f t="shared" si="34"/>
        <v>-2.8649636656677246E-2</v>
      </c>
      <c r="CO60" s="40">
        <f t="shared" si="35"/>
        <v>-3.6836497499462217E-2</v>
      </c>
      <c r="CQ60" s="11"/>
      <c r="CR60" s="40"/>
    </row>
    <row r="61" spans="2:96">
      <c r="B61" s="31" t="s">
        <v>149</v>
      </c>
      <c r="C61" s="32" t="s">
        <v>150</v>
      </c>
      <c r="D61" s="152">
        <v>0.58374006639477327</v>
      </c>
      <c r="E61" s="152">
        <v>0.58137045919628749</v>
      </c>
      <c r="F61" s="152">
        <v>0.58002721321407202</v>
      </c>
      <c r="G61" s="152">
        <v>0.58030548061386866</v>
      </c>
      <c r="H61" s="152">
        <v>0.58108141614994602</v>
      </c>
      <c r="I61" s="152">
        <v>0.58389574324740545</v>
      </c>
      <c r="J61" s="152">
        <v>0.58321515973134852</v>
      </c>
      <c r="K61" s="152">
        <v>0.57603395227520016</v>
      </c>
      <c r="L61" s="152">
        <v>0.58142563952560977</v>
      </c>
      <c r="M61" s="152">
        <v>0.5778737062350735</v>
      </c>
      <c r="N61" s="152">
        <v>0.5764179415803069</v>
      </c>
      <c r="O61" s="152">
        <v>0.57254203916882707</v>
      </c>
      <c r="P61" s="152">
        <v>0.56957350121042438</v>
      </c>
      <c r="Q61" s="152">
        <v>0.56571144833856335</v>
      </c>
      <c r="R61" s="152">
        <v>0.56707786526527071</v>
      </c>
      <c r="S61" s="152">
        <v>0.56960955303284988</v>
      </c>
      <c r="T61" s="153">
        <v>1</v>
      </c>
      <c r="U61" s="8"/>
      <c r="V61" s="8"/>
      <c r="W61" s="8"/>
      <c r="X61" s="8"/>
      <c r="Y61" s="8"/>
      <c r="Z61" s="8"/>
      <c r="AA61" s="8"/>
      <c r="AB61" s="8"/>
      <c r="AD61" s="154">
        <v>6.1861842731631018</v>
      </c>
      <c r="AE61" s="154">
        <v>6.2735443182869348</v>
      </c>
      <c r="AF61" s="154">
        <v>6.2758967304755284</v>
      </c>
      <c r="AG61" s="154">
        <v>6.2131534318841428</v>
      </c>
      <c r="AH61" s="154">
        <v>6.2365003730449349</v>
      </c>
      <c r="AI61" s="154">
        <v>6.26874367460454</v>
      </c>
      <c r="AJ61" s="154">
        <v>6.3220162593506011</v>
      </c>
      <c r="AK61" s="154">
        <v>6.3108432232966081</v>
      </c>
      <c r="AL61" s="154">
        <v>6.2629535264978378</v>
      </c>
      <c r="AM61" s="154">
        <v>6.3642440936202096</v>
      </c>
      <c r="AN61" s="154">
        <v>6.4499744821333964</v>
      </c>
      <c r="AO61" s="154">
        <v>6.5268415117327976</v>
      </c>
      <c r="AP61" s="154">
        <v>6.609301551146312</v>
      </c>
      <c r="AQ61" s="154">
        <v>6.6857147246318656</v>
      </c>
      <c r="AR61" s="154">
        <v>6.7434666091483022</v>
      </c>
      <c r="AS61" s="154">
        <v>6.7807556785757237</v>
      </c>
      <c r="AT61" s="7"/>
      <c r="AU61" s="7"/>
      <c r="AV61" s="11" t="s">
        <v>150</v>
      </c>
      <c r="AW61" s="8">
        <f t="shared" si="2"/>
        <v>-2.88075295876432E-2</v>
      </c>
      <c r="AX61" s="8">
        <f t="shared" si="3"/>
        <v>0.87686694333736837</v>
      </c>
      <c r="AZ61" s="11" t="s">
        <v>83</v>
      </c>
      <c r="BA61" s="8">
        <v>-2.5918711954289117E-2</v>
      </c>
      <c r="BB61" s="8">
        <v>0.44010905942172723</v>
      </c>
      <c r="BE61" s="31" t="s">
        <v>149</v>
      </c>
      <c r="BF61" s="32" t="s">
        <v>150</v>
      </c>
      <c r="BG61" s="40">
        <f t="shared" si="4"/>
        <v>0.52124999523960425</v>
      </c>
      <c r="BH61" s="40">
        <f t="shared" si="5"/>
        <v>0.51461063181019284</v>
      </c>
      <c r="BI61" s="40">
        <f t="shared" si="6"/>
        <v>0.51443184848385981</v>
      </c>
      <c r="BJ61" s="40">
        <f t="shared" si="7"/>
        <v>0.51920033917680508</v>
      </c>
      <c r="BK61" s="40">
        <f t="shared" si="8"/>
        <v>0.51742597164858495</v>
      </c>
      <c r="BL61" s="40">
        <f t="shared" si="9"/>
        <v>0.51497548073005495</v>
      </c>
      <c r="BM61" s="40">
        <f t="shared" si="10"/>
        <v>0.51092676428935424</v>
      </c>
      <c r="BN61" s="40">
        <f t="shared" si="11"/>
        <v>0.51177591502945774</v>
      </c>
      <c r="BO61" s="40">
        <f t="shared" si="12"/>
        <v>0.5154155319861643</v>
      </c>
      <c r="BP61" s="40">
        <f t="shared" si="13"/>
        <v>0.50771744888486403</v>
      </c>
      <c r="BQ61" s="40">
        <f t="shared" si="14"/>
        <v>0.50120193935786184</v>
      </c>
      <c r="BR61" s="40">
        <f t="shared" si="15"/>
        <v>0.49536004510830733</v>
      </c>
      <c r="BS61" s="40">
        <f t="shared" si="16"/>
        <v>0.48909308211288027</v>
      </c>
      <c r="BT61" s="40">
        <f t="shared" si="17"/>
        <v>0.48328568092797819</v>
      </c>
      <c r="BU61" s="40">
        <f t="shared" si="18"/>
        <v>0.47889653770472895</v>
      </c>
      <c r="BV61" s="40">
        <f t="shared" si="19"/>
        <v>0.47606256842824501</v>
      </c>
      <c r="BX61" s="31" t="s">
        <v>149</v>
      </c>
      <c r="BY61" s="32" t="s">
        <v>150</v>
      </c>
      <c r="BZ61" s="40">
        <f t="shared" si="20"/>
        <v>-6.2490071155169025E-2</v>
      </c>
      <c r="CA61" s="40">
        <f t="shared" si="21"/>
        <v>-6.675982738609465E-2</v>
      </c>
      <c r="CB61" s="40">
        <f t="shared" si="22"/>
        <v>-6.5595364730212213E-2</v>
      </c>
      <c r="CC61" s="40">
        <f t="shared" si="23"/>
        <v>-6.1105141437063581E-2</v>
      </c>
      <c r="CD61" s="40">
        <f t="shared" si="24"/>
        <v>-6.3655444501361069E-2</v>
      </c>
      <c r="CE61" s="40">
        <f t="shared" si="25"/>
        <v>-6.8920262517350506E-2</v>
      </c>
      <c r="CF61" s="40">
        <f t="shared" si="26"/>
        <v>-7.228839544199428E-2</v>
      </c>
      <c r="CG61" s="40">
        <f t="shared" si="27"/>
        <v>-6.4258037245742416E-2</v>
      </c>
      <c r="CH61" s="40">
        <f t="shared" si="28"/>
        <v>-6.6010107539445473E-2</v>
      </c>
      <c r="CI61" s="40">
        <f t="shared" si="29"/>
        <v>-7.0156257350209472E-2</v>
      </c>
      <c r="CJ61" s="40">
        <f t="shared" si="30"/>
        <v>-7.5216002222445066E-2</v>
      </c>
      <c r="CK61" s="40">
        <f t="shared" si="31"/>
        <v>-7.7181994060519732E-2</v>
      </c>
      <c r="CL61" s="40">
        <f t="shared" si="32"/>
        <v>-8.0480419097544109E-2</v>
      </c>
      <c r="CM61" s="40">
        <f t="shared" si="33"/>
        <v>-8.242576741058516E-2</v>
      </c>
      <c r="CN61" s="40">
        <f t="shared" si="34"/>
        <v>-8.8181327560541756E-2</v>
      </c>
      <c r="CO61" s="40">
        <f t="shared" si="35"/>
        <v>-9.3546984604604866E-2</v>
      </c>
      <c r="CQ61" s="11"/>
      <c r="CR61" s="40"/>
    </row>
    <row r="62" spans="2:96">
      <c r="B62" s="31" t="s">
        <v>151</v>
      </c>
      <c r="C62" s="32" t="s">
        <v>152</v>
      </c>
      <c r="D62" s="152">
        <v>0.34376824750197849</v>
      </c>
      <c r="E62" s="152">
        <v>0.3379404459007071</v>
      </c>
      <c r="F62" s="152">
        <v>0.34094569549234205</v>
      </c>
      <c r="G62" s="152">
        <v>0.3405492826169636</v>
      </c>
      <c r="H62" s="152">
        <v>0.3430825779278584</v>
      </c>
      <c r="I62" s="152">
        <v>0.34256396104822495</v>
      </c>
      <c r="J62" s="152">
        <v>0.3428759985617113</v>
      </c>
      <c r="K62" s="152">
        <v>0.34251297424320021</v>
      </c>
      <c r="L62" s="152">
        <v>0.33444075764180464</v>
      </c>
      <c r="M62" s="152">
        <v>0.34224821538482803</v>
      </c>
      <c r="N62" s="152">
        <v>0.34517691371355763</v>
      </c>
      <c r="O62" s="152">
        <v>0.34507962354663674</v>
      </c>
      <c r="P62" s="152">
        <v>0.34491679726461233</v>
      </c>
      <c r="Q62" s="152">
        <v>0.3436732327735828</v>
      </c>
      <c r="R62" s="152">
        <v>0.35082349933863294</v>
      </c>
      <c r="S62" s="152">
        <v>0.35260707933230545</v>
      </c>
      <c r="T62" s="153">
        <v>3</v>
      </c>
      <c r="U62" s="8"/>
      <c r="V62" s="8"/>
      <c r="W62" s="8"/>
      <c r="X62" s="8"/>
      <c r="Y62" s="8"/>
      <c r="Z62" s="8"/>
      <c r="AA62" s="8"/>
      <c r="AB62" s="8"/>
      <c r="AD62" s="154">
        <v>8.2158613189847483</v>
      </c>
      <c r="AE62" s="154">
        <v>8.2523632161078897</v>
      </c>
      <c r="AF62" s="154">
        <v>8.2208737824153264</v>
      </c>
      <c r="AG62" s="154">
        <v>8.225494117435117</v>
      </c>
      <c r="AH62" s="154">
        <v>8.3021302472649836</v>
      </c>
      <c r="AI62" s="154">
        <v>8.2776061340137339</v>
      </c>
      <c r="AJ62" s="154">
        <v>8.2903882664740927</v>
      </c>
      <c r="AK62" s="154">
        <v>8.3153078446619215</v>
      </c>
      <c r="AL62" s="154">
        <v>8.3189617296179943</v>
      </c>
      <c r="AM62" s="154">
        <v>8.3643953072758368</v>
      </c>
      <c r="AN62" s="154">
        <v>8.3651186708428504</v>
      </c>
      <c r="AO62" s="154">
        <v>8.3775794113009177</v>
      </c>
      <c r="AP62" s="154">
        <v>8.3621165071607457</v>
      </c>
      <c r="AQ62" s="154">
        <v>8.3577593960111987</v>
      </c>
      <c r="AR62" s="154">
        <v>8.3211912579822958</v>
      </c>
      <c r="AS62" s="154">
        <v>8.3320065183537597</v>
      </c>
      <c r="AT62" s="7"/>
      <c r="AU62" s="7"/>
      <c r="AV62" s="11" t="s">
        <v>152</v>
      </c>
      <c r="AW62" s="8">
        <f t="shared" si="2"/>
        <v>2.7147799637572679E-2</v>
      </c>
      <c r="AX62" s="8">
        <f t="shared" si="3"/>
        <v>0.11979628761220767</v>
      </c>
      <c r="AZ62" s="11" t="s">
        <v>291</v>
      </c>
      <c r="BA62" s="8">
        <v>-2.5636416177792883E-2</v>
      </c>
      <c r="BB62" s="8">
        <v>0.69017430075748054</v>
      </c>
      <c r="BE62" s="31" t="s">
        <v>151</v>
      </c>
      <c r="BF62" s="32" t="s">
        <v>152</v>
      </c>
      <c r="BG62" s="40">
        <f t="shared" si="4"/>
        <v>0.36699453975715912</v>
      </c>
      <c r="BH62" s="40">
        <f t="shared" si="5"/>
        <v>0.36422039557580033</v>
      </c>
      <c r="BI62" s="40">
        <f t="shared" si="6"/>
        <v>0.36661359253643511</v>
      </c>
      <c r="BJ62" s="40">
        <f t="shared" si="7"/>
        <v>0.36626244707493105</v>
      </c>
      <c r="BK62" s="40">
        <f t="shared" si="8"/>
        <v>0.36043810120786124</v>
      </c>
      <c r="BL62" s="40">
        <f t="shared" si="9"/>
        <v>0.36230193381495623</v>
      </c>
      <c r="BM62" s="40">
        <f t="shared" si="10"/>
        <v>0.36133049174796894</v>
      </c>
      <c r="BN62" s="40">
        <f t="shared" si="11"/>
        <v>0.35943660380569398</v>
      </c>
      <c r="BO62" s="40">
        <f t="shared" si="12"/>
        <v>0.35915890854903243</v>
      </c>
      <c r="BP62" s="40">
        <f t="shared" si="13"/>
        <v>0.35570595664703641</v>
      </c>
      <c r="BQ62" s="40">
        <f t="shared" si="14"/>
        <v>0.35565098101594328</v>
      </c>
      <c r="BR62" s="40">
        <f t="shared" si="15"/>
        <v>0.3547039647411302</v>
      </c>
      <c r="BS62" s="40">
        <f t="shared" si="16"/>
        <v>0.35587914545578325</v>
      </c>
      <c r="BT62" s="40">
        <f t="shared" si="17"/>
        <v>0.35621028590314885</v>
      </c>
      <c r="BU62" s="40">
        <f t="shared" si="18"/>
        <v>0.35898946439334545</v>
      </c>
      <c r="BV62" s="40">
        <f t="shared" si="19"/>
        <v>0.35816750460511426</v>
      </c>
      <c r="BX62" s="31" t="s">
        <v>151</v>
      </c>
      <c r="BY62" s="32" t="s">
        <v>152</v>
      </c>
      <c r="BZ62" s="40">
        <f t="shared" si="20"/>
        <v>2.3226292255180636E-2</v>
      </c>
      <c r="CA62" s="40">
        <f t="shared" si="21"/>
        <v>2.6279949675093228E-2</v>
      </c>
      <c r="CB62" s="40">
        <f t="shared" si="22"/>
        <v>2.5667897044093058E-2</v>
      </c>
      <c r="CC62" s="40">
        <f t="shared" si="23"/>
        <v>2.5713164457967452E-2</v>
      </c>
      <c r="CD62" s="40">
        <f t="shared" si="24"/>
        <v>1.7355523280002838E-2</v>
      </c>
      <c r="CE62" s="40">
        <f t="shared" si="25"/>
        <v>1.9737972766731282E-2</v>
      </c>
      <c r="CF62" s="40">
        <f t="shared" si="26"/>
        <v>1.8454493186257637E-2</v>
      </c>
      <c r="CG62" s="40">
        <f t="shared" si="27"/>
        <v>1.6923629562493769E-2</v>
      </c>
      <c r="CH62" s="40">
        <f t="shared" si="28"/>
        <v>2.4718150907227787E-2</v>
      </c>
      <c r="CI62" s="40">
        <f t="shared" si="29"/>
        <v>1.3457741262208389E-2</v>
      </c>
      <c r="CJ62" s="40">
        <f t="shared" si="30"/>
        <v>1.0474067302385648E-2</v>
      </c>
      <c r="CK62" s="40">
        <f t="shared" si="31"/>
        <v>9.6243411944934576E-3</v>
      </c>
      <c r="CL62" s="40">
        <f t="shared" si="32"/>
        <v>1.0962348191170923E-2</v>
      </c>
      <c r="CM62" s="40">
        <f t="shared" si="33"/>
        <v>1.2537053129566045E-2</v>
      </c>
      <c r="CN62" s="40">
        <f t="shared" si="34"/>
        <v>8.1659650547125096E-3</v>
      </c>
      <c r="CO62" s="40">
        <f t="shared" si="35"/>
        <v>5.560425272808811E-3</v>
      </c>
      <c r="CQ62" s="11"/>
      <c r="CR62" s="40"/>
    </row>
    <row r="63" spans="2:96">
      <c r="B63" s="31" t="s">
        <v>153</v>
      </c>
      <c r="C63" s="32" t="s">
        <v>154</v>
      </c>
      <c r="D63" s="152">
        <v>0.19491658943079102</v>
      </c>
      <c r="E63" s="152">
        <v>0.19622067595555867</v>
      </c>
      <c r="F63" s="152">
        <v>0.19643787839692739</v>
      </c>
      <c r="G63" s="152">
        <v>0.19913520044547087</v>
      </c>
      <c r="H63" s="152">
        <v>0.19864030828412615</v>
      </c>
      <c r="I63" s="152">
        <v>0.19922258458663145</v>
      </c>
      <c r="J63" s="152">
        <v>0.19615969721235924</v>
      </c>
      <c r="K63" s="152">
        <v>0.19710526663723105</v>
      </c>
      <c r="L63" s="152">
        <v>0.1955903499219489</v>
      </c>
      <c r="M63" s="152">
        <v>0.19528656313987244</v>
      </c>
      <c r="N63" s="152">
        <v>0.19387881422762909</v>
      </c>
      <c r="O63" s="152">
        <v>0.21089200179974618</v>
      </c>
      <c r="P63" s="152">
        <v>0.19957502563126109</v>
      </c>
      <c r="Q63" s="152">
        <v>0.20042613916125854</v>
      </c>
      <c r="R63" s="152">
        <v>0.20392505487558291</v>
      </c>
      <c r="S63" s="152">
        <v>0.20770063725318391</v>
      </c>
      <c r="T63" s="153">
        <v>5</v>
      </c>
      <c r="U63" s="8"/>
      <c r="V63" s="8"/>
      <c r="W63" s="8"/>
      <c r="X63" s="8"/>
      <c r="Y63" s="8"/>
      <c r="Z63" s="8"/>
      <c r="AA63" s="8"/>
      <c r="AB63" s="8"/>
      <c r="AD63" s="154">
        <v>9.9939476040767428</v>
      </c>
      <c r="AE63" s="154">
        <v>10.025844063579065</v>
      </c>
      <c r="AF63" s="154">
        <v>10.083146548773577</v>
      </c>
      <c r="AG63" s="154">
        <v>10.129555936189417</v>
      </c>
      <c r="AH63" s="154">
        <v>10.165423664919107</v>
      </c>
      <c r="AI63" s="154">
        <v>10.215391038058048</v>
      </c>
      <c r="AJ63" s="154">
        <v>10.235716773468344</v>
      </c>
      <c r="AK63" s="154">
        <v>10.251338990907287</v>
      </c>
      <c r="AL63" s="154">
        <v>10.268768749205364</v>
      </c>
      <c r="AM63" s="154">
        <v>10.306171523347794</v>
      </c>
      <c r="AN63" s="154">
        <v>10.331500708133749</v>
      </c>
      <c r="AO63" s="154">
        <v>10.370814422722271</v>
      </c>
      <c r="AP63" s="154">
        <v>10.418520669536852</v>
      </c>
      <c r="AQ63" s="154">
        <v>10.423043887688365</v>
      </c>
      <c r="AR63" s="154">
        <v>10.334765251650881</v>
      </c>
      <c r="AS63" s="154">
        <v>10.36274465107295</v>
      </c>
      <c r="AT63" s="7"/>
      <c r="AU63" s="7"/>
      <c r="AV63" s="11" t="s">
        <v>154</v>
      </c>
      <c r="AW63" s="8">
        <f t="shared" si="2"/>
        <v>1.7214303557022831E-2</v>
      </c>
      <c r="AX63" s="8">
        <f t="shared" si="3"/>
        <v>0.23598377800470413</v>
      </c>
      <c r="AZ63" s="11" t="s">
        <v>109</v>
      </c>
      <c r="BA63" s="8">
        <v>-2.4877761668635173E-2</v>
      </c>
      <c r="BB63" s="8">
        <v>0.84162839571736581</v>
      </c>
      <c r="BE63" s="31" t="s">
        <v>153</v>
      </c>
      <c r="BF63" s="32" t="s">
        <v>154</v>
      </c>
      <c r="BG63" s="40">
        <f t="shared" si="4"/>
        <v>0.23185998209016756</v>
      </c>
      <c r="BH63" s="40">
        <f t="shared" si="5"/>
        <v>0.22943585116799103</v>
      </c>
      <c r="BI63" s="40">
        <f t="shared" si="6"/>
        <v>0.22508086229320812</v>
      </c>
      <c r="BJ63" s="40">
        <f t="shared" si="7"/>
        <v>0.22155374884960422</v>
      </c>
      <c r="BK63" s="40">
        <f t="shared" si="8"/>
        <v>0.21882780146614789</v>
      </c>
      <c r="BL63" s="40">
        <f t="shared" si="9"/>
        <v>0.21503028110758837</v>
      </c>
      <c r="BM63" s="40">
        <f t="shared" si="10"/>
        <v>0.21348552521640585</v>
      </c>
      <c r="BN63" s="40">
        <f t="shared" si="11"/>
        <v>0.21229823669104608</v>
      </c>
      <c r="BO63" s="40">
        <f t="shared" si="12"/>
        <v>0.21097357506039227</v>
      </c>
      <c r="BP63" s="40">
        <f t="shared" si="13"/>
        <v>0.20813096422556754</v>
      </c>
      <c r="BQ63" s="40">
        <f t="shared" si="14"/>
        <v>0.20620594618183508</v>
      </c>
      <c r="BR63" s="40">
        <f t="shared" si="15"/>
        <v>0.20321810387310735</v>
      </c>
      <c r="BS63" s="40">
        <f t="shared" si="16"/>
        <v>0.19959242911519925</v>
      </c>
      <c r="BT63" s="40">
        <f t="shared" si="17"/>
        <v>0.19924866453568424</v>
      </c>
      <c r="BU63" s="40">
        <f t="shared" si="18"/>
        <v>0.20595784087453306</v>
      </c>
      <c r="BV63" s="40">
        <f t="shared" si="19"/>
        <v>0.20383140651845577</v>
      </c>
      <c r="BX63" s="31" t="s">
        <v>153</v>
      </c>
      <c r="BY63" s="32" t="s">
        <v>154</v>
      </c>
      <c r="BZ63" s="40">
        <f t="shared" si="20"/>
        <v>3.6943392659376545E-2</v>
      </c>
      <c r="CA63" s="40">
        <f t="shared" si="21"/>
        <v>3.3215175212432363E-2</v>
      </c>
      <c r="CB63" s="40">
        <f t="shared" si="22"/>
        <v>2.8642983896280727E-2</v>
      </c>
      <c r="CC63" s="40">
        <f t="shared" si="23"/>
        <v>2.2418548404133348E-2</v>
      </c>
      <c r="CD63" s="40">
        <f t="shared" si="24"/>
        <v>2.0187493182021732E-2</v>
      </c>
      <c r="CE63" s="40">
        <f t="shared" si="25"/>
        <v>1.5807696520956926E-2</v>
      </c>
      <c r="CF63" s="40">
        <f t="shared" si="26"/>
        <v>1.7325828004046612E-2</v>
      </c>
      <c r="CG63" s="40">
        <f t="shared" si="27"/>
        <v>1.5192970053815036E-2</v>
      </c>
      <c r="CH63" s="40">
        <f t="shared" si="28"/>
        <v>1.5383225138443368E-2</v>
      </c>
      <c r="CI63" s="40">
        <f t="shared" si="29"/>
        <v>1.2844401085695095E-2</v>
      </c>
      <c r="CJ63" s="40">
        <f t="shared" si="30"/>
        <v>1.2327131954205983E-2</v>
      </c>
      <c r="CK63" s="40">
        <f t="shared" si="31"/>
        <v>-7.6738979266388341E-3</v>
      </c>
      <c r="CL63" s="40">
        <f t="shared" si="32"/>
        <v>1.7403483938166486E-5</v>
      </c>
      <c r="CM63" s="40">
        <f t="shared" si="33"/>
        <v>-1.1774746255742985E-3</v>
      </c>
      <c r="CN63" s="40">
        <f t="shared" si="34"/>
        <v>2.032785998950154E-3</v>
      </c>
      <c r="CO63" s="40">
        <f t="shared" si="35"/>
        <v>-3.8692307347281407E-3</v>
      </c>
      <c r="CQ63" s="11"/>
      <c r="CR63" s="40"/>
    </row>
    <row r="64" spans="2:96">
      <c r="B64" s="31" t="s">
        <v>155</v>
      </c>
      <c r="C64" s="32" t="s">
        <v>156</v>
      </c>
      <c r="D64" s="152">
        <v>0.1348520778133708</v>
      </c>
      <c r="E64" s="152">
        <v>0.13384940088773631</v>
      </c>
      <c r="F64" s="152">
        <v>0.13385260554346765</v>
      </c>
      <c r="G64" s="152">
        <v>0.13369832009327412</v>
      </c>
      <c r="H64" s="152">
        <v>0.13332820635144135</v>
      </c>
      <c r="I64" s="152">
        <v>0.1328407259583734</v>
      </c>
      <c r="J64" s="152">
        <v>0.13249962045918032</v>
      </c>
      <c r="K64" s="152">
        <v>0.13215261098735814</v>
      </c>
      <c r="L64" s="152">
        <v>0.13153941528048088</v>
      </c>
      <c r="M64" s="152">
        <v>0.13202855992146922</v>
      </c>
      <c r="N64" s="152">
        <v>0.1338227834124936</v>
      </c>
      <c r="O64" s="152">
        <v>0.14894931031832492</v>
      </c>
      <c r="P64" s="152">
        <v>0.14748995109808852</v>
      </c>
      <c r="Q64" s="152">
        <v>0.15230127870507204</v>
      </c>
      <c r="R64" s="152">
        <v>0.15487629897378666</v>
      </c>
      <c r="S64" s="152">
        <v>0.15904806924041334</v>
      </c>
      <c r="T64" s="153">
        <v>5</v>
      </c>
      <c r="U64" s="8"/>
      <c r="V64" s="8"/>
      <c r="W64" s="8"/>
      <c r="X64" s="8"/>
      <c r="Y64" s="8"/>
      <c r="Z64" s="8"/>
      <c r="AA64" s="8"/>
      <c r="AB64" s="8"/>
      <c r="AD64" s="154">
        <v>10.135451214331791</v>
      </c>
      <c r="AE64" s="154">
        <v>10.143037885477399</v>
      </c>
      <c r="AF64" s="154">
        <v>10.161711577394767</v>
      </c>
      <c r="AG64" s="154">
        <v>10.19255176409256</v>
      </c>
      <c r="AH64" s="154">
        <v>10.220862524888153</v>
      </c>
      <c r="AI64" s="154">
        <v>10.254260545445792</v>
      </c>
      <c r="AJ64" s="154">
        <v>10.267293537612019</v>
      </c>
      <c r="AK64" s="154">
        <v>10.270399576437654</v>
      </c>
      <c r="AL64" s="154">
        <v>10.271734058934852</v>
      </c>
      <c r="AM64" s="154">
        <v>10.289805390461504</v>
      </c>
      <c r="AN64" s="154">
        <v>10.302556257632466</v>
      </c>
      <c r="AO64" s="154">
        <v>10.316499005398322</v>
      </c>
      <c r="AP64" s="154">
        <v>10.330409644971528</v>
      </c>
      <c r="AQ64" s="154">
        <v>10.326972953197277</v>
      </c>
      <c r="AR64" s="154">
        <v>10.294772096267517</v>
      </c>
      <c r="AS64" s="154">
        <v>10.308311334079866</v>
      </c>
      <c r="AT64" s="7"/>
      <c r="AU64" s="7"/>
      <c r="AV64" s="11" t="s">
        <v>156</v>
      </c>
      <c r="AW64" s="8">
        <f t="shared" si="2"/>
        <v>8.1359113757040108E-2</v>
      </c>
      <c r="AX64" s="8">
        <f t="shared" si="3"/>
        <v>0.3038530137661492</v>
      </c>
      <c r="AZ64" s="11" t="s">
        <v>68</v>
      </c>
      <c r="BA64" s="8">
        <v>-2.4582048334848765E-2</v>
      </c>
      <c r="BB64" s="8">
        <v>0.45984437589507482</v>
      </c>
      <c r="BE64" s="31" t="s">
        <v>155</v>
      </c>
      <c r="BF64" s="32" t="s">
        <v>156</v>
      </c>
      <c r="BG64" s="40">
        <f t="shared" si="4"/>
        <v>0.22110570771078386</v>
      </c>
      <c r="BH64" s="40">
        <f t="shared" si="5"/>
        <v>0.22052912070371755</v>
      </c>
      <c r="BI64" s="40">
        <f t="shared" si="6"/>
        <v>0.21910992011799768</v>
      </c>
      <c r="BJ64" s="40">
        <f t="shared" si="7"/>
        <v>0.21676606592896541</v>
      </c>
      <c r="BK64" s="40">
        <f t="shared" si="8"/>
        <v>0.21461444810850039</v>
      </c>
      <c r="BL64" s="40">
        <f t="shared" si="9"/>
        <v>0.21207619854611981</v>
      </c>
      <c r="BM64" s="40">
        <f t="shared" si="10"/>
        <v>0.21108569114148645</v>
      </c>
      <c r="BN64" s="40">
        <f t="shared" si="11"/>
        <v>0.21084963219073827</v>
      </c>
      <c r="BO64" s="40">
        <f t="shared" si="12"/>
        <v>0.21074821152095125</v>
      </c>
      <c r="BP64" s="40">
        <f t="shared" si="13"/>
        <v>0.20937479032492567</v>
      </c>
      <c r="BQ64" s="40">
        <f t="shared" si="14"/>
        <v>0.20840572441993255</v>
      </c>
      <c r="BR64" s="40">
        <f t="shared" si="15"/>
        <v>0.20734607558972751</v>
      </c>
      <c r="BS64" s="40">
        <f t="shared" si="16"/>
        <v>0.20628886698216387</v>
      </c>
      <c r="BT64" s="40">
        <f t="shared" si="17"/>
        <v>0.2065500555570069</v>
      </c>
      <c r="BU64" s="40">
        <f t="shared" si="18"/>
        <v>0.20899732068366872</v>
      </c>
      <c r="BV64" s="40">
        <f t="shared" si="19"/>
        <v>0.20796833860993014</v>
      </c>
      <c r="BX64" s="31" t="s">
        <v>155</v>
      </c>
      <c r="BY64" s="32" t="s">
        <v>156</v>
      </c>
      <c r="BZ64" s="40">
        <f t="shared" si="20"/>
        <v>8.6253629897413059E-2</v>
      </c>
      <c r="CA64" s="40">
        <f t="shared" si="21"/>
        <v>8.6679719815981243E-2</v>
      </c>
      <c r="CB64" s="40">
        <f t="shared" si="22"/>
        <v>8.5257314574530035E-2</v>
      </c>
      <c r="CC64" s="40">
        <f t="shared" si="23"/>
        <v>8.3067745835691292E-2</v>
      </c>
      <c r="CD64" s="40">
        <f t="shared" si="24"/>
        <v>8.1286241757059036E-2</v>
      </c>
      <c r="CE64" s="40">
        <f t="shared" si="25"/>
        <v>7.9235472587746408E-2</v>
      </c>
      <c r="CF64" s="40">
        <f t="shared" si="26"/>
        <v>7.8586070682306136E-2</v>
      </c>
      <c r="CG64" s="40">
        <f t="shared" si="27"/>
        <v>7.8697021203380124E-2</v>
      </c>
      <c r="CH64" s="40">
        <f t="shared" si="28"/>
        <v>7.9208796240470364E-2</v>
      </c>
      <c r="CI64" s="40">
        <f t="shared" si="29"/>
        <v>7.7346230403456451E-2</v>
      </c>
      <c r="CJ64" s="40">
        <f t="shared" si="30"/>
        <v>7.4582941007438952E-2</v>
      </c>
      <c r="CK64" s="40">
        <f t="shared" si="31"/>
        <v>5.8396765271402584E-2</v>
      </c>
      <c r="CL64" s="40">
        <f t="shared" si="32"/>
        <v>5.8798915884075348E-2</v>
      </c>
      <c r="CM64" s="40">
        <f t="shared" si="33"/>
        <v>5.4248776851934855E-2</v>
      </c>
      <c r="CN64" s="40">
        <f t="shared" si="34"/>
        <v>5.4121021709882061E-2</v>
      </c>
      <c r="CO64" s="40">
        <f t="shared" si="35"/>
        <v>4.8920269369516794E-2</v>
      </c>
      <c r="CQ64" s="11"/>
      <c r="CR64" s="40"/>
    </row>
    <row r="65" spans="2:96">
      <c r="B65" s="31" t="s">
        <v>157</v>
      </c>
      <c r="C65" s="32" t="s">
        <v>158</v>
      </c>
      <c r="D65" s="152">
        <v>0.38602824179855361</v>
      </c>
      <c r="E65" s="152">
        <v>0.37539504784074862</v>
      </c>
      <c r="F65" s="152">
        <v>0.37624518556552505</v>
      </c>
      <c r="G65" s="152">
        <v>0.37760503901737469</v>
      </c>
      <c r="H65" s="152">
        <v>0.38138725997682593</v>
      </c>
      <c r="I65" s="152">
        <v>0.37286024581627708</v>
      </c>
      <c r="J65" s="152">
        <v>0.3791713389139677</v>
      </c>
      <c r="K65" s="152">
        <v>0.37990961646518467</v>
      </c>
      <c r="L65" s="152">
        <v>0.35580111190561609</v>
      </c>
      <c r="M65" s="152">
        <v>0.3691135690058111</v>
      </c>
      <c r="N65" s="152">
        <v>0.37073332829643957</v>
      </c>
      <c r="O65" s="152">
        <v>0.36723704669168367</v>
      </c>
      <c r="P65" s="152">
        <v>0.36614014995962768</v>
      </c>
      <c r="Q65" s="152">
        <v>0.36502630503065231</v>
      </c>
      <c r="R65" s="152">
        <v>0.36748840892339679</v>
      </c>
      <c r="S65" s="152">
        <v>0.3704431270940915</v>
      </c>
      <c r="T65" s="153">
        <v>3</v>
      </c>
      <c r="U65" s="8"/>
      <c r="V65" s="8"/>
      <c r="W65" s="8"/>
      <c r="X65" s="8"/>
      <c r="Y65" s="8"/>
      <c r="Z65" s="8"/>
      <c r="AA65" s="8"/>
      <c r="AB65" s="8"/>
      <c r="AD65" s="154">
        <v>9.6090527601639302</v>
      </c>
      <c r="AE65" s="154">
        <v>9.6164595855361785</v>
      </c>
      <c r="AF65" s="154">
        <v>9.6453766365858211</v>
      </c>
      <c r="AG65" s="154">
        <v>9.6539320908407085</v>
      </c>
      <c r="AH65" s="154">
        <v>9.5358549886491755</v>
      </c>
      <c r="AI65" s="154">
        <v>9.4933542655051948</v>
      </c>
      <c r="AJ65" s="154">
        <v>9.4919417183569941</v>
      </c>
      <c r="AK65" s="154">
        <v>9.467709612397277</v>
      </c>
      <c r="AL65" s="154">
        <v>9.4714128960494683</v>
      </c>
      <c r="AM65" s="154">
        <v>9.4646922856781153</v>
      </c>
      <c r="AN65" s="154">
        <v>9.4748961836183199</v>
      </c>
      <c r="AO65" s="154">
        <v>9.4675529072323723</v>
      </c>
      <c r="AP65" s="154">
        <v>9.5029516694237408</v>
      </c>
      <c r="AQ65" s="154">
        <v>9.5075606157258186</v>
      </c>
      <c r="AR65" s="154">
        <v>9.4798762478281358</v>
      </c>
      <c r="AS65" s="154">
        <v>9.4677756043908765</v>
      </c>
      <c r="AT65" s="7"/>
      <c r="AU65" s="7"/>
      <c r="AV65" s="11" t="s">
        <v>158</v>
      </c>
      <c r="AW65" s="8">
        <f t="shared" si="2"/>
        <v>5.7707265787369608E-2</v>
      </c>
      <c r="AX65" s="8">
        <f t="shared" si="3"/>
        <v>0.27326096018700202</v>
      </c>
      <c r="AZ65" s="11" t="s">
        <v>259</v>
      </c>
      <c r="BA65" s="8">
        <v>-2.4407280564416729E-2</v>
      </c>
      <c r="BB65" s="8">
        <v>0.22535272526169092</v>
      </c>
      <c r="BE65" s="31" t="s">
        <v>157</v>
      </c>
      <c r="BF65" s="32" t="s">
        <v>158</v>
      </c>
      <c r="BG65" s="40">
        <f t="shared" si="4"/>
        <v>0.26111199022754128</v>
      </c>
      <c r="BH65" s="40">
        <f t="shared" si="5"/>
        <v>0.26054907149925044</v>
      </c>
      <c r="BI65" s="40">
        <f t="shared" si="6"/>
        <v>0.25835137561947752</v>
      </c>
      <c r="BJ65" s="40">
        <f t="shared" si="7"/>
        <v>0.25770116109610608</v>
      </c>
      <c r="BK65" s="40">
        <f t="shared" si="8"/>
        <v>0.26667502086266259</v>
      </c>
      <c r="BL65" s="40">
        <f t="shared" si="9"/>
        <v>0.26990507582160517</v>
      </c>
      <c r="BM65" s="40">
        <f t="shared" si="10"/>
        <v>0.27001242940486847</v>
      </c>
      <c r="BN65" s="40">
        <f t="shared" si="11"/>
        <v>0.27185406945780688</v>
      </c>
      <c r="BO65" s="40">
        <f t="shared" si="12"/>
        <v>0.2715726199002404</v>
      </c>
      <c r="BP65" s="40">
        <f t="shared" si="13"/>
        <v>0.27208338628846318</v>
      </c>
      <c r="BQ65" s="40">
        <f t="shared" si="14"/>
        <v>0.27130789004500766</v>
      </c>
      <c r="BR65" s="40">
        <f t="shared" si="15"/>
        <v>0.27186597905033971</v>
      </c>
      <c r="BS65" s="40">
        <f t="shared" si="16"/>
        <v>0.26917567312379564</v>
      </c>
      <c r="BT65" s="40">
        <f t="shared" si="17"/>
        <v>0.26882539320483778</v>
      </c>
      <c r="BU65" s="40">
        <f t="shared" si="18"/>
        <v>0.2709294051650617</v>
      </c>
      <c r="BV65" s="40">
        <f t="shared" si="19"/>
        <v>0.27184905406629334</v>
      </c>
      <c r="BX65" s="31" t="s">
        <v>157</v>
      </c>
      <c r="BY65" s="32" t="s">
        <v>158</v>
      </c>
      <c r="BZ65" s="40">
        <f t="shared" si="20"/>
        <v>-0.12491625157101233</v>
      </c>
      <c r="CA65" s="40">
        <f t="shared" si="21"/>
        <v>-0.11484597634149818</v>
      </c>
      <c r="CB65" s="40">
        <f t="shared" si="22"/>
        <v>-0.11789380994604753</v>
      </c>
      <c r="CC65" s="40">
        <f t="shared" si="23"/>
        <v>-0.11990387792126861</v>
      </c>
      <c r="CD65" s="40">
        <f t="shared" si="24"/>
        <v>-0.11471223911416334</v>
      </c>
      <c r="CE65" s="40">
        <f t="shared" si="25"/>
        <v>-0.10295516999467191</v>
      </c>
      <c r="CF65" s="40">
        <f t="shared" si="26"/>
        <v>-0.10915890950909923</v>
      </c>
      <c r="CG65" s="40">
        <f t="shared" si="27"/>
        <v>-0.10805554700737779</v>
      </c>
      <c r="CH65" s="40">
        <f t="shared" si="28"/>
        <v>-8.4228492005375688E-2</v>
      </c>
      <c r="CI65" s="40">
        <f t="shared" si="29"/>
        <v>-9.7030182717347924E-2</v>
      </c>
      <c r="CJ65" s="40">
        <f t="shared" si="30"/>
        <v>-9.9425438251431908E-2</v>
      </c>
      <c r="CK65" s="40">
        <f t="shared" si="31"/>
        <v>-9.5371067641343954E-2</v>
      </c>
      <c r="CL65" s="40">
        <f t="shared" si="32"/>
        <v>-9.6964476835832036E-2</v>
      </c>
      <c r="CM65" s="40">
        <f t="shared" si="33"/>
        <v>-9.6200911825814528E-2</v>
      </c>
      <c r="CN65" s="40">
        <f t="shared" si="34"/>
        <v>-9.6559003758335094E-2</v>
      </c>
      <c r="CO65" s="40">
        <f t="shared" si="35"/>
        <v>-9.8594073027798157E-2</v>
      </c>
      <c r="CQ65" s="11"/>
      <c r="CR65" s="40"/>
    </row>
    <row r="66" spans="2:96">
      <c r="B66" s="31" t="s">
        <v>159</v>
      </c>
      <c r="C66" s="32" t="s">
        <v>160</v>
      </c>
      <c r="D66" s="152">
        <v>0.46559244164849733</v>
      </c>
      <c r="E66" s="152">
        <v>0.46656154824876878</v>
      </c>
      <c r="F66" s="152">
        <v>0.46361318522541817</v>
      </c>
      <c r="G66" s="152">
        <v>0.44608401697550265</v>
      </c>
      <c r="H66" s="152">
        <v>0.45022949970485532</v>
      </c>
      <c r="I66" s="152">
        <v>0.44821185428837468</v>
      </c>
      <c r="J66" s="152">
        <v>0.43581420533925525</v>
      </c>
      <c r="K66" s="152">
        <v>0.44030964180659909</v>
      </c>
      <c r="L66" s="152">
        <v>0.43528021013033874</v>
      </c>
      <c r="M66" s="152">
        <v>0.42847297817092439</v>
      </c>
      <c r="N66" s="152">
        <v>0.45080931083975773</v>
      </c>
      <c r="O66" s="152">
        <v>0.4426387268202156</v>
      </c>
      <c r="P66" s="152">
        <v>0.43927633243341213</v>
      </c>
      <c r="Q66" s="152">
        <v>0.43665300358978459</v>
      </c>
      <c r="R66" s="152">
        <v>0.43500433248057724</v>
      </c>
      <c r="S66" s="152">
        <v>0.43886460065423344</v>
      </c>
      <c r="T66" s="153">
        <v>1</v>
      </c>
      <c r="U66" s="8"/>
      <c r="V66" s="8"/>
      <c r="W66" s="8"/>
      <c r="X66" s="8"/>
      <c r="Y66" s="8"/>
      <c r="Z66" s="8"/>
      <c r="AA66" s="8"/>
      <c r="AB66" s="8"/>
      <c r="AD66" s="154">
        <v>6.9540517960538093</v>
      </c>
      <c r="AE66" s="154">
        <v>6.9383809515394725</v>
      </c>
      <c r="AF66" s="154">
        <v>6.9489250739609236</v>
      </c>
      <c r="AG66" s="154">
        <v>6.9466328233925294</v>
      </c>
      <c r="AH66" s="154">
        <v>6.9728382973696919</v>
      </c>
      <c r="AI66" s="154">
        <v>6.9915812217701321</v>
      </c>
      <c r="AJ66" s="154">
        <v>7.0142010480994923</v>
      </c>
      <c r="AK66" s="154">
        <v>6.948381141721419</v>
      </c>
      <c r="AL66" s="154">
        <v>6.9830337379898877</v>
      </c>
      <c r="AM66" s="154">
        <v>7.0203541737611586</v>
      </c>
      <c r="AN66" s="154">
        <v>7.0403414238575719</v>
      </c>
      <c r="AO66" s="154">
        <v>7.0748880760475625</v>
      </c>
      <c r="AP66" s="154">
        <v>7.1080173963358106</v>
      </c>
      <c r="AQ66" s="154">
        <v>7.1399418752261621</v>
      </c>
      <c r="AR66" s="154">
        <v>7.1581638747258571</v>
      </c>
      <c r="AS66" s="154">
        <v>7.1732733436742473</v>
      </c>
      <c r="AT66" s="7"/>
      <c r="AU66" s="7"/>
      <c r="AV66" s="11" t="s">
        <v>160</v>
      </c>
      <c r="AW66" s="8">
        <f t="shared" si="2"/>
        <v>-8.0858577900507378E-2</v>
      </c>
      <c r="AX66" s="8">
        <f t="shared" si="3"/>
        <v>0.31808828749961399</v>
      </c>
      <c r="AZ66" s="11" t="s">
        <v>403</v>
      </c>
      <c r="BA66" s="8">
        <v>-2.3945700623534336E-2</v>
      </c>
      <c r="BB66" s="8">
        <v>0.23788449984017046</v>
      </c>
      <c r="BE66" s="31" t="s">
        <v>159</v>
      </c>
      <c r="BF66" s="32" t="s">
        <v>160</v>
      </c>
      <c r="BG66" s="40">
        <f t="shared" si="4"/>
        <v>0.46289206349991041</v>
      </c>
      <c r="BH66" s="40">
        <f t="shared" si="5"/>
        <v>0.46408304768300002</v>
      </c>
      <c r="BI66" s="40">
        <f t="shared" si="6"/>
        <v>0.46328169437896971</v>
      </c>
      <c r="BJ66" s="40">
        <f t="shared" si="7"/>
        <v>0.46345590542216775</v>
      </c>
      <c r="BK66" s="40">
        <f t="shared" si="8"/>
        <v>0.46146428939990336</v>
      </c>
      <c r="BL66" s="40">
        <f t="shared" si="9"/>
        <v>0.46003982714546987</v>
      </c>
      <c r="BM66" s="40">
        <f t="shared" si="10"/>
        <v>0.45832072034443849</v>
      </c>
      <c r="BN66" s="40">
        <f t="shared" si="11"/>
        <v>0.46332303322917212</v>
      </c>
      <c r="BO66" s="40">
        <f t="shared" si="12"/>
        <v>0.46068943591276845</v>
      </c>
      <c r="BP66" s="40">
        <f t="shared" si="13"/>
        <v>0.45785308279415193</v>
      </c>
      <c r="BQ66" s="40">
        <f t="shared" si="14"/>
        <v>0.45633405178682451</v>
      </c>
      <c r="BR66" s="40">
        <f t="shared" si="15"/>
        <v>0.45370850622038517</v>
      </c>
      <c r="BS66" s="40">
        <f t="shared" si="16"/>
        <v>0.45119067787847833</v>
      </c>
      <c r="BT66" s="40">
        <f t="shared" si="17"/>
        <v>0.4487644174828116</v>
      </c>
      <c r="BU66" s="40">
        <f t="shared" si="18"/>
        <v>0.44737954552083481</v>
      </c>
      <c r="BV66" s="40">
        <f t="shared" si="19"/>
        <v>0.44623122588075714</v>
      </c>
      <c r="BX66" s="31" t="s">
        <v>159</v>
      </c>
      <c r="BY66" s="32" t="s">
        <v>160</v>
      </c>
      <c r="BZ66" s="40">
        <f t="shared" si="20"/>
        <v>-2.7003781485869238E-3</v>
      </c>
      <c r="CA66" s="40">
        <f t="shared" si="21"/>
        <v>-2.4785005657687598E-3</v>
      </c>
      <c r="CB66" s="40">
        <f t="shared" si="22"/>
        <v>-3.3149084644845672E-4</v>
      </c>
      <c r="CC66" s="40">
        <f t="shared" si="23"/>
        <v>1.7371888446665096E-2</v>
      </c>
      <c r="CD66" s="40">
        <f t="shared" si="24"/>
        <v>1.1234789695048042E-2</v>
      </c>
      <c r="CE66" s="40">
        <f t="shared" si="25"/>
        <v>1.1827972857095193E-2</v>
      </c>
      <c r="CF66" s="40">
        <f t="shared" si="26"/>
        <v>2.2506515005183247E-2</v>
      </c>
      <c r="CG66" s="40">
        <f t="shared" si="27"/>
        <v>2.3013391422573026E-2</v>
      </c>
      <c r="CH66" s="40">
        <f t="shared" si="28"/>
        <v>2.5409225782429712E-2</v>
      </c>
      <c r="CI66" s="40">
        <f t="shared" si="29"/>
        <v>2.9380104623227543E-2</v>
      </c>
      <c r="CJ66" s="40">
        <f t="shared" si="30"/>
        <v>5.5247409470667863E-3</v>
      </c>
      <c r="CK66" s="40">
        <f t="shared" si="31"/>
        <v>1.1069779400169566E-2</v>
      </c>
      <c r="CL66" s="40">
        <f t="shared" si="32"/>
        <v>1.1914345445066199E-2</v>
      </c>
      <c r="CM66" s="40">
        <f t="shared" si="33"/>
        <v>1.2111413893027001E-2</v>
      </c>
      <c r="CN66" s="40">
        <f t="shared" si="34"/>
        <v>1.2375213040257571E-2</v>
      </c>
      <c r="CO66" s="40">
        <f t="shared" si="35"/>
        <v>7.3666252265237042E-3</v>
      </c>
      <c r="CQ66" s="11"/>
      <c r="CR66" s="40"/>
    </row>
    <row r="67" spans="2:96">
      <c r="B67" s="31" t="s">
        <v>161</v>
      </c>
      <c r="C67" s="32" t="s">
        <v>162</v>
      </c>
      <c r="D67" s="152">
        <v>0.27403778655054811</v>
      </c>
      <c r="E67" s="152">
        <v>0.27186182506879475</v>
      </c>
      <c r="F67" s="152">
        <v>0.26706284242372763</v>
      </c>
      <c r="G67" s="152">
        <v>0.26978144724397796</v>
      </c>
      <c r="H67" s="152">
        <v>0.26653992318038094</v>
      </c>
      <c r="I67" s="152">
        <v>0.27423552320750433</v>
      </c>
      <c r="J67" s="152">
        <v>0.26786733398996398</v>
      </c>
      <c r="K67" s="152">
        <v>0.26927202713543813</v>
      </c>
      <c r="L67" s="152">
        <v>0.27000967726739933</v>
      </c>
      <c r="M67" s="152">
        <v>0.2686177157331846</v>
      </c>
      <c r="N67" s="152">
        <v>0.26149860631376737</v>
      </c>
      <c r="O67" s="152">
        <v>0.26674791659185365</v>
      </c>
      <c r="P67" s="152">
        <v>0.26324715456975606</v>
      </c>
      <c r="Q67" s="152">
        <v>0.27930631709321591</v>
      </c>
      <c r="R67" s="152">
        <v>0.28155378671233539</v>
      </c>
      <c r="S67" s="152">
        <v>0.28601648512633576</v>
      </c>
      <c r="T67" s="153">
        <v>2</v>
      </c>
      <c r="U67" s="8"/>
      <c r="V67" s="8"/>
      <c r="W67" s="8"/>
      <c r="X67" s="8"/>
      <c r="Y67" s="8"/>
      <c r="Z67" s="8"/>
      <c r="AA67" s="8"/>
      <c r="AB67" s="8"/>
      <c r="AD67" s="154">
        <v>7.455601780198486</v>
      </c>
      <c r="AE67" s="154">
        <v>7.5770822477725428</v>
      </c>
      <c r="AF67" s="154">
        <v>7.6908523059370202</v>
      </c>
      <c r="AG67" s="154">
        <v>7.7339587693097602</v>
      </c>
      <c r="AH67" s="154">
        <v>7.7743774082474086</v>
      </c>
      <c r="AI67" s="154">
        <v>7.8049468025377884</v>
      </c>
      <c r="AJ67" s="154">
        <v>7.864368913444217</v>
      </c>
      <c r="AK67" s="154">
        <v>7.9299106472707823</v>
      </c>
      <c r="AL67" s="154">
        <v>8.0504904678638276</v>
      </c>
      <c r="AM67" s="154">
        <v>8.1098526115582015</v>
      </c>
      <c r="AN67" s="154">
        <v>8.1915967987699219</v>
      </c>
      <c r="AO67" s="154">
        <v>8.2729278410853304</v>
      </c>
      <c r="AP67" s="154">
        <v>8.3915084439344891</v>
      </c>
      <c r="AQ67" s="154">
        <v>8.4154454077322143</v>
      </c>
      <c r="AR67" s="154">
        <v>8.374521609608804</v>
      </c>
      <c r="AS67" s="154">
        <v>8.4395649359713474</v>
      </c>
      <c r="AT67" s="7"/>
      <c r="AU67" s="7"/>
      <c r="AV67" s="11" t="s">
        <v>162</v>
      </c>
      <c r="AW67" s="8">
        <f t="shared" si="2"/>
        <v>5.2725292965323271E-3</v>
      </c>
      <c r="AX67" s="8">
        <f t="shared" si="3"/>
        <v>6.5710720253411486E-2</v>
      </c>
      <c r="AZ67" s="11" t="s">
        <v>359</v>
      </c>
      <c r="BA67" s="8">
        <v>-2.1742294953039438E-2</v>
      </c>
      <c r="BB67" s="8">
        <v>0.44720741754928128</v>
      </c>
      <c r="BE67" s="31" t="s">
        <v>161</v>
      </c>
      <c r="BF67" s="32" t="s">
        <v>162</v>
      </c>
      <c r="BG67" s="40">
        <f t="shared" si="4"/>
        <v>0.42477426470491508</v>
      </c>
      <c r="BH67" s="40">
        <f t="shared" si="5"/>
        <v>0.41554174916928666</v>
      </c>
      <c r="BI67" s="40">
        <f t="shared" si="6"/>
        <v>0.40689522474878648</v>
      </c>
      <c r="BJ67" s="40">
        <f t="shared" si="7"/>
        <v>0.40361913353245815</v>
      </c>
      <c r="BK67" s="40">
        <f t="shared" si="8"/>
        <v>0.4005473169731969</v>
      </c>
      <c r="BL67" s="40">
        <f t="shared" si="9"/>
        <v>0.39822404300712799</v>
      </c>
      <c r="BM67" s="40">
        <f t="shared" si="10"/>
        <v>0.39370796257823948</v>
      </c>
      <c r="BN67" s="40">
        <f t="shared" si="11"/>
        <v>0.38872679080742045</v>
      </c>
      <c r="BO67" s="40">
        <f t="shared" si="12"/>
        <v>0.37956272444234906</v>
      </c>
      <c r="BP67" s="40">
        <f t="shared" si="13"/>
        <v>0.37505120152157667</v>
      </c>
      <c r="BQ67" s="40">
        <f t="shared" si="14"/>
        <v>0.36883864329348592</v>
      </c>
      <c r="BR67" s="40">
        <f t="shared" si="15"/>
        <v>0.36265748407751486</v>
      </c>
      <c r="BS67" s="40">
        <f t="shared" si="16"/>
        <v>0.35364535826097876</v>
      </c>
      <c r="BT67" s="40">
        <f t="shared" si="17"/>
        <v>0.35182614901235165</v>
      </c>
      <c r="BU67" s="40">
        <f t="shared" si="18"/>
        <v>0.35493635766973086</v>
      </c>
      <c r="BV67" s="40">
        <f t="shared" si="19"/>
        <v>0.34999306486617754</v>
      </c>
      <c r="BX67" s="31" t="s">
        <v>161</v>
      </c>
      <c r="BY67" s="32" t="s">
        <v>162</v>
      </c>
      <c r="BZ67" s="40">
        <f t="shared" si="20"/>
        <v>0.15073647815436697</v>
      </c>
      <c r="CA67" s="40">
        <f t="shared" si="21"/>
        <v>0.14367992410049191</v>
      </c>
      <c r="CB67" s="40">
        <f t="shared" si="22"/>
        <v>0.13983238232505885</v>
      </c>
      <c r="CC67" s="40">
        <f t="shared" si="23"/>
        <v>0.1338376862884802</v>
      </c>
      <c r="CD67" s="40">
        <f t="shared" si="24"/>
        <v>0.13400739379281595</v>
      </c>
      <c r="CE67" s="40">
        <f t="shared" si="25"/>
        <v>0.12398851979962366</v>
      </c>
      <c r="CF67" s="40">
        <f t="shared" si="26"/>
        <v>0.12584062858827549</v>
      </c>
      <c r="CG67" s="40">
        <f t="shared" si="27"/>
        <v>0.11945476367198232</v>
      </c>
      <c r="CH67" s="40">
        <f t="shared" si="28"/>
        <v>0.10955304717494974</v>
      </c>
      <c r="CI67" s="40">
        <f t="shared" si="29"/>
        <v>0.10643348578839207</v>
      </c>
      <c r="CJ67" s="40">
        <f t="shared" si="30"/>
        <v>0.10734003697971856</v>
      </c>
      <c r="CK67" s="40">
        <f t="shared" si="31"/>
        <v>9.5909567485661207E-2</v>
      </c>
      <c r="CL67" s="40">
        <f t="shared" si="32"/>
        <v>9.03982036912227E-2</v>
      </c>
      <c r="CM67" s="40">
        <f t="shared" si="33"/>
        <v>7.2519831919135747E-2</v>
      </c>
      <c r="CN67" s="40">
        <f t="shared" si="34"/>
        <v>7.3382570957395477E-2</v>
      </c>
      <c r="CO67" s="40">
        <f t="shared" si="35"/>
        <v>6.3976579739841777E-2</v>
      </c>
      <c r="CQ67" s="11"/>
      <c r="CR67" s="40"/>
    </row>
    <row r="68" spans="2:96">
      <c r="B68" s="31" t="s">
        <v>163</v>
      </c>
      <c r="C68" s="32" t="s">
        <v>164</v>
      </c>
      <c r="D68" s="152">
        <v>0.14960748083687989</v>
      </c>
      <c r="E68" s="152">
        <v>0.14945631720588393</v>
      </c>
      <c r="F68" s="152">
        <v>0.14910209128282101</v>
      </c>
      <c r="G68" s="152">
        <v>0.14882579377338956</v>
      </c>
      <c r="H68" s="152">
        <v>0.14971893200917752</v>
      </c>
      <c r="I68" s="152">
        <v>0.15029953625272111</v>
      </c>
      <c r="J68" s="152">
        <v>0.14942218942254806</v>
      </c>
      <c r="K68" s="152">
        <v>0.14991762353680885</v>
      </c>
      <c r="L68" s="152">
        <v>0.15081842012946908</v>
      </c>
      <c r="M68" s="152">
        <v>0.15102380212842459</v>
      </c>
      <c r="N68" s="152">
        <v>0.15265206373573353</v>
      </c>
      <c r="O68" s="152">
        <v>0.15513320750756035</v>
      </c>
      <c r="P68" s="152">
        <v>0.15457714249138749</v>
      </c>
      <c r="Q68" s="152">
        <v>0.1708521399282136</v>
      </c>
      <c r="R68" s="152">
        <v>0.17501357747962595</v>
      </c>
      <c r="S68" s="152">
        <v>0.1793178483619241</v>
      </c>
      <c r="T68" s="153">
        <v>5</v>
      </c>
      <c r="U68" s="8"/>
      <c r="V68" s="8"/>
      <c r="W68" s="8"/>
      <c r="X68" s="8"/>
      <c r="Y68" s="8"/>
      <c r="Z68" s="8"/>
      <c r="AA68" s="8"/>
      <c r="AB68" s="8"/>
      <c r="AD68" s="154">
        <v>10.234449938787693</v>
      </c>
      <c r="AE68" s="154">
        <v>10.241039551430696</v>
      </c>
      <c r="AF68" s="154">
        <v>10.256984073057307</v>
      </c>
      <c r="AG68" s="154">
        <v>10.277376121541275</v>
      </c>
      <c r="AH68" s="154">
        <v>10.296798686176396</v>
      </c>
      <c r="AI68" s="154">
        <v>10.326895269040705</v>
      </c>
      <c r="AJ68" s="154">
        <v>10.337723968524903</v>
      </c>
      <c r="AK68" s="154">
        <v>10.335600709557232</v>
      </c>
      <c r="AL68" s="154">
        <v>10.333025409667499</v>
      </c>
      <c r="AM68" s="154">
        <v>10.34532977920426</v>
      </c>
      <c r="AN68" s="154">
        <v>10.353400787666322</v>
      </c>
      <c r="AO68" s="154">
        <v>10.387659599068449</v>
      </c>
      <c r="AP68" s="154">
        <v>10.415227493013342</v>
      </c>
      <c r="AQ68" s="154">
        <v>10.426960589184814</v>
      </c>
      <c r="AR68" s="154">
        <v>10.381420732696679</v>
      </c>
      <c r="AS68" s="154">
        <v>10.394067975291572</v>
      </c>
      <c r="AT68" s="7"/>
      <c r="AU68" s="7"/>
      <c r="AV68" s="11" t="s">
        <v>164</v>
      </c>
      <c r="AW68" s="8">
        <f t="shared" si="2"/>
        <v>0.10866177634929491</v>
      </c>
      <c r="AX68" s="8">
        <f t="shared" si="3"/>
        <v>0.41659549512718119</v>
      </c>
      <c r="AZ68" s="11" t="s">
        <v>40</v>
      </c>
      <c r="BA68" s="8">
        <v>-2.1375702408303388E-2</v>
      </c>
      <c r="BB68" s="8">
        <v>0.79329091145858843</v>
      </c>
      <c r="BE68" s="31" t="s">
        <v>163</v>
      </c>
      <c r="BF68" s="32" t="s">
        <v>164</v>
      </c>
      <c r="BG68" s="40">
        <f t="shared" si="4"/>
        <v>0.21358180465213528</v>
      </c>
      <c r="BH68" s="40">
        <f t="shared" si="5"/>
        <v>0.21308099409126713</v>
      </c>
      <c r="BI68" s="40">
        <f t="shared" si="6"/>
        <v>0.21186921044764462</v>
      </c>
      <c r="BJ68" s="40">
        <f t="shared" si="7"/>
        <v>0.21031941476286309</v>
      </c>
      <c r="BK68" s="40">
        <f t="shared" si="8"/>
        <v>0.2088432998505938</v>
      </c>
      <c r="BL68" s="40">
        <f t="shared" si="9"/>
        <v>0.2065559595529064</v>
      </c>
      <c r="BM68" s="40">
        <f t="shared" si="10"/>
        <v>0.20573297839210736</v>
      </c>
      <c r="BN68" s="40">
        <f t="shared" si="11"/>
        <v>0.20589434607365031</v>
      </c>
      <c r="BO68" s="40">
        <f t="shared" si="12"/>
        <v>0.20609006886527004</v>
      </c>
      <c r="BP68" s="40">
        <f t="shared" si="13"/>
        <v>0.20515493678047625</v>
      </c>
      <c r="BQ68" s="40">
        <f t="shared" si="14"/>
        <v>0.20454154013735948</v>
      </c>
      <c r="BR68" s="40">
        <f t="shared" si="15"/>
        <v>0.20193787047079781</v>
      </c>
      <c r="BS68" s="40">
        <f t="shared" si="16"/>
        <v>0.19984271053098601</v>
      </c>
      <c r="BT68" s="40">
        <f t="shared" si="17"/>
        <v>0.19895099522195414</v>
      </c>
      <c r="BU68" s="40">
        <f t="shared" si="18"/>
        <v>0.20241202431505234</v>
      </c>
      <c r="BV68" s="40">
        <f t="shared" si="19"/>
        <v>0.20145083387784057</v>
      </c>
      <c r="BX68" s="31" t="s">
        <v>163</v>
      </c>
      <c r="BY68" s="32" t="s">
        <v>164</v>
      </c>
      <c r="BZ68" s="40">
        <f t="shared" si="20"/>
        <v>6.3974323815255391E-2</v>
      </c>
      <c r="CA68" s="40">
        <f t="shared" si="21"/>
        <v>6.3624676885383202E-2</v>
      </c>
      <c r="CB68" s="40">
        <f t="shared" si="22"/>
        <v>6.2767119164823609E-2</v>
      </c>
      <c r="CC68" s="40">
        <f t="shared" si="23"/>
        <v>6.149362098947353E-2</v>
      </c>
      <c r="CD68" s="40">
        <f t="shared" si="24"/>
        <v>5.9124367841416281E-2</v>
      </c>
      <c r="CE68" s="40">
        <f t="shared" si="25"/>
        <v>5.6256423300185293E-2</v>
      </c>
      <c r="CF68" s="40">
        <f t="shared" si="26"/>
        <v>5.6310788969559294E-2</v>
      </c>
      <c r="CG68" s="40">
        <f t="shared" si="27"/>
        <v>5.5976722536841467E-2</v>
      </c>
      <c r="CH68" s="40">
        <f t="shared" si="28"/>
        <v>5.5271648735800954E-2</v>
      </c>
      <c r="CI68" s="40">
        <f t="shared" si="29"/>
        <v>5.413113465205166E-2</v>
      </c>
      <c r="CJ68" s="40">
        <f t="shared" si="30"/>
        <v>5.1889476401625945E-2</v>
      </c>
      <c r="CK68" s="40">
        <f t="shared" si="31"/>
        <v>4.6804662963237459E-2</v>
      </c>
      <c r="CL68" s="40">
        <f t="shared" si="32"/>
        <v>4.5265568039598525E-2</v>
      </c>
      <c r="CM68" s="40">
        <f t="shared" si="33"/>
        <v>2.8098855293740538E-2</v>
      </c>
      <c r="CN68" s="40">
        <f t="shared" si="34"/>
        <v>2.7398446835426388E-2</v>
      </c>
      <c r="CO68" s="40">
        <f t="shared" si="35"/>
        <v>2.213298551591647E-2</v>
      </c>
      <c r="CQ68" s="11"/>
      <c r="CR68" s="40"/>
    </row>
    <row r="69" spans="2:96">
      <c r="B69" s="31" t="s">
        <v>165</v>
      </c>
      <c r="C69" s="32" t="s">
        <v>166</v>
      </c>
      <c r="D69" s="152">
        <v>0.44801107628610382</v>
      </c>
      <c r="E69" s="152">
        <v>0.4438350151119686</v>
      </c>
      <c r="F69" s="152">
        <v>0.44283228578026312</v>
      </c>
      <c r="G69" s="152">
        <v>0.44292738788433139</v>
      </c>
      <c r="H69" s="152">
        <v>0.43800048537823266</v>
      </c>
      <c r="I69" s="152">
        <v>0.44122294095120734</v>
      </c>
      <c r="J69" s="152">
        <v>0.44787485629850338</v>
      </c>
      <c r="K69" s="152">
        <v>0.44449417652748363</v>
      </c>
      <c r="L69" s="152">
        <v>0.45369553008136049</v>
      </c>
      <c r="M69" s="152">
        <v>0.44783736212445474</v>
      </c>
      <c r="N69" s="152">
        <v>0.44250927950655167</v>
      </c>
      <c r="O69" s="152">
        <v>0.43563490691275919</v>
      </c>
      <c r="P69" s="152">
        <v>0.43171192454983059</v>
      </c>
      <c r="Q69" s="152">
        <v>0.42965233134801034</v>
      </c>
      <c r="R69" s="152">
        <v>0.43317246610183863</v>
      </c>
      <c r="S69" s="152">
        <v>0.43616348895360096</v>
      </c>
      <c r="T69" s="153">
        <v>1</v>
      </c>
      <c r="U69" s="8"/>
      <c r="V69" s="8"/>
      <c r="W69" s="8"/>
      <c r="X69" s="8"/>
      <c r="Y69" s="8"/>
      <c r="Z69" s="8"/>
      <c r="AA69" s="8"/>
      <c r="AB69" s="8"/>
      <c r="AD69" s="154">
        <v>6.866546692437554</v>
      </c>
      <c r="AE69" s="154">
        <v>6.885359129129311</v>
      </c>
      <c r="AF69" s="154">
        <v>6.9011418584011057</v>
      </c>
      <c r="AG69" s="154">
        <v>6.9224244008680405</v>
      </c>
      <c r="AH69" s="154">
        <v>6.9412536820448079</v>
      </c>
      <c r="AI69" s="154">
        <v>6.9536076189701044</v>
      </c>
      <c r="AJ69" s="154">
        <v>6.9690525173593221</v>
      </c>
      <c r="AK69" s="154">
        <v>6.989560604150193</v>
      </c>
      <c r="AL69" s="154">
        <v>7.0170983492192232</v>
      </c>
      <c r="AM69" s="154">
        <v>7.0489055854031291</v>
      </c>
      <c r="AN69" s="154">
        <v>7.0840887782507149</v>
      </c>
      <c r="AO69" s="154">
        <v>7.1245396650823904</v>
      </c>
      <c r="AP69" s="154">
        <v>7.166031581115341</v>
      </c>
      <c r="AQ69" s="154">
        <v>7.2262024098654996</v>
      </c>
      <c r="AR69" s="154">
        <v>7.2511139919936278</v>
      </c>
      <c r="AS69" s="154">
        <v>7.2781886267509099</v>
      </c>
      <c r="AT69" s="7"/>
      <c r="AU69" s="7"/>
      <c r="AV69" s="11" t="s">
        <v>166</v>
      </c>
      <c r="AW69" s="8">
        <f t="shared" si="2"/>
        <v>-3.3734415570838054E-2</v>
      </c>
      <c r="AX69" s="8">
        <f t="shared" si="3"/>
        <v>0.46397206784912665</v>
      </c>
      <c r="AZ69" s="11" t="s">
        <v>115</v>
      </c>
      <c r="BA69" s="8">
        <v>-2.0824225985071654E-2</v>
      </c>
      <c r="BB69" s="8">
        <v>0.16604078897097271</v>
      </c>
      <c r="BE69" s="31" t="s">
        <v>165</v>
      </c>
      <c r="BF69" s="32" t="s">
        <v>166</v>
      </c>
      <c r="BG69" s="40">
        <f t="shared" si="4"/>
        <v>0.46954245137474582</v>
      </c>
      <c r="BH69" s="40">
        <f t="shared" si="5"/>
        <v>0.46811270618617229</v>
      </c>
      <c r="BI69" s="40">
        <f t="shared" si="6"/>
        <v>0.46691321876151592</v>
      </c>
      <c r="BJ69" s="40">
        <f t="shared" si="7"/>
        <v>0.46529574553402886</v>
      </c>
      <c r="BK69" s="40">
        <f t="shared" si="8"/>
        <v>0.46386472016459457</v>
      </c>
      <c r="BL69" s="40">
        <f t="shared" si="9"/>
        <v>0.46292582095827206</v>
      </c>
      <c r="BM69" s="40">
        <f t="shared" si="10"/>
        <v>0.46175200868069144</v>
      </c>
      <c r="BN69" s="40">
        <f t="shared" si="11"/>
        <v>0.46019339408458526</v>
      </c>
      <c r="BO69" s="40">
        <f t="shared" si="12"/>
        <v>0.45810052545933899</v>
      </c>
      <c r="BP69" s="40">
        <f t="shared" si="13"/>
        <v>0.4556831755093621</v>
      </c>
      <c r="BQ69" s="40">
        <f t="shared" si="14"/>
        <v>0.45300925285294558</v>
      </c>
      <c r="BR69" s="40">
        <f t="shared" si="15"/>
        <v>0.44993498545373833</v>
      </c>
      <c r="BS69" s="40">
        <f t="shared" si="16"/>
        <v>0.44678159983523402</v>
      </c>
      <c r="BT69" s="40">
        <f t="shared" si="17"/>
        <v>0.44220861685022195</v>
      </c>
      <c r="BU69" s="40">
        <f t="shared" si="18"/>
        <v>0.44031533660848421</v>
      </c>
      <c r="BV69" s="40">
        <f t="shared" si="19"/>
        <v>0.43825766436693081</v>
      </c>
      <c r="BX69" s="31" t="s">
        <v>165</v>
      </c>
      <c r="BY69" s="32" t="s">
        <v>166</v>
      </c>
      <c r="BZ69" s="40">
        <f t="shared" si="20"/>
        <v>2.1531375088642002E-2</v>
      </c>
      <c r="CA69" s="40">
        <f t="shared" si="21"/>
        <v>2.4277691074203689E-2</v>
      </c>
      <c r="CB69" s="40">
        <f t="shared" si="22"/>
        <v>2.4080932981252801E-2</v>
      </c>
      <c r="CC69" s="40">
        <f t="shared" si="23"/>
        <v>2.2368357649697468E-2</v>
      </c>
      <c r="CD69" s="40">
        <f t="shared" si="24"/>
        <v>2.5864234786361906E-2</v>
      </c>
      <c r="CE69" s="40">
        <f t="shared" si="25"/>
        <v>2.1702880007064718E-2</v>
      </c>
      <c r="CF69" s="40">
        <f t="shared" si="26"/>
        <v>1.3877152382188063E-2</v>
      </c>
      <c r="CG69" s="40">
        <f t="shared" si="27"/>
        <v>1.569921755710163E-2</v>
      </c>
      <c r="CH69" s="40">
        <f t="shared" si="28"/>
        <v>4.4049953779785045E-3</v>
      </c>
      <c r="CI69" s="40">
        <f t="shared" si="29"/>
        <v>7.845813384907363E-3</v>
      </c>
      <c r="CJ69" s="40">
        <f t="shared" si="30"/>
        <v>1.0499973346393909E-2</v>
      </c>
      <c r="CK69" s="40">
        <f t="shared" si="31"/>
        <v>1.4300078540979144E-2</v>
      </c>
      <c r="CL69" s="40">
        <f t="shared" si="32"/>
        <v>1.5069675285403428E-2</v>
      </c>
      <c r="CM69" s="40">
        <f t="shared" si="33"/>
        <v>1.2556285502211606E-2</v>
      </c>
      <c r="CN69" s="40">
        <f t="shared" si="34"/>
        <v>7.1428705066455822E-3</v>
      </c>
      <c r="CO69" s="40">
        <f t="shared" si="35"/>
        <v>2.0941754133298462E-3</v>
      </c>
      <c r="CQ69" s="11"/>
      <c r="CR69" s="40"/>
    </row>
    <row r="70" spans="2:96">
      <c r="B70" s="31" t="s">
        <v>167</v>
      </c>
      <c r="C70" s="32" t="s">
        <v>168</v>
      </c>
      <c r="D70" s="152">
        <v>0.19133504360232231</v>
      </c>
      <c r="E70" s="152">
        <v>0.19049066111522561</v>
      </c>
      <c r="F70" s="152">
        <v>0.19106193157629969</v>
      </c>
      <c r="G70" s="152">
        <v>0.19059051911054439</v>
      </c>
      <c r="H70" s="152">
        <v>0.19058048875861033</v>
      </c>
      <c r="I70" s="152">
        <v>0.18902777547984695</v>
      </c>
      <c r="J70" s="152">
        <v>0.19209607254182312</v>
      </c>
      <c r="K70" s="152">
        <v>0.19564612841138726</v>
      </c>
      <c r="L70" s="152">
        <v>0.19257829810208968</v>
      </c>
      <c r="M70" s="152">
        <v>0.19205111819929613</v>
      </c>
      <c r="N70" s="152">
        <v>0.19340698436696332</v>
      </c>
      <c r="O70" s="152">
        <v>0.19335132552593978</v>
      </c>
      <c r="P70" s="152">
        <v>0.21640052503373997</v>
      </c>
      <c r="Q70" s="152">
        <v>0.21334642250333846</v>
      </c>
      <c r="R70" s="152">
        <v>0.21742596348644438</v>
      </c>
      <c r="S70" s="152">
        <v>0.2217505044659368</v>
      </c>
      <c r="T70" s="153">
        <v>5</v>
      </c>
      <c r="U70" s="8"/>
      <c r="V70" s="8"/>
      <c r="W70" s="8"/>
      <c r="X70" s="8"/>
      <c r="Y70" s="8"/>
      <c r="Z70" s="8"/>
      <c r="AA70" s="8"/>
      <c r="AB70" s="8"/>
      <c r="AD70" s="154">
        <v>9.7858240895248336</v>
      </c>
      <c r="AE70" s="154">
        <v>9.8021062088463005</v>
      </c>
      <c r="AF70" s="154">
        <v>9.8315065764408214</v>
      </c>
      <c r="AG70" s="154">
        <v>9.8592226656859445</v>
      </c>
      <c r="AH70" s="154">
        <v>9.8884246603215846</v>
      </c>
      <c r="AI70" s="154">
        <v>9.9290602414883278</v>
      </c>
      <c r="AJ70" s="154">
        <v>9.9672071863540399</v>
      </c>
      <c r="AK70" s="154">
        <v>9.9975950815806058</v>
      </c>
      <c r="AL70" s="154">
        <v>10.052062491005405</v>
      </c>
      <c r="AM70" s="154">
        <v>10.09379352485862</v>
      </c>
      <c r="AN70" s="154">
        <v>10.1121463562472</v>
      </c>
      <c r="AO70" s="154">
        <v>10.152376631697919</v>
      </c>
      <c r="AP70" s="154">
        <v>10.192158335010753</v>
      </c>
      <c r="AQ70" s="154">
        <v>10.208154968858583</v>
      </c>
      <c r="AR70" s="154">
        <v>10.184231188691705</v>
      </c>
      <c r="AS70" s="154">
        <v>10.216597340523263</v>
      </c>
      <c r="AT70" s="7"/>
      <c r="AU70" s="7"/>
      <c r="AV70" s="11" t="s">
        <v>168</v>
      </c>
      <c r="AW70" s="8">
        <f t="shared" ref="AW70:AW102" si="36">SLOPE(D70:S70,AD70:AS70)</f>
        <v>5.6599636514406887E-2</v>
      </c>
      <c r="AX70" s="8">
        <f t="shared" ref="AX70:AX102" si="37">PEARSON(D70:S70,AD70:AS70)^2</f>
        <v>0.56891726496003681</v>
      </c>
      <c r="AZ70" s="11" t="s">
        <v>351</v>
      </c>
      <c r="BA70" s="8">
        <v>-1.9579562544093175E-2</v>
      </c>
      <c r="BB70" s="8">
        <v>0.17993556713866599</v>
      </c>
      <c r="BE70" s="31" t="s">
        <v>167</v>
      </c>
      <c r="BF70" s="32" t="s">
        <v>168</v>
      </c>
      <c r="BG70" s="40">
        <f t="shared" ref="BG70:BG133" si="38">$BH$2 + AD70*$BJ$2</f>
        <v>0.24767736919611261</v>
      </c>
      <c r="BH70" s="40">
        <f t="shared" ref="BH70:BH133" si="39">$BH$2 + AE70*$BJ$2</f>
        <v>0.24643992812768112</v>
      </c>
      <c r="BI70" s="40">
        <f t="shared" ref="BI70:BI133" si="40">$BH$2 + AF70*$BJ$2</f>
        <v>0.24420550019049758</v>
      </c>
      <c r="BJ70" s="40">
        <f t="shared" ref="BJ70:BJ133" si="41">$BH$2 + AG70*$BJ$2</f>
        <v>0.24209907740786818</v>
      </c>
      <c r="BK70" s="40">
        <f t="shared" ref="BK70:BK133" si="42">$BH$2 + AH70*$BJ$2</f>
        <v>0.2398797258155595</v>
      </c>
      <c r="BL70" s="40">
        <f t="shared" ref="BL70:BL133" si="43">$BH$2 + AI70*$BJ$2</f>
        <v>0.23679142164688705</v>
      </c>
      <c r="BM70" s="40">
        <f t="shared" ref="BM70:BM133" si="44">$BH$2 + AJ70*$BJ$2</f>
        <v>0.23389225383709289</v>
      </c>
      <c r="BN70" s="40">
        <f t="shared" ref="BN70:BN133" si="45">$BH$2 + AK70*$BJ$2</f>
        <v>0.23158277379987391</v>
      </c>
      <c r="BO70" s="40">
        <f t="shared" ref="BO70:BO133" si="46">$BH$2 + AL70*$BJ$2</f>
        <v>0.22744325068358917</v>
      </c>
      <c r="BP70" s="40">
        <f t="shared" ref="BP70:BP133" si="47">$BH$2 + AM70*$BJ$2</f>
        <v>0.22427169211074482</v>
      </c>
      <c r="BQ70" s="40">
        <f t="shared" ref="BQ70:BQ133" si="48">$BH$2 + AN70*$BJ$2</f>
        <v>0.22287687692521274</v>
      </c>
      <c r="BR70" s="40">
        <f t="shared" ref="BR70:BR133" si="49">$BH$2 + AO70*$BJ$2</f>
        <v>0.21981937599095813</v>
      </c>
      <c r="BS70" s="40">
        <f t="shared" ref="BS70:BS133" si="50">$BH$2 + AP70*$BJ$2</f>
        <v>0.21679596653918276</v>
      </c>
      <c r="BT70" s="40">
        <f t="shared" ref="BT70:BT133" si="51">$BH$2 + AQ70*$BJ$2</f>
        <v>0.21558022236674768</v>
      </c>
      <c r="BU70" s="40">
        <f t="shared" ref="BU70:BU133" si="52">$BH$2 + AR70*$BJ$2</f>
        <v>0.21739842965943046</v>
      </c>
      <c r="BV70" s="40">
        <f t="shared" ref="BV70:BV133" si="53">$BH$2 + AS70*$BJ$2</f>
        <v>0.21493860212023197</v>
      </c>
      <c r="BX70" s="31" t="s">
        <v>167</v>
      </c>
      <c r="BY70" s="32" t="s">
        <v>168</v>
      </c>
      <c r="BZ70" s="40">
        <f t="shared" ref="BZ70:BZ133" si="54">BG70-D70</f>
        <v>5.6342325593790293E-2</v>
      </c>
      <c r="CA70" s="40">
        <f t="shared" ref="CA70:CA133" si="55">BH70-E70</f>
        <v>5.5949267012455506E-2</v>
      </c>
      <c r="CB70" s="40">
        <f t="shared" ref="CB70:CB133" si="56">BI70-F70</f>
        <v>5.3143568614197889E-2</v>
      </c>
      <c r="CC70" s="40">
        <f t="shared" ref="CC70:CC133" si="57">BJ70-G70</f>
        <v>5.1508558297323787E-2</v>
      </c>
      <c r="CD70" s="40">
        <f t="shared" ref="CD70:CD133" si="58">BK70-H70</f>
        <v>4.9299237056949163E-2</v>
      </c>
      <c r="CE70" s="40">
        <f t="shared" ref="CE70:CE133" si="59">BL70-I70</f>
        <v>4.7763646167040097E-2</v>
      </c>
      <c r="CF70" s="40">
        <f t="shared" ref="CF70:CF133" si="60">BM70-J70</f>
        <v>4.1796181295269769E-2</v>
      </c>
      <c r="CG70" s="40">
        <f t="shared" ref="CG70:CG133" si="61">BN70-K70</f>
        <v>3.5936645388486649E-2</v>
      </c>
      <c r="CH70" s="40">
        <f t="shared" ref="CH70:CH133" si="62">BO70-L70</f>
        <v>3.4864952581499492E-2</v>
      </c>
      <c r="CI70" s="40">
        <f t="shared" ref="CI70:CI133" si="63">BP70-M70</f>
        <v>3.2220573911448697E-2</v>
      </c>
      <c r="CJ70" s="40">
        <f t="shared" ref="CJ70:CJ133" si="64">BQ70-N70</f>
        <v>2.9469892558249416E-2</v>
      </c>
      <c r="CK70" s="40">
        <f t="shared" ref="CK70:CK133" si="65">BR70-O70</f>
        <v>2.646805046501835E-2</v>
      </c>
      <c r="CL70" s="40">
        <f t="shared" ref="CL70:CL133" si="66">BS70-P70</f>
        <v>3.954415054427951E-4</v>
      </c>
      <c r="CM70" s="40">
        <f t="shared" ref="CM70:CM133" si="67">BT70-Q70</f>
        <v>2.2337998634092138E-3</v>
      </c>
      <c r="CN70" s="40">
        <f t="shared" ref="CN70:CN133" si="68">BU70-R70</f>
        <v>-2.7533827013925816E-5</v>
      </c>
      <c r="CO70" s="40">
        <f t="shared" ref="CO70:CO133" si="69">BV70-S70</f>
        <v>-6.8119023457048344E-3</v>
      </c>
      <c r="CQ70" s="11"/>
      <c r="CR70" s="40"/>
    </row>
    <row r="71" spans="2:96">
      <c r="B71" s="31" t="s">
        <v>169</v>
      </c>
      <c r="C71" s="32" t="s">
        <v>170</v>
      </c>
      <c r="D71" s="152">
        <v>0.32627564468948766</v>
      </c>
      <c r="E71" s="152">
        <v>0.32597125357601203</v>
      </c>
      <c r="F71" s="152">
        <v>0.32493873293730274</v>
      </c>
      <c r="G71" s="152">
        <v>0.32308445091767873</v>
      </c>
      <c r="H71" s="152">
        <v>0.32143527180992465</v>
      </c>
      <c r="I71" s="152">
        <v>0.32371006855789214</v>
      </c>
      <c r="J71" s="152">
        <v>0.32326899132211978</v>
      </c>
      <c r="K71" s="152">
        <v>0.32763286218633009</v>
      </c>
      <c r="L71" s="152">
        <v>0.32387503193448358</v>
      </c>
      <c r="M71" s="152">
        <v>0.32498334587512684</v>
      </c>
      <c r="N71" s="152">
        <v>0.32562567883777011</v>
      </c>
      <c r="O71" s="152">
        <v>0.32704678844532198</v>
      </c>
      <c r="P71" s="152">
        <v>0.32808682595568878</v>
      </c>
      <c r="Q71" s="152">
        <v>0.32950808220835243</v>
      </c>
      <c r="R71" s="152">
        <v>0.33215023812988881</v>
      </c>
      <c r="S71" s="152">
        <v>0.3358047597269298</v>
      </c>
      <c r="T71" s="153">
        <v>3</v>
      </c>
      <c r="U71" s="8"/>
      <c r="V71" s="8"/>
      <c r="W71" s="8"/>
      <c r="X71" s="8"/>
      <c r="Y71" s="8"/>
      <c r="Z71" s="8"/>
      <c r="AA71" s="8"/>
      <c r="AB71" s="8"/>
      <c r="AD71" s="154">
        <v>8.5362428887296034</v>
      </c>
      <c r="AE71" s="154">
        <v>8.5710857625360966</v>
      </c>
      <c r="AF71" s="154">
        <v>8.6135641427338747</v>
      </c>
      <c r="AG71" s="154">
        <v>8.6759419763296268</v>
      </c>
      <c r="AH71" s="154">
        <v>8.7712677761468143</v>
      </c>
      <c r="AI71" s="154">
        <v>8.8888709097197278</v>
      </c>
      <c r="AJ71" s="154">
        <v>8.8470499305557659</v>
      </c>
      <c r="AK71" s="154">
        <v>8.8659559621338673</v>
      </c>
      <c r="AL71" s="154">
        <v>8.9443775053499621</v>
      </c>
      <c r="AM71" s="154">
        <v>8.8746193710116046</v>
      </c>
      <c r="AN71" s="154">
        <v>8.9853087468506949</v>
      </c>
      <c r="AO71" s="154">
        <v>8.9626826894114675</v>
      </c>
      <c r="AP71" s="154">
        <v>9.0036687256499537</v>
      </c>
      <c r="AQ71" s="154">
        <v>9.0090731686271255</v>
      </c>
      <c r="AR71" s="154">
        <v>8.9349919482843259</v>
      </c>
      <c r="AS71" s="154">
        <v>8.9658947300063137</v>
      </c>
      <c r="AT71" s="7"/>
      <c r="AU71" s="7"/>
      <c r="AV71" s="11" t="s">
        <v>170</v>
      </c>
      <c r="AW71" s="8">
        <f t="shared" si="36"/>
        <v>9.0555021316459875E-3</v>
      </c>
      <c r="AX71" s="8">
        <f t="shared" si="37"/>
        <v>0.15552025080585347</v>
      </c>
      <c r="AZ71" s="11" t="s">
        <v>393</v>
      </c>
      <c r="BA71" s="8">
        <v>-1.9325356091785456E-2</v>
      </c>
      <c r="BB71" s="8">
        <v>4.5961961034492189E-2</v>
      </c>
      <c r="BE71" s="31" t="s">
        <v>169</v>
      </c>
      <c r="BF71" s="32" t="s">
        <v>170</v>
      </c>
      <c r="BG71" s="40">
        <f t="shared" si="38"/>
        <v>0.34264554045655016</v>
      </c>
      <c r="BH71" s="40">
        <f t="shared" si="39"/>
        <v>0.33999748204725666</v>
      </c>
      <c r="BI71" s="40">
        <f t="shared" si="40"/>
        <v>0.33676912515222546</v>
      </c>
      <c r="BJ71" s="40">
        <f t="shared" si="41"/>
        <v>0.33202840979894832</v>
      </c>
      <c r="BK71" s="40">
        <f t="shared" si="42"/>
        <v>0.32478364901284207</v>
      </c>
      <c r="BL71" s="40">
        <f t="shared" si="43"/>
        <v>0.3158458108613007</v>
      </c>
      <c r="BM71" s="40">
        <f t="shared" si="44"/>
        <v>0.31902420527776176</v>
      </c>
      <c r="BN71" s="40">
        <f t="shared" si="45"/>
        <v>0.31758734687782608</v>
      </c>
      <c r="BO71" s="40">
        <f t="shared" si="46"/>
        <v>0.31162730959340279</v>
      </c>
      <c r="BP71" s="40">
        <f t="shared" si="47"/>
        <v>0.31692892780311799</v>
      </c>
      <c r="BQ71" s="40">
        <f t="shared" si="48"/>
        <v>0.30851653523934719</v>
      </c>
      <c r="BR71" s="40">
        <f t="shared" si="49"/>
        <v>0.31023611560472841</v>
      </c>
      <c r="BS71" s="40">
        <f t="shared" si="50"/>
        <v>0.30712117685060347</v>
      </c>
      <c r="BT71" s="40">
        <f t="shared" si="51"/>
        <v>0.30671043918433838</v>
      </c>
      <c r="BU71" s="40">
        <f t="shared" si="52"/>
        <v>0.3123406119303912</v>
      </c>
      <c r="BV71" s="40">
        <f t="shared" si="53"/>
        <v>0.30999200051952014</v>
      </c>
      <c r="BX71" s="31" t="s">
        <v>169</v>
      </c>
      <c r="BY71" s="32" t="s">
        <v>170</v>
      </c>
      <c r="BZ71" s="40">
        <f t="shared" si="54"/>
        <v>1.6369895767062492E-2</v>
      </c>
      <c r="CA71" s="40">
        <f t="shared" si="55"/>
        <v>1.4026228471244628E-2</v>
      </c>
      <c r="CB71" s="40">
        <f t="shared" si="56"/>
        <v>1.1830392214922714E-2</v>
      </c>
      <c r="CC71" s="40">
        <f t="shared" si="57"/>
        <v>8.9439588812695869E-3</v>
      </c>
      <c r="CD71" s="40">
        <f t="shared" si="58"/>
        <v>3.3483772029174186E-3</v>
      </c>
      <c r="CE71" s="40">
        <f t="shared" si="59"/>
        <v>-7.8642576965914368E-3</v>
      </c>
      <c r="CF71" s="40">
        <f t="shared" si="60"/>
        <v>-4.2447860443580177E-3</v>
      </c>
      <c r="CG71" s="40">
        <f t="shared" si="61"/>
        <v>-1.0045515308504005E-2</v>
      </c>
      <c r="CH71" s="40">
        <f t="shared" si="62"/>
        <v>-1.2247722341080791E-2</v>
      </c>
      <c r="CI71" s="40">
        <f t="shared" si="63"/>
        <v>-8.054418072008851E-3</v>
      </c>
      <c r="CJ71" s="40">
        <f t="shared" si="64"/>
        <v>-1.7109143598422916E-2</v>
      </c>
      <c r="CK71" s="40">
        <f t="shared" si="65"/>
        <v>-1.6810672840593566E-2</v>
      </c>
      <c r="CL71" s="40">
        <f t="shared" si="66"/>
        <v>-2.0965649105085304E-2</v>
      </c>
      <c r="CM71" s="40">
        <f t="shared" si="67"/>
        <v>-2.2797643024014047E-2</v>
      </c>
      <c r="CN71" s="40">
        <f t="shared" si="68"/>
        <v>-1.980962619949761E-2</v>
      </c>
      <c r="CO71" s="40">
        <f t="shared" si="69"/>
        <v>-2.5812759207409663E-2</v>
      </c>
      <c r="CQ71" s="11"/>
      <c r="CR71" s="40"/>
    </row>
    <row r="72" spans="2:96">
      <c r="B72" s="31" t="s">
        <v>171</v>
      </c>
      <c r="C72" s="32" t="s">
        <v>172</v>
      </c>
      <c r="D72" s="152">
        <v>0.34673217940318124</v>
      </c>
      <c r="E72" s="152">
        <v>0.34811632711041712</v>
      </c>
      <c r="F72" s="152">
        <v>0.34512242957024425</v>
      </c>
      <c r="G72" s="152">
        <v>0.34090058164152476</v>
      </c>
      <c r="H72" s="152">
        <v>0.33617009149612848</v>
      </c>
      <c r="I72" s="152">
        <v>0.33228394356557295</v>
      </c>
      <c r="J72" s="152">
        <v>0.33421396031954992</v>
      </c>
      <c r="K72" s="152">
        <v>0.33476086133462113</v>
      </c>
      <c r="L72" s="152">
        <v>0.33395302393169818</v>
      </c>
      <c r="M72" s="152">
        <v>0.33060242309921262</v>
      </c>
      <c r="N72" s="152">
        <v>0.33095022497877796</v>
      </c>
      <c r="O72" s="152">
        <v>0.32857659229638225</v>
      </c>
      <c r="P72" s="152">
        <v>0.32928779319476115</v>
      </c>
      <c r="Q72" s="152">
        <v>0.33150570269299834</v>
      </c>
      <c r="R72" s="152">
        <v>0.33532809969511201</v>
      </c>
      <c r="S72" s="152">
        <v>0.33934427673787254</v>
      </c>
      <c r="T72" s="153">
        <v>2</v>
      </c>
      <c r="U72" s="8"/>
      <c r="V72" s="8"/>
      <c r="W72" s="8"/>
      <c r="X72" s="8"/>
      <c r="Y72" s="8"/>
      <c r="Z72" s="8"/>
      <c r="AA72" s="8"/>
      <c r="AB72" s="8"/>
      <c r="AD72" s="154">
        <v>8.2061321590206955</v>
      </c>
      <c r="AE72" s="154">
        <v>8.2124148944142892</v>
      </c>
      <c r="AF72" s="154">
        <v>8.2323664626537418</v>
      </c>
      <c r="AG72" s="154">
        <v>8.2582338205480283</v>
      </c>
      <c r="AH72" s="154">
        <v>8.2727757263219104</v>
      </c>
      <c r="AI72" s="154">
        <v>8.2845254964236741</v>
      </c>
      <c r="AJ72" s="154">
        <v>8.2833533613475119</v>
      </c>
      <c r="AK72" s="154">
        <v>8.2966375403745065</v>
      </c>
      <c r="AL72" s="154">
        <v>8.2967078547936328</v>
      </c>
      <c r="AM72" s="154">
        <v>8.3027500616134606</v>
      </c>
      <c r="AN72" s="154">
        <v>8.3099122433092987</v>
      </c>
      <c r="AO72" s="154">
        <v>8.3375361852893537</v>
      </c>
      <c r="AP72" s="154">
        <v>8.3740156080887242</v>
      </c>
      <c r="AQ72" s="154">
        <v>8.3818934770688447</v>
      </c>
      <c r="AR72" s="154">
        <v>8.3630194957139565</v>
      </c>
      <c r="AS72" s="154">
        <v>8.3747365048622253</v>
      </c>
      <c r="AT72" s="7"/>
      <c r="AU72" s="7"/>
      <c r="AV72" s="11" t="s">
        <v>172</v>
      </c>
      <c r="AW72" s="8">
        <f t="shared" si="36"/>
        <v>-8.0209514368708823E-2</v>
      </c>
      <c r="AX72" s="8">
        <f t="shared" si="37"/>
        <v>0.5264304953023996</v>
      </c>
      <c r="AZ72" s="11" t="s">
        <v>229</v>
      </c>
      <c r="BA72" s="8">
        <v>-1.7446893514414447E-2</v>
      </c>
      <c r="BB72" s="8">
        <v>0.75150661475905278</v>
      </c>
      <c r="BE72" s="31" t="s">
        <v>171</v>
      </c>
      <c r="BF72" s="32" t="s">
        <v>172</v>
      </c>
      <c r="BG72" s="40">
        <f t="shared" si="38"/>
        <v>0.36773395591442715</v>
      </c>
      <c r="BH72" s="40">
        <f t="shared" si="39"/>
        <v>0.36725646802451395</v>
      </c>
      <c r="BI72" s="40">
        <f t="shared" si="40"/>
        <v>0.36574014883831563</v>
      </c>
      <c r="BJ72" s="40">
        <f t="shared" si="41"/>
        <v>0.36377422963834982</v>
      </c>
      <c r="BK72" s="40">
        <f t="shared" si="42"/>
        <v>0.36266904479953477</v>
      </c>
      <c r="BL72" s="40">
        <f t="shared" si="43"/>
        <v>0.3617760622718007</v>
      </c>
      <c r="BM72" s="40">
        <f t="shared" si="44"/>
        <v>0.36186514453758911</v>
      </c>
      <c r="BN72" s="40">
        <f t="shared" si="45"/>
        <v>0.36085554693153743</v>
      </c>
      <c r="BO72" s="40">
        <f t="shared" si="46"/>
        <v>0.36085020303568383</v>
      </c>
      <c r="BP72" s="40">
        <f t="shared" si="47"/>
        <v>0.36039099531737695</v>
      </c>
      <c r="BQ72" s="40">
        <f t="shared" si="48"/>
        <v>0.35984666950849331</v>
      </c>
      <c r="BR72" s="40">
        <f t="shared" si="49"/>
        <v>0.3577472499180091</v>
      </c>
      <c r="BS72" s="40">
        <f t="shared" si="50"/>
        <v>0.35497481378525697</v>
      </c>
      <c r="BT72" s="40">
        <f t="shared" si="51"/>
        <v>0.35437609574276774</v>
      </c>
      <c r="BU72" s="40">
        <f t="shared" si="52"/>
        <v>0.35581051832573929</v>
      </c>
      <c r="BV72" s="40">
        <f t="shared" si="53"/>
        <v>0.35492002563047087</v>
      </c>
      <c r="BX72" s="31" t="s">
        <v>171</v>
      </c>
      <c r="BY72" s="32" t="s">
        <v>172</v>
      </c>
      <c r="BZ72" s="40">
        <f t="shared" si="54"/>
        <v>2.1001776511245906E-2</v>
      </c>
      <c r="CA72" s="40">
        <f t="shared" si="55"/>
        <v>1.9140140914096826E-2</v>
      </c>
      <c r="CB72" s="40">
        <f t="shared" si="56"/>
        <v>2.0617719268071377E-2</v>
      </c>
      <c r="CC72" s="40">
        <f t="shared" si="57"/>
        <v>2.2873647996825064E-2</v>
      </c>
      <c r="CD72" s="40">
        <f t="shared" si="58"/>
        <v>2.6498953303406292E-2</v>
      </c>
      <c r="CE72" s="40">
        <f t="shared" si="59"/>
        <v>2.9492118706227755E-2</v>
      </c>
      <c r="CF72" s="40">
        <f t="shared" si="60"/>
        <v>2.7651184218039193E-2</v>
      </c>
      <c r="CG72" s="40">
        <f t="shared" si="61"/>
        <v>2.6094685596916301E-2</v>
      </c>
      <c r="CH72" s="40">
        <f t="shared" si="62"/>
        <v>2.6897179103985647E-2</v>
      </c>
      <c r="CI72" s="40">
        <f t="shared" si="63"/>
        <v>2.9788572218164333E-2</v>
      </c>
      <c r="CJ72" s="40">
        <f t="shared" si="64"/>
        <v>2.8896444529715348E-2</v>
      </c>
      <c r="CK72" s="40">
        <f t="shared" si="65"/>
        <v>2.917065762162685E-2</v>
      </c>
      <c r="CL72" s="40">
        <f t="shared" si="66"/>
        <v>2.5687020590495824E-2</v>
      </c>
      <c r="CM72" s="40">
        <f t="shared" si="67"/>
        <v>2.28703930497694E-2</v>
      </c>
      <c r="CN72" s="40">
        <f t="shared" si="68"/>
        <v>2.0482418630627275E-2</v>
      </c>
      <c r="CO72" s="40">
        <f t="shared" si="69"/>
        <v>1.5575748892598329E-2</v>
      </c>
      <c r="CQ72" s="11"/>
      <c r="CR72" s="40"/>
    </row>
    <row r="73" spans="2:96">
      <c r="B73" s="31" t="s">
        <v>173</v>
      </c>
      <c r="C73" s="32" t="s">
        <v>174</v>
      </c>
      <c r="D73" s="152">
        <v>0.50437593781598111</v>
      </c>
      <c r="E73" s="152">
        <v>0.49893512419370856</v>
      </c>
      <c r="F73" s="152">
        <v>0.49749243162428075</v>
      </c>
      <c r="G73" s="152">
        <v>0.49393496205973014</v>
      </c>
      <c r="H73" s="152">
        <v>0.49557216712098268</v>
      </c>
      <c r="I73" s="152">
        <v>0.49427459350188102</v>
      </c>
      <c r="J73" s="152">
        <v>0.49682624332665304</v>
      </c>
      <c r="K73" s="152">
        <v>0.49891641720814023</v>
      </c>
      <c r="L73" s="152">
        <v>0.50127440158429548</v>
      </c>
      <c r="M73" s="152">
        <v>0.49523491620692733</v>
      </c>
      <c r="N73" s="152">
        <v>0.49791625797043287</v>
      </c>
      <c r="O73" s="152">
        <v>0.49907066299206676</v>
      </c>
      <c r="P73" s="152">
        <v>0.500320205763786</v>
      </c>
      <c r="Q73" s="152">
        <v>0.49452105108771244</v>
      </c>
      <c r="R73" s="152">
        <v>0.49993922896194887</v>
      </c>
      <c r="S73" s="152">
        <v>0.50362466862688016</v>
      </c>
      <c r="T73" s="153">
        <v>1</v>
      </c>
      <c r="U73" s="8"/>
      <c r="V73" s="8"/>
      <c r="W73" s="8"/>
      <c r="X73" s="8"/>
      <c r="Y73" s="8"/>
      <c r="Z73" s="8"/>
      <c r="AA73" s="8"/>
      <c r="AB73" s="8"/>
      <c r="AD73" s="154">
        <v>6.6892655759047157</v>
      </c>
      <c r="AE73" s="154">
        <v>6.7114310477235666</v>
      </c>
      <c r="AF73" s="154">
        <v>6.7322743716070415</v>
      </c>
      <c r="AG73" s="154">
        <v>6.7579206242930185</v>
      </c>
      <c r="AH73" s="154">
        <v>6.7836429128465987</v>
      </c>
      <c r="AI73" s="154">
        <v>6.7828900620466213</v>
      </c>
      <c r="AJ73" s="154">
        <v>6.792250971043301</v>
      </c>
      <c r="AK73" s="154">
        <v>6.8105809931703272</v>
      </c>
      <c r="AL73" s="154">
        <v>6.8446842339847018</v>
      </c>
      <c r="AM73" s="154">
        <v>6.8487679312474512</v>
      </c>
      <c r="AN73" s="154">
        <v>6.8585604623679739</v>
      </c>
      <c r="AO73" s="154">
        <v>6.8627058364992362</v>
      </c>
      <c r="AP73" s="154">
        <v>6.8587710003485114</v>
      </c>
      <c r="AQ73" s="154">
        <v>6.8845429212175011</v>
      </c>
      <c r="AR73" s="154">
        <v>6.8580048587481226</v>
      </c>
      <c r="AS73" s="154">
        <v>6.8709050979142878</v>
      </c>
      <c r="AT73" s="7"/>
      <c r="AU73" s="7"/>
      <c r="AV73" s="11" t="s">
        <v>174</v>
      </c>
      <c r="AW73" s="8">
        <f t="shared" si="36"/>
        <v>-1.287738717777762E-3</v>
      </c>
      <c r="AX73" s="8">
        <f t="shared" si="37"/>
        <v>6.1886659907148245E-4</v>
      </c>
      <c r="AZ73" s="11" t="s">
        <v>142</v>
      </c>
      <c r="BA73" s="8">
        <v>-1.7202769871394453E-2</v>
      </c>
      <c r="BB73" s="8">
        <v>0.22087113244611514</v>
      </c>
      <c r="BE73" s="31" t="s">
        <v>173</v>
      </c>
      <c r="BF73" s="32" t="s">
        <v>174</v>
      </c>
      <c r="BG73" s="40">
        <f t="shared" si="38"/>
        <v>0.48301581623124157</v>
      </c>
      <c r="BH73" s="40">
        <f t="shared" si="39"/>
        <v>0.4813312403730089</v>
      </c>
      <c r="BI73" s="40">
        <f t="shared" si="40"/>
        <v>0.47974714775786476</v>
      </c>
      <c r="BJ73" s="40">
        <f t="shared" si="41"/>
        <v>0.47779803255373055</v>
      </c>
      <c r="BK73" s="40">
        <f t="shared" si="42"/>
        <v>0.47584313862365846</v>
      </c>
      <c r="BL73" s="40">
        <f t="shared" si="43"/>
        <v>0.47590035528445673</v>
      </c>
      <c r="BM73" s="40">
        <f t="shared" si="44"/>
        <v>0.47518892620070907</v>
      </c>
      <c r="BN73" s="40">
        <f t="shared" si="45"/>
        <v>0.4737958445190551</v>
      </c>
      <c r="BO73" s="40">
        <f t="shared" si="46"/>
        <v>0.47120399821716263</v>
      </c>
      <c r="BP73" s="40">
        <f t="shared" si="47"/>
        <v>0.47089363722519362</v>
      </c>
      <c r="BQ73" s="40">
        <f t="shared" si="48"/>
        <v>0.47014940486003398</v>
      </c>
      <c r="BR73" s="40">
        <f t="shared" si="49"/>
        <v>0.46983435642605798</v>
      </c>
      <c r="BS73" s="40">
        <f t="shared" si="50"/>
        <v>0.47013340397351311</v>
      </c>
      <c r="BT73" s="40">
        <f t="shared" si="51"/>
        <v>0.46817473798746989</v>
      </c>
      <c r="BU73" s="40">
        <f t="shared" si="52"/>
        <v>0.4701916307351427</v>
      </c>
      <c r="BV73" s="40">
        <f t="shared" si="53"/>
        <v>0.46921121255851406</v>
      </c>
      <c r="BX73" s="31" t="s">
        <v>173</v>
      </c>
      <c r="BY73" s="32" t="s">
        <v>174</v>
      </c>
      <c r="BZ73" s="40">
        <f t="shared" si="54"/>
        <v>-2.1360121584739544E-2</v>
      </c>
      <c r="CA73" s="40">
        <f t="shared" si="55"/>
        <v>-1.7603883820699662E-2</v>
      </c>
      <c r="CB73" s="40">
        <f t="shared" si="56"/>
        <v>-1.7745283866415995E-2</v>
      </c>
      <c r="CC73" s="40">
        <f t="shared" si="57"/>
        <v>-1.6136929505999598E-2</v>
      </c>
      <c r="CD73" s="40">
        <f t="shared" si="58"/>
        <v>-1.9729028497324219E-2</v>
      </c>
      <c r="CE73" s="40">
        <f t="shared" si="59"/>
        <v>-1.8374238217424288E-2</v>
      </c>
      <c r="CF73" s="40">
        <f t="shared" si="60"/>
        <v>-2.1637317125943967E-2</v>
      </c>
      <c r="CG73" s="40">
        <f t="shared" si="61"/>
        <v>-2.512057268908513E-2</v>
      </c>
      <c r="CH73" s="40">
        <f t="shared" si="62"/>
        <v>-3.0070403367132847E-2</v>
      </c>
      <c r="CI73" s="40">
        <f t="shared" si="63"/>
        <v>-2.4341278981733716E-2</v>
      </c>
      <c r="CJ73" s="40">
        <f t="shared" si="64"/>
        <v>-2.7766853110398892E-2</v>
      </c>
      <c r="CK73" s="40">
        <f t="shared" si="65"/>
        <v>-2.9236306566008785E-2</v>
      </c>
      <c r="CL73" s="40">
        <f t="shared" si="66"/>
        <v>-3.0186801790272888E-2</v>
      </c>
      <c r="CM73" s="40">
        <f t="shared" si="67"/>
        <v>-2.6346313100242547E-2</v>
      </c>
      <c r="CN73" s="40">
        <f t="shared" si="68"/>
        <v>-2.9747598226806171E-2</v>
      </c>
      <c r="CO73" s="40">
        <f t="shared" si="69"/>
        <v>-3.4413456068366099E-2</v>
      </c>
      <c r="CQ73" s="11"/>
      <c r="CR73" s="40"/>
    </row>
    <row r="74" spans="2:96">
      <c r="B74" s="31" t="s">
        <v>175</v>
      </c>
      <c r="C74" s="32" t="s">
        <v>176</v>
      </c>
      <c r="D74" s="152">
        <v>0.49743470612862645</v>
      </c>
      <c r="E74" s="152">
        <v>0.50961535749875164</v>
      </c>
      <c r="F74" s="152">
        <v>0.5129729684978771</v>
      </c>
      <c r="G74" s="152">
        <v>0.50935840334169169</v>
      </c>
      <c r="H74" s="152">
        <v>0.49719816999734562</v>
      </c>
      <c r="I74" s="152">
        <v>0.51130356750350758</v>
      </c>
      <c r="J74" s="152">
        <v>0.49256026722394791</v>
      </c>
      <c r="K74" s="152">
        <v>0.49980463256044511</v>
      </c>
      <c r="L74" s="152">
        <v>0.49968926080982334</v>
      </c>
      <c r="M74" s="152">
        <v>0.4990155941371488</v>
      </c>
      <c r="N74" s="152">
        <v>0.5001281938257548</v>
      </c>
      <c r="O74" s="152">
        <v>0.49086705619091892</v>
      </c>
      <c r="P74" s="152">
        <v>0.49190418154673554</v>
      </c>
      <c r="Q74" s="152">
        <v>0.49701206479870824</v>
      </c>
      <c r="R74" s="152">
        <v>0.48447234027497643</v>
      </c>
      <c r="S74" s="152">
        <v>0.48714880105580938</v>
      </c>
      <c r="T74" s="153">
        <v>1</v>
      </c>
      <c r="U74" s="8"/>
      <c r="V74" s="8"/>
      <c r="W74" s="8"/>
      <c r="X74" s="8"/>
      <c r="Y74" s="8"/>
      <c r="Z74" s="8"/>
      <c r="AA74" s="8"/>
      <c r="AB74" s="8"/>
      <c r="AD74" s="154">
        <v>7.1459211425192262</v>
      </c>
      <c r="AE74" s="154">
        <v>7.2322417384199218</v>
      </c>
      <c r="AF74" s="154">
        <v>7.2730984233964193</v>
      </c>
      <c r="AG74" s="154">
        <v>6.9216936271859089</v>
      </c>
      <c r="AH74" s="154">
        <v>6.9749548130218928</v>
      </c>
      <c r="AI74" s="154">
        <v>7.0244962556952704</v>
      </c>
      <c r="AJ74" s="154">
        <v>7.0026296677170059</v>
      </c>
      <c r="AK74" s="154">
        <v>6.9043630535083125</v>
      </c>
      <c r="AL74" s="154">
        <v>6.8497586178770957</v>
      </c>
      <c r="AM74" s="154">
        <v>6.8554082821793614</v>
      </c>
      <c r="AN74" s="154">
        <v>6.8807177759273008</v>
      </c>
      <c r="AO74" s="154">
        <v>6.879738874000239</v>
      </c>
      <c r="AP74" s="154">
        <v>6.8605075464354695</v>
      </c>
      <c r="AQ74" s="154">
        <v>6.8727136686614809</v>
      </c>
      <c r="AR74" s="154">
        <v>6.8800621080320532</v>
      </c>
      <c r="AS74" s="154">
        <v>6.8532077758275385</v>
      </c>
      <c r="AT74" s="7"/>
      <c r="AU74" s="7"/>
      <c r="AV74" s="11" t="s">
        <v>176</v>
      </c>
      <c r="AW74" s="8">
        <f t="shared" si="36"/>
        <v>3.7538719672146843E-2</v>
      </c>
      <c r="AX74" s="8">
        <f t="shared" si="37"/>
        <v>0.37381029934432553</v>
      </c>
      <c r="AZ74" s="11" t="s">
        <v>136</v>
      </c>
      <c r="BA74" s="8">
        <v>-1.7001300884076451E-2</v>
      </c>
      <c r="BB74" s="8">
        <v>0.37309305922854497</v>
      </c>
      <c r="BE74" s="31" t="s">
        <v>175</v>
      </c>
      <c r="BF74" s="32" t="s">
        <v>176</v>
      </c>
      <c r="BG74" s="40">
        <f t="shared" si="38"/>
        <v>0.44830999316853881</v>
      </c>
      <c r="BH74" s="40">
        <f t="shared" si="39"/>
        <v>0.44174962788008587</v>
      </c>
      <c r="BI74" s="40">
        <f t="shared" si="40"/>
        <v>0.43864451982187214</v>
      </c>
      <c r="BJ74" s="40">
        <f t="shared" si="41"/>
        <v>0.46535128433387085</v>
      </c>
      <c r="BK74" s="40">
        <f t="shared" si="42"/>
        <v>0.46130343421033615</v>
      </c>
      <c r="BL74" s="40">
        <f t="shared" si="43"/>
        <v>0.45753828456715939</v>
      </c>
      <c r="BM74" s="40">
        <f t="shared" si="44"/>
        <v>0.4592001452535075</v>
      </c>
      <c r="BN74" s="40">
        <f t="shared" si="45"/>
        <v>0.46666840793336817</v>
      </c>
      <c r="BO74" s="40">
        <f t="shared" si="46"/>
        <v>0.47081834504134068</v>
      </c>
      <c r="BP74" s="40">
        <f t="shared" si="47"/>
        <v>0.47038897055436846</v>
      </c>
      <c r="BQ74" s="40">
        <f t="shared" si="48"/>
        <v>0.46846544902952514</v>
      </c>
      <c r="BR74" s="40">
        <f t="shared" si="49"/>
        <v>0.46853984557598183</v>
      </c>
      <c r="BS74" s="40">
        <f t="shared" si="50"/>
        <v>0.47000142647090426</v>
      </c>
      <c r="BT74" s="40">
        <f t="shared" si="51"/>
        <v>0.46907376118172739</v>
      </c>
      <c r="BU74" s="40">
        <f t="shared" si="52"/>
        <v>0.46851527978956387</v>
      </c>
      <c r="BV74" s="40">
        <f t="shared" si="53"/>
        <v>0.47055620903710704</v>
      </c>
      <c r="BX74" s="31" t="s">
        <v>175</v>
      </c>
      <c r="BY74" s="32" t="s">
        <v>176</v>
      </c>
      <c r="BZ74" s="40">
        <f t="shared" si="54"/>
        <v>-4.9124712960087635E-2</v>
      </c>
      <c r="CA74" s="40">
        <f t="shared" si="55"/>
        <v>-6.7865729618665771E-2</v>
      </c>
      <c r="CB74" s="40">
        <f t="shared" si="56"/>
        <v>-7.4328448676004966E-2</v>
      </c>
      <c r="CC74" s="40">
        <f t="shared" si="57"/>
        <v>-4.4007119007820839E-2</v>
      </c>
      <c r="CD74" s="40">
        <f t="shared" si="58"/>
        <v>-3.5894735787009469E-2</v>
      </c>
      <c r="CE74" s="40">
        <f t="shared" si="59"/>
        <v>-5.3765282936348191E-2</v>
      </c>
      <c r="CF74" s="40">
        <f t="shared" si="60"/>
        <v>-3.3360121970440415E-2</v>
      </c>
      <c r="CG74" s="40">
        <f t="shared" si="61"/>
        <v>-3.3136224627076938E-2</v>
      </c>
      <c r="CH74" s="40">
        <f t="shared" si="62"/>
        <v>-2.8870915768482663E-2</v>
      </c>
      <c r="CI74" s="40">
        <f t="shared" si="63"/>
        <v>-2.8626623582780342E-2</v>
      </c>
      <c r="CJ74" s="40">
        <f t="shared" si="64"/>
        <v>-3.1662744796229658E-2</v>
      </c>
      <c r="CK74" s="40">
        <f t="shared" si="65"/>
        <v>-2.2327210614937087E-2</v>
      </c>
      <c r="CL74" s="40">
        <f t="shared" si="66"/>
        <v>-2.1902755075831282E-2</v>
      </c>
      <c r="CM74" s="40">
        <f t="shared" si="67"/>
        <v>-2.7938303616980853E-2</v>
      </c>
      <c r="CN74" s="40">
        <f t="shared" si="68"/>
        <v>-1.5957060485412566E-2</v>
      </c>
      <c r="CO74" s="40">
        <f t="shared" si="69"/>
        <v>-1.6592592018702335E-2</v>
      </c>
      <c r="CQ74" s="11"/>
      <c r="CR74" s="40"/>
    </row>
    <row r="75" spans="2:96">
      <c r="B75" s="31" t="s">
        <v>177</v>
      </c>
      <c r="C75" s="32" t="s">
        <v>178</v>
      </c>
      <c r="D75" s="152">
        <v>0.35559264598473384</v>
      </c>
      <c r="E75" s="152">
        <v>0.35091381377377734</v>
      </c>
      <c r="F75" s="152">
        <v>0.35226975395896937</v>
      </c>
      <c r="G75" s="152">
        <v>0.35208219691489401</v>
      </c>
      <c r="H75" s="152">
        <v>0.35336658825703843</v>
      </c>
      <c r="I75" s="152">
        <v>0.35375865470934537</v>
      </c>
      <c r="J75" s="152">
        <v>0.35407224831120171</v>
      </c>
      <c r="K75" s="152">
        <v>0.35870318491476816</v>
      </c>
      <c r="L75" s="152">
        <v>0.35531459047911285</v>
      </c>
      <c r="M75" s="152">
        <v>0.35781494484194459</v>
      </c>
      <c r="N75" s="152">
        <v>0.36084936543416574</v>
      </c>
      <c r="O75" s="152">
        <v>0.35226847455587001</v>
      </c>
      <c r="P75" s="152">
        <v>0.35551818238808303</v>
      </c>
      <c r="Q75" s="152">
        <v>0.3526541592230743</v>
      </c>
      <c r="R75" s="152">
        <v>0.35887897640995098</v>
      </c>
      <c r="S75" s="152">
        <v>0.36256275710337427</v>
      </c>
      <c r="T75" s="153">
        <v>2</v>
      </c>
      <c r="U75" s="8"/>
      <c r="V75" s="8"/>
      <c r="W75" s="8"/>
      <c r="X75" s="8"/>
      <c r="Y75" s="8"/>
      <c r="Z75" s="8"/>
      <c r="AA75" s="8"/>
      <c r="AB75" s="8"/>
      <c r="AD75" s="154">
        <v>7.6520192233863726</v>
      </c>
      <c r="AE75" s="154">
        <v>7.7273723803474423</v>
      </c>
      <c r="AF75" s="154">
        <v>7.7886892223509454</v>
      </c>
      <c r="AG75" s="154">
        <v>7.7730932320773301</v>
      </c>
      <c r="AH75" s="154">
        <v>7.8036293231994902</v>
      </c>
      <c r="AI75" s="154">
        <v>7.7899025878216728</v>
      </c>
      <c r="AJ75" s="154">
        <v>7.8109426975195406</v>
      </c>
      <c r="AK75" s="154">
        <v>7.8192092168267422</v>
      </c>
      <c r="AL75" s="154">
        <v>7.8064526111882699</v>
      </c>
      <c r="AM75" s="154">
        <v>7.8364927623539273</v>
      </c>
      <c r="AN75" s="154">
        <v>7.815183607968871</v>
      </c>
      <c r="AO75" s="154">
        <v>7.8646328185416081</v>
      </c>
      <c r="AP75" s="154">
        <v>7.93251785154425</v>
      </c>
      <c r="AQ75" s="154">
        <v>7.9531885429745657</v>
      </c>
      <c r="AR75" s="154">
        <v>7.9868864541041455</v>
      </c>
      <c r="AS75" s="154">
        <v>8.0043769338803177</v>
      </c>
      <c r="AT75" s="7"/>
      <c r="AU75" s="7"/>
      <c r="AV75" s="11" t="s">
        <v>178</v>
      </c>
      <c r="AW75" s="8">
        <f t="shared" si="36"/>
        <v>1.6256860304502071E-2</v>
      </c>
      <c r="AX75" s="8">
        <f t="shared" si="37"/>
        <v>0.19766487568857236</v>
      </c>
      <c r="AZ75" s="11" t="s">
        <v>247</v>
      </c>
      <c r="BA75" s="8">
        <v>-1.6391050192504673E-2</v>
      </c>
      <c r="BB75" s="8">
        <v>0.50171061670206485</v>
      </c>
      <c r="BE75" s="31" t="s">
        <v>177</v>
      </c>
      <c r="BF75" s="32" t="s">
        <v>178</v>
      </c>
      <c r="BG75" s="40">
        <f t="shared" si="38"/>
        <v>0.40984653902263568</v>
      </c>
      <c r="BH75" s="40">
        <f t="shared" si="39"/>
        <v>0.40411969909359435</v>
      </c>
      <c r="BI75" s="40">
        <f t="shared" si="40"/>
        <v>0.3994596191013281</v>
      </c>
      <c r="BJ75" s="40">
        <f t="shared" si="41"/>
        <v>0.40064491436212291</v>
      </c>
      <c r="BK75" s="40">
        <f t="shared" si="42"/>
        <v>0.39832417143683874</v>
      </c>
      <c r="BL75" s="40">
        <f t="shared" si="43"/>
        <v>0.39936740332555287</v>
      </c>
      <c r="BM75" s="40">
        <f t="shared" si="44"/>
        <v>0.39776835498851493</v>
      </c>
      <c r="BN75" s="40">
        <f t="shared" si="45"/>
        <v>0.39714009952116758</v>
      </c>
      <c r="BO75" s="40">
        <f t="shared" si="46"/>
        <v>0.39810960154969144</v>
      </c>
      <c r="BP75" s="40">
        <f t="shared" si="47"/>
        <v>0.39582655006110146</v>
      </c>
      <c r="BQ75" s="40">
        <f t="shared" si="48"/>
        <v>0.39744604579436582</v>
      </c>
      <c r="BR75" s="40">
        <f t="shared" si="49"/>
        <v>0.39368790579083779</v>
      </c>
      <c r="BS75" s="40">
        <f t="shared" si="50"/>
        <v>0.38852864328263692</v>
      </c>
      <c r="BT75" s="40">
        <f t="shared" si="51"/>
        <v>0.38695767073393295</v>
      </c>
      <c r="BU75" s="40">
        <f t="shared" si="52"/>
        <v>0.38439662948808495</v>
      </c>
      <c r="BV75" s="40">
        <f t="shared" si="53"/>
        <v>0.38306735302509587</v>
      </c>
      <c r="BX75" s="31" t="s">
        <v>177</v>
      </c>
      <c r="BY75" s="32" t="s">
        <v>178</v>
      </c>
      <c r="BZ75" s="40">
        <f t="shared" si="54"/>
        <v>5.4253893037901846E-2</v>
      </c>
      <c r="CA75" s="40">
        <f t="shared" si="55"/>
        <v>5.3205885319817015E-2</v>
      </c>
      <c r="CB75" s="40">
        <f t="shared" si="56"/>
        <v>4.7189865142358733E-2</v>
      </c>
      <c r="CC75" s="40">
        <f t="shared" si="57"/>
        <v>4.8562717447228898E-2</v>
      </c>
      <c r="CD75" s="40">
        <f t="shared" si="58"/>
        <v>4.4957583179800309E-2</v>
      </c>
      <c r="CE75" s="40">
        <f t="shared" si="59"/>
        <v>4.5608748616207506E-2</v>
      </c>
      <c r="CF75" s="40">
        <f t="shared" si="60"/>
        <v>4.3696106677313218E-2</v>
      </c>
      <c r="CG75" s="40">
        <f t="shared" si="61"/>
        <v>3.8436914606399419E-2</v>
      </c>
      <c r="CH75" s="40">
        <f t="shared" si="62"/>
        <v>4.2795011070578592E-2</v>
      </c>
      <c r="CI75" s="40">
        <f t="shared" si="63"/>
        <v>3.8011605219156863E-2</v>
      </c>
      <c r="CJ75" s="40">
        <f t="shared" si="64"/>
        <v>3.6596680360200085E-2</v>
      </c>
      <c r="CK75" s="40">
        <f t="shared" si="65"/>
        <v>4.1419431234967774E-2</v>
      </c>
      <c r="CL75" s="40">
        <f t="shared" si="66"/>
        <v>3.3010460894553895E-2</v>
      </c>
      <c r="CM75" s="40">
        <f t="shared" si="67"/>
        <v>3.4303511510858642E-2</v>
      </c>
      <c r="CN75" s="40">
        <f t="shared" si="68"/>
        <v>2.5517653078133973E-2</v>
      </c>
      <c r="CO75" s="40">
        <f t="shared" si="69"/>
        <v>2.0504595921721602E-2</v>
      </c>
      <c r="CQ75" s="11"/>
      <c r="CR75" s="40"/>
    </row>
    <row r="76" spans="2:96">
      <c r="B76" s="31" t="s">
        <v>179</v>
      </c>
      <c r="C76" s="32" t="s">
        <v>180</v>
      </c>
      <c r="D76" s="152">
        <v>0.50221866669230131</v>
      </c>
      <c r="E76" s="152">
        <v>0.48925396411323629</v>
      </c>
      <c r="F76" s="152">
        <v>0.48832449700207997</v>
      </c>
      <c r="G76" s="152">
        <v>0.48222446047567985</v>
      </c>
      <c r="H76" s="152">
        <v>0.47155020667634601</v>
      </c>
      <c r="I76" s="152">
        <v>0.46310154859538061</v>
      </c>
      <c r="J76" s="152">
        <v>0.45987354265075314</v>
      </c>
      <c r="K76" s="152">
        <v>0.46368534475656703</v>
      </c>
      <c r="L76" s="152">
        <v>0.4626781201515679</v>
      </c>
      <c r="M76" s="152">
        <v>0.46401530671009522</v>
      </c>
      <c r="N76" s="152">
        <v>0.46349132206289084</v>
      </c>
      <c r="O76" s="152">
        <v>0.47299280618644524</v>
      </c>
      <c r="P76" s="152">
        <v>0.47063308827087996</v>
      </c>
      <c r="Q76" s="152">
        <v>0.46885197726021249</v>
      </c>
      <c r="R76" s="152">
        <v>0.47249922110001569</v>
      </c>
      <c r="S76" s="152">
        <v>0.47594193326217482</v>
      </c>
      <c r="T76" s="153">
        <v>1</v>
      </c>
      <c r="U76" s="8"/>
      <c r="V76" s="8"/>
      <c r="W76" s="8"/>
      <c r="X76" s="8"/>
      <c r="Y76" s="8"/>
      <c r="Z76" s="8"/>
      <c r="AA76" s="8"/>
      <c r="AB76" s="8"/>
      <c r="AD76" s="154">
        <v>7.0070739259617829</v>
      </c>
      <c r="AE76" s="154">
        <v>7.0279452566430205</v>
      </c>
      <c r="AF76" s="154">
        <v>7.0351368974606379</v>
      </c>
      <c r="AG76" s="154">
        <v>7.0375085562597564</v>
      </c>
      <c r="AH76" s="154">
        <v>7.045488118222365</v>
      </c>
      <c r="AI76" s="154">
        <v>7.0358843660517216</v>
      </c>
      <c r="AJ76" s="154">
        <v>7.0077384361524659</v>
      </c>
      <c r="AK76" s="154">
        <v>6.9880483784655638</v>
      </c>
      <c r="AL76" s="154">
        <v>6.974914421571806</v>
      </c>
      <c r="AM76" s="154">
        <v>6.9225769684145853</v>
      </c>
      <c r="AN76" s="154">
        <v>6.9240332479878521</v>
      </c>
      <c r="AO76" s="154">
        <v>6.9300321223946257</v>
      </c>
      <c r="AP76" s="154">
        <v>6.9467767183229565</v>
      </c>
      <c r="AQ76" s="154">
        <v>6.9392269393953168</v>
      </c>
      <c r="AR76" s="154">
        <v>6.9519755820473446</v>
      </c>
      <c r="AS76" s="154">
        <v>6.9433304159969795</v>
      </c>
      <c r="AT76" s="7"/>
      <c r="AU76" s="7"/>
      <c r="AV76" s="11" t="s">
        <v>180</v>
      </c>
      <c r="AW76" s="8">
        <f t="shared" si="36"/>
        <v>9.8952874704173882E-2</v>
      </c>
      <c r="AX76" s="8">
        <f t="shared" si="37"/>
        <v>0.14594185613168098</v>
      </c>
      <c r="AZ76" s="11" t="s">
        <v>101</v>
      </c>
      <c r="BA76" s="8">
        <v>-1.5245777508880539E-2</v>
      </c>
      <c r="BB76" s="8">
        <v>0.38027107073792188</v>
      </c>
      <c r="BE76" s="31" t="s">
        <v>179</v>
      </c>
      <c r="BF76" s="32" t="s">
        <v>180</v>
      </c>
      <c r="BG76" s="40">
        <f t="shared" si="38"/>
        <v>0.45886238162690451</v>
      </c>
      <c r="BH76" s="40">
        <f t="shared" si="39"/>
        <v>0.45727616049513042</v>
      </c>
      <c r="BI76" s="40">
        <f t="shared" si="40"/>
        <v>0.45672959579299144</v>
      </c>
      <c r="BJ76" s="40">
        <f t="shared" si="41"/>
        <v>0.45654934972425842</v>
      </c>
      <c r="BK76" s="40">
        <f t="shared" si="42"/>
        <v>0.45594290301510021</v>
      </c>
      <c r="BL76" s="40">
        <f t="shared" si="43"/>
        <v>0.45667278818006907</v>
      </c>
      <c r="BM76" s="40">
        <f t="shared" si="44"/>
        <v>0.45881187885241259</v>
      </c>
      <c r="BN76" s="40">
        <f t="shared" si="45"/>
        <v>0.46030832323661708</v>
      </c>
      <c r="BO76" s="40">
        <f t="shared" si="46"/>
        <v>0.46130650396054274</v>
      </c>
      <c r="BP76" s="40">
        <f t="shared" si="47"/>
        <v>0.46528415040049154</v>
      </c>
      <c r="BQ76" s="40">
        <f t="shared" si="48"/>
        <v>0.46517347315292323</v>
      </c>
      <c r="BR76" s="40">
        <f t="shared" si="49"/>
        <v>0.46471755869800846</v>
      </c>
      <c r="BS76" s="40">
        <f t="shared" si="50"/>
        <v>0.46344496940745528</v>
      </c>
      <c r="BT76" s="40">
        <f t="shared" si="51"/>
        <v>0.46401875260595593</v>
      </c>
      <c r="BU76" s="40">
        <f t="shared" si="52"/>
        <v>0.46304985576440183</v>
      </c>
      <c r="BV76" s="40">
        <f t="shared" si="53"/>
        <v>0.46370688838422947</v>
      </c>
      <c r="BX76" s="31" t="s">
        <v>179</v>
      </c>
      <c r="BY76" s="32" t="s">
        <v>180</v>
      </c>
      <c r="BZ76" s="40">
        <f t="shared" si="54"/>
        <v>-4.3356285065396793E-2</v>
      </c>
      <c r="CA76" s="40">
        <f t="shared" si="55"/>
        <v>-3.1977803618105871E-2</v>
      </c>
      <c r="CB76" s="40">
        <f t="shared" si="56"/>
        <v>-3.1594901209088533E-2</v>
      </c>
      <c r="CC76" s="40">
        <f t="shared" si="57"/>
        <v>-2.5675110751421426E-2</v>
      </c>
      <c r="CD76" s="40">
        <f t="shared" si="58"/>
        <v>-1.5607303661245797E-2</v>
      </c>
      <c r="CE76" s="40">
        <f t="shared" si="59"/>
        <v>-6.4287604153115407E-3</v>
      </c>
      <c r="CF76" s="40">
        <f t="shared" si="60"/>
        <v>-1.0616637983405508E-3</v>
      </c>
      <c r="CG76" s="40">
        <f t="shared" si="61"/>
        <v>-3.377021519949952E-3</v>
      </c>
      <c r="CH76" s="40">
        <f t="shared" si="62"/>
        <v>-1.3716161910251601E-3</v>
      </c>
      <c r="CI76" s="40">
        <f t="shared" si="63"/>
        <v>1.2688436903963152E-3</v>
      </c>
      <c r="CJ76" s="40">
        <f t="shared" si="64"/>
        <v>1.682151090032391E-3</v>
      </c>
      <c r="CK76" s="40">
        <f t="shared" si="65"/>
        <v>-8.2752474884367766E-3</v>
      </c>
      <c r="CL76" s="40">
        <f t="shared" si="66"/>
        <v>-7.1881188634246862E-3</v>
      </c>
      <c r="CM76" s="40">
        <f t="shared" si="67"/>
        <v>-4.8332246542565627E-3</v>
      </c>
      <c r="CN76" s="40">
        <f t="shared" si="68"/>
        <v>-9.4493653356138574E-3</v>
      </c>
      <c r="CO76" s="40">
        <f t="shared" si="69"/>
        <v>-1.2235044877945356E-2</v>
      </c>
      <c r="CQ76" s="11"/>
      <c r="CR76" s="40"/>
    </row>
    <row r="77" spans="2:96">
      <c r="B77" s="31" t="s">
        <v>181</v>
      </c>
      <c r="C77" s="32" t="s">
        <v>182</v>
      </c>
      <c r="D77" s="152">
        <v>0.3578542197705265</v>
      </c>
      <c r="E77" s="152">
        <v>0.35476340889252994</v>
      </c>
      <c r="F77" s="152">
        <v>0.35787737297465544</v>
      </c>
      <c r="G77" s="152">
        <v>0.34999538489244214</v>
      </c>
      <c r="H77" s="152">
        <v>0.35701343554364057</v>
      </c>
      <c r="I77" s="152">
        <v>0.3437677242040198</v>
      </c>
      <c r="J77" s="152">
        <v>0.34945323212996887</v>
      </c>
      <c r="K77" s="152">
        <v>0.34391731428926264</v>
      </c>
      <c r="L77" s="152">
        <v>0.33911522142923828</v>
      </c>
      <c r="M77" s="152">
        <v>0.33492394940875991</v>
      </c>
      <c r="N77" s="152">
        <v>0.33524191462705993</v>
      </c>
      <c r="O77" s="152">
        <v>0.32726977427414183</v>
      </c>
      <c r="P77" s="152">
        <v>0.32074697127186774</v>
      </c>
      <c r="Q77" s="152">
        <v>0.32724203239684796</v>
      </c>
      <c r="R77" s="152">
        <v>0.32925759444364811</v>
      </c>
      <c r="S77" s="152">
        <v>0.33278281273628652</v>
      </c>
      <c r="T77" s="153">
        <v>2</v>
      </c>
      <c r="U77" s="8"/>
      <c r="V77" s="8"/>
      <c r="W77" s="8"/>
      <c r="X77" s="8"/>
      <c r="Y77" s="8"/>
      <c r="Z77" s="8"/>
      <c r="AA77" s="8"/>
      <c r="AB77" s="8"/>
      <c r="AD77" s="154">
        <v>7.9256618396981233</v>
      </c>
      <c r="AE77" s="154">
        <v>7.9377485225841982</v>
      </c>
      <c r="AF77" s="154">
        <v>7.9642219980348319</v>
      </c>
      <c r="AG77" s="154">
        <v>7.9713265299061913</v>
      </c>
      <c r="AH77" s="154">
        <v>7.9312323777951867</v>
      </c>
      <c r="AI77" s="154">
        <v>7.9663779283355982</v>
      </c>
      <c r="AJ77" s="154">
        <v>7.9727233791540142</v>
      </c>
      <c r="AK77" s="154">
        <v>7.9892803578759235</v>
      </c>
      <c r="AL77" s="154">
        <v>8.0135963387955851</v>
      </c>
      <c r="AM77" s="154">
        <v>8.0539811976572349</v>
      </c>
      <c r="AN77" s="154">
        <v>8.0926874220858771</v>
      </c>
      <c r="AO77" s="154">
        <v>8.1362668839132812</v>
      </c>
      <c r="AP77" s="154">
        <v>8.1774350144537671</v>
      </c>
      <c r="AQ77" s="154">
        <v>8.196412466060762</v>
      </c>
      <c r="AR77" s="154">
        <v>8.1572003510730315</v>
      </c>
      <c r="AS77" s="154">
        <v>8.1773396577324942</v>
      </c>
      <c r="AT77" s="7"/>
      <c r="AU77" s="7"/>
      <c r="AV77" s="11" t="s">
        <v>182</v>
      </c>
      <c r="AW77" s="8">
        <f t="shared" si="36"/>
        <v>-0.11550745022819402</v>
      </c>
      <c r="AX77" s="8">
        <f t="shared" si="37"/>
        <v>0.87332704526852156</v>
      </c>
      <c r="AZ77" s="11" t="s">
        <v>237</v>
      </c>
      <c r="BA77" s="8">
        <v>-1.5085111001342709E-2</v>
      </c>
      <c r="BB77" s="8">
        <v>2.0163575719070792E-2</v>
      </c>
      <c r="BE77" s="31" t="s">
        <v>181</v>
      </c>
      <c r="BF77" s="32" t="s">
        <v>182</v>
      </c>
      <c r="BG77" s="40">
        <f t="shared" si="38"/>
        <v>0.3890497001829426</v>
      </c>
      <c r="BH77" s="40">
        <f t="shared" si="39"/>
        <v>0.38813111228360087</v>
      </c>
      <c r="BI77" s="40">
        <f t="shared" si="40"/>
        <v>0.38611912814935279</v>
      </c>
      <c r="BJ77" s="40">
        <f t="shared" si="41"/>
        <v>0.3855791837271294</v>
      </c>
      <c r="BK77" s="40">
        <f t="shared" si="42"/>
        <v>0.38862633928756574</v>
      </c>
      <c r="BL77" s="40">
        <f t="shared" si="43"/>
        <v>0.38595527744649449</v>
      </c>
      <c r="BM77" s="40">
        <f t="shared" si="44"/>
        <v>0.38547302318429488</v>
      </c>
      <c r="BN77" s="40">
        <f t="shared" si="45"/>
        <v>0.38421469280142972</v>
      </c>
      <c r="BO77" s="40">
        <f t="shared" si="46"/>
        <v>0.38236667825153547</v>
      </c>
      <c r="BP77" s="40">
        <f t="shared" si="47"/>
        <v>0.37929742897805008</v>
      </c>
      <c r="BQ77" s="40">
        <f t="shared" si="48"/>
        <v>0.3763557559214733</v>
      </c>
      <c r="BR77" s="40">
        <f t="shared" si="49"/>
        <v>0.37304371682259063</v>
      </c>
      <c r="BS77" s="40">
        <f t="shared" si="50"/>
        <v>0.36991493890151361</v>
      </c>
      <c r="BT77" s="40">
        <f t="shared" si="51"/>
        <v>0.368472652579382</v>
      </c>
      <c r="BU77" s="40">
        <f t="shared" si="52"/>
        <v>0.37145277331844961</v>
      </c>
      <c r="BV77" s="40">
        <f t="shared" si="53"/>
        <v>0.3699221860123304</v>
      </c>
      <c r="BX77" s="31" t="s">
        <v>181</v>
      </c>
      <c r="BY77" s="32" t="s">
        <v>182</v>
      </c>
      <c r="BZ77" s="40">
        <f t="shared" si="54"/>
        <v>3.1195480412416099E-2</v>
      </c>
      <c r="CA77" s="40">
        <f t="shared" si="55"/>
        <v>3.3367703391070924E-2</v>
      </c>
      <c r="CB77" s="40">
        <f t="shared" si="56"/>
        <v>2.8241755174697347E-2</v>
      </c>
      <c r="CC77" s="40">
        <f t="shared" si="57"/>
        <v>3.5583798834687264E-2</v>
      </c>
      <c r="CD77" s="40">
        <f t="shared" si="58"/>
        <v>3.1612903743925169E-2</v>
      </c>
      <c r="CE77" s="40">
        <f t="shared" si="59"/>
        <v>4.2187553242474696E-2</v>
      </c>
      <c r="CF77" s="40">
        <f t="shared" si="60"/>
        <v>3.6019791054326011E-2</v>
      </c>
      <c r="CG77" s="40">
        <f t="shared" si="61"/>
        <v>4.0297378512167081E-2</v>
      </c>
      <c r="CH77" s="40">
        <f t="shared" si="62"/>
        <v>4.3251456822297196E-2</v>
      </c>
      <c r="CI77" s="40">
        <f t="shared" si="63"/>
        <v>4.4373479569290164E-2</v>
      </c>
      <c r="CJ77" s="40">
        <f t="shared" si="64"/>
        <v>4.1113841294413367E-2</v>
      </c>
      <c r="CK77" s="40">
        <f t="shared" si="65"/>
        <v>4.5773942548448798E-2</v>
      </c>
      <c r="CL77" s="40">
        <f t="shared" si="66"/>
        <v>4.916796762964587E-2</v>
      </c>
      <c r="CM77" s="40">
        <f t="shared" si="67"/>
        <v>4.1230620182534039E-2</v>
      </c>
      <c r="CN77" s="40">
        <f t="shared" si="68"/>
        <v>4.2195178874801509E-2</v>
      </c>
      <c r="CO77" s="40">
        <f t="shared" si="69"/>
        <v>3.7139373276043885E-2</v>
      </c>
      <c r="CQ77" s="11"/>
      <c r="CR77" s="40"/>
    </row>
    <row r="78" spans="2:96">
      <c r="B78" s="31" t="s">
        <v>183</v>
      </c>
      <c r="C78" s="32" t="s">
        <v>184</v>
      </c>
      <c r="D78" s="152">
        <v>0.21204523844410503</v>
      </c>
      <c r="E78" s="152">
        <v>0.21222552625094562</v>
      </c>
      <c r="F78" s="152">
        <v>0.21116943090152429</v>
      </c>
      <c r="G78" s="152">
        <v>0.21108377690444535</v>
      </c>
      <c r="H78" s="152">
        <v>0.21073263581834112</v>
      </c>
      <c r="I78" s="152">
        <v>0.20929200488404695</v>
      </c>
      <c r="J78" s="152">
        <v>0.20815228536708599</v>
      </c>
      <c r="K78" s="152">
        <v>0.2072164305748451</v>
      </c>
      <c r="L78" s="152">
        <v>0.20846733578357343</v>
      </c>
      <c r="M78" s="152">
        <v>0.2081529737594823</v>
      </c>
      <c r="N78" s="152">
        <v>0.2116552416164473</v>
      </c>
      <c r="O78" s="152">
        <v>0.21676673753022088</v>
      </c>
      <c r="P78" s="152">
        <v>0.21822455657715334</v>
      </c>
      <c r="Q78" s="152">
        <v>0.22345317360814473</v>
      </c>
      <c r="R78" s="152">
        <v>0.22659067932225316</v>
      </c>
      <c r="S78" s="152">
        <v>0.23002860170003867</v>
      </c>
      <c r="T78" s="153">
        <v>5</v>
      </c>
      <c r="U78" s="8"/>
      <c r="V78" s="8"/>
      <c r="W78" s="8"/>
      <c r="X78" s="8"/>
      <c r="Y78" s="8"/>
      <c r="Z78" s="8"/>
      <c r="AA78" s="8"/>
      <c r="AB78" s="8"/>
      <c r="AD78" s="154">
        <v>9.3005499389777349</v>
      </c>
      <c r="AE78" s="154">
        <v>9.3124285914249327</v>
      </c>
      <c r="AF78" s="154">
        <v>9.3566604990912428</v>
      </c>
      <c r="AG78" s="154">
        <v>9.4093365677130638</v>
      </c>
      <c r="AH78" s="154">
        <v>9.4536287857246837</v>
      </c>
      <c r="AI78" s="154">
        <v>9.5165868966125213</v>
      </c>
      <c r="AJ78" s="154">
        <v>9.5590624780784363</v>
      </c>
      <c r="AK78" s="154">
        <v>9.6049694813108548</v>
      </c>
      <c r="AL78" s="154">
        <v>9.6499349900107756</v>
      </c>
      <c r="AM78" s="154">
        <v>9.6980783156857235</v>
      </c>
      <c r="AN78" s="154">
        <v>9.7383273032892639</v>
      </c>
      <c r="AO78" s="154">
        <v>9.7791036942349834</v>
      </c>
      <c r="AP78" s="154">
        <v>9.7906031766687605</v>
      </c>
      <c r="AQ78" s="154">
        <v>9.7983362220210566</v>
      </c>
      <c r="AR78" s="154">
        <v>9.7348480353757765</v>
      </c>
      <c r="AS78" s="154">
        <v>9.7720477681262068</v>
      </c>
      <c r="AT78" s="7"/>
      <c r="AU78" s="7"/>
      <c r="AV78" s="11" t="s">
        <v>184</v>
      </c>
      <c r="AW78" s="8">
        <f t="shared" si="36"/>
        <v>2.0429577496835553E-2</v>
      </c>
      <c r="AX78" s="8">
        <f t="shared" si="37"/>
        <v>0.27396847954909281</v>
      </c>
      <c r="AZ78" s="11" t="s">
        <v>192</v>
      </c>
      <c r="BA78" s="8">
        <v>-1.4468875092648917E-2</v>
      </c>
      <c r="BB78" s="8">
        <v>9.0298139944188865E-2</v>
      </c>
      <c r="BE78" s="31" t="s">
        <v>183</v>
      </c>
      <c r="BF78" s="32" t="s">
        <v>184</v>
      </c>
      <c r="BG78" s="40">
        <f t="shared" si="38"/>
        <v>0.2845582046376921</v>
      </c>
      <c r="BH78" s="40">
        <f t="shared" si="39"/>
        <v>0.2836554270517051</v>
      </c>
      <c r="BI78" s="40">
        <f t="shared" si="40"/>
        <v>0.28029380206906551</v>
      </c>
      <c r="BJ78" s="40">
        <f t="shared" si="41"/>
        <v>0.27629042085380706</v>
      </c>
      <c r="BK78" s="40">
        <f t="shared" si="42"/>
        <v>0.27292421228492403</v>
      </c>
      <c r="BL78" s="40">
        <f t="shared" si="43"/>
        <v>0.26813939585744839</v>
      </c>
      <c r="BM78" s="40">
        <f t="shared" si="44"/>
        <v>0.26491125166603879</v>
      </c>
      <c r="BN78" s="40">
        <f t="shared" si="45"/>
        <v>0.26142231942037497</v>
      </c>
      <c r="BO78" s="40">
        <f t="shared" si="46"/>
        <v>0.25800494075918101</v>
      </c>
      <c r="BP78" s="40">
        <f t="shared" si="47"/>
        <v>0.25434604800788496</v>
      </c>
      <c r="BQ78" s="40">
        <f t="shared" si="48"/>
        <v>0.25128712495001593</v>
      </c>
      <c r="BR78" s="40">
        <f t="shared" si="49"/>
        <v>0.24818811923814121</v>
      </c>
      <c r="BS78" s="40">
        <f t="shared" si="50"/>
        <v>0.24731415857317418</v>
      </c>
      <c r="BT78" s="40">
        <f t="shared" si="51"/>
        <v>0.24672644712639968</v>
      </c>
      <c r="BU78" s="40">
        <f t="shared" si="52"/>
        <v>0.25155154931144097</v>
      </c>
      <c r="BV78" s="40">
        <f t="shared" si="53"/>
        <v>0.24872436962240829</v>
      </c>
      <c r="BX78" s="31" t="s">
        <v>183</v>
      </c>
      <c r="BY78" s="32" t="s">
        <v>184</v>
      </c>
      <c r="BZ78" s="40">
        <f t="shared" si="54"/>
        <v>7.2512966193587075E-2</v>
      </c>
      <c r="CA78" s="40">
        <f t="shared" si="55"/>
        <v>7.1429900800759477E-2</v>
      </c>
      <c r="CB78" s="40">
        <f t="shared" si="56"/>
        <v>6.9124371167541221E-2</v>
      </c>
      <c r="CC78" s="40">
        <f t="shared" si="57"/>
        <v>6.5206643949361709E-2</v>
      </c>
      <c r="CD78" s="40">
        <f t="shared" si="58"/>
        <v>6.219157646658291E-2</v>
      </c>
      <c r="CE78" s="40">
        <f t="shared" si="59"/>
        <v>5.8847390973401442E-2</v>
      </c>
      <c r="CF78" s="40">
        <f t="shared" si="60"/>
        <v>5.6758966298952801E-2</v>
      </c>
      <c r="CG78" s="40">
        <f t="shared" si="61"/>
        <v>5.4205888845529876E-2</v>
      </c>
      <c r="CH78" s="40">
        <f t="shared" si="62"/>
        <v>4.953760497560758E-2</v>
      </c>
      <c r="CI78" s="40">
        <f t="shared" si="63"/>
        <v>4.619307424840266E-2</v>
      </c>
      <c r="CJ78" s="40">
        <f t="shared" si="64"/>
        <v>3.9631883333568624E-2</v>
      </c>
      <c r="CK78" s="40">
        <f t="shared" si="65"/>
        <v>3.1421381707920332E-2</v>
      </c>
      <c r="CL78" s="40">
        <f t="shared" si="66"/>
        <v>2.9089601996020842E-2</v>
      </c>
      <c r="CM78" s="40">
        <f t="shared" si="67"/>
        <v>2.327327351825495E-2</v>
      </c>
      <c r="CN78" s="40">
        <f t="shared" si="68"/>
        <v>2.4960869989187812E-2</v>
      </c>
      <c r="CO78" s="40">
        <f t="shared" si="69"/>
        <v>1.8695767922369627E-2</v>
      </c>
      <c r="CQ78" s="11"/>
      <c r="CR78" s="40"/>
    </row>
    <row r="79" spans="2:96">
      <c r="B79" s="31" t="s">
        <v>185</v>
      </c>
      <c r="C79" s="32" t="s">
        <v>186</v>
      </c>
      <c r="D79" s="152">
        <v>0.23849558737681073</v>
      </c>
      <c r="E79" s="152">
        <v>0.23576879224425751</v>
      </c>
      <c r="F79" s="152">
        <v>0.2375491106161757</v>
      </c>
      <c r="G79" s="152">
        <v>0.23678471417427291</v>
      </c>
      <c r="H79" s="152">
        <v>0.2358861712325733</v>
      </c>
      <c r="I79" s="152">
        <v>0.23499982357115826</v>
      </c>
      <c r="J79" s="152">
        <v>0.23416042945733706</v>
      </c>
      <c r="K79" s="152">
        <v>0.23374583240815014</v>
      </c>
      <c r="L79" s="152">
        <v>0.23297401943472529</v>
      </c>
      <c r="M79" s="152">
        <v>0.23006806011983708</v>
      </c>
      <c r="N79" s="152">
        <v>0.22735381746252001</v>
      </c>
      <c r="O79" s="152">
        <v>0.2246763390765433</v>
      </c>
      <c r="P79" s="152">
        <v>0.22117862500083077</v>
      </c>
      <c r="Q79" s="152">
        <v>0.21816809427765879</v>
      </c>
      <c r="R79" s="152">
        <v>0.24232772288043603</v>
      </c>
      <c r="S79" s="152">
        <v>0.24569451814916099</v>
      </c>
      <c r="T79" s="153">
        <v>5</v>
      </c>
      <c r="U79" s="8"/>
      <c r="V79" s="8"/>
      <c r="W79" s="8"/>
      <c r="X79" s="8"/>
      <c r="Y79" s="8"/>
      <c r="Z79" s="8"/>
      <c r="AA79" s="8"/>
      <c r="AB79" s="8"/>
      <c r="AD79" s="154">
        <v>10.11432809444902</v>
      </c>
      <c r="AE79" s="154">
        <v>10.153634157601534</v>
      </c>
      <c r="AF79" s="154">
        <v>10.194217106955632</v>
      </c>
      <c r="AG79" s="154">
        <v>10.248144151347233</v>
      </c>
      <c r="AH79" s="154">
        <v>10.275577019253719</v>
      </c>
      <c r="AI79" s="154">
        <v>10.305360581772174</v>
      </c>
      <c r="AJ79" s="154">
        <v>10.329692672226688</v>
      </c>
      <c r="AK79" s="154">
        <v>10.32061001064622</v>
      </c>
      <c r="AL79" s="154">
        <v>10.339060293891452</v>
      </c>
      <c r="AM79" s="154">
        <v>10.40452075167258</v>
      </c>
      <c r="AN79" s="154">
        <v>10.460831049377591</v>
      </c>
      <c r="AO79" s="154">
        <v>10.482373679276392</v>
      </c>
      <c r="AP79" s="154">
        <v>10.514883740250204</v>
      </c>
      <c r="AQ79" s="154">
        <v>10.505793915993053</v>
      </c>
      <c r="AR79" s="154">
        <v>10.433533897121199</v>
      </c>
      <c r="AS79" s="154">
        <v>10.460088378603416</v>
      </c>
      <c r="AT79" s="7"/>
      <c r="AU79" s="7"/>
      <c r="AV79" s="11" t="s">
        <v>186</v>
      </c>
      <c r="AW79" s="8">
        <f t="shared" si="36"/>
        <v>-3.009283558251824E-2</v>
      </c>
      <c r="AX79" s="8">
        <f t="shared" si="37"/>
        <v>0.27103574465013053</v>
      </c>
      <c r="AZ79" s="11" t="s">
        <v>267</v>
      </c>
      <c r="BA79" s="8">
        <v>-1.3218525197968864E-2</v>
      </c>
      <c r="BB79" s="8">
        <v>0.15626878269295796</v>
      </c>
      <c r="BE79" s="31" t="s">
        <v>185</v>
      </c>
      <c r="BF79" s="32" t="s">
        <v>186</v>
      </c>
      <c r="BG79" s="40">
        <f t="shared" si="38"/>
        <v>0.22271106482187442</v>
      </c>
      <c r="BH79" s="40">
        <f t="shared" si="39"/>
        <v>0.21972380402228342</v>
      </c>
      <c r="BI79" s="40">
        <f t="shared" si="40"/>
        <v>0.21663949987137199</v>
      </c>
      <c r="BJ79" s="40">
        <f t="shared" si="41"/>
        <v>0.21254104449761024</v>
      </c>
      <c r="BK79" s="40">
        <f t="shared" si="42"/>
        <v>0.21045614653671729</v>
      </c>
      <c r="BL79" s="40">
        <f t="shared" si="43"/>
        <v>0.20819259578531479</v>
      </c>
      <c r="BM79" s="40">
        <f t="shared" si="44"/>
        <v>0.20634335691077166</v>
      </c>
      <c r="BN79" s="40">
        <f t="shared" si="45"/>
        <v>0.20703363919088724</v>
      </c>
      <c r="BO79" s="40">
        <f t="shared" si="46"/>
        <v>0.20563141766424964</v>
      </c>
      <c r="BP79" s="40">
        <f t="shared" si="47"/>
        <v>0.20065642287288388</v>
      </c>
      <c r="BQ79" s="40">
        <f t="shared" si="48"/>
        <v>0.19637684024730306</v>
      </c>
      <c r="BR79" s="40">
        <f t="shared" si="49"/>
        <v>0.19473960037499416</v>
      </c>
      <c r="BS79" s="40">
        <f t="shared" si="50"/>
        <v>0.19226883574098452</v>
      </c>
      <c r="BT79" s="40">
        <f t="shared" si="51"/>
        <v>0.192959662384528</v>
      </c>
      <c r="BU79" s="40">
        <f t="shared" si="52"/>
        <v>0.19845142381878877</v>
      </c>
      <c r="BV79" s="40">
        <f t="shared" si="53"/>
        <v>0.1964332832261404</v>
      </c>
      <c r="BX79" s="31" t="s">
        <v>185</v>
      </c>
      <c r="BY79" s="32" t="s">
        <v>186</v>
      </c>
      <c r="BZ79" s="40">
        <f t="shared" si="54"/>
        <v>-1.5784522554936314E-2</v>
      </c>
      <c r="CA79" s="40">
        <f t="shared" si="55"/>
        <v>-1.6044988221974088E-2</v>
      </c>
      <c r="CB79" s="40">
        <f t="shared" si="56"/>
        <v>-2.0909610744803714E-2</v>
      </c>
      <c r="CC79" s="40">
        <f t="shared" si="57"/>
        <v>-2.4243669676662666E-2</v>
      </c>
      <c r="CD79" s="40">
        <f t="shared" si="58"/>
        <v>-2.5430024695856007E-2</v>
      </c>
      <c r="CE79" s="40">
        <f t="shared" si="59"/>
        <v>-2.6807227785843463E-2</v>
      </c>
      <c r="CF79" s="40">
        <f t="shared" si="60"/>
        <v>-2.7817072546565402E-2</v>
      </c>
      <c r="CG79" s="40">
        <f t="shared" si="61"/>
        <v>-2.6712193217262897E-2</v>
      </c>
      <c r="CH79" s="40">
        <f t="shared" si="62"/>
        <v>-2.734260177047565E-2</v>
      </c>
      <c r="CI79" s="40">
        <f t="shared" si="63"/>
        <v>-2.9411637246953198E-2</v>
      </c>
      <c r="CJ79" s="40">
        <f t="shared" si="64"/>
        <v>-3.0976977215216944E-2</v>
      </c>
      <c r="CK79" s="40">
        <f t="shared" si="65"/>
        <v>-2.9936738701549143E-2</v>
      </c>
      <c r="CL79" s="40">
        <f t="shared" si="66"/>
        <v>-2.8909789259846247E-2</v>
      </c>
      <c r="CM79" s="40">
        <f t="shared" si="67"/>
        <v>-2.5208431893130795E-2</v>
      </c>
      <c r="CN79" s="40">
        <f t="shared" si="68"/>
        <v>-4.387629906164725E-2</v>
      </c>
      <c r="CO79" s="40">
        <f t="shared" si="69"/>
        <v>-4.9261234923020591E-2</v>
      </c>
      <c r="CQ79" s="11"/>
      <c r="CR79" s="40"/>
    </row>
    <row r="80" spans="2:96">
      <c r="B80" s="31" t="s">
        <v>187</v>
      </c>
      <c r="C80" s="32" t="s">
        <v>188</v>
      </c>
      <c r="D80" s="152">
        <v>0.45767070010158423</v>
      </c>
      <c r="E80" s="152">
        <v>0.45475758211842104</v>
      </c>
      <c r="F80" s="152">
        <v>0.45219899838461969</v>
      </c>
      <c r="G80" s="152">
        <v>0.44922688991962717</v>
      </c>
      <c r="H80" s="152">
        <v>0.45062173926214272</v>
      </c>
      <c r="I80" s="152">
        <v>0.44687935533756584</v>
      </c>
      <c r="J80" s="152">
        <v>0.44372184915378149</v>
      </c>
      <c r="K80" s="152">
        <v>0.4399511645692265</v>
      </c>
      <c r="L80" s="152">
        <v>0.43607858600973937</v>
      </c>
      <c r="M80" s="152">
        <v>0.43846492078814875</v>
      </c>
      <c r="N80" s="152">
        <v>0.43460128770325906</v>
      </c>
      <c r="O80" s="152">
        <v>0.43169904397193909</v>
      </c>
      <c r="P80" s="152">
        <v>0.42704074416832838</v>
      </c>
      <c r="Q80" s="152">
        <v>0.42276683680473609</v>
      </c>
      <c r="R80" s="152">
        <v>0.42374893925812335</v>
      </c>
      <c r="S80" s="152">
        <v>0.42533499505911471</v>
      </c>
      <c r="T80" s="153">
        <v>2</v>
      </c>
      <c r="U80" s="8"/>
      <c r="V80" s="8"/>
      <c r="W80" s="8"/>
      <c r="X80" s="8"/>
      <c r="Y80" s="8"/>
      <c r="Z80" s="8"/>
      <c r="AA80" s="8"/>
      <c r="AB80" s="8"/>
      <c r="AD80" s="154">
        <v>7.2808368652195563</v>
      </c>
      <c r="AE80" s="154">
        <v>7.3360608557536624</v>
      </c>
      <c r="AF80" s="154">
        <v>7.3583883991832266</v>
      </c>
      <c r="AG80" s="154">
        <v>7.4012761142172376</v>
      </c>
      <c r="AH80" s="154">
        <v>7.4555542522781888</v>
      </c>
      <c r="AI80" s="154">
        <v>7.4782852868981688</v>
      </c>
      <c r="AJ80" s="154">
        <v>7.5129792340118993</v>
      </c>
      <c r="AK80" s="154">
        <v>7.5344179573377987</v>
      </c>
      <c r="AL80" s="154">
        <v>7.5998921630081293</v>
      </c>
      <c r="AM80" s="154">
        <v>7.6651326777979198</v>
      </c>
      <c r="AN80" s="154">
        <v>7.7405613974714074</v>
      </c>
      <c r="AO80" s="154">
        <v>7.8154134681886083</v>
      </c>
      <c r="AP80" s="154">
        <v>7.895654841335876</v>
      </c>
      <c r="AQ80" s="154">
        <v>7.9303969355126327</v>
      </c>
      <c r="AR80" s="154">
        <v>8.0041330064756</v>
      </c>
      <c r="AS80" s="154">
        <v>8.054740886822108</v>
      </c>
      <c r="AT80" s="7"/>
      <c r="AU80" s="7"/>
      <c r="AV80" s="11" t="s">
        <v>188</v>
      </c>
      <c r="AW80" s="8">
        <f t="shared" si="36"/>
        <v>-4.4933762379497748E-2</v>
      </c>
      <c r="AX80" s="8">
        <f t="shared" si="37"/>
        <v>0.95138662192843493</v>
      </c>
      <c r="AZ80" s="11" t="s">
        <v>343</v>
      </c>
      <c r="BA80" s="8">
        <v>-1.3101769655067493E-2</v>
      </c>
      <c r="BB80" s="8">
        <v>0.14358658851753658</v>
      </c>
      <c r="BE80" s="31" t="s">
        <v>187</v>
      </c>
      <c r="BF80" s="32" t="s">
        <v>188</v>
      </c>
      <c r="BG80" s="40">
        <f t="shared" si="38"/>
        <v>0.43805639824331366</v>
      </c>
      <c r="BH80" s="40">
        <f t="shared" si="39"/>
        <v>0.43385937496272164</v>
      </c>
      <c r="BI80" s="40">
        <f t="shared" si="40"/>
        <v>0.43216248166207472</v>
      </c>
      <c r="BJ80" s="40">
        <f t="shared" si="41"/>
        <v>0.42890301531948993</v>
      </c>
      <c r="BK80" s="40">
        <f t="shared" si="42"/>
        <v>0.42477787682685764</v>
      </c>
      <c r="BL80" s="40">
        <f t="shared" si="43"/>
        <v>0.42305031819573913</v>
      </c>
      <c r="BM80" s="40">
        <f t="shared" si="44"/>
        <v>0.42041357821509562</v>
      </c>
      <c r="BN80" s="40">
        <f t="shared" si="45"/>
        <v>0.41878423524232722</v>
      </c>
      <c r="BO80" s="40">
        <f t="shared" si="46"/>
        <v>0.41380819561138216</v>
      </c>
      <c r="BP80" s="40">
        <f t="shared" si="47"/>
        <v>0.40884991648735802</v>
      </c>
      <c r="BQ80" s="40">
        <f t="shared" si="48"/>
        <v>0.40311733379217296</v>
      </c>
      <c r="BR80" s="40">
        <f t="shared" si="49"/>
        <v>0.39742857641766571</v>
      </c>
      <c r="BS80" s="40">
        <f t="shared" si="50"/>
        <v>0.39133023205847339</v>
      </c>
      <c r="BT80" s="40">
        <f t="shared" si="51"/>
        <v>0.38868983290103987</v>
      </c>
      <c r="BU80" s="40">
        <f t="shared" si="52"/>
        <v>0.38308589150785433</v>
      </c>
      <c r="BV80" s="40">
        <f t="shared" si="53"/>
        <v>0.3792396926015198</v>
      </c>
      <c r="BX80" s="31" t="s">
        <v>187</v>
      </c>
      <c r="BY80" s="32" t="s">
        <v>188</v>
      </c>
      <c r="BZ80" s="40">
        <f t="shared" si="54"/>
        <v>-1.9614301858270566E-2</v>
      </c>
      <c r="CA80" s="40">
        <f t="shared" si="55"/>
        <v>-2.08982071556994E-2</v>
      </c>
      <c r="CB80" s="40">
        <f t="shared" si="56"/>
        <v>-2.0036516722544973E-2</v>
      </c>
      <c r="CC80" s="40">
        <f t="shared" si="57"/>
        <v>-2.0323874600137237E-2</v>
      </c>
      <c r="CD80" s="40">
        <f t="shared" si="58"/>
        <v>-2.5843862435285081E-2</v>
      </c>
      <c r="CE80" s="40">
        <f t="shared" si="59"/>
        <v>-2.3829037141826714E-2</v>
      </c>
      <c r="CF80" s="40">
        <f t="shared" si="60"/>
        <v>-2.3308270938685871E-2</v>
      </c>
      <c r="CG80" s="40">
        <f t="shared" si="61"/>
        <v>-2.1166929326899286E-2</v>
      </c>
      <c r="CH80" s="40">
        <f t="shared" si="62"/>
        <v>-2.2270390398357209E-2</v>
      </c>
      <c r="CI80" s="40">
        <f t="shared" si="63"/>
        <v>-2.9615004300790726E-2</v>
      </c>
      <c r="CJ80" s="40">
        <f t="shared" si="64"/>
        <v>-3.1483953911086104E-2</v>
      </c>
      <c r="CK80" s="40">
        <f t="shared" si="65"/>
        <v>-3.4270467554273376E-2</v>
      </c>
      <c r="CL80" s="40">
        <f t="shared" si="66"/>
        <v>-3.5710512109854986E-2</v>
      </c>
      <c r="CM80" s="40">
        <f t="shared" si="67"/>
        <v>-3.4077003903696224E-2</v>
      </c>
      <c r="CN80" s="40">
        <f t="shared" si="68"/>
        <v>-4.0663047750269021E-2</v>
      </c>
      <c r="CO80" s="40">
        <f t="shared" si="69"/>
        <v>-4.6095302457594911E-2</v>
      </c>
      <c r="CQ80" s="11"/>
      <c r="CR80" s="40"/>
    </row>
    <row r="81" spans="2:96">
      <c r="B81" s="31" t="s">
        <v>189</v>
      </c>
      <c r="C81" s="32" t="s">
        <v>190</v>
      </c>
      <c r="D81" s="152">
        <v>0.31493567987205878</v>
      </c>
      <c r="E81" s="152">
        <v>0.31324987573332186</v>
      </c>
      <c r="F81" s="152">
        <v>0.30397586385572178</v>
      </c>
      <c r="G81" s="152">
        <v>0.30312227863664737</v>
      </c>
      <c r="H81" s="152">
        <v>0.29893427719246757</v>
      </c>
      <c r="I81" s="152">
        <v>0.28694139619300901</v>
      </c>
      <c r="J81" s="152">
        <v>0.27864390531417088</v>
      </c>
      <c r="K81" s="152">
        <v>0.28417482803973709</v>
      </c>
      <c r="L81" s="152">
        <v>0.28776999298607892</v>
      </c>
      <c r="M81" s="152">
        <v>0.28534251752415096</v>
      </c>
      <c r="N81" s="152">
        <v>0.28095780502760026</v>
      </c>
      <c r="O81" s="152">
        <v>0.28147637061898162</v>
      </c>
      <c r="P81" s="152">
        <v>0.27590917253816333</v>
      </c>
      <c r="Q81" s="152">
        <v>0.27448121334265224</v>
      </c>
      <c r="R81" s="152">
        <v>0.27779533414965052</v>
      </c>
      <c r="S81" s="152">
        <v>0.28171796577394242</v>
      </c>
      <c r="T81" s="153">
        <v>2</v>
      </c>
      <c r="U81" s="8"/>
      <c r="V81" s="8"/>
      <c r="W81" s="8"/>
      <c r="X81" s="8"/>
      <c r="Y81" s="8"/>
      <c r="Z81" s="8"/>
      <c r="AA81" s="8"/>
      <c r="AB81" s="8"/>
      <c r="AD81" s="154">
        <v>7.9455756061410376</v>
      </c>
      <c r="AE81" s="154">
        <v>8.0049006359045549</v>
      </c>
      <c r="AF81" s="154">
        <v>8.0367727050119804</v>
      </c>
      <c r="AG81" s="154">
        <v>7.8822108966965496</v>
      </c>
      <c r="AH81" s="154">
        <v>7.8764025868351739</v>
      </c>
      <c r="AI81" s="154">
        <v>7.9108583456850825</v>
      </c>
      <c r="AJ81" s="154">
        <v>7.9331781990757779</v>
      </c>
      <c r="AK81" s="154">
        <v>7.9638478492988272</v>
      </c>
      <c r="AL81" s="154">
        <v>7.9973648443311722</v>
      </c>
      <c r="AM81" s="154">
        <v>8.0334857526961958</v>
      </c>
      <c r="AN81" s="154">
        <v>8.0761470118095229</v>
      </c>
      <c r="AO81" s="154">
        <v>8.1172596044413297</v>
      </c>
      <c r="AP81" s="154">
        <v>8.1666159997518601</v>
      </c>
      <c r="AQ81" s="154">
        <v>8.2131086425827302</v>
      </c>
      <c r="AR81" s="154">
        <v>8.2461076048653066</v>
      </c>
      <c r="AS81" s="154">
        <v>8.267526529227327</v>
      </c>
      <c r="AT81" s="7"/>
      <c r="AU81" s="7"/>
      <c r="AV81" s="11" t="s">
        <v>190</v>
      </c>
      <c r="AW81" s="8">
        <f t="shared" si="36"/>
        <v>-5.8792543187334748E-2</v>
      </c>
      <c r="AX81" s="8">
        <f t="shared" si="37"/>
        <v>0.32413738621481714</v>
      </c>
      <c r="AZ81" s="11" t="s">
        <v>345</v>
      </c>
      <c r="BA81" s="8">
        <v>-1.2472288071599079E-2</v>
      </c>
      <c r="BB81" s="8">
        <v>0.66094196700581509</v>
      </c>
      <c r="BE81" s="31" t="s">
        <v>189</v>
      </c>
      <c r="BF81" s="32" t="s">
        <v>190</v>
      </c>
      <c r="BG81" s="40">
        <f t="shared" si="38"/>
        <v>0.38753625393328106</v>
      </c>
      <c r="BH81" s="40">
        <f t="shared" si="39"/>
        <v>0.3830275516712538</v>
      </c>
      <c r="BI81" s="40">
        <f t="shared" si="40"/>
        <v>0.38060527441908942</v>
      </c>
      <c r="BJ81" s="40">
        <f t="shared" si="41"/>
        <v>0.39235197185106219</v>
      </c>
      <c r="BK81" s="40">
        <f t="shared" si="42"/>
        <v>0.39279340340052671</v>
      </c>
      <c r="BL81" s="40">
        <f t="shared" si="43"/>
        <v>0.39017476572793375</v>
      </c>
      <c r="BM81" s="40">
        <f t="shared" si="44"/>
        <v>0.38847845687024085</v>
      </c>
      <c r="BN81" s="40">
        <f t="shared" si="45"/>
        <v>0.38614756345328904</v>
      </c>
      <c r="BO81" s="40">
        <f t="shared" si="46"/>
        <v>0.3836002718308309</v>
      </c>
      <c r="BP81" s="40">
        <f t="shared" si="47"/>
        <v>0.38085508279508906</v>
      </c>
      <c r="BQ81" s="40">
        <f t="shared" si="48"/>
        <v>0.37761282710247623</v>
      </c>
      <c r="BR81" s="40">
        <f t="shared" si="49"/>
        <v>0.37448827006245888</v>
      </c>
      <c r="BS81" s="40">
        <f t="shared" si="50"/>
        <v>0.37073718401885858</v>
      </c>
      <c r="BT81" s="40">
        <f t="shared" si="51"/>
        <v>0.36720374316371251</v>
      </c>
      <c r="BU81" s="40">
        <f t="shared" si="52"/>
        <v>0.36469582203023665</v>
      </c>
      <c r="BV81" s="40">
        <f t="shared" si="53"/>
        <v>0.36306798377872307</v>
      </c>
      <c r="BX81" s="31" t="s">
        <v>189</v>
      </c>
      <c r="BY81" s="32" t="s">
        <v>190</v>
      </c>
      <c r="BZ81" s="40">
        <f t="shared" si="54"/>
        <v>7.2600574061222278E-2</v>
      </c>
      <c r="CA81" s="40">
        <f t="shared" si="55"/>
        <v>6.9777675937931938E-2</v>
      </c>
      <c r="CB81" s="40">
        <f t="shared" si="56"/>
        <v>7.6629410563367639E-2</v>
      </c>
      <c r="CC81" s="40">
        <f t="shared" si="57"/>
        <v>8.9229693214414818E-2</v>
      </c>
      <c r="CD81" s="40">
        <f t="shared" si="58"/>
        <v>9.385912620805914E-2</v>
      </c>
      <c r="CE81" s="40">
        <f t="shared" si="59"/>
        <v>0.10323336953492473</v>
      </c>
      <c r="CF81" s="40">
        <f t="shared" si="60"/>
        <v>0.10983455155606997</v>
      </c>
      <c r="CG81" s="40">
        <f t="shared" si="61"/>
        <v>0.10197273541355195</v>
      </c>
      <c r="CH81" s="40">
        <f t="shared" si="62"/>
        <v>9.5830278844751982E-2</v>
      </c>
      <c r="CI81" s="40">
        <f t="shared" si="63"/>
        <v>9.5512565270938099E-2</v>
      </c>
      <c r="CJ81" s="40">
        <f t="shared" si="64"/>
        <v>9.6655022074875974E-2</v>
      </c>
      <c r="CK81" s="40">
        <f t="shared" si="65"/>
        <v>9.3011899443477264E-2</v>
      </c>
      <c r="CL81" s="40">
        <f t="shared" si="66"/>
        <v>9.4828011480695251E-2</v>
      </c>
      <c r="CM81" s="40">
        <f t="shared" si="67"/>
        <v>9.2722529821060273E-2</v>
      </c>
      <c r="CN81" s="40">
        <f t="shared" si="68"/>
        <v>8.690048788058613E-2</v>
      </c>
      <c r="CO81" s="40">
        <f t="shared" si="69"/>
        <v>8.1350018004780644E-2</v>
      </c>
      <c r="CQ81" s="11"/>
      <c r="CR81" s="40"/>
    </row>
    <row r="82" spans="2:96">
      <c r="B82" s="31" t="s">
        <v>191</v>
      </c>
      <c r="C82" s="32" t="s">
        <v>192</v>
      </c>
      <c r="D82" s="152">
        <v>0.25490211715047595</v>
      </c>
      <c r="E82" s="152">
        <v>0.25159885105044205</v>
      </c>
      <c r="F82" s="152">
        <v>0.24859060560233756</v>
      </c>
      <c r="G82" s="152">
        <v>0.24113453839313229</v>
      </c>
      <c r="H82" s="152">
        <v>0.24554372492755713</v>
      </c>
      <c r="I82" s="152">
        <v>0.24578827658103541</v>
      </c>
      <c r="J82" s="152">
        <v>0.24446218236705608</v>
      </c>
      <c r="K82" s="152">
        <v>0.23926329084918449</v>
      </c>
      <c r="L82" s="152">
        <v>0.23697277671480041</v>
      </c>
      <c r="M82" s="152">
        <v>0.23385380526234711</v>
      </c>
      <c r="N82" s="152">
        <v>0.23277505759859338</v>
      </c>
      <c r="O82" s="152">
        <v>0.2314329057481562</v>
      </c>
      <c r="P82" s="152">
        <v>0.23592458236581784</v>
      </c>
      <c r="Q82" s="152">
        <v>0.24565711188896019</v>
      </c>
      <c r="R82" s="152">
        <v>0.24958075352494724</v>
      </c>
      <c r="S82" s="152">
        <v>0.25383965393844515</v>
      </c>
      <c r="T82" s="153">
        <v>2</v>
      </c>
      <c r="U82" s="8"/>
      <c r="V82" s="8"/>
      <c r="W82" s="8"/>
      <c r="X82" s="8"/>
      <c r="Y82" s="8"/>
      <c r="Z82" s="8"/>
      <c r="AA82" s="8"/>
      <c r="AB82" s="8"/>
      <c r="AD82" s="154">
        <v>8.8276718500735374</v>
      </c>
      <c r="AE82" s="154">
        <v>8.8806973801777609</v>
      </c>
      <c r="AF82" s="154">
        <v>8.8987120532750854</v>
      </c>
      <c r="AG82" s="154">
        <v>8.9086549082958157</v>
      </c>
      <c r="AH82" s="154">
        <v>8.9110354532601228</v>
      </c>
      <c r="AI82" s="154">
        <v>8.944736181967837</v>
      </c>
      <c r="AJ82" s="154">
        <v>8.9646447598316694</v>
      </c>
      <c r="AK82" s="154">
        <v>9.0213006491840719</v>
      </c>
      <c r="AL82" s="154">
        <v>9.0745417603627594</v>
      </c>
      <c r="AM82" s="154">
        <v>9.1089644549388851</v>
      </c>
      <c r="AN82" s="154">
        <v>9.1393150270230592</v>
      </c>
      <c r="AO82" s="154">
        <v>9.1820574122568654</v>
      </c>
      <c r="AP82" s="154">
        <v>9.244311669224599</v>
      </c>
      <c r="AQ82" s="154">
        <v>9.2539680198117562</v>
      </c>
      <c r="AR82" s="154">
        <v>9.2587248015577561</v>
      </c>
      <c r="AS82" s="154">
        <v>9.2912609650009106</v>
      </c>
      <c r="AT82" s="7"/>
      <c r="AU82" s="7"/>
      <c r="AV82" s="11" t="s">
        <v>192</v>
      </c>
      <c r="AW82" s="8">
        <f t="shared" si="36"/>
        <v>-1.4468875092648941E-2</v>
      </c>
      <c r="AX82" s="8">
        <f t="shared" si="37"/>
        <v>9.029813994418906E-2</v>
      </c>
      <c r="AZ82" s="11" t="s">
        <v>144</v>
      </c>
      <c r="BA82" s="8">
        <v>-1.2306019013801368E-2</v>
      </c>
      <c r="BB82" s="8">
        <v>0.89714309507663581</v>
      </c>
      <c r="BE82" s="31" t="s">
        <v>191</v>
      </c>
      <c r="BF82" s="32" t="s">
        <v>192</v>
      </c>
      <c r="BG82" s="40">
        <f t="shared" si="38"/>
        <v>0.32049693939441115</v>
      </c>
      <c r="BH82" s="40">
        <f t="shared" si="39"/>
        <v>0.31646699910649012</v>
      </c>
      <c r="BI82" s="40">
        <f t="shared" si="40"/>
        <v>0.3150978839510935</v>
      </c>
      <c r="BJ82" s="40">
        <f t="shared" si="41"/>
        <v>0.31434222696951797</v>
      </c>
      <c r="BK82" s="40">
        <f t="shared" si="42"/>
        <v>0.31416130555223065</v>
      </c>
      <c r="BL82" s="40">
        <f t="shared" si="43"/>
        <v>0.31160005017044434</v>
      </c>
      <c r="BM82" s="40">
        <f t="shared" si="44"/>
        <v>0.31008699825279307</v>
      </c>
      <c r="BN82" s="40">
        <f t="shared" si="45"/>
        <v>0.3057811506620105</v>
      </c>
      <c r="BO82" s="40">
        <f t="shared" si="46"/>
        <v>0.3017348262124302</v>
      </c>
      <c r="BP82" s="40">
        <f t="shared" si="47"/>
        <v>0.2991187014246447</v>
      </c>
      <c r="BQ82" s="40">
        <f t="shared" si="48"/>
        <v>0.29681205794624743</v>
      </c>
      <c r="BR82" s="40">
        <f t="shared" si="49"/>
        <v>0.29356363666847818</v>
      </c>
      <c r="BS82" s="40">
        <f t="shared" si="50"/>
        <v>0.28883231313893043</v>
      </c>
      <c r="BT82" s="40">
        <f t="shared" si="51"/>
        <v>0.2880984304943065</v>
      </c>
      <c r="BU82" s="40">
        <f t="shared" si="52"/>
        <v>0.28773691508161048</v>
      </c>
      <c r="BV82" s="40">
        <f t="shared" si="53"/>
        <v>0.28526416665993071</v>
      </c>
      <c r="BX82" s="31" t="s">
        <v>191</v>
      </c>
      <c r="BY82" s="32" t="s">
        <v>192</v>
      </c>
      <c r="BZ82" s="40">
        <f t="shared" si="54"/>
        <v>6.5594822243935202E-2</v>
      </c>
      <c r="CA82" s="40">
        <f t="shared" si="55"/>
        <v>6.4868148056048069E-2</v>
      </c>
      <c r="CB82" s="40">
        <f t="shared" si="56"/>
        <v>6.6507278348755944E-2</v>
      </c>
      <c r="CC82" s="40">
        <f t="shared" si="57"/>
        <v>7.3207688576385682E-2</v>
      </c>
      <c r="CD82" s="40">
        <f t="shared" si="58"/>
        <v>6.8617580624673519E-2</v>
      </c>
      <c r="CE82" s="40">
        <f t="shared" si="59"/>
        <v>6.5811773589408928E-2</v>
      </c>
      <c r="CF82" s="40">
        <f t="shared" si="60"/>
        <v>6.5624815885736987E-2</v>
      </c>
      <c r="CG82" s="40">
        <f t="shared" si="61"/>
        <v>6.6517859812826013E-2</v>
      </c>
      <c r="CH82" s="40">
        <f t="shared" si="62"/>
        <v>6.4762049497629787E-2</v>
      </c>
      <c r="CI82" s="40">
        <f t="shared" si="63"/>
        <v>6.5264896162297581E-2</v>
      </c>
      <c r="CJ82" s="40">
        <f t="shared" si="64"/>
        <v>6.4037000347654055E-2</v>
      </c>
      <c r="CK82" s="40">
        <f t="shared" si="65"/>
        <v>6.213073092032198E-2</v>
      </c>
      <c r="CL82" s="40">
        <f t="shared" si="66"/>
        <v>5.2907730773112588E-2</v>
      </c>
      <c r="CM82" s="40">
        <f t="shared" si="67"/>
        <v>4.2441318605346307E-2</v>
      </c>
      <c r="CN82" s="40">
        <f t="shared" si="68"/>
        <v>3.8156161556663237E-2</v>
      </c>
      <c r="CO82" s="40">
        <f t="shared" si="69"/>
        <v>3.1424512721485554E-2</v>
      </c>
      <c r="CQ82" s="11"/>
      <c r="CR82" s="40"/>
    </row>
    <row r="83" spans="2:96">
      <c r="B83" s="31" t="s">
        <v>193</v>
      </c>
      <c r="C83" s="32" t="s">
        <v>194</v>
      </c>
      <c r="D83" s="152">
        <v>0.41208372386716724</v>
      </c>
      <c r="E83" s="152">
        <v>0.41180105158996083</v>
      </c>
      <c r="F83" s="152">
        <v>0.40722044544844455</v>
      </c>
      <c r="G83" s="152">
        <v>0.42846186755244786</v>
      </c>
      <c r="H83" s="152">
        <v>0.4194060633657985</v>
      </c>
      <c r="I83" s="152">
        <v>0.40695161226689325</v>
      </c>
      <c r="J83" s="152">
        <v>0.4061705848165984</v>
      </c>
      <c r="K83" s="152">
        <v>0.40708628402031305</v>
      </c>
      <c r="L83" s="152">
        <v>0.41120537478028479</v>
      </c>
      <c r="M83" s="152">
        <v>0.40551843096032036</v>
      </c>
      <c r="N83" s="152">
        <v>0.4041404327831089</v>
      </c>
      <c r="O83" s="152">
        <v>0.41269591130066363</v>
      </c>
      <c r="P83" s="152">
        <v>0.41200891129876016</v>
      </c>
      <c r="Q83" s="152">
        <v>0.40665478480159051</v>
      </c>
      <c r="R83" s="152">
        <v>0.40733649022955093</v>
      </c>
      <c r="S83" s="152">
        <v>0.41077657301705212</v>
      </c>
      <c r="T83" s="153">
        <v>2</v>
      </c>
      <c r="U83" s="8"/>
      <c r="V83" s="8"/>
      <c r="W83" s="8"/>
      <c r="X83" s="8"/>
      <c r="Y83" s="8"/>
      <c r="Z83" s="8"/>
      <c r="AA83" s="8"/>
      <c r="AB83" s="8"/>
      <c r="AD83" s="154">
        <v>7.9582708404539932</v>
      </c>
      <c r="AE83" s="154">
        <v>7.9887300479387013</v>
      </c>
      <c r="AF83" s="154">
        <v>8.0191892554234094</v>
      </c>
      <c r="AG83" s="154">
        <v>8.2875928043140608</v>
      </c>
      <c r="AH83" s="154">
        <v>8.4789166106618357</v>
      </c>
      <c r="AI83" s="154">
        <v>8.404746259533189</v>
      </c>
      <c r="AJ83" s="154">
        <v>8.3112919087982835</v>
      </c>
      <c r="AK83" s="154">
        <v>8.20490634339113</v>
      </c>
      <c r="AL83" s="154">
        <v>7.647000374255474</v>
      </c>
      <c r="AM83" s="154">
        <v>8.0036801067428947</v>
      </c>
      <c r="AN83" s="154">
        <v>7.9714799860671963</v>
      </c>
      <c r="AO83" s="154">
        <v>8.0064536103566422</v>
      </c>
      <c r="AP83" s="154">
        <v>7.996161924320095</v>
      </c>
      <c r="AQ83" s="154">
        <v>8.0617359890582616</v>
      </c>
      <c r="AR83" s="154">
        <v>8.0776976338591382</v>
      </c>
      <c r="AS83" s="154">
        <v>8.0658437180714806</v>
      </c>
      <c r="AT83" s="7"/>
      <c r="AU83" s="7"/>
      <c r="AV83" s="11" t="s">
        <v>194</v>
      </c>
      <c r="AW83" s="8">
        <f t="shared" si="36"/>
        <v>8.2708120928327925E-3</v>
      </c>
      <c r="AX83" s="8">
        <f t="shared" si="37"/>
        <v>7.5969198155617729E-2</v>
      </c>
      <c r="AZ83" s="11" t="s">
        <v>349</v>
      </c>
      <c r="BA83" s="8">
        <v>-1.1586906316985859E-2</v>
      </c>
      <c r="BB83" s="8">
        <v>0.13903381070254722</v>
      </c>
      <c r="BE83" s="31" t="s">
        <v>193</v>
      </c>
      <c r="BF83" s="32" t="s">
        <v>194</v>
      </c>
      <c r="BG83" s="40">
        <f t="shared" si="38"/>
        <v>0.3865714161254965</v>
      </c>
      <c r="BH83" s="40">
        <f t="shared" si="39"/>
        <v>0.38425651635665869</v>
      </c>
      <c r="BI83" s="40">
        <f t="shared" si="40"/>
        <v>0.38194161658782089</v>
      </c>
      <c r="BJ83" s="40">
        <f t="shared" si="41"/>
        <v>0.3615429468721314</v>
      </c>
      <c r="BK83" s="40">
        <f t="shared" si="42"/>
        <v>0.34700233758970045</v>
      </c>
      <c r="BL83" s="40">
        <f t="shared" si="43"/>
        <v>0.35263928427547764</v>
      </c>
      <c r="BM83" s="40">
        <f t="shared" si="44"/>
        <v>0.35974181493133039</v>
      </c>
      <c r="BN83" s="40">
        <f t="shared" si="45"/>
        <v>0.36782711790227407</v>
      </c>
      <c r="BO83" s="40">
        <f t="shared" si="46"/>
        <v>0.41022797155658397</v>
      </c>
      <c r="BP83" s="40">
        <f t="shared" si="47"/>
        <v>0.38312031188753992</v>
      </c>
      <c r="BQ83" s="40">
        <f t="shared" si="48"/>
        <v>0.38556752105889303</v>
      </c>
      <c r="BR83" s="40">
        <f t="shared" si="49"/>
        <v>0.38290952561289515</v>
      </c>
      <c r="BS83" s="40">
        <f t="shared" si="50"/>
        <v>0.38369169375167278</v>
      </c>
      <c r="BT83" s="40">
        <f t="shared" si="51"/>
        <v>0.37870806483157204</v>
      </c>
      <c r="BU83" s="40">
        <f t="shared" si="52"/>
        <v>0.37749497982670543</v>
      </c>
      <c r="BV83" s="40">
        <f t="shared" si="53"/>
        <v>0.37839587742656744</v>
      </c>
      <c r="BX83" s="31" t="s">
        <v>193</v>
      </c>
      <c r="BY83" s="32" t="s">
        <v>194</v>
      </c>
      <c r="BZ83" s="40">
        <f t="shared" si="54"/>
        <v>-2.5512307741670737E-2</v>
      </c>
      <c r="CA83" s="40">
        <f t="shared" si="55"/>
        <v>-2.7544535233302136E-2</v>
      </c>
      <c r="CB83" s="40">
        <f t="shared" si="56"/>
        <v>-2.5278828860623659E-2</v>
      </c>
      <c r="CC83" s="40">
        <f t="shared" si="57"/>
        <v>-6.6918920680316463E-2</v>
      </c>
      <c r="CD83" s="40">
        <f t="shared" si="58"/>
        <v>-7.2403725776098049E-2</v>
      </c>
      <c r="CE83" s="40">
        <f t="shared" si="59"/>
        <v>-5.431232799141561E-2</v>
      </c>
      <c r="CF83" s="40">
        <f t="shared" si="60"/>
        <v>-4.6428769885268006E-2</v>
      </c>
      <c r="CG83" s="40">
        <f t="shared" si="61"/>
        <v>-3.9259166118038979E-2</v>
      </c>
      <c r="CH83" s="40">
        <f t="shared" si="62"/>
        <v>-9.7740322370082344E-4</v>
      </c>
      <c r="CI83" s="40">
        <f t="shared" si="63"/>
        <v>-2.2398119072780442E-2</v>
      </c>
      <c r="CJ83" s="40">
        <f t="shared" si="64"/>
        <v>-1.8572911724215879E-2</v>
      </c>
      <c r="CK83" s="40">
        <f t="shared" si="65"/>
        <v>-2.978638568776848E-2</v>
      </c>
      <c r="CL83" s="40">
        <f t="shared" si="66"/>
        <v>-2.8317217547087381E-2</v>
      </c>
      <c r="CM83" s="40">
        <f t="shared" si="67"/>
        <v>-2.7946719970018463E-2</v>
      </c>
      <c r="CN83" s="40">
        <f t="shared" si="68"/>
        <v>-2.9841510402845495E-2</v>
      </c>
      <c r="CO83" s="40">
        <f t="shared" si="69"/>
        <v>-3.2380695590484676E-2</v>
      </c>
      <c r="CQ83" s="11"/>
      <c r="CR83" s="40"/>
    </row>
    <row r="84" spans="2:96">
      <c r="B84" s="31" t="s">
        <v>195</v>
      </c>
      <c r="C84" s="32" t="s">
        <v>196</v>
      </c>
      <c r="D84" s="152">
        <v>0.1469813667431317</v>
      </c>
      <c r="E84" s="152">
        <v>0.14688992451838573</v>
      </c>
      <c r="F84" s="152">
        <v>0.14539583937971706</v>
      </c>
      <c r="G84" s="152">
        <v>0.1484924040100524</v>
      </c>
      <c r="H84" s="152">
        <v>0.14767006683886341</v>
      </c>
      <c r="I84" s="152">
        <v>0.14594041259450366</v>
      </c>
      <c r="J84" s="152">
        <v>0.14405639986096708</v>
      </c>
      <c r="K84" s="152">
        <v>0.14418783428190196</v>
      </c>
      <c r="L84" s="152">
        <v>0.14658248008495081</v>
      </c>
      <c r="M84" s="152">
        <v>0.14222285759531669</v>
      </c>
      <c r="N84" s="152">
        <v>0.1424368123414548</v>
      </c>
      <c r="O84" s="152">
        <v>0.16542185019054026</v>
      </c>
      <c r="P84" s="152">
        <v>0.17214961161686135</v>
      </c>
      <c r="Q84" s="152">
        <v>0.17198284051447543</v>
      </c>
      <c r="R84" s="152">
        <v>0.17613912659176345</v>
      </c>
      <c r="S84" s="152">
        <v>0.18049782933214373</v>
      </c>
      <c r="T84" s="153">
        <v>5</v>
      </c>
      <c r="U84" s="8"/>
      <c r="V84" s="8"/>
      <c r="W84" s="8"/>
      <c r="X84" s="8"/>
      <c r="Y84" s="8"/>
      <c r="Z84" s="8"/>
      <c r="AA84" s="8"/>
      <c r="AB84" s="8"/>
      <c r="AD84" s="154">
        <v>9.9769633810815748</v>
      </c>
      <c r="AE84" s="154">
        <v>10.046797703868974</v>
      </c>
      <c r="AF84" s="154">
        <v>10.14555144231622</v>
      </c>
      <c r="AG84" s="154">
        <v>10.216050872091973</v>
      </c>
      <c r="AH84" s="154">
        <v>10.306008809462883</v>
      </c>
      <c r="AI84" s="154">
        <v>10.382944535658075</v>
      </c>
      <c r="AJ84" s="154">
        <v>10.422867658985112</v>
      </c>
      <c r="AK84" s="154">
        <v>10.468866085501613</v>
      </c>
      <c r="AL84" s="154">
        <v>10.495663725061343</v>
      </c>
      <c r="AM84" s="154">
        <v>10.522549078323861</v>
      </c>
      <c r="AN84" s="154">
        <v>10.560432911744918</v>
      </c>
      <c r="AO84" s="154">
        <v>10.588456705811922</v>
      </c>
      <c r="AP84" s="154">
        <v>10.624635548093408</v>
      </c>
      <c r="AQ84" s="154">
        <v>10.578152773445867</v>
      </c>
      <c r="AR84" s="154">
        <v>10.498962890211743</v>
      </c>
      <c r="AS84" s="154">
        <v>10.537703357151225</v>
      </c>
      <c r="AT84" s="7"/>
      <c r="AU84" s="7"/>
      <c r="AV84" s="11" t="s">
        <v>196</v>
      </c>
      <c r="AW84" s="8">
        <f t="shared" si="36"/>
        <v>3.2270672101807493E-2</v>
      </c>
      <c r="AX84" s="8">
        <f t="shared" si="37"/>
        <v>0.2274508734468236</v>
      </c>
      <c r="AZ84" s="11" t="s">
        <v>122</v>
      </c>
      <c r="BA84" s="8">
        <v>-1.1061378431064979E-2</v>
      </c>
      <c r="BB84" s="8">
        <v>0.42731779051231361</v>
      </c>
      <c r="BE84" s="31" t="s">
        <v>195</v>
      </c>
      <c r="BF84" s="32" t="s">
        <v>196</v>
      </c>
      <c r="BG84" s="40">
        <f t="shared" si="38"/>
        <v>0.23315078303780024</v>
      </c>
      <c r="BH84" s="40">
        <f t="shared" si="39"/>
        <v>0.22784337450595793</v>
      </c>
      <c r="BI84" s="40">
        <f t="shared" si="40"/>
        <v>0.22033809038396723</v>
      </c>
      <c r="BJ84" s="40">
        <f t="shared" si="41"/>
        <v>0.21498013372100999</v>
      </c>
      <c r="BK84" s="40">
        <f t="shared" si="42"/>
        <v>0.2081433304808209</v>
      </c>
      <c r="BL84" s="40">
        <f t="shared" si="43"/>
        <v>0.20229621528998631</v>
      </c>
      <c r="BM84" s="40">
        <f t="shared" si="44"/>
        <v>0.19926205791713147</v>
      </c>
      <c r="BN84" s="40">
        <f t="shared" si="45"/>
        <v>0.19576617750187741</v>
      </c>
      <c r="BO84" s="40">
        <f t="shared" si="46"/>
        <v>0.19372955689533788</v>
      </c>
      <c r="BP84" s="40">
        <f t="shared" si="47"/>
        <v>0.19168627004738659</v>
      </c>
      <c r="BQ84" s="40">
        <f t="shared" si="48"/>
        <v>0.18880709870738621</v>
      </c>
      <c r="BR84" s="40">
        <f t="shared" si="49"/>
        <v>0.18667729035829395</v>
      </c>
      <c r="BS84" s="40">
        <f t="shared" si="50"/>
        <v>0.18392769834490097</v>
      </c>
      <c r="BT84" s="40">
        <f t="shared" si="51"/>
        <v>0.18746038921811414</v>
      </c>
      <c r="BU84" s="40">
        <f t="shared" si="52"/>
        <v>0.19347882034390751</v>
      </c>
      <c r="BV84" s="40">
        <f t="shared" si="53"/>
        <v>0.19053454485650689</v>
      </c>
      <c r="BX84" s="31" t="s">
        <v>195</v>
      </c>
      <c r="BY84" s="32" t="s">
        <v>196</v>
      </c>
      <c r="BZ84" s="40">
        <f t="shared" si="54"/>
        <v>8.6169416294668538E-2</v>
      </c>
      <c r="CA84" s="40">
        <f t="shared" si="55"/>
        <v>8.0953449987572201E-2</v>
      </c>
      <c r="CB84" s="40">
        <f t="shared" si="56"/>
        <v>7.4942251004250171E-2</v>
      </c>
      <c r="CC84" s="40">
        <f t="shared" si="57"/>
        <v>6.6487729710957594E-2</v>
      </c>
      <c r="CD84" s="40">
        <f t="shared" si="58"/>
        <v>6.0473263641957486E-2</v>
      </c>
      <c r="CE84" s="40">
        <f t="shared" si="59"/>
        <v>5.6355802695482654E-2</v>
      </c>
      <c r="CF84" s="40">
        <f t="shared" si="60"/>
        <v>5.5205658056164397E-2</v>
      </c>
      <c r="CG84" s="40">
        <f t="shared" si="61"/>
        <v>5.1578343219975453E-2</v>
      </c>
      <c r="CH84" s="40">
        <f t="shared" si="62"/>
        <v>4.7147076810387073E-2</v>
      </c>
      <c r="CI84" s="40">
        <f t="shared" si="63"/>
        <v>4.9463412452069894E-2</v>
      </c>
      <c r="CJ84" s="40">
        <f t="shared" si="64"/>
        <v>4.6370286365931407E-2</v>
      </c>
      <c r="CK84" s="40">
        <f t="shared" si="65"/>
        <v>2.1255440167753686E-2</v>
      </c>
      <c r="CL84" s="40">
        <f t="shared" si="66"/>
        <v>1.1778086728039622E-2</v>
      </c>
      <c r="CM84" s="40">
        <f t="shared" si="67"/>
        <v>1.547754870363871E-2</v>
      </c>
      <c r="CN84" s="40">
        <f t="shared" si="68"/>
        <v>1.7339693752144059E-2</v>
      </c>
      <c r="CO84" s="40">
        <f t="shared" si="69"/>
        <v>1.0036715524363166E-2</v>
      </c>
      <c r="CQ84" s="11"/>
      <c r="CR84" s="40"/>
    </row>
    <row r="85" spans="2:96">
      <c r="B85" s="31" t="s">
        <v>197</v>
      </c>
      <c r="C85" s="32" t="s">
        <v>198</v>
      </c>
      <c r="D85" s="152">
        <v>0.22742466476900228</v>
      </c>
      <c r="E85" s="152">
        <v>0.22841042962976443</v>
      </c>
      <c r="F85" s="152">
        <v>0.23044445757708151</v>
      </c>
      <c r="G85" s="152">
        <v>0.23235604095516091</v>
      </c>
      <c r="H85" s="152">
        <v>0.23249070988011009</v>
      </c>
      <c r="I85" s="152">
        <v>0.23077286705992708</v>
      </c>
      <c r="J85" s="152">
        <v>0.227718124673606</v>
      </c>
      <c r="K85" s="152">
        <v>0.23025632261483561</v>
      </c>
      <c r="L85" s="152">
        <v>0.22499114415849422</v>
      </c>
      <c r="M85" s="152">
        <v>0.23264518840298601</v>
      </c>
      <c r="N85" s="152">
        <v>0.22568016454066897</v>
      </c>
      <c r="O85" s="152">
        <v>0.22615458030948676</v>
      </c>
      <c r="P85" s="152">
        <v>0.22361303950962555</v>
      </c>
      <c r="Q85" s="152">
        <v>0.22293591701889445</v>
      </c>
      <c r="R85" s="152">
        <v>0.23868141841691801</v>
      </c>
      <c r="S85" s="152">
        <v>0.24322019381899998</v>
      </c>
      <c r="T85" s="153">
        <v>4</v>
      </c>
      <c r="U85" s="8"/>
      <c r="V85" s="8"/>
      <c r="W85" s="8"/>
      <c r="X85" s="8"/>
      <c r="Y85" s="8"/>
      <c r="Z85" s="8"/>
      <c r="AA85" s="8"/>
      <c r="AB85" s="8"/>
      <c r="AD85" s="154">
        <v>9.9312674326929891</v>
      </c>
      <c r="AE85" s="154">
        <v>9.9598722279524097</v>
      </c>
      <c r="AF85" s="154">
        <v>9.9631441570285446</v>
      </c>
      <c r="AG85" s="154">
        <v>9.9821643073647603</v>
      </c>
      <c r="AH85" s="154">
        <v>9.9891733474229643</v>
      </c>
      <c r="AI85" s="154">
        <v>10.050728562318922</v>
      </c>
      <c r="AJ85" s="154">
        <v>10.026732694221241</v>
      </c>
      <c r="AK85" s="154">
        <v>9.9999210950843942</v>
      </c>
      <c r="AL85" s="154">
        <v>9.9968685316549468</v>
      </c>
      <c r="AM85" s="154">
        <v>10.027966760123459</v>
      </c>
      <c r="AN85" s="154">
        <v>10.060068638955579</v>
      </c>
      <c r="AO85" s="154">
        <v>10.097810369650471</v>
      </c>
      <c r="AP85" s="154">
        <v>10.13183402923276</v>
      </c>
      <c r="AQ85" s="154">
        <v>10.155801608282461</v>
      </c>
      <c r="AR85" s="154">
        <v>10.145411711325307</v>
      </c>
      <c r="AS85" s="154">
        <v>10.160157082819349</v>
      </c>
      <c r="AT85" s="7"/>
      <c r="AU85" s="7"/>
      <c r="AV85" s="11" t="s">
        <v>198</v>
      </c>
      <c r="AW85" s="8">
        <f t="shared" si="36"/>
        <v>1.3152684245766868E-2</v>
      </c>
      <c r="AX85" s="8">
        <f t="shared" si="37"/>
        <v>3.3965294881816654E-2</v>
      </c>
      <c r="AZ85" s="11" t="s">
        <v>319</v>
      </c>
      <c r="BA85" s="8">
        <v>-1.0301260808581431E-2</v>
      </c>
      <c r="BB85" s="8">
        <v>0.48292813205452578</v>
      </c>
      <c r="BE85" s="31" t="s">
        <v>197</v>
      </c>
      <c r="BF85" s="32" t="s">
        <v>198</v>
      </c>
      <c r="BG85" s="40">
        <f t="shared" si="38"/>
        <v>0.23662367511533278</v>
      </c>
      <c r="BH85" s="40">
        <f t="shared" si="39"/>
        <v>0.23444971067561682</v>
      </c>
      <c r="BI85" s="40">
        <f t="shared" si="40"/>
        <v>0.23420104406583053</v>
      </c>
      <c r="BJ85" s="40">
        <f t="shared" si="41"/>
        <v>0.23275551264027816</v>
      </c>
      <c r="BK85" s="40">
        <f t="shared" si="42"/>
        <v>0.23222282559585472</v>
      </c>
      <c r="BL85" s="40">
        <f t="shared" si="43"/>
        <v>0.22754462926376195</v>
      </c>
      <c r="BM85" s="40">
        <f t="shared" si="44"/>
        <v>0.22936831523918566</v>
      </c>
      <c r="BN85" s="40">
        <f t="shared" si="45"/>
        <v>0.23140599677358598</v>
      </c>
      <c r="BO85" s="40">
        <f t="shared" si="46"/>
        <v>0.23163799159422405</v>
      </c>
      <c r="BP85" s="40">
        <f t="shared" si="47"/>
        <v>0.22927452623061717</v>
      </c>
      <c r="BQ85" s="40">
        <f t="shared" si="48"/>
        <v>0.22683478343937591</v>
      </c>
      <c r="BR85" s="40">
        <f t="shared" si="49"/>
        <v>0.22396641190656419</v>
      </c>
      <c r="BS85" s="40">
        <f t="shared" si="50"/>
        <v>0.2213806137783102</v>
      </c>
      <c r="BT85" s="40">
        <f t="shared" si="51"/>
        <v>0.21955907777053296</v>
      </c>
      <c r="BU85" s="40">
        <f t="shared" si="52"/>
        <v>0.22034870993927658</v>
      </c>
      <c r="BV85" s="40">
        <f t="shared" si="53"/>
        <v>0.21922806170572939</v>
      </c>
      <c r="BX85" s="31" t="s">
        <v>197</v>
      </c>
      <c r="BY85" s="32" t="s">
        <v>198</v>
      </c>
      <c r="BZ85" s="40">
        <f t="shared" si="54"/>
        <v>9.1990103463304995E-3</v>
      </c>
      <c r="CA85" s="40">
        <f t="shared" si="55"/>
        <v>6.0392810458523849E-3</v>
      </c>
      <c r="CB85" s="40">
        <f t="shared" si="56"/>
        <v>3.7565864887490197E-3</v>
      </c>
      <c r="CC85" s="40">
        <f t="shared" si="57"/>
        <v>3.9947168511725306E-4</v>
      </c>
      <c r="CD85" s="40">
        <f t="shared" si="58"/>
        <v>-2.6788428425536526E-4</v>
      </c>
      <c r="CE85" s="40">
        <f t="shared" si="59"/>
        <v>-3.2282377961651287E-3</v>
      </c>
      <c r="CF85" s="40">
        <f t="shared" si="60"/>
        <v>1.6501905655796623E-3</v>
      </c>
      <c r="CG85" s="40">
        <f t="shared" si="61"/>
        <v>1.1496741587503634E-3</v>
      </c>
      <c r="CH85" s="40">
        <f t="shared" si="62"/>
        <v>6.6468474357298246E-3</v>
      </c>
      <c r="CI85" s="40">
        <f t="shared" si="63"/>
        <v>-3.3706621723688379E-3</v>
      </c>
      <c r="CJ85" s="40">
        <f t="shared" si="64"/>
        <v>1.1546188987069383E-3</v>
      </c>
      <c r="CK85" s="40">
        <f t="shared" si="65"/>
        <v>-2.1881684029225745E-3</v>
      </c>
      <c r="CL85" s="40">
        <f t="shared" si="66"/>
        <v>-2.2324257313153517E-3</v>
      </c>
      <c r="CM85" s="40">
        <f t="shared" si="67"/>
        <v>-3.3768392483614906E-3</v>
      </c>
      <c r="CN85" s="40">
        <f t="shared" si="68"/>
        <v>-1.833270847764143E-2</v>
      </c>
      <c r="CO85" s="40">
        <f t="shared" si="69"/>
        <v>-2.3992132113270587E-2</v>
      </c>
      <c r="CQ85" s="11"/>
      <c r="CR85" s="40"/>
    </row>
    <row r="86" spans="2:96">
      <c r="B86" s="31" t="s">
        <v>199</v>
      </c>
      <c r="C86" s="32" t="s">
        <v>200</v>
      </c>
      <c r="D86" s="152">
        <v>0.17874525677152209</v>
      </c>
      <c r="E86" s="152">
        <v>0.18053503380018057</v>
      </c>
      <c r="F86" s="152">
        <v>0.1802589571703026</v>
      </c>
      <c r="G86" s="152">
        <v>0.18015015696318878</v>
      </c>
      <c r="H86" s="152">
        <v>0.17896229171542455</v>
      </c>
      <c r="I86" s="152">
        <v>0.17942727199611561</v>
      </c>
      <c r="J86" s="152">
        <v>0.18010149213427618</v>
      </c>
      <c r="K86" s="152">
        <v>0.1804033545488595</v>
      </c>
      <c r="L86" s="152">
        <v>0.2025898521205716</v>
      </c>
      <c r="M86" s="152">
        <v>0.20116367078566219</v>
      </c>
      <c r="N86" s="152">
        <v>0.20353373086100512</v>
      </c>
      <c r="O86" s="152">
        <v>0.20486212847818522</v>
      </c>
      <c r="P86" s="152">
        <v>0.20363775964189038</v>
      </c>
      <c r="Q86" s="152">
        <v>0.20596192731843141</v>
      </c>
      <c r="R86" s="152">
        <v>0.2094912709007026</v>
      </c>
      <c r="S86" s="152">
        <v>0.21299072559112697</v>
      </c>
      <c r="T86" s="153">
        <v>5</v>
      </c>
      <c r="U86" s="8"/>
      <c r="V86" s="8"/>
      <c r="W86" s="8"/>
      <c r="X86" s="8"/>
      <c r="Y86" s="8"/>
      <c r="Z86" s="8"/>
      <c r="AA86" s="8"/>
      <c r="AB86" s="8"/>
      <c r="AD86" s="154">
        <v>10.137315688406156</v>
      </c>
      <c r="AE86" s="154">
        <v>10.147916205875298</v>
      </c>
      <c r="AF86" s="154">
        <v>10.165920580980478</v>
      </c>
      <c r="AG86" s="154">
        <v>10.179535166559855</v>
      </c>
      <c r="AH86" s="154">
        <v>10.193885552022007</v>
      </c>
      <c r="AI86" s="154">
        <v>10.229676683487652</v>
      </c>
      <c r="AJ86" s="154">
        <v>10.247132003500068</v>
      </c>
      <c r="AK86" s="154">
        <v>10.24856597672388</v>
      </c>
      <c r="AL86" s="154">
        <v>10.240602297328898</v>
      </c>
      <c r="AM86" s="154">
        <v>10.245946795726343</v>
      </c>
      <c r="AN86" s="154">
        <v>10.245089961252505</v>
      </c>
      <c r="AO86" s="154">
        <v>10.259555348140918</v>
      </c>
      <c r="AP86" s="154">
        <v>10.266936164668476</v>
      </c>
      <c r="AQ86" s="154">
        <v>10.24599849722358</v>
      </c>
      <c r="AR86" s="154">
        <v>10.187822823439879</v>
      </c>
      <c r="AS86" s="154">
        <v>10.194651073436731</v>
      </c>
      <c r="AT86" s="7"/>
      <c r="AU86" s="7"/>
      <c r="AV86" s="11" t="s">
        <v>200</v>
      </c>
      <c r="AW86" s="8">
        <f t="shared" si="36"/>
        <v>0.14149330294648393</v>
      </c>
      <c r="AX86" s="8">
        <f t="shared" si="37"/>
        <v>0.19147069899641667</v>
      </c>
      <c r="AZ86" s="11" t="s">
        <v>105</v>
      </c>
      <c r="BA86" s="8">
        <v>-9.7265737549703905E-3</v>
      </c>
      <c r="BB86" s="8">
        <v>0.5633003747841473</v>
      </c>
      <c r="BE86" s="31" t="s">
        <v>199</v>
      </c>
      <c r="BF86" s="32" t="s">
        <v>200</v>
      </c>
      <c r="BG86" s="40">
        <f t="shared" si="38"/>
        <v>0.22096400768113211</v>
      </c>
      <c r="BH86" s="40">
        <f t="shared" si="39"/>
        <v>0.22015836835347735</v>
      </c>
      <c r="BI86" s="40">
        <f t="shared" si="40"/>
        <v>0.21879003584548362</v>
      </c>
      <c r="BJ86" s="40">
        <f t="shared" si="41"/>
        <v>0.21775532734145098</v>
      </c>
      <c r="BK86" s="40">
        <f t="shared" si="42"/>
        <v>0.21666469804632749</v>
      </c>
      <c r="BL86" s="40">
        <f t="shared" si="43"/>
        <v>0.21394457205493844</v>
      </c>
      <c r="BM86" s="40">
        <f t="shared" si="44"/>
        <v>0.21261796773399477</v>
      </c>
      <c r="BN86" s="40">
        <f t="shared" si="45"/>
        <v>0.21250898576898514</v>
      </c>
      <c r="BO86" s="40">
        <f t="shared" si="46"/>
        <v>0.21311422540300373</v>
      </c>
      <c r="BP86" s="40">
        <f t="shared" si="47"/>
        <v>0.21270804352479789</v>
      </c>
      <c r="BQ86" s="40">
        <f t="shared" si="48"/>
        <v>0.21277316294480952</v>
      </c>
      <c r="BR86" s="40">
        <f t="shared" si="49"/>
        <v>0.21167379354129023</v>
      </c>
      <c r="BS86" s="40">
        <f t="shared" si="50"/>
        <v>0.21111285148519587</v>
      </c>
      <c r="BT86" s="40">
        <f t="shared" si="51"/>
        <v>0.21270411421100788</v>
      </c>
      <c r="BU86" s="40">
        <f t="shared" si="52"/>
        <v>0.21712546541856914</v>
      </c>
      <c r="BV86" s="40">
        <f t="shared" si="53"/>
        <v>0.2166065184188084</v>
      </c>
      <c r="BX86" s="31" t="s">
        <v>199</v>
      </c>
      <c r="BY86" s="32" t="s">
        <v>200</v>
      </c>
      <c r="BZ86" s="40">
        <f t="shared" si="54"/>
        <v>4.2218750909610026E-2</v>
      </c>
      <c r="CA86" s="40">
        <f t="shared" si="55"/>
        <v>3.962333455329678E-2</v>
      </c>
      <c r="CB86" s="40">
        <f t="shared" si="56"/>
        <v>3.8531078675181019E-2</v>
      </c>
      <c r="CC86" s="40">
        <f t="shared" si="57"/>
        <v>3.7605170378262193E-2</v>
      </c>
      <c r="CD86" s="40">
        <f t="shared" si="58"/>
        <v>3.7702406330902938E-2</v>
      </c>
      <c r="CE86" s="40">
        <f t="shared" si="59"/>
        <v>3.4517300058822836E-2</v>
      </c>
      <c r="CF86" s="40">
        <f t="shared" si="60"/>
        <v>3.2516475599718597E-2</v>
      </c>
      <c r="CG86" s="40">
        <f t="shared" si="61"/>
        <v>3.2105631220125636E-2</v>
      </c>
      <c r="CH86" s="40">
        <f t="shared" si="62"/>
        <v>1.0524373282432137E-2</v>
      </c>
      <c r="CI86" s="40">
        <f t="shared" si="63"/>
        <v>1.1544372739135694E-2</v>
      </c>
      <c r="CJ86" s="40">
        <f t="shared" si="64"/>
        <v>9.2394320838043997E-3</v>
      </c>
      <c r="CK86" s="40">
        <f t="shared" si="65"/>
        <v>6.8116650631050157E-3</v>
      </c>
      <c r="CL86" s="40">
        <f t="shared" si="66"/>
        <v>7.475091843305498E-3</v>
      </c>
      <c r="CM86" s="40">
        <f t="shared" si="67"/>
        <v>6.7421868925764683E-3</v>
      </c>
      <c r="CN86" s="40">
        <f t="shared" si="68"/>
        <v>7.6341945178665382E-3</v>
      </c>
      <c r="CO86" s="40">
        <f t="shared" si="69"/>
        <v>3.61579282768143E-3</v>
      </c>
      <c r="CQ86" s="11"/>
      <c r="CR86" s="40"/>
    </row>
    <row r="87" spans="2:96">
      <c r="B87" s="31" t="s">
        <v>201</v>
      </c>
      <c r="C87" s="32" t="s">
        <v>202</v>
      </c>
      <c r="D87" s="152">
        <v>0.33182395745207605</v>
      </c>
      <c r="E87" s="152">
        <v>0.3243668391437427</v>
      </c>
      <c r="F87" s="152">
        <v>0.32907762766137477</v>
      </c>
      <c r="G87" s="152">
        <v>0.32900893162750294</v>
      </c>
      <c r="H87" s="152">
        <v>0.32874318883184234</v>
      </c>
      <c r="I87" s="152">
        <v>0.32810588543256386</v>
      </c>
      <c r="J87" s="152">
        <v>0.32863453105294133</v>
      </c>
      <c r="K87" s="152">
        <v>0.32400538640519894</v>
      </c>
      <c r="L87" s="152">
        <v>0.33157470748647561</v>
      </c>
      <c r="M87" s="152">
        <v>0.32484640458204039</v>
      </c>
      <c r="N87" s="152">
        <v>0.32412632070917363</v>
      </c>
      <c r="O87" s="152">
        <v>0.32678788151558935</v>
      </c>
      <c r="P87" s="152">
        <v>0.33061842845631739</v>
      </c>
      <c r="Q87" s="152">
        <v>0.3293546271798638</v>
      </c>
      <c r="R87" s="152">
        <v>0.33278491459169174</v>
      </c>
      <c r="S87" s="152">
        <v>0.33636728501257723</v>
      </c>
      <c r="T87" s="153">
        <v>3</v>
      </c>
      <c r="U87" s="8"/>
      <c r="V87" s="8"/>
      <c r="W87" s="8"/>
      <c r="X87" s="8"/>
      <c r="Y87" s="8"/>
      <c r="Z87" s="8"/>
      <c r="AA87" s="8"/>
      <c r="AB87" s="8"/>
      <c r="AD87" s="154">
        <v>8.8448973716182078</v>
      </c>
      <c r="AE87" s="154">
        <v>8.8317657277067525</v>
      </c>
      <c r="AF87" s="154">
        <v>8.8107216596149893</v>
      </c>
      <c r="AG87" s="154">
        <v>8.7781768089922814</v>
      </c>
      <c r="AH87" s="154">
        <v>8.7817742003870478</v>
      </c>
      <c r="AI87" s="154">
        <v>8.7846746081512528</v>
      </c>
      <c r="AJ87" s="154">
        <v>8.7921045044489485</v>
      </c>
      <c r="AK87" s="154">
        <v>8.7968955003056077</v>
      </c>
      <c r="AL87" s="154">
        <v>8.8428661000009736</v>
      </c>
      <c r="AM87" s="154">
        <v>8.8519863238659298</v>
      </c>
      <c r="AN87" s="154">
        <v>8.8575783973906859</v>
      </c>
      <c r="AO87" s="154">
        <v>8.8795407290297916</v>
      </c>
      <c r="AP87" s="154">
        <v>8.8889695840971665</v>
      </c>
      <c r="AQ87" s="154">
        <v>8.8792791576037544</v>
      </c>
      <c r="AR87" s="154">
        <v>8.8437373348800445</v>
      </c>
      <c r="AS87" s="154">
        <v>8.8490604542481641</v>
      </c>
      <c r="AT87" s="7"/>
      <c r="AU87" s="7"/>
      <c r="AV87" s="11" t="s">
        <v>202</v>
      </c>
      <c r="AW87" s="8">
        <f t="shared" si="36"/>
        <v>1.3461186135292217E-2</v>
      </c>
      <c r="AX87" s="8">
        <f t="shared" si="37"/>
        <v>2.0767596711300979E-2</v>
      </c>
      <c r="AZ87" s="11" t="s">
        <v>42</v>
      </c>
      <c r="BA87" s="8">
        <v>-9.6707344494251623E-3</v>
      </c>
      <c r="BB87" s="8">
        <v>0.10517048293779951</v>
      </c>
      <c r="BE87" s="31" t="s">
        <v>201</v>
      </c>
      <c r="BF87" s="32" t="s">
        <v>202</v>
      </c>
      <c r="BG87" s="40">
        <f t="shared" si="38"/>
        <v>0.31918779975701617</v>
      </c>
      <c r="BH87" s="40">
        <f t="shared" si="39"/>
        <v>0.32018580469428681</v>
      </c>
      <c r="BI87" s="40">
        <f t="shared" si="40"/>
        <v>0.32178515386926076</v>
      </c>
      <c r="BJ87" s="40">
        <f t="shared" si="41"/>
        <v>0.32425856251658658</v>
      </c>
      <c r="BK87" s="40">
        <f t="shared" si="42"/>
        <v>0.32398516077058437</v>
      </c>
      <c r="BL87" s="40">
        <f t="shared" si="43"/>
        <v>0.32376472978050475</v>
      </c>
      <c r="BM87" s="40">
        <f t="shared" si="44"/>
        <v>0.32320005766187987</v>
      </c>
      <c r="BN87" s="40">
        <f t="shared" si="45"/>
        <v>0.32283594197677379</v>
      </c>
      <c r="BO87" s="40">
        <f t="shared" si="46"/>
        <v>0.31934217639992601</v>
      </c>
      <c r="BP87" s="40">
        <f t="shared" si="47"/>
        <v>0.31864903938618927</v>
      </c>
      <c r="BQ87" s="40">
        <f t="shared" si="48"/>
        <v>0.31822404179830788</v>
      </c>
      <c r="BR87" s="40">
        <f t="shared" si="49"/>
        <v>0.31655490459373581</v>
      </c>
      <c r="BS87" s="40">
        <f t="shared" si="50"/>
        <v>0.31583831160861531</v>
      </c>
      <c r="BT87" s="40">
        <f t="shared" si="51"/>
        <v>0.31657478402211459</v>
      </c>
      <c r="BU87" s="40">
        <f t="shared" si="52"/>
        <v>0.31927596254911661</v>
      </c>
      <c r="BV87" s="40">
        <f t="shared" si="53"/>
        <v>0.31887140547713955</v>
      </c>
      <c r="BX87" s="31" t="s">
        <v>201</v>
      </c>
      <c r="BY87" s="32" t="s">
        <v>202</v>
      </c>
      <c r="BZ87" s="40">
        <f t="shared" si="54"/>
        <v>-1.263615769505988E-2</v>
      </c>
      <c r="CA87" s="40">
        <f t="shared" si="55"/>
        <v>-4.1810344494558893E-3</v>
      </c>
      <c r="CB87" s="40">
        <f t="shared" si="56"/>
        <v>-7.292473792114007E-3</v>
      </c>
      <c r="CC87" s="40">
        <f t="shared" si="57"/>
        <v>-4.7503691109163637E-3</v>
      </c>
      <c r="CD87" s="40">
        <f t="shared" si="58"/>
        <v>-4.7580280612579684E-3</v>
      </c>
      <c r="CE87" s="40">
        <f t="shared" si="59"/>
        <v>-4.3411556520591144E-3</v>
      </c>
      <c r="CF87" s="40">
        <f t="shared" si="60"/>
        <v>-5.4344733910614562E-3</v>
      </c>
      <c r="CG87" s="40">
        <f t="shared" si="61"/>
        <v>-1.1694444284251482E-3</v>
      </c>
      <c r="CH87" s="40">
        <f t="shared" si="62"/>
        <v>-1.2232531086549592E-2</v>
      </c>
      <c r="CI87" s="40">
        <f t="shared" si="63"/>
        <v>-6.1973651958511233E-3</v>
      </c>
      <c r="CJ87" s="40">
        <f t="shared" si="64"/>
        <v>-5.9022789108657547E-3</v>
      </c>
      <c r="CK87" s="40">
        <f t="shared" si="65"/>
        <v>-1.0232976921853543E-2</v>
      </c>
      <c r="CL87" s="40">
        <f t="shared" si="66"/>
        <v>-1.4780116847702085E-2</v>
      </c>
      <c r="CM87" s="40">
        <f t="shared" si="67"/>
        <v>-1.2779843157749216E-2</v>
      </c>
      <c r="CN87" s="40">
        <f t="shared" si="68"/>
        <v>-1.3508952042575129E-2</v>
      </c>
      <c r="CO87" s="40">
        <f t="shared" si="69"/>
        <v>-1.7495879535437686E-2</v>
      </c>
      <c r="CQ87" s="11"/>
      <c r="CR87" s="40"/>
    </row>
    <row r="88" spans="2:96">
      <c r="B88" s="31" t="s">
        <v>203</v>
      </c>
      <c r="C88" s="32" t="s">
        <v>204</v>
      </c>
      <c r="D88" s="152">
        <v>0.23411275986884009</v>
      </c>
      <c r="E88" s="152">
        <v>0.23323787905298646</v>
      </c>
      <c r="F88" s="152">
        <v>0.23351966744546615</v>
      </c>
      <c r="G88" s="152">
        <v>0.2320486103136572</v>
      </c>
      <c r="H88" s="152">
        <v>0.23350626049892143</v>
      </c>
      <c r="I88" s="152">
        <v>0.23235049541253927</v>
      </c>
      <c r="J88" s="152">
        <v>0.23146297091509402</v>
      </c>
      <c r="K88" s="152">
        <v>0.23111264217293329</v>
      </c>
      <c r="L88" s="152">
        <v>0.23074085827457338</v>
      </c>
      <c r="M88" s="152">
        <v>0.23036173519989236</v>
      </c>
      <c r="N88" s="152">
        <v>0.23533275033659343</v>
      </c>
      <c r="O88" s="152">
        <v>0.24491051328551772</v>
      </c>
      <c r="P88" s="152">
        <v>0.24479590531464199</v>
      </c>
      <c r="Q88" s="152">
        <v>0.24799195909876551</v>
      </c>
      <c r="R88" s="152">
        <v>0.2524578730121313</v>
      </c>
      <c r="S88" s="152">
        <v>0.25712945358905676</v>
      </c>
      <c r="T88" s="153">
        <v>5</v>
      </c>
      <c r="U88" s="8"/>
      <c r="V88" s="8"/>
      <c r="W88" s="8"/>
      <c r="X88" s="8"/>
      <c r="Y88" s="8"/>
      <c r="Z88" s="8"/>
      <c r="AA88" s="8"/>
      <c r="AB88" s="8"/>
      <c r="AD88" s="154">
        <v>10.225319803366393</v>
      </c>
      <c r="AE88" s="154">
        <v>10.248787212976184</v>
      </c>
      <c r="AF88" s="154">
        <v>10.261681313240963</v>
      </c>
      <c r="AG88" s="154">
        <v>10.238453105344661</v>
      </c>
      <c r="AH88" s="154">
        <v>10.235145218382074</v>
      </c>
      <c r="AI88" s="154">
        <v>10.261609664604427</v>
      </c>
      <c r="AJ88" s="154">
        <v>10.261255174636515</v>
      </c>
      <c r="AK88" s="154">
        <v>10.261549040122203</v>
      </c>
      <c r="AL88" s="154">
        <v>10.273445660157293</v>
      </c>
      <c r="AM88" s="154">
        <v>10.300181859968658</v>
      </c>
      <c r="AN88" s="154">
        <v>10.319244205909813</v>
      </c>
      <c r="AO88" s="154">
        <v>10.339566769106492</v>
      </c>
      <c r="AP88" s="154">
        <v>10.362804901303083</v>
      </c>
      <c r="AQ88" s="154">
        <v>10.351220072391236</v>
      </c>
      <c r="AR88" s="154">
        <v>10.298646629287759</v>
      </c>
      <c r="AS88" s="154">
        <v>10.30716298332632</v>
      </c>
      <c r="AT88" s="7"/>
      <c r="AU88" s="7"/>
      <c r="AV88" s="11" t="s">
        <v>204</v>
      </c>
      <c r="AW88" s="8">
        <f t="shared" si="36"/>
        <v>0.12877155287400735</v>
      </c>
      <c r="AX88" s="8">
        <f t="shared" si="37"/>
        <v>0.40420670957894994</v>
      </c>
      <c r="AZ88" s="11" t="s">
        <v>214</v>
      </c>
      <c r="BA88" s="8">
        <v>-9.2268632167537088E-3</v>
      </c>
      <c r="BB88" s="8">
        <v>8.4242490831716269E-2</v>
      </c>
      <c r="BE88" s="31" t="s">
        <v>203</v>
      </c>
      <c r="BF88" s="32" t="s">
        <v>204</v>
      </c>
      <c r="BG88" s="40">
        <f t="shared" si="38"/>
        <v>0.2142756949441541</v>
      </c>
      <c r="BH88" s="40">
        <f t="shared" si="39"/>
        <v>0.21249217181380997</v>
      </c>
      <c r="BI88" s="40">
        <f t="shared" si="40"/>
        <v>0.21151222019368676</v>
      </c>
      <c r="BJ88" s="40">
        <f t="shared" si="41"/>
        <v>0.21327756399380571</v>
      </c>
      <c r="BK88" s="40">
        <f t="shared" si="42"/>
        <v>0.21352896340296235</v>
      </c>
      <c r="BL88" s="40">
        <f t="shared" si="43"/>
        <v>0.21151766549006357</v>
      </c>
      <c r="BM88" s="40">
        <f t="shared" si="44"/>
        <v>0.21154460672762476</v>
      </c>
      <c r="BN88" s="40">
        <f t="shared" si="45"/>
        <v>0.21152227295071258</v>
      </c>
      <c r="BO88" s="40">
        <f t="shared" si="46"/>
        <v>0.21061812982804573</v>
      </c>
      <c r="BP88" s="40">
        <f t="shared" si="47"/>
        <v>0.20858617864238194</v>
      </c>
      <c r="BQ88" s="40">
        <f t="shared" si="48"/>
        <v>0.20713744035085413</v>
      </c>
      <c r="BR88" s="40">
        <f t="shared" si="49"/>
        <v>0.20559292554790654</v>
      </c>
      <c r="BS88" s="40">
        <f t="shared" si="50"/>
        <v>0.2038268275009657</v>
      </c>
      <c r="BT88" s="40">
        <f t="shared" si="51"/>
        <v>0.20470727449826609</v>
      </c>
      <c r="BU88" s="40">
        <f t="shared" si="52"/>
        <v>0.2087028561741302</v>
      </c>
      <c r="BV88" s="40">
        <f t="shared" si="53"/>
        <v>0.20805561326719968</v>
      </c>
      <c r="BX88" s="31" t="s">
        <v>203</v>
      </c>
      <c r="BY88" s="32" t="s">
        <v>204</v>
      </c>
      <c r="BZ88" s="40">
        <f t="shared" si="54"/>
        <v>-1.9837064924685982E-2</v>
      </c>
      <c r="CA88" s="40">
        <f t="shared" si="55"/>
        <v>-2.0745707239176486E-2</v>
      </c>
      <c r="CB88" s="40">
        <f t="shared" si="56"/>
        <v>-2.2007447251779388E-2</v>
      </c>
      <c r="CC88" s="40">
        <f t="shared" si="57"/>
        <v>-1.8771046319851492E-2</v>
      </c>
      <c r="CD88" s="40">
        <f t="shared" si="58"/>
        <v>-1.9977297095959079E-2</v>
      </c>
      <c r="CE88" s="40">
        <f t="shared" si="59"/>
        <v>-2.0832829922475704E-2</v>
      </c>
      <c r="CF88" s="40">
        <f t="shared" si="60"/>
        <v>-1.9918364187469256E-2</v>
      </c>
      <c r="CG88" s="40">
        <f t="shared" si="61"/>
        <v>-1.959036922222071E-2</v>
      </c>
      <c r="CH88" s="40">
        <f t="shared" si="62"/>
        <v>-2.0122728446527655E-2</v>
      </c>
      <c r="CI88" s="40">
        <f t="shared" si="63"/>
        <v>-2.1775556557510428E-2</v>
      </c>
      <c r="CJ88" s="40">
        <f t="shared" si="64"/>
        <v>-2.8195309985739297E-2</v>
      </c>
      <c r="CK88" s="40">
        <f t="shared" si="65"/>
        <v>-3.9317587737611182E-2</v>
      </c>
      <c r="CL88" s="40">
        <f t="shared" si="66"/>
        <v>-4.0969077813676286E-2</v>
      </c>
      <c r="CM88" s="40">
        <f t="shared" si="67"/>
        <v>-4.3284684600499418E-2</v>
      </c>
      <c r="CN88" s="40">
        <f t="shared" si="68"/>
        <v>-4.3755016838001093E-2</v>
      </c>
      <c r="CO88" s="40">
        <f t="shared" si="69"/>
        <v>-4.9073840321857076E-2</v>
      </c>
      <c r="CQ88" s="11"/>
      <c r="CR88" s="40"/>
    </row>
    <row r="89" spans="2:96">
      <c r="B89" s="31" t="s">
        <v>205</v>
      </c>
      <c r="C89" s="32" t="s">
        <v>206</v>
      </c>
      <c r="D89" s="152">
        <v>0.29023103520588928</v>
      </c>
      <c r="E89" s="152">
        <v>0.29400692362787811</v>
      </c>
      <c r="F89" s="152">
        <v>0.29456930701888828</v>
      </c>
      <c r="G89" s="152">
        <v>0.29675735210599108</v>
      </c>
      <c r="H89" s="152">
        <v>0.29029922104919287</v>
      </c>
      <c r="I89" s="152">
        <v>0.29396047227919392</v>
      </c>
      <c r="J89" s="152">
        <v>0.29280204304615137</v>
      </c>
      <c r="K89" s="152">
        <v>0.29145566460519989</v>
      </c>
      <c r="L89" s="152">
        <v>0.2920469180896384</v>
      </c>
      <c r="M89" s="152">
        <v>0.29460498664381973</v>
      </c>
      <c r="N89" s="152">
        <v>0.29105747745131494</v>
      </c>
      <c r="O89" s="152">
        <v>0.28870647775053115</v>
      </c>
      <c r="P89" s="152">
        <v>0.28873628596501349</v>
      </c>
      <c r="Q89" s="152">
        <v>0.2867862712532438</v>
      </c>
      <c r="R89" s="152">
        <v>0.29782134476162608</v>
      </c>
      <c r="S89" s="152">
        <v>0.30166297195019837</v>
      </c>
      <c r="T89" s="153">
        <v>2</v>
      </c>
      <c r="U89" s="8"/>
      <c r="V89" s="8"/>
      <c r="W89" s="8"/>
      <c r="X89" s="8"/>
      <c r="Y89" s="8"/>
      <c r="Z89" s="8"/>
      <c r="AA89" s="8"/>
      <c r="AB89" s="8"/>
      <c r="AD89" s="154">
        <v>8.1624563817849491</v>
      </c>
      <c r="AE89" s="154">
        <v>8.1525872095708198</v>
      </c>
      <c r="AF89" s="154">
        <v>8.1545989914751011</v>
      </c>
      <c r="AG89" s="154">
        <v>8.1537384811218843</v>
      </c>
      <c r="AH89" s="154">
        <v>8.1691722179896686</v>
      </c>
      <c r="AI89" s="154">
        <v>8.1860517283895184</v>
      </c>
      <c r="AJ89" s="154">
        <v>8.2126980134225374</v>
      </c>
      <c r="AK89" s="154">
        <v>8.2447351755666318</v>
      </c>
      <c r="AL89" s="154">
        <v>8.2609643873837921</v>
      </c>
      <c r="AM89" s="154">
        <v>8.3189807824888611</v>
      </c>
      <c r="AN89" s="154">
        <v>8.3743563386790409</v>
      </c>
      <c r="AO89" s="154">
        <v>8.4269669288727478</v>
      </c>
      <c r="AP89" s="154">
        <v>8.4847117764118813</v>
      </c>
      <c r="AQ89" s="154">
        <v>8.5341904259963801</v>
      </c>
      <c r="AR89" s="154">
        <v>8.5335430389106204</v>
      </c>
      <c r="AS89" s="154">
        <v>8.5645259705117525</v>
      </c>
      <c r="AT89" s="7"/>
      <c r="AU89" s="7"/>
      <c r="AV89" s="11" t="s">
        <v>206</v>
      </c>
      <c r="AW89" s="8">
        <f t="shared" si="36"/>
        <v>1.0422839910279235E-3</v>
      </c>
      <c r="AX89" s="8">
        <f t="shared" si="37"/>
        <v>1.8074094392794018E-3</v>
      </c>
      <c r="AZ89" s="11" t="s">
        <v>89</v>
      </c>
      <c r="BA89" s="8">
        <v>-8.4107910415255564E-3</v>
      </c>
      <c r="BB89" s="8">
        <v>0.43015243704532952</v>
      </c>
      <c r="BE89" s="31" t="s">
        <v>205</v>
      </c>
      <c r="BF89" s="32" t="s">
        <v>206</v>
      </c>
      <c r="BG89" s="40">
        <f t="shared" si="38"/>
        <v>0.3710533149843438</v>
      </c>
      <c r="BH89" s="40">
        <f t="shared" si="39"/>
        <v>0.37180337207261771</v>
      </c>
      <c r="BI89" s="40">
        <f t="shared" si="40"/>
        <v>0.3716504766478923</v>
      </c>
      <c r="BJ89" s="40">
        <f t="shared" si="41"/>
        <v>0.37171587543473672</v>
      </c>
      <c r="BK89" s="40">
        <f t="shared" si="42"/>
        <v>0.37054291143278517</v>
      </c>
      <c r="BL89" s="40">
        <f t="shared" si="43"/>
        <v>0.36926006864239658</v>
      </c>
      <c r="BM89" s="40">
        <f t="shared" si="44"/>
        <v>0.36723495097988712</v>
      </c>
      <c r="BN89" s="40">
        <f t="shared" si="45"/>
        <v>0.36480012665693595</v>
      </c>
      <c r="BO89" s="40">
        <f t="shared" si="46"/>
        <v>0.36356670655883172</v>
      </c>
      <c r="BP89" s="40">
        <f t="shared" si="47"/>
        <v>0.35915746053084652</v>
      </c>
      <c r="BQ89" s="40">
        <f t="shared" si="48"/>
        <v>0.35494891826039288</v>
      </c>
      <c r="BR89" s="40">
        <f t="shared" si="49"/>
        <v>0.35095051340567118</v>
      </c>
      <c r="BS89" s="40">
        <f t="shared" si="50"/>
        <v>0.34656190499269701</v>
      </c>
      <c r="BT89" s="40">
        <f t="shared" si="51"/>
        <v>0.34280152762427507</v>
      </c>
      <c r="BU89" s="40">
        <f t="shared" si="52"/>
        <v>0.34285072904279279</v>
      </c>
      <c r="BV89" s="40">
        <f t="shared" si="53"/>
        <v>0.34049602624110675</v>
      </c>
      <c r="BX89" s="31" t="s">
        <v>205</v>
      </c>
      <c r="BY89" s="32" t="s">
        <v>206</v>
      </c>
      <c r="BZ89" s="40">
        <f t="shared" si="54"/>
        <v>8.082227977845452E-2</v>
      </c>
      <c r="CA89" s="40">
        <f t="shared" si="55"/>
        <v>7.7796448444739597E-2</v>
      </c>
      <c r="CB89" s="40">
        <f t="shared" si="56"/>
        <v>7.708116962900402E-2</v>
      </c>
      <c r="CC89" s="40">
        <f t="shared" si="57"/>
        <v>7.4958523328745641E-2</v>
      </c>
      <c r="CD89" s="40">
        <f t="shared" si="58"/>
        <v>8.0243690383592303E-2</v>
      </c>
      <c r="CE89" s="40">
        <f t="shared" si="59"/>
        <v>7.5299596363202659E-2</v>
      </c>
      <c r="CF89" s="40">
        <f t="shared" si="60"/>
        <v>7.4432907933735748E-2</v>
      </c>
      <c r="CG89" s="40">
        <f t="shared" si="61"/>
        <v>7.3344462051736059E-2</v>
      </c>
      <c r="CH89" s="40">
        <f t="shared" si="62"/>
        <v>7.1519788469193324E-2</v>
      </c>
      <c r="CI89" s="40">
        <f t="shared" si="63"/>
        <v>6.4552473887026784E-2</v>
      </c>
      <c r="CJ89" s="40">
        <f t="shared" si="64"/>
        <v>6.3891440809077937E-2</v>
      </c>
      <c r="CK89" s="40">
        <f t="shared" si="65"/>
        <v>6.2244035655140029E-2</v>
      </c>
      <c r="CL89" s="40">
        <f t="shared" si="66"/>
        <v>5.7825619027683517E-2</v>
      </c>
      <c r="CM89" s="40">
        <f t="shared" si="67"/>
        <v>5.6015256371031275E-2</v>
      </c>
      <c r="CN89" s="40">
        <f t="shared" si="68"/>
        <v>4.5029384281166707E-2</v>
      </c>
      <c r="CO89" s="40">
        <f t="shared" si="69"/>
        <v>3.8833054290908386E-2</v>
      </c>
      <c r="CQ89" s="11"/>
      <c r="CR89" s="40"/>
    </row>
    <row r="90" spans="2:96">
      <c r="B90" s="31" t="s">
        <v>207</v>
      </c>
      <c r="C90" s="32" t="s">
        <v>208</v>
      </c>
      <c r="D90" s="152">
        <v>0.25454771167916052</v>
      </c>
      <c r="E90" s="152">
        <v>0.25198660862314443</v>
      </c>
      <c r="F90" s="152">
        <v>0.24984719541158165</v>
      </c>
      <c r="G90" s="152">
        <v>0.24710980815311734</v>
      </c>
      <c r="H90" s="152">
        <v>0.2450562299272043</v>
      </c>
      <c r="I90" s="152">
        <v>0.24656912221087737</v>
      </c>
      <c r="J90" s="152">
        <v>0.24330228563986159</v>
      </c>
      <c r="K90" s="152">
        <v>0.24364225344493437</v>
      </c>
      <c r="L90" s="152">
        <v>0.24279945880232986</v>
      </c>
      <c r="M90" s="152">
        <v>0.24327676455264868</v>
      </c>
      <c r="N90" s="152">
        <v>0.24446389526849532</v>
      </c>
      <c r="O90" s="152">
        <v>0.24403363445787063</v>
      </c>
      <c r="P90" s="152">
        <v>0.24513476694156577</v>
      </c>
      <c r="Q90" s="152">
        <v>0.24583523609847721</v>
      </c>
      <c r="R90" s="152">
        <v>0.24958458177544071</v>
      </c>
      <c r="S90" s="152">
        <v>0.25357120204175709</v>
      </c>
      <c r="T90" s="153">
        <v>3</v>
      </c>
      <c r="U90" s="8"/>
      <c r="V90" s="8"/>
      <c r="W90" s="8"/>
      <c r="X90" s="8"/>
      <c r="Y90" s="8"/>
      <c r="Z90" s="8"/>
      <c r="AA90" s="8"/>
      <c r="AB90" s="8"/>
      <c r="AD90" s="154">
        <v>8.4116908884634096</v>
      </c>
      <c r="AE90" s="154">
        <v>8.4318240182868376</v>
      </c>
      <c r="AF90" s="154">
        <v>8.46448079101609</v>
      </c>
      <c r="AG90" s="154">
        <v>8.4625589091188722</v>
      </c>
      <c r="AH90" s="154">
        <v>8.4987259504837738</v>
      </c>
      <c r="AI90" s="154">
        <v>8.5952235288429186</v>
      </c>
      <c r="AJ90" s="154">
        <v>8.7235574837348366</v>
      </c>
      <c r="AK90" s="154">
        <v>8.8170074461671959</v>
      </c>
      <c r="AL90" s="154">
        <v>8.9025676102389095</v>
      </c>
      <c r="AM90" s="154">
        <v>8.9872833637808274</v>
      </c>
      <c r="AN90" s="154">
        <v>9.0709765449591995</v>
      </c>
      <c r="AO90" s="154">
        <v>9.1620505911564596</v>
      </c>
      <c r="AP90" s="154">
        <v>9.2358723859903993</v>
      </c>
      <c r="AQ90" s="154">
        <v>9.2561564366882401</v>
      </c>
      <c r="AR90" s="154">
        <v>9.254524188881371</v>
      </c>
      <c r="AS90" s="154">
        <v>9.32323984951997</v>
      </c>
      <c r="AT90" s="7"/>
      <c r="AU90" s="7"/>
      <c r="AV90" s="11" t="s">
        <v>208</v>
      </c>
      <c r="AW90" s="8">
        <f t="shared" si="36"/>
        <v>-2.5388442618147194E-3</v>
      </c>
      <c r="AX90" s="8">
        <f t="shared" si="37"/>
        <v>5.094384308676464E-2</v>
      </c>
      <c r="AZ90" s="11" t="s">
        <v>311</v>
      </c>
      <c r="BA90" s="8">
        <v>-8.1969592350352675E-3</v>
      </c>
      <c r="BB90" s="8">
        <v>5.3149231174747541E-2</v>
      </c>
      <c r="BE90" s="31" t="s">
        <v>207</v>
      </c>
      <c r="BF90" s="32" t="s">
        <v>208</v>
      </c>
      <c r="BG90" s="40">
        <f t="shared" si="38"/>
        <v>0.35211149247678086</v>
      </c>
      <c r="BH90" s="40">
        <f t="shared" si="39"/>
        <v>0.35058137461020034</v>
      </c>
      <c r="BI90" s="40">
        <f t="shared" si="40"/>
        <v>0.34809945988277713</v>
      </c>
      <c r="BJ90" s="40">
        <f t="shared" si="41"/>
        <v>0.34824552290696564</v>
      </c>
      <c r="BK90" s="40">
        <f t="shared" si="42"/>
        <v>0.34549682776323321</v>
      </c>
      <c r="BL90" s="40">
        <f t="shared" si="43"/>
        <v>0.33816301180793817</v>
      </c>
      <c r="BM90" s="40">
        <f t="shared" si="44"/>
        <v>0.32840963123615241</v>
      </c>
      <c r="BN90" s="40">
        <f t="shared" si="45"/>
        <v>0.32130743409129303</v>
      </c>
      <c r="BO90" s="40">
        <f t="shared" si="46"/>
        <v>0.31480486162184285</v>
      </c>
      <c r="BP90" s="40">
        <f t="shared" si="47"/>
        <v>0.30836646435265713</v>
      </c>
      <c r="BQ90" s="40">
        <f t="shared" si="48"/>
        <v>0.30200578258310085</v>
      </c>
      <c r="BR90" s="40">
        <f t="shared" si="49"/>
        <v>0.29508415507210906</v>
      </c>
      <c r="BS90" s="40">
        <f t="shared" si="50"/>
        <v>0.28947369866472961</v>
      </c>
      <c r="BT90" s="40">
        <f t="shared" si="51"/>
        <v>0.28793211081169368</v>
      </c>
      <c r="BU90" s="40">
        <f t="shared" si="52"/>
        <v>0.2880561616450158</v>
      </c>
      <c r="BV90" s="40">
        <f t="shared" si="53"/>
        <v>0.28283377143648225</v>
      </c>
      <c r="BX90" s="31" t="s">
        <v>207</v>
      </c>
      <c r="BY90" s="32" t="s">
        <v>208</v>
      </c>
      <c r="BZ90" s="40">
        <f t="shared" si="54"/>
        <v>9.7563780797620347E-2</v>
      </c>
      <c r="CA90" s="40">
        <f t="shared" si="55"/>
        <v>9.859476598705591E-2</v>
      </c>
      <c r="CB90" s="40">
        <f t="shared" si="56"/>
        <v>9.8252264471195477E-2</v>
      </c>
      <c r="CC90" s="40">
        <f t="shared" si="57"/>
        <v>0.1011357147538483</v>
      </c>
      <c r="CD90" s="40">
        <f t="shared" si="58"/>
        <v>0.10044059783602891</v>
      </c>
      <c r="CE90" s="40">
        <f t="shared" si="59"/>
        <v>9.1593889597060801E-2</v>
      </c>
      <c r="CF90" s="40">
        <f t="shared" si="60"/>
        <v>8.5107345596290823E-2</v>
      </c>
      <c r="CG90" s="40">
        <f t="shared" si="61"/>
        <v>7.7665180646358661E-2</v>
      </c>
      <c r="CH90" s="40">
        <f t="shared" si="62"/>
        <v>7.2005402819512981E-2</v>
      </c>
      <c r="CI90" s="40">
        <f t="shared" si="63"/>
        <v>6.5089699800008449E-2</v>
      </c>
      <c r="CJ90" s="40">
        <f t="shared" si="64"/>
        <v>5.7541887314605522E-2</v>
      </c>
      <c r="CK90" s="40">
        <f t="shared" si="65"/>
        <v>5.1050520614238426E-2</v>
      </c>
      <c r="CL90" s="40">
        <f t="shared" si="66"/>
        <v>4.4338931723163832E-2</v>
      </c>
      <c r="CM90" s="40">
        <f t="shared" si="67"/>
        <v>4.2096874713216464E-2</v>
      </c>
      <c r="CN90" s="40">
        <f t="shared" si="68"/>
        <v>3.8471579869575084E-2</v>
      </c>
      <c r="CO90" s="40">
        <f t="shared" si="69"/>
        <v>2.9262569394725158E-2</v>
      </c>
      <c r="CQ90" s="11"/>
      <c r="CR90" s="40"/>
    </row>
    <row r="91" spans="2:96">
      <c r="B91" s="31" t="s">
        <v>209</v>
      </c>
      <c r="C91" s="32" t="s">
        <v>210</v>
      </c>
      <c r="D91" s="152">
        <v>0.47852353563816102</v>
      </c>
      <c r="E91" s="152">
        <v>0.48295066544320336</v>
      </c>
      <c r="F91" s="152">
        <v>0.49584000001835787</v>
      </c>
      <c r="G91" s="152">
        <v>0.48898653202009507</v>
      </c>
      <c r="H91" s="152">
        <v>0.4905996662547929</v>
      </c>
      <c r="I91" s="152">
        <v>0.49489510651352736</v>
      </c>
      <c r="J91" s="152">
        <v>0.49483814484354555</v>
      </c>
      <c r="K91" s="152">
        <v>0.48917070244609695</v>
      </c>
      <c r="L91" s="152">
        <v>0.48487339594349671</v>
      </c>
      <c r="M91" s="152">
        <v>0.48836843373023781</v>
      </c>
      <c r="N91" s="152">
        <v>0.48981195919271819</v>
      </c>
      <c r="O91" s="152">
        <v>0.48876624435250565</v>
      </c>
      <c r="P91" s="152">
        <v>0.48986222625990433</v>
      </c>
      <c r="Q91" s="152">
        <v>0.48893493311156133</v>
      </c>
      <c r="R91" s="152">
        <v>0.49555365101540838</v>
      </c>
      <c r="S91" s="152">
        <v>0.49891022962828951</v>
      </c>
      <c r="T91" s="153">
        <v>1</v>
      </c>
      <c r="U91" s="8"/>
      <c r="V91" s="8"/>
      <c r="W91" s="8"/>
      <c r="X91" s="8"/>
      <c r="Y91" s="8"/>
      <c r="Z91" s="8"/>
      <c r="AA91" s="8"/>
      <c r="AB91" s="8"/>
      <c r="AD91" s="154">
        <v>7.1789017477245123</v>
      </c>
      <c r="AE91" s="154">
        <v>7.1911572771794683</v>
      </c>
      <c r="AF91" s="154">
        <v>7.1686464004499415</v>
      </c>
      <c r="AG91" s="154">
        <v>7.1745584357916385</v>
      </c>
      <c r="AH91" s="154">
        <v>7.1712573852619608</v>
      </c>
      <c r="AI91" s="154">
        <v>7.1512116563860832</v>
      </c>
      <c r="AJ91" s="154">
        <v>7.1622957517297721</v>
      </c>
      <c r="AK91" s="154">
        <v>7.1417682148611297</v>
      </c>
      <c r="AL91" s="154">
        <v>7.1446581960059499</v>
      </c>
      <c r="AM91" s="154">
        <v>7.1683440354816401</v>
      </c>
      <c r="AN91" s="154">
        <v>7.1995261819285643</v>
      </c>
      <c r="AO91" s="154">
        <v>7.2344886083105049</v>
      </c>
      <c r="AP91" s="154">
        <v>7.2758306169990838</v>
      </c>
      <c r="AQ91" s="154">
        <v>7.2648286340286052</v>
      </c>
      <c r="AR91" s="154">
        <v>7.2640281072610176</v>
      </c>
      <c r="AS91" s="154">
        <v>7.2710203361086307</v>
      </c>
      <c r="AT91" s="7"/>
      <c r="AU91" s="7"/>
      <c r="AV91" s="11" t="s">
        <v>210</v>
      </c>
      <c r="AW91" s="8">
        <f t="shared" si="36"/>
        <v>2.7902307950331117E-2</v>
      </c>
      <c r="AX91" s="8">
        <f t="shared" si="37"/>
        <v>6.5904890130255092E-2</v>
      </c>
      <c r="AZ91" s="11" t="s">
        <v>93</v>
      </c>
      <c r="BA91" s="8">
        <v>-7.1086765679299153E-3</v>
      </c>
      <c r="BB91" s="8">
        <v>1.3431608341845877E-3</v>
      </c>
      <c r="BE91" s="31" t="s">
        <v>209</v>
      </c>
      <c r="BF91" s="32" t="s">
        <v>210</v>
      </c>
      <c r="BG91" s="40">
        <f t="shared" si="38"/>
        <v>0.44580346717293706</v>
      </c>
      <c r="BH91" s="40">
        <f t="shared" si="39"/>
        <v>0.44487204693436033</v>
      </c>
      <c r="BI91" s="40">
        <f t="shared" si="40"/>
        <v>0.44658287356580439</v>
      </c>
      <c r="BJ91" s="40">
        <f t="shared" si="41"/>
        <v>0.44613355887983541</v>
      </c>
      <c r="BK91" s="40">
        <f t="shared" si="42"/>
        <v>0.44638443872009093</v>
      </c>
      <c r="BL91" s="40">
        <f t="shared" si="43"/>
        <v>0.44790791411465758</v>
      </c>
      <c r="BM91" s="40">
        <f t="shared" si="44"/>
        <v>0.44706552286853729</v>
      </c>
      <c r="BN91" s="40">
        <f t="shared" si="45"/>
        <v>0.44862561567055415</v>
      </c>
      <c r="BO91" s="40">
        <f t="shared" si="46"/>
        <v>0.44840597710354779</v>
      </c>
      <c r="BP91" s="40">
        <f t="shared" si="47"/>
        <v>0.44660585330339531</v>
      </c>
      <c r="BQ91" s="40">
        <f t="shared" si="48"/>
        <v>0.44423601017342906</v>
      </c>
      <c r="BR91" s="40">
        <f t="shared" si="49"/>
        <v>0.44157886576840155</v>
      </c>
      <c r="BS91" s="40">
        <f t="shared" si="50"/>
        <v>0.43843687310806956</v>
      </c>
      <c r="BT91" s="40">
        <f t="shared" si="51"/>
        <v>0.43927302381382594</v>
      </c>
      <c r="BU91" s="40">
        <f t="shared" si="52"/>
        <v>0.43933386384816264</v>
      </c>
      <c r="BV91" s="40">
        <f t="shared" si="53"/>
        <v>0.43880245445574406</v>
      </c>
      <c r="BX91" s="31" t="s">
        <v>209</v>
      </c>
      <c r="BY91" s="32" t="s">
        <v>210</v>
      </c>
      <c r="BZ91" s="40">
        <f t="shared" si="54"/>
        <v>-3.2720068465223962E-2</v>
      </c>
      <c r="CA91" s="40">
        <f t="shared" si="55"/>
        <v>-3.8078618508843032E-2</v>
      </c>
      <c r="CB91" s="40">
        <f t="shared" si="56"/>
        <v>-4.9257126452553479E-2</v>
      </c>
      <c r="CC91" s="40">
        <f t="shared" si="57"/>
        <v>-4.2852973140259654E-2</v>
      </c>
      <c r="CD91" s="40">
        <f t="shared" si="58"/>
        <v>-4.4215227534701973E-2</v>
      </c>
      <c r="CE91" s="40">
        <f t="shared" si="59"/>
        <v>-4.6987192398869781E-2</v>
      </c>
      <c r="CF91" s="40">
        <f t="shared" si="60"/>
        <v>-4.7772621975008256E-2</v>
      </c>
      <c r="CG91" s="40">
        <f t="shared" si="61"/>
        <v>-4.0545086775542805E-2</v>
      </c>
      <c r="CH91" s="40">
        <f t="shared" si="62"/>
        <v>-3.6467418839948917E-2</v>
      </c>
      <c r="CI91" s="40">
        <f t="shared" si="63"/>
        <v>-4.1762580426842499E-2</v>
      </c>
      <c r="CJ91" s="40">
        <f t="shared" si="64"/>
        <v>-4.557594901928913E-2</v>
      </c>
      <c r="CK91" s="40">
        <f t="shared" si="65"/>
        <v>-4.71873785841041E-2</v>
      </c>
      <c r="CL91" s="40">
        <f t="shared" si="66"/>
        <v>-5.1425353151834774E-2</v>
      </c>
      <c r="CM91" s="40">
        <f t="shared" si="67"/>
        <v>-4.9661909297735396E-2</v>
      </c>
      <c r="CN91" s="40">
        <f t="shared" si="68"/>
        <v>-5.6219787167245738E-2</v>
      </c>
      <c r="CO91" s="40">
        <f t="shared" si="69"/>
        <v>-6.0107775172545452E-2</v>
      </c>
      <c r="CQ91" s="11"/>
      <c r="CR91" s="40"/>
    </row>
    <row r="92" spans="2:96">
      <c r="B92" s="31" t="s">
        <v>211</v>
      </c>
      <c r="C92" s="32" t="s">
        <v>212</v>
      </c>
      <c r="D92" s="152">
        <v>0.44786157046225894</v>
      </c>
      <c r="E92" s="152">
        <v>0.44568045138834583</v>
      </c>
      <c r="F92" s="152">
        <v>0.44357415673617201</v>
      </c>
      <c r="G92" s="152">
        <v>0.44193160884758947</v>
      </c>
      <c r="H92" s="152">
        <v>0.4406788442024851</v>
      </c>
      <c r="I92" s="152">
        <v>0.43920622192259839</v>
      </c>
      <c r="J92" s="152">
        <v>0.43810117144518579</v>
      </c>
      <c r="K92" s="152">
        <v>0.43473583353299078</v>
      </c>
      <c r="L92" s="152">
        <v>0.43592300878693202</v>
      </c>
      <c r="M92" s="152">
        <v>0.42419565824956901</v>
      </c>
      <c r="N92" s="152">
        <v>0.43138632883394512</v>
      </c>
      <c r="O92" s="152">
        <v>0.43661865516607234</v>
      </c>
      <c r="P92" s="152">
        <v>0.4368721531981995</v>
      </c>
      <c r="Q92" s="152">
        <v>0.43708955932743232</v>
      </c>
      <c r="R92" s="152">
        <v>0.43931811709144791</v>
      </c>
      <c r="S92" s="152">
        <v>0.44225243296417049</v>
      </c>
      <c r="T92" s="153">
        <v>2</v>
      </c>
      <c r="U92" s="8"/>
      <c r="V92" s="8"/>
      <c r="W92" s="8"/>
      <c r="X92" s="8"/>
      <c r="Y92" s="8"/>
      <c r="Z92" s="8"/>
      <c r="AA92" s="8"/>
      <c r="AB92" s="8"/>
      <c r="AD92" s="154">
        <v>7.5484144218361724</v>
      </c>
      <c r="AE92" s="154">
        <v>7.5917691614018388</v>
      </c>
      <c r="AF92" s="154">
        <v>7.6288541093047399</v>
      </c>
      <c r="AG92" s="154">
        <v>7.7159188129434755</v>
      </c>
      <c r="AH92" s="154">
        <v>7.7121642958723964</v>
      </c>
      <c r="AI92" s="154">
        <v>7.7642321213109255</v>
      </c>
      <c r="AJ92" s="154">
        <v>7.714850414909117</v>
      </c>
      <c r="AK92" s="154">
        <v>7.7564155405823696</v>
      </c>
      <c r="AL92" s="154">
        <v>7.7819424785210831</v>
      </c>
      <c r="AM92" s="154">
        <v>7.7728892701785917</v>
      </c>
      <c r="AN92" s="154">
        <v>7.7584300849073005</v>
      </c>
      <c r="AO92" s="154">
        <v>7.7605372048220271</v>
      </c>
      <c r="AP92" s="154">
        <v>7.7485480655119039</v>
      </c>
      <c r="AQ92" s="154">
        <v>7.7219503897998063</v>
      </c>
      <c r="AR92" s="154">
        <v>7.7001137663504275</v>
      </c>
      <c r="AS92" s="154">
        <v>7.7097323821057913</v>
      </c>
      <c r="AT92" s="7"/>
      <c r="AU92" s="7"/>
      <c r="AV92" s="11" t="s">
        <v>212</v>
      </c>
      <c r="AW92" s="8">
        <f t="shared" si="36"/>
        <v>-6.6608979732664247E-2</v>
      </c>
      <c r="AX92" s="8">
        <f t="shared" si="37"/>
        <v>0.62294587650083189</v>
      </c>
      <c r="AZ92" s="11" t="s">
        <v>387</v>
      </c>
      <c r="BA92" s="8">
        <v>-6.5488051462837434E-3</v>
      </c>
      <c r="BB92" s="8">
        <v>2.7406894181493092E-2</v>
      </c>
      <c r="BE92" s="31" t="s">
        <v>211</v>
      </c>
      <c r="BF92" s="32" t="s">
        <v>212</v>
      </c>
      <c r="BG92" s="40">
        <f t="shared" si="38"/>
        <v>0.4177205039404509</v>
      </c>
      <c r="BH92" s="40">
        <f t="shared" si="39"/>
        <v>0.41442554373346019</v>
      </c>
      <c r="BI92" s="40">
        <f t="shared" si="40"/>
        <v>0.41160708769283971</v>
      </c>
      <c r="BJ92" s="40">
        <f t="shared" si="41"/>
        <v>0.4049901702162958</v>
      </c>
      <c r="BK92" s="40">
        <f t="shared" si="42"/>
        <v>0.40527551351369784</v>
      </c>
      <c r="BL92" s="40">
        <f t="shared" si="43"/>
        <v>0.40131835878036959</v>
      </c>
      <c r="BM92" s="40">
        <f t="shared" si="44"/>
        <v>0.40507136846690706</v>
      </c>
      <c r="BN92" s="40">
        <f t="shared" si="45"/>
        <v>0.40191241891573992</v>
      </c>
      <c r="BO92" s="40">
        <f t="shared" si="46"/>
        <v>0.39997237163239763</v>
      </c>
      <c r="BP92" s="40">
        <f t="shared" si="47"/>
        <v>0.40066041546642694</v>
      </c>
      <c r="BQ92" s="40">
        <f t="shared" si="48"/>
        <v>0.40175931354704508</v>
      </c>
      <c r="BR92" s="40">
        <f t="shared" si="49"/>
        <v>0.40159917243352594</v>
      </c>
      <c r="BS92" s="40">
        <f t="shared" si="50"/>
        <v>0.40251034702109523</v>
      </c>
      <c r="BT92" s="40">
        <f t="shared" si="51"/>
        <v>0.40453177037521471</v>
      </c>
      <c r="BU92" s="40">
        <f t="shared" si="52"/>
        <v>0.40619135375736748</v>
      </c>
      <c r="BV92" s="40">
        <f t="shared" si="53"/>
        <v>0.40546033895995981</v>
      </c>
      <c r="BX92" s="31" t="s">
        <v>211</v>
      </c>
      <c r="BY92" s="32" t="s">
        <v>212</v>
      </c>
      <c r="BZ92" s="40">
        <f t="shared" si="54"/>
        <v>-3.0141066521808035E-2</v>
      </c>
      <c r="CA92" s="40">
        <f t="shared" si="55"/>
        <v>-3.1254907654885644E-2</v>
      </c>
      <c r="CB92" s="40">
        <f t="shared" si="56"/>
        <v>-3.1967069043332297E-2</v>
      </c>
      <c r="CC92" s="40">
        <f t="shared" si="57"/>
        <v>-3.6941438631293677E-2</v>
      </c>
      <c r="CD92" s="40">
        <f t="shared" si="58"/>
        <v>-3.540333068878726E-2</v>
      </c>
      <c r="CE92" s="40">
        <f t="shared" si="59"/>
        <v>-3.7887863142228806E-2</v>
      </c>
      <c r="CF92" s="40">
        <f t="shared" si="60"/>
        <v>-3.3029802978278733E-2</v>
      </c>
      <c r="CG92" s="40">
        <f t="shared" si="61"/>
        <v>-3.2823414617250857E-2</v>
      </c>
      <c r="CH92" s="40">
        <f t="shared" si="62"/>
        <v>-3.5950637154534393E-2</v>
      </c>
      <c r="CI92" s="40">
        <f t="shared" si="63"/>
        <v>-2.3535242783142063E-2</v>
      </c>
      <c r="CJ92" s="40">
        <f t="shared" si="64"/>
        <v>-2.9627015286900038E-2</v>
      </c>
      <c r="CK92" s="40">
        <f t="shared" si="65"/>
        <v>-3.5019482732546403E-2</v>
      </c>
      <c r="CL92" s="40">
        <f t="shared" si="66"/>
        <v>-3.436180617710427E-2</v>
      </c>
      <c r="CM92" s="40">
        <f t="shared" si="67"/>
        <v>-3.2557788952217614E-2</v>
      </c>
      <c r="CN92" s="40">
        <f t="shared" si="68"/>
        <v>-3.3126763334080433E-2</v>
      </c>
      <c r="CO92" s="40">
        <f t="shared" si="69"/>
        <v>-3.6792094004210685E-2</v>
      </c>
      <c r="CQ92" s="11"/>
      <c r="CR92" s="40"/>
    </row>
    <row r="93" spans="2:96">
      <c r="B93" s="31" t="s">
        <v>213</v>
      </c>
      <c r="C93" s="32" t="s">
        <v>214</v>
      </c>
      <c r="D93" s="152">
        <v>0.43908118059770312</v>
      </c>
      <c r="E93" s="152">
        <v>0.43989769572688003</v>
      </c>
      <c r="F93" s="152">
        <v>0.44324516610060966</v>
      </c>
      <c r="G93" s="152">
        <v>0.44364086818165643</v>
      </c>
      <c r="H93" s="152">
        <v>0.44064921253912598</v>
      </c>
      <c r="I93" s="152">
        <v>0.45050265852261179</v>
      </c>
      <c r="J93" s="152">
        <v>0.44354762104584128</v>
      </c>
      <c r="K93" s="152">
        <v>0.43485557137394887</v>
      </c>
      <c r="L93" s="152">
        <v>0.43651972088904833</v>
      </c>
      <c r="M93" s="152">
        <v>0.43854563869683072</v>
      </c>
      <c r="N93" s="152">
        <v>0.43828253209928186</v>
      </c>
      <c r="O93" s="152">
        <v>0.43056530632237999</v>
      </c>
      <c r="P93" s="152">
        <v>0.43634871278177423</v>
      </c>
      <c r="Q93" s="152">
        <v>0.43731031029379502</v>
      </c>
      <c r="R93" s="152">
        <v>0.44058435950646008</v>
      </c>
      <c r="S93" s="152">
        <v>0.44416240871568302</v>
      </c>
      <c r="T93" s="153">
        <v>1</v>
      </c>
      <c r="U93" s="8"/>
      <c r="V93" s="8"/>
      <c r="W93" s="8"/>
      <c r="X93" s="8"/>
      <c r="Y93" s="8"/>
      <c r="Z93" s="8"/>
      <c r="AA93" s="8"/>
      <c r="AB93" s="8"/>
      <c r="AD93" s="154">
        <v>7.1231802603686116</v>
      </c>
      <c r="AE93" s="154">
        <v>7.1536394678533206</v>
      </c>
      <c r="AF93" s="154">
        <v>7.1840986753380287</v>
      </c>
      <c r="AG93" s="154">
        <v>7.2145578828227377</v>
      </c>
      <c r="AH93" s="154">
        <v>7.2450170903074458</v>
      </c>
      <c r="AI93" s="154">
        <v>7.2754762977921548</v>
      </c>
      <c r="AJ93" s="154">
        <v>7.3059355052768629</v>
      </c>
      <c r="AK93" s="154">
        <v>7.3363947127615718</v>
      </c>
      <c r="AL93" s="154">
        <v>7.3668539202462808</v>
      </c>
      <c r="AM93" s="154">
        <v>7.3973131277309889</v>
      </c>
      <c r="AN93" s="154">
        <v>7.4277723352156979</v>
      </c>
      <c r="AO93" s="154">
        <v>7.458231542700406</v>
      </c>
      <c r="AP93" s="154">
        <v>7.488690750185115</v>
      </c>
      <c r="AQ93" s="154">
        <v>7.5191499576698231</v>
      </c>
      <c r="AR93" s="154">
        <v>7.5496091651545321</v>
      </c>
      <c r="AS93" s="154">
        <v>7.5795109103243989</v>
      </c>
      <c r="AT93" s="7"/>
      <c r="AU93" s="7"/>
      <c r="AV93" s="11" t="s">
        <v>214</v>
      </c>
      <c r="AW93" s="8">
        <f t="shared" si="36"/>
        <v>-9.2268632167537955E-3</v>
      </c>
      <c r="AX93" s="8">
        <f t="shared" si="37"/>
        <v>8.4242490831718003E-2</v>
      </c>
      <c r="AZ93" s="11" t="s">
        <v>333</v>
      </c>
      <c r="BA93" s="8">
        <v>-5.358070885438459E-3</v>
      </c>
      <c r="BB93" s="8">
        <v>4.3257843864820754E-2</v>
      </c>
      <c r="BE93" s="31" t="s">
        <v>213</v>
      </c>
      <c r="BF93" s="32" t="s">
        <v>214</v>
      </c>
      <c r="BG93" s="40">
        <f t="shared" si="38"/>
        <v>0.45003830021198543</v>
      </c>
      <c r="BH93" s="40">
        <f t="shared" si="39"/>
        <v>0.44772340044314762</v>
      </c>
      <c r="BI93" s="40">
        <f t="shared" si="40"/>
        <v>0.44540850067430982</v>
      </c>
      <c r="BJ93" s="40">
        <f t="shared" si="41"/>
        <v>0.4430936009054719</v>
      </c>
      <c r="BK93" s="40">
        <f t="shared" si="42"/>
        <v>0.44077870113663409</v>
      </c>
      <c r="BL93" s="40">
        <f t="shared" si="43"/>
        <v>0.43846380136779617</v>
      </c>
      <c r="BM93" s="40">
        <f t="shared" si="44"/>
        <v>0.43614890159895836</v>
      </c>
      <c r="BN93" s="40">
        <f t="shared" si="45"/>
        <v>0.43383400183012055</v>
      </c>
      <c r="BO93" s="40">
        <f t="shared" si="46"/>
        <v>0.43151910206128263</v>
      </c>
      <c r="BP93" s="40">
        <f t="shared" si="47"/>
        <v>0.42920420229244483</v>
      </c>
      <c r="BQ93" s="40">
        <f t="shared" si="48"/>
        <v>0.42688930252360691</v>
      </c>
      <c r="BR93" s="40">
        <f t="shared" si="49"/>
        <v>0.4245744027547691</v>
      </c>
      <c r="BS93" s="40">
        <f t="shared" si="50"/>
        <v>0.42225950298593118</v>
      </c>
      <c r="BT93" s="40">
        <f t="shared" si="51"/>
        <v>0.41994460321709337</v>
      </c>
      <c r="BU93" s="40">
        <f t="shared" si="52"/>
        <v>0.41762970344825556</v>
      </c>
      <c r="BV93" s="40">
        <f t="shared" si="53"/>
        <v>0.41535717081534562</v>
      </c>
      <c r="BX93" s="31" t="s">
        <v>213</v>
      </c>
      <c r="BY93" s="32" t="s">
        <v>214</v>
      </c>
      <c r="BZ93" s="40">
        <f t="shared" si="54"/>
        <v>1.0957119614282307E-2</v>
      </c>
      <c r="CA93" s="40">
        <f t="shared" si="55"/>
        <v>7.8257047162675897E-3</v>
      </c>
      <c r="CB93" s="40">
        <f t="shared" si="56"/>
        <v>2.1633345737001597E-3</v>
      </c>
      <c r="CC93" s="40">
        <f t="shared" si="57"/>
        <v>-5.4726727618453763E-4</v>
      </c>
      <c r="CD93" s="40">
        <f t="shared" si="58"/>
        <v>1.2948859750810948E-4</v>
      </c>
      <c r="CE93" s="40">
        <f t="shared" si="59"/>
        <v>-1.2038857154815619E-2</v>
      </c>
      <c r="CF93" s="40">
        <f t="shared" si="60"/>
        <v>-7.3987194468829176E-3</v>
      </c>
      <c r="CG93" s="40">
        <f t="shared" si="61"/>
        <v>-1.0215695438283157E-3</v>
      </c>
      <c r="CH93" s="40">
        <f t="shared" si="62"/>
        <v>-5.0006188277657015E-3</v>
      </c>
      <c r="CI93" s="40">
        <f t="shared" si="63"/>
        <v>-9.3414364043858944E-3</v>
      </c>
      <c r="CJ93" s="40">
        <f t="shared" si="64"/>
        <v>-1.1393229575674957E-2</v>
      </c>
      <c r="CK93" s="40">
        <f t="shared" si="65"/>
        <v>-5.9909035676108946E-3</v>
      </c>
      <c r="CL93" s="40">
        <f t="shared" si="66"/>
        <v>-1.408920979584305E-2</v>
      </c>
      <c r="CM93" s="40">
        <f t="shared" si="67"/>
        <v>-1.7365707076701653E-2</v>
      </c>
      <c r="CN93" s="40">
        <f t="shared" si="68"/>
        <v>-2.2954656058204514E-2</v>
      </c>
      <c r="CO93" s="40">
        <f t="shared" si="69"/>
        <v>-2.8805237900337399E-2</v>
      </c>
      <c r="CQ93" s="11"/>
      <c r="CR93" s="40"/>
    </row>
    <row r="94" spans="2:96">
      <c r="B94" s="31" t="s">
        <v>215</v>
      </c>
      <c r="C94" s="32" t="s">
        <v>216</v>
      </c>
      <c r="D94" s="152">
        <v>0.29997508188913929</v>
      </c>
      <c r="E94" s="152">
        <v>0.30103207780407831</v>
      </c>
      <c r="F94" s="152">
        <v>0.30058907117735068</v>
      </c>
      <c r="G94" s="152">
        <v>0.30078265118731001</v>
      </c>
      <c r="H94" s="152">
        <v>0.30076789786393604</v>
      </c>
      <c r="I94" s="152">
        <v>0.29998708762999299</v>
      </c>
      <c r="J94" s="152">
        <v>0.29664174998771653</v>
      </c>
      <c r="K94" s="152">
        <v>0.2975428541640377</v>
      </c>
      <c r="L94" s="152">
        <v>0.29798979065702547</v>
      </c>
      <c r="M94" s="152">
        <v>0.2863733936875133</v>
      </c>
      <c r="N94" s="152">
        <v>0.28949511880336692</v>
      </c>
      <c r="O94" s="152">
        <v>0.2886394354179333</v>
      </c>
      <c r="P94" s="152">
        <v>0.28705570338117864</v>
      </c>
      <c r="Q94" s="152">
        <v>0.28622786563902453</v>
      </c>
      <c r="R94" s="152">
        <v>0.29041703434316263</v>
      </c>
      <c r="S94" s="152">
        <v>0.29477420304559443</v>
      </c>
      <c r="T94" s="153">
        <v>5</v>
      </c>
      <c r="U94" s="8"/>
      <c r="V94" s="8"/>
      <c r="W94" s="8"/>
      <c r="X94" s="8"/>
      <c r="Y94" s="8"/>
      <c r="Z94" s="8"/>
      <c r="AA94" s="8"/>
      <c r="AB94" s="8"/>
      <c r="AD94" s="154">
        <v>9.665313887016552</v>
      </c>
      <c r="AE94" s="154">
        <v>9.7234250403560374</v>
      </c>
      <c r="AF94" s="154">
        <v>9.7595061697253414</v>
      </c>
      <c r="AG94" s="154">
        <v>9.6812789607226239</v>
      </c>
      <c r="AH94" s="154">
        <v>9.7648042739628966</v>
      </c>
      <c r="AI94" s="154">
        <v>9.8379044911502778</v>
      </c>
      <c r="AJ94" s="154">
        <v>9.8694733158560126</v>
      </c>
      <c r="AK94" s="154">
        <v>9.9329528198899943</v>
      </c>
      <c r="AL94" s="154">
        <v>9.9556306410581783</v>
      </c>
      <c r="AM94" s="154">
        <v>9.9970318363314732</v>
      </c>
      <c r="AN94" s="154">
        <v>10.033781775980968</v>
      </c>
      <c r="AO94" s="154">
        <v>10.08097469399878</v>
      </c>
      <c r="AP94" s="154">
        <v>10.127485475234156</v>
      </c>
      <c r="AQ94" s="154">
        <v>10.147097703723935</v>
      </c>
      <c r="AR94" s="154">
        <v>10.146176053081001</v>
      </c>
      <c r="AS94" s="154">
        <v>10.182989145098217</v>
      </c>
      <c r="AT94" s="7"/>
      <c r="AU94" s="7"/>
      <c r="AV94" s="11" t="s">
        <v>216</v>
      </c>
      <c r="AW94" s="8">
        <f t="shared" si="36"/>
        <v>-2.7180158425082063E-2</v>
      </c>
      <c r="AX94" s="8">
        <f t="shared" si="37"/>
        <v>0.6958433819902059</v>
      </c>
      <c r="AZ94" s="11" t="s">
        <v>70</v>
      </c>
      <c r="BA94" s="8">
        <v>-5.1488890834954747E-3</v>
      </c>
      <c r="BB94" s="8">
        <v>0.14590516225253311</v>
      </c>
      <c r="BE94" s="31" t="s">
        <v>215</v>
      </c>
      <c r="BF94" s="32" t="s">
        <v>216</v>
      </c>
      <c r="BG94" s="40">
        <f t="shared" si="38"/>
        <v>0.25683614458674198</v>
      </c>
      <c r="BH94" s="40">
        <f t="shared" si="39"/>
        <v>0.25241969693294108</v>
      </c>
      <c r="BI94" s="40">
        <f t="shared" si="40"/>
        <v>0.24967753110087398</v>
      </c>
      <c r="BJ94" s="40">
        <f t="shared" si="41"/>
        <v>0.25562279898508056</v>
      </c>
      <c r="BK94" s="40">
        <f t="shared" si="42"/>
        <v>0.24927487517881985</v>
      </c>
      <c r="BL94" s="40">
        <f t="shared" si="43"/>
        <v>0.24371925867257882</v>
      </c>
      <c r="BM94" s="40">
        <f t="shared" si="44"/>
        <v>0.24132002799494301</v>
      </c>
      <c r="BN94" s="40">
        <f t="shared" si="45"/>
        <v>0.23649558568836038</v>
      </c>
      <c r="BO94" s="40">
        <f t="shared" si="46"/>
        <v>0.23477207127957844</v>
      </c>
      <c r="BP94" s="40">
        <f t="shared" si="47"/>
        <v>0.23162558043880799</v>
      </c>
      <c r="BQ94" s="40">
        <f t="shared" si="48"/>
        <v>0.22883258502544646</v>
      </c>
      <c r="BR94" s="40">
        <f t="shared" si="49"/>
        <v>0.22524592325609272</v>
      </c>
      <c r="BS94" s="40">
        <f t="shared" si="50"/>
        <v>0.22171110388220405</v>
      </c>
      <c r="BT94" s="40">
        <f t="shared" si="51"/>
        <v>0.22022057451698096</v>
      </c>
      <c r="BU94" s="40">
        <f t="shared" si="52"/>
        <v>0.22029061996584387</v>
      </c>
      <c r="BV94" s="40">
        <f t="shared" si="53"/>
        <v>0.21749282497253553</v>
      </c>
      <c r="BX94" s="31" t="s">
        <v>215</v>
      </c>
      <c r="BY94" s="32" t="s">
        <v>216</v>
      </c>
      <c r="BZ94" s="40">
        <f t="shared" si="54"/>
        <v>-4.3138937302397318E-2</v>
      </c>
      <c r="CA94" s="40">
        <f t="shared" si="55"/>
        <v>-4.8612380871137228E-2</v>
      </c>
      <c r="CB94" s="40">
        <f t="shared" si="56"/>
        <v>-5.0911540076476691E-2</v>
      </c>
      <c r="CC94" s="40">
        <f t="shared" si="57"/>
        <v>-4.5159852202229456E-2</v>
      </c>
      <c r="CD94" s="40">
        <f t="shared" si="58"/>
        <v>-5.1493022685116185E-2</v>
      </c>
      <c r="CE94" s="40">
        <f t="shared" si="59"/>
        <v>-5.6267828957414168E-2</v>
      </c>
      <c r="CF94" s="40">
        <f t="shared" si="60"/>
        <v>-5.532172199277352E-2</v>
      </c>
      <c r="CG94" s="40">
        <f t="shared" si="61"/>
        <v>-6.1047268475677319E-2</v>
      </c>
      <c r="CH94" s="40">
        <f t="shared" si="62"/>
        <v>-6.3217719377447024E-2</v>
      </c>
      <c r="CI94" s="40">
        <f t="shared" si="63"/>
        <v>-5.4747813248705313E-2</v>
      </c>
      <c r="CJ94" s="40">
        <f t="shared" si="64"/>
        <v>-6.0662533777920469E-2</v>
      </c>
      <c r="CK94" s="40">
        <f t="shared" si="65"/>
        <v>-6.3393512161840582E-2</v>
      </c>
      <c r="CL94" s="40">
        <f t="shared" si="66"/>
        <v>-6.5344599498974587E-2</v>
      </c>
      <c r="CM94" s="40">
        <f t="shared" si="67"/>
        <v>-6.6007291122043565E-2</v>
      </c>
      <c r="CN94" s="40">
        <f t="shared" si="68"/>
        <v>-7.0126414377318758E-2</v>
      </c>
      <c r="CO94" s="40">
        <f t="shared" si="69"/>
        <v>-7.7281378073058904E-2</v>
      </c>
      <c r="CQ94" s="11"/>
      <c r="CR94" s="40"/>
    </row>
    <row r="95" spans="2:96">
      <c r="B95" s="31" t="s">
        <v>217</v>
      </c>
      <c r="C95" s="32" t="s">
        <v>218</v>
      </c>
      <c r="D95" s="152">
        <v>0.27327425798042621</v>
      </c>
      <c r="E95" s="152">
        <v>0.27365861670495201</v>
      </c>
      <c r="F95" s="152">
        <v>0.27350750053723522</v>
      </c>
      <c r="G95" s="152">
        <v>0.27308535455922039</v>
      </c>
      <c r="H95" s="152">
        <v>0.27317054210811204</v>
      </c>
      <c r="I95" s="152">
        <v>0.27374043252188957</v>
      </c>
      <c r="J95" s="152">
        <v>0.27344844981268984</v>
      </c>
      <c r="K95" s="152">
        <v>0.26814537407659828</v>
      </c>
      <c r="L95" s="152">
        <v>0.26798697391899334</v>
      </c>
      <c r="M95" s="152">
        <v>0.27071417780491808</v>
      </c>
      <c r="N95" s="152">
        <v>0.27106918591555923</v>
      </c>
      <c r="O95" s="152">
        <v>0.2731122466991</v>
      </c>
      <c r="P95" s="152">
        <v>0.27184337619609106</v>
      </c>
      <c r="Q95" s="152">
        <v>0.27188969985226069</v>
      </c>
      <c r="R95" s="152">
        <v>0.27693327348781221</v>
      </c>
      <c r="S95" s="152">
        <v>0.28061080472555194</v>
      </c>
      <c r="T95" s="153">
        <v>4</v>
      </c>
      <c r="U95" s="8"/>
      <c r="V95" s="8"/>
      <c r="W95" s="8"/>
      <c r="X95" s="8"/>
      <c r="Y95" s="8"/>
      <c r="Z95" s="8"/>
      <c r="AA95" s="8"/>
      <c r="AB95" s="8"/>
      <c r="AD95" s="154">
        <v>10.534681344257635</v>
      </c>
      <c r="AE95" s="154">
        <v>10.490920542687961</v>
      </c>
      <c r="AF95" s="154">
        <v>10.470947028391869</v>
      </c>
      <c r="AG95" s="154">
        <v>10.483452957765955</v>
      </c>
      <c r="AH95" s="154">
        <v>10.426692635797254</v>
      </c>
      <c r="AI95" s="154">
        <v>10.433933410354738</v>
      </c>
      <c r="AJ95" s="154">
        <v>10.403118720945425</v>
      </c>
      <c r="AK95" s="154">
        <v>10.406680262501084</v>
      </c>
      <c r="AL95" s="154">
        <v>10.540418059936354</v>
      </c>
      <c r="AM95" s="154">
        <v>10.61154750998119</v>
      </c>
      <c r="AN95" s="154">
        <v>10.681899667100364</v>
      </c>
      <c r="AO95" s="154">
        <v>10.707664967267</v>
      </c>
      <c r="AP95" s="154">
        <v>10.72632264470831</v>
      </c>
      <c r="AQ95" s="154">
        <v>10.736396675471232</v>
      </c>
      <c r="AR95" s="154">
        <v>10.757902880692196</v>
      </c>
      <c r="AS95" s="154">
        <v>10.781546162612527</v>
      </c>
      <c r="AT95" s="7"/>
      <c r="AU95" s="7"/>
      <c r="AV95" s="11" t="s">
        <v>218</v>
      </c>
      <c r="AW95" s="8">
        <f t="shared" si="36"/>
        <v>8.153815648610091E-3</v>
      </c>
      <c r="AX95" s="8">
        <f t="shared" si="37"/>
        <v>0.1400320627156306</v>
      </c>
      <c r="AZ95" s="11" t="s">
        <v>118</v>
      </c>
      <c r="BA95" s="8">
        <v>-4.7140551078303306E-3</v>
      </c>
      <c r="BB95" s="8">
        <v>5.0250368074312553E-2</v>
      </c>
      <c r="BE95" s="31" t="s">
        <v>217</v>
      </c>
      <c r="BF95" s="32" t="s">
        <v>218</v>
      </c>
      <c r="BG95" s="40">
        <f t="shared" si="38"/>
        <v>0.19076421783641972</v>
      </c>
      <c r="BH95" s="40">
        <f t="shared" si="39"/>
        <v>0.19409003875571496</v>
      </c>
      <c r="BI95" s="40">
        <f t="shared" si="40"/>
        <v>0.19560802584221793</v>
      </c>
      <c r="BJ95" s="40">
        <f t="shared" si="41"/>
        <v>0.19465757520978733</v>
      </c>
      <c r="BK95" s="40">
        <f t="shared" si="42"/>
        <v>0.19897135967940871</v>
      </c>
      <c r="BL95" s="40">
        <f t="shared" si="43"/>
        <v>0.1984210608130399</v>
      </c>
      <c r="BM95" s="40">
        <f t="shared" si="44"/>
        <v>0.20076297720814762</v>
      </c>
      <c r="BN95" s="40">
        <f t="shared" si="45"/>
        <v>0.20049230004991758</v>
      </c>
      <c r="BO95" s="40">
        <f t="shared" si="46"/>
        <v>0.19032822744483713</v>
      </c>
      <c r="BP95" s="40">
        <f t="shared" si="47"/>
        <v>0.18492238924142956</v>
      </c>
      <c r="BQ95" s="40">
        <f t="shared" si="48"/>
        <v>0.1795756253003723</v>
      </c>
      <c r="BR95" s="40">
        <f t="shared" si="49"/>
        <v>0.17761746248770793</v>
      </c>
      <c r="BS95" s="40">
        <f t="shared" si="50"/>
        <v>0.17619947900216848</v>
      </c>
      <c r="BT95" s="40">
        <f t="shared" si="51"/>
        <v>0.17543385266418632</v>
      </c>
      <c r="BU95" s="40">
        <f t="shared" si="52"/>
        <v>0.17379938106739301</v>
      </c>
      <c r="BV95" s="40">
        <f t="shared" si="53"/>
        <v>0.17200249164144799</v>
      </c>
      <c r="BX95" s="31" t="s">
        <v>217</v>
      </c>
      <c r="BY95" s="32" t="s">
        <v>218</v>
      </c>
      <c r="BZ95" s="40">
        <f t="shared" si="54"/>
        <v>-8.251004014400648E-2</v>
      </c>
      <c r="CA95" s="40">
        <f t="shared" si="55"/>
        <v>-7.9568577949237052E-2</v>
      </c>
      <c r="CB95" s="40">
        <f t="shared" si="56"/>
        <v>-7.789947469501729E-2</v>
      </c>
      <c r="CC95" s="40">
        <f t="shared" si="57"/>
        <v>-7.8427779349433069E-2</v>
      </c>
      <c r="CD95" s="40">
        <f t="shared" si="58"/>
        <v>-7.4199182428703325E-2</v>
      </c>
      <c r="CE95" s="40">
        <f t="shared" si="59"/>
        <v>-7.5319371708849669E-2</v>
      </c>
      <c r="CF95" s="40">
        <f t="shared" si="60"/>
        <v>-7.2685472604542223E-2</v>
      </c>
      <c r="CG95" s="40">
        <f t="shared" si="61"/>
        <v>-6.7653074026680693E-2</v>
      </c>
      <c r="CH95" s="40">
        <f t="shared" si="62"/>
        <v>-7.7658746474156215E-2</v>
      </c>
      <c r="CI95" s="40">
        <f t="shared" si="63"/>
        <v>-8.5791788563488514E-2</v>
      </c>
      <c r="CJ95" s="40">
        <f t="shared" si="64"/>
        <v>-9.1493560615186931E-2</v>
      </c>
      <c r="CK95" s="40">
        <f t="shared" si="65"/>
        <v>-9.549478421139207E-2</v>
      </c>
      <c r="CL95" s="40">
        <f t="shared" si="66"/>
        <v>-9.5643897193922578E-2</v>
      </c>
      <c r="CM95" s="40">
        <f t="shared" si="67"/>
        <v>-9.6455847188074373E-2</v>
      </c>
      <c r="CN95" s="40">
        <f t="shared" si="68"/>
        <v>-0.1031338924204192</v>
      </c>
      <c r="CO95" s="40">
        <f t="shared" si="69"/>
        <v>-0.10860831308410396</v>
      </c>
      <c r="CQ95" s="11"/>
      <c r="CR95" s="40"/>
    </row>
    <row r="96" spans="2:96">
      <c r="B96" s="31" t="s">
        <v>219</v>
      </c>
      <c r="C96" s="32" t="s">
        <v>220</v>
      </c>
      <c r="D96" s="152">
        <v>0.27914517048006504</v>
      </c>
      <c r="E96" s="152">
        <v>0.27989744783306647</v>
      </c>
      <c r="F96" s="152">
        <v>0.28182003908291597</v>
      </c>
      <c r="G96" s="152">
        <v>0.2746953309509797</v>
      </c>
      <c r="H96" s="152">
        <v>0.27629141501828486</v>
      </c>
      <c r="I96" s="152">
        <v>0.27670425978526908</v>
      </c>
      <c r="J96" s="152">
        <v>0.27127521758806544</v>
      </c>
      <c r="K96" s="152">
        <v>0.27764179881316814</v>
      </c>
      <c r="L96" s="152">
        <v>0.27259386251284928</v>
      </c>
      <c r="M96" s="152">
        <v>0.27658239529759049</v>
      </c>
      <c r="N96" s="152">
        <v>0.27745852822101991</v>
      </c>
      <c r="O96" s="152">
        <v>0.27991875911126873</v>
      </c>
      <c r="P96" s="152">
        <v>0.28301990287553613</v>
      </c>
      <c r="Q96" s="152">
        <v>0.28513472724025574</v>
      </c>
      <c r="R96" s="152">
        <v>0.29423937849869908</v>
      </c>
      <c r="S96" s="152">
        <v>0.29863832170112609</v>
      </c>
      <c r="T96" s="153">
        <v>1</v>
      </c>
      <c r="U96" s="8"/>
      <c r="V96" s="8"/>
      <c r="W96" s="8"/>
      <c r="X96" s="8"/>
      <c r="Y96" s="8"/>
      <c r="Z96" s="8"/>
      <c r="AA96" s="8"/>
      <c r="AB96" s="8"/>
      <c r="AD96" s="154">
        <v>7.1099378128809461</v>
      </c>
      <c r="AE96" s="154">
        <v>7.1638726652457159</v>
      </c>
      <c r="AF96" s="154">
        <v>7.2439152542385505</v>
      </c>
      <c r="AG96" s="154">
        <v>7.2497884704141917</v>
      </c>
      <c r="AH96" s="154">
        <v>7.2717002072880277</v>
      </c>
      <c r="AI96" s="154">
        <v>7.3143345803231679</v>
      </c>
      <c r="AJ96" s="154">
        <v>7.3582310545517133</v>
      </c>
      <c r="AK96" s="154">
        <v>7.3503373259778</v>
      </c>
      <c r="AL96" s="154">
        <v>7.4090183189462735</v>
      </c>
      <c r="AM96" s="154">
        <v>7.4662280564854049</v>
      </c>
      <c r="AN96" s="154">
        <v>7.454565420594867</v>
      </c>
      <c r="AO96" s="154">
        <v>7.4757182829637809</v>
      </c>
      <c r="AP96" s="154">
        <v>7.5495029512375673</v>
      </c>
      <c r="AQ96" s="154">
        <v>7.6219761106269379</v>
      </c>
      <c r="AR96" s="154">
        <v>7.6369380075354663</v>
      </c>
      <c r="AS96" s="154">
        <v>7.6712215881889332</v>
      </c>
      <c r="AT96" s="7"/>
      <c r="AU96" s="7"/>
      <c r="AV96" s="11" t="s">
        <v>220</v>
      </c>
      <c r="AW96" s="8">
        <f t="shared" si="36"/>
        <v>2.7084475513901932E-2</v>
      </c>
      <c r="AX96" s="8">
        <f t="shared" si="37"/>
        <v>0.39573636108743354</v>
      </c>
      <c r="AZ96" s="11" t="s">
        <v>411</v>
      </c>
      <c r="BA96" s="8">
        <v>-4.4289331815316789E-3</v>
      </c>
      <c r="BB96" s="8">
        <v>8.5252237024737998E-3</v>
      </c>
      <c r="BE96" s="31" t="s">
        <v>219</v>
      </c>
      <c r="BF96" s="32" t="s">
        <v>220</v>
      </c>
      <c r="BG96" s="40">
        <f t="shared" si="38"/>
        <v>0.45104472622104808</v>
      </c>
      <c r="BH96" s="40">
        <f t="shared" si="39"/>
        <v>0.44694567744132552</v>
      </c>
      <c r="BI96" s="40">
        <f t="shared" si="40"/>
        <v>0.44086244067787017</v>
      </c>
      <c r="BJ96" s="40">
        <f t="shared" si="41"/>
        <v>0.44041607624852142</v>
      </c>
      <c r="BK96" s="40">
        <f t="shared" si="42"/>
        <v>0.4387507842461098</v>
      </c>
      <c r="BL96" s="40">
        <f t="shared" si="43"/>
        <v>0.43551057189543918</v>
      </c>
      <c r="BM96" s="40">
        <f t="shared" si="44"/>
        <v>0.43217443985406978</v>
      </c>
      <c r="BN96" s="40">
        <f t="shared" si="45"/>
        <v>0.43277436322568719</v>
      </c>
      <c r="BO96" s="40">
        <f t="shared" si="46"/>
        <v>0.42831460776008312</v>
      </c>
      <c r="BP96" s="40">
        <f t="shared" si="47"/>
        <v>0.42396666770710922</v>
      </c>
      <c r="BQ96" s="40">
        <f t="shared" si="48"/>
        <v>0.42485302803479008</v>
      </c>
      <c r="BR96" s="40">
        <f t="shared" si="49"/>
        <v>0.42324541049475262</v>
      </c>
      <c r="BS96" s="40">
        <f t="shared" si="50"/>
        <v>0.41763777570594485</v>
      </c>
      <c r="BT96" s="40">
        <f t="shared" si="51"/>
        <v>0.41212981559235273</v>
      </c>
      <c r="BU96" s="40">
        <f t="shared" si="52"/>
        <v>0.41099271142730454</v>
      </c>
      <c r="BV96" s="40">
        <f t="shared" si="53"/>
        <v>0.40838715929764102</v>
      </c>
      <c r="BX96" s="31" t="s">
        <v>219</v>
      </c>
      <c r="BY96" s="32" t="s">
        <v>220</v>
      </c>
      <c r="BZ96" s="40">
        <f t="shared" si="54"/>
        <v>0.17189955574098303</v>
      </c>
      <c r="CA96" s="40">
        <f t="shared" si="55"/>
        <v>0.16704822960825905</v>
      </c>
      <c r="CB96" s="40">
        <f t="shared" si="56"/>
        <v>0.1590424015949542</v>
      </c>
      <c r="CC96" s="40">
        <f t="shared" si="57"/>
        <v>0.16572074529754172</v>
      </c>
      <c r="CD96" s="40">
        <f t="shared" si="58"/>
        <v>0.16245936922782495</v>
      </c>
      <c r="CE96" s="40">
        <f t="shared" si="59"/>
        <v>0.1588063121101701</v>
      </c>
      <c r="CF96" s="40">
        <f t="shared" si="60"/>
        <v>0.16089922226600434</v>
      </c>
      <c r="CG96" s="40">
        <f t="shared" si="61"/>
        <v>0.15513256441251905</v>
      </c>
      <c r="CH96" s="40">
        <f t="shared" si="62"/>
        <v>0.15572074524723384</v>
      </c>
      <c r="CI96" s="40">
        <f t="shared" si="63"/>
        <v>0.14738427240951874</v>
      </c>
      <c r="CJ96" s="40">
        <f t="shared" si="64"/>
        <v>0.14739449981377017</v>
      </c>
      <c r="CK96" s="40">
        <f t="shared" si="65"/>
        <v>0.14332665138348388</v>
      </c>
      <c r="CL96" s="40">
        <f t="shared" si="66"/>
        <v>0.13461787283040871</v>
      </c>
      <c r="CM96" s="40">
        <f t="shared" si="67"/>
        <v>0.126995088352097</v>
      </c>
      <c r="CN96" s="40">
        <f t="shared" si="68"/>
        <v>0.11675333292860546</v>
      </c>
      <c r="CO96" s="40">
        <f t="shared" si="69"/>
        <v>0.10974883759651494</v>
      </c>
      <c r="CQ96" s="11"/>
      <c r="CR96" s="40"/>
    </row>
    <row r="97" spans="2:96">
      <c r="B97" s="31" t="s">
        <v>221</v>
      </c>
      <c r="C97" s="32" t="s">
        <v>433</v>
      </c>
      <c r="D97" s="152">
        <v>0.4949144860027459</v>
      </c>
      <c r="E97" s="152">
        <v>0.50045604106061314</v>
      </c>
      <c r="F97" s="152">
        <v>0.50388192600692561</v>
      </c>
      <c r="G97" s="152">
        <v>0.49592491463626648</v>
      </c>
      <c r="H97" s="152">
        <v>0.49457813493237551</v>
      </c>
      <c r="I97" s="152">
        <v>0.49256199120815963</v>
      </c>
      <c r="J97" s="152">
        <v>0.4794276403058948</v>
      </c>
      <c r="K97" s="152">
        <v>0.47544919522151624</v>
      </c>
      <c r="L97" s="152">
        <v>0.47177922574580472</v>
      </c>
      <c r="M97" s="152">
        <v>0.46581458203620113</v>
      </c>
      <c r="N97" s="152">
        <v>0.45888157893198361</v>
      </c>
      <c r="O97" s="152">
        <v>0.45599204607610638</v>
      </c>
      <c r="P97" s="152">
        <v>0.44950191209137164</v>
      </c>
      <c r="Q97" s="152">
        <v>0.44675031252701314</v>
      </c>
      <c r="R97" s="152">
        <v>0.44288390319521914</v>
      </c>
      <c r="S97" s="152">
        <v>0.446477517915429</v>
      </c>
      <c r="T97" s="153">
        <v>1</v>
      </c>
      <c r="U97" s="8"/>
      <c r="V97" s="8"/>
      <c r="W97" s="8"/>
      <c r="X97" s="8"/>
      <c r="Y97" s="8"/>
      <c r="Z97" s="8"/>
      <c r="AA97" s="8"/>
      <c r="AB97" s="8"/>
      <c r="AD97" s="154">
        <v>7.0078051054917019</v>
      </c>
      <c r="AE97" s="154">
        <v>7.0494802637153153</v>
      </c>
      <c r="AF97" s="154">
        <v>7.0911871193620364</v>
      </c>
      <c r="AG97" s="154">
        <v>7.1063265042556392</v>
      </c>
      <c r="AH97" s="154">
        <v>7.1545813099996867</v>
      </c>
      <c r="AI97" s="154">
        <v>7.1903526013591881</v>
      </c>
      <c r="AJ97" s="154">
        <v>7.2278300258535078</v>
      </c>
      <c r="AK97" s="154">
        <v>7.2682711287739545</v>
      </c>
      <c r="AL97" s="154">
        <v>7.3114975503634012</v>
      </c>
      <c r="AM97" s="154">
        <v>7.3574246881511103</v>
      </c>
      <c r="AN97" s="154">
        <v>7.409319662296368</v>
      </c>
      <c r="AO97" s="154">
        <v>7.4735578007934285</v>
      </c>
      <c r="AP97" s="154">
        <v>7.5290363016618249</v>
      </c>
      <c r="AQ97" s="154">
        <v>7.580760338306475</v>
      </c>
      <c r="AR97" s="154">
        <v>7.6246592977155352</v>
      </c>
      <c r="AS97" s="154">
        <v>7.6681649321049887</v>
      </c>
      <c r="AT97" s="7"/>
      <c r="AU97" s="7"/>
      <c r="AV97" s="11" t="s">
        <v>433</v>
      </c>
      <c r="AW97" s="8">
        <f t="shared" si="36"/>
        <v>-9.8649665014387863E-2</v>
      </c>
      <c r="AX97" s="8">
        <f t="shared" si="37"/>
        <v>0.94892592915420715</v>
      </c>
      <c r="AZ97" s="11" t="s">
        <v>223</v>
      </c>
      <c r="BA97" s="8">
        <v>-4.1094366216044183E-3</v>
      </c>
      <c r="BB97" s="8">
        <v>5.7132588999459534E-2</v>
      </c>
      <c r="BE97" s="31" t="s">
        <v>221</v>
      </c>
      <c r="BF97" s="32" t="s">
        <v>433</v>
      </c>
      <c r="BG97" s="40">
        <f t="shared" si="38"/>
        <v>0.45880681198263062</v>
      </c>
      <c r="BH97" s="40">
        <f t="shared" si="39"/>
        <v>0.45563949995763597</v>
      </c>
      <c r="BI97" s="40">
        <f t="shared" si="40"/>
        <v>0.45246977892848517</v>
      </c>
      <c r="BJ97" s="40">
        <f t="shared" si="41"/>
        <v>0.45131918567657137</v>
      </c>
      <c r="BK97" s="40">
        <f t="shared" si="42"/>
        <v>0.44765182044002383</v>
      </c>
      <c r="BL97" s="40">
        <f t="shared" si="43"/>
        <v>0.44493320229670164</v>
      </c>
      <c r="BM97" s="40">
        <f t="shared" si="44"/>
        <v>0.44208491803513339</v>
      </c>
      <c r="BN97" s="40">
        <f t="shared" si="45"/>
        <v>0.43901139421317936</v>
      </c>
      <c r="BO97" s="40">
        <f t="shared" si="46"/>
        <v>0.43572618617238146</v>
      </c>
      <c r="BP97" s="40">
        <f t="shared" si="47"/>
        <v>0.43223572370051555</v>
      </c>
      <c r="BQ97" s="40">
        <f t="shared" si="48"/>
        <v>0.42829170566547603</v>
      </c>
      <c r="BR97" s="40">
        <f t="shared" si="49"/>
        <v>0.42340960713969944</v>
      </c>
      <c r="BS97" s="40">
        <f t="shared" si="50"/>
        <v>0.41919324107370126</v>
      </c>
      <c r="BT97" s="40">
        <f t="shared" si="51"/>
        <v>0.41526221428870791</v>
      </c>
      <c r="BU97" s="40">
        <f t="shared" si="52"/>
        <v>0.41192589337361929</v>
      </c>
      <c r="BV97" s="40">
        <f t="shared" si="53"/>
        <v>0.40861946516002079</v>
      </c>
      <c r="BX97" s="31" t="s">
        <v>221</v>
      </c>
      <c r="BY97" s="32" t="s">
        <v>433</v>
      </c>
      <c r="BZ97" s="40">
        <f t="shared" si="54"/>
        <v>-3.6107674020115277E-2</v>
      </c>
      <c r="CA97" s="40">
        <f t="shared" si="55"/>
        <v>-4.481654110297717E-2</v>
      </c>
      <c r="CB97" s="40">
        <f t="shared" si="56"/>
        <v>-5.141214707844044E-2</v>
      </c>
      <c r="CC97" s="40">
        <f t="shared" si="57"/>
        <v>-4.4605728959695112E-2</v>
      </c>
      <c r="CD97" s="40">
        <f t="shared" si="58"/>
        <v>-4.6926314492351684E-2</v>
      </c>
      <c r="CE97" s="40">
        <f t="shared" si="59"/>
        <v>-4.7628788911457998E-2</v>
      </c>
      <c r="CF97" s="40">
        <f t="shared" si="60"/>
        <v>-3.7342722270761408E-2</v>
      </c>
      <c r="CG97" s="40">
        <f t="shared" si="61"/>
        <v>-3.6437801008336879E-2</v>
      </c>
      <c r="CH97" s="40">
        <f t="shared" si="62"/>
        <v>-3.6053039573423262E-2</v>
      </c>
      <c r="CI97" s="40">
        <f t="shared" si="63"/>
        <v>-3.357885833568558E-2</v>
      </c>
      <c r="CJ97" s="40">
        <f t="shared" si="64"/>
        <v>-3.0589873266507583E-2</v>
      </c>
      <c r="CK97" s="40">
        <f t="shared" si="65"/>
        <v>-3.2582438936406943E-2</v>
      </c>
      <c r="CL97" s="40">
        <f t="shared" si="66"/>
        <v>-3.0308671017670374E-2</v>
      </c>
      <c r="CM97" s="40">
        <f t="shared" si="67"/>
        <v>-3.1488098238305229E-2</v>
      </c>
      <c r="CN97" s="40">
        <f t="shared" si="68"/>
        <v>-3.0958009821599852E-2</v>
      </c>
      <c r="CO97" s="40">
        <f t="shared" si="69"/>
        <v>-3.7858052755408211E-2</v>
      </c>
      <c r="CQ97" s="11"/>
      <c r="CR97" s="40"/>
    </row>
    <row r="98" spans="2:96">
      <c r="B98" s="31" t="s">
        <v>222</v>
      </c>
      <c r="C98" s="32" t="s">
        <v>223</v>
      </c>
      <c r="D98" s="152">
        <v>0.25662856808682727</v>
      </c>
      <c r="E98" s="152">
        <v>0.25625022530832015</v>
      </c>
      <c r="F98" s="152">
        <v>0.25116725007889257</v>
      </c>
      <c r="G98" s="152">
        <v>0.24987656104909728</v>
      </c>
      <c r="H98" s="152">
        <v>0.24710087459262886</v>
      </c>
      <c r="I98" s="152">
        <v>0.24634093019636075</v>
      </c>
      <c r="J98" s="152">
        <v>0.24339487653587297</v>
      </c>
      <c r="K98" s="152">
        <v>0.24289289118615776</v>
      </c>
      <c r="L98" s="152">
        <v>0.24263786590894057</v>
      </c>
      <c r="M98" s="152">
        <v>0.24286498935135878</v>
      </c>
      <c r="N98" s="152">
        <v>0.24703559034690162</v>
      </c>
      <c r="O98" s="152">
        <v>0.24483164695846393</v>
      </c>
      <c r="P98" s="152">
        <v>0.24487131669175374</v>
      </c>
      <c r="Q98" s="152">
        <v>0.25086930355380055</v>
      </c>
      <c r="R98" s="152">
        <v>0.25555215993770158</v>
      </c>
      <c r="S98" s="152">
        <v>0.25933768298530402</v>
      </c>
      <c r="T98" s="153">
        <v>3</v>
      </c>
      <c r="U98" s="8"/>
      <c r="V98" s="8"/>
      <c r="W98" s="8"/>
      <c r="X98" s="8"/>
      <c r="Y98" s="8"/>
      <c r="Z98" s="8"/>
      <c r="AA98" s="8"/>
      <c r="AB98" s="8"/>
      <c r="AD98" s="154">
        <v>8.7172176334257934</v>
      </c>
      <c r="AE98" s="154">
        <v>8.7640143520138576</v>
      </c>
      <c r="AF98" s="154">
        <v>8.8601866133013427</v>
      </c>
      <c r="AG98" s="154">
        <v>8.9227943478446683</v>
      </c>
      <c r="AH98" s="154">
        <v>8.9770479520460409</v>
      </c>
      <c r="AI98" s="154">
        <v>9.0514615943379049</v>
      </c>
      <c r="AJ98" s="154">
        <v>9.1343210014013163</v>
      </c>
      <c r="AK98" s="154">
        <v>9.2059796986602596</v>
      </c>
      <c r="AL98" s="154">
        <v>9.2808966763252414</v>
      </c>
      <c r="AM98" s="154">
        <v>9.3695259927805683</v>
      </c>
      <c r="AN98" s="154">
        <v>9.4756127357393218</v>
      </c>
      <c r="AO98" s="154">
        <v>9.5964928252305519</v>
      </c>
      <c r="AP98" s="154">
        <v>9.6967913451551961</v>
      </c>
      <c r="AQ98" s="154">
        <v>9.6546071385891139</v>
      </c>
      <c r="AR98" s="154">
        <v>9.4608277541945753</v>
      </c>
      <c r="AS98" s="154">
        <v>9.5267403642641959</v>
      </c>
      <c r="AT98" s="7"/>
      <c r="AU98" s="7"/>
      <c r="AV98" s="11" t="s">
        <v>223</v>
      </c>
      <c r="AW98" s="8">
        <f t="shared" si="36"/>
        <v>-4.1094366216044035E-3</v>
      </c>
      <c r="AX98" s="8">
        <f t="shared" si="37"/>
        <v>5.7132588999459173E-2</v>
      </c>
      <c r="AZ98" s="11" t="s">
        <v>397</v>
      </c>
      <c r="BA98" s="8">
        <v>-3.7801034533373997E-3</v>
      </c>
      <c r="BB98" s="8">
        <v>7.9644820092872812E-2</v>
      </c>
      <c r="BE98" s="31" t="s">
        <v>222</v>
      </c>
      <c r="BF98" s="32" t="s">
        <v>223</v>
      </c>
      <c r="BG98" s="40">
        <f t="shared" si="38"/>
        <v>0.32889145985963963</v>
      </c>
      <c r="BH98" s="40">
        <f t="shared" si="39"/>
        <v>0.32533490924694675</v>
      </c>
      <c r="BI98" s="40">
        <f t="shared" si="40"/>
        <v>0.31802581738909796</v>
      </c>
      <c r="BJ98" s="40">
        <f t="shared" si="41"/>
        <v>0.31326762956380516</v>
      </c>
      <c r="BK98" s="40">
        <f t="shared" si="42"/>
        <v>0.30914435564450082</v>
      </c>
      <c r="BL98" s="40">
        <f t="shared" si="43"/>
        <v>0.30348891883031914</v>
      </c>
      <c r="BM98" s="40">
        <f t="shared" si="44"/>
        <v>0.29719160389349997</v>
      </c>
      <c r="BN98" s="40">
        <f t="shared" si="45"/>
        <v>0.2917455429018202</v>
      </c>
      <c r="BO98" s="40">
        <f t="shared" si="46"/>
        <v>0.28605185259928156</v>
      </c>
      <c r="BP98" s="40">
        <f t="shared" si="47"/>
        <v>0.27931602454867677</v>
      </c>
      <c r="BQ98" s="40">
        <f t="shared" si="48"/>
        <v>0.27125343208381147</v>
      </c>
      <c r="BR98" s="40">
        <f t="shared" si="49"/>
        <v>0.26206654528247797</v>
      </c>
      <c r="BS98" s="40">
        <f t="shared" si="50"/>
        <v>0.25444385776820511</v>
      </c>
      <c r="BT98" s="40">
        <f t="shared" si="51"/>
        <v>0.25764985746722735</v>
      </c>
      <c r="BU98" s="40">
        <f t="shared" si="52"/>
        <v>0.27237709068121219</v>
      </c>
      <c r="BV98" s="40">
        <f t="shared" si="53"/>
        <v>0.26736773231592104</v>
      </c>
      <c r="BX98" s="31" t="s">
        <v>222</v>
      </c>
      <c r="BY98" s="32" t="s">
        <v>223</v>
      </c>
      <c r="BZ98" s="40">
        <f t="shared" si="54"/>
        <v>7.2262891772812365E-2</v>
      </c>
      <c r="CA98" s="40">
        <f t="shared" si="55"/>
        <v>6.9084683938626601E-2</v>
      </c>
      <c r="CB98" s="40">
        <f t="shared" si="56"/>
        <v>6.6858567310205397E-2</v>
      </c>
      <c r="CC98" s="40">
        <f t="shared" si="57"/>
        <v>6.3391068514707882E-2</v>
      </c>
      <c r="CD98" s="40">
        <f t="shared" si="58"/>
        <v>6.2043481051871963E-2</v>
      </c>
      <c r="CE98" s="40">
        <f t="shared" si="59"/>
        <v>5.7147988633958396E-2</v>
      </c>
      <c r="CF98" s="40">
        <f t="shared" si="60"/>
        <v>5.3796727357627E-2</v>
      </c>
      <c r="CG98" s="40">
        <f t="shared" si="61"/>
        <v>4.8852651715662443E-2</v>
      </c>
      <c r="CH98" s="40">
        <f t="shared" si="62"/>
        <v>4.3413986690340994E-2</v>
      </c>
      <c r="CI98" s="40">
        <f t="shared" si="63"/>
        <v>3.6451035197317988E-2</v>
      </c>
      <c r="CJ98" s="40">
        <f t="shared" si="64"/>
        <v>2.4217841736909856E-2</v>
      </c>
      <c r="CK98" s="40">
        <f t="shared" si="65"/>
        <v>1.7234898324014036E-2</v>
      </c>
      <c r="CL98" s="40">
        <f t="shared" si="66"/>
        <v>9.572541076451363E-3</v>
      </c>
      <c r="CM98" s="40">
        <f t="shared" si="67"/>
        <v>6.7805539134268011E-3</v>
      </c>
      <c r="CN98" s="40">
        <f t="shared" si="68"/>
        <v>1.6824930743510602E-2</v>
      </c>
      <c r="CO98" s="40">
        <f t="shared" si="69"/>
        <v>8.0300493306170173E-3</v>
      </c>
      <c r="CQ98" s="11"/>
      <c r="CR98" s="40"/>
    </row>
    <row r="99" spans="2:96">
      <c r="B99" s="31" t="s">
        <v>224</v>
      </c>
      <c r="C99" s="32" t="s">
        <v>225</v>
      </c>
      <c r="D99" s="152">
        <v>0.24878783266539384</v>
      </c>
      <c r="E99" s="152">
        <v>0.24459963848294497</v>
      </c>
      <c r="F99" s="152">
        <v>0.24205269329410362</v>
      </c>
      <c r="G99" s="152">
        <v>0.24565838910400836</v>
      </c>
      <c r="H99" s="152">
        <v>0.24745254117434901</v>
      </c>
      <c r="I99" s="152">
        <v>0.26104979125940314</v>
      </c>
      <c r="J99" s="152">
        <v>0.2595233236764003</v>
      </c>
      <c r="K99" s="152">
        <v>0.26001144584370228</v>
      </c>
      <c r="L99" s="152">
        <v>0.27628464276756931</v>
      </c>
      <c r="M99" s="152">
        <v>0.27654993190007909</v>
      </c>
      <c r="N99" s="152">
        <v>0.26096383596541944</v>
      </c>
      <c r="O99" s="152">
        <v>0.25699431230932784</v>
      </c>
      <c r="P99" s="152">
        <v>0.26419925164836838</v>
      </c>
      <c r="Q99" s="152">
        <v>0.2820886444901643</v>
      </c>
      <c r="R99" s="152">
        <v>0.28398060750110743</v>
      </c>
      <c r="S99" s="152">
        <v>0.28858412843566777</v>
      </c>
      <c r="T99" s="153">
        <v>3</v>
      </c>
      <c r="U99" s="8"/>
      <c r="V99" s="8"/>
      <c r="W99" s="8"/>
      <c r="X99" s="8"/>
      <c r="Y99" s="8"/>
      <c r="Z99" s="8"/>
      <c r="AA99" s="8"/>
      <c r="AB99" s="8"/>
      <c r="AD99" s="154">
        <v>9.0617098987068267</v>
      </c>
      <c r="AE99" s="154">
        <v>9.090139896999947</v>
      </c>
      <c r="AF99" s="154">
        <v>9.0506848381728737</v>
      </c>
      <c r="AG99" s="154">
        <v>9.0729878001554276</v>
      </c>
      <c r="AH99" s="154">
        <v>9.0558984643699869</v>
      </c>
      <c r="AI99" s="154">
        <v>9.0552063221426966</v>
      </c>
      <c r="AJ99" s="154">
        <v>9.07801570783373</v>
      </c>
      <c r="AK99" s="154">
        <v>9.0942205882222993</v>
      </c>
      <c r="AL99" s="154">
        <v>9.1090918502524065</v>
      </c>
      <c r="AM99" s="154">
        <v>9.1656238869646902</v>
      </c>
      <c r="AN99" s="154">
        <v>9.1608524985071806</v>
      </c>
      <c r="AO99" s="154">
        <v>9.1566869478323856</v>
      </c>
      <c r="AP99" s="154">
        <v>9.2213722667205218</v>
      </c>
      <c r="AQ99" s="154">
        <v>9.3025148351388331</v>
      </c>
      <c r="AR99" s="154">
        <v>9.381613043775932</v>
      </c>
      <c r="AS99" s="154">
        <v>9.4010934686551639</v>
      </c>
      <c r="AT99" s="7"/>
      <c r="AU99" s="7"/>
      <c r="AV99" s="11" t="s">
        <v>225</v>
      </c>
      <c r="AW99" s="8">
        <f t="shared" si="36"/>
        <v>0.10865996116196505</v>
      </c>
      <c r="AX99" s="8">
        <f t="shared" si="37"/>
        <v>0.69487229054157629</v>
      </c>
      <c r="AZ99" s="11" t="s">
        <v>64</v>
      </c>
      <c r="BA99" s="8">
        <v>-3.5494868970276788E-3</v>
      </c>
      <c r="BB99" s="8">
        <v>2.4078435123790133E-2</v>
      </c>
      <c r="BE99" s="31" t="s">
        <v>224</v>
      </c>
      <c r="BF99" s="32" t="s">
        <v>225</v>
      </c>
      <c r="BG99" s="40">
        <f t="shared" si="38"/>
        <v>0.30271004769828114</v>
      </c>
      <c r="BH99" s="40">
        <f t="shared" si="39"/>
        <v>0.30054936782800401</v>
      </c>
      <c r="BI99" s="40">
        <f t="shared" si="40"/>
        <v>0.30354795229886156</v>
      </c>
      <c r="BJ99" s="40">
        <f t="shared" si="41"/>
        <v>0.30185292718818746</v>
      </c>
      <c r="BK99" s="40">
        <f t="shared" si="42"/>
        <v>0.30315171670788099</v>
      </c>
      <c r="BL99" s="40">
        <f t="shared" si="43"/>
        <v>0.30320431951715499</v>
      </c>
      <c r="BM99" s="40">
        <f t="shared" si="44"/>
        <v>0.30147080620463651</v>
      </c>
      <c r="BN99" s="40">
        <f t="shared" si="45"/>
        <v>0.30023923529510521</v>
      </c>
      <c r="BO99" s="40">
        <f t="shared" si="46"/>
        <v>0.29910901938081702</v>
      </c>
      <c r="BP99" s="40">
        <f t="shared" si="47"/>
        <v>0.29481258459068349</v>
      </c>
      <c r="BQ99" s="40">
        <f t="shared" si="48"/>
        <v>0.29517521011345427</v>
      </c>
      <c r="BR99" s="40">
        <f t="shared" si="49"/>
        <v>0.29549179196473863</v>
      </c>
      <c r="BS99" s="40">
        <f t="shared" si="50"/>
        <v>0.29057570772924035</v>
      </c>
      <c r="BT99" s="40">
        <f t="shared" si="51"/>
        <v>0.28440887252944869</v>
      </c>
      <c r="BU99" s="40">
        <f t="shared" si="52"/>
        <v>0.27839740867302909</v>
      </c>
      <c r="BV99" s="40">
        <f t="shared" si="53"/>
        <v>0.27691689638220751</v>
      </c>
      <c r="BX99" s="31" t="s">
        <v>224</v>
      </c>
      <c r="BY99" s="32" t="s">
        <v>225</v>
      </c>
      <c r="BZ99" s="40">
        <f t="shared" si="54"/>
        <v>5.39222150328873E-2</v>
      </c>
      <c r="CA99" s="40">
        <f t="shared" si="55"/>
        <v>5.594972934505904E-2</v>
      </c>
      <c r="CB99" s="40">
        <f t="shared" si="56"/>
        <v>6.1495259004757941E-2</v>
      </c>
      <c r="CC99" s="40">
        <f t="shared" si="57"/>
        <v>5.6194538084179096E-2</v>
      </c>
      <c r="CD99" s="40">
        <f t="shared" si="58"/>
        <v>5.5699175533531986E-2</v>
      </c>
      <c r="CE99" s="40">
        <f t="shared" si="59"/>
        <v>4.2154528257751844E-2</v>
      </c>
      <c r="CF99" s="40">
        <f t="shared" si="60"/>
        <v>4.1947482528236213E-2</v>
      </c>
      <c r="CG99" s="40">
        <f t="shared" si="61"/>
        <v>4.0227789451402929E-2</v>
      </c>
      <c r="CH99" s="40">
        <f t="shared" si="62"/>
        <v>2.282437661324771E-2</v>
      </c>
      <c r="CI99" s="40">
        <f t="shared" si="63"/>
        <v>1.8262652690604397E-2</v>
      </c>
      <c r="CJ99" s="40">
        <f t="shared" si="64"/>
        <v>3.4211374148034823E-2</v>
      </c>
      <c r="CK99" s="40">
        <f t="shared" si="65"/>
        <v>3.8497479655410782E-2</v>
      </c>
      <c r="CL99" s="40">
        <f t="shared" si="66"/>
        <v>2.6376456080871968E-2</v>
      </c>
      <c r="CM99" s="40">
        <f t="shared" si="67"/>
        <v>2.3202280392843888E-3</v>
      </c>
      <c r="CN99" s="40">
        <f t="shared" si="68"/>
        <v>-5.5831988280783396E-3</v>
      </c>
      <c r="CO99" s="40">
        <f t="shared" si="69"/>
        <v>-1.1667232053460264E-2</v>
      </c>
      <c r="CQ99" s="11"/>
      <c r="CR99" s="40"/>
    </row>
    <row r="100" spans="2:96">
      <c r="B100" s="31" t="s">
        <v>226</v>
      </c>
      <c r="C100" s="32" t="s">
        <v>227</v>
      </c>
      <c r="D100" s="152">
        <v>0.4999724606541735</v>
      </c>
      <c r="E100" s="152">
        <v>0.50797735900891061</v>
      </c>
      <c r="F100" s="152">
        <v>0.49849890882227443</v>
      </c>
      <c r="G100" s="152">
        <v>0.50224266500270132</v>
      </c>
      <c r="H100" s="152">
        <v>0.49384676490396151</v>
      </c>
      <c r="I100" s="152">
        <v>0.49070774990951027</v>
      </c>
      <c r="J100" s="152">
        <v>0.49065262138361598</v>
      </c>
      <c r="K100" s="152">
        <v>0.49761208131315254</v>
      </c>
      <c r="L100" s="152">
        <v>0.49851234081218071</v>
      </c>
      <c r="M100" s="152">
        <v>0.49475622949837378</v>
      </c>
      <c r="N100" s="152">
        <v>0.49240539205093031</v>
      </c>
      <c r="O100" s="152">
        <v>0.49420392236527549</v>
      </c>
      <c r="P100" s="152">
        <v>0.49689294499222231</v>
      </c>
      <c r="Q100" s="152">
        <v>0.49878599041053368</v>
      </c>
      <c r="R100" s="152">
        <v>0.506034615000027</v>
      </c>
      <c r="S100" s="152">
        <v>0.50940836388185573</v>
      </c>
      <c r="T100" s="153">
        <v>2</v>
      </c>
      <c r="U100" s="8"/>
      <c r="V100" s="8"/>
      <c r="W100" s="8"/>
      <c r="X100" s="8"/>
      <c r="Y100" s="8"/>
      <c r="Z100" s="8"/>
      <c r="AA100" s="8"/>
      <c r="AB100" s="8"/>
      <c r="AD100" s="154">
        <v>6.9176761133190743</v>
      </c>
      <c r="AE100" s="154">
        <v>6.9454349701687175</v>
      </c>
      <c r="AF100" s="154">
        <v>6.9601725824335485</v>
      </c>
      <c r="AG100" s="154">
        <v>6.9944171557753894</v>
      </c>
      <c r="AH100" s="154">
        <v>6.980156541215365</v>
      </c>
      <c r="AI100" s="154">
        <v>7.0192370798333403</v>
      </c>
      <c r="AJ100" s="154">
        <v>7.0463249461869895</v>
      </c>
      <c r="AK100" s="154">
        <v>7.0451451278139112</v>
      </c>
      <c r="AL100" s="154">
        <v>7.0773047558298234</v>
      </c>
      <c r="AM100" s="154">
        <v>7.0899650132552594</v>
      </c>
      <c r="AN100" s="154">
        <v>7.0910641954778848</v>
      </c>
      <c r="AO100" s="154">
        <v>7.1448272380517635</v>
      </c>
      <c r="AP100" s="154">
        <v>7.1599165235700788</v>
      </c>
      <c r="AQ100" s="154">
        <v>7.194888253149184</v>
      </c>
      <c r="AR100" s="154">
        <v>7.1949162634346404</v>
      </c>
      <c r="AS100" s="154">
        <v>7.2145586875604391</v>
      </c>
      <c r="AT100" s="7"/>
      <c r="AU100" s="7"/>
      <c r="AV100" s="11" t="s">
        <v>227</v>
      </c>
      <c r="AW100" s="8">
        <f t="shared" si="36"/>
        <v>8.9643695963173564E-3</v>
      </c>
      <c r="AX100" s="8">
        <f t="shared" si="37"/>
        <v>2.1763745150254688E-2</v>
      </c>
      <c r="AZ100" s="11" t="s">
        <v>271</v>
      </c>
      <c r="BA100" s="8">
        <v>-2.9551269753638593E-3</v>
      </c>
      <c r="BB100" s="8">
        <v>8.927178927519255E-3</v>
      </c>
      <c r="BE100" s="31" t="s">
        <v>226</v>
      </c>
      <c r="BF100" s="32" t="s">
        <v>227</v>
      </c>
      <c r="BG100" s="40">
        <f t="shared" si="38"/>
        <v>0.46565661538775027</v>
      </c>
      <c r="BH100" s="40">
        <f t="shared" si="39"/>
        <v>0.46354694226717741</v>
      </c>
      <c r="BI100" s="40">
        <f t="shared" si="40"/>
        <v>0.46242688373505025</v>
      </c>
      <c r="BJ100" s="40">
        <f t="shared" si="41"/>
        <v>0.45982429616107034</v>
      </c>
      <c r="BK100" s="40">
        <f t="shared" si="42"/>
        <v>0.46090810286763217</v>
      </c>
      <c r="BL100" s="40">
        <f t="shared" si="43"/>
        <v>0.4579379819326661</v>
      </c>
      <c r="BM100" s="40">
        <f t="shared" si="44"/>
        <v>0.45587930408978872</v>
      </c>
      <c r="BN100" s="40">
        <f t="shared" si="45"/>
        <v>0.45596897028614269</v>
      </c>
      <c r="BO100" s="40">
        <f t="shared" si="46"/>
        <v>0.45352483855693337</v>
      </c>
      <c r="BP100" s="40">
        <f t="shared" si="47"/>
        <v>0.45256265899260029</v>
      </c>
      <c r="BQ100" s="40">
        <f t="shared" si="48"/>
        <v>0.45247912114368072</v>
      </c>
      <c r="BR100" s="40">
        <f t="shared" si="49"/>
        <v>0.4483931299080659</v>
      </c>
      <c r="BS100" s="40">
        <f t="shared" si="50"/>
        <v>0.44724634420867393</v>
      </c>
      <c r="BT100" s="40">
        <f t="shared" si="51"/>
        <v>0.44458849276066192</v>
      </c>
      <c r="BU100" s="40">
        <f t="shared" si="52"/>
        <v>0.44458636397896734</v>
      </c>
      <c r="BV100" s="40">
        <f t="shared" si="53"/>
        <v>0.44309353974540655</v>
      </c>
      <c r="BX100" s="31" t="s">
        <v>226</v>
      </c>
      <c r="BY100" s="32" t="s">
        <v>227</v>
      </c>
      <c r="BZ100" s="40">
        <f t="shared" si="54"/>
        <v>-3.4315845266423228E-2</v>
      </c>
      <c r="CA100" s="40">
        <f t="shared" si="55"/>
        <v>-4.4430416741733203E-2</v>
      </c>
      <c r="CB100" s="40">
        <f t="shared" si="56"/>
        <v>-3.607202508722418E-2</v>
      </c>
      <c r="CC100" s="40">
        <f t="shared" si="57"/>
        <v>-4.2418368841630971E-2</v>
      </c>
      <c r="CD100" s="40">
        <f t="shared" si="58"/>
        <v>-3.2938662036329336E-2</v>
      </c>
      <c r="CE100" s="40">
        <f t="shared" si="59"/>
        <v>-3.2769767976844166E-2</v>
      </c>
      <c r="CF100" s="40">
        <f t="shared" si="60"/>
        <v>-3.4773317293827266E-2</v>
      </c>
      <c r="CG100" s="40">
        <f t="shared" si="61"/>
        <v>-4.1643111027009849E-2</v>
      </c>
      <c r="CH100" s="40">
        <f t="shared" si="62"/>
        <v>-4.4987502255247336E-2</v>
      </c>
      <c r="CI100" s="40">
        <f t="shared" si="63"/>
        <v>-4.2193570505773492E-2</v>
      </c>
      <c r="CJ100" s="40">
        <f t="shared" si="64"/>
        <v>-3.9926270907249595E-2</v>
      </c>
      <c r="CK100" s="40">
        <f t="shared" si="65"/>
        <v>-4.5810792457209593E-2</v>
      </c>
      <c r="CL100" s="40">
        <f t="shared" si="66"/>
        <v>-4.9646600783548378E-2</v>
      </c>
      <c r="CM100" s="40">
        <f t="shared" si="67"/>
        <v>-5.4197497649871751E-2</v>
      </c>
      <c r="CN100" s="40">
        <f t="shared" si="68"/>
        <v>-6.1448251021059663E-2</v>
      </c>
      <c r="CO100" s="40">
        <f t="shared" si="69"/>
        <v>-6.631482413644918E-2</v>
      </c>
      <c r="CQ100" s="11"/>
      <c r="CR100" s="40"/>
    </row>
    <row r="101" spans="2:96">
      <c r="B101" s="31" t="s">
        <v>228</v>
      </c>
      <c r="C101" s="32" t="s">
        <v>229</v>
      </c>
      <c r="D101" s="152">
        <v>0.55017760146258776</v>
      </c>
      <c r="E101" s="152">
        <v>0.54606387365804732</v>
      </c>
      <c r="F101" s="152">
        <v>0.53573803199236891</v>
      </c>
      <c r="G101" s="152">
        <v>0.53707584886327575</v>
      </c>
      <c r="H101" s="152">
        <v>0.5292930369731329</v>
      </c>
      <c r="I101" s="152">
        <v>0.53508915851801042</v>
      </c>
      <c r="J101" s="152">
        <v>0.52425734645635547</v>
      </c>
      <c r="K101" s="152">
        <v>0.52543340770737046</v>
      </c>
      <c r="L101" s="152">
        <v>0.5287720053937921</v>
      </c>
      <c r="M101" s="152">
        <v>0.53313454758040668</v>
      </c>
      <c r="N101" s="152">
        <v>0.53431598358626942</v>
      </c>
      <c r="O101" s="152">
        <v>0.53239435884474051</v>
      </c>
      <c r="P101" s="152">
        <v>0.53420228154579286</v>
      </c>
      <c r="Q101" s="152">
        <v>0.53028736233702267</v>
      </c>
      <c r="R101" s="152">
        <v>0.53273508097357414</v>
      </c>
      <c r="S101" s="152">
        <v>0.53582521626876622</v>
      </c>
      <c r="T101" s="153">
        <v>1</v>
      </c>
      <c r="U101" s="8"/>
      <c r="V101" s="8"/>
      <c r="W101" s="8"/>
      <c r="X101" s="8"/>
      <c r="Y101" s="8"/>
      <c r="Z101" s="8"/>
      <c r="AA101" s="8"/>
      <c r="AB101" s="8"/>
      <c r="AD101" s="154">
        <v>5.0160007021088804</v>
      </c>
      <c r="AE101" s="154">
        <v>5.0761687213326763</v>
      </c>
      <c r="AF101" s="154">
        <v>5.7187590232412271</v>
      </c>
      <c r="AG101" s="154">
        <v>5.8879218303442844</v>
      </c>
      <c r="AH101" s="154">
        <v>6.0120150403726926</v>
      </c>
      <c r="AI101" s="154">
        <v>6.1762926746512088</v>
      </c>
      <c r="AJ101" s="154">
        <v>6.1588379554994921</v>
      </c>
      <c r="AK101" s="154">
        <v>6.1621294010766627</v>
      </c>
      <c r="AL101" s="154">
        <v>5.7605581549649463</v>
      </c>
      <c r="AM101" s="154">
        <v>5.7589421245386356</v>
      </c>
      <c r="AN101" s="154">
        <v>5.7771682386832719</v>
      </c>
      <c r="AO101" s="154">
        <v>5.8120665451753304</v>
      </c>
      <c r="AP101" s="154">
        <v>5.8578713519960841</v>
      </c>
      <c r="AQ101" s="154">
        <v>5.8816858634439813</v>
      </c>
      <c r="AR101" s="154">
        <v>5.8849466521837899</v>
      </c>
      <c r="AS101" s="154">
        <v>5.9057802902728973</v>
      </c>
      <c r="AT101" s="7"/>
      <c r="AU101" s="7"/>
      <c r="AV101" s="11" t="s">
        <v>229</v>
      </c>
      <c r="AW101" s="8">
        <f t="shared" si="36"/>
        <v>-1.7446893514414523E-2</v>
      </c>
      <c r="AX101" s="8">
        <f t="shared" si="37"/>
        <v>0.75150661475905489</v>
      </c>
      <c r="AZ101" s="11" t="s">
        <v>60</v>
      </c>
      <c r="BA101" s="8">
        <v>-2.5638735245091244E-3</v>
      </c>
      <c r="BB101" s="8">
        <v>4.6494699258529587E-2</v>
      </c>
      <c r="BE101" s="31" t="s">
        <v>228</v>
      </c>
      <c r="BF101" s="32" t="s">
        <v>229</v>
      </c>
      <c r="BG101" s="40">
        <f t="shared" si="38"/>
        <v>0.61018394663972497</v>
      </c>
      <c r="BH101" s="40">
        <f t="shared" si="39"/>
        <v>0.60561117717871649</v>
      </c>
      <c r="BI101" s="40">
        <f t="shared" si="40"/>
        <v>0.55677431423366675</v>
      </c>
      <c r="BJ101" s="40">
        <f t="shared" si="41"/>
        <v>0.54391794089383438</v>
      </c>
      <c r="BK101" s="40">
        <f t="shared" si="42"/>
        <v>0.5344868569316753</v>
      </c>
      <c r="BL101" s="40">
        <f t="shared" si="43"/>
        <v>0.52200175672650806</v>
      </c>
      <c r="BM101" s="40">
        <f t="shared" si="44"/>
        <v>0.5233283153820385</v>
      </c>
      <c r="BN101" s="40">
        <f t="shared" si="45"/>
        <v>0.52307816551817354</v>
      </c>
      <c r="BO101" s="40">
        <f t="shared" si="46"/>
        <v>0.55359758022266403</v>
      </c>
      <c r="BP101" s="40">
        <f t="shared" si="47"/>
        <v>0.55372039853506361</v>
      </c>
      <c r="BQ101" s="40">
        <f t="shared" si="48"/>
        <v>0.55233521386007123</v>
      </c>
      <c r="BR101" s="40">
        <f t="shared" si="49"/>
        <v>0.54968294256667483</v>
      </c>
      <c r="BS101" s="40">
        <f t="shared" si="50"/>
        <v>0.54620177724829755</v>
      </c>
      <c r="BT101" s="40">
        <f t="shared" si="51"/>
        <v>0.54439187437825742</v>
      </c>
      <c r="BU101" s="40">
        <f t="shared" si="52"/>
        <v>0.54414405443403191</v>
      </c>
      <c r="BV101" s="40">
        <f t="shared" si="53"/>
        <v>0.54256069793925976</v>
      </c>
      <c r="BX101" s="31" t="s">
        <v>228</v>
      </c>
      <c r="BY101" s="32" t="s">
        <v>229</v>
      </c>
      <c r="BZ101" s="40">
        <f t="shared" si="54"/>
        <v>6.000634517713721E-2</v>
      </c>
      <c r="CA101" s="40">
        <f t="shared" si="55"/>
        <v>5.954730352066917E-2</v>
      </c>
      <c r="CB101" s="40">
        <f t="shared" si="56"/>
        <v>2.1036282241297832E-2</v>
      </c>
      <c r="CC101" s="40">
        <f t="shared" si="57"/>
        <v>6.842092030558633E-3</v>
      </c>
      <c r="CD101" s="40">
        <f t="shared" si="58"/>
        <v>5.1938199585424005E-3</v>
      </c>
      <c r="CE101" s="40">
        <f t="shared" si="59"/>
        <v>-1.3087401791502362E-2</v>
      </c>
      <c r="CF101" s="40">
        <f t="shared" si="60"/>
        <v>-9.2903107431696608E-4</v>
      </c>
      <c r="CG101" s="40">
        <f t="shared" si="61"/>
        <v>-2.3552421891969155E-3</v>
      </c>
      <c r="CH101" s="40">
        <f t="shared" si="62"/>
        <v>2.4825574828871932E-2</v>
      </c>
      <c r="CI101" s="40">
        <f t="shared" si="63"/>
        <v>2.0585850954656926E-2</v>
      </c>
      <c r="CJ101" s="40">
        <f t="shared" si="64"/>
        <v>1.8019230273801812E-2</v>
      </c>
      <c r="CK101" s="40">
        <f t="shared" si="65"/>
        <v>1.7288583721934314E-2</v>
      </c>
      <c r="CL101" s="40">
        <f t="shared" si="66"/>
        <v>1.1999495702504692E-2</v>
      </c>
      <c r="CM101" s="40">
        <f t="shared" si="67"/>
        <v>1.4104512041234751E-2</v>
      </c>
      <c r="CN101" s="40">
        <f t="shared" si="68"/>
        <v>1.1408973460457772E-2</v>
      </c>
      <c r="CO101" s="40">
        <f t="shared" si="69"/>
        <v>6.7354816704935372E-3</v>
      </c>
      <c r="CQ101" s="11"/>
      <c r="CR101" s="40"/>
    </row>
    <row r="102" spans="2:96">
      <c r="B102" s="31" t="s">
        <v>230</v>
      </c>
      <c r="C102" s="32" t="s">
        <v>231</v>
      </c>
      <c r="D102" s="152">
        <v>0.3169085720950891</v>
      </c>
      <c r="E102" s="152">
        <v>0.31284397601612729</v>
      </c>
      <c r="F102" s="152">
        <v>0.32058628294131819</v>
      </c>
      <c r="G102" s="152">
        <v>0.31168707978400545</v>
      </c>
      <c r="H102" s="152">
        <v>0.31403699158911297</v>
      </c>
      <c r="I102" s="152">
        <v>0.31864410869334564</v>
      </c>
      <c r="J102" s="152">
        <v>0.32088137238007358</v>
      </c>
      <c r="K102" s="152">
        <v>0.32321618757539233</v>
      </c>
      <c r="L102" s="152">
        <v>0.30827599528640803</v>
      </c>
      <c r="M102" s="152">
        <v>0.3264004809457362</v>
      </c>
      <c r="N102" s="152">
        <v>0.32317094741864122</v>
      </c>
      <c r="O102" s="152">
        <v>0.31687197385374943</v>
      </c>
      <c r="P102" s="152">
        <v>0.3175707032418203</v>
      </c>
      <c r="Q102" s="152">
        <v>0.3201020463182267</v>
      </c>
      <c r="R102" s="152">
        <v>0.32315087852636809</v>
      </c>
      <c r="S102" s="152">
        <v>0.32696068494244973</v>
      </c>
      <c r="T102" s="153">
        <v>3</v>
      </c>
      <c r="U102" s="8"/>
      <c r="V102" s="8"/>
      <c r="W102" s="8"/>
      <c r="X102" s="8"/>
      <c r="Y102" s="8"/>
      <c r="Z102" s="8"/>
      <c r="AA102" s="8"/>
      <c r="AB102" s="8"/>
      <c r="AD102" s="154">
        <v>9.2836210957903695</v>
      </c>
      <c r="AE102" s="154">
        <v>9.3140803032750785</v>
      </c>
      <c r="AF102" s="154">
        <v>9.3445395107597875</v>
      </c>
      <c r="AG102" s="154">
        <v>9.3749987182444965</v>
      </c>
      <c r="AH102" s="154">
        <v>9.4054579257292055</v>
      </c>
      <c r="AI102" s="154">
        <v>9.4214717662424849</v>
      </c>
      <c r="AJ102" s="154">
        <v>9.3571252167543904</v>
      </c>
      <c r="AK102" s="154">
        <v>9.3235710996001249</v>
      </c>
      <c r="AL102" s="154">
        <v>9.4252733276890783</v>
      </c>
      <c r="AM102" s="154">
        <v>9.4478071960352228</v>
      </c>
      <c r="AN102" s="154">
        <v>9.5217164850430898</v>
      </c>
      <c r="AO102" s="154">
        <v>9.5586193214412667</v>
      </c>
      <c r="AP102" s="154">
        <v>9.5965889087492666</v>
      </c>
      <c r="AQ102" s="154">
        <v>9.6137954016422711</v>
      </c>
      <c r="AR102" s="154">
        <v>9.6147970612097531</v>
      </c>
      <c r="AS102" s="154">
        <v>9.6384065701056407</v>
      </c>
      <c r="AT102" s="7"/>
      <c r="AU102" s="7"/>
      <c r="AV102" s="11" t="s">
        <v>231</v>
      </c>
      <c r="AW102" s="8">
        <f t="shared" si="36"/>
        <v>1.6313030851562001E-2</v>
      </c>
      <c r="AX102" s="8">
        <f t="shared" si="37"/>
        <v>0.13877376248001866</v>
      </c>
      <c r="AZ102" s="11" t="s">
        <v>208</v>
      </c>
      <c r="BA102" s="8">
        <v>-2.5388442618147463E-3</v>
      </c>
      <c r="BB102" s="8">
        <v>5.0943843086765757E-2</v>
      </c>
      <c r="BE102" s="31" t="s">
        <v>230</v>
      </c>
      <c r="BF102" s="32" t="s">
        <v>231</v>
      </c>
      <c r="BG102" s="40">
        <f t="shared" si="38"/>
        <v>0.2858447967199319</v>
      </c>
      <c r="BH102" s="40">
        <f t="shared" si="39"/>
        <v>0.28352989695109398</v>
      </c>
      <c r="BI102" s="40">
        <f t="shared" si="40"/>
        <v>0.28121499718225607</v>
      </c>
      <c r="BJ102" s="40">
        <f t="shared" si="41"/>
        <v>0.27890009741341826</v>
      </c>
      <c r="BK102" s="40">
        <f t="shared" si="42"/>
        <v>0.27658519764458034</v>
      </c>
      <c r="BL102" s="40">
        <f t="shared" si="43"/>
        <v>0.27536814576557112</v>
      </c>
      <c r="BM102" s="40">
        <f t="shared" si="44"/>
        <v>0.28025848352666627</v>
      </c>
      <c r="BN102" s="40">
        <f t="shared" si="45"/>
        <v>0.28280859643039047</v>
      </c>
      <c r="BO102" s="40">
        <f t="shared" si="46"/>
        <v>0.27507922709563004</v>
      </c>
      <c r="BP102" s="40">
        <f t="shared" si="47"/>
        <v>0.27336665310132302</v>
      </c>
      <c r="BQ102" s="40">
        <f t="shared" si="48"/>
        <v>0.26774954713672516</v>
      </c>
      <c r="BR102" s="40">
        <f t="shared" si="49"/>
        <v>0.26494493157046373</v>
      </c>
      <c r="BS102" s="40">
        <f t="shared" si="50"/>
        <v>0.26205924293505567</v>
      </c>
      <c r="BT102" s="40">
        <f t="shared" si="51"/>
        <v>0.26075154947518742</v>
      </c>
      <c r="BU102" s="40">
        <f t="shared" si="52"/>
        <v>0.26067542334805871</v>
      </c>
      <c r="BV102" s="40">
        <f t="shared" si="53"/>
        <v>0.25888110067197123</v>
      </c>
      <c r="BX102" s="31" t="s">
        <v>230</v>
      </c>
      <c r="BY102" s="32" t="s">
        <v>231</v>
      </c>
      <c r="BZ102" s="40">
        <f t="shared" si="54"/>
        <v>-3.1063775375157199E-2</v>
      </c>
      <c r="CA102" s="40">
        <f t="shared" si="55"/>
        <v>-2.9314079065033305E-2</v>
      </c>
      <c r="CB102" s="40">
        <f t="shared" si="56"/>
        <v>-3.9371285759062125E-2</v>
      </c>
      <c r="CC102" s="40">
        <f t="shared" si="57"/>
        <v>-3.2786982370587192E-2</v>
      </c>
      <c r="CD102" s="40">
        <f t="shared" si="58"/>
        <v>-3.745179394453263E-2</v>
      </c>
      <c r="CE102" s="40">
        <f t="shared" si="59"/>
        <v>-4.3275962927774525E-2</v>
      </c>
      <c r="CF102" s="40">
        <f t="shared" si="60"/>
        <v>-4.0622888853407313E-2</v>
      </c>
      <c r="CG102" s="40">
        <f t="shared" si="61"/>
        <v>-4.0407591145001864E-2</v>
      </c>
      <c r="CH102" s="40">
        <f t="shared" si="62"/>
        <v>-3.3196768190777992E-2</v>
      </c>
      <c r="CI102" s="40">
        <f t="shared" si="63"/>
        <v>-5.3033827844413184E-2</v>
      </c>
      <c r="CJ102" s="40">
        <f t="shared" si="64"/>
        <v>-5.5421400281916056E-2</v>
      </c>
      <c r="CK102" s="40">
        <f t="shared" si="65"/>
        <v>-5.1927042283285707E-2</v>
      </c>
      <c r="CL102" s="40">
        <f t="shared" si="66"/>
        <v>-5.5511460306764626E-2</v>
      </c>
      <c r="CM102" s="40">
        <f t="shared" si="67"/>
        <v>-5.935049684303928E-2</v>
      </c>
      <c r="CN102" s="40">
        <f t="shared" si="68"/>
        <v>-6.247545517830938E-2</v>
      </c>
      <c r="CO102" s="40">
        <f t="shared" si="69"/>
        <v>-6.8079584270478499E-2</v>
      </c>
      <c r="CQ102" s="11"/>
      <c r="CR102" s="40"/>
    </row>
    <row r="103" spans="2:96">
      <c r="B103" s="31" t="s">
        <v>232</v>
      </c>
      <c r="C103" s="32" t="s">
        <v>233</v>
      </c>
      <c r="D103" s="152">
        <v>0.26483535279651294</v>
      </c>
      <c r="E103" s="152">
        <v>0.26360754794851549</v>
      </c>
      <c r="F103" s="152">
        <v>0.26237974310051793</v>
      </c>
      <c r="G103" s="152">
        <v>0.26115193825252048</v>
      </c>
      <c r="H103" s="152">
        <v>0.25992413340452297</v>
      </c>
      <c r="I103" s="152">
        <v>0.25869632855652541</v>
      </c>
      <c r="J103" s="152">
        <v>0.2574018570418613</v>
      </c>
      <c r="K103" s="152">
        <v>0.25610738552719708</v>
      </c>
      <c r="L103" s="152">
        <v>0.25481291401253298</v>
      </c>
      <c r="M103" s="152">
        <v>0.25351844249786881</v>
      </c>
      <c r="N103" s="152">
        <v>0.25222397098320459</v>
      </c>
      <c r="O103" s="152">
        <v>0.25201523114580632</v>
      </c>
      <c r="P103" s="152">
        <v>0.25175161325962742</v>
      </c>
      <c r="Q103" s="152">
        <v>0.25066075960109085</v>
      </c>
      <c r="R103" s="152">
        <v>0.25206299534266485</v>
      </c>
      <c r="S103" s="152">
        <v>0.25379748107625383</v>
      </c>
      <c r="T103" s="153">
        <v>4</v>
      </c>
      <c r="U103" s="8"/>
      <c r="V103" s="8"/>
      <c r="W103" s="8"/>
      <c r="X103" s="8"/>
      <c r="Y103" s="8"/>
      <c r="Z103" s="8"/>
      <c r="AA103" s="8"/>
      <c r="AB103" s="8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V103" s="11" t="s">
        <v>233</v>
      </c>
      <c r="AW103" s="8" t="e">
        <f t="shared" ref="AW103:AW166" si="70">SLOPE(D103:S103,AD103:AS103)</f>
        <v>#DIV/0!</v>
      </c>
      <c r="AX103" s="8" t="e">
        <f t="shared" ref="AX103:AX166" si="71">PEARSON(D103:S103,AD103:AS103)^2</f>
        <v>#DIV/0!</v>
      </c>
      <c r="AZ103" s="11" t="s">
        <v>331</v>
      </c>
      <c r="BA103" s="8">
        <v>-2.2591789261172542E-3</v>
      </c>
      <c r="BB103" s="8">
        <v>0.87535573686605395</v>
      </c>
      <c r="BE103" s="31" t="s">
        <v>232</v>
      </c>
      <c r="BF103" s="32" t="s">
        <v>233</v>
      </c>
      <c r="BG103" s="40">
        <f t="shared" si="38"/>
        <v>0.99139999999999995</v>
      </c>
      <c r="BH103" s="40">
        <f t="shared" si="39"/>
        <v>0.99139999999999995</v>
      </c>
      <c r="BI103" s="40">
        <f t="shared" si="40"/>
        <v>0.99139999999999995</v>
      </c>
      <c r="BJ103" s="40">
        <f t="shared" si="41"/>
        <v>0.99139999999999995</v>
      </c>
      <c r="BK103" s="40">
        <f t="shared" si="42"/>
        <v>0.99139999999999995</v>
      </c>
      <c r="BL103" s="40">
        <f t="shared" si="43"/>
        <v>0.99139999999999995</v>
      </c>
      <c r="BM103" s="40">
        <f t="shared" si="44"/>
        <v>0.99139999999999995</v>
      </c>
      <c r="BN103" s="40">
        <f t="shared" si="45"/>
        <v>0.99139999999999995</v>
      </c>
      <c r="BO103" s="40">
        <f t="shared" si="46"/>
        <v>0.99139999999999995</v>
      </c>
      <c r="BP103" s="40">
        <f t="shared" si="47"/>
        <v>0.99139999999999995</v>
      </c>
      <c r="BQ103" s="40">
        <f t="shared" si="48"/>
        <v>0.99139999999999995</v>
      </c>
      <c r="BR103" s="40">
        <f t="shared" si="49"/>
        <v>0.99139999999999995</v>
      </c>
      <c r="BS103" s="40">
        <f t="shared" si="50"/>
        <v>0.99139999999999995</v>
      </c>
      <c r="BT103" s="40">
        <f t="shared" si="51"/>
        <v>0.99139999999999995</v>
      </c>
      <c r="BU103" s="40">
        <f t="shared" si="52"/>
        <v>0.99139999999999995</v>
      </c>
      <c r="BV103" s="40">
        <f t="shared" si="53"/>
        <v>0.99139999999999995</v>
      </c>
      <c r="BX103" s="31" t="s">
        <v>232</v>
      </c>
      <c r="BY103" s="32" t="s">
        <v>233</v>
      </c>
      <c r="BZ103" s="40">
        <f t="shared" si="54"/>
        <v>0.72656464720348701</v>
      </c>
      <c r="CA103" s="40">
        <f t="shared" si="55"/>
        <v>0.72779245205148446</v>
      </c>
      <c r="CB103" s="40">
        <f t="shared" si="56"/>
        <v>0.72902025689948202</v>
      </c>
      <c r="CC103" s="40">
        <f t="shared" si="57"/>
        <v>0.73024806174747947</v>
      </c>
      <c r="CD103" s="40">
        <f t="shared" si="58"/>
        <v>0.73147586659547703</v>
      </c>
      <c r="CE103" s="40">
        <f t="shared" si="59"/>
        <v>0.73270367144347448</v>
      </c>
      <c r="CF103" s="40">
        <f t="shared" si="60"/>
        <v>0.73399814295813859</v>
      </c>
      <c r="CG103" s="40">
        <f t="shared" si="61"/>
        <v>0.73529261447280292</v>
      </c>
      <c r="CH103" s="40">
        <f t="shared" si="62"/>
        <v>0.73658708598746703</v>
      </c>
      <c r="CI103" s="40">
        <f t="shared" si="63"/>
        <v>0.73788155750213114</v>
      </c>
      <c r="CJ103" s="40">
        <f t="shared" si="64"/>
        <v>0.73917602901679536</v>
      </c>
      <c r="CK103" s="40">
        <f t="shared" si="65"/>
        <v>0.73938476885419369</v>
      </c>
      <c r="CL103" s="40">
        <f t="shared" si="66"/>
        <v>0.73964838674037248</v>
      </c>
      <c r="CM103" s="40">
        <f t="shared" si="67"/>
        <v>0.74073924039890904</v>
      </c>
      <c r="CN103" s="40">
        <f t="shared" si="68"/>
        <v>0.7393370046573351</v>
      </c>
      <c r="CO103" s="40">
        <f t="shared" si="69"/>
        <v>0.73760251892374606</v>
      </c>
      <c r="CQ103" s="11"/>
      <c r="CR103" s="40"/>
    </row>
    <row r="104" spans="2:96">
      <c r="B104" s="31" t="s">
        <v>234</v>
      </c>
      <c r="C104" s="32" t="s">
        <v>235</v>
      </c>
      <c r="D104" s="152">
        <v>0.24897300409055345</v>
      </c>
      <c r="E104" s="152">
        <v>0.24921242517575393</v>
      </c>
      <c r="F104" s="152">
        <v>0.24686371616676114</v>
      </c>
      <c r="G104" s="152">
        <v>0.24581910275978647</v>
      </c>
      <c r="H104" s="152">
        <v>0.2460137505955233</v>
      </c>
      <c r="I104" s="152">
        <v>0.24795753130991657</v>
      </c>
      <c r="J104" s="152">
        <v>0.24137725691973375</v>
      </c>
      <c r="K104" s="152">
        <v>0.24288277816706158</v>
      </c>
      <c r="L104" s="152">
        <v>0.239588773672059</v>
      </c>
      <c r="M104" s="152">
        <v>0.23584516212175444</v>
      </c>
      <c r="N104" s="152">
        <v>0.24335426811765751</v>
      </c>
      <c r="O104" s="152">
        <v>0.24635855258840092</v>
      </c>
      <c r="P104" s="152">
        <v>0.24526764986643676</v>
      </c>
      <c r="Q104" s="152">
        <v>0.24620747054792128</v>
      </c>
      <c r="R104" s="152">
        <v>0.26047403375247874</v>
      </c>
      <c r="S104" s="152">
        <v>0.26223806122250082</v>
      </c>
      <c r="T104" s="153">
        <v>3</v>
      </c>
      <c r="U104" s="8"/>
      <c r="V104" s="8"/>
      <c r="W104" s="8"/>
      <c r="X104" s="8"/>
      <c r="Y104" s="8"/>
      <c r="Z104" s="8"/>
      <c r="AA104" s="8"/>
      <c r="AB104" s="8"/>
      <c r="AD104" s="7">
        <v>8.9063333567806993</v>
      </c>
      <c r="AE104" s="7">
        <v>8.9643234137046264</v>
      </c>
      <c r="AF104" s="7">
        <v>9.0433159201709223</v>
      </c>
      <c r="AG104" s="7">
        <v>9.1238418990089336</v>
      </c>
      <c r="AH104" s="7">
        <v>9.119825504453857</v>
      </c>
      <c r="AI104" s="7">
        <v>9.1607687038141048</v>
      </c>
      <c r="AJ104" s="7">
        <v>9.2311778450408255</v>
      </c>
      <c r="AK104" s="7">
        <v>9.3010711947466245</v>
      </c>
      <c r="AL104" s="7">
        <v>9.4029124430746656</v>
      </c>
      <c r="AM104" s="7">
        <v>9.4792594228147209</v>
      </c>
      <c r="AN104" s="7">
        <v>9.5606022029740263</v>
      </c>
      <c r="AO104" s="7">
        <v>9.6420646025162604</v>
      </c>
      <c r="AP104" s="7">
        <v>9.7413722830404428</v>
      </c>
      <c r="AQ104" s="7">
        <v>9.773810904139161</v>
      </c>
      <c r="AR104" s="7">
        <v>9.6165178753425486</v>
      </c>
      <c r="AS104" s="7">
        <v>9.6763584101097155</v>
      </c>
      <c r="AV104" s="11" t="s">
        <v>235</v>
      </c>
      <c r="AW104" s="8">
        <f t="shared" si="70"/>
        <v>3.4192169539822171E-3</v>
      </c>
      <c r="AX104" s="8">
        <f t="shared" si="71"/>
        <v>2.1876839479096612E-2</v>
      </c>
      <c r="AZ104" s="11" t="s">
        <v>174</v>
      </c>
      <c r="BA104" s="8">
        <v>-1.2877387177777113E-3</v>
      </c>
      <c r="BB104" s="8">
        <v>6.1886659907143431E-4</v>
      </c>
      <c r="BE104" s="31" t="s">
        <v>234</v>
      </c>
      <c r="BF104" s="32" t="s">
        <v>235</v>
      </c>
      <c r="BG104" s="40">
        <f t="shared" si="38"/>
        <v>0.31451866488466684</v>
      </c>
      <c r="BH104" s="40">
        <f t="shared" si="39"/>
        <v>0.31011142055844831</v>
      </c>
      <c r="BI104" s="40">
        <f t="shared" si="40"/>
        <v>0.30410799006700984</v>
      </c>
      <c r="BJ104" s="40">
        <f t="shared" si="41"/>
        <v>0.29798801567532096</v>
      </c>
      <c r="BK104" s="40">
        <f t="shared" si="42"/>
        <v>0.29829326166150683</v>
      </c>
      <c r="BL104" s="40">
        <f t="shared" si="43"/>
        <v>0.29518157851012805</v>
      </c>
      <c r="BM104" s="40">
        <f t="shared" si="44"/>
        <v>0.28983048377689724</v>
      </c>
      <c r="BN104" s="40">
        <f t="shared" si="45"/>
        <v>0.28451858919925654</v>
      </c>
      <c r="BO104" s="40">
        <f t="shared" si="46"/>
        <v>0.27677865432632542</v>
      </c>
      <c r="BP104" s="40">
        <f t="shared" si="47"/>
        <v>0.27097628386608119</v>
      </c>
      <c r="BQ104" s="40">
        <f t="shared" si="48"/>
        <v>0.26479423257397394</v>
      </c>
      <c r="BR104" s="40">
        <f t="shared" si="49"/>
        <v>0.25860309020876415</v>
      </c>
      <c r="BS104" s="40">
        <f t="shared" si="50"/>
        <v>0.25105570648892628</v>
      </c>
      <c r="BT104" s="40">
        <f t="shared" si="51"/>
        <v>0.24859037128542372</v>
      </c>
      <c r="BU104" s="40">
        <f t="shared" si="52"/>
        <v>0.26054464147396628</v>
      </c>
      <c r="BV104" s="40">
        <f t="shared" si="53"/>
        <v>0.25599676083166156</v>
      </c>
      <c r="BX104" s="31" t="s">
        <v>234</v>
      </c>
      <c r="BY104" s="32" t="s">
        <v>235</v>
      </c>
      <c r="BZ104" s="40">
        <f t="shared" si="54"/>
        <v>6.5545660794113392E-2</v>
      </c>
      <c r="CA104" s="40">
        <f t="shared" si="55"/>
        <v>6.0898995382694388E-2</v>
      </c>
      <c r="CB104" s="40">
        <f t="shared" si="56"/>
        <v>5.7244273900248693E-2</v>
      </c>
      <c r="CC104" s="40">
        <f t="shared" si="57"/>
        <v>5.2168912915534493E-2</v>
      </c>
      <c r="CD104" s="40">
        <f t="shared" si="58"/>
        <v>5.2279511065983525E-2</v>
      </c>
      <c r="CE104" s="40">
        <f t="shared" si="59"/>
        <v>4.7224047200211478E-2</v>
      </c>
      <c r="CF104" s="40">
        <f t="shared" si="60"/>
        <v>4.8453226857163495E-2</v>
      </c>
      <c r="CG104" s="40">
        <f t="shared" si="61"/>
        <v>4.1635811032194964E-2</v>
      </c>
      <c r="CH104" s="40">
        <f t="shared" si="62"/>
        <v>3.7189880654266427E-2</v>
      </c>
      <c r="CI104" s="40">
        <f t="shared" si="63"/>
        <v>3.5131121744326754E-2</v>
      </c>
      <c r="CJ104" s="40">
        <f t="shared" si="64"/>
        <v>2.1439964456316435E-2</v>
      </c>
      <c r="CK104" s="40">
        <f t="shared" si="65"/>
        <v>1.2244537620363233E-2</v>
      </c>
      <c r="CL104" s="40">
        <f t="shared" si="66"/>
        <v>5.788056622489518E-3</v>
      </c>
      <c r="CM104" s="40">
        <f t="shared" si="67"/>
        <v>2.3829007375024414E-3</v>
      </c>
      <c r="CN104" s="40">
        <f t="shared" si="68"/>
        <v>7.060772148753669E-5</v>
      </c>
      <c r="CO104" s="40">
        <f t="shared" si="69"/>
        <v>-6.241300390839255E-3</v>
      </c>
      <c r="CQ104" s="11"/>
      <c r="CR104" s="40"/>
    </row>
    <row r="105" spans="2:96">
      <c r="B105" s="31" t="s">
        <v>236</v>
      </c>
      <c r="C105" s="32" t="s">
        <v>237</v>
      </c>
      <c r="D105" s="152">
        <v>0.17701777521801162</v>
      </c>
      <c r="E105" s="152">
        <v>0.17607779328376097</v>
      </c>
      <c r="F105" s="152">
        <v>0.17567642923568919</v>
      </c>
      <c r="G105" s="152">
        <v>0.17462872372420271</v>
      </c>
      <c r="H105" s="152">
        <v>0.17348345723710659</v>
      </c>
      <c r="I105" s="152">
        <v>0.15204754034350629</v>
      </c>
      <c r="J105" s="152">
        <v>0.1567386614535104</v>
      </c>
      <c r="K105" s="152">
        <v>0.14749075817327065</v>
      </c>
      <c r="L105" s="152">
        <v>0.15710976305807922</v>
      </c>
      <c r="M105" s="152">
        <v>0.15541042315750656</v>
      </c>
      <c r="N105" s="152">
        <v>0.15280294262286795</v>
      </c>
      <c r="O105" s="152">
        <v>0.15185814487897417</v>
      </c>
      <c r="P105" s="152">
        <v>0.16841172459890311</v>
      </c>
      <c r="Q105" s="152">
        <v>0.17052878260417234</v>
      </c>
      <c r="R105" s="152">
        <v>0.19462171598375957</v>
      </c>
      <c r="S105" s="152">
        <v>0.1993341751462836</v>
      </c>
      <c r="T105" s="153">
        <v>5</v>
      </c>
      <c r="U105" s="8"/>
      <c r="V105" s="8"/>
      <c r="W105" s="8"/>
      <c r="X105" s="8"/>
      <c r="Y105" s="8"/>
      <c r="Z105" s="8"/>
      <c r="AA105" s="8"/>
      <c r="AB105" s="8"/>
      <c r="AD105" s="7">
        <v>10.787619816059435</v>
      </c>
      <c r="AE105" s="7">
        <v>10.789072744623667</v>
      </c>
      <c r="AF105" s="7">
        <v>10.834230880732001</v>
      </c>
      <c r="AG105" s="7">
        <v>10.884671505481643</v>
      </c>
      <c r="AH105" s="7">
        <v>10.951988333962113</v>
      </c>
      <c r="AI105" s="7">
        <v>11.019602438639254</v>
      </c>
      <c r="AJ105" s="7">
        <v>11.032558318338783</v>
      </c>
      <c r="AK105" s="7">
        <v>11.062313313022662</v>
      </c>
      <c r="AL105" s="7">
        <v>11.065519564013528</v>
      </c>
      <c r="AM105" s="7">
        <v>11.094352760149551</v>
      </c>
      <c r="AN105" s="7">
        <v>11.131945913825193</v>
      </c>
      <c r="AO105" s="7">
        <v>11.170213011488732</v>
      </c>
      <c r="AP105" s="7">
        <v>11.217501874714847</v>
      </c>
      <c r="AQ105" s="7">
        <v>11.199948883901186</v>
      </c>
      <c r="AR105" s="7">
        <v>11.139735706997328</v>
      </c>
      <c r="AS105" s="7">
        <v>11.169535824698061</v>
      </c>
      <c r="AV105" s="11" t="s">
        <v>237</v>
      </c>
      <c r="AW105" s="8">
        <f t="shared" si="70"/>
        <v>-1.5085111001342674E-2</v>
      </c>
      <c r="AX105" s="8">
        <f t="shared" si="71"/>
        <v>2.016357571907073E-2</v>
      </c>
      <c r="AZ105" s="11" t="s">
        <v>289</v>
      </c>
      <c r="BA105" s="8">
        <v>-1.1887943874939277E-3</v>
      </c>
      <c r="BB105" s="8">
        <v>7.977168788015741E-3</v>
      </c>
      <c r="BE105" s="31" t="s">
        <v>236</v>
      </c>
      <c r="BF105" s="32" t="s">
        <v>237</v>
      </c>
      <c r="BG105" s="40">
        <f t="shared" si="38"/>
        <v>0.17154089397948291</v>
      </c>
      <c r="BH105" s="40">
        <f t="shared" si="39"/>
        <v>0.17143047140860135</v>
      </c>
      <c r="BI105" s="40">
        <f t="shared" si="40"/>
        <v>0.16799845306436789</v>
      </c>
      <c r="BJ105" s="40">
        <f t="shared" si="41"/>
        <v>0.16416496558339511</v>
      </c>
      <c r="BK105" s="40">
        <f t="shared" si="42"/>
        <v>0.15904888661887939</v>
      </c>
      <c r="BL105" s="40">
        <f t="shared" si="43"/>
        <v>0.1539102146634167</v>
      </c>
      <c r="BM105" s="40">
        <f t="shared" si="44"/>
        <v>0.15292556780625244</v>
      </c>
      <c r="BN105" s="40">
        <f t="shared" si="45"/>
        <v>0.15066418821027772</v>
      </c>
      <c r="BO105" s="40">
        <f t="shared" si="46"/>
        <v>0.15042051313497184</v>
      </c>
      <c r="BP105" s="40">
        <f t="shared" si="47"/>
        <v>0.14822919022863412</v>
      </c>
      <c r="BQ105" s="40">
        <f t="shared" si="48"/>
        <v>0.14537211054928523</v>
      </c>
      <c r="BR105" s="40">
        <f t="shared" si="49"/>
        <v>0.14246381112685635</v>
      </c>
      <c r="BS105" s="40">
        <f t="shared" si="50"/>
        <v>0.13886985752167158</v>
      </c>
      <c r="BT105" s="40">
        <f t="shared" si="51"/>
        <v>0.14020388482350987</v>
      </c>
      <c r="BU105" s="40">
        <f t="shared" si="52"/>
        <v>0.14478008626820305</v>
      </c>
      <c r="BV105" s="40">
        <f t="shared" si="53"/>
        <v>0.14251527732294733</v>
      </c>
      <c r="BX105" s="31" t="s">
        <v>236</v>
      </c>
      <c r="BY105" s="32" t="s">
        <v>237</v>
      </c>
      <c r="BZ105" s="40">
        <f t="shared" si="54"/>
        <v>-5.4768812385287136E-3</v>
      </c>
      <c r="CA105" s="40">
        <f t="shared" si="55"/>
        <v>-4.6473218751596213E-3</v>
      </c>
      <c r="CB105" s="40">
        <f t="shared" si="56"/>
        <v>-7.6779761713212935E-3</v>
      </c>
      <c r="CC105" s="40">
        <f t="shared" si="57"/>
        <v>-1.0463758140807605E-2</v>
      </c>
      <c r="CD105" s="40">
        <f t="shared" si="58"/>
        <v>-1.4434570618227199E-2</v>
      </c>
      <c r="CE105" s="40">
        <f t="shared" si="59"/>
        <v>1.8626743199104123E-3</v>
      </c>
      <c r="CF105" s="40">
        <f t="shared" si="60"/>
        <v>-3.8130936472579591E-3</v>
      </c>
      <c r="CG105" s="40">
        <f t="shared" si="61"/>
        <v>3.1734300370070689E-3</v>
      </c>
      <c r="CH105" s="40">
        <f t="shared" si="62"/>
        <v>-6.6892499231073765E-3</v>
      </c>
      <c r="CI105" s="40">
        <f t="shared" si="63"/>
        <v>-7.181232928872433E-3</v>
      </c>
      <c r="CJ105" s="40">
        <f t="shared" si="64"/>
        <v>-7.4308320735827216E-3</v>
      </c>
      <c r="CK105" s="40">
        <f t="shared" si="65"/>
        <v>-9.3943337521178172E-3</v>
      </c>
      <c r="CL105" s="40">
        <f t="shared" si="66"/>
        <v>-2.9541867077231526E-2</v>
      </c>
      <c r="CM105" s="40">
        <f t="shared" si="67"/>
        <v>-3.0324897780662469E-2</v>
      </c>
      <c r="CN105" s="40">
        <f t="shared" si="68"/>
        <v>-4.9841629715556529E-2</v>
      </c>
      <c r="CO105" s="40">
        <f t="shared" si="69"/>
        <v>-5.6818897823336267E-2</v>
      </c>
      <c r="CQ105" s="11"/>
      <c r="CR105" s="40"/>
    </row>
    <row r="106" spans="2:96">
      <c r="B106" s="31" t="s">
        <v>238</v>
      </c>
      <c r="C106" s="32" t="s">
        <v>239</v>
      </c>
      <c r="D106" s="152">
        <v>0.50976838670924929</v>
      </c>
      <c r="E106" s="152">
        <v>0.50725782502820183</v>
      </c>
      <c r="F106" s="152">
        <v>0.50466938439967468</v>
      </c>
      <c r="G106" s="152">
        <v>0.50442601082918614</v>
      </c>
      <c r="H106" s="152">
        <v>0.50629182188433797</v>
      </c>
      <c r="I106" s="152">
        <v>0.50712243196439821</v>
      </c>
      <c r="J106" s="152">
        <v>0.50780591478858361</v>
      </c>
      <c r="K106" s="152">
        <v>0.50346613837195486</v>
      </c>
      <c r="L106" s="152">
        <v>0.50686922635070386</v>
      </c>
      <c r="M106" s="152">
        <v>0.50288737453338694</v>
      </c>
      <c r="N106" s="152">
        <v>0.50408309485088953</v>
      </c>
      <c r="O106" s="152">
        <v>0.49974008892738048</v>
      </c>
      <c r="P106" s="152">
        <v>0.48992046798208161</v>
      </c>
      <c r="Q106" s="152">
        <v>0.48723515872304607</v>
      </c>
      <c r="R106" s="152">
        <v>0.49429789755545622</v>
      </c>
      <c r="S106" s="152">
        <v>0.49681478405465568</v>
      </c>
      <c r="T106" s="153">
        <v>1</v>
      </c>
      <c r="U106" s="8"/>
      <c r="V106" s="8"/>
      <c r="W106" s="8"/>
      <c r="X106" s="8"/>
      <c r="Y106" s="8"/>
      <c r="Z106" s="8"/>
      <c r="AA106" s="8"/>
      <c r="AB106" s="8"/>
      <c r="AD106" s="7">
        <v>6.7760959150874234</v>
      </c>
      <c r="AE106" s="7">
        <v>6.7666102205914456</v>
      </c>
      <c r="AF106" s="7">
        <v>6.7721612248974781</v>
      </c>
      <c r="AG106" s="7">
        <v>6.7801864555515134</v>
      </c>
      <c r="AH106" s="7">
        <v>6.7955122521476783</v>
      </c>
      <c r="AI106" s="7">
        <v>6.8122383865937364</v>
      </c>
      <c r="AJ106" s="7">
        <v>6.8413775644216379</v>
      </c>
      <c r="AK106" s="7">
        <v>6.6770159539324592</v>
      </c>
      <c r="AL106" s="7">
        <v>6.7419357014174617</v>
      </c>
      <c r="AM106" s="7">
        <v>6.7650764953140126</v>
      </c>
      <c r="AN106" s="7">
        <v>6.7822767286147574</v>
      </c>
      <c r="AO106" s="7">
        <v>6.8037785097213801</v>
      </c>
      <c r="AP106" s="7">
        <v>6.8371317802656915</v>
      </c>
      <c r="AQ106" s="7">
        <v>6.8791243732793692</v>
      </c>
      <c r="AR106" s="7">
        <v>6.8152697855996029</v>
      </c>
      <c r="AS106" s="7">
        <v>6.8194171751309032</v>
      </c>
      <c r="AV106" s="11" t="s">
        <v>239</v>
      </c>
      <c r="AW106" s="8">
        <f t="shared" si="70"/>
        <v>-8.0547224058737613E-2</v>
      </c>
      <c r="AX106" s="8">
        <f t="shared" si="71"/>
        <v>0.31090600535596447</v>
      </c>
      <c r="AZ106" s="11" t="s">
        <v>285</v>
      </c>
      <c r="BA106" s="8">
        <v>-9.4300380313745496E-4</v>
      </c>
      <c r="BB106" s="8">
        <v>1.0096945293681168E-3</v>
      </c>
      <c r="BE106" s="31" t="s">
        <v>238</v>
      </c>
      <c r="BF106" s="32" t="s">
        <v>239</v>
      </c>
      <c r="BG106" s="40">
        <f t="shared" si="38"/>
        <v>0.47641671045335576</v>
      </c>
      <c r="BH106" s="40">
        <f t="shared" si="39"/>
        <v>0.47713762323505005</v>
      </c>
      <c r="BI106" s="40">
        <f t="shared" si="40"/>
        <v>0.47671574690779162</v>
      </c>
      <c r="BJ106" s="40">
        <f t="shared" si="41"/>
        <v>0.47610582937808499</v>
      </c>
      <c r="BK106" s="40">
        <f t="shared" si="42"/>
        <v>0.47494106883677645</v>
      </c>
      <c r="BL106" s="40">
        <f t="shared" si="43"/>
        <v>0.47366988261887599</v>
      </c>
      <c r="BM106" s="40">
        <f t="shared" si="44"/>
        <v>0.4714553051039555</v>
      </c>
      <c r="BN106" s="40">
        <f t="shared" si="45"/>
        <v>0.48394678750113307</v>
      </c>
      <c r="BO106" s="40">
        <f t="shared" si="46"/>
        <v>0.47901288669227282</v>
      </c>
      <c r="BP106" s="40">
        <f t="shared" si="47"/>
        <v>0.47725418635613504</v>
      </c>
      <c r="BQ106" s="40">
        <f t="shared" si="48"/>
        <v>0.47594696862527841</v>
      </c>
      <c r="BR106" s="40">
        <f t="shared" si="49"/>
        <v>0.47431283326117513</v>
      </c>
      <c r="BS106" s="40">
        <f t="shared" si="50"/>
        <v>0.47177798469980736</v>
      </c>
      <c r="BT106" s="40">
        <f t="shared" si="51"/>
        <v>0.4685865476307679</v>
      </c>
      <c r="BU106" s="40">
        <f t="shared" si="52"/>
        <v>0.47343949629443016</v>
      </c>
      <c r="BV106" s="40">
        <f t="shared" si="53"/>
        <v>0.47312429469005135</v>
      </c>
      <c r="BX106" s="31" t="s">
        <v>238</v>
      </c>
      <c r="BY106" s="32" t="s">
        <v>239</v>
      </c>
      <c r="BZ106" s="40">
        <f t="shared" si="54"/>
        <v>-3.3351676255893525E-2</v>
      </c>
      <c r="CA106" s="40">
        <f t="shared" si="55"/>
        <v>-3.012020179315178E-2</v>
      </c>
      <c r="CB106" s="40">
        <f t="shared" si="56"/>
        <v>-2.7953637491883065E-2</v>
      </c>
      <c r="CC106" s="40">
        <f t="shared" si="57"/>
        <v>-2.8320181451101156E-2</v>
      </c>
      <c r="CD106" s="40">
        <f t="shared" si="58"/>
        <v>-3.1350753047561519E-2</v>
      </c>
      <c r="CE106" s="40">
        <f t="shared" si="59"/>
        <v>-3.345254934552222E-2</v>
      </c>
      <c r="CF106" s="40">
        <f t="shared" si="60"/>
        <v>-3.635060968462811E-2</v>
      </c>
      <c r="CG106" s="40">
        <f t="shared" si="61"/>
        <v>-1.9519350870821794E-2</v>
      </c>
      <c r="CH106" s="40">
        <f t="shared" si="62"/>
        <v>-2.785633965843104E-2</v>
      </c>
      <c r="CI106" s="40">
        <f t="shared" si="63"/>
        <v>-2.5633188177251909E-2</v>
      </c>
      <c r="CJ106" s="40">
        <f t="shared" si="64"/>
        <v>-2.8136126225611124E-2</v>
      </c>
      <c r="CK106" s="40">
        <f t="shared" si="65"/>
        <v>-2.5427255666205351E-2</v>
      </c>
      <c r="CL106" s="40">
        <f t="shared" si="66"/>
        <v>-1.8142483282274247E-2</v>
      </c>
      <c r="CM106" s="40">
        <f t="shared" si="67"/>
        <v>-1.8648611092278167E-2</v>
      </c>
      <c r="CN106" s="40">
        <f t="shared" si="68"/>
        <v>-2.0858401261026061E-2</v>
      </c>
      <c r="CO106" s="40">
        <f t="shared" si="69"/>
        <v>-2.3690489364604328E-2</v>
      </c>
      <c r="CQ106" s="11"/>
      <c r="CR106" s="40"/>
    </row>
    <row r="107" spans="2:96">
      <c r="B107" s="31" t="s">
        <v>240</v>
      </c>
      <c r="C107" s="32" t="s">
        <v>241</v>
      </c>
      <c r="D107" s="152">
        <v>0.51813490526811534</v>
      </c>
      <c r="E107" s="152">
        <v>0.50994482179331857</v>
      </c>
      <c r="F107" s="152">
        <v>0.50782225506567613</v>
      </c>
      <c r="G107" s="152">
        <v>0.51625907612939559</v>
      </c>
      <c r="H107" s="152">
        <v>0.50395550743783069</v>
      </c>
      <c r="I107" s="152">
        <v>0.4937824093689282</v>
      </c>
      <c r="J107" s="152">
        <v>0.50780393197977336</v>
      </c>
      <c r="K107" s="152">
        <v>0.5137825345887892</v>
      </c>
      <c r="L107" s="152">
        <v>0.51240784539512951</v>
      </c>
      <c r="M107" s="152">
        <v>0.49840626312511443</v>
      </c>
      <c r="N107" s="152">
        <v>0.49299723459751998</v>
      </c>
      <c r="O107" s="152">
        <v>0.4818975901753107</v>
      </c>
      <c r="P107" s="152">
        <v>0.48106798721880545</v>
      </c>
      <c r="Q107" s="152">
        <v>0.48754331520282684</v>
      </c>
      <c r="R107" s="152">
        <v>0.495364293664388</v>
      </c>
      <c r="S107" s="152">
        <v>0.49903482899760016</v>
      </c>
      <c r="T107" s="153">
        <v>1</v>
      </c>
      <c r="U107" s="8"/>
      <c r="V107" s="8"/>
      <c r="W107" s="8"/>
      <c r="X107" s="8"/>
      <c r="Y107" s="8"/>
      <c r="Z107" s="8"/>
      <c r="AA107" s="8"/>
      <c r="AB107" s="8"/>
      <c r="AD107" s="7">
        <v>6.413086560414909</v>
      </c>
      <c r="AE107" s="7">
        <v>6.4594730578190251</v>
      </c>
      <c r="AF107" s="7">
        <v>6.4666273410221438</v>
      </c>
      <c r="AG107" s="7">
        <v>6.4712579872560916</v>
      </c>
      <c r="AH107" s="7">
        <v>6.4673426909219884</v>
      </c>
      <c r="AI107" s="7">
        <v>6.4508691268211935</v>
      </c>
      <c r="AJ107" s="7">
        <v>6.3696893048034111</v>
      </c>
      <c r="AK107" s="7">
        <v>6.3575275551856745</v>
      </c>
      <c r="AL107" s="7">
        <v>6.3828566266660456</v>
      </c>
      <c r="AM107" s="7">
        <v>6.4084672000379177</v>
      </c>
      <c r="AN107" s="7">
        <v>6.40613806147711</v>
      </c>
      <c r="AO107" s="7">
        <v>6.4522951815607055</v>
      </c>
      <c r="AP107" s="7">
        <v>6.4807978700104067</v>
      </c>
      <c r="AQ107" s="7">
        <v>6.5355235935160065</v>
      </c>
      <c r="AR107" s="7">
        <v>6.5810578635381471</v>
      </c>
      <c r="AS107" s="7">
        <v>6.586252586335946</v>
      </c>
      <c r="AV107" s="11" t="s">
        <v>241</v>
      </c>
      <c r="AW107" s="8">
        <f t="shared" si="70"/>
        <v>-7.1423835155492665E-2</v>
      </c>
      <c r="AX107" s="8">
        <f t="shared" si="71"/>
        <v>0.16780706127824868</v>
      </c>
      <c r="AZ107" s="11" t="s">
        <v>371</v>
      </c>
      <c r="BA107" s="8">
        <v>-1.4390891104867126E-4</v>
      </c>
      <c r="BB107" s="8">
        <v>1.4887568025997595E-6</v>
      </c>
      <c r="BE107" s="31" t="s">
        <v>240</v>
      </c>
      <c r="BF107" s="32" t="s">
        <v>241</v>
      </c>
      <c r="BG107" s="40">
        <f t="shared" si="38"/>
        <v>0.50400542140846682</v>
      </c>
      <c r="BH107" s="40">
        <f t="shared" si="39"/>
        <v>0.50048004760575404</v>
      </c>
      <c r="BI107" s="40">
        <f t="shared" si="40"/>
        <v>0.49993632208231703</v>
      </c>
      <c r="BJ107" s="40">
        <f t="shared" si="41"/>
        <v>0.49958439296853702</v>
      </c>
      <c r="BK107" s="40">
        <f t="shared" si="42"/>
        <v>0.49988195548992886</v>
      </c>
      <c r="BL107" s="40">
        <f t="shared" si="43"/>
        <v>0.50113394636158926</v>
      </c>
      <c r="BM107" s="40">
        <f t="shared" si="44"/>
        <v>0.50730361283494074</v>
      </c>
      <c r="BN107" s="40">
        <f t="shared" si="45"/>
        <v>0.50822790580588872</v>
      </c>
      <c r="BO107" s="40">
        <f t="shared" si="46"/>
        <v>0.50630289637338044</v>
      </c>
      <c r="BP107" s="40">
        <f t="shared" si="47"/>
        <v>0.50435649279711825</v>
      </c>
      <c r="BQ107" s="40">
        <f t="shared" si="48"/>
        <v>0.50453350732773961</v>
      </c>
      <c r="BR107" s="40">
        <f t="shared" si="49"/>
        <v>0.50102556620138627</v>
      </c>
      <c r="BS107" s="40">
        <f t="shared" si="50"/>
        <v>0.49885936187920904</v>
      </c>
      <c r="BT107" s="40">
        <f t="shared" si="51"/>
        <v>0.49470020689278349</v>
      </c>
      <c r="BU107" s="40">
        <f t="shared" si="52"/>
        <v>0.49123960237110076</v>
      </c>
      <c r="BV107" s="40">
        <f t="shared" si="53"/>
        <v>0.49084480343846804</v>
      </c>
      <c r="BX107" s="31" t="s">
        <v>240</v>
      </c>
      <c r="BY107" s="32" t="s">
        <v>241</v>
      </c>
      <c r="BZ107" s="40">
        <f t="shared" si="54"/>
        <v>-1.4129483859648517E-2</v>
      </c>
      <c r="CA107" s="40">
        <f t="shared" si="55"/>
        <v>-9.4647741875645286E-3</v>
      </c>
      <c r="CB107" s="40">
        <f t="shared" si="56"/>
        <v>-7.8859329833591008E-3</v>
      </c>
      <c r="CC107" s="40">
        <f t="shared" si="57"/>
        <v>-1.6674683160858572E-2</v>
      </c>
      <c r="CD107" s="40">
        <f t="shared" si="58"/>
        <v>-4.0735519479018212E-3</v>
      </c>
      <c r="CE107" s="40">
        <f t="shared" si="59"/>
        <v>7.3515369926610563E-3</v>
      </c>
      <c r="CF107" s="40">
        <f t="shared" si="60"/>
        <v>-5.0031914483261719E-4</v>
      </c>
      <c r="CG107" s="40">
        <f t="shared" si="61"/>
        <v>-5.5546287829004726E-3</v>
      </c>
      <c r="CH107" s="40">
        <f t="shared" si="62"/>
        <v>-6.1049490217490732E-3</v>
      </c>
      <c r="CI107" s="40">
        <f t="shared" si="63"/>
        <v>5.950229672003815E-3</v>
      </c>
      <c r="CJ107" s="40">
        <f t="shared" si="64"/>
        <v>1.1536272730219621E-2</v>
      </c>
      <c r="CK107" s="40">
        <f t="shared" si="65"/>
        <v>1.9127976026075577E-2</v>
      </c>
      <c r="CL107" s="40">
        <f t="shared" si="66"/>
        <v>1.7791374660403592E-2</v>
      </c>
      <c r="CM107" s="40">
        <f t="shared" si="67"/>
        <v>7.1568916899566459E-3</v>
      </c>
      <c r="CN107" s="40">
        <f t="shared" si="68"/>
        <v>-4.1246912932872415E-3</v>
      </c>
      <c r="CO107" s="40">
        <f t="shared" si="69"/>
        <v>-8.1900255591321192E-3</v>
      </c>
      <c r="CQ107" s="11"/>
      <c r="CR107" s="40"/>
    </row>
    <row r="108" spans="2:96">
      <c r="B108" s="31" t="s">
        <v>242</v>
      </c>
      <c r="C108" s="32" t="s">
        <v>243</v>
      </c>
      <c r="D108" s="152">
        <v>0.26025614885601506</v>
      </c>
      <c r="E108" s="152">
        <v>0.26692519598835712</v>
      </c>
      <c r="F108" s="152">
        <v>0.26464514031950886</v>
      </c>
      <c r="G108" s="152">
        <v>0.26173902406669719</v>
      </c>
      <c r="H108" s="152">
        <v>0.26388283820492214</v>
      </c>
      <c r="I108" s="152">
        <v>0.25964123655211729</v>
      </c>
      <c r="J108" s="152">
        <v>0.25698349027758477</v>
      </c>
      <c r="K108" s="152">
        <v>0.25878666267242217</v>
      </c>
      <c r="L108" s="152">
        <v>0.24960317854257127</v>
      </c>
      <c r="M108" s="152">
        <v>0.25834600677756786</v>
      </c>
      <c r="N108" s="152">
        <v>0.24865411678323515</v>
      </c>
      <c r="O108" s="152">
        <v>0.24822270340232763</v>
      </c>
      <c r="P108" s="152">
        <v>0.24753596322654717</v>
      </c>
      <c r="Q108" s="152">
        <v>0.24797394905687176</v>
      </c>
      <c r="R108" s="152">
        <v>0.25190655468914463</v>
      </c>
      <c r="S108" s="152">
        <v>0.25634780848499278</v>
      </c>
      <c r="T108" s="153">
        <v>3</v>
      </c>
      <c r="U108" s="8"/>
      <c r="V108" s="8"/>
      <c r="W108" s="8"/>
      <c r="X108" s="8"/>
      <c r="Y108" s="8"/>
      <c r="Z108" s="8"/>
      <c r="AA108" s="8"/>
      <c r="AB108" s="8"/>
      <c r="AD108" s="7">
        <v>9.1253585932744787</v>
      </c>
      <c r="AE108" s="7">
        <v>9.195202447874502</v>
      </c>
      <c r="AF108" s="7">
        <v>9.2404565781981312</v>
      </c>
      <c r="AG108" s="7">
        <v>9.1390877750474964</v>
      </c>
      <c r="AH108" s="7">
        <v>9.1747414699040064</v>
      </c>
      <c r="AI108" s="7">
        <v>9.2370463312274147</v>
      </c>
      <c r="AJ108" s="7">
        <v>9.2210478787512766</v>
      </c>
      <c r="AK108" s="7">
        <v>9.2536222314394294</v>
      </c>
      <c r="AL108" s="7">
        <v>9.2909121902405847</v>
      </c>
      <c r="AM108" s="7">
        <v>9.3381375776811968</v>
      </c>
      <c r="AN108" s="7">
        <v>9.3719942625591894</v>
      </c>
      <c r="AO108" s="7">
        <v>9.4109978669640899</v>
      </c>
      <c r="AP108" s="7">
        <v>9.4562778189356429</v>
      </c>
      <c r="AQ108" s="7">
        <v>9.4851608778888554</v>
      </c>
      <c r="AR108" s="7">
        <v>9.451226755502466</v>
      </c>
      <c r="AS108" s="7">
        <v>9.476367481355485</v>
      </c>
      <c r="AV108" s="11" t="s">
        <v>243</v>
      </c>
      <c r="AW108" s="8">
        <f t="shared" si="70"/>
        <v>-4.0730508211841911E-2</v>
      </c>
      <c r="AX108" s="8">
        <f t="shared" si="71"/>
        <v>0.59607161566595124</v>
      </c>
      <c r="AZ108" s="11" t="s">
        <v>301</v>
      </c>
      <c r="BA108" s="8">
        <v>3.516775688698791E-5</v>
      </c>
      <c r="BB108" s="8">
        <v>4.4356996044485289E-6</v>
      </c>
      <c r="BE108" s="31" t="s">
        <v>242</v>
      </c>
      <c r="BF108" s="32" t="s">
        <v>243</v>
      </c>
      <c r="BG108" s="40">
        <f t="shared" si="38"/>
        <v>0.29787274691113963</v>
      </c>
      <c r="BH108" s="40">
        <f t="shared" si="39"/>
        <v>0.29256461396153777</v>
      </c>
      <c r="BI108" s="40">
        <f t="shared" si="40"/>
        <v>0.28912530005694204</v>
      </c>
      <c r="BJ108" s="40">
        <f t="shared" si="41"/>
        <v>0.29682932909639026</v>
      </c>
      <c r="BK108" s="40">
        <f t="shared" si="42"/>
        <v>0.29411964828729553</v>
      </c>
      <c r="BL108" s="40">
        <f t="shared" si="43"/>
        <v>0.28938447882671647</v>
      </c>
      <c r="BM108" s="40">
        <f t="shared" si="44"/>
        <v>0.29060036121490296</v>
      </c>
      <c r="BN108" s="40">
        <f t="shared" si="45"/>
        <v>0.28812471041060328</v>
      </c>
      <c r="BO108" s="40">
        <f t="shared" si="46"/>
        <v>0.28529067354171556</v>
      </c>
      <c r="BP108" s="40">
        <f t="shared" si="47"/>
        <v>0.28170154409622905</v>
      </c>
      <c r="BQ108" s="40">
        <f t="shared" si="48"/>
        <v>0.27912843604550153</v>
      </c>
      <c r="BR108" s="40">
        <f t="shared" si="49"/>
        <v>0.27616416211072914</v>
      </c>
      <c r="BS108" s="40">
        <f t="shared" si="50"/>
        <v>0.2727228857608911</v>
      </c>
      <c r="BT108" s="40">
        <f t="shared" si="51"/>
        <v>0.27052777328044697</v>
      </c>
      <c r="BU108" s="40">
        <f t="shared" si="52"/>
        <v>0.27310676658181254</v>
      </c>
      <c r="BV108" s="40">
        <f t="shared" si="53"/>
        <v>0.2711960714169831</v>
      </c>
      <c r="BX108" s="31" t="s">
        <v>242</v>
      </c>
      <c r="BY108" s="32" t="s">
        <v>243</v>
      </c>
      <c r="BZ108" s="40">
        <f t="shared" si="54"/>
        <v>3.7616598055124573E-2</v>
      </c>
      <c r="CA108" s="40">
        <f t="shared" si="55"/>
        <v>2.5639417973180645E-2</v>
      </c>
      <c r="CB108" s="40">
        <f t="shared" si="56"/>
        <v>2.4480159737433171E-2</v>
      </c>
      <c r="CC108" s="40">
        <f t="shared" si="57"/>
        <v>3.509030502969307E-2</v>
      </c>
      <c r="CD108" s="40">
        <f t="shared" si="58"/>
        <v>3.0236810082373389E-2</v>
      </c>
      <c r="CE108" s="40">
        <f t="shared" si="59"/>
        <v>2.974324227459918E-2</v>
      </c>
      <c r="CF108" s="40">
        <f t="shared" si="60"/>
        <v>3.3616870937318188E-2</v>
      </c>
      <c r="CG108" s="40">
        <f t="shared" si="61"/>
        <v>2.9338047738181106E-2</v>
      </c>
      <c r="CH108" s="40">
        <f t="shared" si="62"/>
        <v>3.5687494999144281E-2</v>
      </c>
      <c r="CI108" s="40">
        <f t="shared" si="63"/>
        <v>2.335553731866119E-2</v>
      </c>
      <c r="CJ108" s="40">
        <f t="shared" si="64"/>
        <v>3.0474319262266375E-2</v>
      </c>
      <c r="CK108" s="40">
        <f t="shared" si="65"/>
        <v>2.7941458708401506E-2</v>
      </c>
      <c r="CL108" s="40">
        <f t="shared" si="66"/>
        <v>2.5186922534343931E-2</v>
      </c>
      <c r="CM108" s="40">
        <f t="shared" si="67"/>
        <v>2.2553824223575214E-2</v>
      </c>
      <c r="CN108" s="40">
        <f t="shared" si="68"/>
        <v>2.1200211892667908E-2</v>
      </c>
      <c r="CO108" s="40">
        <f t="shared" si="69"/>
        <v>1.4848262931990319E-2</v>
      </c>
      <c r="CQ108" s="11"/>
      <c r="CR108" s="40"/>
    </row>
    <row r="109" spans="2:96">
      <c r="B109" s="31" t="s">
        <v>244</v>
      </c>
      <c r="C109" s="32" t="s">
        <v>245</v>
      </c>
      <c r="D109" s="152">
        <v>0.41131345692214127</v>
      </c>
      <c r="E109" s="152">
        <v>0.40859227909035606</v>
      </c>
      <c r="F109" s="152">
        <v>0.39935469918412975</v>
      </c>
      <c r="G109" s="152">
        <v>0.39662385392621652</v>
      </c>
      <c r="H109" s="152">
        <v>0.39167949970013244</v>
      </c>
      <c r="I109" s="152">
        <v>0.38485053051509527</v>
      </c>
      <c r="J109" s="152">
        <v>0.37981504918907216</v>
      </c>
      <c r="K109" s="152">
        <v>0.37830720068175872</v>
      </c>
      <c r="L109" s="152">
        <v>0.37564684115110847</v>
      </c>
      <c r="M109" s="152">
        <v>0.37371800339331401</v>
      </c>
      <c r="N109" s="152">
        <v>0.37139009304249432</v>
      </c>
      <c r="O109" s="152">
        <v>0.36711964910363282</v>
      </c>
      <c r="P109" s="152">
        <v>0.36404381673627872</v>
      </c>
      <c r="Q109" s="152">
        <v>0.36270846645647192</v>
      </c>
      <c r="R109" s="152">
        <v>0.36542418094895684</v>
      </c>
      <c r="S109" s="152">
        <v>0.36906766872322638</v>
      </c>
      <c r="T109" s="153">
        <v>2</v>
      </c>
      <c r="U109" s="8"/>
      <c r="V109" s="8"/>
      <c r="W109" s="8"/>
      <c r="X109" s="8"/>
      <c r="Y109" s="8"/>
      <c r="Z109" s="8"/>
      <c r="AA109" s="8"/>
      <c r="AB109" s="8"/>
      <c r="AD109" s="7">
        <v>7.8499960951083914</v>
      </c>
      <c r="AE109" s="7">
        <v>7.9148204342612756</v>
      </c>
      <c r="AF109" s="7">
        <v>7.9936917748404586</v>
      </c>
      <c r="AG109" s="7">
        <v>8.0686965091479017</v>
      </c>
      <c r="AH109" s="7">
        <v>8.1213477754360088</v>
      </c>
      <c r="AI109" s="7">
        <v>8.151752803259269</v>
      </c>
      <c r="AJ109" s="7">
        <v>8.1703987343434221</v>
      </c>
      <c r="AK109" s="7">
        <v>8.2191070067016678</v>
      </c>
      <c r="AL109" s="7">
        <v>8.2870531313947104</v>
      </c>
      <c r="AM109" s="7">
        <v>8.3641712466341556</v>
      </c>
      <c r="AN109" s="7">
        <v>8.3028049174903327</v>
      </c>
      <c r="AO109" s="7">
        <v>8.4541772634998669</v>
      </c>
      <c r="AP109" s="7">
        <v>8.51001571658845</v>
      </c>
      <c r="AQ109" s="7">
        <v>8.5564622602730953</v>
      </c>
      <c r="AR109" s="7">
        <v>8.5116299486048828</v>
      </c>
      <c r="AS109" s="7">
        <v>8.5585633869722795</v>
      </c>
      <c r="AV109" s="11" t="s">
        <v>245</v>
      </c>
      <c r="AW109" s="8">
        <f t="shared" si="70"/>
        <v>-6.6763051709174334E-2</v>
      </c>
      <c r="AX109" s="8">
        <f t="shared" si="71"/>
        <v>0.93171611075552641</v>
      </c>
      <c r="AZ109" s="11" t="s">
        <v>339</v>
      </c>
      <c r="BA109" s="8">
        <v>2.1322913817352462E-4</v>
      </c>
      <c r="BB109" s="8">
        <v>1.4100018759084819E-4</v>
      </c>
      <c r="BE109" s="31" t="s">
        <v>244</v>
      </c>
      <c r="BF109" s="32" t="s">
        <v>245</v>
      </c>
      <c r="BG109" s="40">
        <f t="shared" si="38"/>
        <v>0.3948002967717622</v>
      </c>
      <c r="BH109" s="40">
        <f t="shared" si="39"/>
        <v>0.38987364699614302</v>
      </c>
      <c r="BI109" s="40">
        <f t="shared" si="40"/>
        <v>0.38387942511212514</v>
      </c>
      <c r="BJ109" s="40">
        <f t="shared" si="41"/>
        <v>0.37817906530475942</v>
      </c>
      <c r="BK109" s="40">
        <f t="shared" si="42"/>
        <v>0.37417756906686328</v>
      </c>
      <c r="BL109" s="40">
        <f t="shared" si="43"/>
        <v>0.37186678695229547</v>
      </c>
      <c r="BM109" s="40">
        <f t="shared" si="44"/>
        <v>0.37044969618989987</v>
      </c>
      <c r="BN109" s="40">
        <f t="shared" si="45"/>
        <v>0.36674786749067323</v>
      </c>
      <c r="BO109" s="40">
        <f t="shared" si="46"/>
        <v>0.361583962014002</v>
      </c>
      <c r="BP109" s="40">
        <f t="shared" si="47"/>
        <v>0.35572298525580415</v>
      </c>
      <c r="BQ109" s="40">
        <f t="shared" si="48"/>
        <v>0.36038682627073471</v>
      </c>
      <c r="BR109" s="40">
        <f t="shared" si="49"/>
        <v>0.34888252797401009</v>
      </c>
      <c r="BS109" s="40">
        <f t="shared" si="50"/>
        <v>0.34463880553927773</v>
      </c>
      <c r="BT109" s="40">
        <f t="shared" si="51"/>
        <v>0.34110886821924469</v>
      </c>
      <c r="BU109" s="40">
        <f t="shared" si="52"/>
        <v>0.34451612390602893</v>
      </c>
      <c r="BV109" s="40">
        <f t="shared" si="53"/>
        <v>0.34094918259010676</v>
      </c>
      <c r="BX109" s="31" t="s">
        <v>244</v>
      </c>
      <c r="BY109" s="32" t="s">
        <v>245</v>
      </c>
      <c r="BZ109" s="40">
        <f t="shared" si="54"/>
        <v>-1.6513160150379069E-2</v>
      </c>
      <c r="CA109" s="40">
        <f t="shared" si="55"/>
        <v>-1.8718632094213039E-2</v>
      </c>
      <c r="CB109" s="40">
        <f t="shared" si="56"/>
        <v>-1.5475274072004608E-2</v>
      </c>
      <c r="CC109" s="40">
        <f t="shared" si="57"/>
        <v>-1.8444788621457098E-2</v>
      </c>
      <c r="CD109" s="40">
        <f t="shared" si="58"/>
        <v>-1.7501930633269158E-2</v>
      </c>
      <c r="CE109" s="40">
        <f t="shared" si="59"/>
        <v>-1.2983743562799799E-2</v>
      </c>
      <c r="CF109" s="40">
        <f t="shared" si="60"/>
        <v>-9.3653529991722939E-3</v>
      </c>
      <c r="CG109" s="40">
        <f t="shared" si="61"/>
        <v>-1.1559333191085486E-2</v>
      </c>
      <c r="CH109" s="40">
        <f t="shared" si="62"/>
        <v>-1.4062879137106465E-2</v>
      </c>
      <c r="CI109" s="40">
        <f t="shared" si="63"/>
        <v>-1.7995018137509866E-2</v>
      </c>
      <c r="CJ109" s="40">
        <f t="shared" si="64"/>
        <v>-1.1003266771759612E-2</v>
      </c>
      <c r="CK109" s="40">
        <f t="shared" si="65"/>
        <v>-1.8237121129622724E-2</v>
      </c>
      <c r="CL109" s="40">
        <f t="shared" si="66"/>
        <v>-1.9405011197000999E-2</v>
      </c>
      <c r="CM109" s="40">
        <f t="shared" si="67"/>
        <v>-2.1599598237227235E-2</v>
      </c>
      <c r="CN109" s="40">
        <f t="shared" si="68"/>
        <v>-2.0908057042927919E-2</v>
      </c>
      <c r="CO109" s="40">
        <f t="shared" si="69"/>
        <v>-2.8118486133119625E-2</v>
      </c>
      <c r="CQ109" s="11"/>
      <c r="CR109" s="40"/>
    </row>
    <row r="110" spans="2:96">
      <c r="B110" s="31" t="s">
        <v>246</v>
      </c>
      <c r="C110" s="32" t="s">
        <v>247</v>
      </c>
      <c r="D110" s="152">
        <v>0.5302765889084381</v>
      </c>
      <c r="E110" s="152">
        <v>0.52922159576557104</v>
      </c>
      <c r="F110" s="152">
        <v>0.5269695744534133</v>
      </c>
      <c r="G110" s="152">
        <v>0.52869630306075355</v>
      </c>
      <c r="H110" s="152">
        <v>0.52813538038205354</v>
      </c>
      <c r="I110" s="152">
        <v>0.52583638765088525</v>
      </c>
      <c r="J110" s="152">
        <v>0.52974273507205372</v>
      </c>
      <c r="K110" s="152">
        <v>0.5282161812918319</v>
      </c>
      <c r="L110" s="152">
        <v>0.52419869990260082</v>
      </c>
      <c r="M110" s="152">
        <v>0.51825985108002348</v>
      </c>
      <c r="N110" s="152">
        <v>0.52287603400639571</v>
      </c>
      <c r="O110" s="152">
        <v>0.52362925394040205</v>
      </c>
      <c r="P110" s="152">
        <v>0.5214972105124549</v>
      </c>
      <c r="Q110" s="152">
        <v>0.52046168249874047</v>
      </c>
      <c r="R110" s="152">
        <v>0.52344858477726164</v>
      </c>
      <c r="S110" s="152">
        <v>0.52564294022038471</v>
      </c>
      <c r="T110" s="153">
        <v>1</v>
      </c>
      <c r="U110" s="8"/>
      <c r="V110" s="8"/>
      <c r="W110" s="8"/>
      <c r="X110" s="8"/>
      <c r="Y110" s="8"/>
      <c r="Z110" s="8"/>
      <c r="AA110" s="8"/>
      <c r="AB110" s="8"/>
      <c r="AD110" s="7">
        <v>6.5474078770837751</v>
      </c>
      <c r="AE110" s="7">
        <v>6.5601722167746388</v>
      </c>
      <c r="AF110" s="7">
        <v>6.6069111392299096</v>
      </c>
      <c r="AG110" s="7">
        <v>6.64657814533797</v>
      </c>
      <c r="AH110" s="7">
        <v>6.69203242750112</v>
      </c>
      <c r="AI110" s="7">
        <v>6.7026408030378661</v>
      </c>
      <c r="AJ110" s="7">
        <v>6.7947118183649007</v>
      </c>
      <c r="AK110" s="7">
        <v>6.8122179188913465</v>
      </c>
      <c r="AL110" s="7">
        <v>6.8601174790434758</v>
      </c>
      <c r="AM110" s="7">
        <v>6.8576362111276126</v>
      </c>
      <c r="AN110" s="7">
        <v>6.8926504753004343</v>
      </c>
      <c r="AO110" s="7">
        <v>6.9204723170374649</v>
      </c>
      <c r="AP110" s="7">
        <v>6.9388662758997208</v>
      </c>
      <c r="AQ110" s="7">
        <v>6.9630578927085951</v>
      </c>
      <c r="AR110" s="7">
        <v>6.9814782568092237</v>
      </c>
      <c r="AS110" s="7">
        <v>7.0131625355803315</v>
      </c>
      <c r="AV110" s="11" t="s">
        <v>247</v>
      </c>
      <c r="AW110" s="8">
        <f t="shared" si="70"/>
        <v>-1.6391050192504572E-2</v>
      </c>
      <c r="AX110" s="8">
        <f t="shared" si="71"/>
        <v>0.50171061670206729</v>
      </c>
      <c r="AZ110" s="11" t="s">
        <v>206</v>
      </c>
      <c r="BA110" s="8">
        <v>1.042283991028015E-3</v>
      </c>
      <c r="BB110" s="8">
        <v>1.8074094392797103E-3</v>
      </c>
      <c r="BE110" s="31" t="s">
        <v>246</v>
      </c>
      <c r="BF110" s="32" t="s">
        <v>247</v>
      </c>
      <c r="BG110" s="40">
        <f t="shared" si="38"/>
        <v>0.49379700134163307</v>
      </c>
      <c r="BH110" s="40">
        <f t="shared" si="39"/>
        <v>0.49282691152512742</v>
      </c>
      <c r="BI110" s="40">
        <f t="shared" si="40"/>
        <v>0.48927475341852689</v>
      </c>
      <c r="BJ110" s="40">
        <f t="shared" si="41"/>
        <v>0.48626006095431429</v>
      </c>
      <c r="BK110" s="40">
        <f t="shared" si="42"/>
        <v>0.48280553550991478</v>
      </c>
      <c r="BL110" s="40">
        <f t="shared" si="43"/>
        <v>0.48199929896912208</v>
      </c>
      <c r="BM110" s="40">
        <f t="shared" si="44"/>
        <v>0.47500190180426749</v>
      </c>
      <c r="BN110" s="40">
        <f t="shared" si="45"/>
        <v>0.47367143816425761</v>
      </c>
      <c r="BO110" s="40">
        <f t="shared" si="46"/>
        <v>0.47003107159269575</v>
      </c>
      <c r="BP110" s="40">
        <f t="shared" si="47"/>
        <v>0.47021964795430138</v>
      </c>
      <c r="BQ110" s="40">
        <f t="shared" si="48"/>
        <v>0.46755856387716699</v>
      </c>
      <c r="BR110" s="40">
        <f t="shared" si="49"/>
        <v>0.46544410390515267</v>
      </c>
      <c r="BS110" s="40">
        <f t="shared" si="50"/>
        <v>0.46404616303162116</v>
      </c>
      <c r="BT110" s="40">
        <f t="shared" si="51"/>
        <v>0.46220760015414675</v>
      </c>
      <c r="BU110" s="40">
        <f t="shared" si="52"/>
        <v>0.460807652482499</v>
      </c>
      <c r="BV110" s="40">
        <f t="shared" si="53"/>
        <v>0.45839964729589477</v>
      </c>
      <c r="BX110" s="31" t="s">
        <v>246</v>
      </c>
      <c r="BY110" s="32" t="s">
        <v>247</v>
      </c>
      <c r="BZ110" s="40">
        <f t="shared" si="54"/>
        <v>-3.6479587566805027E-2</v>
      </c>
      <c r="CA110" s="40">
        <f t="shared" si="55"/>
        <v>-3.639468424044362E-2</v>
      </c>
      <c r="CB110" s="40">
        <f t="shared" si="56"/>
        <v>-3.7694821034886417E-2</v>
      </c>
      <c r="CC110" s="40">
        <f t="shared" si="57"/>
        <v>-4.2436242106439259E-2</v>
      </c>
      <c r="CD110" s="40">
        <f t="shared" si="58"/>
        <v>-4.5329844872138758E-2</v>
      </c>
      <c r="CE110" s="40">
        <f t="shared" si="59"/>
        <v>-4.383708868176317E-2</v>
      </c>
      <c r="CF110" s="40">
        <f t="shared" si="60"/>
        <v>-5.4740833267786226E-2</v>
      </c>
      <c r="CG110" s="40">
        <f t="shared" si="61"/>
        <v>-5.4544743127574291E-2</v>
      </c>
      <c r="CH110" s="40">
        <f t="shared" si="62"/>
        <v>-5.4167628309905069E-2</v>
      </c>
      <c r="CI110" s="40">
        <f t="shared" si="63"/>
        <v>-4.8040203125722103E-2</v>
      </c>
      <c r="CJ110" s="40">
        <f t="shared" si="64"/>
        <v>-5.5317470129228719E-2</v>
      </c>
      <c r="CK110" s="40">
        <f t="shared" si="65"/>
        <v>-5.8185150035249378E-2</v>
      </c>
      <c r="CL110" s="40">
        <f t="shared" si="66"/>
        <v>-5.7451047480833739E-2</v>
      </c>
      <c r="CM110" s="40">
        <f t="shared" si="67"/>
        <v>-5.8254082344593727E-2</v>
      </c>
      <c r="CN110" s="40">
        <f t="shared" si="68"/>
        <v>-6.2640932294762641E-2</v>
      </c>
      <c r="CO110" s="40">
        <f t="shared" si="69"/>
        <v>-6.7243292924489939E-2</v>
      </c>
      <c r="CQ110" s="11"/>
      <c r="CR110" s="40"/>
    </row>
    <row r="111" spans="2:96">
      <c r="B111" s="31" t="s">
        <v>248</v>
      </c>
      <c r="C111" s="32" t="s">
        <v>249</v>
      </c>
      <c r="D111" s="152">
        <v>0.23417953153906113</v>
      </c>
      <c r="E111" s="152">
        <v>0.23370729476954899</v>
      </c>
      <c r="F111" s="152">
        <v>0.23070728022225898</v>
      </c>
      <c r="G111" s="152">
        <v>0.22697851364730226</v>
      </c>
      <c r="H111" s="152">
        <v>0.23073798419486327</v>
      </c>
      <c r="I111" s="152">
        <v>0.23192834905136728</v>
      </c>
      <c r="J111" s="152">
        <v>0.23096065933631008</v>
      </c>
      <c r="K111" s="152">
        <v>0.2319055712472691</v>
      </c>
      <c r="L111" s="152">
        <v>0.25982151588091579</v>
      </c>
      <c r="M111" s="152">
        <v>0.2495848044856418</v>
      </c>
      <c r="N111" s="152">
        <v>0.25211858889824101</v>
      </c>
      <c r="O111" s="152">
        <v>0.24624518069317977</v>
      </c>
      <c r="P111" s="152">
        <v>0.25815868441223494</v>
      </c>
      <c r="Q111" s="152">
        <v>0.26243764505690265</v>
      </c>
      <c r="R111" s="152">
        <v>0.26683076304238557</v>
      </c>
      <c r="S111" s="152">
        <v>0.27117354769402097</v>
      </c>
      <c r="T111" s="153">
        <v>4</v>
      </c>
      <c r="U111" s="8"/>
      <c r="V111" s="8"/>
      <c r="W111" s="8"/>
      <c r="X111" s="8"/>
      <c r="Y111" s="8"/>
      <c r="Z111" s="8"/>
      <c r="AA111" s="8"/>
      <c r="AB111" s="8"/>
      <c r="AD111" s="7">
        <v>9.7271900233497028</v>
      </c>
      <c r="AE111" s="7">
        <v>9.7589903839398069</v>
      </c>
      <c r="AF111" s="7">
        <v>9.8023612387176886</v>
      </c>
      <c r="AG111" s="7">
        <v>9.8471385634892883</v>
      </c>
      <c r="AH111" s="7">
        <v>9.8854962324013549</v>
      </c>
      <c r="AI111" s="7">
        <v>9.9294664104262793</v>
      </c>
      <c r="AJ111" s="7">
        <v>9.905506658668493</v>
      </c>
      <c r="AK111" s="7">
        <v>9.9238921195646892</v>
      </c>
      <c r="AL111" s="7">
        <v>9.9141509898404383</v>
      </c>
      <c r="AM111" s="7">
        <v>9.9163844239808228</v>
      </c>
      <c r="AN111" s="7">
        <v>9.9502780265683946</v>
      </c>
      <c r="AO111" s="7">
        <v>9.978808328073896</v>
      </c>
      <c r="AP111" s="7">
        <v>10.008628007007154</v>
      </c>
      <c r="AQ111" s="7">
        <v>10.026976554530695</v>
      </c>
      <c r="AR111" s="7">
        <v>9.9982172555385311</v>
      </c>
      <c r="AS111" s="7">
        <v>10.016420194509639</v>
      </c>
      <c r="AV111" s="11" t="s">
        <v>249</v>
      </c>
      <c r="AW111" s="8">
        <f t="shared" si="70"/>
        <v>0.12187081635438411</v>
      </c>
      <c r="AX111" s="8">
        <f t="shared" si="71"/>
        <v>0.52481315573984844</v>
      </c>
      <c r="AZ111" s="11" t="s">
        <v>375</v>
      </c>
      <c r="BA111" s="8">
        <v>1.5191377597264489E-3</v>
      </c>
      <c r="BB111" s="8">
        <v>2.4349463401116553E-3</v>
      </c>
      <c r="BE111" s="31" t="s">
        <v>248</v>
      </c>
      <c r="BF111" s="32" t="s">
        <v>249</v>
      </c>
      <c r="BG111" s="40">
        <f t="shared" si="38"/>
        <v>0.2521335582254226</v>
      </c>
      <c r="BH111" s="40">
        <f t="shared" si="39"/>
        <v>0.24971673082057466</v>
      </c>
      <c r="BI111" s="40">
        <f t="shared" si="40"/>
        <v>0.24642054585745565</v>
      </c>
      <c r="BJ111" s="40">
        <f t="shared" si="41"/>
        <v>0.24301746917481404</v>
      </c>
      <c r="BK111" s="40">
        <f t="shared" si="42"/>
        <v>0.24010228633749697</v>
      </c>
      <c r="BL111" s="40">
        <f t="shared" si="43"/>
        <v>0.23676055280760278</v>
      </c>
      <c r="BM111" s="40">
        <f t="shared" si="44"/>
        <v>0.23858149394119454</v>
      </c>
      <c r="BN111" s="40">
        <f t="shared" si="45"/>
        <v>0.23718419891308362</v>
      </c>
      <c r="BO111" s="40">
        <f t="shared" si="46"/>
        <v>0.23792452477212667</v>
      </c>
      <c r="BP111" s="40">
        <f t="shared" si="47"/>
        <v>0.2377547837774574</v>
      </c>
      <c r="BQ111" s="40">
        <f t="shared" si="48"/>
        <v>0.23517886998080195</v>
      </c>
      <c r="BR111" s="40">
        <f t="shared" si="49"/>
        <v>0.2330105670663839</v>
      </c>
      <c r="BS111" s="40">
        <f t="shared" si="50"/>
        <v>0.23074427146745624</v>
      </c>
      <c r="BT111" s="40">
        <f t="shared" si="51"/>
        <v>0.22934978185566712</v>
      </c>
      <c r="BU111" s="40">
        <f t="shared" si="52"/>
        <v>0.23153548857907158</v>
      </c>
      <c r="BV111" s="40">
        <f t="shared" si="53"/>
        <v>0.23015206521726739</v>
      </c>
      <c r="BX111" s="31" t="s">
        <v>248</v>
      </c>
      <c r="BY111" s="32" t="s">
        <v>249</v>
      </c>
      <c r="BZ111" s="40">
        <f t="shared" si="54"/>
        <v>1.7954026686361479E-2</v>
      </c>
      <c r="CA111" s="40">
        <f t="shared" si="55"/>
        <v>1.6009436051025672E-2</v>
      </c>
      <c r="CB111" s="40">
        <f t="shared" si="56"/>
        <v>1.5713265635196677E-2</v>
      </c>
      <c r="CC111" s="40">
        <f t="shared" si="57"/>
        <v>1.6038955527511778E-2</v>
      </c>
      <c r="CD111" s="40">
        <f t="shared" si="58"/>
        <v>9.3643021426337014E-3</v>
      </c>
      <c r="CE111" s="40">
        <f t="shared" si="59"/>
        <v>4.832203756235498E-3</v>
      </c>
      <c r="CF111" s="40">
        <f t="shared" si="60"/>
        <v>7.6208346048844688E-3</v>
      </c>
      <c r="CG111" s="40">
        <f t="shared" si="61"/>
        <v>5.2786276658145226E-3</v>
      </c>
      <c r="CH111" s="40">
        <f t="shared" si="62"/>
        <v>-2.1896991108789121E-2</v>
      </c>
      <c r="CI111" s="40">
        <f t="shared" si="63"/>
        <v>-1.1830020708184397E-2</v>
      </c>
      <c r="CJ111" s="40">
        <f t="shared" si="64"/>
        <v>-1.6939718917439062E-2</v>
      </c>
      <c r="CK111" s="40">
        <f t="shared" si="65"/>
        <v>-1.3234613626795871E-2</v>
      </c>
      <c r="CL111" s="40">
        <f t="shared" si="66"/>
        <v>-2.7414412944778699E-2</v>
      </c>
      <c r="CM111" s="40">
        <f t="shared" si="67"/>
        <v>-3.3087863201235523E-2</v>
      </c>
      <c r="CN111" s="40">
        <f t="shared" si="68"/>
        <v>-3.5295274463313986E-2</v>
      </c>
      <c r="CO111" s="40">
        <f t="shared" si="69"/>
        <v>-4.1021482476753579E-2</v>
      </c>
      <c r="CQ111" s="11"/>
      <c r="CR111" s="40"/>
    </row>
    <row r="112" spans="2:96">
      <c r="B112" s="31" t="s">
        <v>250</v>
      </c>
      <c r="C112" s="32" t="s">
        <v>251</v>
      </c>
      <c r="D112" s="152">
        <v>0.47885846910965418</v>
      </c>
      <c r="E112" s="152">
        <v>0.47728025230482202</v>
      </c>
      <c r="F112" s="152">
        <v>0.47512593679998988</v>
      </c>
      <c r="G112" s="152">
        <v>0.47428478249515776</v>
      </c>
      <c r="H112" s="152">
        <v>0.47523546518615883</v>
      </c>
      <c r="I112" s="152">
        <v>0.47710304584743923</v>
      </c>
      <c r="J112" s="152">
        <v>0.4786814513379733</v>
      </c>
      <c r="K112" s="152">
        <v>0.47969878730350729</v>
      </c>
      <c r="L112" s="152">
        <v>0.48424307365654123</v>
      </c>
      <c r="M112" s="152">
        <v>0.48438331531374185</v>
      </c>
      <c r="N112" s="152">
        <v>0.48701913205010916</v>
      </c>
      <c r="O112" s="152">
        <v>0.49445453447814308</v>
      </c>
      <c r="P112" s="152">
        <v>0.4953048967381215</v>
      </c>
      <c r="Q112" s="152">
        <v>0.49770990976059998</v>
      </c>
      <c r="R112" s="152">
        <v>0.49500164616586106</v>
      </c>
      <c r="S112" s="152">
        <v>0.49783994594538256</v>
      </c>
      <c r="T112" s="153">
        <v>2</v>
      </c>
      <c r="U112" s="8"/>
      <c r="V112" s="8"/>
      <c r="W112" s="8"/>
      <c r="X112" s="8"/>
      <c r="Y112" s="8"/>
      <c r="Z112" s="8"/>
      <c r="AA112" s="8"/>
      <c r="AB112" s="8"/>
      <c r="AD112" s="7">
        <v>7.6678739411274801</v>
      </c>
      <c r="AE112" s="7">
        <v>7.6983331486121882</v>
      </c>
      <c r="AF112" s="7">
        <v>7.7287923560968972</v>
      </c>
      <c r="AG112" s="7">
        <v>7.7592515635816053</v>
      </c>
      <c r="AH112" s="7">
        <v>7.7897107710663143</v>
      </c>
      <c r="AI112" s="7">
        <v>7.8201699785510224</v>
      </c>
      <c r="AJ112" s="7">
        <v>7.8506291860357313</v>
      </c>
      <c r="AK112" s="7">
        <v>7.8810883935204394</v>
      </c>
      <c r="AL112" s="7">
        <v>7.9115476010051484</v>
      </c>
      <c r="AM112" s="7">
        <v>7.9420068084898565</v>
      </c>
      <c r="AN112" s="7">
        <v>7.9724660159745655</v>
      </c>
      <c r="AO112" s="7">
        <v>8.0020248182161104</v>
      </c>
      <c r="AP112" s="7">
        <v>8.0315836204576545</v>
      </c>
      <c r="AQ112" s="7">
        <v>8.0611424226991986</v>
      </c>
      <c r="AR112" s="7">
        <v>8.0907012249407426</v>
      </c>
      <c r="AS112" s="7">
        <v>8.1204000552457813</v>
      </c>
      <c r="AV112" s="11" t="s">
        <v>251</v>
      </c>
      <c r="AW112" s="8">
        <f t="shared" si="70"/>
        <v>5.6313159325267995E-2</v>
      </c>
      <c r="AX112" s="8">
        <f t="shared" si="71"/>
        <v>0.84973438479307239</v>
      </c>
      <c r="AZ112" s="11" t="s">
        <v>111</v>
      </c>
      <c r="BA112" s="8">
        <v>1.9278521913033671E-3</v>
      </c>
      <c r="BB112" s="8">
        <v>2.5614052692143497E-3</v>
      </c>
      <c r="BE112" s="31" t="s">
        <v>250</v>
      </c>
      <c r="BF112" s="32" t="s">
        <v>251</v>
      </c>
      <c r="BG112" s="40">
        <f t="shared" si="38"/>
        <v>0.40864158047431143</v>
      </c>
      <c r="BH112" s="40">
        <f t="shared" si="39"/>
        <v>0.40632668070547362</v>
      </c>
      <c r="BI112" s="40">
        <f t="shared" si="40"/>
        <v>0.40401178093663581</v>
      </c>
      <c r="BJ112" s="40">
        <f t="shared" si="41"/>
        <v>0.401696881167798</v>
      </c>
      <c r="BK112" s="40">
        <f t="shared" si="42"/>
        <v>0.39938198139896008</v>
      </c>
      <c r="BL112" s="40">
        <f t="shared" si="43"/>
        <v>0.39706708163012228</v>
      </c>
      <c r="BM112" s="40">
        <f t="shared" si="44"/>
        <v>0.39475218186128436</v>
      </c>
      <c r="BN112" s="40">
        <f t="shared" si="45"/>
        <v>0.39243728209244655</v>
      </c>
      <c r="BO112" s="40">
        <f t="shared" si="46"/>
        <v>0.39012238232360863</v>
      </c>
      <c r="BP112" s="40">
        <f t="shared" si="47"/>
        <v>0.38780748255477082</v>
      </c>
      <c r="BQ112" s="40">
        <f t="shared" si="48"/>
        <v>0.38549258278593301</v>
      </c>
      <c r="BR112" s="40">
        <f t="shared" si="49"/>
        <v>0.38324611381557561</v>
      </c>
      <c r="BS112" s="40">
        <f t="shared" si="50"/>
        <v>0.3809996448452182</v>
      </c>
      <c r="BT112" s="40">
        <f t="shared" si="51"/>
        <v>0.3787531758748609</v>
      </c>
      <c r="BU112" s="40">
        <f t="shared" si="52"/>
        <v>0.3765067069045035</v>
      </c>
      <c r="BV112" s="40">
        <f t="shared" si="53"/>
        <v>0.37424959580132056</v>
      </c>
      <c r="BX112" s="31" t="s">
        <v>250</v>
      </c>
      <c r="BY112" s="32" t="s">
        <v>251</v>
      </c>
      <c r="BZ112" s="40">
        <f t="shared" si="54"/>
        <v>-7.0216888635342756E-2</v>
      </c>
      <c r="CA112" s="40">
        <f t="shared" si="55"/>
        <v>-7.0953571599348397E-2</v>
      </c>
      <c r="CB112" s="40">
        <f t="shared" si="56"/>
        <v>-7.1114155863354067E-2</v>
      </c>
      <c r="CC112" s="40">
        <f t="shared" si="57"/>
        <v>-7.2587901327359761E-2</v>
      </c>
      <c r="CD112" s="40">
        <f t="shared" si="58"/>
        <v>-7.585348378719875E-2</v>
      </c>
      <c r="CE112" s="40">
        <f t="shared" si="59"/>
        <v>-8.0035964217316957E-2</v>
      </c>
      <c r="CF112" s="40">
        <f t="shared" si="60"/>
        <v>-8.3929269476688939E-2</v>
      </c>
      <c r="CG112" s="40">
        <f t="shared" si="61"/>
        <v>-8.7261505211060741E-2</v>
      </c>
      <c r="CH112" s="40">
        <f t="shared" si="62"/>
        <v>-9.4120691332932604E-2</v>
      </c>
      <c r="CI112" s="40">
        <f t="shared" si="63"/>
        <v>-9.6575832758971025E-2</v>
      </c>
      <c r="CJ112" s="40">
        <f t="shared" si="64"/>
        <v>-0.10152654926417615</v>
      </c>
      <c r="CK112" s="40">
        <f t="shared" si="65"/>
        <v>-0.11120842066256748</v>
      </c>
      <c r="CL112" s="40">
        <f t="shared" si="66"/>
        <v>-0.1143052518929033</v>
      </c>
      <c r="CM112" s="40">
        <f t="shared" si="67"/>
        <v>-0.11895673388573907</v>
      </c>
      <c r="CN112" s="40">
        <f t="shared" si="68"/>
        <v>-0.11849493926135757</v>
      </c>
      <c r="CO112" s="40">
        <f t="shared" si="69"/>
        <v>-0.123590350144062</v>
      </c>
      <c r="CQ112" s="11"/>
      <c r="CR112" s="40"/>
    </row>
    <row r="113" spans="2:96">
      <c r="B113" s="31" t="s">
        <v>252</v>
      </c>
      <c r="C113" s="32" t="s">
        <v>253</v>
      </c>
      <c r="D113" s="152">
        <v>0.52540111096125042</v>
      </c>
      <c r="E113" s="152">
        <v>0.5222636202585107</v>
      </c>
      <c r="F113" s="152">
        <v>0.52794331027809183</v>
      </c>
      <c r="G113" s="152">
        <v>0.53572749245921825</v>
      </c>
      <c r="H113" s="152">
        <v>0.52562629825690954</v>
      </c>
      <c r="I113" s="152">
        <v>0.51823330711293425</v>
      </c>
      <c r="J113" s="152">
        <v>0.52252454399785131</v>
      </c>
      <c r="K113" s="152">
        <v>0.52055781840033055</v>
      </c>
      <c r="L113" s="152">
        <v>0.51647375738074541</v>
      </c>
      <c r="M113" s="152">
        <v>0.50647986943209533</v>
      </c>
      <c r="N113" s="152">
        <v>0.51431606215475811</v>
      </c>
      <c r="O113" s="152">
        <v>0.50139672226036436</v>
      </c>
      <c r="P113" s="152">
        <v>0.49793645923345031</v>
      </c>
      <c r="Q113" s="152">
        <v>0.50163711824032609</v>
      </c>
      <c r="R113" s="152">
        <v>0.5042161821476554</v>
      </c>
      <c r="S113" s="152">
        <v>0.50800966788866919</v>
      </c>
      <c r="T113" s="153">
        <v>1</v>
      </c>
      <c r="U113" s="8"/>
      <c r="V113" s="8"/>
      <c r="W113" s="8"/>
      <c r="X113" s="8"/>
      <c r="Y113" s="8"/>
      <c r="Z113" s="8"/>
      <c r="AA113" s="8"/>
      <c r="AB113" s="8"/>
      <c r="AD113" s="7">
        <v>7.3728659033010757</v>
      </c>
      <c r="AE113" s="7">
        <v>7.4022550293970513</v>
      </c>
      <c r="AF113" s="7">
        <v>7.3336548807287203</v>
      </c>
      <c r="AG113" s="7">
        <v>7.333588226671111</v>
      </c>
      <c r="AH113" s="7">
        <v>7.3705223580256387</v>
      </c>
      <c r="AI113" s="7">
        <v>7.3610771137283075</v>
      </c>
      <c r="AJ113" s="7">
        <v>7.3616963307149854</v>
      </c>
      <c r="AK113" s="7">
        <v>7.3447286770699032</v>
      </c>
      <c r="AL113" s="7">
        <v>7.371550667622329</v>
      </c>
      <c r="AM113" s="7">
        <v>7.3949895401683134</v>
      </c>
      <c r="AN113" s="7">
        <v>7.4217167636463754</v>
      </c>
      <c r="AO113" s="7">
        <v>7.5735378764397909</v>
      </c>
      <c r="AP113" s="7">
        <v>7.4900466086983473</v>
      </c>
      <c r="AQ113" s="7">
        <v>7.5020907312854446</v>
      </c>
      <c r="AR113" s="7">
        <v>7.4681477427874086</v>
      </c>
      <c r="AS113" s="7">
        <v>7.4799268711647873</v>
      </c>
      <c r="AV113" s="11" t="s">
        <v>253</v>
      </c>
      <c r="AW113" s="8">
        <f t="shared" si="70"/>
        <v>-0.13539962709956982</v>
      </c>
      <c r="AX113" s="8">
        <f t="shared" si="71"/>
        <v>0.74308576370922341</v>
      </c>
      <c r="AZ113" s="11" t="s">
        <v>391</v>
      </c>
      <c r="BA113" s="8">
        <v>2.159941250238166E-3</v>
      </c>
      <c r="BB113" s="8">
        <v>3.6050135202709839E-2</v>
      </c>
      <c r="BE113" s="31" t="s">
        <v>252</v>
      </c>
      <c r="BF113" s="32" t="s">
        <v>253</v>
      </c>
      <c r="BG113" s="40">
        <f t="shared" si="38"/>
        <v>0.43106219134911816</v>
      </c>
      <c r="BH113" s="40">
        <f t="shared" si="39"/>
        <v>0.42882861776582404</v>
      </c>
      <c r="BI113" s="40">
        <f t="shared" si="40"/>
        <v>0.4340422290646172</v>
      </c>
      <c r="BJ113" s="40">
        <f t="shared" si="41"/>
        <v>0.43404729477299553</v>
      </c>
      <c r="BK113" s="40">
        <f t="shared" si="42"/>
        <v>0.43124030079005138</v>
      </c>
      <c r="BL113" s="40">
        <f t="shared" si="43"/>
        <v>0.43195813935664862</v>
      </c>
      <c r="BM113" s="40">
        <f t="shared" si="44"/>
        <v>0.43191107886566105</v>
      </c>
      <c r="BN113" s="40">
        <f t="shared" si="45"/>
        <v>0.43320062054268738</v>
      </c>
      <c r="BO113" s="40">
        <f t="shared" si="46"/>
        <v>0.43116214926070295</v>
      </c>
      <c r="BP113" s="40">
        <f t="shared" si="47"/>
        <v>0.42938079494720816</v>
      </c>
      <c r="BQ113" s="40">
        <f t="shared" si="48"/>
        <v>0.42734952596287545</v>
      </c>
      <c r="BR113" s="40">
        <f t="shared" si="49"/>
        <v>0.41581112139057586</v>
      </c>
      <c r="BS113" s="40">
        <f t="shared" si="50"/>
        <v>0.42215645773892552</v>
      </c>
      <c r="BT113" s="40">
        <f t="shared" si="51"/>
        <v>0.42124110442230622</v>
      </c>
      <c r="BU113" s="40">
        <f t="shared" si="52"/>
        <v>0.42382077154815689</v>
      </c>
      <c r="BV113" s="40">
        <f t="shared" si="53"/>
        <v>0.42292555779147611</v>
      </c>
      <c r="BX113" s="31" t="s">
        <v>252</v>
      </c>
      <c r="BY113" s="32" t="s">
        <v>253</v>
      </c>
      <c r="BZ113" s="40">
        <f t="shared" si="54"/>
        <v>-9.4338919612132255E-2</v>
      </c>
      <c r="CA113" s="40">
        <f t="shared" si="55"/>
        <v>-9.3435002492686658E-2</v>
      </c>
      <c r="CB113" s="40">
        <f t="shared" si="56"/>
        <v>-9.3901081213474624E-2</v>
      </c>
      <c r="CC113" s="40">
        <f t="shared" si="57"/>
        <v>-0.10168019768622272</v>
      </c>
      <c r="CD113" s="40">
        <f t="shared" si="58"/>
        <v>-9.4385997466858162E-2</v>
      </c>
      <c r="CE113" s="40">
        <f t="shared" si="59"/>
        <v>-8.6275167756285631E-2</v>
      </c>
      <c r="CF113" s="40">
        <f t="shared" si="60"/>
        <v>-9.0613465132190263E-2</v>
      </c>
      <c r="CG113" s="40">
        <f t="shared" si="61"/>
        <v>-8.7357197857643176E-2</v>
      </c>
      <c r="CH113" s="40">
        <f t="shared" si="62"/>
        <v>-8.5311608120042459E-2</v>
      </c>
      <c r="CI113" s="40">
        <f t="shared" si="63"/>
        <v>-7.7099074484887176E-2</v>
      </c>
      <c r="CJ113" s="40">
        <f t="shared" si="64"/>
        <v>-8.696653619188266E-2</v>
      </c>
      <c r="CK113" s="40">
        <f t="shared" si="65"/>
        <v>-8.5585600869788503E-2</v>
      </c>
      <c r="CL113" s="40">
        <f t="shared" si="66"/>
        <v>-7.5780001494524796E-2</v>
      </c>
      <c r="CM113" s="40">
        <f t="shared" si="67"/>
        <v>-8.0396013818019862E-2</v>
      </c>
      <c r="CN113" s="40">
        <f t="shared" si="68"/>
        <v>-8.0395410599498507E-2</v>
      </c>
      <c r="CO113" s="40">
        <f t="shared" si="69"/>
        <v>-8.5084110097193077E-2</v>
      </c>
      <c r="CQ113" s="11"/>
      <c r="CR113" s="40"/>
    </row>
    <row r="114" spans="2:96">
      <c r="B114" s="31" t="s">
        <v>254</v>
      </c>
      <c r="C114" s="32" t="s">
        <v>255</v>
      </c>
      <c r="D114" s="152">
        <v>0.24999661344931132</v>
      </c>
      <c r="E114" s="152">
        <v>0.24892157046911831</v>
      </c>
      <c r="F114" s="152">
        <v>0.24887958230535814</v>
      </c>
      <c r="G114" s="152">
        <v>0.24796266281419957</v>
      </c>
      <c r="H114" s="152">
        <v>0.24746222585454503</v>
      </c>
      <c r="I114" s="152">
        <v>0.24619953449088661</v>
      </c>
      <c r="J114" s="152">
        <v>0.24609495207889473</v>
      </c>
      <c r="K114" s="152">
        <v>0.24637856325264473</v>
      </c>
      <c r="L114" s="152">
        <v>0.24683825260766909</v>
      </c>
      <c r="M114" s="152">
        <v>0.24644755889795289</v>
      </c>
      <c r="N114" s="152">
        <v>0.24579864685154607</v>
      </c>
      <c r="O114" s="152">
        <v>0.25140394710710096</v>
      </c>
      <c r="P114" s="152">
        <v>0.25001091596686409</v>
      </c>
      <c r="Q114" s="152">
        <v>0.2532681514652127</v>
      </c>
      <c r="R114" s="152">
        <v>0.25693835482090049</v>
      </c>
      <c r="S114" s="152">
        <v>0.26102737761863398</v>
      </c>
      <c r="T114" s="153">
        <v>3</v>
      </c>
      <c r="U114" s="8"/>
      <c r="V114" s="8"/>
      <c r="W114" s="8"/>
      <c r="X114" s="8"/>
      <c r="Y114" s="8"/>
      <c r="Z114" s="8"/>
      <c r="AA114" s="8"/>
      <c r="AB114" s="8"/>
      <c r="AD114" s="7">
        <v>8.8969167922240437</v>
      </c>
      <c r="AE114" s="7">
        <v>8.9410622106847875</v>
      </c>
      <c r="AF114" s="7">
        <v>8.9838574619612661</v>
      </c>
      <c r="AG114" s="7">
        <v>9.0322782348418915</v>
      </c>
      <c r="AH114" s="7">
        <v>9.0453385542603115</v>
      </c>
      <c r="AI114" s="7">
        <v>9.121933624741267</v>
      </c>
      <c r="AJ114" s="7">
        <v>9.1364434712934131</v>
      </c>
      <c r="AK114" s="7">
        <v>9.1487964517132916</v>
      </c>
      <c r="AL114" s="7">
        <v>9.1743422753410577</v>
      </c>
      <c r="AM114" s="7">
        <v>9.2215989567388057</v>
      </c>
      <c r="AN114" s="7">
        <v>9.2259683131730164</v>
      </c>
      <c r="AO114" s="7">
        <v>9.2568865941876979</v>
      </c>
      <c r="AP114" s="7">
        <v>9.3044842010090196</v>
      </c>
      <c r="AQ114" s="7">
        <v>9.3476714995334742</v>
      </c>
      <c r="AR114" s="7">
        <v>9.3637529263599095</v>
      </c>
      <c r="AS114" s="7">
        <v>9.3950154743001377</v>
      </c>
      <c r="AV114" s="11" t="s">
        <v>255</v>
      </c>
      <c r="AW114" s="8">
        <f t="shared" si="70"/>
        <v>1.5680184039081089E-2</v>
      </c>
      <c r="AX114" s="8">
        <f t="shared" si="71"/>
        <v>0.31208662919600949</v>
      </c>
      <c r="AZ114" s="11" t="s">
        <v>124</v>
      </c>
      <c r="BA114" s="8">
        <v>3.3163245365390999E-3</v>
      </c>
      <c r="BB114" s="8">
        <v>2.4704231738454159E-2</v>
      </c>
      <c r="BE114" s="31" t="s">
        <v>254</v>
      </c>
      <c r="BF114" s="32" t="s">
        <v>255</v>
      </c>
      <c r="BG114" s="40">
        <f t="shared" si="38"/>
        <v>0.3152343237909726</v>
      </c>
      <c r="BH114" s="40">
        <f t="shared" si="39"/>
        <v>0.31187927198795606</v>
      </c>
      <c r="BI114" s="40">
        <f t="shared" si="40"/>
        <v>0.30862683289094373</v>
      </c>
      <c r="BJ114" s="40">
        <f t="shared" si="41"/>
        <v>0.30494685415201617</v>
      </c>
      <c r="BK114" s="40">
        <f t="shared" si="42"/>
        <v>0.30395426987621632</v>
      </c>
      <c r="BL114" s="40">
        <f t="shared" si="43"/>
        <v>0.29813304451966371</v>
      </c>
      <c r="BM114" s="40">
        <f t="shared" si="44"/>
        <v>0.29703029618170063</v>
      </c>
      <c r="BN114" s="40">
        <f t="shared" si="45"/>
        <v>0.29609146966978983</v>
      </c>
      <c r="BO114" s="40">
        <f t="shared" si="46"/>
        <v>0.29414998707407958</v>
      </c>
      <c r="BP114" s="40">
        <f t="shared" si="47"/>
        <v>0.29055847928785072</v>
      </c>
      <c r="BQ114" s="40">
        <f t="shared" si="48"/>
        <v>0.2902264081988507</v>
      </c>
      <c r="BR114" s="40">
        <f t="shared" si="49"/>
        <v>0.28787661884173488</v>
      </c>
      <c r="BS114" s="40">
        <f t="shared" si="50"/>
        <v>0.28425920072331445</v>
      </c>
      <c r="BT114" s="40">
        <f t="shared" si="51"/>
        <v>0.28097696603545597</v>
      </c>
      <c r="BU114" s="40">
        <f t="shared" si="52"/>
        <v>0.2797547775966468</v>
      </c>
      <c r="BV114" s="40">
        <f t="shared" si="53"/>
        <v>0.27737882395318947</v>
      </c>
      <c r="BX114" s="31" t="s">
        <v>254</v>
      </c>
      <c r="BY114" s="32" t="s">
        <v>255</v>
      </c>
      <c r="BZ114" s="40">
        <f t="shared" si="54"/>
        <v>6.5237710341661287E-2</v>
      </c>
      <c r="CA114" s="40">
        <f t="shared" si="55"/>
        <v>6.2957701518837755E-2</v>
      </c>
      <c r="CB114" s="40">
        <f t="shared" si="56"/>
        <v>5.9747250585585582E-2</v>
      </c>
      <c r="CC114" s="40">
        <f t="shared" si="57"/>
        <v>5.6984191337816598E-2</v>
      </c>
      <c r="CD114" s="40">
        <f t="shared" si="58"/>
        <v>5.6492044021671295E-2</v>
      </c>
      <c r="CE114" s="40">
        <f t="shared" si="59"/>
        <v>5.1933510028777108E-2</v>
      </c>
      <c r="CF114" s="40">
        <f t="shared" si="60"/>
        <v>5.0935344102805896E-2</v>
      </c>
      <c r="CG114" s="40">
        <f t="shared" si="61"/>
        <v>4.9712906417145097E-2</v>
      </c>
      <c r="CH114" s="40">
        <f t="shared" si="62"/>
        <v>4.7311734466410488E-2</v>
      </c>
      <c r="CI114" s="40">
        <f t="shared" si="63"/>
        <v>4.4110920389897834E-2</v>
      </c>
      <c r="CJ114" s="40">
        <f t="shared" si="64"/>
        <v>4.442776134730464E-2</v>
      </c>
      <c r="CK114" s="40">
        <f t="shared" si="65"/>
        <v>3.6472671734633921E-2</v>
      </c>
      <c r="CL114" s="40">
        <f t="shared" si="66"/>
        <v>3.4248284756450365E-2</v>
      </c>
      <c r="CM114" s="40">
        <f t="shared" si="67"/>
        <v>2.7708814570243268E-2</v>
      </c>
      <c r="CN114" s="40">
        <f t="shared" si="68"/>
        <v>2.2816422775746303E-2</v>
      </c>
      <c r="CO114" s="40">
        <f t="shared" si="69"/>
        <v>1.6351446334555486E-2</v>
      </c>
      <c r="CQ114" s="11"/>
      <c r="CR114" s="40"/>
    </row>
    <row r="115" spans="2:96">
      <c r="B115" s="31" t="s">
        <v>256</v>
      </c>
      <c r="C115" s="32" t="s">
        <v>257</v>
      </c>
      <c r="D115" s="152">
        <v>0.28999871105757408</v>
      </c>
      <c r="E115" s="152">
        <v>0.2924988011686846</v>
      </c>
      <c r="F115" s="152">
        <v>0.28855889151244357</v>
      </c>
      <c r="G115" s="152">
        <v>0.28923052012991401</v>
      </c>
      <c r="H115" s="152">
        <v>0.29190680655431528</v>
      </c>
      <c r="I115" s="152">
        <v>0.29085014953851396</v>
      </c>
      <c r="J115" s="152">
        <v>0.28761128940970515</v>
      </c>
      <c r="K115" s="152">
        <v>0.28565637421098777</v>
      </c>
      <c r="L115" s="152">
        <v>0.28093582470106793</v>
      </c>
      <c r="M115" s="152">
        <v>0.27620989017913017</v>
      </c>
      <c r="N115" s="152">
        <v>0.27378045689032182</v>
      </c>
      <c r="O115" s="152">
        <v>0.27385646351156506</v>
      </c>
      <c r="P115" s="152">
        <v>0.2702778958165068</v>
      </c>
      <c r="Q115" s="152">
        <v>0.27390964507997634</v>
      </c>
      <c r="R115" s="152">
        <v>0.27574489679592645</v>
      </c>
      <c r="S115" s="152">
        <v>0.27780418759961745</v>
      </c>
      <c r="T115" s="153">
        <v>3</v>
      </c>
      <c r="U115" s="8"/>
      <c r="V115" s="8"/>
      <c r="W115" s="8"/>
      <c r="X115" s="8"/>
      <c r="Y115" s="8"/>
      <c r="Z115" s="8"/>
      <c r="AA115" s="8"/>
      <c r="AB115" s="8"/>
      <c r="AD115" s="7">
        <v>9.2071646161269243</v>
      </c>
      <c r="AE115" s="7">
        <v>9.2417639924333859</v>
      </c>
      <c r="AF115" s="7">
        <v>9.2927856167360794</v>
      </c>
      <c r="AG115" s="7">
        <v>9.326679358137989</v>
      </c>
      <c r="AH115" s="7">
        <v>9.3507786663292336</v>
      </c>
      <c r="AI115" s="7">
        <v>9.4005082757428227</v>
      </c>
      <c r="AJ115" s="7">
        <v>9.3884975550587058</v>
      </c>
      <c r="AK115" s="7">
        <v>9.3865969541973993</v>
      </c>
      <c r="AL115" s="7">
        <v>9.3898882602321443</v>
      </c>
      <c r="AM115" s="7">
        <v>9.419439223255873</v>
      </c>
      <c r="AN115" s="7">
        <v>9.4408569695741189</v>
      </c>
      <c r="AO115" s="7">
        <v>9.4780825586276425</v>
      </c>
      <c r="AP115" s="7">
        <v>9.5008345524941085</v>
      </c>
      <c r="AQ115" s="7">
        <v>9.5055153663723129</v>
      </c>
      <c r="AR115" s="7">
        <v>9.4277889446258882</v>
      </c>
      <c r="AS115" s="7">
        <v>9.4454486088172764</v>
      </c>
      <c r="AV115" s="11" t="s">
        <v>257</v>
      </c>
      <c r="AW115" s="8">
        <f t="shared" si="70"/>
        <v>-7.5354405270898289E-2</v>
      </c>
      <c r="AX115" s="8">
        <f t="shared" si="71"/>
        <v>0.69289558855129196</v>
      </c>
      <c r="AZ115" s="11" t="s">
        <v>235</v>
      </c>
      <c r="BA115" s="8">
        <v>3.419216953982224E-3</v>
      </c>
      <c r="BB115" s="8">
        <v>2.1876839479096712E-2</v>
      </c>
      <c r="BE115" s="31" t="s">
        <v>256</v>
      </c>
      <c r="BF115" s="32" t="s">
        <v>257</v>
      </c>
      <c r="BG115" s="40">
        <f t="shared" si="38"/>
        <v>0.29165548917435369</v>
      </c>
      <c r="BH115" s="40">
        <f t="shared" si="39"/>
        <v>0.28902593657506259</v>
      </c>
      <c r="BI115" s="40">
        <f t="shared" si="40"/>
        <v>0.28514829312805789</v>
      </c>
      <c r="BJ115" s="40">
        <f t="shared" si="41"/>
        <v>0.28257236878151282</v>
      </c>
      <c r="BK115" s="40">
        <f t="shared" si="42"/>
        <v>0.28074082135897827</v>
      </c>
      <c r="BL115" s="40">
        <f t="shared" si="43"/>
        <v>0.27696137104354546</v>
      </c>
      <c r="BM115" s="40">
        <f t="shared" si="44"/>
        <v>0.27787418581553835</v>
      </c>
      <c r="BN115" s="40">
        <f t="shared" si="45"/>
        <v>0.27801863148099759</v>
      </c>
      <c r="BO115" s="40">
        <f t="shared" si="46"/>
        <v>0.277768492222357</v>
      </c>
      <c r="BP115" s="40">
        <f t="shared" si="47"/>
        <v>0.2755226190325536</v>
      </c>
      <c r="BQ115" s="40">
        <f t="shared" si="48"/>
        <v>0.27389487031236692</v>
      </c>
      <c r="BR115" s="40">
        <f t="shared" si="49"/>
        <v>0.27106572554429909</v>
      </c>
      <c r="BS115" s="40">
        <f t="shared" si="50"/>
        <v>0.26933657401044775</v>
      </c>
      <c r="BT115" s="40">
        <f t="shared" si="51"/>
        <v>0.26898083215570423</v>
      </c>
      <c r="BU115" s="40">
        <f t="shared" si="52"/>
        <v>0.27488804020843249</v>
      </c>
      <c r="BV115" s="40">
        <f t="shared" si="53"/>
        <v>0.27354590572988691</v>
      </c>
      <c r="BX115" s="31" t="s">
        <v>256</v>
      </c>
      <c r="BY115" s="32" t="s">
        <v>257</v>
      </c>
      <c r="BZ115" s="40">
        <f t="shared" si="54"/>
        <v>1.6567781167796114E-3</v>
      </c>
      <c r="CA115" s="40">
        <f t="shared" si="55"/>
        <v>-3.4728645936220048E-3</v>
      </c>
      <c r="CB115" s="40">
        <f t="shared" si="56"/>
        <v>-3.4105983843856769E-3</v>
      </c>
      <c r="CC115" s="40">
        <f t="shared" si="57"/>
        <v>-6.6581513484011978E-3</v>
      </c>
      <c r="CD115" s="40">
        <f t="shared" si="58"/>
        <v>-1.1165985195337014E-2</v>
      </c>
      <c r="CE115" s="40">
        <f t="shared" si="59"/>
        <v>-1.3888778494968501E-2</v>
      </c>
      <c r="CF115" s="40">
        <f t="shared" si="60"/>
        <v>-9.7371035941667961E-3</v>
      </c>
      <c r="CG115" s="40">
        <f t="shared" si="61"/>
        <v>-7.6377427299901823E-3</v>
      </c>
      <c r="CH115" s="40">
        <f t="shared" si="62"/>
        <v>-3.1673324787109269E-3</v>
      </c>
      <c r="CI115" s="40">
        <f t="shared" si="63"/>
        <v>-6.8727114657657351E-4</v>
      </c>
      <c r="CJ115" s="40">
        <f t="shared" si="64"/>
        <v>1.1441342204510097E-4</v>
      </c>
      <c r="CK115" s="40">
        <f t="shared" si="65"/>
        <v>-2.7907379672659771E-3</v>
      </c>
      <c r="CL115" s="40">
        <f t="shared" si="66"/>
        <v>-9.4132180605904781E-4</v>
      </c>
      <c r="CM115" s="40">
        <f t="shared" si="67"/>
        <v>-4.9288129242721079E-3</v>
      </c>
      <c r="CN115" s="40">
        <f t="shared" si="68"/>
        <v>-8.5685658749395932E-4</v>
      </c>
      <c r="CO115" s="40">
        <f t="shared" si="69"/>
        <v>-4.2582818697305402E-3</v>
      </c>
      <c r="CQ115" s="11"/>
      <c r="CR115" s="40"/>
    </row>
    <row r="116" spans="2:96">
      <c r="B116" s="31" t="s">
        <v>258</v>
      </c>
      <c r="C116" s="32" t="s">
        <v>259</v>
      </c>
      <c r="D116" s="152">
        <v>0.48105804640972188</v>
      </c>
      <c r="E116" s="152">
        <v>0.48115694569752671</v>
      </c>
      <c r="F116" s="152">
        <v>0.48327262656500647</v>
      </c>
      <c r="G116" s="152">
        <v>0.48293972155819737</v>
      </c>
      <c r="H116" s="152">
        <v>0.4828529852897015</v>
      </c>
      <c r="I116" s="152">
        <v>0.48244370248868523</v>
      </c>
      <c r="J116" s="152">
        <v>0.48268210901229641</v>
      </c>
      <c r="K116" s="152">
        <v>0.48232576929169269</v>
      </c>
      <c r="L116" s="152">
        <v>0.48232627144273521</v>
      </c>
      <c r="M116" s="152">
        <v>0.4821221444831747</v>
      </c>
      <c r="N116" s="152">
        <v>0.48128089214902081</v>
      </c>
      <c r="O116" s="152">
        <v>0.48169655087576374</v>
      </c>
      <c r="P116" s="152">
        <v>0.48351878111947832</v>
      </c>
      <c r="Q116" s="152">
        <v>0.48238971035465616</v>
      </c>
      <c r="R116" s="152">
        <v>0.48528426503481353</v>
      </c>
      <c r="S116" s="152">
        <v>0.48819020344607306</v>
      </c>
      <c r="T116" s="153">
        <v>2</v>
      </c>
      <c r="U116" s="8"/>
      <c r="V116" s="8"/>
      <c r="W116" s="8"/>
      <c r="X116" s="8"/>
      <c r="Y116" s="8"/>
      <c r="Z116" s="8"/>
      <c r="AA116" s="8"/>
      <c r="AB116" s="8"/>
      <c r="AD116" s="7">
        <v>7.9991001850542034</v>
      </c>
      <c r="AE116" s="7">
        <v>7.9689186445453792</v>
      </c>
      <c r="AF116" s="7">
        <v>7.8972551964348385</v>
      </c>
      <c r="AG116" s="7">
        <v>7.9244520940351419</v>
      </c>
      <c r="AH116" s="7">
        <v>7.9442618768155233</v>
      </c>
      <c r="AI116" s="7">
        <v>7.9924467092113813</v>
      </c>
      <c r="AJ116" s="7">
        <v>8.0010765546442055</v>
      </c>
      <c r="AK116" s="7">
        <v>8.0122023112383918</v>
      </c>
      <c r="AL116" s="7">
        <v>8.0132377410592142</v>
      </c>
      <c r="AM116" s="7">
        <v>7.9699751545632793</v>
      </c>
      <c r="AN116" s="7">
        <v>7.996949379913624</v>
      </c>
      <c r="AO116" s="7">
        <v>7.9915202851403837</v>
      </c>
      <c r="AP116" s="7">
        <v>7.9886697335144472</v>
      </c>
      <c r="AQ116" s="7">
        <v>7.956774555319563</v>
      </c>
      <c r="AR116" s="7">
        <v>7.938821111312401</v>
      </c>
      <c r="AS116" s="7">
        <v>7.9400359170540753</v>
      </c>
      <c r="AV116" s="11" t="s">
        <v>259</v>
      </c>
      <c r="AW116" s="8">
        <f t="shared" si="70"/>
        <v>-2.4407280564416142E-2</v>
      </c>
      <c r="AX116" s="8">
        <f t="shared" si="71"/>
        <v>0.22535272526168437</v>
      </c>
      <c r="AZ116" s="11" t="s">
        <v>299</v>
      </c>
      <c r="BA116" s="8">
        <v>3.6486092889686456E-3</v>
      </c>
      <c r="BB116" s="8">
        <v>1.6024902292541034E-2</v>
      </c>
      <c r="BE116" s="31" t="s">
        <v>258</v>
      </c>
      <c r="BF116" s="32" t="s">
        <v>259</v>
      </c>
      <c r="BG116" s="40">
        <f t="shared" si="38"/>
        <v>0.38346838593588051</v>
      </c>
      <c r="BH116" s="40">
        <f t="shared" si="39"/>
        <v>0.38576218301455112</v>
      </c>
      <c r="BI116" s="40">
        <f t="shared" si="40"/>
        <v>0.39120860507095223</v>
      </c>
      <c r="BJ116" s="40">
        <f t="shared" si="41"/>
        <v>0.38914164085332914</v>
      </c>
      <c r="BK116" s="40">
        <f t="shared" si="42"/>
        <v>0.3876360973620202</v>
      </c>
      <c r="BL116" s="40">
        <f t="shared" si="43"/>
        <v>0.38397405009993502</v>
      </c>
      <c r="BM116" s="40">
        <f t="shared" si="44"/>
        <v>0.38331818184704036</v>
      </c>
      <c r="BN116" s="40">
        <f t="shared" si="45"/>
        <v>0.38247262434588214</v>
      </c>
      <c r="BO116" s="40">
        <f t="shared" si="46"/>
        <v>0.38239393167949964</v>
      </c>
      <c r="BP116" s="40">
        <f t="shared" si="47"/>
        <v>0.38568188825319072</v>
      </c>
      <c r="BQ116" s="40">
        <f t="shared" si="48"/>
        <v>0.38363184712656451</v>
      </c>
      <c r="BR116" s="40">
        <f t="shared" si="49"/>
        <v>0.38404445832933076</v>
      </c>
      <c r="BS116" s="40">
        <f t="shared" si="50"/>
        <v>0.38426110025290194</v>
      </c>
      <c r="BT116" s="40">
        <f t="shared" si="51"/>
        <v>0.38668513379571312</v>
      </c>
      <c r="BU116" s="40">
        <f t="shared" si="52"/>
        <v>0.38804959554025753</v>
      </c>
      <c r="BV116" s="40">
        <f t="shared" si="53"/>
        <v>0.38795727030389027</v>
      </c>
      <c r="BX116" s="31" t="s">
        <v>258</v>
      </c>
      <c r="BY116" s="32" t="s">
        <v>259</v>
      </c>
      <c r="BZ116" s="40">
        <f t="shared" si="54"/>
        <v>-9.7589660473841378E-2</v>
      </c>
      <c r="CA116" s="40">
        <f t="shared" si="55"/>
        <v>-9.5394762682975587E-2</v>
      </c>
      <c r="CB116" s="40">
        <f t="shared" si="56"/>
        <v>-9.2064021494054238E-2</v>
      </c>
      <c r="CC116" s="40">
        <f t="shared" si="57"/>
        <v>-9.3798080704868225E-2</v>
      </c>
      <c r="CD116" s="40">
        <f t="shared" si="58"/>
        <v>-9.5216887927681293E-2</v>
      </c>
      <c r="CE116" s="40">
        <f t="shared" si="59"/>
        <v>-9.8469652388750217E-2</v>
      </c>
      <c r="CF116" s="40">
        <f t="shared" si="60"/>
        <v>-9.936392716525605E-2</v>
      </c>
      <c r="CG116" s="40">
        <f t="shared" si="61"/>
        <v>-9.9853144945810546E-2</v>
      </c>
      <c r="CH116" s="40">
        <f t="shared" si="62"/>
        <v>-9.9932339763235567E-2</v>
      </c>
      <c r="CI116" s="40">
        <f t="shared" si="63"/>
        <v>-9.6440256229983978E-2</v>
      </c>
      <c r="CJ116" s="40">
        <f t="shared" si="64"/>
        <v>-9.7649045022456304E-2</v>
      </c>
      <c r="CK116" s="40">
        <f t="shared" si="65"/>
        <v>-9.7652092546432978E-2</v>
      </c>
      <c r="CL116" s="40">
        <f t="shared" si="66"/>
        <v>-9.9257680866576381E-2</v>
      </c>
      <c r="CM116" s="40">
        <f t="shared" si="67"/>
        <v>-9.5704576558943044E-2</v>
      </c>
      <c r="CN116" s="40">
        <f t="shared" si="68"/>
        <v>-9.7234669494556003E-2</v>
      </c>
      <c r="CO116" s="40">
        <f t="shared" si="69"/>
        <v>-0.10023293314218279</v>
      </c>
      <c r="CQ116" s="11"/>
      <c r="CR116" s="40"/>
    </row>
    <row r="117" spans="2:96">
      <c r="B117" s="31" t="s">
        <v>260</v>
      </c>
      <c r="C117" s="32" t="s">
        <v>261</v>
      </c>
      <c r="D117" s="152">
        <v>0.25556736127686869</v>
      </c>
      <c r="E117" s="152">
        <v>0.25350412717173909</v>
      </c>
      <c r="F117" s="152">
        <v>0.25284322931439002</v>
      </c>
      <c r="G117" s="152">
        <v>0.25315906252323378</v>
      </c>
      <c r="H117" s="152">
        <v>0.25253279798187223</v>
      </c>
      <c r="I117" s="152">
        <v>0.25901025901621538</v>
      </c>
      <c r="J117" s="152">
        <v>0.26365641389490718</v>
      </c>
      <c r="K117" s="152">
        <v>0.25673354008777544</v>
      </c>
      <c r="L117" s="152">
        <v>0.26023263710027994</v>
      </c>
      <c r="M117" s="152">
        <v>0.25698165093991326</v>
      </c>
      <c r="N117" s="152">
        <v>0.25593845742324167</v>
      </c>
      <c r="O117" s="152">
        <v>0.25731930090103328</v>
      </c>
      <c r="P117" s="152">
        <v>0.25999926380334709</v>
      </c>
      <c r="Q117" s="152">
        <v>0.26004544239696431</v>
      </c>
      <c r="R117" s="152">
        <v>0.26822892651802227</v>
      </c>
      <c r="S117" s="152">
        <v>0.27188830401798242</v>
      </c>
      <c r="T117" s="153">
        <v>2</v>
      </c>
      <c r="U117" s="8"/>
      <c r="V117" s="8"/>
      <c r="W117" s="8"/>
      <c r="X117" s="8"/>
      <c r="Y117" s="8"/>
      <c r="Z117" s="8"/>
      <c r="AA117" s="8"/>
      <c r="AB117" s="8"/>
      <c r="AD117" s="7">
        <v>7.524004183899331</v>
      </c>
      <c r="AE117" s="7">
        <v>7.4719831074827257</v>
      </c>
      <c r="AF117" s="7">
        <v>7.4892361569495272</v>
      </c>
      <c r="AG117" s="7">
        <v>7.4231177729512368</v>
      </c>
      <c r="AH117" s="7">
        <v>7.3901003560924918</v>
      </c>
      <c r="AI117" s="7">
        <v>7.412916494403432</v>
      </c>
      <c r="AJ117" s="7">
        <v>7.4743643447196657</v>
      </c>
      <c r="AK117" s="7">
        <v>7.5517876145638292</v>
      </c>
      <c r="AL117" s="7">
        <v>7.618516887472353</v>
      </c>
      <c r="AM117" s="7">
        <v>7.6924775719902012</v>
      </c>
      <c r="AN117" s="7">
        <v>7.7672420129732425</v>
      </c>
      <c r="AO117" s="7">
        <v>7.8166705420585538</v>
      </c>
      <c r="AP117" s="7">
        <v>7.8492946612674253</v>
      </c>
      <c r="AQ117" s="7">
        <v>7.9259785935691376</v>
      </c>
      <c r="AR117" s="7">
        <v>7.8601433981459703</v>
      </c>
      <c r="AS117" s="7">
        <v>7.897301652802498</v>
      </c>
      <c r="AV117" s="11" t="s">
        <v>261</v>
      </c>
      <c r="AW117" s="8">
        <f t="shared" si="70"/>
        <v>1.7355322722612174E-2</v>
      </c>
      <c r="AX117" s="8">
        <f t="shared" si="71"/>
        <v>0.36789665423999801</v>
      </c>
      <c r="AZ117" s="11" t="s">
        <v>46</v>
      </c>
      <c r="BA117" s="8">
        <v>3.9203379984482315E-3</v>
      </c>
      <c r="BB117" s="8">
        <v>0.87124445650820914</v>
      </c>
      <c r="BE117" s="31" t="s">
        <v>260</v>
      </c>
      <c r="BF117" s="32" t="s">
        <v>261</v>
      </c>
      <c r="BG117" s="40">
        <f t="shared" si="38"/>
        <v>0.41957568202365081</v>
      </c>
      <c r="BH117" s="40">
        <f t="shared" si="39"/>
        <v>0.42352928383131283</v>
      </c>
      <c r="BI117" s="40">
        <f t="shared" si="40"/>
        <v>0.42221805207183594</v>
      </c>
      <c r="BJ117" s="40">
        <f t="shared" si="41"/>
        <v>0.427243049255706</v>
      </c>
      <c r="BK117" s="40">
        <f t="shared" si="42"/>
        <v>0.42975237293697055</v>
      </c>
      <c r="BL117" s="40">
        <f t="shared" si="43"/>
        <v>0.42801834642533909</v>
      </c>
      <c r="BM117" s="40">
        <f t="shared" si="44"/>
        <v>0.42334830980130533</v>
      </c>
      <c r="BN117" s="40">
        <f t="shared" si="45"/>
        <v>0.4174641412931489</v>
      </c>
      <c r="BO117" s="40">
        <f t="shared" si="46"/>
        <v>0.41239271655210108</v>
      </c>
      <c r="BP117" s="40">
        <f t="shared" si="47"/>
        <v>0.40677170452874467</v>
      </c>
      <c r="BQ117" s="40">
        <f t="shared" si="48"/>
        <v>0.40108960701403351</v>
      </c>
      <c r="BR117" s="40">
        <f t="shared" si="49"/>
        <v>0.39733303880354987</v>
      </c>
      <c r="BS117" s="40">
        <f t="shared" si="50"/>
        <v>0.39485360574367567</v>
      </c>
      <c r="BT117" s="40">
        <f t="shared" si="51"/>
        <v>0.38902562688874553</v>
      </c>
      <c r="BU117" s="40">
        <f t="shared" si="52"/>
        <v>0.39402910174090622</v>
      </c>
      <c r="BV117" s="40">
        <f t="shared" si="53"/>
        <v>0.39120507438701013</v>
      </c>
      <c r="BX117" s="31" t="s">
        <v>260</v>
      </c>
      <c r="BY117" s="32" t="s">
        <v>261</v>
      </c>
      <c r="BZ117" s="40">
        <f t="shared" si="54"/>
        <v>0.16400832074678212</v>
      </c>
      <c r="CA117" s="40">
        <f t="shared" si="55"/>
        <v>0.17002515665957374</v>
      </c>
      <c r="CB117" s="40">
        <f t="shared" si="56"/>
        <v>0.16937482275744592</v>
      </c>
      <c r="CC117" s="40">
        <f t="shared" si="57"/>
        <v>0.17408398673247222</v>
      </c>
      <c r="CD117" s="40">
        <f t="shared" si="58"/>
        <v>0.17721957495509832</v>
      </c>
      <c r="CE117" s="40">
        <f t="shared" si="59"/>
        <v>0.16900808740912371</v>
      </c>
      <c r="CF117" s="40">
        <f t="shared" si="60"/>
        <v>0.15969189590639815</v>
      </c>
      <c r="CG117" s="40">
        <f t="shared" si="61"/>
        <v>0.16073060120537347</v>
      </c>
      <c r="CH117" s="40">
        <f t="shared" si="62"/>
        <v>0.15216007945182114</v>
      </c>
      <c r="CI117" s="40">
        <f t="shared" si="63"/>
        <v>0.14979005358883141</v>
      </c>
      <c r="CJ117" s="40">
        <f t="shared" si="64"/>
        <v>0.14515114959079184</v>
      </c>
      <c r="CK117" s="40">
        <f t="shared" si="65"/>
        <v>0.14001373790251659</v>
      </c>
      <c r="CL117" s="40">
        <f t="shared" si="66"/>
        <v>0.13485434194032858</v>
      </c>
      <c r="CM117" s="40">
        <f t="shared" si="67"/>
        <v>0.12898018449178122</v>
      </c>
      <c r="CN117" s="40">
        <f t="shared" si="68"/>
        <v>0.12580017522288395</v>
      </c>
      <c r="CO117" s="40">
        <f t="shared" si="69"/>
        <v>0.11931677036902771</v>
      </c>
      <c r="CQ117" s="11"/>
      <c r="CR117" s="40"/>
    </row>
    <row r="118" spans="2:96">
      <c r="B118" s="31" t="s">
        <v>262</v>
      </c>
      <c r="C118" s="32" t="s">
        <v>263</v>
      </c>
      <c r="D118" s="152">
        <v>0.26670625377827212</v>
      </c>
      <c r="E118" s="152">
        <v>0.26670625377827212</v>
      </c>
      <c r="F118" s="152">
        <v>0.26670625377827212</v>
      </c>
      <c r="G118" s="152">
        <v>0.26670625377827212</v>
      </c>
      <c r="H118" s="152">
        <v>0.26670625377827212</v>
      </c>
      <c r="I118" s="152">
        <v>0.26670625377827212</v>
      </c>
      <c r="J118" s="152">
        <v>0.26670625377827212</v>
      </c>
      <c r="K118" s="152">
        <v>0.26670625377827212</v>
      </c>
      <c r="L118" s="152">
        <v>0.26670625377827212</v>
      </c>
      <c r="M118" s="152">
        <v>0.26670625377827212</v>
      </c>
      <c r="N118" s="152">
        <v>0.26670625377827212</v>
      </c>
      <c r="O118" s="152">
        <v>0.26670625377827212</v>
      </c>
      <c r="P118" s="152">
        <v>0.26670625377827212</v>
      </c>
      <c r="Q118" s="152">
        <v>0.26670625377827212</v>
      </c>
      <c r="R118" s="152">
        <v>0.26920625372239276</v>
      </c>
      <c r="S118" s="152">
        <v>0.27170625366651341</v>
      </c>
      <c r="T118" s="153">
        <v>4</v>
      </c>
      <c r="U118" s="8"/>
      <c r="V118" s="8"/>
      <c r="W118" s="8"/>
      <c r="X118" s="8"/>
      <c r="Y118" s="8"/>
      <c r="Z118" s="8"/>
      <c r="AA118" s="8"/>
      <c r="AB118" s="8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V118" s="11" t="s">
        <v>263</v>
      </c>
      <c r="AW118" s="8" t="e">
        <f t="shared" si="70"/>
        <v>#DIV/0!</v>
      </c>
      <c r="AX118" s="8" t="e">
        <f t="shared" si="71"/>
        <v>#DIV/0!</v>
      </c>
      <c r="AZ118" s="11" t="s">
        <v>56</v>
      </c>
      <c r="BA118" s="8">
        <v>4.1214251731050092E-3</v>
      </c>
      <c r="BB118" s="8">
        <v>3.2204560348246335E-2</v>
      </c>
      <c r="BE118" s="31" t="s">
        <v>262</v>
      </c>
      <c r="BF118" s="32" t="s">
        <v>263</v>
      </c>
      <c r="BG118" s="40">
        <f t="shared" si="38"/>
        <v>0.99139999999999995</v>
      </c>
      <c r="BH118" s="40">
        <f t="shared" si="39"/>
        <v>0.99139999999999995</v>
      </c>
      <c r="BI118" s="40">
        <f t="shared" si="40"/>
        <v>0.99139999999999995</v>
      </c>
      <c r="BJ118" s="40">
        <f t="shared" si="41"/>
        <v>0.99139999999999995</v>
      </c>
      <c r="BK118" s="40">
        <f t="shared" si="42"/>
        <v>0.99139999999999995</v>
      </c>
      <c r="BL118" s="40">
        <f t="shared" si="43"/>
        <v>0.99139999999999995</v>
      </c>
      <c r="BM118" s="40">
        <f t="shared" si="44"/>
        <v>0.99139999999999995</v>
      </c>
      <c r="BN118" s="40">
        <f t="shared" si="45"/>
        <v>0.99139999999999995</v>
      </c>
      <c r="BO118" s="40">
        <f t="shared" si="46"/>
        <v>0.99139999999999995</v>
      </c>
      <c r="BP118" s="40">
        <f t="shared" si="47"/>
        <v>0.99139999999999995</v>
      </c>
      <c r="BQ118" s="40">
        <f t="shared" si="48"/>
        <v>0.99139999999999995</v>
      </c>
      <c r="BR118" s="40">
        <f t="shared" si="49"/>
        <v>0.99139999999999995</v>
      </c>
      <c r="BS118" s="40">
        <f t="shared" si="50"/>
        <v>0.99139999999999995</v>
      </c>
      <c r="BT118" s="40">
        <f t="shared" si="51"/>
        <v>0.99139999999999995</v>
      </c>
      <c r="BU118" s="40">
        <f t="shared" si="52"/>
        <v>0.99139999999999995</v>
      </c>
      <c r="BV118" s="40">
        <f t="shared" si="53"/>
        <v>0.99139999999999995</v>
      </c>
      <c r="BX118" s="31" t="s">
        <v>262</v>
      </c>
      <c r="BY118" s="32" t="s">
        <v>263</v>
      </c>
      <c r="BZ118" s="40">
        <f t="shared" si="54"/>
        <v>0.72469374622172777</v>
      </c>
      <c r="CA118" s="40">
        <f t="shared" si="55"/>
        <v>0.72469374622172777</v>
      </c>
      <c r="CB118" s="40">
        <f t="shared" si="56"/>
        <v>0.72469374622172777</v>
      </c>
      <c r="CC118" s="40">
        <f t="shared" si="57"/>
        <v>0.72469374622172777</v>
      </c>
      <c r="CD118" s="40">
        <f t="shared" si="58"/>
        <v>0.72469374622172777</v>
      </c>
      <c r="CE118" s="40">
        <f t="shared" si="59"/>
        <v>0.72469374622172777</v>
      </c>
      <c r="CF118" s="40">
        <f t="shared" si="60"/>
        <v>0.72469374622172777</v>
      </c>
      <c r="CG118" s="40">
        <f t="shared" si="61"/>
        <v>0.72469374622172777</v>
      </c>
      <c r="CH118" s="40">
        <f t="shared" si="62"/>
        <v>0.72469374622172777</v>
      </c>
      <c r="CI118" s="40">
        <f t="shared" si="63"/>
        <v>0.72469374622172777</v>
      </c>
      <c r="CJ118" s="40">
        <f t="shared" si="64"/>
        <v>0.72469374622172777</v>
      </c>
      <c r="CK118" s="40">
        <f t="shared" si="65"/>
        <v>0.72469374622172777</v>
      </c>
      <c r="CL118" s="40">
        <f t="shared" si="66"/>
        <v>0.72469374622172777</v>
      </c>
      <c r="CM118" s="40">
        <f t="shared" si="67"/>
        <v>0.72469374622172777</v>
      </c>
      <c r="CN118" s="40">
        <f t="shared" si="68"/>
        <v>0.72219374627760713</v>
      </c>
      <c r="CO118" s="40">
        <f t="shared" si="69"/>
        <v>0.71969374633348648</v>
      </c>
      <c r="CQ118" s="11"/>
      <c r="CR118" s="40"/>
    </row>
    <row r="119" spans="2:96">
      <c r="B119" s="31" t="s">
        <v>264</v>
      </c>
      <c r="C119" s="32" t="s">
        <v>603</v>
      </c>
      <c r="D119" s="152">
        <v>0.24057922050997052</v>
      </c>
      <c r="E119" s="152">
        <v>0.23595604537579684</v>
      </c>
      <c r="F119" s="152">
        <v>0.24914889253630312</v>
      </c>
      <c r="G119" s="152">
        <v>0.23544001505030823</v>
      </c>
      <c r="H119" s="152">
        <v>0.22685736229226452</v>
      </c>
      <c r="I119" s="152">
        <v>0.2288687741357002</v>
      </c>
      <c r="J119" s="152">
        <v>0.22705652312388311</v>
      </c>
      <c r="K119" s="152">
        <v>0.23248685958169057</v>
      </c>
      <c r="L119" s="152">
        <v>0.23013680495115948</v>
      </c>
      <c r="M119" s="152">
        <v>0.22818983616909227</v>
      </c>
      <c r="N119" s="152">
        <v>0.22374030523038643</v>
      </c>
      <c r="O119" s="152">
        <v>0.22151660519347613</v>
      </c>
      <c r="P119" s="152">
        <v>0.22373407278296087</v>
      </c>
      <c r="Q119" s="152">
        <v>0.24646738495977014</v>
      </c>
      <c r="R119" s="152">
        <v>0.24962196509898749</v>
      </c>
      <c r="S119" s="152">
        <v>0.25344005072901193</v>
      </c>
      <c r="T119" s="153">
        <v>2</v>
      </c>
      <c r="U119" s="8"/>
      <c r="V119" s="8"/>
      <c r="W119" s="8"/>
      <c r="X119" s="8"/>
      <c r="Y119" s="8"/>
      <c r="Z119" s="8"/>
      <c r="AA119" s="8"/>
      <c r="AB119" s="8"/>
      <c r="AD119" s="7">
        <v>8.7627458584214715</v>
      </c>
      <c r="AE119" s="7">
        <v>8.7692882301298365</v>
      </c>
      <c r="AF119" s="7">
        <v>8.7783363802721635</v>
      </c>
      <c r="AG119" s="7">
        <v>8.8064849141105412</v>
      </c>
      <c r="AH119" s="7">
        <v>8.8443229824164415</v>
      </c>
      <c r="AI119" s="7">
        <v>8.8848002324420445</v>
      </c>
      <c r="AJ119" s="7">
        <v>8.8351494656867935</v>
      </c>
      <c r="AK119" s="7">
        <v>8.8408942443779157</v>
      </c>
      <c r="AL119" s="7">
        <v>8.8664300784981211</v>
      </c>
      <c r="AM119" s="7">
        <v>8.9046280483428806</v>
      </c>
      <c r="AN119" s="7">
        <v>8.9432968402243009</v>
      </c>
      <c r="AO119" s="7">
        <v>8.9808232274826096</v>
      </c>
      <c r="AP119" s="7">
        <v>9.0371796109373044</v>
      </c>
      <c r="AQ119" s="7">
        <v>9.0833261550648619</v>
      </c>
      <c r="AR119" s="7">
        <v>9.0757422606533211</v>
      </c>
      <c r="AS119" s="7">
        <v>9.0988756857072115</v>
      </c>
      <c r="AV119" s="11" t="s">
        <v>603</v>
      </c>
      <c r="AW119" s="8">
        <f t="shared" si="70"/>
        <v>1.9554767640943955E-2</v>
      </c>
      <c r="AX119" s="8">
        <f t="shared" si="71"/>
        <v>4.849752084035952E-2</v>
      </c>
      <c r="AZ119" s="11" t="s">
        <v>357</v>
      </c>
      <c r="BA119" s="8">
        <v>4.1612267068765153E-3</v>
      </c>
      <c r="BB119" s="8">
        <v>2.1815704190610036E-3</v>
      </c>
      <c r="BE119" s="31" t="s">
        <v>264</v>
      </c>
      <c r="BF119" s="32" t="s">
        <v>603</v>
      </c>
      <c r="BG119" s="40">
        <f t="shared" si="38"/>
        <v>0.32543131475996812</v>
      </c>
      <c r="BH119" s="40">
        <f t="shared" si="39"/>
        <v>0.32493409451013244</v>
      </c>
      <c r="BI119" s="40">
        <f t="shared" si="40"/>
        <v>0.3242464350993155</v>
      </c>
      <c r="BJ119" s="40">
        <f t="shared" si="41"/>
        <v>0.32210714652759886</v>
      </c>
      <c r="BK119" s="40">
        <f t="shared" si="42"/>
        <v>0.31923145333635039</v>
      </c>
      <c r="BL119" s="40">
        <f t="shared" si="43"/>
        <v>0.31615518233440454</v>
      </c>
      <c r="BM119" s="40">
        <f t="shared" si="44"/>
        <v>0.31992864060780368</v>
      </c>
      <c r="BN119" s="40">
        <f t="shared" si="45"/>
        <v>0.31949203742727839</v>
      </c>
      <c r="BO119" s="40">
        <f t="shared" si="46"/>
        <v>0.31755131403414272</v>
      </c>
      <c r="BP119" s="40">
        <f t="shared" si="47"/>
        <v>0.31464826832594106</v>
      </c>
      <c r="BQ119" s="40">
        <f t="shared" si="48"/>
        <v>0.3117094401429531</v>
      </c>
      <c r="BR119" s="40">
        <f t="shared" si="49"/>
        <v>0.30885743471132165</v>
      </c>
      <c r="BS119" s="40">
        <f t="shared" si="50"/>
        <v>0.30457434956876484</v>
      </c>
      <c r="BT119" s="40">
        <f t="shared" si="51"/>
        <v>0.30106721221507049</v>
      </c>
      <c r="BU119" s="40">
        <f t="shared" si="52"/>
        <v>0.30164358819034753</v>
      </c>
      <c r="BV119" s="40">
        <f t="shared" si="53"/>
        <v>0.29988544788625193</v>
      </c>
      <c r="BX119" s="31" t="s">
        <v>264</v>
      </c>
      <c r="BY119" s="32" t="s">
        <v>603</v>
      </c>
      <c r="BZ119" s="40">
        <f t="shared" si="54"/>
        <v>8.4852094249997595E-2</v>
      </c>
      <c r="CA119" s="40">
        <f t="shared" si="55"/>
        <v>8.8978049134335602E-2</v>
      </c>
      <c r="CB119" s="40">
        <f t="shared" si="56"/>
        <v>7.5097542563012376E-2</v>
      </c>
      <c r="CC119" s="40">
        <f t="shared" si="57"/>
        <v>8.6667131477290632E-2</v>
      </c>
      <c r="CD119" s="40">
        <f t="shared" si="58"/>
        <v>9.2374091044085865E-2</v>
      </c>
      <c r="CE119" s="40">
        <f t="shared" si="59"/>
        <v>8.7286408198704341E-2</v>
      </c>
      <c r="CF119" s="40">
        <f t="shared" si="60"/>
        <v>9.2872117483920574E-2</v>
      </c>
      <c r="CG119" s="40">
        <f t="shared" si="61"/>
        <v>8.7005177845587811E-2</v>
      </c>
      <c r="CH119" s="40">
        <f t="shared" si="62"/>
        <v>8.7414509082983233E-2</v>
      </c>
      <c r="CI119" s="40">
        <f t="shared" si="63"/>
        <v>8.6458432156848786E-2</v>
      </c>
      <c r="CJ119" s="40">
        <f t="shared" si="64"/>
        <v>8.7969134912566666E-2</v>
      </c>
      <c r="CK119" s="40">
        <f t="shared" si="65"/>
        <v>8.7340829517845525E-2</v>
      </c>
      <c r="CL119" s="40">
        <f t="shared" si="66"/>
        <v>8.0840276785803966E-2</v>
      </c>
      <c r="CM119" s="40">
        <f t="shared" si="67"/>
        <v>5.4599827255300354E-2</v>
      </c>
      <c r="CN119" s="40">
        <f t="shared" si="68"/>
        <v>5.2021623091360047E-2</v>
      </c>
      <c r="CO119" s="40">
        <f t="shared" si="69"/>
        <v>4.6445397157239998E-2</v>
      </c>
      <c r="CQ119" s="11"/>
      <c r="CR119" s="40"/>
    </row>
    <row r="120" spans="2:96">
      <c r="B120" s="31" t="s">
        <v>266</v>
      </c>
      <c r="C120" s="32" t="s">
        <v>267</v>
      </c>
      <c r="D120" s="152">
        <v>0.37625600555682315</v>
      </c>
      <c r="E120" s="152">
        <v>0.3815368333859333</v>
      </c>
      <c r="F120" s="152">
        <v>0.37942014559357645</v>
      </c>
      <c r="G120" s="152">
        <v>0.38107862524409786</v>
      </c>
      <c r="H120" s="152">
        <v>0.3790938035870553</v>
      </c>
      <c r="I120" s="152">
        <v>0.40004352577763402</v>
      </c>
      <c r="J120" s="152">
        <v>0.39190934099457797</v>
      </c>
      <c r="K120" s="152">
        <v>0.38919451374677033</v>
      </c>
      <c r="L120" s="152">
        <v>0.37467405832157424</v>
      </c>
      <c r="M120" s="152">
        <v>0.37670395996001127</v>
      </c>
      <c r="N120" s="152">
        <v>0.37747538241235074</v>
      </c>
      <c r="O120" s="152">
        <v>0.3765046400177558</v>
      </c>
      <c r="P120" s="152">
        <v>0.37526210408652388</v>
      </c>
      <c r="Q120" s="152">
        <v>0.37687442220296491</v>
      </c>
      <c r="R120" s="152">
        <v>0.37738913051511935</v>
      </c>
      <c r="S120" s="152">
        <v>0.38047089422972236</v>
      </c>
      <c r="T120" s="153">
        <v>2</v>
      </c>
      <c r="U120" s="8"/>
      <c r="V120" s="8"/>
      <c r="W120" s="8"/>
      <c r="X120" s="8"/>
      <c r="Y120" s="8"/>
      <c r="Z120" s="8"/>
      <c r="AA120" s="8"/>
      <c r="AB120" s="8"/>
      <c r="AD120" s="7">
        <v>7.5364257033226014</v>
      </c>
      <c r="AE120" s="7">
        <v>7.5529579508537052</v>
      </c>
      <c r="AF120" s="7">
        <v>7.5830187674683778</v>
      </c>
      <c r="AG120" s="7">
        <v>7.606670537494078</v>
      </c>
      <c r="AH120" s="7">
        <v>7.6262914359413267</v>
      </c>
      <c r="AI120" s="7">
        <v>7.6191766243992989</v>
      </c>
      <c r="AJ120" s="7">
        <v>7.6356821188464039</v>
      </c>
      <c r="AK120" s="7">
        <v>7.6687867744488285</v>
      </c>
      <c r="AL120" s="7">
        <v>7.7231326483249214</v>
      </c>
      <c r="AM120" s="7">
        <v>7.810920267461448</v>
      </c>
      <c r="AN120" s="7">
        <v>7.8681838658647836</v>
      </c>
      <c r="AO120" s="7">
        <v>7.9380848195875151</v>
      </c>
      <c r="AP120" s="7">
        <v>8.0237245985866821</v>
      </c>
      <c r="AQ120" s="7">
        <v>8.097274984059796</v>
      </c>
      <c r="AR120" s="7">
        <v>8.0704146263428242</v>
      </c>
      <c r="AS120" s="7">
        <v>8.1127887882876433</v>
      </c>
      <c r="AV120" s="11" t="s">
        <v>267</v>
      </c>
      <c r="AW120" s="8">
        <f t="shared" si="70"/>
        <v>-1.3218525197968872E-2</v>
      </c>
      <c r="AX120" s="8">
        <f t="shared" si="71"/>
        <v>0.15626878269295766</v>
      </c>
      <c r="AZ120" s="11" t="s">
        <v>162</v>
      </c>
      <c r="BA120" s="8">
        <v>5.2725292965323254E-3</v>
      </c>
      <c r="BB120" s="8">
        <v>6.5710720253411237E-2</v>
      </c>
      <c r="BE120" s="31" t="s">
        <v>266</v>
      </c>
      <c r="BF120" s="32" t="s">
        <v>267</v>
      </c>
      <c r="BG120" s="40">
        <f t="shared" si="38"/>
        <v>0.41863164654748231</v>
      </c>
      <c r="BH120" s="40">
        <f t="shared" si="39"/>
        <v>0.41737519573511839</v>
      </c>
      <c r="BI120" s="40">
        <f t="shared" si="40"/>
        <v>0.41509057367240321</v>
      </c>
      <c r="BJ120" s="40">
        <f t="shared" si="41"/>
        <v>0.41329303915045001</v>
      </c>
      <c r="BK120" s="40">
        <f t="shared" si="42"/>
        <v>0.41180185086845911</v>
      </c>
      <c r="BL120" s="40">
        <f t="shared" si="43"/>
        <v>0.41234257654565321</v>
      </c>
      <c r="BM120" s="40">
        <f t="shared" si="44"/>
        <v>0.41108815896767326</v>
      </c>
      <c r="BN120" s="40">
        <f t="shared" si="45"/>
        <v>0.40857220514188897</v>
      </c>
      <c r="BO120" s="40">
        <f t="shared" si="46"/>
        <v>0.40444191872730595</v>
      </c>
      <c r="BP120" s="40">
        <f t="shared" si="47"/>
        <v>0.39777005967292989</v>
      </c>
      <c r="BQ120" s="40">
        <f t="shared" si="48"/>
        <v>0.39341802619427646</v>
      </c>
      <c r="BR120" s="40">
        <f t="shared" si="49"/>
        <v>0.38810555371134881</v>
      </c>
      <c r="BS120" s="40">
        <f t="shared" si="50"/>
        <v>0.38159693050741217</v>
      </c>
      <c r="BT120" s="40">
        <f t="shared" si="51"/>
        <v>0.37600710121145542</v>
      </c>
      <c r="BU120" s="40">
        <f t="shared" si="52"/>
        <v>0.37804848839794536</v>
      </c>
      <c r="BV120" s="40">
        <f t="shared" si="53"/>
        <v>0.37482805209013903</v>
      </c>
      <c r="BX120" s="31" t="s">
        <v>266</v>
      </c>
      <c r="BY120" s="32" t="s">
        <v>267</v>
      </c>
      <c r="BZ120" s="40">
        <f t="shared" si="54"/>
        <v>4.2375640990659158E-2</v>
      </c>
      <c r="CA120" s="40">
        <f t="shared" si="55"/>
        <v>3.5838362349185082E-2</v>
      </c>
      <c r="CB120" s="40">
        <f t="shared" si="56"/>
        <v>3.5670428078826755E-2</v>
      </c>
      <c r="CC120" s="40">
        <f t="shared" si="57"/>
        <v>3.2214413906352157E-2</v>
      </c>
      <c r="CD120" s="40">
        <f t="shared" si="58"/>
        <v>3.2708047281403807E-2</v>
      </c>
      <c r="CE120" s="40">
        <f t="shared" si="59"/>
        <v>1.2299050768019182E-2</v>
      </c>
      <c r="CF120" s="40">
        <f t="shared" si="60"/>
        <v>1.9178817973095286E-2</v>
      </c>
      <c r="CG120" s="40">
        <f t="shared" si="61"/>
        <v>1.9377691395118635E-2</v>
      </c>
      <c r="CH120" s="40">
        <f t="shared" si="62"/>
        <v>2.9767860405731705E-2</v>
      </c>
      <c r="CI120" s="40">
        <f t="shared" si="63"/>
        <v>2.1066099712918618E-2</v>
      </c>
      <c r="CJ120" s="40">
        <f t="shared" si="64"/>
        <v>1.5942643781925725E-2</v>
      </c>
      <c r="CK120" s="40">
        <f t="shared" si="65"/>
        <v>1.1600913693593007E-2</v>
      </c>
      <c r="CL120" s="40">
        <f t="shared" si="66"/>
        <v>6.3348264208882843E-3</v>
      </c>
      <c r="CM120" s="40">
        <f t="shared" si="67"/>
        <v>-8.6732099150949038E-4</v>
      </c>
      <c r="CN120" s="40">
        <f t="shared" si="68"/>
        <v>6.5935788282600605E-4</v>
      </c>
      <c r="CO120" s="40">
        <f t="shared" si="69"/>
        <v>-5.6428421395833261E-3</v>
      </c>
      <c r="CQ120" s="11"/>
      <c r="CR120" s="40"/>
    </row>
    <row r="121" spans="2:96">
      <c r="B121" s="31" t="s">
        <v>268</v>
      </c>
      <c r="C121" s="32" t="s">
        <v>269</v>
      </c>
      <c r="D121" s="152">
        <v>0.26342941836409667</v>
      </c>
      <c r="E121" s="152">
        <v>0.26143984110150287</v>
      </c>
      <c r="F121" s="152">
        <v>0.25949185450698964</v>
      </c>
      <c r="G121" s="152">
        <v>0.25756942464630456</v>
      </c>
      <c r="H121" s="152">
        <v>0.25566054727766613</v>
      </c>
      <c r="I121" s="152">
        <v>0.25375682367360897</v>
      </c>
      <c r="J121" s="152">
        <v>0.25369804087297271</v>
      </c>
      <c r="K121" s="152">
        <v>0.25363340441379978</v>
      </c>
      <c r="L121" s="152">
        <v>0.25355364600340741</v>
      </c>
      <c r="M121" s="152">
        <v>0.25383319066676902</v>
      </c>
      <c r="N121" s="152">
        <v>0.25407241050878387</v>
      </c>
      <c r="O121" s="152">
        <v>0.25401598989913737</v>
      </c>
      <c r="P121" s="152">
        <v>0.23035841328370082</v>
      </c>
      <c r="Q121" s="152">
        <v>0.23082382896832312</v>
      </c>
      <c r="R121" s="152">
        <v>0.23393105038170511</v>
      </c>
      <c r="S121" s="152">
        <v>0.23743929593112648</v>
      </c>
      <c r="T121" s="153">
        <v>4</v>
      </c>
      <c r="U121" s="8"/>
      <c r="V121" s="8"/>
      <c r="W121" s="8"/>
      <c r="X121" s="8"/>
      <c r="Y121" s="8"/>
      <c r="Z121" s="8"/>
      <c r="AA121" s="8"/>
      <c r="AB121" s="8"/>
      <c r="AD121" s="7">
        <v>8.8107268733798261</v>
      </c>
      <c r="AE121" s="7">
        <v>8.8411860808645351</v>
      </c>
      <c r="AF121" s="7">
        <v>8.871645288349244</v>
      </c>
      <c r="AG121" s="7">
        <v>8.9054190035367693</v>
      </c>
      <c r="AH121" s="7">
        <v>8.7973494498031179</v>
      </c>
      <c r="AI121" s="7">
        <v>8.8250409650430282</v>
      </c>
      <c r="AJ121" s="7">
        <v>8.840745289914965</v>
      </c>
      <c r="AK121" s="7">
        <v>8.8709381207282885</v>
      </c>
      <c r="AL121" s="7">
        <v>8.9107071863111216</v>
      </c>
      <c r="AM121" s="7">
        <v>8.9681830942101062</v>
      </c>
      <c r="AN121" s="7">
        <v>9.0197457386175675</v>
      </c>
      <c r="AO121" s="7">
        <v>9.1073929067418806</v>
      </c>
      <c r="AP121" s="7">
        <v>9.2098064083421907</v>
      </c>
      <c r="AQ121" s="7">
        <v>9.2742731152303026</v>
      </c>
      <c r="AR121" s="7">
        <v>9.2125854571268881</v>
      </c>
      <c r="AS121" s="7">
        <v>9.245488628086612</v>
      </c>
      <c r="AV121" s="11" t="s">
        <v>269</v>
      </c>
      <c r="AW121" s="8">
        <f t="shared" si="70"/>
        <v>-5.6386222202499697E-2</v>
      </c>
      <c r="AX121" s="8">
        <f t="shared" si="71"/>
        <v>0.79660693249861236</v>
      </c>
      <c r="AZ121" s="11" t="s">
        <v>130</v>
      </c>
      <c r="BA121" s="8">
        <v>5.7266415407191502E-3</v>
      </c>
      <c r="BB121" s="8">
        <v>1.1675877600367772E-2</v>
      </c>
      <c r="BE121" s="31" t="s">
        <v>268</v>
      </c>
      <c r="BF121" s="32" t="s">
        <v>269</v>
      </c>
      <c r="BG121" s="40">
        <f t="shared" si="38"/>
        <v>0.32178475762313319</v>
      </c>
      <c r="BH121" s="40">
        <f t="shared" si="39"/>
        <v>0.31946985785429527</v>
      </c>
      <c r="BI121" s="40">
        <f t="shared" si="40"/>
        <v>0.31715495808545746</v>
      </c>
      <c r="BJ121" s="40">
        <f t="shared" si="41"/>
        <v>0.31458815573120547</v>
      </c>
      <c r="BK121" s="40">
        <f t="shared" si="42"/>
        <v>0.32280144181496295</v>
      </c>
      <c r="BL121" s="40">
        <f t="shared" si="43"/>
        <v>0.3206968866567298</v>
      </c>
      <c r="BM121" s="40">
        <f t="shared" si="44"/>
        <v>0.31950335796646268</v>
      </c>
      <c r="BN121" s="40">
        <f t="shared" si="45"/>
        <v>0.31720870282465008</v>
      </c>
      <c r="BO121" s="40">
        <f t="shared" si="46"/>
        <v>0.3141862538403547</v>
      </c>
      <c r="BP121" s="40">
        <f t="shared" si="47"/>
        <v>0.30981808484003193</v>
      </c>
      <c r="BQ121" s="40">
        <f t="shared" si="48"/>
        <v>0.3058993238650648</v>
      </c>
      <c r="BR121" s="40">
        <f t="shared" si="49"/>
        <v>0.29923813908761698</v>
      </c>
      <c r="BS121" s="40">
        <f t="shared" si="50"/>
        <v>0.29145471296599346</v>
      </c>
      <c r="BT121" s="40">
        <f t="shared" si="51"/>
        <v>0.28655524324249693</v>
      </c>
      <c r="BU121" s="40">
        <f t="shared" si="52"/>
        <v>0.29124350525835652</v>
      </c>
      <c r="BV121" s="40">
        <f t="shared" si="53"/>
        <v>0.28874286426541751</v>
      </c>
      <c r="BX121" s="31" t="s">
        <v>268</v>
      </c>
      <c r="BY121" s="32" t="s">
        <v>269</v>
      </c>
      <c r="BZ121" s="40">
        <f t="shared" si="54"/>
        <v>5.8355339259036521E-2</v>
      </c>
      <c r="CA121" s="40">
        <f t="shared" si="55"/>
        <v>5.8030016752792402E-2</v>
      </c>
      <c r="CB121" s="40">
        <f t="shared" si="56"/>
        <v>5.7663103578467823E-2</v>
      </c>
      <c r="CC121" s="40">
        <f t="shared" si="57"/>
        <v>5.7018731084900909E-2</v>
      </c>
      <c r="CD121" s="40">
        <f t="shared" si="58"/>
        <v>6.7140894537296825E-2</v>
      </c>
      <c r="CE121" s="40">
        <f t="shared" si="59"/>
        <v>6.6940062983120829E-2</v>
      </c>
      <c r="CF121" s="40">
        <f t="shared" si="60"/>
        <v>6.5805317093489968E-2</v>
      </c>
      <c r="CG121" s="40">
        <f t="shared" si="61"/>
        <v>6.3575298410850301E-2</v>
      </c>
      <c r="CH121" s="40">
        <f t="shared" si="62"/>
        <v>6.0632607836947294E-2</v>
      </c>
      <c r="CI121" s="40">
        <f t="shared" si="63"/>
        <v>5.5984894173262911E-2</v>
      </c>
      <c r="CJ121" s="40">
        <f t="shared" si="64"/>
        <v>5.1826913356280924E-2</v>
      </c>
      <c r="CK121" s="40">
        <f t="shared" si="65"/>
        <v>4.522214918847961E-2</v>
      </c>
      <c r="CL121" s="40">
        <f t="shared" si="66"/>
        <v>6.1096299682292632E-2</v>
      </c>
      <c r="CM121" s="40">
        <f t="shared" si="67"/>
        <v>5.5731414274173802E-2</v>
      </c>
      <c r="CN121" s="40">
        <f t="shared" si="68"/>
        <v>5.7312454876651403E-2</v>
      </c>
      <c r="CO121" s="40">
        <f t="shared" si="69"/>
        <v>5.1303568334291033E-2</v>
      </c>
      <c r="CQ121" s="11"/>
      <c r="CR121" s="40"/>
    </row>
    <row r="122" spans="2:96">
      <c r="B122" s="31" t="s">
        <v>270</v>
      </c>
      <c r="C122" s="32" t="s">
        <v>271</v>
      </c>
      <c r="D122" s="152">
        <v>0.39837096214410228</v>
      </c>
      <c r="E122" s="152">
        <v>0.39111579565679189</v>
      </c>
      <c r="F122" s="152">
        <v>0.3891003597792107</v>
      </c>
      <c r="G122" s="152">
        <v>0.39294228059580777</v>
      </c>
      <c r="H122" s="152">
        <v>0.39175784955386111</v>
      </c>
      <c r="I122" s="152">
        <v>0.39678809467736181</v>
      </c>
      <c r="J122" s="152">
        <v>0.39557481479347606</v>
      </c>
      <c r="K122" s="152">
        <v>0.39311428218302535</v>
      </c>
      <c r="L122" s="152">
        <v>0.3853713650684345</v>
      </c>
      <c r="M122" s="152">
        <v>0.38715611813553985</v>
      </c>
      <c r="N122" s="152">
        <v>0.38869037400370104</v>
      </c>
      <c r="O122" s="152">
        <v>0.38205283480739832</v>
      </c>
      <c r="P122" s="152">
        <v>0.39331604955892957</v>
      </c>
      <c r="Q122" s="152">
        <v>0.3912457678201342</v>
      </c>
      <c r="R122" s="152">
        <v>0.39508593311172041</v>
      </c>
      <c r="S122" s="152">
        <v>0.39938283123129464</v>
      </c>
      <c r="T122" s="153">
        <v>2</v>
      </c>
      <c r="U122" s="8"/>
      <c r="V122" s="8"/>
      <c r="W122" s="8"/>
      <c r="X122" s="8"/>
      <c r="Y122" s="8"/>
      <c r="Z122" s="8"/>
      <c r="AA122" s="8"/>
      <c r="AB122" s="8"/>
      <c r="AD122" s="7">
        <v>7.8573808481228493</v>
      </c>
      <c r="AE122" s="7">
        <v>7.9579259459269212</v>
      </c>
      <c r="AF122" s="7">
        <v>7.9211876898894094</v>
      </c>
      <c r="AG122" s="7">
        <v>7.9812432429640952</v>
      </c>
      <c r="AH122" s="7">
        <v>7.9732997869815927</v>
      </c>
      <c r="AI122" s="7">
        <v>7.9763428306183011</v>
      </c>
      <c r="AJ122" s="7">
        <v>8.0368431051317533</v>
      </c>
      <c r="AK122" s="7">
        <v>8.0575304306415774</v>
      </c>
      <c r="AL122" s="7">
        <v>8.1070399985251402</v>
      </c>
      <c r="AM122" s="7">
        <v>8.1421684359328452</v>
      </c>
      <c r="AN122" s="7">
        <v>8.1595687037766869</v>
      </c>
      <c r="AO122" s="7">
        <v>8.2221243300035383</v>
      </c>
      <c r="AP122" s="7">
        <v>8.2364564608689275</v>
      </c>
      <c r="AQ122" s="7">
        <v>8.2783395680815062</v>
      </c>
      <c r="AR122" s="7">
        <v>8.3141515710702105</v>
      </c>
      <c r="AS122" s="7">
        <v>8.3446532897854961</v>
      </c>
      <c r="AV122" s="11" t="s">
        <v>271</v>
      </c>
      <c r="AW122" s="8">
        <f t="shared" si="70"/>
        <v>-2.9551269753641065E-3</v>
      </c>
      <c r="AX122" s="8">
        <f t="shared" si="71"/>
        <v>8.9271789275208614E-3</v>
      </c>
      <c r="AZ122" s="11" t="s">
        <v>327</v>
      </c>
      <c r="BA122" s="8">
        <v>6.5861495883629854E-3</v>
      </c>
      <c r="BB122" s="8">
        <v>0.19458931739951088</v>
      </c>
      <c r="BE122" s="31" t="s">
        <v>270</v>
      </c>
      <c r="BF122" s="32" t="s">
        <v>271</v>
      </c>
      <c r="BG122" s="40">
        <f t="shared" si="38"/>
        <v>0.39423905554266336</v>
      </c>
      <c r="BH122" s="40">
        <f t="shared" si="39"/>
        <v>0.386597628109554</v>
      </c>
      <c r="BI122" s="40">
        <f t="shared" si="40"/>
        <v>0.38938973556840484</v>
      </c>
      <c r="BJ122" s="40">
        <f t="shared" si="41"/>
        <v>0.38482551353472871</v>
      </c>
      <c r="BK122" s="40">
        <f t="shared" si="42"/>
        <v>0.38542921618939896</v>
      </c>
      <c r="BL122" s="40">
        <f t="shared" si="43"/>
        <v>0.38519794487300907</v>
      </c>
      <c r="BM122" s="40">
        <f t="shared" si="44"/>
        <v>0.38059992400998677</v>
      </c>
      <c r="BN122" s="40">
        <f t="shared" si="45"/>
        <v>0.37902768727124003</v>
      </c>
      <c r="BO122" s="40">
        <f t="shared" si="46"/>
        <v>0.37526496011208932</v>
      </c>
      <c r="BP122" s="40">
        <f t="shared" si="47"/>
        <v>0.37259519886910375</v>
      </c>
      <c r="BQ122" s="40">
        <f t="shared" si="48"/>
        <v>0.3712727785129718</v>
      </c>
      <c r="BR122" s="40">
        <f t="shared" si="49"/>
        <v>0.36651855091973107</v>
      </c>
      <c r="BS122" s="40">
        <f t="shared" si="50"/>
        <v>0.36542930897396153</v>
      </c>
      <c r="BT122" s="40">
        <f t="shared" si="51"/>
        <v>0.3622461928258055</v>
      </c>
      <c r="BU122" s="40">
        <f t="shared" si="52"/>
        <v>0.35952448059866393</v>
      </c>
      <c r="BV122" s="40">
        <f t="shared" si="53"/>
        <v>0.3572063499763023</v>
      </c>
      <c r="BX122" s="31" t="s">
        <v>270</v>
      </c>
      <c r="BY122" s="32" t="s">
        <v>271</v>
      </c>
      <c r="BZ122" s="40">
        <f t="shared" si="54"/>
        <v>-4.1319066014389172E-3</v>
      </c>
      <c r="CA122" s="40">
        <f t="shared" si="55"/>
        <v>-4.5181675472378835E-3</v>
      </c>
      <c r="CB122" s="40">
        <f t="shared" si="56"/>
        <v>2.8937578919413509E-4</v>
      </c>
      <c r="CC122" s="40">
        <f t="shared" si="57"/>
        <v>-8.1167670610790554E-3</v>
      </c>
      <c r="CD122" s="40">
        <f t="shared" si="58"/>
        <v>-6.3286333644621551E-3</v>
      </c>
      <c r="CE122" s="40">
        <f t="shared" si="59"/>
        <v>-1.1590149804352745E-2</v>
      </c>
      <c r="CF122" s="40">
        <f t="shared" si="60"/>
        <v>-1.4974890783489292E-2</v>
      </c>
      <c r="CG122" s="40">
        <f t="shared" si="61"/>
        <v>-1.4086594911785322E-2</v>
      </c>
      <c r="CH122" s="40">
        <f t="shared" si="62"/>
        <v>-1.0106404956345183E-2</v>
      </c>
      <c r="CI122" s="40">
        <f t="shared" si="63"/>
        <v>-1.4560919266436101E-2</v>
      </c>
      <c r="CJ122" s="40">
        <f t="shared" si="64"/>
        <v>-1.7417595490729243E-2</v>
      </c>
      <c r="CK122" s="40">
        <f t="shared" si="65"/>
        <v>-1.5534283887667255E-2</v>
      </c>
      <c r="CL122" s="40">
        <f t="shared" si="66"/>
        <v>-2.7886740584968039E-2</v>
      </c>
      <c r="CM122" s="40">
        <f t="shared" si="67"/>
        <v>-2.8999574994328703E-2</v>
      </c>
      <c r="CN122" s="40">
        <f t="shared" si="68"/>
        <v>-3.556145251305648E-2</v>
      </c>
      <c r="CO122" s="40">
        <f t="shared" si="69"/>
        <v>-4.2176481254992348E-2</v>
      </c>
      <c r="CQ122" s="11"/>
      <c r="CR122" s="40"/>
    </row>
    <row r="123" spans="2:96">
      <c r="B123" s="31" t="s">
        <v>272</v>
      </c>
      <c r="C123" s="32" t="s">
        <v>273</v>
      </c>
      <c r="D123" s="152">
        <v>0.57881966757955794</v>
      </c>
      <c r="E123" s="152">
        <v>0.57194326050100119</v>
      </c>
      <c r="F123" s="152">
        <v>0.56492201899967986</v>
      </c>
      <c r="G123" s="152">
        <v>0.5637847729995783</v>
      </c>
      <c r="H123" s="152">
        <v>0.55686144717091979</v>
      </c>
      <c r="I123" s="152">
        <v>0.55427781659663111</v>
      </c>
      <c r="J123" s="152">
        <v>0.5540741473762042</v>
      </c>
      <c r="K123" s="152">
        <v>0.55525609787314112</v>
      </c>
      <c r="L123" s="152">
        <v>0.55509065879667985</v>
      </c>
      <c r="M123" s="152">
        <v>0.55636078772729436</v>
      </c>
      <c r="N123" s="152">
        <v>0.55496197670014003</v>
      </c>
      <c r="O123" s="152">
        <v>0.55642704413736599</v>
      </c>
      <c r="P123" s="152">
        <v>0.54533228632310038</v>
      </c>
      <c r="Q123" s="152">
        <v>0.54758319784889553</v>
      </c>
      <c r="R123" s="152">
        <v>0.54627315829342471</v>
      </c>
      <c r="S123" s="152">
        <v>0.54953056703110981</v>
      </c>
      <c r="T123" s="153">
        <v>1</v>
      </c>
      <c r="U123" s="8"/>
      <c r="V123" s="8"/>
      <c r="W123" s="8"/>
      <c r="X123" s="8"/>
      <c r="Y123" s="8"/>
      <c r="Z123" s="8"/>
      <c r="AA123" s="8"/>
      <c r="AB123" s="8"/>
      <c r="AD123" s="7">
        <v>5.9988952102498327</v>
      </c>
      <c r="AE123" s="7">
        <v>6.0402721217338007</v>
      </c>
      <c r="AF123" s="7">
        <v>6.1103215314950843</v>
      </c>
      <c r="AG123" s="7">
        <v>6.1869338462476904</v>
      </c>
      <c r="AH123" s="7">
        <v>6.2394430769809066</v>
      </c>
      <c r="AI123" s="7">
        <v>6.2240986269065672</v>
      </c>
      <c r="AJ123" s="7">
        <v>6.3096635884091157</v>
      </c>
      <c r="AK123" s="7">
        <v>6.367152069010225</v>
      </c>
      <c r="AL123" s="7">
        <v>6.3987927731924925</v>
      </c>
      <c r="AM123" s="7">
        <v>6.4483881518449504</v>
      </c>
      <c r="AN123" s="7">
        <v>6.5034718946367969</v>
      </c>
      <c r="AO123" s="7">
        <v>6.562124230210256</v>
      </c>
      <c r="AP123" s="7">
        <v>6.6085394192287836</v>
      </c>
      <c r="AQ123" s="7">
        <v>6.6505603774612529</v>
      </c>
      <c r="AR123" s="7">
        <v>6.6893716451385208</v>
      </c>
      <c r="AS123" s="7">
        <v>6.7369384615025849</v>
      </c>
      <c r="AV123" s="11" t="s">
        <v>273</v>
      </c>
      <c r="AW123" s="8">
        <f t="shared" si="70"/>
        <v>-3.3828776585495358E-2</v>
      </c>
      <c r="AX123" s="8">
        <f t="shared" si="71"/>
        <v>0.76374368918318292</v>
      </c>
      <c r="AZ123" s="11" t="s">
        <v>99</v>
      </c>
      <c r="BA123" s="8">
        <v>7.0843862634597955E-3</v>
      </c>
      <c r="BB123" s="8">
        <v>3.6660296449840521E-2</v>
      </c>
      <c r="BE123" s="31" t="s">
        <v>272</v>
      </c>
      <c r="BF123" s="32" t="s">
        <v>273</v>
      </c>
      <c r="BG123" s="40">
        <f t="shared" si="38"/>
        <v>0.53548396402101273</v>
      </c>
      <c r="BH123" s="40">
        <f t="shared" si="39"/>
        <v>0.53233931874823104</v>
      </c>
      <c r="BI123" s="40">
        <f t="shared" si="40"/>
        <v>0.52701556360637358</v>
      </c>
      <c r="BJ123" s="40">
        <f t="shared" si="41"/>
        <v>0.5211930276851755</v>
      </c>
      <c r="BK123" s="40">
        <f t="shared" si="42"/>
        <v>0.51720232614945105</v>
      </c>
      <c r="BL123" s="40">
        <f t="shared" si="43"/>
        <v>0.51836850435510085</v>
      </c>
      <c r="BM123" s="40">
        <f t="shared" si="44"/>
        <v>0.51186556728090715</v>
      </c>
      <c r="BN123" s="40">
        <f t="shared" si="45"/>
        <v>0.50749644275522288</v>
      </c>
      <c r="BO123" s="40">
        <f t="shared" si="46"/>
        <v>0.50509174923737055</v>
      </c>
      <c r="BP123" s="40">
        <f t="shared" si="47"/>
        <v>0.50132250045978366</v>
      </c>
      <c r="BQ123" s="40">
        <f t="shared" si="48"/>
        <v>0.49713613600760342</v>
      </c>
      <c r="BR123" s="40">
        <f t="shared" si="49"/>
        <v>0.49267855850402048</v>
      </c>
      <c r="BS123" s="40">
        <f t="shared" si="50"/>
        <v>0.48915100413861246</v>
      </c>
      <c r="BT123" s="40">
        <f t="shared" si="51"/>
        <v>0.48595741131294479</v>
      </c>
      <c r="BU123" s="40">
        <f t="shared" si="52"/>
        <v>0.48300775496947235</v>
      </c>
      <c r="BV123" s="40">
        <f t="shared" si="53"/>
        <v>0.47939267692580356</v>
      </c>
      <c r="BX123" s="31" t="s">
        <v>272</v>
      </c>
      <c r="BY123" s="32" t="s">
        <v>273</v>
      </c>
      <c r="BZ123" s="40">
        <f t="shared" si="54"/>
        <v>-4.3335703558545213E-2</v>
      </c>
      <c r="CA123" s="40">
        <f t="shared" si="55"/>
        <v>-3.9603941752770155E-2</v>
      </c>
      <c r="CB123" s="40">
        <f t="shared" si="56"/>
        <v>-3.7906455393306282E-2</v>
      </c>
      <c r="CC123" s="40">
        <f t="shared" si="57"/>
        <v>-4.2591745314402796E-2</v>
      </c>
      <c r="CD123" s="40">
        <f t="shared" si="58"/>
        <v>-3.9659121021468735E-2</v>
      </c>
      <c r="CE123" s="40">
        <f t="shared" si="59"/>
        <v>-3.5909312241530267E-2</v>
      </c>
      <c r="CF123" s="40">
        <f t="shared" si="60"/>
        <v>-4.2208580095297044E-2</v>
      </c>
      <c r="CG123" s="40">
        <f t="shared" si="61"/>
        <v>-4.7759655117918243E-2</v>
      </c>
      <c r="CH123" s="40">
        <f t="shared" si="62"/>
        <v>-4.9998909559309301E-2</v>
      </c>
      <c r="CI123" s="40">
        <f t="shared" si="63"/>
        <v>-5.5038287267510699E-2</v>
      </c>
      <c r="CJ123" s="40">
        <f t="shared" si="64"/>
        <v>-5.7825840692536601E-2</v>
      </c>
      <c r="CK123" s="40">
        <f t="shared" si="65"/>
        <v>-6.3748485633345509E-2</v>
      </c>
      <c r="CL123" s="40">
        <f t="shared" si="66"/>
        <v>-5.6181282184487924E-2</v>
      </c>
      <c r="CM123" s="40">
        <f t="shared" si="67"/>
        <v>-6.1625786535950744E-2</v>
      </c>
      <c r="CN123" s="40">
        <f t="shared" si="68"/>
        <v>-6.3265403323952363E-2</v>
      </c>
      <c r="CO123" s="40">
        <f t="shared" si="69"/>
        <v>-7.0137890105306244E-2</v>
      </c>
      <c r="CQ123" s="11"/>
      <c r="CR123" s="40"/>
    </row>
    <row r="124" spans="2:96">
      <c r="B124" s="31" t="s">
        <v>274</v>
      </c>
      <c r="C124" s="32" t="s">
        <v>275</v>
      </c>
      <c r="D124" s="152">
        <v>0.45087593099842116</v>
      </c>
      <c r="E124" s="152">
        <v>0.44821267023309058</v>
      </c>
      <c r="F124" s="152">
        <v>0.44534633842994858</v>
      </c>
      <c r="G124" s="152">
        <v>0.44314087951592335</v>
      </c>
      <c r="H124" s="152">
        <v>0.43866443706734209</v>
      </c>
      <c r="I124" s="152">
        <v>0.42952569147730207</v>
      </c>
      <c r="J124" s="152">
        <v>0.42857366517483281</v>
      </c>
      <c r="K124" s="152">
        <v>0.42579153511816181</v>
      </c>
      <c r="L124" s="152">
        <v>0.4226055454336784</v>
      </c>
      <c r="M124" s="152">
        <v>0.42231553760587182</v>
      </c>
      <c r="N124" s="152">
        <v>0.41986895623376169</v>
      </c>
      <c r="O124" s="152">
        <v>0.42054941506434979</v>
      </c>
      <c r="P124" s="152">
        <v>0.41811706522397518</v>
      </c>
      <c r="Q124" s="152">
        <v>0.41973406994929624</v>
      </c>
      <c r="R124" s="152">
        <v>0.42283696721008751</v>
      </c>
      <c r="S124" s="152">
        <v>0.42629246972078505</v>
      </c>
      <c r="T124" s="153">
        <v>1</v>
      </c>
      <c r="U124" s="8"/>
      <c r="V124" s="8"/>
      <c r="W124" s="8"/>
      <c r="X124" s="8"/>
      <c r="Y124" s="8"/>
      <c r="Z124" s="8"/>
      <c r="AA124" s="8"/>
      <c r="AB124" s="8"/>
      <c r="AD124" s="7">
        <v>6.704469925510427</v>
      </c>
      <c r="AE124" s="7">
        <v>6.7349291329951351</v>
      </c>
      <c r="AF124" s="7">
        <v>6.7653883404798441</v>
      </c>
      <c r="AG124" s="7">
        <v>6.7958475479645521</v>
      </c>
      <c r="AH124" s="7">
        <v>6.8263067554492611</v>
      </c>
      <c r="AI124" s="7">
        <v>6.8567659629339701</v>
      </c>
      <c r="AJ124" s="7">
        <v>6.8872251704186782</v>
      </c>
      <c r="AK124" s="7">
        <v>6.9176843779033872</v>
      </c>
      <c r="AL124" s="7">
        <v>6.9481435853880953</v>
      </c>
      <c r="AM124" s="7">
        <v>6.9786027928728043</v>
      </c>
      <c r="AN124" s="7">
        <v>7.0090620003575124</v>
      </c>
      <c r="AO124" s="7">
        <v>7.0395212078422214</v>
      </c>
      <c r="AP124" s="7">
        <v>7.0699804153269294</v>
      </c>
      <c r="AQ124" s="7">
        <v>7.1004396228116384</v>
      </c>
      <c r="AR124" s="7">
        <v>7.1308988302963465</v>
      </c>
      <c r="AS124" s="7">
        <v>7.1608005754662143</v>
      </c>
      <c r="AV124" s="11" t="s">
        <v>275</v>
      </c>
      <c r="AW124" s="8">
        <f t="shared" si="70"/>
        <v>-6.7767843574848871E-2</v>
      </c>
      <c r="AX124" s="8">
        <f t="shared" si="71"/>
        <v>0.76679843190203645</v>
      </c>
      <c r="AZ124" s="11" t="s">
        <v>81</v>
      </c>
      <c r="BA124" s="8">
        <v>7.2595495613134338E-3</v>
      </c>
      <c r="BB124" s="8">
        <v>0.27105515749546544</v>
      </c>
      <c r="BE124" s="31" t="s">
        <v>274</v>
      </c>
      <c r="BF124" s="32" t="s">
        <v>275</v>
      </c>
      <c r="BG124" s="40">
        <f t="shared" si="38"/>
        <v>0.48186028566120753</v>
      </c>
      <c r="BH124" s="40">
        <f t="shared" si="39"/>
        <v>0.47954538589236972</v>
      </c>
      <c r="BI124" s="40">
        <f t="shared" si="40"/>
        <v>0.47723048612353181</v>
      </c>
      <c r="BJ124" s="40">
        <f t="shared" si="41"/>
        <v>0.474915586354694</v>
      </c>
      <c r="BK124" s="40">
        <f t="shared" si="42"/>
        <v>0.47260068658585608</v>
      </c>
      <c r="BL124" s="40">
        <f t="shared" si="43"/>
        <v>0.47028578681701827</v>
      </c>
      <c r="BM124" s="40">
        <f t="shared" si="44"/>
        <v>0.46797088704818046</v>
      </c>
      <c r="BN124" s="40">
        <f t="shared" si="45"/>
        <v>0.46565598727934254</v>
      </c>
      <c r="BO124" s="40">
        <f t="shared" si="46"/>
        <v>0.46334108751050473</v>
      </c>
      <c r="BP124" s="40">
        <f t="shared" si="47"/>
        <v>0.46102618774166682</v>
      </c>
      <c r="BQ124" s="40">
        <f t="shared" si="48"/>
        <v>0.45871128797282901</v>
      </c>
      <c r="BR124" s="40">
        <f t="shared" si="49"/>
        <v>0.45639638820399109</v>
      </c>
      <c r="BS124" s="40">
        <f t="shared" si="50"/>
        <v>0.45408148843515328</v>
      </c>
      <c r="BT124" s="40">
        <f t="shared" si="51"/>
        <v>0.45176658866631547</v>
      </c>
      <c r="BU124" s="40">
        <f t="shared" si="52"/>
        <v>0.44945168889747766</v>
      </c>
      <c r="BV124" s="40">
        <f t="shared" si="53"/>
        <v>0.44717915626456772</v>
      </c>
      <c r="BX124" s="31" t="s">
        <v>274</v>
      </c>
      <c r="BY124" s="32" t="s">
        <v>275</v>
      </c>
      <c r="BZ124" s="40">
        <f t="shared" si="54"/>
        <v>3.0984354662786373E-2</v>
      </c>
      <c r="CA124" s="40">
        <f t="shared" si="55"/>
        <v>3.1332715659279142E-2</v>
      </c>
      <c r="CB124" s="40">
        <f t="shared" si="56"/>
        <v>3.188414769358322E-2</v>
      </c>
      <c r="CC124" s="40">
        <f t="shared" si="57"/>
        <v>3.177470683877065E-2</v>
      </c>
      <c r="CD124" s="40">
        <f t="shared" si="58"/>
        <v>3.3936249518513983E-2</v>
      </c>
      <c r="CE124" s="40">
        <f t="shared" si="59"/>
        <v>4.0760095339716196E-2</v>
      </c>
      <c r="CF124" s="40">
        <f t="shared" si="60"/>
        <v>3.9397221873347654E-2</v>
      </c>
      <c r="CG124" s="40">
        <f t="shared" si="61"/>
        <v>3.986445216118073E-2</v>
      </c>
      <c r="CH124" s="40">
        <f t="shared" si="62"/>
        <v>4.0735542076826337E-2</v>
      </c>
      <c r="CI124" s="40">
        <f t="shared" si="63"/>
        <v>3.8710650135794999E-2</v>
      </c>
      <c r="CJ124" s="40">
        <f t="shared" si="64"/>
        <v>3.8842331739067315E-2</v>
      </c>
      <c r="CK124" s="40">
        <f t="shared" si="65"/>
        <v>3.5846973139641303E-2</v>
      </c>
      <c r="CL124" s="40">
        <f t="shared" si="66"/>
        <v>3.5964423211178098E-2</v>
      </c>
      <c r="CM124" s="40">
        <f t="shared" si="67"/>
        <v>3.2032518717019232E-2</v>
      </c>
      <c r="CN124" s="40">
        <f t="shared" si="68"/>
        <v>2.6614721687390153E-2</v>
      </c>
      <c r="CO124" s="40">
        <f t="shared" si="69"/>
        <v>2.0886686543782673E-2</v>
      </c>
      <c r="CQ124" s="11"/>
      <c r="CR124" s="40"/>
    </row>
    <row r="125" spans="2:96">
      <c r="B125" s="31" t="s">
        <v>276</v>
      </c>
      <c r="C125" s="32" t="s">
        <v>277</v>
      </c>
      <c r="D125" s="152">
        <v>0.47315954637580154</v>
      </c>
      <c r="E125" s="152">
        <v>0.46970824642873571</v>
      </c>
      <c r="F125" s="152">
        <v>0.47039166391337744</v>
      </c>
      <c r="G125" s="152">
        <v>0.46764670448181983</v>
      </c>
      <c r="H125" s="152">
        <v>0.4712349784707095</v>
      </c>
      <c r="I125" s="152">
        <v>0.46096076278478187</v>
      </c>
      <c r="J125" s="152">
        <v>0.45919405495349142</v>
      </c>
      <c r="K125" s="152">
        <v>0.45073186495588979</v>
      </c>
      <c r="L125" s="152">
        <v>0.4430794293605595</v>
      </c>
      <c r="M125" s="152">
        <v>0.45225367590344989</v>
      </c>
      <c r="N125" s="152">
        <v>0.45458278558344506</v>
      </c>
      <c r="O125" s="152">
        <v>0.45044401245849636</v>
      </c>
      <c r="P125" s="152">
        <v>0.44805850481234905</v>
      </c>
      <c r="Q125" s="152">
        <v>0.44729915981095009</v>
      </c>
      <c r="R125" s="152">
        <v>0.44741915134266314</v>
      </c>
      <c r="S125" s="152">
        <v>0.45082389589482524</v>
      </c>
      <c r="T125" s="153">
        <v>2</v>
      </c>
      <c r="U125" s="8"/>
      <c r="V125" s="8"/>
      <c r="W125" s="8"/>
      <c r="X125" s="8"/>
      <c r="Y125" s="8"/>
      <c r="Z125" s="8"/>
      <c r="AA125" s="8"/>
      <c r="AB125" s="8"/>
      <c r="AD125" s="7">
        <v>8.3938899914701093</v>
      </c>
      <c r="AE125" s="7">
        <v>8.4006371534678834</v>
      </c>
      <c r="AF125" s="7">
        <v>8.4173399239678641</v>
      </c>
      <c r="AG125" s="7">
        <v>8.4255931954240939</v>
      </c>
      <c r="AH125" s="7">
        <v>8.4356037222455136</v>
      </c>
      <c r="AI125" s="7">
        <v>8.4480340843918871</v>
      </c>
      <c r="AJ125" s="7">
        <v>8.4392401083540367</v>
      </c>
      <c r="AK125" s="7">
        <v>8.4665109178638769</v>
      </c>
      <c r="AL125" s="7">
        <v>8.4891697085102162</v>
      </c>
      <c r="AM125" s="7">
        <v>8.5861692769695175</v>
      </c>
      <c r="AN125" s="7">
        <v>8.5921469852164094</v>
      </c>
      <c r="AO125" s="7">
        <v>8.6411518588393896</v>
      </c>
      <c r="AP125" s="7">
        <v>8.6739592814900028</v>
      </c>
      <c r="AQ125" s="7">
        <v>8.6964582340441261</v>
      </c>
      <c r="AR125" s="7">
        <v>8.6691877788543596</v>
      </c>
      <c r="AS125" s="7">
        <v>8.6929945660418184</v>
      </c>
      <c r="AV125" s="11" t="s">
        <v>277</v>
      </c>
      <c r="AW125" s="8">
        <f t="shared" si="70"/>
        <v>-6.8012070218101878E-2</v>
      </c>
      <c r="AX125" s="8">
        <f t="shared" si="71"/>
        <v>0.60511433293810979</v>
      </c>
      <c r="AZ125" s="11" t="s">
        <v>52</v>
      </c>
      <c r="BA125" s="8">
        <v>7.2981701664639811E-3</v>
      </c>
      <c r="BB125" s="8">
        <v>0.28740031569352409</v>
      </c>
      <c r="BE125" s="31" t="s">
        <v>276</v>
      </c>
      <c r="BF125" s="32" t="s">
        <v>277</v>
      </c>
      <c r="BG125" s="40">
        <f t="shared" si="38"/>
        <v>0.35346436064827169</v>
      </c>
      <c r="BH125" s="40">
        <f t="shared" si="39"/>
        <v>0.35295157633644081</v>
      </c>
      <c r="BI125" s="40">
        <f t="shared" si="40"/>
        <v>0.35168216577844225</v>
      </c>
      <c r="BJ125" s="40">
        <f t="shared" si="41"/>
        <v>0.35105491714776882</v>
      </c>
      <c r="BK125" s="40">
        <f t="shared" si="42"/>
        <v>0.35029411710934089</v>
      </c>
      <c r="BL125" s="40">
        <f t="shared" si="43"/>
        <v>0.34934940958621652</v>
      </c>
      <c r="BM125" s="40">
        <f t="shared" si="44"/>
        <v>0.3500177517650932</v>
      </c>
      <c r="BN125" s="40">
        <f t="shared" si="45"/>
        <v>0.34794517024234528</v>
      </c>
      <c r="BO125" s="40">
        <f t="shared" si="46"/>
        <v>0.34622310215322349</v>
      </c>
      <c r="BP125" s="40">
        <f t="shared" si="47"/>
        <v>0.3388511349503166</v>
      </c>
      <c r="BQ125" s="40">
        <f t="shared" si="48"/>
        <v>0.33839682912355284</v>
      </c>
      <c r="BR125" s="40">
        <f t="shared" si="49"/>
        <v>0.33467245872820639</v>
      </c>
      <c r="BS125" s="40">
        <f t="shared" si="50"/>
        <v>0.33217909460675976</v>
      </c>
      <c r="BT125" s="40">
        <f t="shared" si="51"/>
        <v>0.33046917421264643</v>
      </c>
      <c r="BU125" s="40">
        <f t="shared" si="52"/>
        <v>0.33254172880706867</v>
      </c>
      <c r="BV125" s="40">
        <f t="shared" si="53"/>
        <v>0.33073241298082179</v>
      </c>
      <c r="BX125" s="31" t="s">
        <v>276</v>
      </c>
      <c r="BY125" s="32" t="s">
        <v>277</v>
      </c>
      <c r="BZ125" s="40">
        <f t="shared" si="54"/>
        <v>-0.11969518572752985</v>
      </c>
      <c r="CA125" s="40">
        <f t="shared" si="55"/>
        <v>-0.1167566700922949</v>
      </c>
      <c r="CB125" s="40">
        <f t="shared" si="56"/>
        <v>-0.1187094981349352</v>
      </c>
      <c r="CC125" s="40">
        <f t="shared" si="57"/>
        <v>-0.11659178733405101</v>
      </c>
      <c r="CD125" s="40">
        <f t="shared" si="58"/>
        <v>-0.12094086136136861</v>
      </c>
      <c r="CE125" s="40">
        <f t="shared" si="59"/>
        <v>-0.11161135319856536</v>
      </c>
      <c r="CF125" s="40">
        <f t="shared" si="60"/>
        <v>-0.10917630318839822</v>
      </c>
      <c r="CG125" s="40">
        <f t="shared" si="61"/>
        <v>-0.10278669471354451</v>
      </c>
      <c r="CH125" s="40">
        <f t="shared" si="62"/>
        <v>-9.6856327207336002E-2</v>
      </c>
      <c r="CI125" s="40">
        <f t="shared" si="63"/>
        <v>-0.11340254095313329</v>
      </c>
      <c r="CJ125" s="40">
        <f t="shared" si="64"/>
        <v>-0.11618595645989221</v>
      </c>
      <c r="CK125" s="40">
        <f t="shared" si="65"/>
        <v>-0.11577155373028997</v>
      </c>
      <c r="CL125" s="40">
        <f t="shared" si="66"/>
        <v>-0.11587941020558928</v>
      </c>
      <c r="CM125" s="40">
        <f t="shared" si="67"/>
        <v>-0.11682998559830365</v>
      </c>
      <c r="CN125" s="40">
        <f t="shared" si="68"/>
        <v>-0.11487742253559446</v>
      </c>
      <c r="CO125" s="40">
        <f t="shared" si="69"/>
        <v>-0.12009148291400346</v>
      </c>
      <c r="CQ125" s="11"/>
      <c r="CR125" s="40"/>
    </row>
    <row r="126" spans="2:96">
      <c r="B126" s="31" t="s">
        <v>278</v>
      </c>
      <c r="C126" s="32" t="s">
        <v>279</v>
      </c>
      <c r="D126" s="152">
        <v>0.42235328380218123</v>
      </c>
      <c r="E126" s="152">
        <v>0.42235328380218123</v>
      </c>
      <c r="F126" s="152">
        <v>0.42235328380218123</v>
      </c>
      <c r="G126" s="152">
        <v>0.42235328380218123</v>
      </c>
      <c r="H126" s="152">
        <v>0.42235328380218123</v>
      </c>
      <c r="I126" s="152">
        <v>0.42235328380218123</v>
      </c>
      <c r="J126" s="152">
        <v>0.42235328380218123</v>
      </c>
      <c r="K126" s="152">
        <v>0.42235328380218123</v>
      </c>
      <c r="L126" s="152">
        <v>0.42235328380218123</v>
      </c>
      <c r="M126" s="152">
        <v>0.42235328380218123</v>
      </c>
      <c r="N126" s="152">
        <v>0.42235328380218123</v>
      </c>
      <c r="O126" s="152">
        <v>0.42235328380218123</v>
      </c>
      <c r="P126" s="152">
        <v>0.42235328380218123</v>
      </c>
      <c r="Q126" s="152">
        <v>0.42235328380218123</v>
      </c>
      <c r="R126" s="152">
        <v>0.42235328380218123</v>
      </c>
      <c r="S126" s="152">
        <v>0.42235328380218123</v>
      </c>
      <c r="T126" s="153">
        <v>1</v>
      </c>
      <c r="U126" s="8"/>
      <c r="V126" s="8"/>
      <c r="W126" s="8"/>
      <c r="X126" s="8"/>
      <c r="Y126" s="8"/>
      <c r="Z126" s="8"/>
      <c r="AA126" s="8"/>
      <c r="AB126" s="8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V126" s="11" t="s">
        <v>279</v>
      </c>
      <c r="AW126" s="8" t="e">
        <f t="shared" si="70"/>
        <v>#DIV/0!</v>
      </c>
      <c r="AX126" s="8" t="e">
        <f t="shared" si="71"/>
        <v>#DIV/0!</v>
      </c>
      <c r="AZ126" s="11" t="s">
        <v>218</v>
      </c>
      <c r="BA126" s="8">
        <v>8.1538156486101483E-3</v>
      </c>
      <c r="BB126" s="8">
        <v>0.14003206271563218</v>
      </c>
      <c r="BE126" s="31" t="s">
        <v>278</v>
      </c>
      <c r="BF126" s="32" t="s">
        <v>279</v>
      </c>
      <c r="BG126" s="40">
        <f t="shared" si="38"/>
        <v>0.99139999999999995</v>
      </c>
      <c r="BH126" s="40">
        <f t="shared" si="39"/>
        <v>0.99139999999999995</v>
      </c>
      <c r="BI126" s="40">
        <f t="shared" si="40"/>
        <v>0.99139999999999995</v>
      </c>
      <c r="BJ126" s="40">
        <f t="shared" si="41"/>
        <v>0.99139999999999995</v>
      </c>
      <c r="BK126" s="40">
        <f t="shared" si="42"/>
        <v>0.99139999999999995</v>
      </c>
      <c r="BL126" s="40">
        <f t="shared" si="43"/>
        <v>0.99139999999999995</v>
      </c>
      <c r="BM126" s="40">
        <f t="shared" si="44"/>
        <v>0.99139999999999995</v>
      </c>
      <c r="BN126" s="40">
        <f t="shared" si="45"/>
        <v>0.99139999999999995</v>
      </c>
      <c r="BO126" s="40">
        <f t="shared" si="46"/>
        <v>0.99139999999999995</v>
      </c>
      <c r="BP126" s="40">
        <f t="shared" si="47"/>
        <v>0.99139999999999995</v>
      </c>
      <c r="BQ126" s="40">
        <f t="shared" si="48"/>
        <v>0.99139999999999995</v>
      </c>
      <c r="BR126" s="40">
        <f t="shared" si="49"/>
        <v>0.99139999999999995</v>
      </c>
      <c r="BS126" s="40">
        <f t="shared" si="50"/>
        <v>0.99139999999999995</v>
      </c>
      <c r="BT126" s="40">
        <f t="shared" si="51"/>
        <v>0.99139999999999995</v>
      </c>
      <c r="BU126" s="40">
        <f t="shared" si="52"/>
        <v>0.99139999999999995</v>
      </c>
      <c r="BV126" s="40">
        <f t="shared" si="53"/>
        <v>0.99139999999999995</v>
      </c>
      <c r="BX126" s="31" t="s">
        <v>278</v>
      </c>
      <c r="BY126" s="32" t="s">
        <v>279</v>
      </c>
      <c r="BZ126" s="40">
        <f t="shared" si="54"/>
        <v>0.56904671619781877</v>
      </c>
      <c r="CA126" s="40">
        <f t="shared" si="55"/>
        <v>0.56904671619781877</v>
      </c>
      <c r="CB126" s="40">
        <f t="shared" si="56"/>
        <v>0.56904671619781877</v>
      </c>
      <c r="CC126" s="40">
        <f t="shared" si="57"/>
        <v>0.56904671619781877</v>
      </c>
      <c r="CD126" s="40">
        <f t="shared" si="58"/>
        <v>0.56904671619781877</v>
      </c>
      <c r="CE126" s="40">
        <f t="shared" si="59"/>
        <v>0.56904671619781877</v>
      </c>
      <c r="CF126" s="40">
        <f t="shared" si="60"/>
        <v>0.56904671619781877</v>
      </c>
      <c r="CG126" s="40">
        <f t="shared" si="61"/>
        <v>0.56904671619781877</v>
      </c>
      <c r="CH126" s="40">
        <f t="shared" si="62"/>
        <v>0.56904671619781877</v>
      </c>
      <c r="CI126" s="40">
        <f t="shared" si="63"/>
        <v>0.56904671619781877</v>
      </c>
      <c r="CJ126" s="40">
        <f t="shared" si="64"/>
        <v>0.56904671619781877</v>
      </c>
      <c r="CK126" s="40">
        <f t="shared" si="65"/>
        <v>0.56904671619781877</v>
      </c>
      <c r="CL126" s="40">
        <f t="shared" si="66"/>
        <v>0.56904671619781877</v>
      </c>
      <c r="CM126" s="40">
        <f t="shared" si="67"/>
        <v>0.56904671619781877</v>
      </c>
      <c r="CN126" s="40">
        <f t="shared" si="68"/>
        <v>0.56904671619781877</v>
      </c>
      <c r="CO126" s="40">
        <f t="shared" si="69"/>
        <v>0.56904671619781877</v>
      </c>
      <c r="CQ126" s="11"/>
      <c r="CR126" s="40"/>
    </row>
    <row r="127" spans="2:96">
      <c r="B127" s="31" t="s">
        <v>280</v>
      </c>
      <c r="C127" s="32" t="s">
        <v>281</v>
      </c>
      <c r="D127" s="152">
        <v>0.48173114565895142</v>
      </c>
      <c r="E127" s="152">
        <v>0.47746336755374186</v>
      </c>
      <c r="F127" s="152">
        <v>0.47167067286547937</v>
      </c>
      <c r="G127" s="152">
        <v>0.47238244635943016</v>
      </c>
      <c r="H127" s="152">
        <v>0.466188103449864</v>
      </c>
      <c r="I127" s="152">
        <v>0.46001540971510463</v>
      </c>
      <c r="J127" s="152">
        <v>0.45397452056219073</v>
      </c>
      <c r="K127" s="152">
        <v>0.45181781106916846</v>
      </c>
      <c r="L127" s="152">
        <v>0.44423688463052979</v>
      </c>
      <c r="M127" s="152">
        <v>0.44299677799247328</v>
      </c>
      <c r="N127" s="152">
        <v>0.4416791877763282</v>
      </c>
      <c r="O127" s="152">
        <v>0.44017898304945069</v>
      </c>
      <c r="P127" s="152">
        <v>0.43669680478477524</v>
      </c>
      <c r="Q127" s="152">
        <v>0.43531196991216697</v>
      </c>
      <c r="R127" s="152">
        <v>0.44220602191605057</v>
      </c>
      <c r="S127" s="152">
        <v>0.44547521516249072</v>
      </c>
      <c r="T127" s="153">
        <v>1</v>
      </c>
      <c r="U127" s="8"/>
      <c r="V127" s="8"/>
      <c r="W127" s="8"/>
      <c r="X127" s="8"/>
      <c r="Y127" s="8"/>
      <c r="Z127" s="8"/>
      <c r="AA127" s="8"/>
      <c r="AB127" s="8"/>
      <c r="AD127" s="7">
        <v>6.6953569332412819</v>
      </c>
      <c r="AE127" s="7">
        <v>6.7223267127583775</v>
      </c>
      <c r="AF127" s="7">
        <v>6.7467303849114266</v>
      </c>
      <c r="AG127" s="7">
        <v>6.7518596659182775</v>
      </c>
      <c r="AH127" s="7">
        <v>6.7709049952439848</v>
      </c>
      <c r="AI127" s="7">
        <v>6.8075159485174392</v>
      </c>
      <c r="AJ127" s="7">
        <v>6.8314712331048275</v>
      </c>
      <c r="AK127" s="7">
        <v>6.8103466921648863</v>
      </c>
      <c r="AL127" s="7">
        <v>6.8273758738758845</v>
      </c>
      <c r="AM127" s="7">
        <v>6.8521759796742359</v>
      </c>
      <c r="AN127" s="7">
        <v>6.8626819412793685</v>
      </c>
      <c r="AO127" s="7">
        <v>6.879645874517716</v>
      </c>
      <c r="AP127" s="7">
        <v>6.8937150885941323</v>
      </c>
      <c r="AQ127" s="7">
        <v>6.927514333163117</v>
      </c>
      <c r="AR127" s="7">
        <v>6.9551531682850323</v>
      </c>
      <c r="AS127" s="7">
        <v>6.9716420935172909</v>
      </c>
      <c r="AV127" s="11" t="s">
        <v>281</v>
      </c>
      <c r="AW127" s="8">
        <f t="shared" si="70"/>
        <v>-0.16823852762000535</v>
      </c>
      <c r="AX127" s="8">
        <f t="shared" si="71"/>
        <v>0.79428228233561371</v>
      </c>
      <c r="AZ127" s="11" t="s">
        <v>194</v>
      </c>
      <c r="BA127" s="8">
        <v>8.2708120928329503E-3</v>
      </c>
      <c r="BB127" s="8">
        <v>7.5969198155620643E-2</v>
      </c>
      <c r="BE127" s="31" t="s">
        <v>280</v>
      </c>
      <c r="BF127" s="32" t="s">
        <v>281</v>
      </c>
      <c r="BG127" s="40">
        <f t="shared" si="38"/>
        <v>0.48255287307366257</v>
      </c>
      <c r="BH127" s="40">
        <f t="shared" si="39"/>
        <v>0.48050316983036323</v>
      </c>
      <c r="BI127" s="40">
        <f t="shared" si="40"/>
        <v>0.47864849074673155</v>
      </c>
      <c r="BJ127" s="40">
        <f t="shared" si="41"/>
        <v>0.47825866539021089</v>
      </c>
      <c r="BK127" s="40">
        <f t="shared" si="42"/>
        <v>0.47681122036145707</v>
      </c>
      <c r="BL127" s="40">
        <f t="shared" si="43"/>
        <v>0.47402878791267455</v>
      </c>
      <c r="BM127" s="40">
        <f t="shared" si="44"/>
        <v>0.47220818628403305</v>
      </c>
      <c r="BN127" s="40">
        <f t="shared" si="45"/>
        <v>0.4738136513954686</v>
      </c>
      <c r="BO127" s="40">
        <f t="shared" si="46"/>
        <v>0.47251943358543269</v>
      </c>
      <c r="BP127" s="40">
        <f t="shared" si="47"/>
        <v>0.47063462554475799</v>
      </c>
      <c r="BQ127" s="40">
        <f t="shared" si="48"/>
        <v>0.46983617246276799</v>
      </c>
      <c r="BR127" s="40">
        <f t="shared" si="49"/>
        <v>0.46854691353665356</v>
      </c>
      <c r="BS127" s="40">
        <f t="shared" si="50"/>
        <v>0.46747765326684587</v>
      </c>
      <c r="BT127" s="40">
        <f t="shared" si="51"/>
        <v>0.46490891067960305</v>
      </c>
      <c r="BU127" s="40">
        <f t="shared" si="52"/>
        <v>0.46280835921033747</v>
      </c>
      <c r="BV127" s="40">
        <f t="shared" si="53"/>
        <v>0.46155520089268587</v>
      </c>
      <c r="BX127" s="31" t="s">
        <v>280</v>
      </c>
      <c r="BY127" s="32" t="s">
        <v>281</v>
      </c>
      <c r="BZ127" s="40">
        <f t="shared" si="54"/>
        <v>8.2172741471114863E-4</v>
      </c>
      <c r="CA127" s="40">
        <f t="shared" si="55"/>
        <v>3.0398022766213728E-3</v>
      </c>
      <c r="CB127" s="40">
        <f t="shared" si="56"/>
        <v>6.9778178812521796E-3</v>
      </c>
      <c r="CC127" s="40">
        <f t="shared" si="57"/>
        <v>5.8762190307807272E-3</v>
      </c>
      <c r="CD127" s="40">
        <f t="shared" si="58"/>
        <v>1.0623116911593067E-2</v>
      </c>
      <c r="CE127" s="40">
        <f t="shared" si="59"/>
        <v>1.4013378197569926E-2</v>
      </c>
      <c r="CF127" s="40">
        <f t="shared" si="60"/>
        <v>1.8233665721842318E-2</v>
      </c>
      <c r="CG127" s="40">
        <f t="shared" si="61"/>
        <v>2.1995840326300142E-2</v>
      </c>
      <c r="CH127" s="40">
        <f t="shared" si="62"/>
        <v>2.8282548954902897E-2</v>
      </c>
      <c r="CI127" s="40">
        <f t="shared" si="63"/>
        <v>2.7637847552284711E-2</v>
      </c>
      <c r="CJ127" s="40">
        <f t="shared" si="64"/>
        <v>2.815698468643979E-2</v>
      </c>
      <c r="CK127" s="40">
        <f t="shared" si="65"/>
        <v>2.8367930487202875E-2</v>
      </c>
      <c r="CL127" s="40">
        <f t="shared" si="66"/>
        <v>3.0780848482070633E-2</v>
      </c>
      <c r="CM127" s="40">
        <f t="shared" si="67"/>
        <v>2.9596940767436075E-2</v>
      </c>
      <c r="CN127" s="40">
        <f t="shared" si="68"/>
        <v>2.0602337294286899E-2</v>
      </c>
      <c r="CO127" s="40">
        <f t="shared" si="69"/>
        <v>1.6079985730195145E-2</v>
      </c>
      <c r="CQ127" s="11"/>
      <c r="CR127" s="40"/>
    </row>
    <row r="128" spans="2:96">
      <c r="B128" s="31" t="s">
        <v>282</v>
      </c>
      <c r="C128" s="32" t="s">
        <v>283</v>
      </c>
      <c r="D128" s="152">
        <v>0.19130293358791914</v>
      </c>
      <c r="E128" s="152">
        <v>0.19086914200870375</v>
      </c>
      <c r="F128" s="152">
        <v>0.19016217969778104</v>
      </c>
      <c r="G128" s="152">
        <v>0.18968875397222418</v>
      </c>
      <c r="H128" s="152">
        <v>0.18931431198650472</v>
      </c>
      <c r="I128" s="152">
        <v>0.18169373178940315</v>
      </c>
      <c r="J128" s="152">
        <v>0.1892826829491637</v>
      </c>
      <c r="K128" s="152">
        <v>0.18988809752355848</v>
      </c>
      <c r="L128" s="152">
        <v>0.190391479577628</v>
      </c>
      <c r="M128" s="152">
        <v>0.18935052829836421</v>
      </c>
      <c r="N128" s="152">
        <v>0.18909007295405969</v>
      </c>
      <c r="O128" s="152">
        <v>0.20433380926545233</v>
      </c>
      <c r="P128" s="152">
        <v>0.20218908991857332</v>
      </c>
      <c r="Q128" s="152">
        <v>0.22869833755489308</v>
      </c>
      <c r="R128" s="152">
        <v>0.23118380341806402</v>
      </c>
      <c r="S128" s="152">
        <v>0.23396776927959209</v>
      </c>
      <c r="T128" s="153">
        <v>5</v>
      </c>
      <c r="U128" s="8"/>
      <c r="V128" s="8"/>
      <c r="W128" s="8"/>
      <c r="X128" s="8"/>
      <c r="Y128" s="8"/>
      <c r="Z128" s="8"/>
      <c r="AA128" s="8"/>
      <c r="AB128" s="8"/>
      <c r="AD128" s="7">
        <v>10.256337602654614</v>
      </c>
      <c r="AE128" s="7">
        <v>10.286153210938357</v>
      </c>
      <c r="AF128" s="7">
        <v>10.322264276030149</v>
      </c>
      <c r="AG128" s="7">
        <v>10.35493555791845</v>
      </c>
      <c r="AH128" s="7">
        <v>10.393923271188948</v>
      </c>
      <c r="AI128" s="7">
        <v>10.424984938244245</v>
      </c>
      <c r="AJ128" s="7">
        <v>10.43651166731134</v>
      </c>
      <c r="AK128" s="7">
        <v>10.430888170781216</v>
      </c>
      <c r="AL128" s="7">
        <v>10.42952073103999</v>
      </c>
      <c r="AM128" s="7">
        <v>10.448165320492832</v>
      </c>
      <c r="AN128" s="7">
        <v>10.466085354098935</v>
      </c>
      <c r="AO128" s="7">
        <v>10.497857438385106</v>
      </c>
      <c r="AP128" s="7">
        <v>10.531175958089909</v>
      </c>
      <c r="AQ128" s="7">
        <v>10.547044566062178</v>
      </c>
      <c r="AR128" s="7">
        <v>10.501169652540076</v>
      </c>
      <c r="AS128" s="7">
        <v>10.519131486475919</v>
      </c>
      <c r="AV128" s="11" t="s">
        <v>283</v>
      </c>
      <c r="AW128" s="8">
        <f t="shared" si="70"/>
        <v>0.12041832039661751</v>
      </c>
      <c r="AX128" s="8">
        <f t="shared" si="71"/>
        <v>0.37917242894242409</v>
      </c>
      <c r="AZ128" s="11" t="s">
        <v>347</v>
      </c>
      <c r="BA128" s="8">
        <v>8.9259417493510185E-3</v>
      </c>
      <c r="BB128" s="8">
        <v>0.21904788727131644</v>
      </c>
      <c r="BE128" s="31" t="s">
        <v>282</v>
      </c>
      <c r="BF128" s="32" t="s">
        <v>283</v>
      </c>
      <c r="BG128" s="40">
        <f t="shared" si="38"/>
        <v>0.21191834219824923</v>
      </c>
      <c r="BH128" s="40">
        <f t="shared" si="39"/>
        <v>0.20965235596868481</v>
      </c>
      <c r="BI128" s="40">
        <f t="shared" si="40"/>
        <v>0.20690791502170869</v>
      </c>
      <c r="BJ128" s="40">
        <f t="shared" si="41"/>
        <v>0.20442489759819771</v>
      </c>
      <c r="BK128" s="40">
        <f t="shared" si="42"/>
        <v>0.20146183138963991</v>
      </c>
      <c r="BL128" s="40">
        <f t="shared" si="43"/>
        <v>0.19910114469343732</v>
      </c>
      <c r="BM128" s="40">
        <f t="shared" si="44"/>
        <v>0.19822511328433812</v>
      </c>
      <c r="BN128" s="40">
        <f t="shared" si="45"/>
        <v>0.19865249902062754</v>
      </c>
      <c r="BO128" s="40">
        <f t="shared" si="46"/>
        <v>0.19875642444096076</v>
      </c>
      <c r="BP128" s="40">
        <f t="shared" si="47"/>
        <v>0.19733943564254475</v>
      </c>
      <c r="BQ128" s="40">
        <f t="shared" si="48"/>
        <v>0.19597751308848088</v>
      </c>
      <c r="BR128" s="40">
        <f t="shared" si="49"/>
        <v>0.19356283468273194</v>
      </c>
      <c r="BS128" s="40">
        <f t="shared" si="50"/>
        <v>0.19103062718516683</v>
      </c>
      <c r="BT128" s="40">
        <f t="shared" si="51"/>
        <v>0.18982461297927444</v>
      </c>
      <c r="BU128" s="40">
        <f t="shared" si="52"/>
        <v>0.19331110640695415</v>
      </c>
      <c r="BV128" s="40">
        <f t="shared" si="53"/>
        <v>0.19194600702783016</v>
      </c>
      <c r="BX128" s="31" t="s">
        <v>282</v>
      </c>
      <c r="BY128" s="32" t="s">
        <v>283</v>
      </c>
      <c r="BZ128" s="40">
        <f t="shared" si="54"/>
        <v>2.0615408610330094E-2</v>
      </c>
      <c r="CA128" s="40">
        <f t="shared" si="55"/>
        <v>1.878321395998106E-2</v>
      </c>
      <c r="CB128" s="40">
        <f t="shared" si="56"/>
        <v>1.6745735323927646E-2</v>
      </c>
      <c r="CC128" s="40">
        <f t="shared" si="57"/>
        <v>1.473614362597353E-2</v>
      </c>
      <c r="CD128" s="40">
        <f t="shared" si="58"/>
        <v>1.2147519403135187E-2</v>
      </c>
      <c r="CE128" s="40">
        <f t="shared" si="59"/>
        <v>1.7407412904034164E-2</v>
      </c>
      <c r="CF128" s="40">
        <f t="shared" si="60"/>
        <v>8.9424303351744172E-3</v>
      </c>
      <c r="CG128" s="40">
        <f t="shared" si="61"/>
        <v>8.7644014970690576E-3</v>
      </c>
      <c r="CH128" s="40">
        <f t="shared" si="62"/>
        <v>8.3649448633327517E-3</v>
      </c>
      <c r="CI128" s="40">
        <f t="shared" si="63"/>
        <v>7.9889073441805347E-3</v>
      </c>
      <c r="CJ128" s="40">
        <f t="shared" si="64"/>
        <v>6.8874401344211911E-3</v>
      </c>
      <c r="CK128" s="40">
        <f t="shared" si="65"/>
        <v>-1.0770974582720388E-2</v>
      </c>
      <c r="CL128" s="40">
        <f t="shared" si="66"/>
        <v>-1.1158462733406482E-2</v>
      </c>
      <c r="CM128" s="40">
        <f t="shared" si="67"/>
        <v>-3.8873724575618634E-2</v>
      </c>
      <c r="CN128" s="40">
        <f t="shared" si="68"/>
        <v>-3.7872697011109874E-2</v>
      </c>
      <c r="CO128" s="40">
        <f t="shared" si="69"/>
        <v>-4.2021762251761935E-2</v>
      </c>
      <c r="CQ128" s="11"/>
      <c r="CR128" s="40"/>
    </row>
    <row r="129" spans="2:96">
      <c r="B129" s="31" t="s">
        <v>284</v>
      </c>
      <c r="C129" s="32" t="s">
        <v>285</v>
      </c>
      <c r="D129" s="152">
        <v>0.21308887606077551</v>
      </c>
      <c r="E129" s="152">
        <v>0.21075478936362099</v>
      </c>
      <c r="F129" s="152">
        <v>0.20880179927327547</v>
      </c>
      <c r="G129" s="152">
        <v>0.20605307747561288</v>
      </c>
      <c r="H129" s="152">
        <v>0.21217630594329581</v>
      </c>
      <c r="I129" s="152">
        <v>0.2078066501404503</v>
      </c>
      <c r="J129" s="152">
        <v>0.21138962905005398</v>
      </c>
      <c r="K129" s="152">
        <v>0.21269747412998286</v>
      </c>
      <c r="L129" s="152">
        <v>0.20819080056123285</v>
      </c>
      <c r="M129" s="152">
        <v>0.21217792933049098</v>
      </c>
      <c r="N129" s="152">
        <v>0.21032339092474908</v>
      </c>
      <c r="O129" s="152">
        <v>0.20867803328604653</v>
      </c>
      <c r="P129" s="152">
        <v>0.20736949329836019</v>
      </c>
      <c r="Q129" s="152">
        <v>0.20746850002734263</v>
      </c>
      <c r="R129" s="152">
        <v>0.21049227436863335</v>
      </c>
      <c r="S129" s="152">
        <v>0.21362154870868352</v>
      </c>
      <c r="T129" s="153">
        <v>5</v>
      </c>
      <c r="U129" s="8"/>
      <c r="V129" s="8"/>
      <c r="W129" s="8"/>
      <c r="X129" s="8"/>
      <c r="Y129" s="8"/>
      <c r="Z129" s="8"/>
      <c r="AA129" s="8"/>
      <c r="AB129" s="8"/>
      <c r="AD129" s="7">
        <v>9.9354507006005974</v>
      </c>
      <c r="AE129" s="7">
        <v>9.9532112630184386</v>
      </c>
      <c r="AF129" s="7">
        <v>9.9568885690596094</v>
      </c>
      <c r="AG129" s="7">
        <v>9.9531812300989841</v>
      </c>
      <c r="AH129" s="7">
        <v>9.9992809651372117</v>
      </c>
      <c r="AI129" s="7">
        <v>10.01666348607567</v>
      </c>
      <c r="AJ129" s="7">
        <v>10.04529063684515</v>
      </c>
      <c r="AK129" s="7">
        <v>10.075588252026423</v>
      </c>
      <c r="AL129" s="7">
        <v>10.09787881441985</v>
      </c>
      <c r="AM129" s="7">
        <v>10.118963217553967</v>
      </c>
      <c r="AN129" s="7">
        <v>10.138751973277524</v>
      </c>
      <c r="AO129" s="7">
        <v>10.135100393694456</v>
      </c>
      <c r="AP129" s="7">
        <v>10.153683900294157</v>
      </c>
      <c r="AQ129" s="7">
        <v>10.130130757935866</v>
      </c>
      <c r="AR129" s="7">
        <v>10.114810380064263</v>
      </c>
      <c r="AS129" s="7">
        <v>10.131272852674707</v>
      </c>
      <c r="AV129" s="11" t="s">
        <v>285</v>
      </c>
      <c r="AW129" s="8">
        <f t="shared" si="70"/>
        <v>-9.430038031373692E-4</v>
      </c>
      <c r="AX129" s="8">
        <f t="shared" si="71"/>
        <v>1.0096945293679351E-3</v>
      </c>
      <c r="AZ129" s="11" t="s">
        <v>227</v>
      </c>
      <c r="BA129" s="8">
        <v>8.9643695963172731E-3</v>
      </c>
      <c r="BB129" s="8">
        <v>2.1763745150254338E-2</v>
      </c>
      <c r="BE129" s="31" t="s">
        <v>284</v>
      </c>
      <c r="BF129" s="32" t="s">
        <v>285</v>
      </c>
      <c r="BG129" s="40">
        <f t="shared" si="38"/>
        <v>0.23630574675435456</v>
      </c>
      <c r="BH129" s="40">
        <f t="shared" si="39"/>
        <v>0.23495594401059861</v>
      </c>
      <c r="BI129" s="40">
        <f t="shared" si="40"/>
        <v>0.23467646875146964</v>
      </c>
      <c r="BJ129" s="40">
        <f t="shared" si="41"/>
        <v>0.23495822651247722</v>
      </c>
      <c r="BK129" s="40">
        <f t="shared" si="42"/>
        <v>0.23145464664957183</v>
      </c>
      <c r="BL129" s="40">
        <f t="shared" si="43"/>
        <v>0.23013357505824905</v>
      </c>
      <c r="BM129" s="40">
        <f t="shared" si="44"/>
        <v>0.22795791159976853</v>
      </c>
      <c r="BN129" s="40">
        <f t="shared" si="45"/>
        <v>0.22565529284599184</v>
      </c>
      <c r="BO129" s="40">
        <f t="shared" si="46"/>
        <v>0.22396121010409131</v>
      </c>
      <c r="BP129" s="40">
        <f t="shared" si="47"/>
        <v>0.22235879546589854</v>
      </c>
      <c r="BQ129" s="40">
        <f t="shared" si="48"/>
        <v>0.22085485003090821</v>
      </c>
      <c r="BR129" s="40">
        <f t="shared" si="49"/>
        <v>0.22113237007922126</v>
      </c>
      <c r="BS129" s="40">
        <f t="shared" si="50"/>
        <v>0.21972002357764409</v>
      </c>
      <c r="BT129" s="40">
        <f t="shared" si="51"/>
        <v>0.2215100623968741</v>
      </c>
      <c r="BU129" s="40">
        <f t="shared" si="52"/>
        <v>0.22267441111511599</v>
      </c>
      <c r="BV129" s="40">
        <f t="shared" si="53"/>
        <v>0.22142326319672223</v>
      </c>
      <c r="BX129" s="31" t="s">
        <v>284</v>
      </c>
      <c r="BY129" s="32" t="s">
        <v>285</v>
      </c>
      <c r="BZ129" s="40">
        <f t="shared" si="54"/>
        <v>2.3216870693579056E-2</v>
      </c>
      <c r="CA129" s="40">
        <f t="shared" si="55"/>
        <v>2.4201154646977613E-2</v>
      </c>
      <c r="CB129" s="40">
        <f t="shared" si="56"/>
        <v>2.5874669478194168E-2</v>
      </c>
      <c r="CC129" s="40">
        <f t="shared" si="57"/>
        <v>2.8905149036864336E-2</v>
      </c>
      <c r="CD129" s="40">
        <f t="shared" si="58"/>
        <v>1.9278340706276015E-2</v>
      </c>
      <c r="CE129" s="40">
        <f t="shared" si="59"/>
        <v>2.2326924917798752E-2</v>
      </c>
      <c r="CF129" s="40">
        <f t="shared" si="60"/>
        <v>1.6568282549714541E-2</v>
      </c>
      <c r="CG129" s="40">
        <f t="shared" si="61"/>
        <v>1.2957818716008984E-2</v>
      </c>
      <c r="CH129" s="40">
        <f t="shared" si="62"/>
        <v>1.5770409542858466E-2</v>
      </c>
      <c r="CI129" s="40">
        <f t="shared" si="63"/>
        <v>1.0180866135407557E-2</v>
      </c>
      <c r="CJ129" s="40">
        <f t="shared" si="64"/>
        <v>1.053145910615913E-2</v>
      </c>
      <c r="CK129" s="40">
        <f t="shared" si="65"/>
        <v>1.2454336793174731E-2</v>
      </c>
      <c r="CL129" s="40">
        <f t="shared" si="66"/>
        <v>1.23505302792839E-2</v>
      </c>
      <c r="CM129" s="40">
        <f t="shared" si="67"/>
        <v>1.4041562369531468E-2</v>
      </c>
      <c r="CN129" s="40">
        <f t="shared" si="68"/>
        <v>1.2182136746482636E-2</v>
      </c>
      <c r="CO129" s="40">
        <f t="shared" si="69"/>
        <v>7.8017144880387079E-3</v>
      </c>
      <c r="CQ129" s="11"/>
      <c r="CR129" s="40"/>
    </row>
    <row r="130" spans="2:96">
      <c r="B130" s="31" t="s">
        <v>286</v>
      </c>
      <c r="C130" s="32" t="s">
        <v>287</v>
      </c>
      <c r="D130" s="152">
        <v>0.32266525520495593</v>
      </c>
      <c r="E130" s="152">
        <v>0.3198747234237489</v>
      </c>
      <c r="F130" s="152">
        <v>0.31556800747240876</v>
      </c>
      <c r="G130" s="152">
        <v>0.31512755116397195</v>
      </c>
      <c r="H130" s="152">
        <v>0.31448410485308087</v>
      </c>
      <c r="I130" s="152">
        <v>0.31085492034164125</v>
      </c>
      <c r="J130" s="152">
        <v>0.31131785455884992</v>
      </c>
      <c r="K130" s="152">
        <v>0.30918394598996785</v>
      </c>
      <c r="L130" s="152">
        <v>0.30597466884200064</v>
      </c>
      <c r="M130" s="152">
        <v>0.30649387923955218</v>
      </c>
      <c r="N130" s="152">
        <v>0.30454674501050488</v>
      </c>
      <c r="O130" s="152">
        <v>0.29981286209298397</v>
      </c>
      <c r="P130" s="152">
        <v>0.30315103214474776</v>
      </c>
      <c r="Q130" s="152">
        <v>0.30203481376357338</v>
      </c>
      <c r="R130" s="152">
        <v>0.30543632968908152</v>
      </c>
      <c r="S130" s="152">
        <v>0.30857776177853163</v>
      </c>
      <c r="T130" s="153">
        <v>2</v>
      </c>
      <c r="U130" s="8"/>
      <c r="V130" s="8"/>
      <c r="W130" s="8"/>
      <c r="X130" s="8"/>
      <c r="Y130" s="8"/>
      <c r="Z130" s="8"/>
      <c r="AA130" s="8"/>
      <c r="AB130" s="8"/>
      <c r="AD130" s="7">
        <v>7.5076822379653176</v>
      </c>
      <c r="AE130" s="7">
        <v>7.5485520264103032</v>
      </c>
      <c r="AF130" s="7">
        <v>7.5681638516094552</v>
      </c>
      <c r="AG130" s="7">
        <v>7.5866133866017069</v>
      </c>
      <c r="AH130" s="7">
        <v>7.6377837996245725</v>
      </c>
      <c r="AI130" s="7">
        <v>7.6622076682653688</v>
      </c>
      <c r="AJ130" s="7">
        <v>7.6766371351658851</v>
      </c>
      <c r="AK130" s="7">
        <v>7.670346555248452</v>
      </c>
      <c r="AL130" s="7">
        <v>7.682115608477714</v>
      </c>
      <c r="AM130" s="7">
        <v>7.7210944112415563</v>
      </c>
      <c r="AN130" s="7">
        <v>7.7503311189091972</v>
      </c>
      <c r="AO130" s="7">
        <v>7.7759590630071029</v>
      </c>
      <c r="AP130" s="7">
        <v>7.7943292117270522</v>
      </c>
      <c r="AQ130" s="7">
        <v>7.8538987177397948</v>
      </c>
      <c r="AR130" s="7">
        <v>7.7825766669760155</v>
      </c>
      <c r="AS130" s="7">
        <v>7.8040182885076259</v>
      </c>
      <c r="AV130" s="11" t="s">
        <v>287</v>
      </c>
      <c r="AW130" s="8">
        <f t="shared" si="70"/>
        <v>-5.8793041307745687E-2</v>
      </c>
      <c r="AX130" s="8">
        <f t="shared" si="71"/>
        <v>0.84314527215565671</v>
      </c>
      <c r="AZ130" s="11" t="s">
        <v>170</v>
      </c>
      <c r="BA130" s="8">
        <v>9.0555021316460066E-3</v>
      </c>
      <c r="BB130" s="8">
        <v>0.15552025080585402</v>
      </c>
      <c r="BE130" s="31" t="s">
        <v>286</v>
      </c>
      <c r="BF130" s="32" t="s">
        <v>287</v>
      </c>
      <c r="BG130" s="40">
        <f t="shared" si="38"/>
        <v>0.42081614991463578</v>
      </c>
      <c r="BH130" s="40">
        <f t="shared" si="39"/>
        <v>0.41771004599281691</v>
      </c>
      <c r="BI130" s="40">
        <f t="shared" si="40"/>
        <v>0.4162195472776814</v>
      </c>
      <c r="BJ130" s="40">
        <f t="shared" si="41"/>
        <v>0.41481738261827028</v>
      </c>
      <c r="BK130" s="40">
        <f t="shared" si="42"/>
        <v>0.4109284312285324</v>
      </c>
      <c r="BL130" s="40">
        <f t="shared" si="43"/>
        <v>0.40907221721183196</v>
      </c>
      <c r="BM130" s="40">
        <f t="shared" si="44"/>
        <v>0.40797557772739268</v>
      </c>
      <c r="BN130" s="40">
        <f t="shared" si="45"/>
        <v>0.40845366180111764</v>
      </c>
      <c r="BO130" s="40">
        <f t="shared" si="46"/>
        <v>0.40755921375569371</v>
      </c>
      <c r="BP130" s="40">
        <f t="shared" si="47"/>
        <v>0.40459682474564174</v>
      </c>
      <c r="BQ130" s="40">
        <f t="shared" si="48"/>
        <v>0.40237483496290094</v>
      </c>
      <c r="BR130" s="40">
        <f t="shared" si="49"/>
        <v>0.40042711121146013</v>
      </c>
      <c r="BS130" s="40">
        <f t="shared" si="50"/>
        <v>0.39903097990874403</v>
      </c>
      <c r="BT130" s="40">
        <f t="shared" si="51"/>
        <v>0.3945036974517756</v>
      </c>
      <c r="BU130" s="40">
        <f t="shared" si="52"/>
        <v>0.39992417330982277</v>
      </c>
      <c r="BV130" s="40">
        <f t="shared" si="53"/>
        <v>0.39829461007342037</v>
      </c>
      <c r="BX130" s="31" t="s">
        <v>286</v>
      </c>
      <c r="BY130" s="32" t="s">
        <v>287</v>
      </c>
      <c r="BZ130" s="40">
        <f t="shared" si="54"/>
        <v>9.8150894709679859E-2</v>
      </c>
      <c r="CA130" s="40">
        <f t="shared" si="55"/>
        <v>9.7835322569068017E-2</v>
      </c>
      <c r="CB130" s="40">
        <f t="shared" si="56"/>
        <v>0.10065153980527264</v>
      </c>
      <c r="CC130" s="40">
        <f t="shared" si="57"/>
        <v>9.9689831454298328E-2</v>
      </c>
      <c r="CD130" s="40">
        <f t="shared" si="58"/>
        <v>9.6444326375451528E-2</v>
      </c>
      <c r="CE130" s="40">
        <f t="shared" si="59"/>
        <v>9.8217296870190707E-2</v>
      </c>
      <c r="CF130" s="40">
        <f t="shared" si="60"/>
        <v>9.6657723168542764E-2</v>
      </c>
      <c r="CG130" s="40">
        <f t="shared" si="61"/>
        <v>9.9269715811149795E-2</v>
      </c>
      <c r="CH130" s="40">
        <f t="shared" si="62"/>
        <v>0.10158454491369306</v>
      </c>
      <c r="CI130" s="40">
        <f t="shared" si="63"/>
        <v>9.8102945506089556E-2</v>
      </c>
      <c r="CJ130" s="40">
        <f t="shared" si="64"/>
        <v>9.7828089952396058E-2</v>
      </c>
      <c r="CK130" s="40">
        <f t="shared" si="65"/>
        <v>0.10061424911847616</v>
      </c>
      <c r="CL130" s="40">
        <f t="shared" si="66"/>
        <v>9.5879947763996276E-2</v>
      </c>
      <c r="CM130" s="40">
        <f t="shared" si="67"/>
        <v>9.2468883688202219E-2</v>
      </c>
      <c r="CN130" s="40">
        <f t="shared" si="68"/>
        <v>9.4487843620741252E-2</v>
      </c>
      <c r="CO130" s="40">
        <f t="shared" si="69"/>
        <v>8.971684829488874E-2</v>
      </c>
      <c r="CQ130" s="11"/>
      <c r="CR130" s="40"/>
    </row>
    <row r="131" spans="2:96">
      <c r="B131" s="31" t="s">
        <v>288</v>
      </c>
      <c r="C131" s="32" t="s">
        <v>289</v>
      </c>
      <c r="D131" s="152">
        <v>0.54102653193401495</v>
      </c>
      <c r="E131" s="152">
        <v>0.53842515197257879</v>
      </c>
      <c r="F131" s="152">
        <v>0.54022271809894751</v>
      </c>
      <c r="G131" s="152">
        <v>0.54095301617046776</v>
      </c>
      <c r="H131" s="152">
        <v>0.54064801748353786</v>
      </c>
      <c r="I131" s="152">
        <v>0.54244214994281936</v>
      </c>
      <c r="J131" s="152">
        <v>0.53618376878584073</v>
      </c>
      <c r="K131" s="152">
        <v>0.53416971134803581</v>
      </c>
      <c r="L131" s="152">
        <v>0.53273986713022159</v>
      </c>
      <c r="M131" s="152">
        <v>0.53446411048879161</v>
      </c>
      <c r="N131" s="152">
        <v>0.53989538582747354</v>
      </c>
      <c r="O131" s="152">
        <v>0.53647110252300412</v>
      </c>
      <c r="P131" s="152">
        <v>0.53479728752868239</v>
      </c>
      <c r="Q131" s="152">
        <v>0.53159234369711073</v>
      </c>
      <c r="R131" s="152">
        <v>0.53578090548558588</v>
      </c>
      <c r="S131" s="152">
        <v>0.53783477394246382</v>
      </c>
      <c r="T131" s="153">
        <v>1</v>
      </c>
      <c r="U131" s="8"/>
      <c r="V131" s="8"/>
      <c r="W131" s="8"/>
      <c r="X131" s="8"/>
      <c r="Y131" s="8"/>
      <c r="Z131" s="8"/>
      <c r="AA131" s="8"/>
      <c r="AB131" s="8"/>
      <c r="AD131" s="7">
        <v>6.412587617393938</v>
      </c>
      <c r="AE131" s="7">
        <v>6.4123844221939885</v>
      </c>
      <c r="AF131" s="7">
        <v>6.4053733723358111</v>
      </c>
      <c r="AG131" s="7">
        <v>6.4701986003022727</v>
      </c>
      <c r="AH131" s="7">
        <v>6.4302909899484257</v>
      </c>
      <c r="AI131" s="7">
        <v>6.3821137435411499</v>
      </c>
      <c r="AJ131" s="7">
        <v>6.4171086939331774</v>
      </c>
      <c r="AK131" s="7">
        <v>6.4131775229480059</v>
      </c>
      <c r="AL131" s="7">
        <v>6.4309678230588707</v>
      </c>
      <c r="AM131" s="7">
        <v>6.3971049605729373</v>
      </c>
      <c r="AN131" s="7">
        <v>6.4049106917606506</v>
      </c>
      <c r="AO131" s="7">
        <v>6.4236966433331393</v>
      </c>
      <c r="AP131" s="7">
        <v>6.4175328322873666</v>
      </c>
      <c r="AQ131" s="7">
        <v>6.469131315677755</v>
      </c>
      <c r="AR131" s="7">
        <v>7.1308988302963465</v>
      </c>
      <c r="AS131" s="7">
        <v>7.1555850790302964</v>
      </c>
      <c r="AV131" s="11" t="s">
        <v>289</v>
      </c>
      <c r="AW131" s="8">
        <f t="shared" si="70"/>
        <v>-1.1887943874938744E-3</v>
      </c>
      <c r="AX131" s="8">
        <f t="shared" si="71"/>
        <v>7.9771687880150436E-3</v>
      </c>
      <c r="AZ131" s="11" t="s">
        <v>323</v>
      </c>
      <c r="BA131" s="8">
        <v>1.1101065265902019E-2</v>
      </c>
      <c r="BB131" s="8">
        <v>5.0881552332460729E-2</v>
      </c>
      <c r="BE131" s="31" t="s">
        <v>288</v>
      </c>
      <c r="BF131" s="32" t="s">
        <v>289</v>
      </c>
      <c r="BG131" s="40">
        <f t="shared" si="38"/>
        <v>0.5040433410780607</v>
      </c>
      <c r="BH131" s="40">
        <f t="shared" si="39"/>
        <v>0.50405878391325687</v>
      </c>
      <c r="BI131" s="40">
        <f t="shared" si="40"/>
        <v>0.50459162370247834</v>
      </c>
      <c r="BJ131" s="40">
        <f t="shared" si="41"/>
        <v>0.49966490637702726</v>
      </c>
      <c r="BK131" s="40">
        <f t="shared" si="42"/>
        <v>0.50269788476391963</v>
      </c>
      <c r="BL131" s="40">
        <f t="shared" si="43"/>
        <v>0.50635935549087252</v>
      </c>
      <c r="BM131" s="40">
        <f t="shared" si="44"/>
        <v>0.50369973926107847</v>
      </c>
      <c r="BN131" s="40">
        <f t="shared" si="45"/>
        <v>0.50399850825595149</v>
      </c>
      <c r="BO131" s="40">
        <f t="shared" si="46"/>
        <v>0.50264644544752579</v>
      </c>
      <c r="BP131" s="40">
        <f t="shared" si="47"/>
        <v>0.50522002299645674</v>
      </c>
      <c r="BQ131" s="40">
        <f t="shared" si="48"/>
        <v>0.50462678742619049</v>
      </c>
      <c r="BR131" s="40">
        <f t="shared" si="49"/>
        <v>0.50319905510668139</v>
      </c>
      <c r="BS131" s="40">
        <f t="shared" si="50"/>
        <v>0.50366750474616007</v>
      </c>
      <c r="BT131" s="40">
        <f t="shared" si="51"/>
        <v>0.49974602000849055</v>
      </c>
      <c r="BU131" s="40">
        <f t="shared" si="52"/>
        <v>0.44945168889747766</v>
      </c>
      <c r="BV131" s="40">
        <f t="shared" si="53"/>
        <v>0.44757553399369743</v>
      </c>
      <c r="BX131" s="31" t="s">
        <v>288</v>
      </c>
      <c r="BY131" s="32" t="s">
        <v>289</v>
      </c>
      <c r="BZ131" s="40">
        <f t="shared" si="54"/>
        <v>-3.6983190855954251E-2</v>
      </c>
      <c r="CA131" s="40">
        <f t="shared" si="55"/>
        <v>-3.4366368059321917E-2</v>
      </c>
      <c r="CB131" s="40">
        <f t="shared" si="56"/>
        <v>-3.5631094396469165E-2</v>
      </c>
      <c r="CC131" s="40">
        <f t="shared" si="57"/>
        <v>-4.1288109793440497E-2</v>
      </c>
      <c r="CD131" s="40">
        <f t="shared" si="58"/>
        <v>-3.7950132719618224E-2</v>
      </c>
      <c r="CE131" s="40">
        <f t="shared" si="59"/>
        <v>-3.6082794451946842E-2</v>
      </c>
      <c r="CF131" s="40">
        <f t="shared" si="60"/>
        <v>-3.2484029524762259E-2</v>
      </c>
      <c r="CG131" s="40">
        <f t="shared" si="61"/>
        <v>-3.017120309208432E-2</v>
      </c>
      <c r="CH131" s="40">
        <f t="shared" si="62"/>
        <v>-3.0093421682695798E-2</v>
      </c>
      <c r="CI131" s="40">
        <f t="shared" si="63"/>
        <v>-2.9244087492334869E-2</v>
      </c>
      <c r="CJ131" s="40">
        <f t="shared" si="64"/>
        <v>-3.5268598401283047E-2</v>
      </c>
      <c r="CK131" s="40">
        <f t="shared" si="65"/>
        <v>-3.3272047416322725E-2</v>
      </c>
      <c r="CL131" s="40">
        <f t="shared" si="66"/>
        <v>-3.1129782782522319E-2</v>
      </c>
      <c r="CM131" s="40">
        <f t="shared" si="67"/>
        <v>-3.1846323688620171E-2</v>
      </c>
      <c r="CN131" s="40">
        <f t="shared" si="68"/>
        <v>-8.6329216588108215E-2</v>
      </c>
      <c r="CO131" s="40">
        <f t="shared" si="69"/>
        <v>-9.025923994876639E-2</v>
      </c>
      <c r="CQ131" s="11"/>
      <c r="CR131" s="40"/>
    </row>
    <row r="132" spans="2:96">
      <c r="B132" s="31" t="s">
        <v>290</v>
      </c>
      <c r="C132" s="32" t="s">
        <v>291</v>
      </c>
      <c r="D132" s="152">
        <v>0.48027338160708849</v>
      </c>
      <c r="E132" s="152">
        <v>0.48006627418997105</v>
      </c>
      <c r="F132" s="152">
        <v>0.4802436533928473</v>
      </c>
      <c r="G132" s="152">
        <v>0.48465131168704995</v>
      </c>
      <c r="H132" s="152">
        <v>0.48444218228397989</v>
      </c>
      <c r="I132" s="152">
        <v>0.48488461901454794</v>
      </c>
      <c r="J132" s="152">
        <v>0.48105727060330011</v>
      </c>
      <c r="K132" s="152">
        <v>0.47899990530643938</v>
      </c>
      <c r="L132" s="152">
        <v>0.47661034112739026</v>
      </c>
      <c r="M132" s="152">
        <v>0.47596675942898431</v>
      </c>
      <c r="N132" s="152">
        <v>0.47590859109639622</v>
      </c>
      <c r="O132" s="152">
        <v>0.47335300406273856</v>
      </c>
      <c r="P132" s="152">
        <v>0.47266676682391923</v>
      </c>
      <c r="Q132" s="152">
        <v>0.47187567444331902</v>
      </c>
      <c r="R132" s="152">
        <v>0.47407972643038981</v>
      </c>
      <c r="S132" s="152">
        <v>0.47671061465062831</v>
      </c>
      <c r="T132" s="153">
        <v>1</v>
      </c>
      <c r="U132" s="8"/>
      <c r="V132" s="8"/>
      <c r="W132" s="8"/>
      <c r="X132" s="8"/>
      <c r="Y132" s="8"/>
      <c r="Z132" s="8"/>
      <c r="AA132" s="8"/>
      <c r="AB132" s="8"/>
      <c r="AD132" s="7">
        <v>7.254819727985085</v>
      </c>
      <c r="AE132" s="7">
        <v>7.2722149912854288</v>
      </c>
      <c r="AF132" s="7">
        <v>7.2742987329399575</v>
      </c>
      <c r="AG132" s="7">
        <v>7.2684637631227123</v>
      </c>
      <c r="AH132" s="7">
        <v>7.2550062245991933</v>
      </c>
      <c r="AI132" s="7">
        <v>7.2832238744555102</v>
      </c>
      <c r="AJ132" s="7">
        <v>7.2894158602738379</v>
      </c>
      <c r="AK132" s="7">
        <v>7.2805142142346204</v>
      </c>
      <c r="AL132" s="7">
        <v>7.3543569573836747</v>
      </c>
      <c r="AM132" s="7">
        <v>7.4310181761203005</v>
      </c>
      <c r="AN132" s="7">
        <v>7.4596532275767578</v>
      </c>
      <c r="AO132" s="7">
        <v>7.4959968999598914</v>
      </c>
      <c r="AP132" s="7">
        <v>7.5348780238997533</v>
      </c>
      <c r="AQ132" s="7">
        <v>7.5697934928017778</v>
      </c>
      <c r="AR132" s="7">
        <v>7.6012916819057708</v>
      </c>
      <c r="AS132" s="7">
        <v>7.6281038216435944</v>
      </c>
      <c r="AV132" s="11" t="s">
        <v>291</v>
      </c>
      <c r="AW132" s="8">
        <f t="shared" si="70"/>
        <v>-2.5636416177792914E-2</v>
      </c>
      <c r="AX132" s="8">
        <f t="shared" si="71"/>
        <v>0.69017430075748121</v>
      </c>
      <c r="AZ132" s="11" t="s">
        <v>329</v>
      </c>
      <c r="BA132" s="8">
        <v>1.2268106731847235E-2</v>
      </c>
      <c r="BB132" s="8">
        <v>0.2720768495652216</v>
      </c>
      <c r="BE132" s="31" t="s">
        <v>290</v>
      </c>
      <c r="BF132" s="32" t="s">
        <v>291</v>
      </c>
      <c r="BG132" s="40">
        <f t="shared" si="38"/>
        <v>0.44003370067313352</v>
      </c>
      <c r="BH132" s="40">
        <f t="shared" si="39"/>
        <v>0.43871166066230738</v>
      </c>
      <c r="BI132" s="40">
        <f t="shared" si="40"/>
        <v>0.43855329629656314</v>
      </c>
      <c r="BJ132" s="40">
        <f t="shared" si="41"/>
        <v>0.43899675400267379</v>
      </c>
      <c r="BK132" s="40">
        <f t="shared" si="42"/>
        <v>0.44001952693046131</v>
      </c>
      <c r="BL132" s="40">
        <f t="shared" si="43"/>
        <v>0.43787498554138116</v>
      </c>
      <c r="BM132" s="40">
        <f t="shared" si="44"/>
        <v>0.43740439461918823</v>
      </c>
      <c r="BN132" s="40">
        <f t="shared" si="45"/>
        <v>0.43808091971816876</v>
      </c>
      <c r="BO132" s="40">
        <f t="shared" si="46"/>
        <v>0.4324688712388407</v>
      </c>
      <c r="BP132" s="40">
        <f t="shared" si="47"/>
        <v>0.42664261861485708</v>
      </c>
      <c r="BQ132" s="40">
        <f t="shared" si="48"/>
        <v>0.42446635470416638</v>
      </c>
      <c r="BR132" s="40">
        <f t="shared" si="49"/>
        <v>0.42170423560304826</v>
      </c>
      <c r="BS132" s="40">
        <f t="shared" si="50"/>
        <v>0.41874927018361874</v>
      </c>
      <c r="BT132" s="40">
        <f t="shared" si="51"/>
        <v>0.41609569454706485</v>
      </c>
      <c r="BU132" s="40">
        <f t="shared" si="52"/>
        <v>0.41370183217516143</v>
      </c>
      <c r="BV132" s="40">
        <f t="shared" si="53"/>
        <v>0.41166410955508681</v>
      </c>
      <c r="BX132" s="31" t="s">
        <v>290</v>
      </c>
      <c r="BY132" s="32" t="s">
        <v>291</v>
      </c>
      <c r="BZ132" s="40">
        <f t="shared" si="54"/>
        <v>-4.0239680933954969E-2</v>
      </c>
      <c r="CA132" s="40">
        <f t="shared" si="55"/>
        <v>-4.1354613527663675E-2</v>
      </c>
      <c r="CB132" s="40">
        <f t="shared" si="56"/>
        <v>-4.1690357096284159E-2</v>
      </c>
      <c r="CC132" s="40">
        <f t="shared" si="57"/>
        <v>-4.5654557684376151E-2</v>
      </c>
      <c r="CD132" s="40">
        <f t="shared" si="58"/>
        <v>-4.4422655353518581E-2</v>
      </c>
      <c r="CE132" s="40">
        <f t="shared" si="59"/>
        <v>-4.7009633473166779E-2</v>
      </c>
      <c r="CF132" s="40">
        <f t="shared" si="60"/>
        <v>-4.3652875984111883E-2</v>
      </c>
      <c r="CG132" s="40">
        <f t="shared" si="61"/>
        <v>-4.0918985588270618E-2</v>
      </c>
      <c r="CH132" s="40">
        <f t="shared" si="62"/>
        <v>-4.4141469888549556E-2</v>
      </c>
      <c r="CI132" s="40">
        <f t="shared" si="63"/>
        <v>-4.9324140814127226E-2</v>
      </c>
      <c r="CJ132" s="40">
        <f t="shared" si="64"/>
        <v>-5.1442236392229834E-2</v>
      </c>
      <c r="CK132" s="40">
        <f t="shared" si="65"/>
        <v>-5.1648768459690297E-2</v>
      </c>
      <c r="CL132" s="40">
        <f t="shared" si="66"/>
        <v>-5.3917496640300488E-2</v>
      </c>
      <c r="CM132" s="40">
        <f t="shared" si="67"/>
        <v>-5.5779979896254162E-2</v>
      </c>
      <c r="CN132" s="40">
        <f t="shared" si="68"/>
        <v>-6.0377894255228381E-2</v>
      </c>
      <c r="CO132" s="40">
        <f t="shared" si="69"/>
        <v>-6.5046505095541496E-2</v>
      </c>
      <c r="CQ132" s="11"/>
      <c r="CR132" s="40"/>
    </row>
    <row r="133" spans="2:96">
      <c r="B133" s="31" t="s">
        <v>292</v>
      </c>
      <c r="C133" s="32" t="s">
        <v>293</v>
      </c>
      <c r="D133" s="152">
        <v>0.15555172425884653</v>
      </c>
      <c r="E133" s="152">
        <v>0.1598179739243577</v>
      </c>
      <c r="F133" s="152">
        <v>0.1538106463540965</v>
      </c>
      <c r="G133" s="152">
        <v>0.15409071715781902</v>
      </c>
      <c r="H133" s="152">
        <v>0.15560371479080992</v>
      </c>
      <c r="I133" s="152">
        <v>0.15080146852136178</v>
      </c>
      <c r="J133" s="152">
        <v>0.15137907016226618</v>
      </c>
      <c r="K133" s="152">
        <v>0.15390951733162592</v>
      </c>
      <c r="L133" s="152">
        <v>0.15258482136052312</v>
      </c>
      <c r="M133" s="152">
        <v>0.14767624296073553</v>
      </c>
      <c r="N133" s="152">
        <v>0.14367940852475056</v>
      </c>
      <c r="O133" s="152">
        <v>0.17065500477262754</v>
      </c>
      <c r="P133" s="152">
        <v>0.17271278332792359</v>
      </c>
      <c r="Q133" s="152">
        <v>0.17564253735902699</v>
      </c>
      <c r="R133" s="152">
        <v>0.17967614440438728</v>
      </c>
      <c r="S133" s="152">
        <v>0.18382833478098914</v>
      </c>
      <c r="T133" s="153">
        <v>5</v>
      </c>
      <c r="U133" s="8"/>
      <c r="V133" s="8"/>
      <c r="W133" s="8"/>
      <c r="X133" s="8"/>
      <c r="Y133" s="8"/>
      <c r="Z133" s="8"/>
      <c r="AA133" s="8"/>
      <c r="AB133" s="8"/>
      <c r="AD133" s="7">
        <v>10.532572558694275</v>
      </c>
      <c r="AE133" s="7">
        <v>10.577507392897548</v>
      </c>
      <c r="AF133" s="7">
        <v>10.624770404047904</v>
      </c>
      <c r="AG133" s="7">
        <v>10.64493000833526</v>
      </c>
      <c r="AH133" s="7">
        <v>10.658687756716855</v>
      </c>
      <c r="AI133" s="7">
        <v>10.683777963642042</v>
      </c>
      <c r="AJ133" s="7">
        <v>10.698597365203165</v>
      </c>
      <c r="AK133" s="7">
        <v>10.707982520594797</v>
      </c>
      <c r="AL133" s="7">
        <v>10.712156909111238</v>
      </c>
      <c r="AM133" s="7">
        <v>10.744161792396584</v>
      </c>
      <c r="AN133" s="7">
        <v>10.764381406420268</v>
      </c>
      <c r="AO133" s="7">
        <v>10.778882031239384</v>
      </c>
      <c r="AP133" s="7">
        <v>10.795478807721434</v>
      </c>
      <c r="AQ133" s="7">
        <v>10.801003425854498</v>
      </c>
      <c r="AR133" s="7">
        <v>10.772182572802931</v>
      </c>
      <c r="AS133" s="7">
        <v>10.789117300136175</v>
      </c>
      <c r="AV133" s="11" t="s">
        <v>293</v>
      </c>
      <c r="AW133" s="8">
        <f t="shared" si="70"/>
        <v>7.4694860495370496E-2</v>
      </c>
      <c r="AX133" s="8">
        <f t="shared" si="71"/>
        <v>0.2429169595915002</v>
      </c>
      <c r="AZ133" s="11" t="s">
        <v>198</v>
      </c>
      <c r="BA133" s="8">
        <v>1.3152684245766827E-2</v>
      </c>
      <c r="BB133" s="8">
        <v>3.396529488181646E-2</v>
      </c>
      <c r="BE133" s="31" t="s">
        <v>292</v>
      </c>
      <c r="BF133" s="32" t="s">
        <v>293</v>
      </c>
      <c r="BG133" s="40">
        <f t="shared" si="38"/>
        <v>0.19092448553923502</v>
      </c>
      <c r="BH133" s="40">
        <f t="shared" si="39"/>
        <v>0.18750943813978627</v>
      </c>
      <c r="BI133" s="40">
        <f t="shared" si="40"/>
        <v>0.1839174492923592</v>
      </c>
      <c r="BJ133" s="40">
        <f t="shared" si="41"/>
        <v>0.18238531936652025</v>
      </c>
      <c r="BK133" s="40">
        <f t="shared" si="42"/>
        <v>0.18133973048951901</v>
      </c>
      <c r="BL133" s="40">
        <f t="shared" si="43"/>
        <v>0.1794328747632048</v>
      </c>
      <c r="BM133" s="40">
        <f t="shared" si="44"/>
        <v>0.17830660024455947</v>
      </c>
      <c r="BN133" s="40">
        <f t="shared" si="45"/>
        <v>0.17759332843479536</v>
      </c>
      <c r="BO133" s="40">
        <f t="shared" si="46"/>
        <v>0.17727607490754582</v>
      </c>
      <c r="BP133" s="40">
        <f t="shared" si="47"/>
        <v>0.17484370377785963</v>
      </c>
      <c r="BQ133" s="40">
        <f t="shared" si="48"/>
        <v>0.17330701311205954</v>
      </c>
      <c r="BR133" s="40">
        <f t="shared" si="49"/>
        <v>0.17220496562580678</v>
      </c>
      <c r="BS133" s="40">
        <f t="shared" si="50"/>
        <v>0.17094361061317098</v>
      </c>
      <c r="BT133" s="40">
        <f t="shared" si="51"/>
        <v>0.17052373963505807</v>
      </c>
      <c r="BU133" s="40">
        <f t="shared" si="52"/>
        <v>0.1727141244669772</v>
      </c>
      <c r="BV133" s="40">
        <f t="shared" si="53"/>
        <v>0.17142708518965066</v>
      </c>
      <c r="BX133" s="31" t="s">
        <v>292</v>
      </c>
      <c r="BY133" s="32" t="s">
        <v>293</v>
      </c>
      <c r="BZ133" s="40">
        <f t="shared" si="54"/>
        <v>3.5372761280388493E-2</v>
      </c>
      <c r="CA133" s="40">
        <f t="shared" si="55"/>
        <v>2.7691464215428563E-2</v>
      </c>
      <c r="CB133" s="40">
        <f t="shared" si="56"/>
        <v>3.0106802938262706E-2</v>
      </c>
      <c r="CC133" s="40">
        <f t="shared" si="57"/>
        <v>2.8294602208701225E-2</v>
      </c>
      <c r="CD133" s="40">
        <f t="shared" si="58"/>
        <v>2.5736015698709092E-2</v>
      </c>
      <c r="CE133" s="40">
        <f t="shared" si="59"/>
        <v>2.8631406241843016E-2</v>
      </c>
      <c r="CF133" s="40">
        <f t="shared" si="60"/>
        <v>2.6927530082293288E-2</v>
      </c>
      <c r="CG133" s="40">
        <f t="shared" si="61"/>
        <v>2.3683811103169444E-2</v>
      </c>
      <c r="CH133" s="40">
        <f t="shared" si="62"/>
        <v>2.4691253547022701E-2</v>
      </c>
      <c r="CI133" s="40">
        <f t="shared" si="63"/>
        <v>2.7167460817124095E-2</v>
      </c>
      <c r="CJ133" s="40">
        <f t="shared" si="64"/>
        <v>2.9627604587308981E-2</v>
      </c>
      <c r="CK133" s="40">
        <f t="shared" si="65"/>
        <v>1.5499608531792386E-3</v>
      </c>
      <c r="CL133" s="40">
        <f t="shared" si="66"/>
        <v>-1.7691727147526037E-3</v>
      </c>
      <c r="CM133" s="40">
        <f t="shared" si="67"/>
        <v>-5.1187977239689209E-3</v>
      </c>
      <c r="CN133" s="40">
        <f t="shared" si="68"/>
        <v>-6.96201993741008E-3</v>
      </c>
      <c r="CO133" s="40">
        <f t="shared" si="69"/>
        <v>-1.2401249591338481E-2</v>
      </c>
      <c r="CQ133" s="11"/>
      <c r="CR133" s="40"/>
    </row>
    <row r="134" spans="2:96">
      <c r="B134" s="31" t="s">
        <v>294</v>
      </c>
      <c r="C134" s="32" t="s">
        <v>295</v>
      </c>
      <c r="D134" s="152">
        <v>0.29938703295390612</v>
      </c>
      <c r="E134" s="152">
        <v>0.29169273976014398</v>
      </c>
      <c r="F134" s="152">
        <v>0.28803652663825247</v>
      </c>
      <c r="G134" s="152">
        <v>0.28305184209767437</v>
      </c>
      <c r="H134" s="152">
        <v>0.28178114481229272</v>
      </c>
      <c r="I134" s="152">
        <v>0.27920478455810133</v>
      </c>
      <c r="J134" s="152">
        <v>0.27965696245830096</v>
      </c>
      <c r="K134" s="152">
        <v>0.27795605626287728</v>
      </c>
      <c r="L134" s="152">
        <v>0.28389555711296444</v>
      </c>
      <c r="M134" s="152">
        <v>0.28016275962526849</v>
      </c>
      <c r="N134" s="152">
        <v>0.27266429474732912</v>
      </c>
      <c r="O134" s="152">
        <v>0.27210805269086352</v>
      </c>
      <c r="P134" s="152">
        <v>0.28092279381530288</v>
      </c>
      <c r="Q134" s="152">
        <v>0.272481142883014</v>
      </c>
      <c r="R134" s="152">
        <v>0.27639333283415041</v>
      </c>
      <c r="S134" s="152">
        <v>0.28044027278264749</v>
      </c>
      <c r="T134" s="153">
        <v>4</v>
      </c>
      <c r="U134" s="8"/>
      <c r="V134" s="8"/>
      <c r="W134" s="8"/>
      <c r="X134" s="8"/>
      <c r="Y134" s="8"/>
      <c r="Z134" s="8"/>
      <c r="AA134" s="8"/>
      <c r="AB134" s="8"/>
      <c r="AD134" s="7">
        <v>9.727525940743929</v>
      </c>
      <c r="AE134" s="7">
        <v>9.7331677222809549</v>
      </c>
      <c r="AF134" s="7">
        <v>9.7702347034288231</v>
      </c>
      <c r="AG134" s="7">
        <v>9.7769604571655595</v>
      </c>
      <c r="AH134" s="7">
        <v>9.7576324077742953</v>
      </c>
      <c r="AI134" s="7">
        <v>9.7927448810334354</v>
      </c>
      <c r="AJ134" s="7">
        <v>9.8479038385580857</v>
      </c>
      <c r="AK134" s="7">
        <v>9.856727242912882</v>
      </c>
      <c r="AL134" s="7">
        <v>9.8430886901324364</v>
      </c>
      <c r="AM134" s="7">
        <v>9.8591704085499696</v>
      </c>
      <c r="AN134" s="7">
        <v>9.8798780533465571</v>
      </c>
      <c r="AO134" s="7">
        <v>9.9136666251247245</v>
      </c>
      <c r="AP134" s="7">
        <v>9.9586076917398003</v>
      </c>
      <c r="AQ134" s="7">
        <v>10.057622102230361</v>
      </c>
      <c r="AR134" s="7">
        <v>10.126631103850338</v>
      </c>
      <c r="AS134" s="7">
        <v>10.151148944239155</v>
      </c>
      <c r="AV134" s="11" t="s">
        <v>295</v>
      </c>
      <c r="AW134" s="8">
        <f t="shared" si="70"/>
        <v>-3.1398894203895307E-2</v>
      </c>
      <c r="AX134" s="8">
        <f t="shared" si="71"/>
        <v>0.34051272951643041</v>
      </c>
      <c r="AZ134" s="11" t="s">
        <v>202</v>
      </c>
      <c r="BA134" s="8">
        <v>1.3461186135292487E-2</v>
      </c>
      <c r="BB134" s="8">
        <v>2.076759671130177E-2</v>
      </c>
      <c r="BE134" s="31" t="s">
        <v>294</v>
      </c>
      <c r="BF134" s="32" t="s">
        <v>295</v>
      </c>
      <c r="BG134" s="40">
        <f t="shared" ref="BG134:BG196" si="72">$BH$2 + AD134*$BJ$2</f>
        <v>0.25210802850346137</v>
      </c>
      <c r="BH134" s="40">
        <f t="shared" ref="BH134:BH196" si="73">$BH$2 + AE134*$BJ$2</f>
        <v>0.2516792531066474</v>
      </c>
      <c r="BI134" s="40">
        <f t="shared" ref="BI134:BI196" si="74">$BH$2 + AF134*$BJ$2</f>
        <v>0.2488621625394094</v>
      </c>
      <c r="BJ134" s="40">
        <f t="shared" ref="BJ134:BJ196" si="75">$BH$2 + AG134*$BJ$2</f>
        <v>0.24835100525541742</v>
      </c>
      <c r="BK134" s="40">
        <f t="shared" ref="BK134:BK196" si="76">$BH$2 + AH134*$BJ$2</f>
        <v>0.2498199370091535</v>
      </c>
      <c r="BL134" s="40">
        <f t="shared" ref="BL134:BL196" si="77">$BH$2 + AI134*$BJ$2</f>
        <v>0.24715138904145884</v>
      </c>
      <c r="BM134" s="40">
        <f t="shared" ref="BM134:BM196" si="78">$BH$2 + AJ134*$BJ$2</f>
        <v>0.24295930826958545</v>
      </c>
      <c r="BN134" s="40">
        <f t="shared" ref="BN134:BN196" si="79">$BH$2 + AK134*$BJ$2</f>
        <v>0.24228872953862091</v>
      </c>
      <c r="BO134" s="40">
        <f t="shared" ref="BO134:BO196" si="80">$BH$2 + AL134*$BJ$2</f>
        <v>0.24332525954993478</v>
      </c>
      <c r="BP134" s="40">
        <f t="shared" ref="BP134:BP196" si="81">$BH$2 + AM134*$BJ$2</f>
        <v>0.24210304895020229</v>
      </c>
      <c r="BQ134" s="40">
        <f t="shared" ref="BQ134:BQ196" si="82">$BH$2 + AN134*$BJ$2</f>
        <v>0.24052926794566165</v>
      </c>
      <c r="BR134" s="40">
        <f t="shared" ref="BR134:BR196" si="83">$BH$2 + AO134*$BJ$2</f>
        <v>0.23796133649052087</v>
      </c>
      <c r="BS134" s="40">
        <f t="shared" ref="BS134:BS196" si="84">$BH$2 + AP134*$BJ$2</f>
        <v>0.23454581542777519</v>
      </c>
      <c r="BT134" s="40">
        <f t="shared" ref="BT134:BT196" si="85">$BH$2 + AQ134*$BJ$2</f>
        <v>0.22702072023049247</v>
      </c>
      <c r="BU134" s="40">
        <f t="shared" ref="BU134:BU196" si="86">$BH$2 + AR134*$BJ$2</f>
        <v>0.22177603610737429</v>
      </c>
      <c r="BV134" s="40">
        <f t="shared" ref="BV134:BV196" si="87">$BH$2 + AS134*$BJ$2</f>
        <v>0.21991268023782418</v>
      </c>
      <c r="BX134" s="31" t="s">
        <v>294</v>
      </c>
      <c r="BY134" s="32" t="s">
        <v>295</v>
      </c>
      <c r="BZ134" s="40">
        <f t="shared" ref="BZ134:BZ196" si="88">BG134-D134</f>
        <v>-4.727900445044475E-2</v>
      </c>
      <c r="CA134" s="40">
        <f t="shared" ref="CA134:CA196" si="89">BH134-E134</f>
        <v>-4.0013486653496577E-2</v>
      </c>
      <c r="CB134" s="40">
        <f t="shared" ref="CB134:CB196" si="90">BI134-F134</f>
        <v>-3.9174364098843062E-2</v>
      </c>
      <c r="CC134" s="40">
        <f t="shared" ref="CC134:CC196" si="91">BJ134-G134</f>
        <v>-3.4700836842256944E-2</v>
      </c>
      <c r="CD134" s="40">
        <f t="shared" ref="CD134:CD196" si="92">BK134-H134</f>
        <v>-3.1961207803139213E-2</v>
      </c>
      <c r="CE134" s="40">
        <f t="shared" ref="CE134:CE196" si="93">BL134-I134</f>
        <v>-3.2053395516642491E-2</v>
      </c>
      <c r="CF134" s="40">
        <f t="shared" ref="CF134:CF196" si="94">BM134-J134</f>
        <v>-3.6697654188715512E-2</v>
      </c>
      <c r="CG134" s="40">
        <f t="shared" ref="CG134:CG196" si="95">BN134-K134</f>
        <v>-3.5667326724256376E-2</v>
      </c>
      <c r="CH134" s="40">
        <f t="shared" ref="CH134:CH196" si="96">BO134-L134</f>
        <v>-4.0570297563029656E-2</v>
      </c>
      <c r="CI134" s="40">
        <f t="shared" ref="CI134:CI196" si="97">BP134-M134</f>
        <v>-3.8059710675066194E-2</v>
      </c>
      <c r="CJ134" s="40">
        <f t="shared" ref="CJ134:CJ196" si="98">BQ134-N134</f>
        <v>-3.2135026801667466E-2</v>
      </c>
      <c r="CK134" s="40">
        <f t="shared" ref="CK134:CK196" si="99">BR134-O134</f>
        <v>-3.4146716200342653E-2</v>
      </c>
      <c r="CL134" s="40">
        <f t="shared" ref="CL134:CL196" si="100">BS134-P134</f>
        <v>-4.637697838752769E-2</v>
      </c>
      <c r="CM134" s="40">
        <f t="shared" ref="CM134:CM196" si="101">BT134-Q134</f>
        <v>-4.5460422652521537E-2</v>
      </c>
      <c r="CN134" s="40">
        <f t="shared" ref="CN134:CN196" si="102">BU134-R134</f>
        <v>-5.4617296726776121E-2</v>
      </c>
      <c r="CO134" s="40">
        <f t="shared" ref="CO134:CO196" si="103">BV134-S134</f>
        <v>-6.0527592544823317E-2</v>
      </c>
      <c r="CQ134" s="11"/>
      <c r="CR134" s="40"/>
    </row>
    <row r="135" spans="2:96">
      <c r="B135" s="31" t="s">
        <v>296</v>
      </c>
      <c r="C135" s="32" t="s">
        <v>297</v>
      </c>
      <c r="D135" s="152">
        <v>0.45049118725386017</v>
      </c>
      <c r="E135" s="152">
        <v>0.44619869122308781</v>
      </c>
      <c r="F135" s="152">
        <v>0.4441510060016442</v>
      </c>
      <c r="G135" s="152">
        <v>0.43741035067994033</v>
      </c>
      <c r="H135" s="152">
        <v>0.43483718086272272</v>
      </c>
      <c r="I135" s="152">
        <v>0.4280728520898005</v>
      </c>
      <c r="J135" s="152">
        <v>0.42071946148700706</v>
      </c>
      <c r="K135" s="152">
        <v>0.41555661299226143</v>
      </c>
      <c r="L135" s="152">
        <v>0.40993001132340307</v>
      </c>
      <c r="M135" s="152">
        <v>0.40161005827453272</v>
      </c>
      <c r="N135" s="152">
        <v>0.39731727080069779</v>
      </c>
      <c r="O135" s="152">
        <v>0.3911563768915049</v>
      </c>
      <c r="P135" s="152">
        <v>0.39505144065294812</v>
      </c>
      <c r="Q135" s="152">
        <v>0.39157942979142596</v>
      </c>
      <c r="R135" s="152">
        <v>0.39061880195262316</v>
      </c>
      <c r="S135" s="152">
        <v>0.39079256312617378</v>
      </c>
      <c r="T135" s="153">
        <v>1</v>
      </c>
      <c r="U135" s="8"/>
      <c r="V135" s="8"/>
      <c r="W135" s="8"/>
      <c r="X135" s="8"/>
      <c r="Y135" s="8"/>
      <c r="Z135" s="8"/>
      <c r="AA135" s="8"/>
      <c r="AB135" s="8"/>
      <c r="AD135" s="7">
        <v>7.5264475768864685</v>
      </c>
      <c r="AE135" s="7">
        <v>7.5492780703305797</v>
      </c>
      <c r="AF135" s="7">
        <v>7.5353614733740297</v>
      </c>
      <c r="AG135" s="7">
        <v>7.5365104628800443</v>
      </c>
      <c r="AH135" s="7">
        <v>7.5483700898915078</v>
      </c>
      <c r="AI135" s="7">
        <v>7.5659733118067267</v>
      </c>
      <c r="AJ135" s="7">
        <v>7.5614900439729675</v>
      </c>
      <c r="AK135" s="7">
        <v>7.5691123127139388</v>
      </c>
      <c r="AL135" s="7">
        <v>7.5923257601522272</v>
      </c>
      <c r="AM135" s="7">
        <v>7.6393121076378376</v>
      </c>
      <c r="AN135" s="7">
        <v>7.6890779644913776</v>
      </c>
      <c r="AO135" s="7">
        <v>7.7275984722335025</v>
      </c>
      <c r="AP135" s="7">
        <v>7.7614515095769132</v>
      </c>
      <c r="AQ135" s="7">
        <v>7.7558633750734023</v>
      </c>
      <c r="AR135" s="7">
        <v>7.7701220359651533</v>
      </c>
      <c r="AS135" s="7">
        <v>7.7897306762587535</v>
      </c>
      <c r="AV135" s="11" t="s">
        <v>297</v>
      </c>
      <c r="AW135" s="8">
        <f t="shared" si="70"/>
        <v>-0.20504864028622111</v>
      </c>
      <c r="AX135" s="8">
        <f t="shared" si="71"/>
        <v>0.83479927856349867</v>
      </c>
      <c r="AZ135" s="11" t="s">
        <v>54</v>
      </c>
      <c r="BA135" s="8">
        <v>1.4872135029009557E-2</v>
      </c>
      <c r="BB135" s="8">
        <v>0.38859943476753295</v>
      </c>
      <c r="BE135" s="31" t="s">
        <v>296</v>
      </c>
      <c r="BF135" s="32" t="s">
        <v>297</v>
      </c>
      <c r="BG135" s="40">
        <f t="shared" si="72"/>
        <v>0.41938998415662831</v>
      </c>
      <c r="BH135" s="40">
        <f t="shared" si="73"/>
        <v>0.41765486665487594</v>
      </c>
      <c r="BI135" s="40">
        <f t="shared" si="74"/>
        <v>0.41871252802357373</v>
      </c>
      <c r="BJ135" s="40">
        <f t="shared" si="75"/>
        <v>0.41862520482111665</v>
      </c>
      <c r="BK135" s="40">
        <f t="shared" si="76"/>
        <v>0.41772387316824533</v>
      </c>
      <c r="BL135" s="40">
        <f t="shared" si="77"/>
        <v>0.41638602830268878</v>
      </c>
      <c r="BM135" s="40">
        <f t="shared" si="78"/>
        <v>0.41672675665805448</v>
      </c>
      <c r="BN135" s="40">
        <f t="shared" si="79"/>
        <v>0.4161474642337406</v>
      </c>
      <c r="BO135" s="40">
        <f t="shared" si="80"/>
        <v>0.4143832422284307</v>
      </c>
      <c r="BP135" s="40">
        <f t="shared" si="81"/>
        <v>0.41081227981952428</v>
      </c>
      <c r="BQ135" s="40">
        <f t="shared" si="82"/>
        <v>0.40703007469865526</v>
      </c>
      <c r="BR135" s="40">
        <f t="shared" si="83"/>
        <v>0.40410251611025372</v>
      </c>
      <c r="BS135" s="40">
        <f t="shared" si="84"/>
        <v>0.4015296852721546</v>
      </c>
      <c r="BT135" s="40">
        <f t="shared" si="85"/>
        <v>0.40195438349442136</v>
      </c>
      <c r="BU135" s="40">
        <f t="shared" si="86"/>
        <v>0.40087072526664835</v>
      </c>
      <c r="BV135" s="40">
        <f t="shared" si="87"/>
        <v>0.39938046860433474</v>
      </c>
      <c r="BX135" s="31" t="s">
        <v>296</v>
      </c>
      <c r="BY135" s="32" t="s">
        <v>297</v>
      </c>
      <c r="BZ135" s="40">
        <f t="shared" si="88"/>
        <v>-3.1101203097231855E-2</v>
      </c>
      <c r="CA135" s="40">
        <f t="shared" si="89"/>
        <v>-2.8543824568211862E-2</v>
      </c>
      <c r="CB135" s="40">
        <f t="shared" si="90"/>
        <v>-2.5438477978070473E-2</v>
      </c>
      <c r="CC135" s="40">
        <f t="shared" si="91"/>
        <v>-1.8785145858823682E-2</v>
      </c>
      <c r="CD135" s="40">
        <f t="shared" si="92"/>
        <v>-1.7113307694477387E-2</v>
      </c>
      <c r="CE135" s="40">
        <f t="shared" si="93"/>
        <v>-1.1686823787111722E-2</v>
      </c>
      <c r="CF135" s="40">
        <f t="shared" si="94"/>
        <v>-3.9927048289525868E-3</v>
      </c>
      <c r="CG135" s="40">
        <f t="shared" si="95"/>
        <v>5.9085124147917334E-4</v>
      </c>
      <c r="CH135" s="40">
        <f t="shared" si="96"/>
        <v>4.4532309050276386E-3</v>
      </c>
      <c r="CI135" s="40">
        <f t="shared" si="97"/>
        <v>9.2022215449915623E-3</v>
      </c>
      <c r="CJ135" s="40">
        <f t="shared" si="98"/>
        <v>9.7128038979574782E-3</v>
      </c>
      <c r="CK135" s="40">
        <f t="shared" si="99"/>
        <v>1.294613921874882E-2</v>
      </c>
      <c r="CL135" s="40">
        <f t="shared" si="100"/>
        <v>6.4782446192064858E-3</v>
      </c>
      <c r="CM135" s="40">
        <f t="shared" si="101"/>
        <v>1.0374953702995404E-2</v>
      </c>
      <c r="CN135" s="40">
        <f t="shared" si="102"/>
        <v>1.0251923314025191E-2</v>
      </c>
      <c r="CO135" s="40">
        <f t="shared" si="103"/>
        <v>8.5879054781609621E-3</v>
      </c>
      <c r="CQ135" s="11"/>
      <c r="CR135" s="40"/>
    </row>
    <row r="136" spans="2:96">
      <c r="B136" s="31" t="s">
        <v>298</v>
      </c>
      <c r="C136" s="32" t="s">
        <v>299</v>
      </c>
      <c r="D136" s="152">
        <v>0.39035159485689191</v>
      </c>
      <c r="E136" s="152">
        <v>0.38863770678351789</v>
      </c>
      <c r="F136" s="152">
        <v>0.38847156896014395</v>
      </c>
      <c r="G136" s="152">
        <v>0.38665802953260325</v>
      </c>
      <c r="H136" s="152">
        <v>0.3850830415342294</v>
      </c>
      <c r="I136" s="152">
        <v>0.38082362376502205</v>
      </c>
      <c r="J136" s="152">
        <v>0.37990375837511686</v>
      </c>
      <c r="K136" s="152">
        <v>0.38015051820604501</v>
      </c>
      <c r="L136" s="152">
        <v>0.3825728555286399</v>
      </c>
      <c r="M136" s="152">
        <v>0.38264108755123472</v>
      </c>
      <c r="N136" s="152">
        <v>0.3833208804946629</v>
      </c>
      <c r="O136" s="152">
        <v>0.38388419933712653</v>
      </c>
      <c r="P136" s="152">
        <v>0.3845329966018125</v>
      </c>
      <c r="Q136" s="152">
        <v>0.38753853799983168</v>
      </c>
      <c r="R136" s="152">
        <v>0.39128235908118425</v>
      </c>
      <c r="S136" s="152">
        <v>0.39409459682320386</v>
      </c>
      <c r="T136" s="153">
        <v>3</v>
      </c>
      <c r="U136" s="8"/>
      <c r="V136" s="8"/>
      <c r="W136" s="8"/>
      <c r="X136" s="8"/>
      <c r="Y136" s="8"/>
      <c r="Z136" s="8"/>
      <c r="AA136" s="8"/>
      <c r="AB136" s="8"/>
      <c r="AD136" s="7">
        <v>8.6036496433593186</v>
      </c>
      <c r="AE136" s="7">
        <v>8.6341088508440276</v>
      </c>
      <c r="AF136" s="7">
        <v>8.6645680583287366</v>
      </c>
      <c r="AG136" s="7">
        <v>8.6950272658134438</v>
      </c>
      <c r="AH136" s="7">
        <v>8.7254864732981527</v>
      </c>
      <c r="AI136" s="7">
        <v>8.7559456807828617</v>
      </c>
      <c r="AJ136" s="7">
        <v>8.7864048882675707</v>
      </c>
      <c r="AK136" s="7">
        <v>8.8168640957522779</v>
      </c>
      <c r="AL136" s="7">
        <v>8.8473233032369869</v>
      </c>
      <c r="AM136" s="7">
        <v>8.8777825107216959</v>
      </c>
      <c r="AN136" s="7">
        <v>8.9082417182064049</v>
      </c>
      <c r="AO136" s="7">
        <v>8.9387009256911139</v>
      </c>
      <c r="AP136" s="7">
        <v>8.9691601331758211</v>
      </c>
      <c r="AQ136" s="7">
        <v>8.99961934066053</v>
      </c>
      <c r="AR136" s="7">
        <v>9.030016817844901</v>
      </c>
      <c r="AS136" s="7">
        <v>9.0599168740209617</v>
      </c>
      <c r="AV136" s="11" t="s">
        <v>299</v>
      </c>
      <c r="AW136" s="8">
        <f t="shared" si="70"/>
        <v>3.6486092889686855E-3</v>
      </c>
      <c r="AX136" s="8">
        <f t="shared" si="71"/>
        <v>1.6024902292541252E-2</v>
      </c>
      <c r="AZ136" s="11" t="s">
        <v>148</v>
      </c>
      <c r="BA136" s="8">
        <v>1.5173338274741642E-2</v>
      </c>
      <c r="BB136" s="8">
        <v>0.43060350707721423</v>
      </c>
      <c r="BE136" s="31" t="s">
        <v>298</v>
      </c>
      <c r="BF136" s="32" t="s">
        <v>299</v>
      </c>
      <c r="BG136" s="40">
        <f t="shared" si="72"/>
        <v>0.33752262710469172</v>
      </c>
      <c r="BH136" s="40">
        <f t="shared" si="73"/>
        <v>0.33520772733585391</v>
      </c>
      <c r="BI136" s="40">
        <f t="shared" si="74"/>
        <v>0.33289282756701599</v>
      </c>
      <c r="BJ136" s="40">
        <f t="shared" si="75"/>
        <v>0.33057792779817818</v>
      </c>
      <c r="BK136" s="40">
        <f t="shared" si="76"/>
        <v>0.32826302802934038</v>
      </c>
      <c r="BL136" s="40">
        <f t="shared" si="77"/>
        <v>0.32594812826050246</v>
      </c>
      <c r="BM136" s="40">
        <f t="shared" si="78"/>
        <v>0.32363322849166454</v>
      </c>
      <c r="BN136" s="40">
        <f t="shared" si="79"/>
        <v>0.32131832872282684</v>
      </c>
      <c r="BO136" s="40">
        <f t="shared" si="80"/>
        <v>0.31900342895398892</v>
      </c>
      <c r="BP136" s="40">
        <f t="shared" si="81"/>
        <v>0.31668852918515111</v>
      </c>
      <c r="BQ136" s="40">
        <f t="shared" si="82"/>
        <v>0.31437362941631319</v>
      </c>
      <c r="BR136" s="40">
        <f t="shared" si="83"/>
        <v>0.31205872964747527</v>
      </c>
      <c r="BS136" s="40">
        <f t="shared" si="84"/>
        <v>0.30974382987863758</v>
      </c>
      <c r="BT136" s="40">
        <f t="shared" si="85"/>
        <v>0.30742893010979966</v>
      </c>
      <c r="BU136" s="40">
        <f t="shared" si="86"/>
        <v>0.30511872184378752</v>
      </c>
      <c r="BV136" s="40">
        <f t="shared" si="87"/>
        <v>0.30284631757440683</v>
      </c>
      <c r="BX136" s="31" t="s">
        <v>298</v>
      </c>
      <c r="BY136" s="32" t="s">
        <v>299</v>
      </c>
      <c r="BZ136" s="40">
        <f t="shared" si="88"/>
        <v>-5.2828967752200195E-2</v>
      </c>
      <c r="CA136" s="40">
        <f t="shared" si="89"/>
        <v>-5.3429979447663978E-2</v>
      </c>
      <c r="CB136" s="40">
        <f t="shared" si="90"/>
        <v>-5.5578741393127962E-2</v>
      </c>
      <c r="CC136" s="40">
        <f t="shared" si="91"/>
        <v>-5.608010173442507E-2</v>
      </c>
      <c r="CD136" s="40">
        <f t="shared" si="92"/>
        <v>-5.6820013504889022E-2</v>
      </c>
      <c r="CE136" s="40">
        <f t="shared" si="93"/>
        <v>-5.4875495504519589E-2</v>
      </c>
      <c r="CF136" s="40">
        <f t="shared" si="94"/>
        <v>-5.6270529883452325E-2</v>
      </c>
      <c r="CG136" s="40">
        <f t="shared" si="95"/>
        <v>-5.8832189483218167E-2</v>
      </c>
      <c r="CH136" s="40">
        <f t="shared" si="96"/>
        <v>-6.3569426574650978E-2</v>
      </c>
      <c r="CI136" s="40">
        <f t="shared" si="97"/>
        <v>-6.5952558366083602E-2</v>
      </c>
      <c r="CJ136" s="40">
        <f t="shared" si="98"/>
        <v>-6.8947251078349703E-2</v>
      </c>
      <c r="CK136" s="40">
        <f t="shared" si="99"/>
        <v>-7.1825469689651256E-2</v>
      </c>
      <c r="CL136" s="40">
        <f t="shared" si="100"/>
        <v>-7.4789166723174927E-2</v>
      </c>
      <c r="CM136" s="40">
        <f t="shared" si="101"/>
        <v>-8.010960789003202E-2</v>
      </c>
      <c r="CN136" s="40">
        <f t="shared" si="102"/>
        <v>-8.6163637237396729E-2</v>
      </c>
      <c r="CO136" s="40">
        <f t="shared" si="103"/>
        <v>-9.1248279248797026E-2</v>
      </c>
      <c r="CQ136" s="11"/>
      <c r="CR136" s="40"/>
    </row>
    <row r="137" spans="2:96">
      <c r="B137" s="31" t="s">
        <v>300</v>
      </c>
      <c r="C137" s="32" t="s">
        <v>301</v>
      </c>
      <c r="D137" s="152">
        <v>0.3238854788977078</v>
      </c>
      <c r="E137" s="152">
        <v>0.32292686517002483</v>
      </c>
      <c r="F137" s="152">
        <v>0.32255952044363984</v>
      </c>
      <c r="G137" s="152">
        <v>0.32764503018824481</v>
      </c>
      <c r="H137" s="152">
        <v>0.32284039197769104</v>
      </c>
      <c r="I137" s="152">
        <v>0.3223254736366114</v>
      </c>
      <c r="J137" s="152">
        <v>0.32034862586136642</v>
      </c>
      <c r="K137" s="152">
        <v>0.32031293552011636</v>
      </c>
      <c r="L137" s="152">
        <v>0.318173156810233</v>
      </c>
      <c r="M137" s="152">
        <v>0.31728907942707746</v>
      </c>
      <c r="N137" s="152">
        <v>0.31887809500750847</v>
      </c>
      <c r="O137" s="152">
        <v>0.31803978229435093</v>
      </c>
      <c r="P137" s="152">
        <v>0.32080252740234289</v>
      </c>
      <c r="Q137" s="152">
        <v>0.32007759338122493</v>
      </c>
      <c r="R137" s="152">
        <v>0.32330784651504191</v>
      </c>
      <c r="S137" s="152">
        <v>0.32701887608559499</v>
      </c>
      <c r="T137" s="153">
        <v>3</v>
      </c>
      <c r="U137" s="8"/>
      <c r="V137" s="8"/>
      <c r="W137" s="8"/>
      <c r="X137" s="8"/>
      <c r="Y137" s="8"/>
      <c r="Z137" s="8"/>
      <c r="AA137" s="8"/>
      <c r="AB137" s="8"/>
      <c r="AD137" s="7">
        <v>8.8779578495799552</v>
      </c>
      <c r="AE137" s="7">
        <v>8.8854559835068354</v>
      </c>
      <c r="AF137" s="7">
        <v>8.9279900116991833</v>
      </c>
      <c r="AG137" s="7">
        <v>8.9789701458238564</v>
      </c>
      <c r="AH137" s="7">
        <v>8.9978127097626484</v>
      </c>
      <c r="AI137" s="7">
        <v>9.0053576685269494</v>
      </c>
      <c r="AJ137" s="7">
        <v>8.9921984379353468</v>
      </c>
      <c r="AK137" s="7">
        <v>8.995716866164333</v>
      </c>
      <c r="AL137" s="7">
        <v>9.0187443221249968</v>
      </c>
      <c r="AM137" s="7">
        <v>9.073440568088861</v>
      </c>
      <c r="AN137" s="7">
        <v>9.1253879349166489</v>
      </c>
      <c r="AO137" s="7">
        <v>9.190058338733289</v>
      </c>
      <c r="AP137" s="7">
        <v>9.2875720271452469</v>
      </c>
      <c r="AQ137" s="7">
        <v>9.3730403776081186</v>
      </c>
      <c r="AR137" s="7">
        <v>9.3806453587765795</v>
      </c>
      <c r="AS137" s="7">
        <v>9.4157651721604978</v>
      </c>
      <c r="AV137" s="11" t="s">
        <v>301</v>
      </c>
      <c r="AW137" s="8">
        <f t="shared" si="70"/>
        <v>3.5167756886970041E-5</v>
      </c>
      <c r="AX137" s="8">
        <f t="shared" si="71"/>
        <v>4.4356996044440354E-6</v>
      </c>
      <c r="AZ137" s="11" t="s">
        <v>107</v>
      </c>
      <c r="BA137" s="8">
        <v>1.5636901414206542E-2</v>
      </c>
      <c r="BB137" s="8">
        <v>5.5212124415895181E-2</v>
      </c>
      <c r="BE137" s="31" t="s">
        <v>300</v>
      </c>
      <c r="BF137" s="32" t="s">
        <v>301</v>
      </c>
      <c r="BG137" s="40">
        <f t="shared" si="72"/>
        <v>0.31667520343192335</v>
      </c>
      <c r="BH137" s="40">
        <f t="shared" si="73"/>
        <v>0.31610534525348044</v>
      </c>
      <c r="BI137" s="40">
        <f t="shared" si="74"/>
        <v>0.31287275911086199</v>
      </c>
      <c r="BJ137" s="40">
        <f t="shared" si="75"/>
        <v>0.30899826891738691</v>
      </c>
      <c r="BK137" s="40">
        <f t="shared" si="76"/>
        <v>0.30756623405803873</v>
      </c>
      <c r="BL137" s="40">
        <f t="shared" si="77"/>
        <v>0.30699281719195182</v>
      </c>
      <c r="BM137" s="40">
        <f t="shared" si="78"/>
        <v>0.30799291871691359</v>
      </c>
      <c r="BN137" s="40">
        <f t="shared" si="79"/>
        <v>0.30772551817151061</v>
      </c>
      <c r="BO137" s="40">
        <f t="shared" si="80"/>
        <v>0.30597543151850026</v>
      </c>
      <c r="BP137" s="40">
        <f t="shared" si="81"/>
        <v>0.30181851682524652</v>
      </c>
      <c r="BQ137" s="40">
        <f t="shared" si="82"/>
        <v>0.2978705169463346</v>
      </c>
      <c r="BR137" s="40">
        <f t="shared" si="83"/>
        <v>0.29295556625626995</v>
      </c>
      <c r="BS137" s="40">
        <f t="shared" si="84"/>
        <v>0.28554452593696122</v>
      </c>
      <c r="BT137" s="40">
        <f t="shared" si="85"/>
        <v>0.27904893130178299</v>
      </c>
      <c r="BU137" s="40">
        <f t="shared" si="86"/>
        <v>0.27847095273297995</v>
      </c>
      <c r="BV137" s="40">
        <f t="shared" si="87"/>
        <v>0.27580184691580212</v>
      </c>
      <c r="BX137" s="31" t="s">
        <v>300</v>
      </c>
      <c r="BY137" s="32" t="s">
        <v>301</v>
      </c>
      <c r="BZ137" s="40">
        <f t="shared" si="88"/>
        <v>-7.2102754657844548E-3</v>
      </c>
      <c r="CA137" s="40">
        <f t="shared" si="89"/>
        <v>-6.821519916544394E-3</v>
      </c>
      <c r="CB137" s="40">
        <f t="shared" si="90"/>
        <v>-9.686761332777849E-3</v>
      </c>
      <c r="CC137" s="40">
        <f t="shared" si="91"/>
        <v>-1.8646761270857903E-2</v>
      </c>
      <c r="CD137" s="40">
        <f t="shared" si="92"/>
        <v>-1.5274157919652309E-2</v>
      </c>
      <c r="CE137" s="40">
        <f t="shared" si="93"/>
        <v>-1.5332656444659587E-2</v>
      </c>
      <c r="CF137" s="40">
        <f t="shared" si="94"/>
        <v>-1.2355707144452832E-2</v>
      </c>
      <c r="CG137" s="40">
        <f t="shared" si="95"/>
        <v>-1.2587417348605745E-2</v>
      </c>
      <c r="CH137" s="40">
        <f t="shared" si="96"/>
        <v>-1.2197725291732742E-2</v>
      </c>
      <c r="CI137" s="40">
        <f t="shared" si="97"/>
        <v>-1.5470562601830939E-2</v>
      </c>
      <c r="CJ137" s="40">
        <f t="shared" si="98"/>
        <v>-2.100757806117387E-2</v>
      </c>
      <c r="CK137" s="40">
        <f t="shared" si="99"/>
        <v>-2.5084216038080975E-2</v>
      </c>
      <c r="CL137" s="40">
        <f t="shared" si="100"/>
        <v>-3.5258001465381661E-2</v>
      </c>
      <c r="CM137" s="40">
        <f t="shared" si="101"/>
        <v>-4.1028662079441947E-2</v>
      </c>
      <c r="CN137" s="40">
        <f t="shared" si="102"/>
        <v>-4.483689378206196E-2</v>
      </c>
      <c r="CO137" s="40">
        <f t="shared" si="103"/>
        <v>-5.1217029169792871E-2</v>
      </c>
      <c r="CQ137" s="11"/>
      <c r="CR137" s="40"/>
    </row>
    <row r="138" spans="2:96">
      <c r="B138" s="31" t="s">
        <v>302</v>
      </c>
      <c r="C138" s="32" t="s">
        <v>303</v>
      </c>
      <c r="D138" s="152">
        <v>0.47538277447938504</v>
      </c>
      <c r="E138" s="152">
        <v>0.47493773848359594</v>
      </c>
      <c r="F138" s="152">
        <v>0.48640726414347341</v>
      </c>
      <c r="G138" s="152">
        <v>0.48182546203827509</v>
      </c>
      <c r="H138" s="152">
        <v>0.48321836297374254</v>
      </c>
      <c r="I138" s="152">
        <v>0.48282718789264495</v>
      </c>
      <c r="J138" s="152">
        <v>0.48182342117237059</v>
      </c>
      <c r="K138" s="152">
        <v>0.4857233735734971</v>
      </c>
      <c r="L138" s="152">
        <v>0.47682270824675471</v>
      </c>
      <c r="M138" s="152">
        <v>0.49509472659158638</v>
      </c>
      <c r="N138" s="152">
        <v>0.48985718666695277</v>
      </c>
      <c r="O138" s="152">
        <v>0.48677017249508686</v>
      </c>
      <c r="P138" s="152">
        <v>0.48588092120356441</v>
      </c>
      <c r="Q138" s="152">
        <v>0.48161837031571508</v>
      </c>
      <c r="R138" s="152">
        <v>0.48337448774633679</v>
      </c>
      <c r="S138" s="152">
        <v>0.48580049704594858</v>
      </c>
      <c r="T138" s="153">
        <v>1</v>
      </c>
      <c r="U138" s="8"/>
      <c r="V138" s="8"/>
      <c r="W138" s="8"/>
      <c r="X138" s="8"/>
      <c r="Y138" s="8"/>
      <c r="Z138" s="8"/>
      <c r="AA138" s="8"/>
      <c r="AB138" s="8"/>
      <c r="AD138" s="7">
        <v>7.7194173833502369</v>
      </c>
      <c r="AE138" s="7">
        <v>7.7669835097964928</v>
      </c>
      <c r="AF138" s="7">
        <v>7.7000607966857233</v>
      </c>
      <c r="AG138" s="7">
        <v>7.6345451681163077</v>
      </c>
      <c r="AH138" s="7">
        <v>7.6260400804884734</v>
      </c>
      <c r="AI138" s="7">
        <v>7.5742310753217543</v>
      </c>
      <c r="AJ138" s="7">
        <v>7.5468705848253093</v>
      </c>
      <c r="AK138" s="7">
        <v>7.5195127964771054</v>
      </c>
      <c r="AL138" s="7">
        <v>7.5155189197154781</v>
      </c>
      <c r="AM138" s="7">
        <v>7.5172897372142602</v>
      </c>
      <c r="AN138" s="7">
        <v>7.5278491664860843</v>
      </c>
      <c r="AO138" s="7">
        <v>7.5289154794935813</v>
      </c>
      <c r="AP138" s="7">
        <v>7.574341187944551</v>
      </c>
      <c r="AQ138" s="7">
        <v>7.6154594822506549</v>
      </c>
      <c r="AR138" s="7">
        <v>7.6361321230214889</v>
      </c>
      <c r="AS138" s="7">
        <v>7.6249624960503386</v>
      </c>
      <c r="AV138" s="11" t="s">
        <v>303</v>
      </c>
      <c r="AW138" s="8">
        <f t="shared" si="70"/>
        <v>-3.7048499584069874E-2</v>
      </c>
      <c r="AX138" s="8">
        <f t="shared" si="71"/>
        <v>0.30974735697265099</v>
      </c>
      <c r="AZ138" s="11" t="s">
        <v>361</v>
      </c>
      <c r="BA138" s="8">
        <v>1.565134416702155E-2</v>
      </c>
      <c r="BB138" s="8">
        <v>0.34643460170783164</v>
      </c>
      <c r="BE138" s="31" t="s">
        <v>302</v>
      </c>
      <c r="BF138" s="32" t="s">
        <v>303</v>
      </c>
      <c r="BG138" s="40">
        <f t="shared" si="72"/>
        <v>0.40472427886538198</v>
      </c>
      <c r="BH138" s="40">
        <f t="shared" si="73"/>
        <v>0.40110925325546654</v>
      </c>
      <c r="BI138" s="40">
        <f t="shared" si="74"/>
        <v>0.406195379451885</v>
      </c>
      <c r="BJ138" s="40">
        <f t="shared" si="75"/>
        <v>0.41117456722316059</v>
      </c>
      <c r="BK138" s="40">
        <f t="shared" si="76"/>
        <v>0.41182095388287598</v>
      </c>
      <c r="BL138" s="40">
        <f t="shared" si="77"/>
        <v>0.41575843827554659</v>
      </c>
      <c r="BM138" s="40">
        <f t="shared" si="78"/>
        <v>0.41783783555327647</v>
      </c>
      <c r="BN138" s="40">
        <f t="shared" si="79"/>
        <v>0.41991702746773996</v>
      </c>
      <c r="BO138" s="40">
        <f t="shared" si="80"/>
        <v>0.42022056210162362</v>
      </c>
      <c r="BP138" s="40">
        <f t="shared" si="81"/>
        <v>0.42008597997171615</v>
      </c>
      <c r="BQ138" s="40">
        <f t="shared" si="82"/>
        <v>0.41928346334705757</v>
      </c>
      <c r="BR138" s="40">
        <f t="shared" si="83"/>
        <v>0.4192024235584878</v>
      </c>
      <c r="BS138" s="40">
        <f t="shared" si="84"/>
        <v>0.41575006971621409</v>
      </c>
      <c r="BT138" s="40">
        <f t="shared" si="85"/>
        <v>0.41262507934895021</v>
      </c>
      <c r="BU138" s="40">
        <f t="shared" si="86"/>
        <v>0.41105395865036676</v>
      </c>
      <c r="BV138" s="40">
        <f t="shared" si="87"/>
        <v>0.41190285030017426</v>
      </c>
      <c r="BX138" s="31" t="s">
        <v>302</v>
      </c>
      <c r="BY138" s="32" t="s">
        <v>303</v>
      </c>
      <c r="BZ138" s="40">
        <f t="shared" si="88"/>
        <v>-7.0658495614003058E-2</v>
      </c>
      <c r="CA138" s="40">
        <f t="shared" si="89"/>
        <v>-7.3828485228129404E-2</v>
      </c>
      <c r="CB138" s="40">
        <f t="shared" si="90"/>
        <v>-8.0211884691588409E-2</v>
      </c>
      <c r="CC138" s="40">
        <f t="shared" si="91"/>
        <v>-7.0650894815114496E-2</v>
      </c>
      <c r="CD138" s="40">
        <f t="shared" si="92"/>
        <v>-7.1397409090866559E-2</v>
      </c>
      <c r="CE138" s="40">
        <f t="shared" si="93"/>
        <v>-6.7068749617098355E-2</v>
      </c>
      <c r="CF138" s="40">
        <f t="shared" si="94"/>
        <v>-6.3985585619094121E-2</v>
      </c>
      <c r="CG138" s="40">
        <f t="shared" si="95"/>
        <v>-6.5806346105757141E-2</v>
      </c>
      <c r="CH138" s="40">
        <f t="shared" si="96"/>
        <v>-5.6602146145131094E-2</v>
      </c>
      <c r="CI138" s="40">
        <f t="shared" si="97"/>
        <v>-7.5008746619870226E-2</v>
      </c>
      <c r="CJ138" s="40">
        <f t="shared" si="98"/>
        <v>-7.0573723319895199E-2</v>
      </c>
      <c r="CK138" s="40">
        <f t="shared" si="99"/>
        <v>-6.7567748936599059E-2</v>
      </c>
      <c r="CL138" s="40">
        <f t="shared" si="100"/>
        <v>-7.0130851487350321E-2</v>
      </c>
      <c r="CM138" s="40">
        <f t="shared" si="101"/>
        <v>-6.8993290966764875E-2</v>
      </c>
      <c r="CN138" s="40">
        <f t="shared" si="102"/>
        <v>-7.2320529095970032E-2</v>
      </c>
      <c r="CO138" s="40">
        <f t="shared" si="103"/>
        <v>-7.3897646745774315E-2</v>
      </c>
      <c r="CQ138" s="11"/>
      <c r="CR138" s="40"/>
    </row>
    <row r="139" spans="2:96">
      <c r="B139" s="31" t="s">
        <v>304</v>
      </c>
      <c r="C139" s="32" t="s">
        <v>305</v>
      </c>
      <c r="D139" s="152">
        <v>0.33476554072864012</v>
      </c>
      <c r="E139" s="152">
        <v>0.33444110549058337</v>
      </c>
      <c r="F139" s="152">
        <v>0.32793767706653132</v>
      </c>
      <c r="G139" s="152">
        <v>0.328779178541246</v>
      </c>
      <c r="H139" s="152">
        <v>0.32462486320308187</v>
      </c>
      <c r="I139" s="152">
        <v>0.32665045944318749</v>
      </c>
      <c r="J139" s="152">
        <v>0.31892686229737582</v>
      </c>
      <c r="K139" s="152">
        <v>0.31577080465096485</v>
      </c>
      <c r="L139" s="152">
        <v>0.31235403453101107</v>
      </c>
      <c r="M139" s="152">
        <v>0.31095508798035382</v>
      </c>
      <c r="N139" s="152">
        <v>0.30954662999299148</v>
      </c>
      <c r="O139" s="152">
        <v>0.30835776430698014</v>
      </c>
      <c r="P139" s="152">
        <v>0.30688760508907642</v>
      </c>
      <c r="Q139" s="152">
        <v>0.30734857235334212</v>
      </c>
      <c r="R139" s="152">
        <v>0.3115126383702907</v>
      </c>
      <c r="S139" s="152">
        <v>0.3147455326005974</v>
      </c>
      <c r="T139" s="153">
        <v>2</v>
      </c>
      <c r="U139" s="8"/>
      <c r="V139" s="8"/>
      <c r="W139" s="8"/>
      <c r="X139" s="8"/>
      <c r="Y139" s="8"/>
      <c r="Z139" s="8"/>
      <c r="AA139" s="8"/>
      <c r="AB139" s="8"/>
      <c r="AD139" s="7">
        <v>8.3577019858063704</v>
      </c>
      <c r="AE139" s="7">
        <v>8.339097014337419</v>
      </c>
      <c r="AF139" s="7">
        <v>8.3465151350585707</v>
      </c>
      <c r="AG139" s="7">
        <v>8.3307286763710557</v>
      </c>
      <c r="AH139" s="7">
        <v>8.2946642086998388</v>
      </c>
      <c r="AI139" s="7">
        <v>8.2398746783788805</v>
      </c>
      <c r="AJ139" s="7">
        <v>8.2399013991248271</v>
      </c>
      <c r="AK139" s="7">
        <v>8.219364992246339</v>
      </c>
      <c r="AL139" s="7">
        <v>8.2373405669905182</v>
      </c>
      <c r="AM139" s="7">
        <v>8.2585083889631594</v>
      </c>
      <c r="AN139" s="7">
        <v>8.2678594717757541</v>
      </c>
      <c r="AO139" s="7">
        <v>8.2915140152159363</v>
      </c>
      <c r="AP139" s="7">
        <v>8.3386119294690921</v>
      </c>
      <c r="AQ139" s="7">
        <v>8.3772565428215557</v>
      </c>
      <c r="AR139" s="7">
        <v>8.3203833811126842</v>
      </c>
      <c r="AS139" s="7">
        <v>8.3194002494745618</v>
      </c>
      <c r="AV139" s="11" t="s">
        <v>305</v>
      </c>
      <c r="AW139" s="8">
        <f t="shared" si="70"/>
        <v>4.1744481000244971E-2</v>
      </c>
      <c r="AX139" s="8">
        <f t="shared" si="71"/>
        <v>4.489495683836809E-2</v>
      </c>
      <c r="AZ139" s="11" t="s">
        <v>255</v>
      </c>
      <c r="BA139" s="8">
        <v>1.5680184039081061E-2</v>
      </c>
      <c r="BB139" s="8">
        <v>0.31208662919600877</v>
      </c>
      <c r="BE139" s="31" t="s">
        <v>304</v>
      </c>
      <c r="BF139" s="32" t="s">
        <v>305</v>
      </c>
      <c r="BG139" s="40">
        <f t="shared" si="72"/>
        <v>0.35621464907871581</v>
      </c>
      <c r="BH139" s="40">
        <f t="shared" si="73"/>
        <v>0.35762862691035613</v>
      </c>
      <c r="BI139" s="40">
        <f t="shared" si="74"/>
        <v>0.35706484973554864</v>
      </c>
      <c r="BJ139" s="40">
        <f t="shared" si="75"/>
        <v>0.35826462059579978</v>
      </c>
      <c r="BK139" s="40">
        <f t="shared" si="76"/>
        <v>0.36100552013881226</v>
      </c>
      <c r="BL139" s="40">
        <f t="shared" si="77"/>
        <v>0.36516952444320505</v>
      </c>
      <c r="BM139" s="40">
        <f t="shared" si="78"/>
        <v>0.36516749366651313</v>
      </c>
      <c r="BN139" s="40">
        <f t="shared" si="79"/>
        <v>0.36672826058927821</v>
      </c>
      <c r="BO139" s="40">
        <f t="shared" si="80"/>
        <v>0.36536211690872056</v>
      </c>
      <c r="BP139" s="40">
        <f t="shared" si="81"/>
        <v>0.36375336243879985</v>
      </c>
      <c r="BQ139" s="40">
        <f t="shared" si="82"/>
        <v>0.36304268014504271</v>
      </c>
      <c r="BR139" s="40">
        <f t="shared" si="83"/>
        <v>0.36124493484358877</v>
      </c>
      <c r="BS139" s="40">
        <f t="shared" si="84"/>
        <v>0.35766549336034892</v>
      </c>
      <c r="BT139" s="40">
        <f t="shared" si="85"/>
        <v>0.35472850274556178</v>
      </c>
      <c r="BU139" s="40">
        <f t="shared" si="86"/>
        <v>0.35905086303543599</v>
      </c>
      <c r="BV139" s="40">
        <f t="shared" si="87"/>
        <v>0.35912558103993331</v>
      </c>
      <c r="BX139" s="31" t="s">
        <v>304</v>
      </c>
      <c r="BY139" s="32" t="s">
        <v>305</v>
      </c>
      <c r="BZ139" s="40">
        <f t="shared" si="88"/>
        <v>2.1449108350075685E-2</v>
      </c>
      <c r="CA139" s="40">
        <f t="shared" si="89"/>
        <v>2.3187521419772761E-2</v>
      </c>
      <c r="CB139" s="40">
        <f t="shared" si="90"/>
        <v>2.912717266901732E-2</v>
      </c>
      <c r="CC139" s="40">
        <f t="shared" si="91"/>
        <v>2.9485442054553779E-2</v>
      </c>
      <c r="CD139" s="40">
        <f t="shared" si="92"/>
        <v>3.6380656935730393E-2</v>
      </c>
      <c r="CE139" s="40">
        <f t="shared" si="93"/>
        <v>3.8519065000017561E-2</v>
      </c>
      <c r="CF139" s="40">
        <f t="shared" si="94"/>
        <v>4.6240631369137308E-2</v>
      </c>
      <c r="CG139" s="40">
        <f t="shared" si="95"/>
        <v>5.0957455938313356E-2</v>
      </c>
      <c r="CH139" s="40">
        <f t="shared" si="96"/>
        <v>5.3008082377709487E-2</v>
      </c>
      <c r="CI139" s="40">
        <f t="shared" si="97"/>
        <v>5.2798274458446037E-2</v>
      </c>
      <c r="CJ139" s="40">
        <f t="shared" si="98"/>
        <v>5.3496050152051222E-2</v>
      </c>
      <c r="CK139" s="40">
        <f t="shared" si="99"/>
        <v>5.288717053660863E-2</v>
      </c>
      <c r="CL139" s="40">
        <f t="shared" si="100"/>
        <v>5.0777888271272498E-2</v>
      </c>
      <c r="CM139" s="40">
        <f t="shared" si="101"/>
        <v>4.737993039221966E-2</v>
      </c>
      <c r="CN139" s="40">
        <f t="shared" si="102"/>
        <v>4.753822466514529E-2</v>
      </c>
      <c r="CO139" s="40">
        <f t="shared" si="103"/>
        <v>4.4380048439335906E-2</v>
      </c>
      <c r="CQ139" s="11"/>
      <c r="CR139" s="40"/>
    </row>
    <row r="140" spans="2:96">
      <c r="B140" s="31" t="s">
        <v>306</v>
      </c>
      <c r="C140" s="32" t="s">
        <v>307</v>
      </c>
      <c r="D140" s="152">
        <v>0.3452558698200599</v>
      </c>
      <c r="E140" s="152">
        <v>0.34383383917898563</v>
      </c>
      <c r="F140" s="152">
        <v>0.34159140835581475</v>
      </c>
      <c r="G140" s="152">
        <v>0.33849064408681068</v>
      </c>
      <c r="H140" s="152">
        <v>0.33381487998030662</v>
      </c>
      <c r="I140" s="152">
        <v>0.33016281475662779</v>
      </c>
      <c r="J140" s="152">
        <v>0.32857636091827408</v>
      </c>
      <c r="K140" s="152">
        <v>0.32712203005327417</v>
      </c>
      <c r="L140" s="152">
        <v>0.32509867756446559</v>
      </c>
      <c r="M140" s="152">
        <v>0.32496761101891153</v>
      </c>
      <c r="N140" s="152">
        <v>0.32466421202823442</v>
      </c>
      <c r="O140" s="152">
        <v>0.32332771228774443</v>
      </c>
      <c r="P140" s="152">
        <v>0.32153527368798024</v>
      </c>
      <c r="Q140" s="152">
        <v>0.32310100289072224</v>
      </c>
      <c r="R140" s="152">
        <v>0.32619855615774557</v>
      </c>
      <c r="S140" s="152">
        <v>0.32943076572529634</v>
      </c>
      <c r="T140" s="153">
        <v>2</v>
      </c>
      <c r="U140" s="8"/>
      <c r="V140" s="8"/>
      <c r="W140" s="8"/>
      <c r="X140" s="8"/>
      <c r="Y140" s="8"/>
      <c r="Z140" s="8"/>
      <c r="AA140" s="8"/>
      <c r="AB140" s="8"/>
      <c r="AD140" s="7">
        <v>8.5745447715528034</v>
      </c>
      <c r="AE140" s="7">
        <v>8.5818644103372641</v>
      </c>
      <c r="AF140" s="7">
        <v>8.6311518833675596</v>
      </c>
      <c r="AG140" s="7">
        <v>8.6079643270340362</v>
      </c>
      <c r="AH140" s="7">
        <v>8.6010749078704869</v>
      </c>
      <c r="AI140" s="7">
        <v>8.6148109407393374</v>
      </c>
      <c r="AJ140" s="7">
        <v>8.6022468061077841</v>
      </c>
      <c r="AK140" s="7">
        <v>8.6371031311661675</v>
      </c>
      <c r="AL140" s="7">
        <v>8.6630609264417853</v>
      </c>
      <c r="AM140" s="7">
        <v>8.6985670240218358</v>
      </c>
      <c r="AN140" s="7">
        <v>8.7520062029706267</v>
      </c>
      <c r="AO140" s="7">
        <v>8.8144191522252111</v>
      </c>
      <c r="AP140" s="7">
        <v>8.8876582272669999</v>
      </c>
      <c r="AQ140" s="7">
        <v>8.9693484975445248</v>
      </c>
      <c r="AR140" s="7">
        <v>8.9664993579646506</v>
      </c>
      <c r="AS140" s="7">
        <v>8.9954129544583683</v>
      </c>
      <c r="AV140" s="11" t="s">
        <v>307</v>
      </c>
      <c r="AW140" s="8">
        <f t="shared" si="70"/>
        <v>-3.1308890364046889E-2</v>
      </c>
      <c r="AX140" s="8">
        <f t="shared" si="71"/>
        <v>0.3741358454472487</v>
      </c>
      <c r="AZ140" s="11" t="s">
        <v>62</v>
      </c>
      <c r="BA140" s="8">
        <v>1.5870238510579341E-2</v>
      </c>
      <c r="BB140" s="8">
        <v>0.4037236072888104</v>
      </c>
      <c r="BE140" s="31" t="s">
        <v>306</v>
      </c>
      <c r="BF140" s="32" t="s">
        <v>307</v>
      </c>
      <c r="BG140" s="40">
        <f t="shared" si="72"/>
        <v>0.33973459736198686</v>
      </c>
      <c r="BH140" s="40">
        <f t="shared" si="73"/>
        <v>0.33917830481436784</v>
      </c>
      <c r="BI140" s="40">
        <f t="shared" si="74"/>
        <v>0.33543245686406542</v>
      </c>
      <c r="BJ140" s="40">
        <f t="shared" si="75"/>
        <v>0.33719471114541322</v>
      </c>
      <c r="BK140" s="40">
        <f t="shared" si="76"/>
        <v>0.33771830700184291</v>
      </c>
      <c r="BL140" s="40">
        <f t="shared" si="77"/>
        <v>0.33667436850381027</v>
      </c>
      <c r="BM140" s="40">
        <f t="shared" si="78"/>
        <v>0.33762924273580841</v>
      </c>
      <c r="BN140" s="40">
        <f t="shared" si="79"/>
        <v>0.33498016203137126</v>
      </c>
      <c r="BO140" s="40">
        <f t="shared" si="80"/>
        <v>0.33300736959042432</v>
      </c>
      <c r="BP140" s="40">
        <f t="shared" si="81"/>
        <v>0.33030890617434039</v>
      </c>
      <c r="BQ140" s="40">
        <f t="shared" si="82"/>
        <v>0.32624752857423234</v>
      </c>
      <c r="BR140" s="40">
        <f t="shared" si="83"/>
        <v>0.32150414443088393</v>
      </c>
      <c r="BS140" s="40">
        <f t="shared" si="84"/>
        <v>0.31593797472770802</v>
      </c>
      <c r="BT140" s="40">
        <f t="shared" si="85"/>
        <v>0.3097295141866161</v>
      </c>
      <c r="BU140" s="40">
        <f t="shared" si="86"/>
        <v>0.30994604879468657</v>
      </c>
      <c r="BV140" s="40">
        <f t="shared" si="87"/>
        <v>0.30774861546116394</v>
      </c>
      <c r="BX140" s="31" t="s">
        <v>306</v>
      </c>
      <c r="BY140" s="32" t="s">
        <v>307</v>
      </c>
      <c r="BZ140" s="40">
        <f t="shared" si="88"/>
        <v>-5.5212724580730455E-3</v>
      </c>
      <c r="CA140" s="40">
        <f t="shared" si="89"/>
        <v>-4.6555343646177971E-3</v>
      </c>
      <c r="CB140" s="40">
        <f t="shared" si="90"/>
        <v>-6.1589514917493315E-3</v>
      </c>
      <c r="CC140" s="40">
        <f t="shared" si="91"/>
        <v>-1.2959329413974596E-3</v>
      </c>
      <c r="CD140" s="40">
        <f t="shared" si="92"/>
        <v>3.9034270215362876E-3</v>
      </c>
      <c r="CE140" s="40">
        <f t="shared" si="93"/>
        <v>6.5115537471824858E-3</v>
      </c>
      <c r="CF140" s="40">
        <f t="shared" si="94"/>
        <v>9.0528818175343306E-3</v>
      </c>
      <c r="CG140" s="40">
        <f t="shared" si="95"/>
        <v>7.8581319780970937E-3</v>
      </c>
      <c r="CH140" s="40">
        <f t="shared" si="96"/>
        <v>7.9086920259587301E-3</v>
      </c>
      <c r="CI140" s="40">
        <f t="shared" si="97"/>
        <v>5.3412951554288601E-3</v>
      </c>
      <c r="CJ140" s="40">
        <f t="shared" si="98"/>
        <v>1.5833165459979148E-3</v>
      </c>
      <c r="CK140" s="40">
        <f t="shared" si="99"/>
        <v>-1.8235678568604974E-3</v>
      </c>
      <c r="CL140" s="40">
        <f t="shared" si="100"/>
        <v>-5.5972989602722234E-3</v>
      </c>
      <c r="CM140" s="40">
        <f t="shared" si="101"/>
        <v>-1.3371488704106149E-2</v>
      </c>
      <c r="CN140" s="40">
        <f t="shared" si="102"/>
        <v>-1.6252507363058999E-2</v>
      </c>
      <c r="CO140" s="40">
        <f t="shared" si="103"/>
        <v>-2.1682150264132394E-2</v>
      </c>
      <c r="CQ140" s="11"/>
      <c r="CR140" s="40"/>
    </row>
    <row r="141" spans="2:96">
      <c r="B141" s="31" t="s">
        <v>308</v>
      </c>
      <c r="C141" s="32" t="s">
        <v>309</v>
      </c>
      <c r="D141" s="152">
        <v>0.3181349793668356</v>
      </c>
      <c r="E141" s="152">
        <v>0.31798228280092772</v>
      </c>
      <c r="F141" s="152">
        <v>0.31624044452699468</v>
      </c>
      <c r="G141" s="152">
        <v>0.31719343321795895</v>
      </c>
      <c r="H141" s="152">
        <v>0.31108464970989491</v>
      </c>
      <c r="I141" s="152">
        <v>0.31233436769301232</v>
      </c>
      <c r="J141" s="152">
        <v>0.31097491093933427</v>
      </c>
      <c r="K141" s="152">
        <v>0.31079235748179629</v>
      </c>
      <c r="L141" s="152">
        <v>0.30809571400255864</v>
      </c>
      <c r="M141" s="152">
        <v>0.30656502047683348</v>
      </c>
      <c r="N141" s="152">
        <v>0.30676736568057</v>
      </c>
      <c r="O141" s="152">
        <v>0.30771551691083904</v>
      </c>
      <c r="P141" s="152">
        <v>0.30271046256977291</v>
      </c>
      <c r="Q141" s="152">
        <v>0.30122862999720362</v>
      </c>
      <c r="R141" s="152">
        <v>0.30366244904388889</v>
      </c>
      <c r="S141" s="152">
        <v>0.30539480717256712</v>
      </c>
      <c r="T141" s="153">
        <v>2</v>
      </c>
      <c r="U141" s="8"/>
      <c r="V141" s="8"/>
      <c r="W141" s="8"/>
      <c r="X141" s="8"/>
      <c r="Y141" s="8"/>
      <c r="Z141" s="8"/>
      <c r="AA141" s="8"/>
      <c r="AB141" s="8"/>
      <c r="AD141" s="7">
        <v>7.7700103887943186</v>
      </c>
      <c r="AE141" s="7">
        <v>7.8051578276760312</v>
      </c>
      <c r="AF141" s="7">
        <v>7.8343790255020709</v>
      </c>
      <c r="AG141" s="7">
        <v>7.8076207110830582</v>
      </c>
      <c r="AH141" s="7">
        <v>7.8204409555933694</v>
      </c>
      <c r="AI141" s="7">
        <v>7.8582428657102756</v>
      </c>
      <c r="AJ141" s="7">
        <v>7.8558955083490174</v>
      </c>
      <c r="AK141" s="7">
        <v>7.8800581402478569</v>
      </c>
      <c r="AL141" s="7">
        <v>7.9091138415438147</v>
      </c>
      <c r="AM141" s="7">
        <v>7.9521006200557869</v>
      </c>
      <c r="AN141" s="7">
        <v>7.9817246149856063</v>
      </c>
      <c r="AO141" s="7">
        <v>8.0151792468316749</v>
      </c>
      <c r="AP141" s="7">
        <v>8.0648550319055747</v>
      </c>
      <c r="AQ141" s="7">
        <v>8.0833034674299054</v>
      </c>
      <c r="AR141" s="7">
        <v>8.0759213238046215</v>
      </c>
      <c r="AS141" s="7">
        <v>8.0992169795255702</v>
      </c>
      <c r="AV141" s="11" t="s">
        <v>309</v>
      </c>
      <c r="AW141" s="8">
        <f t="shared" si="70"/>
        <v>-4.4727605360038933E-2</v>
      </c>
      <c r="AX141" s="8">
        <f t="shared" si="71"/>
        <v>0.85501737434519021</v>
      </c>
      <c r="AZ141" s="11" t="s">
        <v>178</v>
      </c>
      <c r="BA141" s="8">
        <v>1.6256860304502015E-2</v>
      </c>
      <c r="BB141" s="8">
        <v>0.19766487568857141</v>
      </c>
      <c r="BE141" s="31" t="s">
        <v>308</v>
      </c>
      <c r="BF141" s="32" t="s">
        <v>309</v>
      </c>
      <c r="BG141" s="40">
        <f t="shared" si="72"/>
        <v>0.40087921045163177</v>
      </c>
      <c r="BH141" s="40">
        <f t="shared" si="73"/>
        <v>0.39820800509662158</v>
      </c>
      <c r="BI141" s="40">
        <f t="shared" si="74"/>
        <v>0.39598719406184257</v>
      </c>
      <c r="BJ141" s="40">
        <f t="shared" si="75"/>
        <v>0.39802082595768751</v>
      </c>
      <c r="BK141" s="40">
        <f t="shared" si="76"/>
        <v>0.39704648737490389</v>
      </c>
      <c r="BL141" s="40">
        <f t="shared" si="77"/>
        <v>0.39417354220601897</v>
      </c>
      <c r="BM141" s="40">
        <f t="shared" si="78"/>
        <v>0.39435194136547469</v>
      </c>
      <c r="BN141" s="40">
        <f t="shared" si="79"/>
        <v>0.39251558134116282</v>
      </c>
      <c r="BO141" s="40">
        <f t="shared" si="80"/>
        <v>0.39030734804267009</v>
      </c>
      <c r="BP141" s="40">
        <f t="shared" si="81"/>
        <v>0.38704035287576011</v>
      </c>
      <c r="BQ141" s="40">
        <f t="shared" si="82"/>
        <v>0.38478892926109387</v>
      </c>
      <c r="BR141" s="40">
        <f t="shared" si="83"/>
        <v>0.38224637724079269</v>
      </c>
      <c r="BS141" s="40">
        <f t="shared" si="84"/>
        <v>0.37847101757517632</v>
      </c>
      <c r="BT141" s="40">
        <f t="shared" si="85"/>
        <v>0.37706893647532713</v>
      </c>
      <c r="BU141" s="40">
        <f t="shared" si="86"/>
        <v>0.37762997939084875</v>
      </c>
      <c r="BV141" s="40">
        <f t="shared" si="87"/>
        <v>0.37585950955605663</v>
      </c>
      <c r="BX141" s="31" t="s">
        <v>308</v>
      </c>
      <c r="BY141" s="32" t="s">
        <v>309</v>
      </c>
      <c r="BZ141" s="40">
        <f t="shared" si="88"/>
        <v>8.2744231084796172E-2</v>
      </c>
      <c r="CA141" s="40">
        <f t="shared" si="89"/>
        <v>8.0225722295693858E-2</v>
      </c>
      <c r="CB141" s="40">
        <f t="shared" si="90"/>
        <v>7.9746749534847894E-2</v>
      </c>
      <c r="CC141" s="40">
        <f t="shared" si="91"/>
        <v>8.0827392739728554E-2</v>
      </c>
      <c r="CD141" s="40">
        <f t="shared" si="92"/>
        <v>8.5961837665008978E-2</v>
      </c>
      <c r="CE141" s="40">
        <f t="shared" si="93"/>
        <v>8.1839174513006652E-2</v>
      </c>
      <c r="CF141" s="40">
        <f t="shared" si="94"/>
        <v>8.3377030426140419E-2</v>
      </c>
      <c r="CG141" s="40">
        <f t="shared" si="95"/>
        <v>8.1723223859366534E-2</v>
      </c>
      <c r="CH141" s="40">
        <f t="shared" si="96"/>
        <v>8.2211634040111448E-2</v>
      </c>
      <c r="CI141" s="40">
        <f t="shared" si="97"/>
        <v>8.0475332398926624E-2</v>
      </c>
      <c r="CJ141" s="40">
        <f t="shared" si="98"/>
        <v>7.8021563580523867E-2</v>
      </c>
      <c r="CK141" s="40">
        <f t="shared" si="99"/>
        <v>7.4530860329953652E-2</v>
      </c>
      <c r="CL141" s="40">
        <f t="shared" si="100"/>
        <v>7.5760555005403407E-2</v>
      </c>
      <c r="CM141" s="40">
        <f t="shared" si="101"/>
        <v>7.5840306478123509E-2</v>
      </c>
      <c r="CN141" s="40">
        <f t="shared" si="102"/>
        <v>7.3967530346959853E-2</v>
      </c>
      <c r="CO141" s="40">
        <f t="shared" si="103"/>
        <v>7.0464702383489508E-2</v>
      </c>
      <c r="CQ141" s="11"/>
      <c r="CR141" s="40"/>
    </row>
    <row r="142" spans="2:96">
      <c r="B142" s="31" t="s">
        <v>310</v>
      </c>
      <c r="C142" s="32" t="s">
        <v>311</v>
      </c>
      <c r="D142" s="152">
        <v>0.17520597764535625</v>
      </c>
      <c r="E142" s="152">
        <v>0.17677409876865613</v>
      </c>
      <c r="F142" s="152">
        <v>0.17148827102776432</v>
      </c>
      <c r="G142" s="152">
        <v>0.170343254895678</v>
      </c>
      <c r="H142" s="152">
        <v>0.16859690496717095</v>
      </c>
      <c r="I142" s="152">
        <v>0.16787604263634423</v>
      </c>
      <c r="J142" s="152">
        <v>0.16562336958128199</v>
      </c>
      <c r="K142" s="152">
        <v>0.1630609623316023</v>
      </c>
      <c r="L142" s="152">
        <v>0.16226765434888599</v>
      </c>
      <c r="M142" s="152">
        <v>0.16427606484233154</v>
      </c>
      <c r="N142" s="152">
        <v>0.16273490749424588</v>
      </c>
      <c r="O142" s="152">
        <v>0.1620028842232378</v>
      </c>
      <c r="P142" s="152">
        <v>0.15976134342487996</v>
      </c>
      <c r="Q142" s="152">
        <v>0.15602572586078903</v>
      </c>
      <c r="R142" s="152">
        <v>0.17884331671545076</v>
      </c>
      <c r="S142" s="152">
        <v>0.18079395065568957</v>
      </c>
      <c r="T142" s="153">
        <v>3</v>
      </c>
      <c r="U142" s="8"/>
      <c r="V142" s="8"/>
      <c r="W142" s="8"/>
      <c r="X142" s="8"/>
      <c r="Y142" s="8"/>
      <c r="Z142" s="8"/>
      <c r="AA142" s="8"/>
      <c r="AB142" s="8"/>
      <c r="AD142" s="7">
        <v>9.1049190929668349</v>
      </c>
      <c r="AE142" s="7">
        <v>9.1646535813277836</v>
      </c>
      <c r="AF142" s="7">
        <v>9.2322913365789621</v>
      </c>
      <c r="AG142" s="7">
        <v>9.2804891011519111</v>
      </c>
      <c r="AH142" s="7">
        <v>9.3249486819430967</v>
      </c>
      <c r="AI142" s="7">
        <v>9.3718965743390505</v>
      </c>
      <c r="AJ142" s="7">
        <v>9.3892405426555463</v>
      </c>
      <c r="AK142" s="7">
        <v>9.4040350291155779</v>
      </c>
      <c r="AL142" s="7">
        <v>9.4426515682320193</v>
      </c>
      <c r="AM142" s="7">
        <v>9.495304487095872</v>
      </c>
      <c r="AN142" s="7">
        <v>9.5312755645044831</v>
      </c>
      <c r="AO142" s="7">
        <v>9.592322187371856</v>
      </c>
      <c r="AP142" s="7">
        <v>9.658514612104355</v>
      </c>
      <c r="AQ142" s="7">
        <v>9.7072073026830399</v>
      </c>
      <c r="AR142" s="7">
        <v>9.7234653640113837</v>
      </c>
      <c r="AS142" s="7">
        <v>9.7648287752056007</v>
      </c>
      <c r="AV142" s="11" t="s">
        <v>311</v>
      </c>
      <c r="AW142" s="8">
        <f t="shared" si="70"/>
        <v>-8.1969592350353386E-3</v>
      </c>
      <c r="AX142" s="8">
        <f t="shared" si="71"/>
        <v>5.3149231174748665E-2</v>
      </c>
      <c r="AZ142" s="11" t="s">
        <v>231</v>
      </c>
      <c r="BA142" s="8">
        <v>1.6313030851562001E-2</v>
      </c>
      <c r="BB142" s="8">
        <v>0.13877376248001866</v>
      </c>
      <c r="BE142" s="31" t="s">
        <v>310</v>
      </c>
      <c r="BF142" s="32" t="s">
        <v>311</v>
      </c>
      <c r="BG142" s="40">
        <f t="shared" si="72"/>
        <v>0.29942614893452046</v>
      </c>
      <c r="BH142" s="40">
        <f t="shared" si="73"/>
        <v>0.29488632781908841</v>
      </c>
      <c r="BI142" s="40">
        <f t="shared" si="74"/>
        <v>0.28974585841999889</v>
      </c>
      <c r="BJ142" s="40">
        <f t="shared" si="75"/>
        <v>0.28608282831245468</v>
      </c>
      <c r="BK142" s="40">
        <f t="shared" si="76"/>
        <v>0.28270390017232461</v>
      </c>
      <c r="BL142" s="40">
        <f t="shared" si="77"/>
        <v>0.27913586035023208</v>
      </c>
      <c r="BM142" s="40">
        <f t="shared" si="78"/>
        <v>0.2778177187581784</v>
      </c>
      <c r="BN142" s="40">
        <f t="shared" si="79"/>
        <v>0.27669333778721605</v>
      </c>
      <c r="BO142" s="40">
        <f t="shared" si="80"/>
        <v>0.27375848081436649</v>
      </c>
      <c r="BP142" s="40">
        <f t="shared" si="81"/>
        <v>0.26975685898071367</v>
      </c>
      <c r="BQ142" s="40">
        <f t="shared" si="82"/>
        <v>0.26702305709765928</v>
      </c>
      <c r="BR142" s="40">
        <f t="shared" si="83"/>
        <v>0.2623835137597389</v>
      </c>
      <c r="BS142" s="40">
        <f t="shared" si="84"/>
        <v>0.25735288948006896</v>
      </c>
      <c r="BT142" s="40">
        <f t="shared" si="85"/>
        <v>0.25365224499608896</v>
      </c>
      <c r="BU142" s="40">
        <f t="shared" si="86"/>
        <v>0.25241663233513478</v>
      </c>
      <c r="BV142" s="40">
        <f t="shared" si="87"/>
        <v>0.24927301308437433</v>
      </c>
      <c r="BX142" s="31" t="s">
        <v>310</v>
      </c>
      <c r="BY142" s="32" t="s">
        <v>311</v>
      </c>
      <c r="BZ142" s="40">
        <f t="shared" si="88"/>
        <v>0.12422017128916421</v>
      </c>
      <c r="CA142" s="40">
        <f t="shared" si="89"/>
        <v>0.11811222905043228</v>
      </c>
      <c r="CB142" s="40">
        <f t="shared" si="90"/>
        <v>0.11825758739223458</v>
      </c>
      <c r="CC142" s="40">
        <f t="shared" si="91"/>
        <v>0.11573957341677668</v>
      </c>
      <c r="CD142" s="40">
        <f t="shared" si="92"/>
        <v>0.11410699520515366</v>
      </c>
      <c r="CE142" s="40">
        <f t="shared" si="93"/>
        <v>0.11125981771388785</v>
      </c>
      <c r="CF142" s="40">
        <f t="shared" si="94"/>
        <v>0.11219434917689641</v>
      </c>
      <c r="CG142" s="40">
        <f t="shared" si="95"/>
        <v>0.11363237545561375</v>
      </c>
      <c r="CH142" s="40">
        <f t="shared" si="96"/>
        <v>0.1114908264654805</v>
      </c>
      <c r="CI142" s="40">
        <f t="shared" si="97"/>
        <v>0.10548079413838213</v>
      </c>
      <c r="CJ142" s="40">
        <f t="shared" si="98"/>
        <v>0.1042881496034134</v>
      </c>
      <c r="CK142" s="40">
        <f t="shared" si="99"/>
        <v>0.10038062953650109</v>
      </c>
      <c r="CL142" s="40">
        <f t="shared" si="100"/>
        <v>9.7591546055188994E-2</v>
      </c>
      <c r="CM142" s="40">
        <f t="shared" si="101"/>
        <v>9.7626519135299933E-2</v>
      </c>
      <c r="CN142" s="40">
        <f t="shared" si="102"/>
        <v>7.3573315619684027E-2</v>
      </c>
      <c r="CO142" s="40">
        <f t="shared" si="103"/>
        <v>6.8479062428684762E-2</v>
      </c>
      <c r="CQ142" s="11"/>
      <c r="CR142" s="40"/>
    </row>
    <row r="143" spans="2:96">
      <c r="B143" s="31" t="s">
        <v>312</v>
      </c>
      <c r="C143" s="32" t="s">
        <v>313</v>
      </c>
      <c r="D143" s="152">
        <v>0.22448092454376189</v>
      </c>
      <c r="E143" s="152">
        <v>0.22430164975514602</v>
      </c>
      <c r="F143" s="152">
        <v>0.22087624042752771</v>
      </c>
      <c r="G143" s="152">
        <v>0.22007229054358238</v>
      </c>
      <c r="H143" s="152">
        <v>0.21882321855385922</v>
      </c>
      <c r="I143" s="152">
        <v>0.21558349614161332</v>
      </c>
      <c r="J143" s="152">
        <v>0.2187317768374466</v>
      </c>
      <c r="K143" s="152">
        <v>0.21942070793978399</v>
      </c>
      <c r="L143" s="152">
        <v>0.21806492359496696</v>
      </c>
      <c r="M143" s="152">
        <v>0.21671238315258898</v>
      </c>
      <c r="N143" s="152">
        <v>0.22361430610882629</v>
      </c>
      <c r="O143" s="152">
        <v>0.24199834262588715</v>
      </c>
      <c r="P143" s="152">
        <v>0.23873851929630949</v>
      </c>
      <c r="Q143" s="152">
        <v>0.23832338286975582</v>
      </c>
      <c r="R143" s="152">
        <v>0.24212133861009699</v>
      </c>
      <c r="S143" s="152">
        <v>0.24666062768005362</v>
      </c>
      <c r="T143" s="153">
        <v>5</v>
      </c>
      <c r="U143" s="8"/>
      <c r="V143" s="8"/>
      <c r="W143" s="8"/>
      <c r="X143" s="8"/>
      <c r="Y143" s="8"/>
      <c r="Z143" s="8"/>
      <c r="AA143" s="8"/>
      <c r="AB143" s="8"/>
      <c r="AD143" s="7">
        <v>9.77020188914938</v>
      </c>
      <c r="AE143" s="7">
        <v>9.8033566041977469</v>
      </c>
      <c r="AF143" s="7">
        <v>9.8428752889963071</v>
      </c>
      <c r="AG143" s="7">
        <v>9.8881814359259135</v>
      </c>
      <c r="AH143" s="7">
        <v>9.9237109363834808</v>
      </c>
      <c r="AI143" s="7">
        <v>9.9571429846234576</v>
      </c>
      <c r="AJ143" s="7">
        <v>9.9700753925114309</v>
      </c>
      <c r="AK143" s="7">
        <v>9.9698571394116495</v>
      </c>
      <c r="AL143" s="7">
        <v>9.9535100585924905</v>
      </c>
      <c r="AM143" s="7">
        <v>9.9631533681632192</v>
      </c>
      <c r="AN143" s="7">
        <v>9.9661843317087158</v>
      </c>
      <c r="AO143" s="7">
        <v>9.9771745503418519</v>
      </c>
      <c r="AP143" s="7">
        <v>9.9984913703796821</v>
      </c>
      <c r="AQ143" s="7">
        <v>9.9968183747626131</v>
      </c>
      <c r="AR143" s="7">
        <v>9.9697351122268518</v>
      </c>
      <c r="AS143" s="7">
        <v>9.9828296562618775</v>
      </c>
      <c r="AV143" s="11" t="s">
        <v>313</v>
      </c>
      <c r="AW143" s="8">
        <f t="shared" si="70"/>
        <v>5.3408453137720073E-2</v>
      </c>
      <c r="AX143" s="8">
        <f t="shared" si="71"/>
        <v>0.1214297588647683</v>
      </c>
      <c r="AZ143" s="11" t="s">
        <v>154</v>
      </c>
      <c r="BA143" s="8">
        <v>1.7214303557022838E-2</v>
      </c>
      <c r="BB143" s="8">
        <v>0.23598377800470477</v>
      </c>
      <c r="BE143" s="31" t="s">
        <v>312</v>
      </c>
      <c r="BF143" s="32" t="s">
        <v>313</v>
      </c>
      <c r="BG143" s="40">
        <f t="shared" si="72"/>
        <v>0.24886465642464706</v>
      </c>
      <c r="BH143" s="40">
        <f t="shared" si="73"/>
        <v>0.24634489808097115</v>
      </c>
      <c r="BI143" s="40">
        <f t="shared" si="74"/>
        <v>0.24334147803628059</v>
      </c>
      <c r="BJ143" s="40">
        <f t="shared" si="75"/>
        <v>0.23989821086963059</v>
      </c>
      <c r="BK143" s="40">
        <f t="shared" si="76"/>
        <v>0.23719796883485544</v>
      </c>
      <c r="BL143" s="40">
        <f t="shared" si="77"/>
        <v>0.23465713316861714</v>
      </c>
      <c r="BM143" s="40">
        <f t="shared" si="78"/>
        <v>0.23367427016913123</v>
      </c>
      <c r="BN143" s="40">
        <f t="shared" si="79"/>
        <v>0.23369085740471462</v>
      </c>
      <c r="BO143" s="40">
        <f t="shared" si="80"/>
        <v>0.23493323554697065</v>
      </c>
      <c r="BP143" s="40">
        <f t="shared" si="81"/>
        <v>0.23420034401959533</v>
      </c>
      <c r="BQ143" s="40">
        <f t="shared" si="82"/>
        <v>0.23396999079013758</v>
      </c>
      <c r="BR143" s="40">
        <f t="shared" si="83"/>
        <v>0.2331347341740192</v>
      </c>
      <c r="BS143" s="40">
        <f t="shared" si="84"/>
        <v>0.23151465585114417</v>
      </c>
      <c r="BT143" s="40">
        <f t="shared" si="85"/>
        <v>0.23164180351804142</v>
      </c>
      <c r="BU143" s="40">
        <f t="shared" si="86"/>
        <v>0.23370013147075919</v>
      </c>
      <c r="BV143" s="40">
        <f t="shared" si="87"/>
        <v>0.23270494612409731</v>
      </c>
      <c r="BX143" s="31" t="s">
        <v>312</v>
      </c>
      <c r="BY143" s="32" t="s">
        <v>313</v>
      </c>
      <c r="BZ143" s="40">
        <f t="shared" si="88"/>
        <v>2.4383731880885162E-2</v>
      </c>
      <c r="CA143" s="40">
        <f t="shared" si="89"/>
        <v>2.2043248325825132E-2</v>
      </c>
      <c r="CB143" s="40">
        <f t="shared" si="90"/>
        <v>2.246523760875288E-2</v>
      </c>
      <c r="CC143" s="40">
        <f t="shared" si="91"/>
        <v>1.9825920326048213E-2</v>
      </c>
      <c r="CD143" s="40">
        <f t="shared" si="92"/>
        <v>1.8374750280996222E-2</v>
      </c>
      <c r="CE143" s="40">
        <f t="shared" si="93"/>
        <v>1.907363702700382E-2</v>
      </c>
      <c r="CF143" s="40">
        <f t="shared" si="94"/>
        <v>1.4942493331684625E-2</v>
      </c>
      <c r="CG143" s="40">
        <f t="shared" si="95"/>
        <v>1.4270149464930632E-2</v>
      </c>
      <c r="CH143" s="40">
        <f t="shared" si="96"/>
        <v>1.6868311952003695E-2</v>
      </c>
      <c r="CI143" s="40">
        <f t="shared" si="97"/>
        <v>1.7487960867006352E-2</v>
      </c>
      <c r="CJ143" s="40">
        <f t="shared" si="98"/>
        <v>1.0355684681311289E-2</v>
      </c>
      <c r="CK143" s="40">
        <f t="shared" si="99"/>
        <v>-8.8636084518679548E-3</v>
      </c>
      <c r="CL143" s="40">
        <f t="shared" si="100"/>
        <v>-7.2238634451653183E-3</v>
      </c>
      <c r="CM143" s="40">
        <f t="shared" si="101"/>
        <v>-6.6815793517144006E-3</v>
      </c>
      <c r="CN143" s="40">
        <f t="shared" si="102"/>
        <v>-8.4212071393378052E-3</v>
      </c>
      <c r="CO143" s="40">
        <f t="shared" si="103"/>
        <v>-1.3955681555956306E-2</v>
      </c>
      <c r="CQ143" s="11"/>
      <c r="CR143" s="40"/>
    </row>
    <row r="144" spans="2:96">
      <c r="B144" s="31" t="s">
        <v>314</v>
      </c>
      <c r="C144" s="32" t="s">
        <v>315</v>
      </c>
      <c r="D144" s="152">
        <v>0.29432538568933825</v>
      </c>
      <c r="E144" s="152">
        <v>0.29404135919835561</v>
      </c>
      <c r="F144" s="152">
        <v>0.29342893370799844</v>
      </c>
      <c r="G144" s="152">
        <v>0.29292468363977997</v>
      </c>
      <c r="H144" s="152">
        <v>0.29240678597931641</v>
      </c>
      <c r="I144" s="152">
        <v>0.29194533922566962</v>
      </c>
      <c r="J144" s="152">
        <v>0.29231698511403792</v>
      </c>
      <c r="K144" s="152">
        <v>0.29235433222191842</v>
      </c>
      <c r="L144" s="152">
        <v>0.29514467286742724</v>
      </c>
      <c r="M144" s="152">
        <v>0.27475080359006687</v>
      </c>
      <c r="N144" s="152">
        <v>0.27465565069794734</v>
      </c>
      <c r="O144" s="152">
        <v>0.29449618460596727</v>
      </c>
      <c r="P144" s="152">
        <v>0.27418007842643249</v>
      </c>
      <c r="Q144" s="152">
        <v>0.27631635342263089</v>
      </c>
      <c r="R144" s="152">
        <v>0.27997008860831807</v>
      </c>
      <c r="S144" s="152">
        <v>0.28367499046027328</v>
      </c>
      <c r="T144" s="153">
        <v>4</v>
      </c>
      <c r="U144" s="8"/>
      <c r="V144" s="8"/>
      <c r="W144" s="8"/>
      <c r="X144" s="8"/>
      <c r="Y144" s="8"/>
      <c r="Z144" s="8"/>
      <c r="AA144" s="8"/>
      <c r="AB144" s="8"/>
      <c r="AD144" s="7">
        <v>10.884377093971546</v>
      </c>
      <c r="AE144" s="7">
        <v>10.914836301456255</v>
      </c>
      <c r="AF144" s="7">
        <v>10.945295508940962</v>
      </c>
      <c r="AG144" s="7">
        <v>10.975754716425671</v>
      </c>
      <c r="AH144" s="7">
        <v>11.00621392391038</v>
      </c>
      <c r="AI144" s="7">
        <v>11.036673131395089</v>
      </c>
      <c r="AJ144" s="7">
        <v>11.019673760509795</v>
      </c>
      <c r="AK144" s="7">
        <v>11.03416686150255</v>
      </c>
      <c r="AL144" s="7">
        <v>11.002078061734466</v>
      </c>
      <c r="AM144" s="7">
        <v>11.105612684871952</v>
      </c>
      <c r="AN144" s="7">
        <v>11.073681935844723</v>
      </c>
      <c r="AO144" s="7">
        <v>11.121989708804026</v>
      </c>
      <c r="AP144" s="7">
        <v>11.23076351697312</v>
      </c>
      <c r="AQ144" s="7">
        <v>11.339085889697381</v>
      </c>
      <c r="AR144" s="7">
        <v>11.326326664771473</v>
      </c>
      <c r="AS144" s="7">
        <v>11.355325142795735</v>
      </c>
      <c r="AV144" s="11" t="s">
        <v>315</v>
      </c>
      <c r="AW144" s="8">
        <f t="shared" si="70"/>
        <v>-3.8574037078596517E-2</v>
      </c>
      <c r="AX144" s="8">
        <f t="shared" si="71"/>
        <v>0.48334843798471278</v>
      </c>
      <c r="AZ144" s="11" t="s">
        <v>261</v>
      </c>
      <c r="BA144" s="8">
        <v>1.7355322722612147E-2</v>
      </c>
      <c r="BB144" s="8">
        <v>0.36789665423999734</v>
      </c>
      <c r="BE144" s="31" t="s">
        <v>314</v>
      </c>
      <c r="BF144" s="32" t="s">
        <v>315</v>
      </c>
      <c r="BG144" s="40">
        <f t="shared" si="72"/>
        <v>0.16418734085816244</v>
      </c>
      <c r="BH144" s="40">
        <f t="shared" si="73"/>
        <v>0.16187244108932464</v>
      </c>
      <c r="BI144" s="40">
        <f t="shared" si="74"/>
        <v>0.15955754132048683</v>
      </c>
      <c r="BJ144" s="40">
        <f t="shared" si="75"/>
        <v>0.15724264155164902</v>
      </c>
      <c r="BK144" s="40">
        <f t="shared" si="76"/>
        <v>0.1549277417828111</v>
      </c>
      <c r="BL144" s="40">
        <f t="shared" si="77"/>
        <v>0.15261284201397318</v>
      </c>
      <c r="BM144" s="40">
        <f t="shared" si="78"/>
        <v>0.15390479420125558</v>
      </c>
      <c r="BN144" s="40">
        <f t="shared" si="79"/>
        <v>0.1528033185258062</v>
      </c>
      <c r="BO144" s="40">
        <f t="shared" si="80"/>
        <v>0.15524206730818058</v>
      </c>
      <c r="BP144" s="40">
        <f t="shared" si="81"/>
        <v>0.14737343594973162</v>
      </c>
      <c r="BQ144" s="40">
        <f t="shared" si="82"/>
        <v>0.14980017287580105</v>
      </c>
      <c r="BR144" s="40">
        <f t="shared" si="83"/>
        <v>0.14612878213089397</v>
      </c>
      <c r="BS144" s="40">
        <f t="shared" si="84"/>
        <v>0.13786197271004286</v>
      </c>
      <c r="BT144" s="40">
        <f t="shared" si="85"/>
        <v>0.12962947238299893</v>
      </c>
      <c r="BU144" s="40">
        <f t="shared" si="86"/>
        <v>0.13059917347736805</v>
      </c>
      <c r="BV144" s="40">
        <f t="shared" si="87"/>
        <v>0.12839528914752407</v>
      </c>
      <c r="BX144" s="31" t="s">
        <v>314</v>
      </c>
      <c r="BY144" s="32" t="s">
        <v>315</v>
      </c>
      <c r="BZ144" s="40">
        <f t="shared" si="88"/>
        <v>-0.1301380448311758</v>
      </c>
      <c r="CA144" s="40">
        <f t="shared" si="89"/>
        <v>-0.13216891810903098</v>
      </c>
      <c r="CB144" s="40">
        <f t="shared" si="90"/>
        <v>-0.13387139238751161</v>
      </c>
      <c r="CC144" s="40">
        <f t="shared" si="91"/>
        <v>-0.13568204208813095</v>
      </c>
      <c r="CD144" s="40">
        <f t="shared" si="92"/>
        <v>-0.13747904419650531</v>
      </c>
      <c r="CE144" s="40">
        <f t="shared" si="93"/>
        <v>-0.13933249721169644</v>
      </c>
      <c r="CF144" s="40">
        <f t="shared" si="94"/>
        <v>-0.13841219091278234</v>
      </c>
      <c r="CG144" s="40">
        <f t="shared" si="95"/>
        <v>-0.13955101369611222</v>
      </c>
      <c r="CH144" s="40">
        <f t="shared" si="96"/>
        <v>-0.13990260555924666</v>
      </c>
      <c r="CI144" s="40">
        <f t="shared" si="97"/>
        <v>-0.12737736764033525</v>
      </c>
      <c r="CJ144" s="40">
        <f t="shared" si="98"/>
        <v>-0.12485547782214629</v>
      </c>
      <c r="CK144" s="40">
        <f t="shared" si="99"/>
        <v>-0.1483674024750733</v>
      </c>
      <c r="CL144" s="40">
        <f t="shared" si="100"/>
        <v>-0.13631810571638964</v>
      </c>
      <c r="CM144" s="40">
        <f t="shared" si="101"/>
        <v>-0.14668688103963196</v>
      </c>
      <c r="CN144" s="40">
        <f t="shared" si="102"/>
        <v>-0.14937091513095002</v>
      </c>
      <c r="CO144" s="40">
        <f t="shared" si="103"/>
        <v>-0.15527970131274921</v>
      </c>
      <c r="CQ144" s="11"/>
      <c r="CR144" s="40"/>
    </row>
    <row r="145" spans="2:96">
      <c r="B145" s="31" t="s">
        <v>316</v>
      </c>
      <c r="C145" s="32" t="s">
        <v>317</v>
      </c>
      <c r="D145" s="152">
        <v>0.21959967727361981</v>
      </c>
      <c r="E145" s="152">
        <v>0.2174392899798698</v>
      </c>
      <c r="F145" s="152">
        <v>0.21715947280111977</v>
      </c>
      <c r="G145" s="152">
        <v>0.2175962687265364</v>
      </c>
      <c r="H145" s="152">
        <v>0.21759567576903646</v>
      </c>
      <c r="I145" s="152">
        <v>0.22077149047945313</v>
      </c>
      <c r="J145" s="152">
        <v>0.22213904070403645</v>
      </c>
      <c r="K145" s="152">
        <v>0.21903287847528649</v>
      </c>
      <c r="L145" s="152">
        <v>0.23157544814320311</v>
      </c>
      <c r="M145" s="152">
        <v>0.22841439651820314</v>
      </c>
      <c r="N145" s="152">
        <v>0.2255356300276613</v>
      </c>
      <c r="O145" s="152">
        <v>0.22555722374323053</v>
      </c>
      <c r="P145" s="152">
        <v>0.2295538613758831</v>
      </c>
      <c r="Q145" s="152">
        <v>0.22949216567278094</v>
      </c>
      <c r="R145" s="152">
        <v>0.22945330651964682</v>
      </c>
      <c r="S145" s="152">
        <v>0.22967936402893444</v>
      </c>
      <c r="T145" s="153">
        <v>3</v>
      </c>
      <c r="U145" s="8"/>
      <c r="V145" s="8"/>
      <c r="W145" s="8"/>
      <c r="X145" s="8"/>
      <c r="Y145" s="8"/>
      <c r="Z145" s="8"/>
      <c r="AA145" s="8"/>
      <c r="AB145" s="8"/>
      <c r="AD145" s="7">
        <v>8.9544977677657958</v>
      </c>
      <c r="AE145" s="7">
        <v>8.9849569752505047</v>
      </c>
      <c r="AF145" s="7">
        <v>9.0154161827352137</v>
      </c>
      <c r="AG145" s="7">
        <v>9.0458753902199227</v>
      </c>
      <c r="AH145" s="7">
        <v>9.0763345977046299</v>
      </c>
      <c r="AI145" s="7">
        <v>9.1067938051893389</v>
      </c>
      <c r="AJ145" s="7">
        <v>9.1372530126740479</v>
      </c>
      <c r="AK145" s="7">
        <v>9.1677122201587569</v>
      </c>
      <c r="AL145" s="7">
        <v>9.1981714276434641</v>
      </c>
      <c r="AM145" s="7">
        <v>9.2286306351281731</v>
      </c>
      <c r="AN145" s="7">
        <v>9.259089842612882</v>
      </c>
      <c r="AO145" s="7">
        <v>9.289549050097591</v>
      </c>
      <c r="AP145" s="7">
        <v>9.3200082575823</v>
      </c>
      <c r="AQ145" s="7">
        <v>9.3504674650670072</v>
      </c>
      <c r="AR145" s="7">
        <v>9.3809266725517162</v>
      </c>
      <c r="AS145" s="7">
        <v>9.410828417721584</v>
      </c>
      <c r="AV145" s="11" t="s">
        <v>317</v>
      </c>
      <c r="AW145" s="8">
        <f t="shared" si="70"/>
        <v>3.1956616931684542E-2</v>
      </c>
      <c r="AX145" s="8">
        <f t="shared" si="71"/>
        <v>0.74213266774088504</v>
      </c>
      <c r="AZ145" s="11" t="s">
        <v>146</v>
      </c>
      <c r="BA145" s="8">
        <v>1.9041925888935874E-2</v>
      </c>
      <c r="BB145" s="8">
        <v>5.4492554604939174E-2</v>
      </c>
      <c r="BE145" s="31" t="s">
        <v>316</v>
      </c>
      <c r="BF145" s="32" t="s">
        <v>317</v>
      </c>
      <c r="BG145" s="40">
        <f t="shared" si="72"/>
        <v>0.31085816964979951</v>
      </c>
      <c r="BH145" s="40">
        <f t="shared" si="73"/>
        <v>0.30854326988096159</v>
      </c>
      <c r="BI145" s="40">
        <f t="shared" si="74"/>
        <v>0.30622837011212367</v>
      </c>
      <c r="BJ145" s="40">
        <f t="shared" si="75"/>
        <v>0.30391347034328586</v>
      </c>
      <c r="BK145" s="40">
        <f t="shared" si="76"/>
        <v>0.30159857057444805</v>
      </c>
      <c r="BL145" s="40">
        <f t="shared" si="77"/>
        <v>0.29928367080561025</v>
      </c>
      <c r="BM145" s="40">
        <f t="shared" si="78"/>
        <v>0.29696877103677233</v>
      </c>
      <c r="BN145" s="40">
        <f t="shared" si="79"/>
        <v>0.29465387126793441</v>
      </c>
      <c r="BO145" s="40">
        <f t="shared" si="80"/>
        <v>0.29233897149909671</v>
      </c>
      <c r="BP145" s="40">
        <f t="shared" si="81"/>
        <v>0.29002407173025879</v>
      </c>
      <c r="BQ145" s="40">
        <f t="shared" si="82"/>
        <v>0.28770917196142098</v>
      </c>
      <c r="BR145" s="40">
        <f t="shared" si="83"/>
        <v>0.28539427219258307</v>
      </c>
      <c r="BS145" s="40">
        <f t="shared" si="84"/>
        <v>0.28307937242374515</v>
      </c>
      <c r="BT145" s="40">
        <f t="shared" si="85"/>
        <v>0.28076447265490745</v>
      </c>
      <c r="BU145" s="40">
        <f t="shared" si="86"/>
        <v>0.27844957288606953</v>
      </c>
      <c r="BV145" s="40">
        <f t="shared" si="87"/>
        <v>0.27617704025315959</v>
      </c>
      <c r="BX145" s="31" t="s">
        <v>316</v>
      </c>
      <c r="BY145" s="32" t="s">
        <v>317</v>
      </c>
      <c r="BZ145" s="40">
        <f t="shared" si="88"/>
        <v>9.1258492376179695E-2</v>
      </c>
      <c r="CA145" s="40">
        <f t="shared" si="89"/>
        <v>9.1103979901091786E-2</v>
      </c>
      <c r="CB145" s="40">
        <f t="shared" si="90"/>
        <v>8.9068897311003897E-2</v>
      </c>
      <c r="CC145" s="40">
        <f t="shared" si="91"/>
        <v>8.6317201616749467E-2</v>
      </c>
      <c r="CD145" s="40">
        <f t="shared" si="92"/>
        <v>8.4002894805411593E-2</v>
      </c>
      <c r="CE145" s="40">
        <f t="shared" si="93"/>
        <v>7.8512180326157116E-2</v>
      </c>
      <c r="CF145" s="40">
        <f t="shared" si="94"/>
        <v>7.4829730332735878E-2</v>
      </c>
      <c r="CG145" s="40">
        <f t="shared" si="95"/>
        <v>7.5620992792647918E-2</v>
      </c>
      <c r="CH145" s="40">
        <f t="shared" si="96"/>
        <v>6.0763523355893606E-2</v>
      </c>
      <c r="CI145" s="40">
        <f t="shared" si="97"/>
        <v>6.1609675212055653E-2</v>
      </c>
      <c r="CJ145" s="40">
        <f t="shared" si="98"/>
        <v>6.217354193375968E-2</v>
      </c>
      <c r="CK145" s="40">
        <f t="shared" si="99"/>
        <v>5.9837048449352531E-2</v>
      </c>
      <c r="CL145" s="40">
        <f t="shared" si="100"/>
        <v>5.3525511047862045E-2</v>
      </c>
      <c r="CM145" s="40">
        <f t="shared" si="101"/>
        <v>5.1272306982126509E-2</v>
      </c>
      <c r="CN145" s="40">
        <f t="shared" si="102"/>
        <v>4.8996266366422708E-2</v>
      </c>
      <c r="CO145" s="40">
        <f t="shared" si="103"/>
        <v>4.6497676224225154E-2</v>
      </c>
      <c r="CQ145" s="11"/>
      <c r="CR145" s="40"/>
    </row>
    <row r="146" spans="2:96">
      <c r="B146" s="31" t="s">
        <v>318</v>
      </c>
      <c r="C146" s="32" t="s">
        <v>319</v>
      </c>
      <c r="D146" s="152">
        <v>0.28640953850268924</v>
      </c>
      <c r="E146" s="152">
        <v>0.28683653837429646</v>
      </c>
      <c r="F146" s="152">
        <v>0.28516020433370087</v>
      </c>
      <c r="G146" s="152">
        <v>0.28387753640839625</v>
      </c>
      <c r="H146" s="152">
        <v>0.28775515918052902</v>
      </c>
      <c r="I146" s="152">
        <v>0.28516005687738888</v>
      </c>
      <c r="J146" s="152">
        <v>0.28178862235584973</v>
      </c>
      <c r="K146" s="152">
        <v>0.28055666495312109</v>
      </c>
      <c r="L146" s="152">
        <v>0.28012465747245491</v>
      </c>
      <c r="M146" s="152">
        <v>0.27934901059432027</v>
      </c>
      <c r="N146" s="152">
        <v>0.27688485016385894</v>
      </c>
      <c r="O146" s="152">
        <v>0.27770929747487288</v>
      </c>
      <c r="P146" s="152">
        <v>0.27694083059061708</v>
      </c>
      <c r="Q146" s="152">
        <v>0.27742729182263026</v>
      </c>
      <c r="R146" s="152">
        <v>0.28205496940359259</v>
      </c>
      <c r="S146" s="152">
        <v>0.28553958791522771</v>
      </c>
      <c r="T146" s="153">
        <v>3</v>
      </c>
      <c r="U146" s="8"/>
      <c r="V146" s="8"/>
      <c r="W146" s="8"/>
      <c r="X146" s="8"/>
      <c r="Y146" s="8"/>
      <c r="Z146" s="8"/>
      <c r="AA146" s="8"/>
      <c r="AB146" s="8"/>
      <c r="AD146" s="7">
        <v>8.9683752787085655</v>
      </c>
      <c r="AE146" s="7">
        <v>8.9344286138405433</v>
      </c>
      <c r="AF146" s="7">
        <v>8.9512802438746757</v>
      </c>
      <c r="AG146" s="7">
        <v>8.8995772608388144</v>
      </c>
      <c r="AH146" s="7">
        <v>8.9656371039990912</v>
      </c>
      <c r="AI146" s="7">
        <v>9.0609882937414969</v>
      </c>
      <c r="AJ146" s="7">
        <v>9.1130727064409243</v>
      </c>
      <c r="AK146" s="7">
        <v>9.1638814296527666</v>
      </c>
      <c r="AL146" s="7">
        <v>9.2391322117630921</v>
      </c>
      <c r="AM146" s="7">
        <v>9.3136332483051394</v>
      </c>
      <c r="AN146" s="7">
        <v>9.3803199065203273</v>
      </c>
      <c r="AO146" s="7">
        <v>9.4632516377159543</v>
      </c>
      <c r="AP146" s="7">
        <v>9.5479658569567434</v>
      </c>
      <c r="AQ146" s="7">
        <v>9.6001137097095732</v>
      </c>
      <c r="AR146" s="7">
        <v>9.5186615738545957</v>
      </c>
      <c r="AS146" s="7">
        <v>9.571264791943026</v>
      </c>
      <c r="AV146" s="11" t="s">
        <v>319</v>
      </c>
      <c r="AW146" s="8">
        <f t="shared" si="70"/>
        <v>-1.0301260808581488E-2</v>
      </c>
      <c r="AX146" s="8">
        <f t="shared" si="71"/>
        <v>0.48292813205452978</v>
      </c>
      <c r="AZ146" s="11" t="s">
        <v>383</v>
      </c>
      <c r="BA146" s="8">
        <v>1.9452031662043599E-2</v>
      </c>
      <c r="BB146" s="8">
        <v>4.6278404286563456E-2</v>
      </c>
      <c r="BE146" s="31" t="s">
        <v>318</v>
      </c>
      <c r="BF146" s="32" t="s">
        <v>319</v>
      </c>
      <c r="BG146" s="40">
        <f t="shared" si="72"/>
        <v>0.30980347881814896</v>
      </c>
      <c r="BH146" s="40">
        <f t="shared" si="73"/>
        <v>0.31238342534811869</v>
      </c>
      <c r="BI146" s="40">
        <f t="shared" si="74"/>
        <v>0.31110270146552466</v>
      </c>
      <c r="BJ146" s="40">
        <f t="shared" si="75"/>
        <v>0.31503212817625004</v>
      </c>
      <c r="BK146" s="40">
        <f t="shared" si="76"/>
        <v>0.31001158009606899</v>
      </c>
      <c r="BL146" s="40">
        <f t="shared" si="77"/>
        <v>0.30276488967564619</v>
      </c>
      <c r="BM146" s="40">
        <f t="shared" si="78"/>
        <v>0.29880647431048968</v>
      </c>
      <c r="BN146" s="40">
        <f t="shared" si="79"/>
        <v>0.29494501134638973</v>
      </c>
      <c r="BO146" s="40">
        <f t="shared" si="80"/>
        <v>0.28922595190600497</v>
      </c>
      <c r="BP146" s="40">
        <f t="shared" si="81"/>
        <v>0.28356387312880937</v>
      </c>
      <c r="BQ146" s="40">
        <f t="shared" si="82"/>
        <v>0.27849568710445505</v>
      </c>
      <c r="BR146" s="40">
        <f t="shared" si="83"/>
        <v>0.2721928755335874</v>
      </c>
      <c r="BS146" s="40">
        <f t="shared" si="84"/>
        <v>0.2657545948712875</v>
      </c>
      <c r="BT146" s="40">
        <f t="shared" si="85"/>
        <v>0.26179135806207243</v>
      </c>
      <c r="BU146" s="40">
        <f t="shared" si="86"/>
        <v>0.2679817203870507</v>
      </c>
      <c r="BV146" s="40">
        <f t="shared" si="87"/>
        <v>0.26398387581232996</v>
      </c>
      <c r="BX146" s="31" t="s">
        <v>318</v>
      </c>
      <c r="BY146" s="32" t="s">
        <v>319</v>
      </c>
      <c r="BZ146" s="40">
        <f t="shared" si="88"/>
        <v>2.3393940315459716E-2</v>
      </c>
      <c r="CA146" s="40">
        <f t="shared" si="89"/>
        <v>2.5546886973822236E-2</v>
      </c>
      <c r="CB146" s="40">
        <f t="shared" si="90"/>
        <v>2.5942497131823783E-2</v>
      </c>
      <c r="CC146" s="40">
        <f t="shared" si="91"/>
        <v>3.115459176785379E-2</v>
      </c>
      <c r="CD146" s="40">
        <f t="shared" si="92"/>
        <v>2.2256420915539976E-2</v>
      </c>
      <c r="CE146" s="40">
        <f t="shared" si="93"/>
        <v>1.7604832798257308E-2</v>
      </c>
      <c r="CF146" s="40">
        <f t="shared" si="94"/>
        <v>1.7017851954639951E-2</v>
      </c>
      <c r="CG146" s="40">
        <f t="shared" si="95"/>
        <v>1.4388346393268636E-2</v>
      </c>
      <c r="CH146" s="40">
        <f t="shared" si="96"/>
        <v>9.1012944335500667E-3</v>
      </c>
      <c r="CI146" s="40">
        <f t="shared" si="97"/>
        <v>4.2148625344891055E-3</v>
      </c>
      <c r="CJ146" s="40">
        <f t="shared" si="98"/>
        <v>1.6108369405961054E-3</v>
      </c>
      <c r="CK146" s="40">
        <f t="shared" si="99"/>
        <v>-5.5164219412854876E-3</v>
      </c>
      <c r="CL146" s="40">
        <f t="shared" si="100"/>
        <v>-1.1186235719329585E-2</v>
      </c>
      <c r="CM146" s="40">
        <f t="shared" si="101"/>
        <v>-1.563593376055783E-2</v>
      </c>
      <c r="CN146" s="40">
        <f t="shared" si="102"/>
        <v>-1.4073249016541889E-2</v>
      </c>
      <c r="CO146" s="40">
        <f t="shared" si="103"/>
        <v>-2.1555712102897751E-2</v>
      </c>
      <c r="CQ146" s="11"/>
      <c r="CR146" s="40"/>
    </row>
    <row r="147" spans="2:96">
      <c r="B147" s="31" t="s">
        <v>320</v>
      </c>
      <c r="C147" s="32" t="s">
        <v>321</v>
      </c>
      <c r="D147" s="152">
        <v>0.56777583944324328</v>
      </c>
      <c r="E147" s="152">
        <v>0.54258237510621288</v>
      </c>
      <c r="F147" s="152">
        <v>0.54431132311038755</v>
      </c>
      <c r="G147" s="152">
        <v>0.55203310835458241</v>
      </c>
      <c r="H147" s="152">
        <v>0.53484729241501805</v>
      </c>
      <c r="I147" s="152">
        <v>0.53296254646018093</v>
      </c>
      <c r="J147" s="152">
        <v>0.51931695154275648</v>
      </c>
      <c r="K147" s="152">
        <v>0.51890532508578147</v>
      </c>
      <c r="L147" s="152">
        <v>0.51693269187098367</v>
      </c>
      <c r="M147" s="152">
        <v>0.51003385625805897</v>
      </c>
      <c r="N147" s="152">
        <v>0.51724691621427665</v>
      </c>
      <c r="O147" s="152">
        <v>0.51185763454643818</v>
      </c>
      <c r="P147" s="152">
        <v>0.50739689451932657</v>
      </c>
      <c r="Q147" s="152">
        <v>0.50253575384539539</v>
      </c>
      <c r="R147" s="152">
        <v>0.50999969360034292</v>
      </c>
      <c r="S147" s="152">
        <v>0.51373496843875743</v>
      </c>
      <c r="T147" s="153">
        <v>1</v>
      </c>
      <c r="U147" s="8"/>
      <c r="V147" s="8"/>
      <c r="W147" s="8"/>
      <c r="X147" s="8"/>
      <c r="Y147" s="8"/>
      <c r="Z147" s="8"/>
      <c r="AA147" s="8"/>
      <c r="AB147" s="8"/>
      <c r="AD147" s="7">
        <v>6.4059141953672434</v>
      </c>
      <c r="AE147" s="7">
        <v>6.4862917222066976</v>
      </c>
      <c r="AF147" s="7">
        <v>6.5328577593622894</v>
      </c>
      <c r="AG147" s="7">
        <v>6.5173096818375527</v>
      </c>
      <c r="AH147" s="7">
        <v>6.5001184997028485</v>
      </c>
      <c r="AI147" s="7">
        <v>6.511137711629523</v>
      </c>
      <c r="AJ147" s="7">
        <v>6.5494041553468456</v>
      </c>
      <c r="AK147" s="7">
        <v>6.6266214966565808</v>
      </c>
      <c r="AL147" s="7">
        <v>6.631341390717691</v>
      </c>
      <c r="AM147" s="7">
        <v>6.6873949093285541</v>
      </c>
      <c r="AN147" s="7">
        <v>6.7569567513411641</v>
      </c>
      <c r="AO147" s="7">
        <v>6.8210289665547652</v>
      </c>
      <c r="AP147" s="7">
        <v>6.8483648432132513</v>
      </c>
      <c r="AQ147" s="7">
        <v>6.9267624387449462</v>
      </c>
      <c r="AR147" s="7">
        <v>6.9388547789537443</v>
      </c>
      <c r="AS147" s="7">
        <v>6.9760079321899378</v>
      </c>
      <c r="AV147" s="11" t="s">
        <v>321</v>
      </c>
      <c r="AW147" s="8">
        <f t="shared" si="70"/>
        <v>-8.2594279470408122E-2</v>
      </c>
      <c r="AX147" s="8">
        <f t="shared" si="71"/>
        <v>0.67679916234169746</v>
      </c>
      <c r="AZ147" s="11" t="s">
        <v>128</v>
      </c>
      <c r="BA147" s="8">
        <v>1.9477285616782872E-2</v>
      </c>
      <c r="BB147" s="8">
        <v>0.26918312045642656</v>
      </c>
      <c r="BE147" s="31" t="s">
        <v>320</v>
      </c>
      <c r="BF147" s="32" t="s">
        <v>321</v>
      </c>
      <c r="BG147" s="40">
        <f t="shared" si="72"/>
        <v>0.50455052115208954</v>
      </c>
      <c r="BH147" s="40">
        <f t="shared" si="73"/>
        <v>0.49844182911229096</v>
      </c>
      <c r="BI147" s="40">
        <f t="shared" si="74"/>
        <v>0.49490281028846594</v>
      </c>
      <c r="BJ147" s="40">
        <f t="shared" si="75"/>
        <v>0.49608446418034596</v>
      </c>
      <c r="BK147" s="40">
        <f t="shared" si="76"/>
        <v>0.49739099402258347</v>
      </c>
      <c r="BL147" s="40">
        <f t="shared" si="77"/>
        <v>0.4965535339161562</v>
      </c>
      <c r="BM147" s="40">
        <f t="shared" si="78"/>
        <v>0.49364528419363968</v>
      </c>
      <c r="BN147" s="40">
        <f t="shared" si="79"/>
        <v>0.48777676625409983</v>
      </c>
      <c r="BO147" s="40">
        <f t="shared" si="80"/>
        <v>0.48741805430545548</v>
      </c>
      <c r="BP147" s="40">
        <f t="shared" si="81"/>
        <v>0.48315798689102984</v>
      </c>
      <c r="BQ147" s="40">
        <f t="shared" si="82"/>
        <v>0.47787128689807146</v>
      </c>
      <c r="BR147" s="40">
        <f t="shared" si="83"/>
        <v>0.47300179854183777</v>
      </c>
      <c r="BS147" s="40">
        <f t="shared" si="84"/>
        <v>0.47092427191579289</v>
      </c>
      <c r="BT147" s="40">
        <f t="shared" si="85"/>
        <v>0.4649660546553841</v>
      </c>
      <c r="BU147" s="40">
        <f t="shared" si="86"/>
        <v>0.46404703679951542</v>
      </c>
      <c r="BV147" s="40">
        <f t="shared" si="87"/>
        <v>0.46122339715356464</v>
      </c>
      <c r="BX147" s="31" t="s">
        <v>320</v>
      </c>
      <c r="BY147" s="32" t="s">
        <v>321</v>
      </c>
      <c r="BZ147" s="40">
        <f t="shared" si="88"/>
        <v>-6.3225318291153743E-2</v>
      </c>
      <c r="CA147" s="40">
        <f t="shared" si="89"/>
        <v>-4.414054599392192E-2</v>
      </c>
      <c r="CB147" s="40">
        <f t="shared" si="90"/>
        <v>-4.9408512821921602E-2</v>
      </c>
      <c r="CC147" s="40">
        <f t="shared" si="91"/>
        <v>-5.594864417423645E-2</v>
      </c>
      <c r="CD147" s="40">
        <f t="shared" si="92"/>
        <v>-3.7456298392434584E-2</v>
      </c>
      <c r="CE147" s="40">
        <f t="shared" si="93"/>
        <v>-3.6409012544024733E-2</v>
      </c>
      <c r="CF147" s="40">
        <f t="shared" si="94"/>
        <v>-2.56716673491168E-2</v>
      </c>
      <c r="CG147" s="40">
        <f t="shared" si="95"/>
        <v>-3.1128558831681641E-2</v>
      </c>
      <c r="CH147" s="40">
        <f t="shared" si="96"/>
        <v>-2.951463756552819E-2</v>
      </c>
      <c r="CI147" s="40">
        <f t="shared" si="97"/>
        <v>-2.6875869367029126E-2</v>
      </c>
      <c r="CJ147" s="40">
        <f t="shared" si="98"/>
        <v>-3.9375629316205196E-2</v>
      </c>
      <c r="CK147" s="40">
        <f t="shared" si="99"/>
        <v>-3.8855836004600408E-2</v>
      </c>
      <c r="CL147" s="40">
        <f t="shared" si="100"/>
        <v>-3.6472622603533678E-2</v>
      </c>
      <c r="CM147" s="40">
        <f t="shared" si="101"/>
        <v>-3.7569699190011296E-2</v>
      </c>
      <c r="CN147" s="40">
        <f t="shared" si="102"/>
        <v>-4.5952656800827496E-2</v>
      </c>
      <c r="CO147" s="40">
        <f t="shared" si="103"/>
        <v>-5.2511571285192793E-2</v>
      </c>
      <c r="CQ147" s="11"/>
      <c r="CR147" s="40"/>
    </row>
    <row r="148" spans="2:96">
      <c r="B148" s="31" t="s">
        <v>322</v>
      </c>
      <c r="C148" s="32" t="s">
        <v>323</v>
      </c>
      <c r="D148" s="152">
        <v>0.34762350431267491</v>
      </c>
      <c r="E148" s="152">
        <v>0.34224327232759072</v>
      </c>
      <c r="F148" s="152">
        <v>0.34390240493780411</v>
      </c>
      <c r="G148" s="152">
        <v>0.34375664312198095</v>
      </c>
      <c r="H148" s="152">
        <v>0.34110438841181251</v>
      </c>
      <c r="I148" s="152">
        <v>0.34317659784110882</v>
      </c>
      <c r="J148" s="152">
        <v>0.34460670288975037</v>
      </c>
      <c r="K148" s="152">
        <v>0.3405077701383919</v>
      </c>
      <c r="L148" s="152">
        <v>0.34672768084404587</v>
      </c>
      <c r="M148" s="152">
        <v>0.34154686950106794</v>
      </c>
      <c r="N148" s="152">
        <v>0.33917879184989758</v>
      </c>
      <c r="O148" s="152">
        <v>0.34792969316539279</v>
      </c>
      <c r="P148" s="152">
        <v>0.34384974989394362</v>
      </c>
      <c r="Q148" s="152">
        <v>0.34607466857472396</v>
      </c>
      <c r="R148" s="152">
        <v>0.35102136955946056</v>
      </c>
      <c r="S148" s="152">
        <v>0.35512964589039764</v>
      </c>
      <c r="T148" s="153">
        <v>3</v>
      </c>
      <c r="U148" s="8"/>
      <c r="V148" s="8"/>
      <c r="W148" s="8"/>
      <c r="X148" s="8"/>
      <c r="Y148" s="8"/>
      <c r="Z148" s="8"/>
      <c r="AA148" s="8"/>
      <c r="AB148" s="8"/>
      <c r="AD148" s="7">
        <v>9.2605182609943828</v>
      </c>
      <c r="AE148" s="7">
        <v>9.3270762313429945</v>
      </c>
      <c r="AF148" s="7">
        <v>9.3957705082318927</v>
      </c>
      <c r="AG148" s="7">
        <v>9.4222281084654043</v>
      </c>
      <c r="AH148" s="7">
        <v>9.4213053914921936</v>
      </c>
      <c r="AI148" s="7">
        <v>9.4019530530869453</v>
      </c>
      <c r="AJ148" s="7">
        <v>9.3818404616273821</v>
      </c>
      <c r="AK148" s="7">
        <v>9.3791275502262206</v>
      </c>
      <c r="AL148" s="7">
        <v>9.3838126007121403</v>
      </c>
      <c r="AM148" s="7">
        <v>9.4515246359468161</v>
      </c>
      <c r="AN148" s="7">
        <v>9.4847482483797982</v>
      </c>
      <c r="AO148" s="7">
        <v>9.5301917347098151</v>
      </c>
      <c r="AP148" s="7">
        <v>9.5420898591667402</v>
      </c>
      <c r="AQ148" s="7">
        <v>9.5792214454136086</v>
      </c>
      <c r="AR148" s="7">
        <v>9.4873031028444181</v>
      </c>
      <c r="AS148" s="7">
        <v>9.5034261869329075</v>
      </c>
      <c r="AV148" s="11" t="s">
        <v>323</v>
      </c>
      <c r="AW148" s="8">
        <f t="shared" si="70"/>
        <v>1.1101065265901986E-2</v>
      </c>
      <c r="AX148" s="8">
        <f t="shared" si="71"/>
        <v>5.0881552332459966E-2</v>
      </c>
      <c r="AZ148" s="11" t="s">
        <v>603</v>
      </c>
      <c r="BA148" s="8">
        <v>1.9554767640943927E-2</v>
      </c>
      <c r="BB148" s="8">
        <v>4.8497520840359264E-2</v>
      </c>
      <c r="BE148" s="31" t="s">
        <v>322</v>
      </c>
      <c r="BF148" s="32" t="s">
        <v>323</v>
      </c>
      <c r="BG148" s="40">
        <f t="shared" si="72"/>
        <v>0.28760061216442689</v>
      </c>
      <c r="BH148" s="40">
        <f t="shared" si="73"/>
        <v>0.28254220641793237</v>
      </c>
      <c r="BI148" s="40">
        <f t="shared" si="74"/>
        <v>0.27732144137437609</v>
      </c>
      <c r="BJ148" s="40">
        <f t="shared" si="75"/>
        <v>0.27531066375662927</v>
      </c>
      <c r="BK148" s="40">
        <f t="shared" si="76"/>
        <v>0.27538079024659323</v>
      </c>
      <c r="BL148" s="40">
        <f t="shared" si="77"/>
        <v>0.27685156796539212</v>
      </c>
      <c r="BM148" s="40">
        <f t="shared" si="78"/>
        <v>0.27838012491631892</v>
      </c>
      <c r="BN148" s="40">
        <f t="shared" si="79"/>
        <v>0.27858630618280722</v>
      </c>
      <c r="BO148" s="40">
        <f t="shared" si="80"/>
        <v>0.27823024234587734</v>
      </c>
      <c r="BP148" s="40">
        <f t="shared" si="81"/>
        <v>0.27308412766804191</v>
      </c>
      <c r="BQ148" s="40">
        <f t="shared" si="82"/>
        <v>0.27055913312313529</v>
      </c>
      <c r="BR148" s="40">
        <f t="shared" si="83"/>
        <v>0.26710542816205407</v>
      </c>
      <c r="BS148" s="40">
        <f t="shared" si="84"/>
        <v>0.26620117070332772</v>
      </c>
      <c r="BT148" s="40">
        <f t="shared" si="85"/>
        <v>0.26337917014856571</v>
      </c>
      <c r="BU148" s="40">
        <f t="shared" si="86"/>
        <v>0.27036496418382416</v>
      </c>
      <c r="BV148" s="40">
        <f t="shared" si="87"/>
        <v>0.26913960979309903</v>
      </c>
      <c r="BX148" s="31" t="s">
        <v>322</v>
      </c>
      <c r="BY148" s="32" t="s">
        <v>323</v>
      </c>
      <c r="BZ148" s="40">
        <f t="shared" si="88"/>
        <v>-6.0022892148248019E-2</v>
      </c>
      <c r="CA148" s="40">
        <f t="shared" si="89"/>
        <v>-5.9701065909658346E-2</v>
      </c>
      <c r="CB148" s="40">
        <f t="shared" si="90"/>
        <v>-6.6580963563428019E-2</v>
      </c>
      <c r="CC148" s="40">
        <f t="shared" si="91"/>
        <v>-6.8445979365351683E-2</v>
      </c>
      <c r="CD148" s="40">
        <f t="shared" si="92"/>
        <v>-6.5723598165219277E-2</v>
      </c>
      <c r="CE148" s="40">
        <f t="shared" si="93"/>
        <v>-6.6325029875716701E-2</v>
      </c>
      <c r="CF148" s="40">
        <f t="shared" si="94"/>
        <v>-6.6226577973431455E-2</v>
      </c>
      <c r="CG148" s="40">
        <f t="shared" si="95"/>
        <v>-6.1921463955584677E-2</v>
      </c>
      <c r="CH148" s="40">
        <f t="shared" si="96"/>
        <v>-6.8497438498168528E-2</v>
      </c>
      <c r="CI148" s="40">
        <f t="shared" si="97"/>
        <v>-6.8462741833026031E-2</v>
      </c>
      <c r="CJ148" s="40">
        <f t="shared" si="98"/>
        <v>-6.8619658726762289E-2</v>
      </c>
      <c r="CK148" s="40">
        <f t="shared" si="99"/>
        <v>-8.0824265003338724E-2</v>
      </c>
      <c r="CL148" s="40">
        <f t="shared" si="100"/>
        <v>-7.7648579190615907E-2</v>
      </c>
      <c r="CM148" s="40">
        <f t="shared" si="101"/>
        <v>-8.2695498426158254E-2</v>
      </c>
      <c r="CN148" s="40">
        <f t="shared" si="102"/>
        <v>-8.0656405375636397E-2</v>
      </c>
      <c r="CO148" s="40">
        <f t="shared" si="103"/>
        <v>-8.5990036097298606E-2</v>
      </c>
      <c r="CQ148" s="11"/>
      <c r="CR148" s="40"/>
    </row>
    <row r="149" spans="2:96">
      <c r="B149" s="31" t="s">
        <v>324</v>
      </c>
      <c r="C149" s="32" t="s">
        <v>325</v>
      </c>
      <c r="D149" s="152">
        <v>0.32607475871158542</v>
      </c>
      <c r="E149" s="152">
        <v>0.31528769986088429</v>
      </c>
      <c r="F149" s="152">
        <v>0.31691842706572165</v>
      </c>
      <c r="G149" s="152">
        <v>0.31791430787523389</v>
      </c>
      <c r="H149" s="152">
        <v>0.3183664791584046</v>
      </c>
      <c r="I149" s="152">
        <v>0.32660671178189038</v>
      </c>
      <c r="J149" s="152">
        <v>0.33266053101663628</v>
      </c>
      <c r="K149" s="152">
        <v>0.33374298889307941</v>
      </c>
      <c r="L149" s="152">
        <v>0.33520629422060982</v>
      </c>
      <c r="M149" s="152">
        <v>0.33741586446216482</v>
      </c>
      <c r="N149" s="152">
        <v>0.3395416114989917</v>
      </c>
      <c r="O149" s="152">
        <v>0.34559013633408359</v>
      </c>
      <c r="P149" s="152">
        <v>0.35215606345459216</v>
      </c>
      <c r="Q149" s="152">
        <v>0.35447907446926741</v>
      </c>
      <c r="R149" s="152">
        <v>0.35758125627221649</v>
      </c>
      <c r="S149" s="152">
        <v>0.3606603441824881</v>
      </c>
      <c r="T149" s="153">
        <v>3</v>
      </c>
      <c r="U149" s="8"/>
      <c r="V149" s="8"/>
      <c r="W149" s="8"/>
      <c r="X149" s="8"/>
      <c r="Y149" s="8"/>
      <c r="Z149" s="8"/>
      <c r="AA149" s="8"/>
      <c r="AB149" s="8"/>
      <c r="AD149" s="7">
        <v>8.9570962206844342</v>
      </c>
      <c r="AE149" s="7">
        <v>8.9987409115231305</v>
      </c>
      <c r="AF149" s="7">
        <v>8.9852174307437664</v>
      </c>
      <c r="AG149" s="7">
        <v>9.0316538691936916</v>
      </c>
      <c r="AH149" s="7">
        <v>9.0435083982111486</v>
      </c>
      <c r="AI149" s="7">
        <v>9.028651898088965</v>
      </c>
      <c r="AJ149" s="7">
        <v>8.9639825098821007</v>
      </c>
      <c r="AK149" s="7">
        <v>8.9867689362140428</v>
      </c>
      <c r="AL149" s="7">
        <v>8.997575206607177</v>
      </c>
      <c r="AM149" s="7">
        <v>9.0410926654104546</v>
      </c>
      <c r="AN149" s="7">
        <v>9.0691533964784341</v>
      </c>
      <c r="AO149" s="7">
        <v>9.1139793405245673</v>
      </c>
      <c r="AP149" s="7">
        <v>9.1263317396091956</v>
      </c>
      <c r="AQ149" s="7">
        <v>9.1237206835451801</v>
      </c>
      <c r="AR149" s="7">
        <v>9.0735621334465382</v>
      </c>
      <c r="AS149" s="7">
        <v>9.0833762720139415</v>
      </c>
      <c r="AV149" s="11" t="s">
        <v>325</v>
      </c>
      <c r="AW149" s="8">
        <f t="shared" si="70"/>
        <v>0.19292900767129051</v>
      </c>
      <c r="AX149" s="8">
        <f t="shared" si="71"/>
        <v>0.50105760051500092</v>
      </c>
      <c r="AZ149" s="11" t="s">
        <v>373</v>
      </c>
      <c r="BA149" s="8">
        <v>1.9766189336008703E-2</v>
      </c>
      <c r="BB149" s="8">
        <v>0.30028277891028493</v>
      </c>
      <c r="BE149" s="31" t="s">
        <v>324</v>
      </c>
      <c r="BF149" s="32" t="s">
        <v>325</v>
      </c>
      <c r="BG149" s="40">
        <f t="shared" si="72"/>
        <v>0.31066068722798301</v>
      </c>
      <c r="BH149" s="40">
        <f t="shared" si="73"/>
        <v>0.3074956907242421</v>
      </c>
      <c r="BI149" s="40">
        <f t="shared" si="74"/>
        <v>0.30852347526347368</v>
      </c>
      <c r="BJ149" s="40">
        <f t="shared" si="75"/>
        <v>0.30499430594127941</v>
      </c>
      <c r="BK149" s="40">
        <f t="shared" si="76"/>
        <v>0.30409336173595269</v>
      </c>
      <c r="BL149" s="40">
        <f t="shared" si="77"/>
        <v>0.30522245574523865</v>
      </c>
      <c r="BM149" s="40">
        <f t="shared" si="78"/>
        <v>0.31013732924896031</v>
      </c>
      <c r="BN149" s="40">
        <f t="shared" si="79"/>
        <v>0.30840556084773274</v>
      </c>
      <c r="BO149" s="40">
        <f t="shared" si="80"/>
        <v>0.30758428429785456</v>
      </c>
      <c r="BP149" s="40">
        <f t="shared" si="81"/>
        <v>0.30427695742880545</v>
      </c>
      <c r="BQ149" s="40">
        <f t="shared" si="82"/>
        <v>0.30214434186763894</v>
      </c>
      <c r="BR149" s="40">
        <f t="shared" si="83"/>
        <v>0.2987375701201328</v>
      </c>
      <c r="BS149" s="40">
        <f t="shared" si="84"/>
        <v>0.29779878778970115</v>
      </c>
      <c r="BT149" s="40">
        <f t="shared" si="85"/>
        <v>0.29799722805056628</v>
      </c>
      <c r="BU149" s="40">
        <f t="shared" si="86"/>
        <v>0.30180927785806311</v>
      </c>
      <c r="BV149" s="40">
        <f t="shared" si="87"/>
        <v>0.30106340332694037</v>
      </c>
      <c r="BX149" s="31" t="s">
        <v>324</v>
      </c>
      <c r="BY149" s="32" t="s">
        <v>325</v>
      </c>
      <c r="BZ149" s="40">
        <f t="shared" si="88"/>
        <v>-1.541407148360241E-2</v>
      </c>
      <c r="CA149" s="40">
        <f t="shared" si="89"/>
        <v>-7.7920091366421862E-3</v>
      </c>
      <c r="CB149" s="40">
        <f t="shared" si="90"/>
        <v>-8.3949518022479741E-3</v>
      </c>
      <c r="CC149" s="40">
        <f t="shared" si="91"/>
        <v>-1.2920001933954484E-2</v>
      </c>
      <c r="CD149" s="40">
        <f t="shared" si="92"/>
        <v>-1.4273117422451909E-2</v>
      </c>
      <c r="CE149" s="40">
        <f t="shared" si="93"/>
        <v>-2.1384256036651728E-2</v>
      </c>
      <c r="CF149" s="40">
        <f t="shared" si="94"/>
        <v>-2.2523201767675971E-2</v>
      </c>
      <c r="CG149" s="40">
        <f t="shared" si="95"/>
        <v>-2.5337428045346666E-2</v>
      </c>
      <c r="CH149" s="40">
        <f t="shared" si="96"/>
        <v>-2.7622009922755264E-2</v>
      </c>
      <c r="CI149" s="40">
        <f t="shared" si="97"/>
        <v>-3.3138907033359366E-2</v>
      </c>
      <c r="CJ149" s="40">
        <f t="shared" si="98"/>
        <v>-3.7397269631352759E-2</v>
      </c>
      <c r="CK149" s="40">
        <f t="shared" si="99"/>
        <v>-4.6852566213950786E-2</v>
      </c>
      <c r="CL149" s="40">
        <f t="shared" si="100"/>
        <v>-5.4357275664891014E-2</v>
      </c>
      <c r="CM149" s="40">
        <f t="shared" si="101"/>
        <v>-5.6481846418701132E-2</v>
      </c>
      <c r="CN149" s="40">
        <f t="shared" si="102"/>
        <v>-5.5771978414153378E-2</v>
      </c>
      <c r="CO149" s="40">
        <f t="shared" si="103"/>
        <v>-5.9596940855547731E-2</v>
      </c>
      <c r="CQ149" s="11"/>
      <c r="CR149" s="40"/>
    </row>
    <row r="150" spans="2:96">
      <c r="B150" s="31" t="s">
        <v>326</v>
      </c>
      <c r="C150" s="32" t="s">
        <v>327</v>
      </c>
      <c r="D150" s="152">
        <v>0.33065013777851177</v>
      </c>
      <c r="E150" s="152">
        <v>0.32989703775789891</v>
      </c>
      <c r="F150" s="152">
        <v>0.32910745099347488</v>
      </c>
      <c r="G150" s="152">
        <v>0.32850711962597184</v>
      </c>
      <c r="H150" s="152">
        <v>0.32755005000217102</v>
      </c>
      <c r="I150" s="152">
        <v>0.32621353560958971</v>
      </c>
      <c r="J150" s="152">
        <v>0.32509461981087023</v>
      </c>
      <c r="K150" s="152">
        <v>0.32457353497135805</v>
      </c>
      <c r="L150" s="152">
        <v>0.32430543195673406</v>
      </c>
      <c r="M150" s="152">
        <v>0.32929362300060611</v>
      </c>
      <c r="N150" s="152">
        <v>0.32965645980528102</v>
      </c>
      <c r="O150" s="152">
        <v>0.33038024889182582</v>
      </c>
      <c r="P150" s="152">
        <v>0.33114549288018974</v>
      </c>
      <c r="Q150" s="152">
        <v>0.33137010113656179</v>
      </c>
      <c r="R150" s="152">
        <v>0.33291337040318031</v>
      </c>
      <c r="S150" s="152">
        <v>0.33491945945117158</v>
      </c>
      <c r="T150" s="153">
        <v>3</v>
      </c>
      <c r="U150" s="8"/>
      <c r="V150" s="8"/>
      <c r="W150" s="8"/>
      <c r="X150" s="8"/>
      <c r="Y150" s="8"/>
      <c r="Z150" s="8"/>
      <c r="AA150" s="8"/>
      <c r="AB150" s="8"/>
      <c r="AD150" s="7">
        <v>8.4576210852447016</v>
      </c>
      <c r="AE150" s="7">
        <v>8.4712945774236825</v>
      </c>
      <c r="AF150" s="7">
        <v>8.5965981452199323</v>
      </c>
      <c r="AG150" s="7">
        <v>8.6477319669667896</v>
      </c>
      <c r="AH150" s="7">
        <v>8.6912006807464124</v>
      </c>
      <c r="AI150" s="7">
        <v>8.7088223514482355</v>
      </c>
      <c r="AJ150" s="7">
        <v>8.7299372780891051</v>
      </c>
      <c r="AK150" s="7">
        <v>8.7661236240474221</v>
      </c>
      <c r="AL150" s="7">
        <v>8.7944990704999455</v>
      </c>
      <c r="AM150" s="7">
        <v>8.8562489423661201</v>
      </c>
      <c r="AN150" s="7">
        <v>8.875598179960253</v>
      </c>
      <c r="AO150" s="7">
        <v>8.965189602866328</v>
      </c>
      <c r="AP150" s="7">
        <v>9.044226173012218</v>
      </c>
      <c r="AQ150" s="7">
        <v>9.0543376306303802</v>
      </c>
      <c r="AR150" s="7">
        <v>9.0254720389052814</v>
      </c>
      <c r="AS150" s="7">
        <v>9.0665687492778133</v>
      </c>
      <c r="AV150" s="11" t="s">
        <v>327</v>
      </c>
      <c r="AW150" s="8">
        <f t="shared" si="70"/>
        <v>6.5861495883629594E-3</v>
      </c>
      <c r="AX150" s="8">
        <f t="shared" si="71"/>
        <v>0.1945893173995101</v>
      </c>
      <c r="AZ150" s="11" t="s">
        <v>184</v>
      </c>
      <c r="BA150" s="8">
        <v>2.0429577496835556E-2</v>
      </c>
      <c r="BB150" s="8">
        <v>0.2739684795490927</v>
      </c>
      <c r="BE150" s="31" t="s">
        <v>326</v>
      </c>
      <c r="BF150" s="32" t="s">
        <v>327</v>
      </c>
      <c r="BG150" s="40">
        <f t="shared" si="72"/>
        <v>0.34862079752140263</v>
      </c>
      <c r="BH150" s="40">
        <f t="shared" si="73"/>
        <v>0.34758161211580008</v>
      </c>
      <c r="BI150" s="40">
        <f t="shared" si="74"/>
        <v>0.33805854096328514</v>
      </c>
      <c r="BJ150" s="40">
        <f t="shared" si="75"/>
        <v>0.33417237051052395</v>
      </c>
      <c r="BK150" s="40">
        <f t="shared" si="76"/>
        <v>0.33086874826327262</v>
      </c>
      <c r="BL150" s="40">
        <f t="shared" si="77"/>
        <v>0.32952950128993408</v>
      </c>
      <c r="BM150" s="40">
        <f t="shared" si="78"/>
        <v>0.32792476686522798</v>
      </c>
      <c r="BN150" s="40">
        <f t="shared" si="79"/>
        <v>0.32517460457239589</v>
      </c>
      <c r="BO150" s="40">
        <f t="shared" si="80"/>
        <v>0.32301807064200405</v>
      </c>
      <c r="BP150" s="40">
        <f t="shared" si="81"/>
        <v>0.31832508038017482</v>
      </c>
      <c r="BQ150" s="40">
        <f t="shared" si="82"/>
        <v>0.31685453832302068</v>
      </c>
      <c r="BR150" s="40">
        <f t="shared" si="83"/>
        <v>0.31004559018215905</v>
      </c>
      <c r="BS150" s="40">
        <f t="shared" si="84"/>
        <v>0.30403881085107143</v>
      </c>
      <c r="BT150" s="40">
        <f t="shared" si="85"/>
        <v>0.30327034007209108</v>
      </c>
      <c r="BU150" s="40">
        <f t="shared" si="86"/>
        <v>0.30546412504319853</v>
      </c>
      <c r="BV150" s="40">
        <f t="shared" si="87"/>
        <v>0.3023407750548861</v>
      </c>
      <c r="BX150" s="31" t="s">
        <v>326</v>
      </c>
      <c r="BY150" s="32" t="s">
        <v>327</v>
      </c>
      <c r="BZ150" s="40">
        <f t="shared" si="88"/>
        <v>1.797065974289086E-2</v>
      </c>
      <c r="CA150" s="40">
        <f t="shared" si="89"/>
        <v>1.7684574357901162E-2</v>
      </c>
      <c r="CB150" s="40">
        <f t="shared" si="90"/>
        <v>8.9510899698102553E-3</v>
      </c>
      <c r="CC150" s="40">
        <f t="shared" si="91"/>
        <v>5.6652508845521088E-3</v>
      </c>
      <c r="CD150" s="40">
        <f t="shared" si="92"/>
        <v>3.3186982611015936E-3</v>
      </c>
      <c r="CE150" s="40">
        <f t="shared" si="93"/>
        <v>3.3159656803443682E-3</v>
      </c>
      <c r="CF150" s="40">
        <f t="shared" si="94"/>
        <v>2.8301470543577456E-3</v>
      </c>
      <c r="CG150" s="40">
        <f t="shared" si="95"/>
        <v>6.0106960103784024E-4</v>
      </c>
      <c r="CH150" s="40">
        <f t="shared" si="96"/>
        <v>-1.2873613147300067E-3</v>
      </c>
      <c r="CI150" s="40">
        <f t="shared" si="97"/>
        <v>-1.0968542620431287E-2</v>
      </c>
      <c r="CJ150" s="40">
        <f t="shared" si="98"/>
        <v>-1.2801921482260337E-2</v>
      </c>
      <c r="CK150" s="40">
        <f t="shared" si="99"/>
        <v>-2.0334658709666775E-2</v>
      </c>
      <c r="CL150" s="40">
        <f t="shared" si="100"/>
        <v>-2.7106682029118312E-2</v>
      </c>
      <c r="CM150" s="40">
        <f t="shared" si="101"/>
        <v>-2.8099761064470707E-2</v>
      </c>
      <c r="CN150" s="40">
        <f t="shared" si="102"/>
        <v>-2.7449245359981778E-2</v>
      </c>
      <c r="CO150" s="40">
        <f t="shared" si="103"/>
        <v>-3.2578684396285473E-2</v>
      </c>
      <c r="CQ150" s="11"/>
      <c r="CR150" s="40"/>
    </row>
    <row r="151" spans="2:96">
      <c r="B151" s="31" t="s">
        <v>328</v>
      </c>
      <c r="C151" s="32" t="s">
        <v>329</v>
      </c>
      <c r="D151" s="152">
        <v>0.38732961611100575</v>
      </c>
      <c r="E151" s="152">
        <v>0.38622169828824154</v>
      </c>
      <c r="F151" s="152">
        <v>0.38500590797807893</v>
      </c>
      <c r="G151" s="152">
        <v>0.38747339260551789</v>
      </c>
      <c r="H151" s="152">
        <v>0.37631998786230425</v>
      </c>
      <c r="I151" s="152">
        <v>0.3873293995306572</v>
      </c>
      <c r="J151" s="152">
        <v>0.38771087351683614</v>
      </c>
      <c r="K151" s="152">
        <v>0.38968455569021004</v>
      </c>
      <c r="L151" s="152">
        <v>0.38958528626626027</v>
      </c>
      <c r="M151" s="152">
        <v>0.3897125294404134</v>
      </c>
      <c r="N151" s="152">
        <v>0.38665197088936321</v>
      </c>
      <c r="O151" s="152">
        <v>0.39044606964671852</v>
      </c>
      <c r="P151" s="152">
        <v>0.38707806956786106</v>
      </c>
      <c r="Q151" s="152">
        <v>0.38630987007963374</v>
      </c>
      <c r="R151" s="152">
        <v>0.39129524512908515</v>
      </c>
      <c r="S151" s="152">
        <v>0.39443023862758664</v>
      </c>
      <c r="T151" s="153">
        <v>2</v>
      </c>
      <c r="U151" s="8"/>
      <c r="V151" s="8"/>
      <c r="W151" s="8"/>
      <c r="X151" s="8"/>
      <c r="Y151" s="8"/>
      <c r="Z151" s="8"/>
      <c r="AA151" s="8"/>
      <c r="AB151" s="8"/>
      <c r="AD151" s="7">
        <v>7.8815622942272832</v>
      </c>
      <c r="AE151" s="7">
        <v>7.9415067128093053</v>
      </c>
      <c r="AF151" s="7">
        <v>7.938826860510459</v>
      </c>
      <c r="AG151" s="7">
        <v>7.9521111516003025</v>
      </c>
      <c r="AH151" s="7">
        <v>7.9654582705390897</v>
      </c>
      <c r="AI151" s="7">
        <v>8.0259237439254854</v>
      </c>
      <c r="AJ151" s="7">
        <v>8.0889643141338556</v>
      </c>
      <c r="AK151" s="7">
        <v>8.1283805707193721</v>
      </c>
      <c r="AL151" s="7">
        <v>8.1726321401312045</v>
      </c>
      <c r="AM151" s="7">
        <v>8.2181194089155021</v>
      </c>
      <c r="AN151" s="7">
        <v>8.2579857590958383</v>
      </c>
      <c r="AO151" s="7">
        <v>8.2790624906613903</v>
      </c>
      <c r="AP151" s="7">
        <v>8.3017971514437399</v>
      </c>
      <c r="AQ151" s="7">
        <v>8.3509343617784335</v>
      </c>
      <c r="AR151" s="7">
        <v>8.2941301907988318</v>
      </c>
      <c r="AS151" s="7">
        <v>8.3282523154052424</v>
      </c>
      <c r="AV151" s="11" t="s">
        <v>329</v>
      </c>
      <c r="AW151" s="8">
        <f t="shared" si="70"/>
        <v>1.2268106731847275E-2</v>
      </c>
      <c r="AX151" s="8">
        <f t="shared" si="71"/>
        <v>0.27207684956522199</v>
      </c>
      <c r="AZ151" s="11" t="s">
        <v>602</v>
      </c>
      <c r="BA151" s="8">
        <v>2.0687286368756407E-2</v>
      </c>
      <c r="BB151" s="8">
        <v>0.20450461575717313</v>
      </c>
      <c r="BE151" s="31" t="s">
        <v>328</v>
      </c>
      <c r="BF151" s="32" t="s">
        <v>329</v>
      </c>
      <c r="BG151" s="40">
        <f t="shared" si="72"/>
        <v>0.39240126563872646</v>
      </c>
      <c r="BH151" s="40">
        <f t="shared" si="73"/>
        <v>0.38784548982649281</v>
      </c>
      <c r="BI151" s="40">
        <f t="shared" si="74"/>
        <v>0.38804915860120504</v>
      </c>
      <c r="BJ151" s="40">
        <f t="shared" si="75"/>
        <v>0.38703955247837696</v>
      </c>
      <c r="BK151" s="40">
        <f t="shared" si="76"/>
        <v>0.38602517143902915</v>
      </c>
      <c r="BL151" s="40">
        <f t="shared" si="77"/>
        <v>0.38142979546166311</v>
      </c>
      <c r="BM151" s="40">
        <f t="shared" si="78"/>
        <v>0.37663871212582689</v>
      </c>
      <c r="BN151" s="40">
        <f t="shared" si="79"/>
        <v>0.3736430766253277</v>
      </c>
      <c r="BO151" s="40">
        <f t="shared" si="80"/>
        <v>0.37027995735002839</v>
      </c>
      <c r="BP151" s="40">
        <f t="shared" si="81"/>
        <v>0.36682292492242186</v>
      </c>
      <c r="BQ151" s="40">
        <f t="shared" si="82"/>
        <v>0.36379308230871621</v>
      </c>
      <c r="BR151" s="40">
        <f t="shared" si="83"/>
        <v>0.36219125070973435</v>
      </c>
      <c r="BS151" s="40">
        <f t="shared" si="84"/>
        <v>0.36046341649027569</v>
      </c>
      <c r="BT151" s="40">
        <f t="shared" si="85"/>
        <v>0.35672898850483903</v>
      </c>
      <c r="BU151" s="40">
        <f t="shared" si="86"/>
        <v>0.36104610549928873</v>
      </c>
      <c r="BV151" s="40">
        <f t="shared" si="87"/>
        <v>0.35845282402920153</v>
      </c>
      <c r="BX151" s="31" t="s">
        <v>328</v>
      </c>
      <c r="BY151" s="32" t="s">
        <v>329</v>
      </c>
      <c r="BZ151" s="40">
        <f t="shared" si="88"/>
        <v>5.0716495277207119E-3</v>
      </c>
      <c r="CA151" s="40">
        <f t="shared" si="89"/>
        <v>1.6237915382512624E-3</v>
      </c>
      <c r="CB151" s="40">
        <f t="shared" si="90"/>
        <v>3.0432506231261036E-3</v>
      </c>
      <c r="CC151" s="40">
        <f t="shared" si="91"/>
        <v>-4.3384012714092757E-4</v>
      </c>
      <c r="CD151" s="40">
        <f t="shared" si="92"/>
        <v>9.7051835767248962E-3</v>
      </c>
      <c r="CE151" s="40">
        <f t="shared" si="93"/>
        <v>-5.899604068994091E-3</v>
      </c>
      <c r="CF151" s="40">
        <f t="shared" si="94"/>
        <v>-1.107216139100925E-2</v>
      </c>
      <c r="CG151" s="40">
        <f t="shared" si="95"/>
        <v>-1.6041479064882347E-2</v>
      </c>
      <c r="CH151" s="40">
        <f t="shared" si="96"/>
        <v>-1.9305328916231879E-2</v>
      </c>
      <c r="CI151" s="40">
        <f t="shared" si="97"/>
        <v>-2.2889604517991546E-2</v>
      </c>
      <c r="CJ151" s="40">
        <f t="shared" si="98"/>
        <v>-2.2858888580646997E-2</v>
      </c>
      <c r="CK151" s="40">
        <f t="shared" si="99"/>
        <v>-2.8254818936984172E-2</v>
      </c>
      <c r="CL151" s="40">
        <f t="shared" si="100"/>
        <v>-2.6614653077585371E-2</v>
      </c>
      <c r="CM151" s="40">
        <f t="shared" si="101"/>
        <v>-2.9580881574794715E-2</v>
      </c>
      <c r="CN151" s="40">
        <f t="shared" si="102"/>
        <v>-3.0249139629796418E-2</v>
      </c>
      <c r="CO151" s="40">
        <f t="shared" si="103"/>
        <v>-3.5977414598385105E-2</v>
      </c>
      <c r="CQ151" s="11"/>
      <c r="CR151" s="40"/>
    </row>
    <row r="152" spans="2:96">
      <c r="B152" s="31" t="s">
        <v>330</v>
      </c>
      <c r="C152" s="32" t="s">
        <v>331</v>
      </c>
      <c r="D152" s="152">
        <v>0.21932662620684443</v>
      </c>
      <c r="E152" s="152">
        <v>0.21918495954017778</v>
      </c>
      <c r="F152" s="152">
        <v>0.2190432928735111</v>
      </c>
      <c r="G152" s="152">
        <v>0.21890162620684442</v>
      </c>
      <c r="H152" s="152">
        <v>0.21875995954017777</v>
      </c>
      <c r="I152" s="152">
        <v>0.21861829287351109</v>
      </c>
      <c r="J152" s="152">
        <v>0.21855995954017779</v>
      </c>
      <c r="K152" s="152">
        <v>0.21850162620684443</v>
      </c>
      <c r="L152" s="152">
        <v>0.21844329287351114</v>
      </c>
      <c r="M152" s="152">
        <v>0.21838495954017778</v>
      </c>
      <c r="N152" s="152">
        <v>0.21832662620684443</v>
      </c>
      <c r="O152" s="152">
        <v>0.21830995954017776</v>
      </c>
      <c r="P152" s="152">
        <v>0.2182932928735111</v>
      </c>
      <c r="Q152" s="152">
        <v>0.21827662620684443</v>
      </c>
      <c r="R152" s="152">
        <v>0.21825995954017777</v>
      </c>
      <c r="S152" s="152">
        <v>0.21828387620630985</v>
      </c>
      <c r="T152" s="153">
        <v>4</v>
      </c>
      <c r="U152" s="8"/>
      <c r="V152" s="8"/>
      <c r="W152" s="8"/>
      <c r="X152" s="8"/>
      <c r="Y152" s="8"/>
      <c r="Z152" s="8"/>
      <c r="AA152" s="8"/>
      <c r="AB152" s="8"/>
      <c r="AD152" s="7">
        <v>10.062843309981654</v>
      </c>
      <c r="AE152" s="7">
        <v>10.093302517466363</v>
      </c>
      <c r="AF152" s="7">
        <v>10.123761724951072</v>
      </c>
      <c r="AG152" s="7">
        <v>10.154220932435779</v>
      </c>
      <c r="AH152" s="7">
        <v>10.184680139920488</v>
      </c>
      <c r="AI152" s="7">
        <v>10.215139347405197</v>
      </c>
      <c r="AJ152" s="7">
        <v>10.245598554889906</v>
      </c>
      <c r="AK152" s="7">
        <v>10.276057762374615</v>
      </c>
      <c r="AL152" s="7">
        <v>10.306516969859322</v>
      </c>
      <c r="AM152" s="7">
        <v>10.336976177344031</v>
      </c>
      <c r="AN152" s="7">
        <v>10.36743538482874</v>
      </c>
      <c r="AO152" s="7">
        <v>10.397894592313449</v>
      </c>
      <c r="AP152" s="7">
        <v>10.428353799798156</v>
      </c>
      <c r="AQ152" s="7">
        <v>10.458813007282865</v>
      </c>
      <c r="AR152" s="7">
        <v>10.489272214767574</v>
      </c>
      <c r="AS152" s="7">
        <v>10.519173959937442</v>
      </c>
      <c r="AV152" s="11" t="s">
        <v>331</v>
      </c>
      <c r="AW152" s="8">
        <f t="shared" si="70"/>
        <v>-2.2591789261172516E-3</v>
      </c>
      <c r="AX152" s="8">
        <f t="shared" si="71"/>
        <v>0.87535573686605972</v>
      </c>
      <c r="AZ152" s="11" t="s">
        <v>612</v>
      </c>
      <c r="BA152" s="8">
        <v>2.3696104177149787E-2</v>
      </c>
      <c r="BB152" s="8">
        <v>0.49086532876088496</v>
      </c>
      <c r="BE152" s="31" t="s">
        <v>330</v>
      </c>
      <c r="BF152" s="32" t="s">
        <v>331</v>
      </c>
      <c r="BG152" s="40">
        <f t="shared" si="72"/>
        <v>0.22662390844139424</v>
      </c>
      <c r="BH152" s="40">
        <f t="shared" si="73"/>
        <v>0.22430900867255643</v>
      </c>
      <c r="BI152" s="40">
        <f t="shared" si="74"/>
        <v>0.22199410890371851</v>
      </c>
      <c r="BJ152" s="40">
        <f t="shared" si="75"/>
        <v>0.21967920913488082</v>
      </c>
      <c r="BK152" s="40">
        <f t="shared" si="76"/>
        <v>0.2173643093660429</v>
      </c>
      <c r="BL152" s="40">
        <f t="shared" si="77"/>
        <v>0.21504940959720498</v>
      </c>
      <c r="BM152" s="40">
        <f t="shared" si="78"/>
        <v>0.21273450982836717</v>
      </c>
      <c r="BN152" s="40">
        <f t="shared" si="79"/>
        <v>0.21041961005952925</v>
      </c>
      <c r="BO152" s="40">
        <f t="shared" si="80"/>
        <v>0.20810471029069155</v>
      </c>
      <c r="BP152" s="40">
        <f t="shared" si="81"/>
        <v>0.20578981052185363</v>
      </c>
      <c r="BQ152" s="40">
        <f t="shared" si="82"/>
        <v>0.20347491075301571</v>
      </c>
      <c r="BR152" s="40">
        <f t="shared" si="83"/>
        <v>0.2011600109841778</v>
      </c>
      <c r="BS152" s="40">
        <f t="shared" si="84"/>
        <v>0.1988451112153401</v>
      </c>
      <c r="BT152" s="40">
        <f t="shared" si="85"/>
        <v>0.19653021144650218</v>
      </c>
      <c r="BU152" s="40">
        <f t="shared" si="86"/>
        <v>0.19421531167766437</v>
      </c>
      <c r="BV152" s="40">
        <f t="shared" si="87"/>
        <v>0.19194277904475443</v>
      </c>
      <c r="BX152" s="31" t="s">
        <v>330</v>
      </c>
      <c r="BY152" s="32" t="s">
        <v>331</v>
      </c>
      <c r="BZ152" s="40">
        <f t="shared" si="88"/>
        <v>7.2972822345498123E-3</v>
      </c>
      <c r="CA152" s="40">
        <f t="shared" si="89"/>
        <v>5.1240491323786552E-3</v>
      </c>
      <c r="CB152" s="40">
        <f t="shared" si="90"/>
        <v>2.9508160302074149E-3</v>
      </c>
      <c r="CC152" s="40">
        <f t="shared" si="91"/>
        <v>7.7758292803639661E-4</v>
      </c>
      <c r="CD152" s="40">
        <f t="shared" si="92"/>
        <v>-1.3956501741348715E-3</v>
      </c>
      <c r="CE152" s="40">
        <f t="shared" si="93"/>
        <v>-3.5688832763061118E-3</v>
      </c>
      <c r="CF152" s="40">
        <f t="shared" si="94"/>
        <v>-5.8254497118106208E-3</v>
      </c>
      <c r="CG152" s="40">
        <f t="shared" si="95"/>
        <v>-8.0820161473151853E-3</v>
      </c>
      <c r="CH152" s="40">
        <f t="shared" si="96"/>
        <v>-1.0338582582819583E-2</v>
      </c>
      <c r="CI152" s="40">
        <f t="shared" si="97"/>
        <v>-1.2595149018324148E-2</v>
      </c>
      <c r="CJ152" s="40">
        <f t="shared" si="98"/>
        <v>-1.4851715453828712E-2</v>
      </c>
      <c r="CK152" s="40">
        <f t="shared" si="99"/>
        <v>-1.7149948555999966E-2</v>
      </c>
      <c r="CL152" s="40">
        <f t="shared" si="100"/>
        <v>-1.9448181658170999E-2</v>
      </c>
      <c r="CM152" s="40">
        <f t="shared" si="101"/>
        <v>-2.1746414760342253E-2</v>
      </c>
      <c r="CN152" s="40">
        <f t="shared" si="102"/>
        <v>-2.4044647862513396E-2</v>
      </c>
      <c r="CO152" s="40">
        <f t="shared" si="103"/>
        <v>-2.6341097161555416E-2</v>
      </c>
      <c r="CQ152" s="11"/>
      <c r="CR152" s="40"/>
    </row>
    <row r="153" spans="2:96">
      <c r="B153" s="31" t="s">
        <v>332</v>
      </c>
      <c r="C153" s="32" t="s">
        <v>333</v>
      </c>
      <c r="D153" s="152">
        <v>0.41707135623424013</v>
      </c>
      <c r="E153" s="152">
        <v>0.42088099967334841</v>
      </c>
      <c r="F153" s="152">
        <v>0.41083300813806622</v>
      </c>
      <c r="G153" s="152">
        <v>0.41894662254902387</v>
      </c>
      <c r="H153" s="152">
        <v>0.41490881288935161</v>
      </c>
      <c r="I153" s="152">
        <v>0.41296936467957762</v>
      </c>
      <c r="J153" s="152">
        <v>0.42072929499671852</v>
      </c>
      <c r="K153" s="152">
        <v>0.4249091292338516</v>
      </c>
      <c r="L153" s="152">
        <v>0.41070179282057828</v>
      </c>
      <c r="M153" s="152">
        <v>0.40935736759409364</v>
      </c>
      <c r="N153" s="152">
        <v>0.41057495237136887</v>
      </c>
      <c r="O153" s="152">
        <v>0.40843809008573784</v>
      </c>
      <c r="P153" s="152">
        <v>0.41303388537524283</v>
      </c>
      <c r="Q153" s="152">
        <v>0.41014810676464619</v>
      </c>
      <c r="R153" s="152">
        <v>0.41819608323148927</v>
      </c>
      <c r="S153" s="152">
        <v>0.42123631537279699</v>
      </c>
      <c r="T153" s="153">
        <v>1</v>
      </c>
      <c r="U153" s="8"/>
      <c r="V153" s="8"/>
      <c r="W153" s="8"/>
      <c r="X153" s="8"/>
      <c r="Y153" s="8"/>
      <c r="Z153" s="8"/>
      <c r="AA153" s="8"/>
      <c r="AB153" s="8"/>
      <c r="AD153" s="7">
        <v>6.8595241290689151</v>
      </c>
      <c r="AE153" s="7">
        <v>6.8899833365536232</v>
      </c>
      <c r="AF153" s="7">
        <v>6.9204425440383321</v>
      </c>
      <c r="AG153" s="7">
        <v>6.9509017515230402</v>
      </c>
      <c r="AH153" s="7">
        <v>6.9813609590077492</v>
      </c>
      <c r="AI153" s="7">
        <v>7.0118201664924582</v>
      </c>
      <c r="AJ153" s="7">
        <v>7.0422793739771663</v>
      </c>
      <c r="AK153" s="7">
        <v>7.1345504759867868</v>
      </c>
      <c r="AL153" s="7">
        <v>7.1702515820953243</v>
      </c>
      <c r="AM153" s="7">
        <v>7.2173343592719457</v>
      </c>
      <c r="AN153" s="7">
        <v>7.2559371757996756</v>
      </c>
      <c r="AO153" s="7">
        <v>7.3042805834755296</v>
      </c>
      <c r="AP153" s="7">
        <v>7.3464922600748315</v>
      </c>
      <c r="AQ153" s="7">
        <v>7.3869067651037961</v>
      </c>
      <c r="AR153" s="7">
        <v>7.4101422000081687</v>
      </c>
      <c r="AS153" s="7">
        <v>7.4512019148811319</v>
      </c>
      <c r="AV153" s="11" t="s">
        <v>333</v>
      </c>
      <c r="AW153" s="8">
        <f t="shared" si="70"/>
        <v>-5.3580708854385553E-3</v>
      </c>
      <c r="AX153" s="8">
        <f t="shared" si="71"/>
        <v>4.3257843864821906E-2</v>
      </c>
      <c r="AZ153" s="11" t="s">
        <v>377</v>
      </c>
      <c r="BA153" s="8">
        <v>2.4869828207457298E-2</v>
      </c>
      <c r="BB153" s="8">
        <v>0.41431665589155692</v>
      </c>
      <c r="BE153" s="31" t="s">
        <v>332</v>
      </c>
      <c r="BF153" s="32" t="s">
        <v>333</v>
      </c>
      <c r="BG153" s="40">
        <f t="shared" si="72"/>
        <v>0.47007616619076242</v>
      </c>
      <c r="BH153" s="40">
        <f t="shared" si="73"/>
        <v>0.46776126642192462</v>
      </c>
      <c r="BI153" s="40">
        <f t="shared" si="74"/>
        <v>0.4654463666530867</v>
      </c>
      <c r="BJ153" s="40">
        <f t="shared" si="75"/>
        <v>0.46313146688424889</v>
      </c>
      <c r="BK153" s="40">
        <f t="shared" si="76"/>
        <v>0.46081656711541097</v>
      </c>
      <c r="BL153" s="40">
        <f t="shared" si="77"/>
        <v>0.45850166734657316</v>
      </c>
      <c r="BM153" s="40">
        <f t="shared" si="78"/>
        <v>0.45618676757773535</v>
      </c>
      <c r="BN153" s="40">
        <f t="shared" si="79"/>
        <v>0.44917416382500419</v>
      </c>
      <c r="BO153" s="40">
        <f t="shared" si="80"/>
        <v>0.44646087976075532</v>
      </c>
      <c r="BP153" s="40">
        <f t="shared" si="81"/>
        <v>0.44288258869533204</v>
      </c>
      <c r="BQ153" s="40">
        <f t="shared" si="82"/>
        <v>0.43994877463922466</v>
      </c>
      <c r="BR153" s="40">
        <f t="shared" si="83"/>
        <v>0.43627467565585976</v>
      </c>
      <c r="BS153" s="40">
        <f t="shared" si="84"/>
        <v>0.43306658823431277</v>
      </c>
      <c r="BT153" s="40">
        <f t="shared" si="85"/>
        <v>0.42999508585211144</v>
      </c>
      <c r="BU153" s="40">
        <f t="shared" si="86"/>
        <v>0.4282291927993791</v>
      </c>
      <c r="BV153" s="40">
        <f t="shared" si="87"/>
        <v>0.4251086544690339</v>
      </c>
      <c r="BX153" s="31" t="s">
        <v>332</v>
      </c>
      <c r="BY153" s="32" t="s">
        <v>333</v>
      </c>
      <c r="BZ153" s="40">
        <f t="shared" si="88"/>
        <v>5.3004809956522292E-2</v>
      </c>
      <c r="CA153" s="40">
        <f t="shared" si="89"/>
        <v>4.6880266748576205E-2</v>
      </c>
      <c r="CB153" s="40">
        <f t="shared" si="90"/>
        <v>5.4613358515020471E-2</v>
      </c>
      <c r="CC153" s="40">
        <f t="shared" si="91"/>
        <v>4.4184844335225015E-2</v>
      </c>
      <c r="CD153" s="40">
        <f t="shared" si="92"/>
        <v>4.5907754226059361E-2</v>
      </c>
      <c r="CE153" s="40">
        <f t="shared" si="93"/>
        <v>4.5532302666995539E-2</v>
      </c>
      <c r="CF153" s="40">
        <f t="shared" si="94"/>
        <v>3.5457472581016836E-2</v>
      </c>
      <c r="CG153" s="40">
        <f t="shared" si="95"/>
        <v>2.426503459115259E-2</v>
      </c>
      <c r="CH153" s="40">
        <f t="shared" si="96"/>
        <v>3.5759086940177043E-2</v>
      </c>
      <c r="CI153" s="40">
        <f t="shared" si="97"/>
        <v>3.35252211012384E-2</v>
      </c>
      <c r="CJ153" s="40">
        <f t="shared" si="98"/>
        <v>2.9373822267855787E-2</v>
      </c>
      <c r="CK153" s="40">
        <f t="shared" si="99"/>
        <v>2.7836585570121919E-2</v>
      </c>
      <c r="CL153" s="40">
        <f t="shared" si="100"/>
        <v>2.003270285906994E-2</v>
      </c>
      <c r="CM153" s="40">
        <f t="shared" si="101"/>
        <v>1.9846979087465244E-2</v>
      </c>
      <c r="CN153" s="40">
        <f t="shared" si="102"/>
        <v>1.0033109567889831E-2</v>
      </c>
      <c r="CO153" s="40">
        <f t="shared" si="103"/>
        <v>3.8723390962369098E-3</v>
      </c>
      <c r="CQ153" s="11"/>
      <c r="CR153" s="40"/>
    </row>
    <row r="154" spans="2:96">
      <c r="B154" s="31" t="s">
        <v>334</v>
      </c>
      <c r="C154" s="32" t="s">
        <v>335</v>
      </c>
      <c r="D154" s="152">
        <v>0.31718494660899615</v>
      </c>
      <c r="E154" s="152">
        <v>0.31763037378266479</v>
      </c>
      <c r="F154" s="152">
        <v>0.3208583816606157</v>
      </c>
      <c r="G154" s="152">
        <v>0.31921110669075742</v>
      </c>
      <c r="H154" s="152">
        <v>0.31940475337856511</v>
      </c>
      <c r="I154" s="152">
        <v>0.32113247789899185</v>
      </c>
      <c r="J154" s="152">
        <v>0.31788344623412407</v>
      </c>
      <c r="K154" s="152">
        <v>0.31701533597847026</v>
      </c>
      <c r="L154" s="152">
        <v>0.32429076955373698</v>
      </c>
      <c r="M154" s="152">
        <v>0.31186711688938967</v>
      </c>
      <c r="N154" s="152">
        <v>0.31595132273903476</v>
      </c>
      <c r="O154" s="152">
        <v>0.3200828635231292</v>
      </c>
      <c r="P154" s="152">
        <v>0.31649471439047311</v>
      </c>
      <c r="Q154" s="152">
        <v>0.3251020086897648</v>
      </c>
      <c r="R154" s="152">
        <v>0.32731610835527403</v>
      </c>
      <c r="S154" s="152">
        <v>0.32953745801913109</v>
      </c>
      <c r="T154" s="153">
        <v>4</v>
      </c>
      <c r="U154" s="8"/>
      <c r="V154" s="8"/>
      <c r="W154" s="8"/>
      <c r="X154" s="8"/>
      <c r="Y154" s="8"/>
      <c r="Z154" s="8"/>
      <c r="AA154" s="8"/>
      <c r="AB154" s="8"/>
      <c r="AD154" s="7">
        <v>9.8852623820563696</v>
      </c>
      <c r="AE154" s="7">
        <v>9.8934819681330985</v>
      </c>
      <c r="AF154" s="7">
        <v>9.8940194977581761</v>
      </c>
      <c r="AG154" s="7">
        <v>9.8969121508271272</v>
      </c>
      <c r="AH154" s="7">
        <v>9.864340196452563</v>
      </c>
      <c r="AI154" s="7">
        <v>9.8899927581800782</v>
      </c>
      <c r="AJ154" s="7">
        <v>9.8736052243366128</v>
      </c>
      <c r="AK154" s="7">
        <v>9.8530379282122489</v>
      </c>
      <c r="AL154" s="7">
        <v>9.9049903138478435</v>
      </c>
      <c r="AM154" s="7">
        <v>9.9344723281753566</v>
      </c>
      <c r="AN154" s="7">
        <v>9.9626857843922974</v>
      </c>
      <c r="AO154" s="7">
        <v>9.9698475485696108</v>
      </c>
      <c r="AP154" s="7">
        <v>9.9665466905140541</v>
      </c>
      <c r="AQ154" s="7">
        <v>9.9846921283804093</v>
      </c>
      <c r="AR154" s="7">
        <v>9.9674420127275596</v>
      </c>
      <c r="AS154" s="7">
        <v>9.9753319555236324</v>
      </c>
      <c r="AV154" s="11" t="s">
        <v>335</v>
      </c>
      <c r="AW154" s="8">
        <f t="shared" si="70"/>
        <v>3.7962654439061438E-2</v>
      </c>
      <c r="AX154" s="8">
        <f t="shared" si="71"/>
        <v>0.13858016896374456</v>
      </c>
      <c r="AZ154" s="11" t="s">
        <v>369</v>
      </c>
      <c r="BA154" s="8">
        <v>2.4997752239997739E-2</v>
      </c>
      <c r="BB154" s="8">
        <v>2.6687628794626453E-2</v>
      </c>
      <c r="BE154" s="31" t="s">
        <v>334</v>
      </c>
      <c r="BF154" s="32" t="s">
        <v>335</v>
      </c>
      <c r="BG154" s="40">
        <f t="shared" si="72"/>
        <v>0.24012005896371591</v>
      </c>
      <c r="BH154" s="40">
        <f t="shared" si="73"/>
        <v>0.23949537042188451</v>
      </c>
      <c r="BI154" s="40">
        <f t="shared" si="74"/>
        <v>0.23945451817037855</v>
      </c>
      <c r="BJ154" s="40">
        <f t="shared" si="75"/>
        <v>0.23923467653713826</v>
      </c>
      <c r="BK154" s="40">
        <f t="shared" si="76"/>
        <v>0.2417101450696052</v>
      </c>
      <c r="BL154" s="40">
        <f t="shared" si="77"/>
        <v>0.23976055037831401</v>
      </c>
      <c r="BM154" s="40">
        <f t="shared" si="78"/>
        <v>0.24100600295041741</v>
      </c>
      <c r="BN154" s="40">
        <f t="shared" si="79"/>
        <v>0.24256911745586907</v>
      </c>
      <c r="BO154" s="40">
        <f t="shared" si="80"/>
        <v>0.23862073614756385</v>
      </c>
      <c r="BP154" s="40">
        <f t="shared" si="81"/>
        <v>0.23638010305867285</v>
      </c>
      <c r="BQ154" s="40">
        <f t="shared" si="82"/>
        <v>0.23423588038618537</v>
      </c>
      <c r="BR154" s="40">
        <f t="shared" si="83"/>
        <v>0.23369158630870956</v>
      </c>
      <c r="BS154" s="40">
        <f t="shared" si="84"/>
        <v>0.23394245152093185</v>
      </c>
      <c r="BT154" s="40">
        <f t="shared" si="85"/>
        <v>0.2325633982430888</v>
      </c>
      <c r="BU154" s="40">
        <f t="shared" si="86"/>
        <v>0.23387440703270546</v>
      </c>
      <c r="BV154" s="40">
        <f t="shared" si="87"/>
        <v>0.23327477138020392</v>
      </c>
      <c r="BX154" s="31" t="s">
        <v>334</v>
      </c>
      <c r="BY154" s="32" t="s">
        <v>335</v>
      </c>
      <c r="BZ154" s="40">
        <f t="shared" si="88"/>
        <v>-7.7064887645280244E-2</v>
      </c>
      <c r="CA154" s="40">
        <f t="shared" si="89"/>
        <v>-7.8135003360780275E-2</v>
      </c>
      <c r="CB154" s="40">
        <f t="shared" si="90"/>
        <v>-8.1403863490237149E-2</v>
      </c>
      <c r="CC154" s="40">
        <f t="shared" si="91"/>
        <v>-7.997643015361916E-2</v>
      </c>
      <c r="CD154" s="40">
        <f t="shared" si="92"/>
        <v>-7.7694608308959912E-2</v>
      </c>
      <c r="CE154" s="40">
        <f t="shared" si="93"/>
        <v>-8.1371927520677845E-2</v>
      </c>
      <c r="CF154" s="40">
        <f t="shared" si="94"/>
        <v>-7.6877443283706659E-2</v>
      </c>
      <c r="CG154" s="40">
        <f t="shared" si="95"/>
        <v>-7.4446218522601193E-2</v>
      </c>
      <c r="CH154" s="40">
        <f t="shared" si="96"/>
        <v>-8.5670033406173129E-2</v>
      </c>
      <c r="CI154" s="40">
        <f t="shared" si="97"/>
        <v>-7.548701383071682E-2</v>
      </c>
      <c r="CJ154" s="40">
        <f t="shared" si="98"/>
        <v>-8.1715442352849388E-2</v>
      </c>
      <c r="CK154" s="40">
        <f t="shared" si="99"/>
        <v>-8.6391277214419637E-2</v>
      </c>
      <c r="CL154" s="40">
        <f t="shared" si="100"/>
        <v>-8.255226286954126E-2</v>
      </c>
      <c r="CM154" s="40">
        <f t="shared" si="101"/>
        <v>-9.2538610446675995E-2</v>
      </c>
      <c r="CN154" s="40">
        <f t="shared" si="102"/>
        <v>-9.3441701322568571E-2</v>
      </c>
      <c r="CO154" s="40">
        <f t="shared" si="103"/>
        <v>-9.6262686638927175E-2</v>
      </c>
      <c r="CQ154" s="11"/>
      <c r="CR154" s="40"/>
    </row>
    <row r="155" spans="2:96">
      <c r="B155" s="31" t="s">
        <v>336</v>
      </c>
      <c r="C155" s="32" t="s">
        <v>337</v>
      </c>
      <c r="D155" s="152">
        <v>0.49744786072738595</v>
      </c>
      <c r="E155" s="152">
        <v>0.49911772166661988</v>
      </c>
      <c r="F155" s="152">
        <v>0.49196720900852647</v>
      </c>
      <c r="G155" s="152">
        <v>0.49554634892107524</v>
      </c>
      <c r="H155" s="152">
        <v>0.49215797211074386</v>
      </c>
      <c r="I155" s="152">
        <v>0.48693681568288577</v>
      </c>
      <c r="J155" s="152">
        <v>0.48732733189714078</v>
      </c>
      <c r="K155" s="152">
        <v>0.48722207630570319</v>
      </c>
      <c r="L155" s="152">
        <v>0.48225334362271727</v>
      </c>
      <c r="M155" s="152">
        <v>0.48006095667442827</v>
      </c>
      <c r="N155" s="152">
        <v>0.47860867227205989</v>
      </c>
      <c r="O155" s="152">
        <v>0.47540476669210535</v>
      </c>
      <c r="P155" s="152">
        <v>0.47680355643964067</v>
      </c>
      <c r="Q155" s="152">
        <v>0.47704095969213478</v>
      </c>
      <c r="R155" s="152">
        <v>0.48146767005225072</v>
      </c>
      <c r="S155" s="152">
        <v>0.48522554176588789</v>
      </c>
      <c r="T155" s="153">
        <v>1</v>
      </c>
      <c r="U155" s="8"/>
      <c r="V155" s="8"/>
      <c r="W155" s="8"/>
      <c r="X155" s="8"/>
      <c r="Y155" s="8"/>
      <c r="Z155" s="8"/>
      <c r="AA155" s="8"/>
      <c r="AB155" s="8"/>
      <c r="AD155" s="7">
        <v>7.2220287088244222</v>
      </c>
      <c r="AE155" s="7">
        <v>7.2148042747029528</v>
      </c>
      <c r="AF155" s="7">
        <v>7.2185784144175198</v>
      </c>
      <c r="AG155" s="7">
        <v>7.2490732631917609</v>
      </c>
      <c r="AH155" s="7">
        <v>7.2839848750865901</v>
      </c>
      <c r="AI155" s="7">
        <v>7.2890407374891355</v>
      </c>
      <c r="AJ155" s="7">
        <v>7.3076231023654179</v>
      </c>
      <c r="AK155" s="7">
        <v>7.2881321188901751</v>
      </c>
      <c r="AL155" s="7">
        <v>7.3266672598904785</v>
      </c>
      <c r="AM155" s="7">
        <v>7.3579555974697852</v>
      </c>
      <c r="AN155" s="7">
        <v>7.3864900428047244</v>
      </c>
      <c r="AO155" s="7">
        <v>7.3850751612926206</v>
      </c>
      <c r="AP155" s="7">
        <v>7.4060451787164698</v>
      </c>
      <c r="AQ155" s="7">
        <v>7.4124025561589528</v>
      </c>
      <c r="AR155" s="7">
        <v>7.4082666751226034</v>
      </c>
      <c r="AS155" s="7">
        <v>7.4239480584479765</v>
      </c>
      <c r="AV155" s="11" t="s">
        <v>337</v>
      </c>
      <c r="AW155" s="8">
        <f t="shared" si="70"/>
        <v>-9.0815421396759424E-2</v>
      </c>
      <c r="AX155" s="8">
        <f t="shared" si="71"/>
        <v>0.79134792606483739</v>
      </c>
      <c r="AZ155" s="11" t="s">
        <v>385</v>
      </c>
      <c r="BA155" s="8">
        <v>2.554981019400638E-2</v>
      </c>
      <c r="BB155" s="8">
        <v>0.59712798533110645</v>
      </c>
      <c r="BE155" s="31" t="s">
        <v>336</v>
      </c>
      <c r="BF155" s="32" t="s">
        <v>337</v>
      </c>
      <c r="BG155" s="40">
        <f t="shared" si="72"/>
        <v>0.44252581812934388</v>
      </c>
      <c r="BH155" s="40">
        <f t="shared" si="73"/>
        <v>0.4430748751225756</v>
      </c>
      <c r="BI155" s="40">
        <f t="shared" si="74"/>
        <v>0.44278804050426845</v>
      </c>
      <c r="BJ155" s="40">
        <f t="shared" si="75"/>
        <v>0.44047043199742608</v>
      </c>
      <c r="BK155" s="40">
        <f t="shared" si="76"/>
        <v>0.4378171494934191</v>
      </c>
      <c r="BL155" s="40">
        <f t="shared" si="77"/>
        <v>0.43743290395082568</v>
      </c>
      <c r="BM155" s="40">
        <f t="shared" si="78"/>
        <v>0.43602064422022824</v>
      </c>
      <c r="BN155" s="40">
        <f t="shared" si="79"/>
        <v>0.43750195896434663</v>
      </c>
      <c r="BO155" s="40">
        <f t="shared" si="80"/>
        <v>0.43457328824832364</v>
      </c>
      <c r="BP155" s="40">
        <f t="shared" si="81"/>
        <v>0.43219537459229629</v>
      </c>
      <c r="BQ155" s="40">
        <f t="shared" si="82"/>
        <v>0.43002675674684088</v>
      </c>
      <c r="BR155" s="40">
        <f t="shared" si="83"/>
        <v>0.43013428774176077</v>
      </c>
      <c r="BS155" s="40">
        <f t="shared" si="84"/>
        <v>0.42854056641754823</v>
      </c>
      <c r="BT155" s="40">
        <f t="shared" si="85"/>
        <v>0.42805740573191953</v>
      </c>
      <c r="BU155" s="40">
        <f t="shared" si="86"/>
        <v>0.42837173269068207</v>
      </c>
      <c r="BV155" s="40">
        <f t="shared" si="87"/>
        <v>0.42717994755795374</v>
      </c>
      <c r="BX155" s="31" t="s">
        <v>336</v>
      </c>
      <c r="BY155" s="32" t="s">
        <v>337</v>
      </c>
      <c r="BZ155" s="40">
        <f t="shared" si="88"/>
        <v>-5.4922042598042065E-2</v>
      </c>
      <c r="CA155" s="40">
        <f t="shared" si="89"/>
        <v>-5.6042846544044289E-2</v>
      </c>
      <c r="CB155" s="40">
        <f t="shared" si="90"/>
        <v>-4.917916850425802E-2</v>
      </c>
      <c r="CC155" s="40">
        <f t="shared" si="91"/>
        <v>-5.507591692364916E-2</v>
      </c>
      <c r="CD155" s="40">
        <f t="shared" si="92"/>
        <v>-5.4340822617324758E-2</v>
      </c>
      <c r="CE155" s="40">
        <f t="shared" si="93"/>
        <v>-4.9503911732060091E-2</v>
      </c>
      <c r="CF155" s="40">
        <f t="shared" si="94"/>
        <v>-5.1306687676912544E-2</v>
      </c>
      <c r="CG155" s="40">
        <f t="shared" si="95"/>
        <v>-4.9720117341356562E-2</v>
      </c>
      <c r="CH155" s="40">
        <f t="shared" si="96"/>
        <v>-4.7680055374393626E-2</v>
      </c>
      <c r="CI155" s="40">
        <f t="shared" si="97"/>
        <v>-4.7865582082131986E-2</v>
      </c>
      <c r="CJ155" s="40">
        <f t="shared" si="98"/>
        <v>-4.858191552521901E-2</v>
      </c>
      <c r="CK155" s="40">
        <f t="shared" si="99"/>
        <v>-4.5270478950344584E-2</v>
      </c>
      <c r="CL155" s="40">
        <f t="shared" si="100"/>
        <v>-4.8262990022092445E-2</v>
      </c>
      <c r="CM155" s="40">
        <f t="shared" si="101"/>
        <v>-4.8983553960215254E-2</v>
      </c>
      <c r="CN155" s="40">
        <f t="shared" si="102"/>
        <v>-5.3095937361568646E-2</v>
      </c>
      <c r="CO155" s="40">
        <f t="shared" si="103"/>
        <v>-5.8045594207934148E-2</v>
      </c>
      <c r="CQ155" s="11"/>
      <c r="CR155" s="40"/>
    </row>
    <row r="156" spans="2:96">
      <c r="B156" s="31" t="s">
        <v>338</v>
      </c>
      <c r="C156" s="32" t="s">
        <v>339</v>
      </c>
      <c r="D156" s="152">
        <v>0.23484052639012287</v>
      </c>
      <c r="E156" s="152">
        <v>0.23294647261656393</v>
      </c>
      <c r="F156" s="152">
        <v>0.23192706814691799</v>
      </c>
      <c r="G156" s="152">
        <v>0.22790923440335548</v>
      </c>
      <c r="H156" s="152">
        <v>0.22609245209196685</v>
      </c>
      <c r="I156" s="152">
        <v>0.22425520453840442</v>
      </c>
      <c r="J156" s="152">
        <v>0.22592314734596541</v>
      </c>
      <c r="K156" s="152">
        <v>0.2254146375572697</v>
      </c>
      <c r="L156" s="152">
        <v>0.22703989110883918</v>
      </c>
      <c r="M156" s="152">
        <v>0.22791036916934815</v>
      </c>
      <c r="N156" s="152">
        <v>0.22761083873700452</v>
      </c>
      <c r="O156" s="152">
        <v>0.22719916921049241</v>
      </c>
      <c r="P156" s="152">
        <v>0.22519296051724216</v>
      </c>
      <c r="Q156" s="152">
        <v>0.22788079449429158</v>
      </c>
      <c r="R156" s="152">
        <v>0.23177558667067474</v>
      </c>
      <c r="S156" s="152">
        <v>0.23535343149690552</v>
      </c>
      <c r="T156" s="153">
        <v>4</v>
      </c>
      <c r="U156" s="8"/>
      <c r="V156" s="8"/>
      <c r="W156" s="8"/>
      <c r="X156" s="8"/>
      <c r="Y156" s="8"/>
      <c r="Z156" s="8"/>
      <c r="AA156" s="8"/>
      <c r="AB156" s="8"/>
      <c r="AD156" s="7">
        <v>8.6484776569625055</v>
      </c>
      <c r="AE156" s="7">
        <v>8.7274831996366657</v>
      </c>
      <c r="AF156" s="7">
        <v>8.8314173567210297</v>
      </c>
      <c r="AG156" s="7">
        <v>8.8491552127276538</v>
      </c>
      <c r="AH156" s="7">
        <v>8.7339914497868492</v>
      </c>
      <c r="AI156" s="7">
        <v>8.7888299309515574</v>
      </c>
      <c r="AJ156" s="7">
        <v>8.8450375827046752</v>
      </c>
      <c r="AK156" s="7">
        <v>8.8837497901023639</v>
      </c>
      <c r="AL156" s="7">
        <v>8.9100616710263427</v>
      </c>
      <c r="AM156" s="7">
        <v>8.9921299235611745</v>
      </c>
      <c r="AN156" s="7">
        <v>9.0496224201709055</v>
      </c>
      <c r="AO156" s="7">
        <v>9.1045467283140979</v>
      </c>
      <c r="AP156" s="7">
        <v>9.1753258937392985</v>
      </c>
      <c r="AQ156" s="7">
        <v>9.2332939960484524</v>
      </c>
      <c r="AR156" s="7">
        <v>9.2070085651373343</v>
      </c>
      <c r="AS156" s="7">
        <v>9.2464727386457355</v>
      </c>
      <c r="AV156" s="11" t="s">
        <v>339</v>
      </c>
      <c r="AW156" s="8">
        <f t="shared" si="70"/>
        <v>2.1322913817351785E-4</v>
      </c>
      <c r="AX156" s="8">
        <f t="shared" si="71"/>
        <v>1.410001875908393E-4</v>
      </c>
      <c r="AZ156" s="11" t="s">
        <v>220</v>
      </c>
      <c r="BA156" s="8">
        <v>2.7084475513901966E-2</v>
      </c>
      <c r="BB156" s="8">
        <v>0.39573636108743493</v>
      </c>
      <c r="BE156" s="31" t="s">
        <v>338</v>
      </c>
      <c r="BF156" s="32" t="s">
        <v>339</v>
      </c>
      <c r="BG156" s="40">
        <f t="shared" si="72"/>
        <v>0.33411569807084951</v>
      </c>
      <c r="BH156" s="40">
        <f t="shared" si="73"/>
        <v>0.32811127682761332</v>
      </c>
      <c r="BI156" s="40">
        <f t="shared" si="74"/>
        <v>0.32021228088920173</v>
      </c>
      <c r="BJ156" s="40">
        <f t="shared" si="75"/>
        <v>0.31886420383269831</v>
      </c>
      <c r="BK156" s="40">
        <f t="shared" si="76"/>
        <v>0.32761664981619942</v>
      </c>
      <c r="BL156" s="40">
        <f t="shared" si="77"/>
        <v>0.32344892524768165</v>
      </c>
      <c r="BM156" s="40">
        <f t="shared" si="78"/>
        <v>0.31917714371444461</v>
      </c>
      <c r="BN156" s="40">
        <f t="shared" si="79"/>
        <v>0.31623501595222026</v>
      </c>
      <c r="BO156" s="40">
        <f t="shared" si="80"/>
        <v>0.31423531300199792</v>
      </c>
      <c r="BP156" s="40">
        <f t="shared" si="81"/>
        <v>0.30799812580935071</v>
      </c>
      <c r="BQ156" s="40">
        <f t="shared" si="82"/>
        <v>0.30362869606701115</v>
      </c>
      <c r="BR156" s="40">
        <f t="shared" si="83"/>
        <v>0.29945444864812854</v>
      </c>
      <c r="BS156" s="40">
        <f t="shared" si="84"/>
        <v>0.29407523207581332</v>
      </c>
      <c r="BT156" s="40">
        <f t="shared" si="85"/>
        <v>0.2896696563003176</v>
      </c>
      <c r="BU156" s="40">
        <f t="shared" si="86"/>
        <v>0.2916673490495626</v>
      </c>
      <c r="BV156" s="40">
        <f t="shared" si="87"/>
        <v>0.28866807186292409</v>
      </c>
      <c r="BX156" s="31" t="s">
        <v>338</v>
      </c>
      <c r="BY156" s="32" t="s">
        <v>339</v>
      </c>
      <c r="BZ156" s="40">
        <f t="shared" si="88"/>
        <v>9.9275171680726637E-2</v>
      </c>
      <c r="CA156" s="40">
        <f t="shared" si="89"/>
        <v>9.5164804211049392E-2</v>
      </c>
      <c r="CB156" s="40">
        <f t="shared" si="90"/>
        <v>8.8285212742283736E-2</v>
      </c>
      <c r="CC156" s="40">
        <f t="shared" si="91"/>
        <v>9.0954969429342836E-2</v>
      </c>
      <c r="CD156" s="40">
        <f t="shared" si="92"/>
        <v>0.10152419772423257</v>
      </c>
      <c r="CE156" s="40">
        <f t="shared" si="93"/>
        <v>9.9193720709277233E-2</v>
      </c>
      <c r="CF156" s="40">
        <f t="shared" si="94"/>
        <v>9.3253996368479197E-2</v>
      </c>
      <c r="CG156" s="40">
        <f t="shared" si="95"/>
        <v>9.0820378394950552E-2</v>
      </c>
      <c r="CH156" s="40">
        <f t="shared" si="96"/>
        <v>8.7195421893158737E-2</v>
      </c>
      <c r="CI156" s="40">
        <f t="shared" si="97"/>
        <v>8.0087756640002561E-2</v>
      </c>
      <c r="CJ156" s="40">
        <f t="shared" si="98"/>
        <v>7.6017857330006627E-2</v>
      </c>
      <c r="CK156" s="40">
        <f t="shared" si="99"/>
        <v>7.2255279437636127E-2</v>
      </c>
      <c r="CL156" s="40">
        <f t="shared" si="100"/>
        <v>6.8882271558571156E-2</v>
      </c>
      <c r="CM156" s="40">
        <f t="shared" si="101"/>
        <v>6.1788861806026024E-2</v>
      </c>
      <c r="CN156" s="40">
        <f t="shared" si="102"/>
        <v>5.9891762378887853E-2</v>
      </c>
      <c r="CO156" s="40">
        <f t="shared" si="103"/>
        <v>5.3314640366018573E-2</v>
      </c>
      <c r="CQ156" s="11"/>
      <c r="CR156" s="40"/>
    </row>
    <row r="157" spans="2:96">
      <c r="B157" s="31" t="s">
        <v>340</v>
      </c>
      <c r="C157" s="32" t="s">
        <v>341</v>
      </c>
      <c r="D157" s="152">
        <v>0.33386221181545789</v>
      </c>
      <c r="E157" s="152">
        <v>0.32588826811770383</v>
      </c>
      <c r="F157" s="152">
        <v>0.3240312276761998</v>
      </c>
      <c r="G157" s="152">
        <v>0.31784922418338135</v>
      </c>
      <c r="H157" s="152">
        <v>0.32079142760014623</v>
      </c>
      <c r="I157" s="152">
        <v>0.32166363969857781</v>
      </c>
      <c r="J157" s="152">
        <v>0.32083592297617608</v>
      </c>
      <c r="K157" s="152">
        <v>0.32026420057085769</v>
      </c>
      <c r="L157" s="152">
        <v>0.32089970132716522</v>
      </c>
      <c r="M157" s="152">
        <v>0.31849448377254469</v>
      </c>
      <c r="N157" s="152">
        <v>0.31640458727239562</v>
      </c>
      <c r="O157" s="152">
        <v>0.31727670121323565</v>
      </c>
      <c r="P157" s="152">
        <v>0.3095831128891266</v>
      </c>
      <c r="Q157" s="152">
        <v>0.3145964903562235</v>
      </c>
      <c r="R157" s="152">
        <v>0.31633076721248726</v>
      </c>
      <c r="S157" s="152">
        <v>0.31854817489678933</v>
      </c>
      <c r="T157" s="153">
        <v>3</v>
      </c>
      <c r="U157" s="8"/>
      <c r="V157" s="8"/>
      <c r="W157" s="8"/>
      <c r="X157" s="8"/>
      <c r="Y157" s="8"/>
      <c r="Z157" s="8"/>
      <c r="AA157" s="8"/>
      <c r="AB157" s="8"/>
      <c r="AD157" s="7">
        <v>9.5841652684745</v>
      </c>
      <c r="AE157" s="7">
        <v>9.6174977096678678</v>
      </c>
      <c r="AF157" s="7">
        <v>9.7187485622282033</v>
      </c>
      <c r="AG157" s="7">
        <v>9.7798809528203829</v>
      </c>
      <c r="AH157" s="7">
        <v>9.7787859774589023</v>
      </c>
      <c r="AI157" s="7">
        <v>9.8115117123290183</v>
      </c>
      <c r="AJ157" s="7">
        <v>9.7876634541755827</v>
      </c>
      <c r="AK157" s="7">
        <v>9.7694197207749358</v>
      </c>
      <c r="AL157" s="7">
        <v>9.7195552793342443</v>
      </c>
      <c r="AM157" s="7">
        <v>9.6942663655192565</v>
      </c>
      <c r="AN157" s="7">
        <v>9.7614759439593168</v>
      </c>
      <c r="AO157" s="7">
        <v>9.8209167928815972</v>
      </c>
      <c r="AP157" s="7">
        <v>9.9083890084888022</v>
      </c>
      <c r="AQ157" s="7">
        <v>9.8770338186089344</v>
      </c>
      <c r="AR157" s="7">
        <v>9.7861811616440662</v>
      </c>
      <c r="AS157" s="7">
        <v>9.7991667042889592</v>
      </c>
      <c r="AV157" s="11" t="s">
        <v>341</v>
      </c>
      <c r="AW157" s="8">
        <f t="shared" si="70"/>
        <v>-5.5353043835466041E-2</v>
      </c>
      <c r="AX157" s="8">
        <f t="shared" si="71"/>
        <v>0.74859914814588535</v>
      </c>
      <c r="AZ157" s="11" t="s">
        <v>152</v>
      </c>
      <c r="BA157" s="8">
        <v>2.7147799637572741E-2</v>
      </c>
      <c r="BB157" s="8">
        <v>0.1197962876122082</v>
      </c>
      <c r="BE157" s="31" t="s">
        <v>340</v>
      </c>
      <c r="BF157" s="32" t="s">
        <v>341</v>
      </c>
      <c r="BG157" s="40">
        <f t="shared" si="72"/>
        <v>0.26300343959593797</v>
      </c>
      <c r="BH157" s="40">
        <f t="shared" si="73"/>
        <v>0.26047017406524198</v>
      </c>
      <c r="BI157" s="40">
        <f t="shared" si="74"/>
        <v>0.2527751092706565</v>
      </c>
      <c r="BJ157" s="40">
        <f t="shared" si="75"/>
        <v>0.24812904758565091</v>
      </c>
      <c r="BK157" s="40">
        <f t="shared" si="76"/>
        <v>0.24821226571312338</v>
      </c>
      <c r="BL157" s="40">
        <f t="shared" si="77"/>
        <v>0.24572510986299456</v>
      </c>
      <c r="BM157" s="40">
        <f t="shared" si="78"/>
        <v>0.2475375774826557</v>
      </c>
      <c r="BN157" s="40">
        <f t="shared" si="79"/>
        <v>0.24892410122110487</v>
      </c>
      <c r="BO157" s="40">
        <f t="shared" si="80"/>
        <v>0.25271379877059741</v>
      </c>
      <c r="BP157" s="40">
        <f t="shared" si="81"/>
        <v>0.25463575622053647</v>
      </c>
      <c r="BQ157" s="40">
        <f t="shared" si="82"/>
        <v>0.24952782825909192</v>
      </c>
      <c r="BR157" s="40">
        <f t="shared" si="83"/>
        <v>0.24501032374099863</v>
      </c>
      <c r="BS157" s="40">
        <f t="shared" si="84"/>
        <v>0.23836243535485102</v>
      </c>
      <c r="BT157" s="40">
        <f t="shared" si="85"/>
        <v>0.240745429785721</v>
      </c>
      <c r="BU157" s="40">
        <f t="shared" si="86"/>
        <v>0.24765023171505096</v>
      </c>
      <c r="BV157" s="40">
        <f t="shared" si="87"/>
        <v>0.2466633304740391</v>
      </c>
      <c r="BX157" s="31" t="s">
        <v>340</v>
      </c>
      <c r="BY157" s="32" t="s">
        <v>341</v>
      </c>
      <c r="BZ157" s="40">
        <f t="shared" si="88"/>
        <v>-7.0858772219519917E-2</v>
      </c>
      <c r="CA157" s="40">
        <f t="shared" si="89"/>
        <v>-6.541809405246185E-2</v>
      </c>
      <c r="CB157" s="40">
        <f t="shared" si="90"/>
        <v>-7.1256118405543301E-2</v>
      </c>
      <c r="CC157" s="40">
        <f t="shared" si="91"/>
        <v>-6.9720176597730443E-2</v>
      </c>
      <c r="CD157" s="40">
        <f t="shared" si="92"/>
        <v>-7.2579161887022847E-2</v>
      </c>
      <c r="CE157" s="40">
        <f t="shared" si="93"/>
        <v>-7.5938529835583246E-2</v>
      </c>
      <c r="CF157" s="40">
        <f t="shared" si="94"/>
        <v>-7.3298345493520378E-2</v>
      </c>
      <c r="CG157" s="40">
        <f t="shared" si="95"/>
        <v>-7.1340099349752828E-2</v>
      </c>
      <c r="CH157" s="40">
        <f t="shared" si="96"/>
        <v>-6.8185902556567812E-2</v>
      </c>
      <c r="CI157" s="40">
        <f t="shared" si="97"/>
        <v>-6.3858727552008221E-2</v>
      </c>
      <c r="CJ157" s="40">
        <f t="shared" si="98"/>
        <v>-6.6876759013303699E-2</v>
      </c>
      <c r="CK157" s="40">
        <f t="shared" si="99"/>
        <v>-7.226637747223702E-2</v>
      </c>
      <c r="CL157" s="40">
        <f t="shared" si="100"/>
        <v>-7.1220677534275578E-2</v>
      </c>
      <c r="CM157" s="40">
        <f t="shared" si="101"/>
        <v>-7.3851060570502503E-2</v>
      </c>
      <c r="CN157" s="40">
        <f t="shared" si="102"/>
        <v>-6.8680535497436301E-2</v>
      </c>
      <c r="CO157" s="40">
        <f t="shared" si="103"/>
        <v>-7.1884844422750227E-2</v>
      </c>
      <c r="CQ157" s="11"/>
      <c r="CR157" s="40"/>
    </row>
    <row r="158" spans="2:96">
      <c r="B158" s="31" t="s">
        <v>342</v>
      </c>
      <c r="C158" s="32" t="s">
        <v>343</v>
      </c>
      <c r="D158" s="152">
        <v>0.57514139543069021</v>
      </c>
      <c r="E158" s="152">
        <v>0.57357574711788473</v>
      </c>
      <c r="F158" s="152">
        <v>0.56885353697649199</v>
      </c>
      <c r="G158" s="152">
        <v>0.5720975699607963</v>
      </c>
      <c r="H158" s="152">
        <v>0.56281022591589358</v>
      </c>
      <c r="I158" s="152">
        <v>0.55820604200380586</v>
      </c>
      <c r="J158" s="152">
        <v>0.56136099891329261</v>
      </c>
      <c r="K158" s="152">
        <v>0.57010669741334863</v>
      </c>
      <c r="L158" s="152">
        <v>0.56286091765756974</v>
      </c>
      <c r="M158" s="152">
        <v>0.55091167910201477</v>
      </c>
      <c r="N158" s="152">
        <v>0.55428413470011806</v>
      </c>
      <c r="O158" s="152">
        <v>0.5578075719748179</v>
      </c>
      <c r="P158" s="152">
        <v>0.55671601905175339</v>
      </c>
      <c r="Q158" s="152">
        <v>0.5575076661844317</v>
      </c>
      <c r="R158" s="152">
        <v>0.56104608811926548</v>
      </c>
      <c r="S158" s="152">
        <v>0.56364067741805968</v>
      </c>
      <c r="T158" s="153">
        <v>1</v>
      </c>
      <c r="U158" s="8"/>
      <c r="V158" s="8"/>
      <c r="W158" s="8"/>
      <c r="X158" s="8"/>
      <c r="Y158" s="8"/>
      <c r="Z158" s="8"/>
      <c r="AA158" s="8"/>
      <c r="AB158" s="8"/>
      <c r="AD158" s="7">
        <v>6.2785391495683101</v>
      </c>
      <c r="AE158" s="7">
        <v>6.326901929614059</v>
      </c>
      <c r="AF158" s="7">
        <v>6.1388206705733133</v>
      </c>
      <c r="AG158" s="7">
        <v>6.1197662645527044</v>
      </c>
      <c r="AH158" s="7">
        <v>6.0174890757204693</v>
      </c>
      <c r="AI158" s="7">
        <v>6.0300301125890448</v>
      </c>
      <c r="AJ158" s="7">
        <v>6.1644997303920386</v>
      </c>
      <c r="AK158" s="7">
        <v>6.3684027578826115</v>
      </c>
      <c r="AL158" s="7">
        <v>6.4157584961412502</v>
      </c>
      <c r="AM158" s="7">
        <v>6.4481564916396268</v>
      </c>
      <c r="AN158" s="7">
        <v>6.4813837770093059</v>
      </c>
      <c r="AO158" s="7">
        <v>6.5200899513172041</v>
      </c>
      <c r="AP158" s="7">
        <v>6.554532531605382</v>
      </c>
      <c r="AQ158" s="7">
        <v>6.5829941002759087</v>
      </c>
      <c r="AR158" s="7">
        <v>6.5980651146468734</v>
      </c>
      <c r="AS158" s="7">
        <v>6.6332538967107961</v>
      </c>
      <c r="AV158" s="11" t="s">
        <v>343</v>
      </c>
      <c r="AW158" s="8">
        <f t="shared" si="70"/>
        <v>-1.3101769655067373E-2</v>
      </c>
      <c r="AX158" s="8">
        <f t="shared" si="71"/>
        <v>0.14358658851753422</v>
      </c>
      <c r="AZ158" s="11" t="s">
        <v>210</v>
      </c>
      <c r="BA158" s="8">
        <v>2.790230795033094E-2</v>
      </c>
      <c r="BB158" s="8">
        <v>6.5904890130254579E-2</v>
      </c>
      <c r="BE158" s="31" t="s">
        <v>342</v>
      </c>
      <c r="BF158" s="32" t="s">
        <v>343</v>
      </c>
      <c r="BG158" s="40">
        <f t="shared" si="72"/>
        <v>0.51423102463280834</v>
      </c>
      <c r="BH158" s="40">
        <f t="shared" si="73"/>
        <v>0.5105554533493315</v>
      </c>
      <c r="BI158" s="40">
        <f t="shared" si="74"/>
        <v>0.52484962903642818</v>
      </c>
      <c r="BJ158" s="40">
        <f t="shared" si="75"/>
        <v>0.52629776389399441</v>
      </c>
      <c r="BK158" s="40">
        <f t="shared" si="76"/>
        <v>0.53407083024524427</v>
      </c>
      <c r="BL158" s="40">
        <f t="shared" si="77"/>
        <v>0.53311771144323261</v>
      </c>
      <c r="BM158" s="40">
        <f t="shared" si="78"/>
        <v>0.52289802049020495</v>
      </c>
      <c r="BN158" s="40">
        <f t="shared" si="79"/>
        <v>0.50740139040092147</v>
      </c>
      <c r="BO158" s="40">
        <f t="shared" si="80"/>
        <v>0.50380235429326503</v>
      </c>
      <c r="BP158" s="40">
        <f t="shared" si="81"/>
        <v>0.50134010663538831</v>
      </c>
      <c r="BQ158" s="40">
        <f t="shared" si="82"/>
        <v>0.49881483294729273</v>
      </c>
      <c r="BR158" s="40">
        <f t="shared" si="83"/>
        <v>0.49587316369989243</v>
      </c>
      <c r="BS158" s="40">
        <f t="shared" si="84"/>
        <v>0.49325552759799091</v>
      </c>
      <c r="BT158" s="40">
        <f t="shared" si="85"/>
        <v>0.49109244837903088</v>
      </c>
      <c r="BU158" s="40">
        <f t="shared" si="86"/>
        <v>0.48994705128683758</v>
      </c>
      <c r="BV158" s="40">
        <f t="shared" si="87"/>
        <v>0.48727270384997945</v>
      </c>
      <c r="BX158" s="31" t="s">
        <v>342</v>
      </c>
      <c r="BY158" s="32" t="s">
        <v>343</v>
      </c>
      <c r="BZ158" s="40">
        <f t="shared" si="88"/>
        <v>-6.0910370797881863E-2</v>
      </c>
      <c r="CA158" s="40">
        <f t="shared" si="89"/>
        <v>-6.3020293768553226E-2</v>
      </c>
      <c r="CB158" s="40">
        <f t="shared" si="90"/>
        <v>-4.4003907940063813E-2</v>
      </c>
      <c r="CC158" s="40">
        <f t="shared" si="91"/>
        <v>-4.5799806066801896E-2</v>
      </c>
      <c r="CD158" s="40">
        <f t="shared" si="92"/>
        <v>-2.8739395670649315E-2</v>
      </c>
      <c r="CE158" s="40">
        <f t="shared" si="93"/>
        <v>-2.5088330560573247E-2</v>
      </c>
      <c r="CF158" s="40">
        <f t="shared" si="94"/>
        <v>-3.8462978423087657E-2</v>
      </c>
      <c r="CG158" s="40">
        <f t="shared" si="95"/>
        <v>-6.2705307012427158E-2</v>
      </c>
      <c r="CH158" s="40">
        <f t="shared" si="96"/>
        <v>-5.9058563364304706E-2</v>
      </c>
      <c r="CI158" s="40">
        <f t="shared" si="97"/>
        <v>-4.9571572466626468E-2</v>
      </c>
      <c r="CJ158" s="40">
        <f t="shared" si="98"/>
        <v>-5.5469301752825328E-2</v>
      </c>
      <c r="CK158" s="40">
        <f t="shared" si="99"/>
        <v>-6.1934408274925468E-2</v>
      </c>
      <c r="CL158" s="40">
        <f t="shared" si="100"/>
        <v>-6.346049145376248E-2</v>
      </c>
      <c r="CM158" s="40">
        <f t="shared" si="101"/>
        <v>-6.6415217805400828E-2</v>
      </c>
      <c r="CN158" s="40">
        <f t="shared" si="102"/>
        <v>-7.1099036832427909E-2</v>
      </c>
      <c r="CO158" s="40">
        <f t="shared" si="103"/>
        <v>-7.6367973568080227E-2</v>
      </c>
      <c r="CQ158" s="11"/>
      <c r="CR158" s="40"/>
    </row>
    <row r="159" spans="2:96">
      <c r="B159" s="31" t="s">
        <v>344</v>
      </c>
      <c r="C159" s="32" t="s">
        <v>345</v>
      </c>
      <c r="D159" s="152">
        <v>0.29066634802821184</v>
      </c>
      <c r="E159" s="152">
        <v>0.29031161284513263</v>
      </c>
      <c r="F159" s="152">
        <v>0.28999752806855744</v>
      </c>
      <c r="G159" s="152">
        <v>0.2885177941563114</v>
      </c>
      <c r="H159" s="152">
        <v>0.28832972563989884</v>
      </c>
      <c r="I159" s="152">
        <v>0.28778267338364888</v>
      </c>
      <c r="J159" s="152">
        <v>0.28744481496906549</v>
      </c>
      <c r="K159" s="152">
        <v>0.28697187118862849</v>
      </c>
      <c r="L159" s="152">
        <v>0.28649892740819155</v>
      </c>
      <c r="M159" s="152">
        <v>0.28567038606677891</v>
      </c>
      <c r="N159" s="152">
        <v>0.28463419431886222</v>
      </c>
      <c r="O159" s="152">
        <v>0.28401198989550525</v>
      </c>
      <c r="P159" s="152">
        <v>0.28306246839897747</v>
      </c>
      <c r="Q159" s="152">
        <v>0.282116280235783</v>
      </c>
      <c r="R159" s="152">
        <v>0.28526072854439727</v>
      </c>
      <c r="S159" s="152">
        <v>0.28910851018634487</v>
      </c>
      <c r="T159" s="153">
        <v>4</v>
      </c>
      <c r="U159" s="8"/>
      <c r="V159" s="8"/>
      <c r="W159" s="8"/>
      <c r="X159" s="8"/>
      <c r="Y159" s="8"/>
      <c r="Z159" s="8"/>
      <c r="AA159" s="8"/>
      <c r="AB159" s="8"/>
      <c r="AD159" s="7">
        <v>10.339892667399313</v>
      </c>
      <c r="AE159" s="7">
        <v>10.374266704433257</v>
      </c>
      <c r="AF159" s="7">
        <v>10.420814407384857</v>
      </c>
      <c r="AG159" s="7">
        <v>10.372970653496097</v>
      </c>
      <c r="AH159" s="7">
        <v>10.434529578359522</v>
      </c>
      <c r="AI159" s="7">
        <v>10.513058620476158</v>
      </c>
      <c r="AJ159" s="7">
        <v>10.461811763134333</v>
      </c>
      <c r="AK159" s="7">
        <v>10.493400408953867</v>
      </c>
      <c r="AL159" s="7">
        <v>10.542391185779785</v>
      </c>
      <c r="AM159" s="7">
        <v>10.621332947123468</v>
      </c>
      <c r="AN159" s="7">
        <v>10.722701205103423</v>
      </c>
      <c r="AO159" s="7">
        <v>10.774286196731303</v>
      </c>
      <c r="AP159" s="7">
        <v>10.814542434295308</v>
      </c>
      <c r="AQ159" s="7">
        <v>10.778994509345566</v>
      </c>
      <c r="AR159" s="7">
        <v>10.735913577804164</v>
      </c>
      <c r="AS159" s="7">
        <v>10.770997608226404</v>
      </c>
      <c r="AV159" s="11" t="s">
        <v>345</v>
      </c>
      <c r="AW159" s="8">
        <f t="shared" si="70"/>
        <v>-1.2472288071599018E-2</v>
      </c>
      <c r="AX159" s="8">
        <f t="shared" si="71"/>
        <v>0.66094196700581198</v>
      </c>
      <c r="AZ159" s="11" t="s">
        <v>317</v>
      </c>
      <c r="BA159" s="8">
        <v>3.195661693168457E-2</v>
      </c>
      <c r="BB159" s="8">
        <v>0.74213266774088527</v>
      </c>
      <c r="BE159" s="31" t="s">
        <v>344</v>
      </c>
      <c r="BF159" s="32" t="s">
        <v>345</v>
      </c>
      <c r="BG159" s="40">
        <f t="shared" si="72"/>
        <v>0.2055681572776521</v>
      </c>
      <c r="BH159" s="40">
        <f t="shared" si="73"/>
        <v>0.20295573046307247</v>
      </c>
      <c r="BI159" s="40">
        <f t="shared" si="74"/>
        <v>0.1994181050387509</v>
      </c>
      <c r="BJ159" s="40">
        <f t="shared" si="75"/>
        <v>0.20305423033429659</v>
      </c>
      <c r="BK159" s="40">
        <f t="shared" si="76"/>
        <v>0.19837575204467628</v>
      </c>
      <c r="BL159" s="40">
        <f t="shared" si="77"/>
        <v>0.19240754484381195</v>
      </c>
      <c r="BM159" s="40">
        <f t="shared" si="78"/>
        <v>0.19630230600179066</v>
      </c>
      <c r="BN159" s="40">
        <f t="shared" si="79"/>
        <v>0.19390156891950605</v>
      </c>
      <c r="BO159" s="40">
        <f t="shared" si="80"/>
        <v>0.19017826988073627</v>
      </c>
      <c r="BP159" s="40">
        <f t="shared" si="81"/>
        <v>0.18417869601861636</v>
      </c>
      <c r="BQ159" s="40">
        <f t="shared" si="82"/>
        <v>0.17647470841213986</v>
      </c>
      <c r="BR159" s="40">
        <f t="shared" si="83"/>
        <v>0.17255424904842087</v>
      </c>
      <c r="BS159" s="40">
        <f t="shared" si="84"/>
        <v>0.16949477499355647</v>
      </c>
      <c r="BT159" s="40">
        <f t="shared" si="85"/>
        <v>0.172196417289737</v>
      </c>
      <c r="BU159" s="40">
        <f t="shared" si="86"/>
        <v>0.17547056808688355</v>
      </c>
      <c r="BV159" s="40">
        <f t="shared" si="87"/>
        <v>0.17280418177479329</v>
      </c>
      <c r="BX159" s="31" t="s">
        <v>344</v>
      </c>
      <c r="BY159" s="32" t="s">
        <v>345</v>
      </c>
      <c r="BZ159" s="40">
        <f t="shared" si="88"/>
        <v>-8.5098190750559743E-2</v>
      </c>
      <c r="CA159" s="40">
        <f t="shared" si="89"/>
        <v>-8.7355882382060157E-2</v>
      </c>
      <c r="CB159" s="40">
        <f t="shared" si="90"/>
        <v>-9.0579423029806538E-2</v>
      </c>
      <c r="CC159" s="40">
        <f t="shared" si="91"/>
        <v>-8.546356382201481E-2</v>
      </c>
      <c r="CD159" s="40">
        <f t="shared" si="92"/>
        <v>-8.9953973595222558E-2</v>
      </c>
      <c r="CE159" s="40">
        <f t="shared" si="93"/>
        <v>-9.5375128539836929E-2</v>
      </c>
      <c r="CF159" s="40">
        <f t="shared" si="94"/>
        <v>-9.1142508967274827E-2</v>
      </c>
      <c r="CG159" s="40">
        <f t="shared" si="95"/>
        <v>-9.307030226912244E-2</v>
      </c>
      <c r="CH159" s="40">
        <f t="shared" si="96"/>
        <v>-9.6320657527455278E-2</v>
      </c>
      <c r="CI159" s="40">
        <f t="shared" si="97"/>
        <v>-0.10149169004816255</v>
      </c>
      <c r="CJ159" s="40">
        <f t="shared" si="98"/>
        <v>-0.10815948590672236</v>
      </c>
      <c r="CK159" s="40">
        <f t="shared" si="99"/>
        <v>-0.11145774084708437</v>
      </c>
      <c r="CL159" s="40">
        <f t="shared" si="100"/>
        <v>-0.113567693405421</v>
      </c>
      <c r="CM159" s="40">
        <f t="shared" si="101"/>
        <v>-0.109919862946046</v>
      </c>
      <c r="CN159" s="40">
        <f t="shared" si="102"/>
        <v>-0.10979016045751372</v>
      </c>
      <c r="CO159" s="40">
        <f t="shared" si="103"/>
        <v>-0.11630432841155158</v>
      </c>
      <c r="CQ159" s="11"/>
      <c r="CR159" s="40"/>
    </row>
    <row r="160" spans="2:96">
      <c r="B160" s="31" t="s">
        <v>346</v>
      </c>
      <c r="C160" s="32" t="s">
        <v>347</v>
      </c>
      <c r="D160" s="152">
        <v>0.20505027655181399</v>
      </c>
      <c r="E160" s="152">
        <v>0.20508360537210621</v>
      </c>
      <c r="F160" s="152">
        <v>0.20404966380577058</v>
      </c>
      <c r="G160" s="152">
        <v>0.20321627251914706</v>
      </c>
      <c r="H160" s="152">
        <v>0.20162477618462024</v>
      </c>
      <c r="I160" s="152">
        <v>0.20297826319740531</v>
      </c>
      <c r="J160" s="152">
        <v>0.2041519137143375</v>
      </c>
      <c r="K160" s="152">
        <v>0.20085704492014558</v>
      </c>
      <c r="L160" s="152">
        <v>0.2012054961493582</v>
      </c>
      <c r="M160" s="152">
        <v>0.20092413539479478</v>
      </c>
      <c r="N160" s="152">
        <v>0.20202472427040688</v>
      </c>
      <c r="O160" s="152">
        <v>0.20305564745183877</v>
      </c>
      <c r="P160" s="152">
        <v>0.20490701840936321</v>
      </c>
      <c r="Q160" s="152">
        <v>0.20465412258098117</v>
      </c>
      <c r="R160" s="152">
        <v>0.21218695180685998</v>
      </c>
      <c r="S160" s="152">
        <v>0.21616921688342972</v>
      </c>
      <c r="T160" s="153">
        <v>5</v>
      </c>
      <c r="U160" s="8"/>
      <c r="V160" s="8"/>
      <c r="W160" s="8"/>
      <c r="X160" s="8"/>
      <c r="Y160" s="8"/>
      <c r="Z160" s="8"/>
      <c r="AA160" s="8"/>
      <c r="AB160" s="8"/>
      <c r="AD160" s="7">
        <v>9.2658968440555665</v>
      </c>
      <c r="AE160" s="7">
        <v>9.3412423277101535</v>
      </c>
      <c r="AF160" s="7">
        <v>9.3952525091501755</v>
      </c>
      <c r="AG160" s="7">
        <v>9.4365257155358595</v>
      </c>
      <c r="AH160" s="7">
        <v>9.4359864467285295</v>
      </c>
      <c r="AI160" s="7">
        <v>9.4507775161650898</v>
      </c>
      <c r="AJ160" s="7">
        <v>9.4868587459983633</v>
      </c>
      <c r="AK160" s="7">
        <v>9.5316950550846506</v>
      </c>
      <c r="AL160" s="7">
        <v>9.5782751461101814</v>
      </c>
      <c r="AM160" s="7">
        <v>9.6268359066383216</v>
      </c>
      <c r="AN160" s="7">
        <v>9.6905171545473188</v>
      </c>
      <c r="AO160" s="7">
        <v>9.7713097392792765</v>
      </c>
      <c r="AP160" s="7">
        <v>9.8707777946081396</v>
      </c>
      <c r="AQ160" s="7">
        <v>9.9289305270596735</v>
      </c>
      <c r="AR160" s="7">
        <v>9.8627948993354231</v>
      </c>
      <c r="AS160" s="7">
        <v>9.907503981034834</v>
      </c>
      <c r="AV160" s="11" t="s">
        <v>347</v>
      </c>
      <c r="AW160" s="8">
        <f t="shared" si="70"/>
        <v>8.9259417493510289E-3</v>
      </c>
      <c r="AX160" s="8">
        <f t="shared" si="71"/>
        <v>0.21904788727131824</v>
      </c>
      <c r="AZ160" s="11" t="s">
        <v>367</v>
      </c>
      <c r="BA160" s="8">
        <v>3.2072900918507397E-2</v>
      </c>
      <c r="BB160" s="8">
        <v>0.34131480461768138</v>
      </c>
      <c r="BE160" s="31" t="s">
        <v>346</v>
      </c>
      <c r="BF160" s="32" t="s">
        <v>347</v>
      </c>
      <c r="BG160" s="40">
        <f t="shared" si="72"/>
        <v>0.28719183985177688</v>
      </c>
      <c r="BH160" s="40">
        <f t="shared" si="73"/>
        <v>0.28146558309402825</v>
      </c>
      <c r="BI160" s="40">
        <f t="shared" si="74"/>
        <v>0.27736080930458662</v>
      </c>
      <c r="BJ160" s="40">
        <f t="shared" si="75"/>
        <v>0.2742240456192746</v>
      </c>
      <c r="BK160" s="40">
        <f t="shared" si="76"/>
        <v>0.27426503004863168</v>
      </c>
      <c r="BL160" s="40">
        <f t="shared" si="77"/>
        <v>0.27314090877145314</v>
      </c>
      <c r="BM160" s="40">
        <f t="shared" si="78"/>
        <v>0.27039873530412439</v>
      </c>
      <c r="BN160" s="40">
        <f t="shared" si="79"/>
        <v>0.26699117581356646</v>
      </c>
      <c r="BO160" s="40">
        <f t="shared" si="80"/>
        <v>0.26345108889562618</v>
      </c>
      <c r="BP160" s="40">
        <f t="shared" si="81"/>
        <v>0.2597604710954875</v>
      </c>
      <c r="BQ160" s="40">
        <f t="shared" si="82"/>
        <v>0.25492069625440372</v>
      </c>
      <c r="BR160" s="40">
        <f t="shared" si="83"/>
        <v>0.24878045981477492</v>
      </c>
      <c r="BS160" s="40">
        <f t="shared" si="84"/>
        <v>0.24122088760978133</v>
      </c>
      <c r="BT160" s="40">
        <f t="shared" si="85"/>
        <v>0.23680127994346478</v>
      </c>
      <c r="BU160" s="40">
        <f t="shared" si="86"/>
        <v>0.24182758765050782</v>
      </c>
      <c r="BV160" s="40">
        <f t="shared" si="87"/>
        <v>0.23842969744135256</v>
      </c>
      <c r="BX160" s="31" t="s">
        <v>346</v>
      </c>
      <c r="BY160" s="32" t="s">
        <v>347</v>
      </c>
      <c r="BZ160" s="40">
        <f t="shared" si="88"/>
        <v>8.2141563299962889E-2</v>
      </c>
      <c r="CA160" s="40">
        <f t="shared" si="89"/>
        <v>7.638197772192204E-2</v>
      </c>
      <c r="CB160" s="40">
        <f t="shared" si="90"/>
        <v>7.3311145498816038E-2</v>
      </c>
      <c r="CC160" s="40">
        <f t="shared" si="91"/>
        <v>7.1007773100127541E-2</v>
      </c>
      <c r="CD160" s="40">
        <f t="shared" si="92"/>
        <v>7.2640253864011434E-2</v>
      </c>
      <c r="CE160" s="40">
        <f t="shared" si="93"/>
        <v>7.0162645574047833E-2</v>
      </c>
      <c r="CF160" s="40">
        <f t="shared" si="94"/>
        <v>6.6246821589786897E-2</v>
      </c>
      <c r="CG160" s="40">
        <f t="shared" si="95"/>
        <v>6.6134130893420878E-2</v>
      </c>
      <c r="CH160" s="40">
        <f t="shared" si="96"/>
        <v>6.224559274626798E-2</v>
      </c>
      <c r="CI160" s="40">
        <f t="shared" si="97"/>
        <v>5.8836335700692716E-2</v>
      </c>
      <c r="CJ160" s="40">
        <f t="shared" si="98"/>
        <v>5.2895971983996842E-2</v>
      </c>
      <c r="CK160" s="40">
        <f t="shared" si="99"/>
        <v>4.5724812362936157E-2</v>
      </c>
      <c r="CL160" s="40">
        <f t="shared" si="100"/>
        <v>3.6313869200418125E-2</v>
      </c>
      <c r="CM160" s="40">
        <f t="shared" si="101"/>
        <v>3.2147157362483608E-2</v>
      </c>
      <c r="CN160" s="40">
        <f t="shared" si="102"/>
        <v>2.9640635843647845E-2</v>
      </c>
      <c r="CO160" s="40">
        <f t="shared" si="103"/>
        <v>2.2260480557922846E-2</v>
      </c>
      <c r="CQ160" s="11"/>
      <c r="CR160" s="40"/>
    </row>
    <row r="161" spans="2:96">
      <c r="B161" s="31" t="s">
        <v>348</v>
      </c>
      <c r="C161" s="32" t="s">
        <v>349</v>
      </c>
      <c r="D161" s="152">
        <v>0.1877503907113596</v>
      </c>
      <c r="E161" s="152">
        <v>0.18607244041550461</v>
      </c>
      <c r="F161" s="152">
        <v>0.18685282345298304</v>
      </c>
      <c r="G161" s="152">
        <v>0.17878382977112661</v>
      </c>
      <c r="H161" s="152">
        <v>0.19241280483977841</v>
      </c>
      <c r="I161" s="152">
        <v>0.17411393437997494</v>
      </c>
      <c r="J161" s="152">
        <v>0.1794742276726172</v>
      </c>
      <c r="K161" s="152">
        <v>0.17537021506752012</v>
      </c>
      <c r="L161" s="152">
        <v>0.17949660535770873</v>
      </c>
      <c r="M161" s="152">
        <v>0.1769678427234318</v>
      </c>
      <c r="N161" s="152">
        <v>0.1759343507236413</v>
      </c>
      <c r="O161" s="152">
        <v>0.18054296822735796</v>
      </c>
      <c r="P161" s="152">
        <v>0.17803615520993585</v>
      </c>
      <c r="Q161" s="152">
        <v>0.17881237393715002</v>
      </c>
      <c r="R161" s="152">
        <v>0.1831850235883499</v>
      </c>
      <c r="S161" s="152">
        <v>0.18766336833056815</v>
      </c>
      <c r="T161" s="153">
        <v>4</v>
      </c>
      <c r="U161" s="8"/>
      <c r="V161" s="8"/>
      <c r="W161" s="8"/>
      <c r="X161" s="8"/>
      <c r="Y161" s="8"/>
      <c r="Z161" s="8"/>
      <c r="AA161" s="8"/>
      <c r="AB161" s="8"/>
      <c r="AD161" s="7">
        <v>9.675704745191025</v>
      </c>
      <c r="AE161" s="7">
        <v>9.7103072608066707</v>
      </c>
      <c r="AF161" s="7">
        <v>9.7607470292321228</v>
      </c>
      <c r="AG161" s="7">
        <v>9.7974859840024191</v>
      </c>
      <c r="AH161" s="7">
        <v>9.8482929126487608</v>
      </c>
      <c r="AI161" s="7">
        <v>9.8894834638546136</v>
      </c>
      <c r="AJ161" s="7">
        <v>9.9160695910515582</v>
      </c>
      <c r="AK161" s="7">
        <v>9.9540337480701258</v>
      </c>
      <c r="AL161" s="7">
        <v>9.9811394387403265</v>
      </c>
      <c r="AM161" s="7">
        <v>10.022460294387592</v>
      </c>
      <c r="AN161" s="7">
        <v>10.064653994295046</v>
      </c>
      <c r="AO161" s="7">
        <v>10.117946639470711</v>
      </c>
      <c r="AP161" s="7">
        <v>10.178108505726115</v>
      </c>
      <c r="AQ161" s="7">
        <v>10.21085625057845</v>
      </c>
      <c r="AR161" s="7">
        <v>10.11885770693315</v>
      </c>
      <c r="AS161" s="7">
        <v>10.155071420962104</v>
      </c>
      <c r="AV161" s="11" t="s">
        <v>349</v>
      </c>
      <c r="AW161" s="8">
        <f t="shared" si="70"/>
        <v>-1.1586906316985762E-2</v>
      </c>
      <c r="AX161" s="8">
        <f t="shared" si="71"/>
        <v>0.13903381070254567</v>
      </c>
      <c r="AZ161" s="11" t="s">
        <v>196</v>
      </c>
      <c r="BA161" s="8">
        <v>3.2270672101807514E-2</v>
      </c>
      <c r="BB161" s="8">
        <v>0.22745087344682385</v>
      </c>
      <c r="BE161" s="31" t="s">
        <v>348</v>
      </c>
      <c r="BF161" s="32" t="s">
        <v>349</v>
      </c>
      <c r="BG161" s="40">
        <f t="shared" si="72"/>
        <v>0.2560464393654821</v>
      </c>
      <c r="BH161" s="40">
        <f t="shared" si="73"/>
        <v>0.25341664817869303</v>
      </c>
      <c r="BI161" s="40">
        <f t="shared" si="74"/>
        <v>0.24958322577835867</v>
      </c>
      <c r="BJ161" s="40">
        <f t="shared" si="75"/>
        <v>0.24679106521581606</v>
      </c>
      <c r="BK161" s="40">
        <f t="shared" si="76"/>
        <v>0.24292973863869416</v>
      </c>
      <c r="BL161" s="40">
        <f t="shared" si="77"/>
        <v>0.23979925674704938</v>
      </c>
      <c r="BM161" s="40">
        <f t="shared" si="78"/>
        <v>0.23777871108008153</v>
      </c>
      <c r="BN161" s="40">
        <f t="shared" si="79"/>
        <v>0.23489343514667038</v>
      </c>
      <c r="BO161" s="40">
        <f t="shared" si="80"/>
        <v>0.23283340265573516</v>
      </c>
      <c r="BP161" s="40">
        <f t="shared" si="81"/>
        <v>0.22969301762654293</v>
      </c>
      <c r="BQ161" s="40">
        <f t="shared" si="82"/>
        <v>0.22648629643357643</v>
      </c>
      <c r="BR161" s="40">
        <f t="shared" si="83"/>
        <v>0.22243605540022593</v>
      </c>
      <c r="BS161" s="40">
        <f t="shared" si="84"/>
        <v>0.21786375356481524</v>
      </c>
      <c r="BT161" s="40">
        <f t="shared" si="85"/>
        <v>0.21537492495603772</v>
      </c>
      <c r="BU161" s="40">
        <f t="shared" si="86"/>
        <v>0.22236681427308058</v>
      </c>
      <c r="BV161" s="40">
        <f t="shared" si="87"/>
        <v>0.21961457200688006</v>
      </c>
      <c r="BX161" s="31" t="s">
        <v>348</v>
      </c>
      <c r="BY161" s="32" t="s">
        <v>349</v>
      </c>
      <c r="BZ161" s="40">
        <f t="shared" si="88"/>
        <v>6.8296048654122504E-2</v>
      </c>
      <c r="CA161" s="40">
        <f t="shared" si="89"/>
        <v>6.7344207763188418E-2</v>
      </c>
      <c r="CB161" s="40">
        <f t="shared" si="90"/>
        <v>6.2730402325375634E-2</v>
      </c>
      <c r="CC161" s="40">
        <f t="shared" si="91"/>
        <v>6.8007235444689451E-2</v>
      </c>
      <c r="CD161" s="40">
        <f t="shared" si="92"/>
        <v>5.0516933798915753E-2</v>
      </c>
      <c r="CE161" s="40">
        <f t="shared" si="93"/>
        <v>6.5685322367074445E-2</v>
      </c>
      <c r="CF161" s="40">
        <f t="shared" si="94"/>
        <v>5.830448340746433E-2</v>
      </c>
      <c r="CG161" s="40">
        <f t="shared" si="95"/>
        <v>5.9523220079150257E-2</v>
      </c>
      <c r="CH161" s="40">
        <f t="shared" si="96"/>
        <v>5.3336797298026428E-2</v>
      </c>
      <c r="CI161" s="40">
        <f t="shared" si="97"/>
        <v>5.2725174903111127E-2</v>
      </c>
      <c r="CJ161" s="40">
        <f t="shared" si="98"/>
        <v>5.0551945709935125E-2</v>
      </c>
      <c r="CK161" s="40">
        <f t="shared" si="99"/>
        <v>4.1893087172867965E-2</v>
      </c>
      <c r="CL161" s="40">
        <f t="shared" si="100"/>
        <v>3.9827598354879395E-2</v>
      </c>
      <c r="CM161" s="40">
        <f t="shared" si="101"/>
        <v>3.6562551018887696E-2</v>
      </c>
      <c r="CN161" s="40">
        <f t="shared" si="102"/>
        <v>3.9181790684730683E-2</v>
      </c>
      <c r="CO161" s="40">
        <f t="shared" si="103"/>
        <v>3.1951203676311907E-2</v>
      </c>
      <c r="CQ161" s="11"/>
      <c r="CR161" s="40"/>
    </row>
    <row r="162" spans="2:96">
      <c r="B162" s="31" t="s">
        <v>350</v>
      </c>
      <c r="C162" s="32" t="s">
        <v>351</v>
      </c>
      <c r="D162" s="152">
        <v>0.48161800127968074</v>
      </c>
      <c r="E162" s="152">
        <v>0.48172848877376601</v>
      </c>
      <c r="F162" s="152">
        <v>0.47915939455929452</v>
      </c>
      <c r="G162" s="152">
        <v>0.47691016267261771</v>
      </c>
      <c r="H162" s="152">
        <v>0.47657287856143887</v>
      </c>
      <c r="I162" s="152">
        <v>0.4734414843192945</v>
      </c>
      <c r="J162" s="152">
        <v>0.49426935698326807</v>
      </c>
      <c r="K162" s="152">
        <v>0.48064821476047354</v>
      </c>
      <c r="L162" s="152">
        <v>0.47812987827985381</v>
      </c>
      <c r="M162" s="152">
        <v>0.48854639004151057</v>
      </c>
      <c r="N162" s="152">
        <v>0.49532926599930555</v>
      </c>
      <c r="O162" s="152">
        <v>0.4929509283845781</v>
      </c>
      <c r="P162" s="152">
        <v>0.49026697879911912</v>
      </c>
      <c r="Q162" s="152">
        <v>0.48618899900095686</v>
      </c>
      <c r="R162" s="152">
        <v>0.48635924789525525</v>
      </c>
      <c r="S162" s="152">
        <v>0.48885283554770659</v>
      </c>
      <c r="T162" s="153">
        <v>1</v>
      </c>
      <c r="U162" s="8"/>
      <c r="V162" s="8"/>
      <c r="W162" s="8"/>
      <c r="X162" s="8"/>
      <c r="Y162" s="8"/>
      <c r="Z162" s="8"/>
      <c r="AA162" s="8"/>
      <c r="AB162" s="8"/>
      <c r="AD162" s="7">
        <v>7.9853499228626443</v>
      </c>
      <c r="AE162" s="7">
        <v>7.97312400829626</v>
      </c>
      <c r="AF162" s="7">
        <v>7.9306891196713556</v>
      </c>
      <c r="AG162" s="7">
        <v>7.9206801161787794</v>
      </c>
      <c r="AH162" s="7">
        <v>7.8884158372698812</v>
      </c>
      <c r="AI162" s="7">
        <v>7.7073309016251521</v>
      </c>
      <c r="AJ162" s="7">
        <v>7.5973451241425076</v>
      </c>
      <c r="AK162" s="7">
        <v>7.542428891930288</v>
      </c>
      <c r="AL162" s="7">
        <v>7.5791962837777289</v>
      </c>
      <c r="AM162" s="7">
        <v>7.6010987864871034</v>
      </c>
      <c r="AN162" s="7">
        <v>7.6282584127810145</v>
      </c>
      <c r="AO162" s="7">
        <v>7.6700690808199896</v>
      </c>
      <c r="AP162" s="7">
        <v>7.7466930789721182</v>
      </c>
      <c r="AQ162" s="7">
        <v>7.7925059258241935</v>
      </c>
      <c r="AR162" s="7">
        <v>7.7460813632695151</v>
      </c>
      <c r="AS162" s="7">
        <v>7.7240969663499488</v>
      </c>
      <c r="AV162" s="11" t="s">
        <v>351</v>
      </c>
      <c r="AW162" s="8">
        <f t="shared" si="70"/>
        <v>-1.957956254409321E-2</v>
      </c>
      <c r="AX162" s="8">
        <f t="shared" si="71"/>
        <v>0.17993556713866593</v>
      </c>
      <c r="AZ162" s="11" t="s">
        <v>399</v>
      </c>
      <c r="BA162" s="8">
        <v>3.6184315280577764E-2</v>
      </c>
      <c r="BB162" s="8">
        <v>0.49860588104219072</v>
      </c>
      <c r="BE162" s="31" t="s">
        <v>350</v>
      </c>
      <c r="BF162" s="32" t="s">
        <v>351</v>
      </c>
      <c r="BG162" s="40">
        <f t="shared" si="72"/>
        <v>0.38451340586243898</v>
      </c>
      <c r="BH162" s="40">
        <f t="shared" si="73"/>
        <v>0.38544257536948423</v>
      </c>
      <c r="BI162" s="40">
        <f t="shared" si="74"/>
        <v>0.38866762690497692</v>
      </c>
      <c r="BJ162" s="40">
        <f t="shared" si="75"/>
        <v>0.38942831117041277</v>
      </c>
      <c r="BK162" s="40">
        <f t="shared" si="76"/>
        <v>0.39188039636748895</v>
      </c>
      <c r="BL162" s="40">
        <f t="shared" si="77"/>
        <v>0.40564285147648838</v>
      </c>
      <c r="BM162" s="40">
        <f t="shared" si="78"/>
        <v>0.4140017705651694</v>
      </c>
      <c r="BN162" s="40">
        <f t="shared" si="79"/>
        <v>0.41817540421329813</v>
      </c>
      <c r="BO162" s="40">
        <f t="shared" si="80"/>
        <v>0.41538108243289251</v>
      </c>
      <c r="BP162" s="40">
        <f t="shared" si="81"/>
        <v>0.41371649222698015</v>
      </c>
      <c r="BQ162" s="40">
        <f t="shared" si="82"/>
        <v>0.41165236062864285</v>
      </c>
      <c r="BR162" s="40">
        <f t="shared" si="83"/>
        <v>0.40847474985768073</v>
      </c>
      <c r="BS162" s="40">
        <f t="shared" si="84"/>
        <v>0.40265132599811893</v>
      </c>
      <c r="BT162" s="40">
        <f t="shared" si="85"/>
        <v>0.39916954963736129</v>
      </c>
      <c r="BU162" s="40">
        <f t="shared" si="86"/>
        <v>0.40269781639151681</v>
      </c>
      <c r="BV162" s="40">
        <f t="shared" si="87"/>
        <v>0.40436863055740391</v>
      </c>
      <c r="BX162" s="31" t="s">
        <v>350</v>
      </c>
      <c r="BY162" s="32" t="s">
        <v>351</v>
      </c>
      <c r="BZ162" s="40">
        <f t="shared" si="88"/>
        <v>-9.7104595417241757E-2</v>
      </c>
      <c r="CA162" s="40">
        <f t="shared" si="89"/>
        <v>-9.6285913404281775E-2</v>
      </c>
      <c r="CB162" s="40">
        <f t="shared" si="90"/>
        <v>-9.0491767654317601E-2</v>
      </c>
      <c r="CC162" s="40">
        <f t="shared" si="91"/>
        <v>-8.7481851502204944E-2</v>
      </c>
      <c r="CD162" s="40">
        <f t="shared" si="92"/>
        <v>-8.4692482193949925E-2</v>
      </c>
      <c r="CE162" s="40">
        <f t="shared" si="93"/>
        <v>-6.7798632842806128E-2</v>
      </c>
      <c r="CF162" s="40">
        <f t="shared" si="94"/>
        <v>-8.0267586418098669E-2</v>
      </c>
      <c r="CG162" s="40">
        <f t="shared" si="95"/>
        <v>-6.2472810547175406E-2</v>
      </c>
      <c r="CH162" s="40">
        <f t="shared" si="96"/>
        <v>-6.2748795846961303E-2</v>
      </c>
      <c r="CI162" s="40">
        <f t="shared" si="97"/>
        <v>-7.4829897814530422E-2</v>
      </c>
      <c r="CJ162" s="40">
        <f t="shared" si="98"/>
        <v>-8.3676905370662691E-2</v>
      </c>
      <c r="CK162" s="40">
        <f t="shared" si="99"/>
        <v>-8.4476178526897372E-2</v>
      </c>
      <c r="CL162" s="40">
        <f t="shared" si="100"/>
        <v>-8.7615652801000199E-2</v>
      </c>
      <c r="CM162" s="40">
        <f t="shared" si="101"/>
        <v>-8.7019449363595569E-2</v>
      </c>
      <c r="CN162" s="40">
        <f t="shared" si="102"/>
        <v>-8.3661431503738448E-2</v>
      </c>
      <c r="CO162" s="40">
        <f t="shared" si="103"/>
        <v>-8.448420499030268E-2</v>
      </c>
      <c r="CQ162" s="11"/>
      <c r="CR162" s="40"/>
    </row>
    <row r="163" spans="2:96">
      <c r="B163" s="31" t="s">
        <v>352</v>
      </c>
      <c r="C163" s="32" t="s">
        <v>353</v>
      </c>
      <c r="D163" s="152">
        <v>0.51235492527985815</v>
      </c>
      <c r="E163" s="152">
        <v>0.51084301527763787</v>
      </c>
      <c r="F163" s="152">
        <v>0.50927352819128413</v>
      </c>
      <c r="G163" s="152">
        <v>0.51411928659250938</v>
      </c>
      <c r="H163" s="152">
        <v>0.5189937825316373</v>
      </c>
      <c r="I163" s="152">
        <v>0.52072536906309974</v>
      </c>
      <c r="J163" s="152">
        <v>0.52259074844529307</v>
      </c>
      <c r="K163" s="152">
        <v>0.52467970615978121</v>
      </c>
      <c r="L163" s="152">
        <v>0.52682205589784259</v>
      </c>
      <c r="M163" s="152">
        <v>0.52797606254324669</v>
      </c>
      <c r="N163" s="152">
        <v>0.52743748530685985</v>
      </c>
      <c r="O163" s="152">
        <v>0.52704614121182647</v>
      </c>
      <c r="P163" s="152">
        <v>0.52690234798923141</v>
      </c>
      <c r="Q163" s="152">
        <v>0.52645694961045331</v>
      </c>
      <c r="R163" s="152">
        <v>0.52783120689429486</v>
      </c>
      <c r="S163" s="152">
        <v>0.5296514641722655</v>
      </c>
      <c r="T163" s="153">
        <v>1</v>
      </c>
      <c r="U163" s="8"/>
      <c r="V163" s="8"/>
      <c r="W163" s="8"/>
      <c r="X163" s="8"/>
      <c r="Y163" s="8"/>
      <c r="Z163" s="8"/>
      <c r="AA163" s="8"/>
      <c r="AB163" s="8"/>
      <c r="AD163" s="7">
        <v>5.9705007504302259</v>
      </c>
      <c r="AE163" s="7">
        <v>6.0009599579149349</v>
      </c>
      <c r="AF163" s="7">
        <v>6.031419165399643</v>
      </c>
      <c r="AG163" s="7">
        <v>6.0618783728843519</v>
      </c>
      <c r="AH163" s="7">
        <v>6.0923375803690609</v>
      </c>
      <c r="AI163" s="7">
        <v>6.122796787853769</v>
      </c>
      <c r="AJ163" s="7">
        <v>6.153255995338478</v>
      </c>
      <c r="AK163" s="7">
        <v>6.1837152028231861</v>
      </c>
      <c r="AL163" s="7">
        <v>6.2141744103078951</v>
      </c>
      <c r="AM163" s="7">
        <v>6.2446336177926032</v>
      </c>
      <c r="AN163" s="7">
        <v>6.2750928252773122</v>
      </c>
      <c r="AO163" s="7">
        <v>6.3055520327620203</v>
      </c>
      <c r="AP163" s="7">
        <v>6.3360112402467292</v>
      </c>
      <c r="AQ163" s="7">
        <v>6.3664704477314382</v>
      </c>
      <c r="AR163" s="7">
        <v>6.3969296552161463</v>
      </c>
      <c r="AS163" s="7">
        <v>6.4268314003860141</v>
      </c>
      <c r="AV163" s="11" t="s">
        <v>353</v>
      </c>
      <c r="AW163" s="8">
        <f t="shared" si="70"/>
        <v>4.311596928563638E-2</v>
      </c>
      <c r="AX163" s="8">
        <f t="shared" si="71"/>
        <v>0.82521684813755158</v>
      </c>
      <c r="AZ163" s="11" t="s">
        <v>176</v>
      </c>
      <c r="BA163" s="8">
        <v>3.7538719672146878E-2</v>
      </c>
      <c r="BB163" s="8">
        <v>0.3738102993443258</v>
      </c>
      <c r="BE163" s="31" t="s">
        <v>352</v>
      </c>
      <c r="BF163" s="32" t="s">
        <v>353</v>
      </c>
      <c r="BG163" s="40">
        <f t="shared" si="72"/>
        <v>0.53764194296730272</v>
      </c>
      <c r="BH163" s="40">
        <f t="shared" si="73"/>
        <v>0.53532704319846491</v>
      </c>
      <c r="BI163" s="40">
        <f t="shared" si="74"/>
        <v>0.53301214342962711</v>
      </c>
      <c r="BJ163" s="40">
        <f t="shared" si="75"/>
        <v>0.53069724366078919</v>
      </c>
      <c r="BK163" s="40">
        <f t="shared" si="76"/>
        <v>0.52838234389195127</v>
      </c>
      <c r="BL163" s="40">
        <f t="shared" si="77"/>
        <v>0.52606744412311346</v>
      </c>
      <c r="BM163" s="40">
        <f t="shared" si="78"/>
        <v>0.52375254435427565</v>
      </c>
      <c r="BN163" s="40">
        <f t="shared" si="79"/>
        <v>0.52143764458543784</v>
      </c>
      <c r="BO163" s="40">
        <f t="shared" si="80"/>
        <v>0.51912274481659992</v>
      </c>
      <c r="BP163" s="40">
        <f t="shared" si="81"/>
        <v>0.51680784504776212</v>
      </c>
      <c r="BQ163" s="40">
        <f t="shared" si="82"/>
        <v>0.5144929452789242</v>
      </c>
      <c r="BR163" s="40">
        <f t="shared" si="83"/>
        <v>0.51217804551008639</v>
      </c>
      <c r="BS163" s="40">
        <f t="shared" si="84"/>
        <v>0.50986314574124858</v>
      </c>
      <c r="BT163" s="40">
        <f t="shared" si="85"/>
        <v>0.50754824597241066</v>
      </c>
      <c r="BU163" s="40">
        <f t="shared" si="86"/>
        <v>0.50523334620357285</v>
      </c>
      <c r="BV163" s="40">
        <f t="shared" si="87"/>
        <v>0.50296081357066291</v>
      </c>
      <c r="BX163" s="31" t="s">
        <v>352</v>
      </c>
      <c r="BY163" s="32" t="s">
        <v>353</v>
      </c>
      <c r="BZ163" s="40">
        <f t="shared" si="88"/>
        <v>2.5287017687444568E-2</v>
      </c>
      <c r="CA163" s="40">
        <f t="shared" si="89"/>
        <v>2.4484027920827045E-2</v>
      </c>
      <c r="CB163" s="40">
        <f t="shared" si="90"/>
        <v>2.3738615238342975E-2</v>
      </c>
      <c r="CC163" s="40">
        <f t="shared" si="91"/>
        <v>1.6577957068279803E-2</v>
      </c>
      <c r="CD163" s="40">
        <f t="shared" si="92"/>
        <v>9.3885613603139628E-3</v>
      </c>
      <c r="CE163" s="40">
        <f t="shared" si="93"/>
        <v>5.3420750600137179E-3</v>
      </c>
      <c r="CF163" s="40">
        <f t="shared" si="94"/>
        <v>1.1617959089825769E-3</v>
      </c>
      <c r="CG163" s="40">
        <f t="shared" si="95"/>
        <v>-3.2420615743433689E-3</v>
      </c>
      <c r="CH163" s="40">
        <f t="shared" si="96"/>
        <v>-7.6993110812426657E-3</v>
      </c>
      <c r="CI163" s="40">
        <f t="shared" si="97"/>
        <v>-1.1168217495484578E-2</v>
      </c>
      <c r="CJ163" s="40">
        <f t="shared" si="98"/>
        <v>-1.2944540027935658E-2</v>
      </c>
      <c r="CK163" s="40">
        <f t="shared" si="99"/>
        <v>-1.4868095701740081E-2</v>
      </c>
      <c r="CL163" s="40">
        <f t="shared" si="100"/>
        <v>-1.7039202247982832E-2</v>
      </c>
      <c r="CM163" s="40">
        <f t="shared" si="101"/>
        <v>-1.8908703638042645E-2</v>
      </c>
      <c r="CN163" s="40">
        <f t="shared" si="102"/>
        <v>-2.2597860690722005E-2</v>
      </c>
      <c r="CO163" s="40">
        <f t="shared" si="103"/>
        <v>-2.6690650601602584E-2</v>
      </c>
      <c r="CQ163" s="11"/>
      <c r="CR163" s="40"/>
    </row>
    <row r="164" spans="2:96">
      <c r="B164" s="31" t="s">
        <v>354</v>
      </c>
      <c r="C164" s="32" t="s">
        <v>355</v>
      </c>
      <c r="D164" s="152">
        <v>0.35318305905504349</v>
      </c>
      <c r="E164" s="152">
        <v>0.35466707192736791</v>
      </c>
      <c r="F164" s="152">
        <v>0.3531212357612516</v>
      </c>
      <c r="G164" s="152">
        <v>0.35377703598340843</v>
      </c>
      <c r="H164" s="152">
        <v>0.35587310164091118</v>
      </c>
      <c r="I164" s="152">
        <v>0.35831888236833181</v>
      </c>
      <c r="J164" s="152">
        <v>0.35946109403354298</v>
      </c>
      <c r="K164" s="152">
        <v>0.36620110720243021</v>
      </c>
      <c r="L164" s="152">
        <v>0.36648701354527624</v>
      </c>
      <c r="M164" s="152">
        <v>0.36813276925855859</v>
      </c>
      <c r="N164" s="152">
        <v>0.36896596531212511</v>
      </c>
      <c r="O164" s="152">
        <v>0.36959015526951638</v>
      </c>
      <c r="P164" s="152">
        <v>0.37051390401006845</v>
      </c>
      <c r="Q164" s="152">
        <v>0.37058626656625843</v>
      </c>
      <c r="R164" s="152">
        <v>0.37394885958820173</v>
      </c>
      <c r="S164" s="152">
        <v>0.37738496516485198</v>
      </c>
      <c r="T164" s="153">
        <v>3</v>
      </c>
      <c r="U164" s="8"/>
      <c r="V164" s="8"/>
      <c r="W164" s="8"/>
      <c r="X164" s="8"/>
      <c r="Y164" s="8"/>
      <c r="Z164" s="8"/>
      <c r="AA164" s="8"/>
      <c r="AB164" s="8"/>
      <c r="AD164" s="7">
        <v>8.9213762686585394</v>
      </c>
      <c r="AE164" s="7">
        <v>8.9412898612879648</v>
      </c>
      <c r="AF164" s="7">
        <v>8.9445318265203735</v>
      </c>
      <c r="AG164" s="7">
        <v>8.9261811579421124</v>
      </c>
      <c r="AH164" s="7">
        <v>8.9253478552955059</v>
      </c>
      <c r="AI164" s="7">
        <v>8.9412833601722301</v>
      </c>
      <c r="AJ164" s="7">
        <v>8.9478051310669038</v>
      </c>
      <c r="AK164" s="7">
        <v>8.970037766294352</v>
      </c>
      <c r="AL164" s="7">
        <v>8.9863751004849668</v>
      </c>
      <c r="AM164" s="7">
        <v>9.01909495792464</v>
      </c>
      <c r="AN164" s="7">
        <v>9.0591489110025911</v>
      </c>
      <c r="AO164" s="7">
        <v>9.1024538060733065</v>
      </c>
      <c r="AP164" s="7">
        <v>9.1448942873379675</v>
      </c>
      <c r="AQ164" s="7">
        <v>9.1699800228712682</v>
      </c>
      <c r="AR164" s="7">
        <v>9.1412964370635894</v>
      </c>
      <c r="AS164" s="7">
        <v>9.1601474437002253</v>
      </c>
      <c r="AV164" s="11" t="s">
        <v>355</v>
      </c>
      <c r="AW164" s="8">
        <f t="shared" si="70"/>
        <v>7.7407252074654376E-2</v>
      </c>
      <c r="AX164" s="8">
        <f t="shared" si="71"/>
        <v>0.81566752323485125</v>
      </c>
      <c r="AZ164" s="11" t="s">
        <v>335</v>
      </c>
      <c r="BA164" s="8">
        <v>3.7962654439061556E-2</v>
      </c>
      <c r="BB164" s="8">
        <v>0.13858016896374523</v>
      </c>
      <c r="BE164" s="31" t="s">
        <v>354</v>
      </c>
      <c r="BF164" s="32" t="s">
        <v>355</v>
      </c>
      <c r="BG164" s="40">
        <f t="shared" si="72"/>
        <v>0.31337540358195093</v>
      </c>
      <c r="BH164" s="40">
        <f t="shared" si="73"/>
        <v>0.31186197054211462</v>
      </c>
      <c r="BI164" s="40">
        <f t="shared" si="74"/>
        <v>0.31161558118445154</v>
      </c>
      <c r="BJ164" s="40">
        <f t="shared" si="75"/>
        <v>0.31301023199639944</v>
      </c>
      <c r="BK164" s="40">
        <f t="shared" si="76"/>
        <v>0.31307356299754152</v>
      </c>
      <c r="BL164" s="40">
        <f t="shared" si="77"/>
        <v>0.31186246462691047</v>
      </c>
      <c r="BM164" s="40">
        <f t="shared" si="78"/>
        <v>0.31136681003891531</v>
      </c>
      <c r="BN164" s="40">
        <f t="shared" si="79"/>
        <v>0.3096771297616292</v>
      </c>
      <c r="BO164" s="40">
        <f t="shared" si="80"/>
        <v>0.30843549236314249</v>
      </c>
      <c r="BP164" s="40">
        <f t="shared" si="81"/>
        <v>0.30594878319772734</v>
      </c>
      <c r="BQ164" s="40">
        <f t="shared" si="82"/>
        <v>0.302904682763803</v>
      </c>
      <c r="BR164" s="40">
        <f t="shared" si="83"/>
        <v>0.29961351073842868</v>
      </c>
      <c r="BS164" s="40">
        <f t="shared" si="84"/>
        <v>0.29638803416231441</v>
      </c>
      <c r="BT164" s="40">
        <f t="shared" si="85"/>
        <v>0.29448151826178359</v>
      </c>
      <c r="BU164" s="40">
        <f t="shared" si="86"/>
        <v>0.29666147078316718</v>
      </c>
      <c r="BV164" s="40">
        <f t="shared" si="87"/>
        <v>0.29522879427878279</v>
      </c>
      <c r="BX164" s="31" t="s">
        <v>354</v>
      </c>
      <c r="BY164" s="32" t="s">
        <v>355</v>
      </c>
      <c r="BZ164" s="40">
        <f t="shared" si="88"/>
        <v>-3.9807655473092562E-2</v>
      </c>
      <c r="CA164" s="40">
        <f t="shared" si="89"/>
        <v>-4.2805101385253286E-2</v>
      </c>
      <c r="CB164" s="40">
        <f t="shared" si="90"/>
        <v>-4.1505654576800055E-2</v>
      </c>
      <c r="CC164" s="40">
        <f t="shared" si="91"/>
        <v>-4.0766803987008993E-2</v>
      </c>
      <c r="CD164" s="40">
        <f t="shared" si="92"/>
        <v>-4.2799538643369661E-2</v>
      </c>
      <c r="CE164" s="40">
        <f t="shared" si="93"/>
        <v>-4.6456417741421341E-2</v>
      </c>
      <c r="CF164" s="40">
        <f t="shared" si="94"/>
        <v>-4.8094283994627673E-2</v>
      </c>
      <c r="CG164" s="40">
        <f t="shared" si="95"/>
        <v>-5.652397744080101E-2</v>
      </c>
      <c r="CH164" s="40">
        <f t="shared" si="96"/>
        <v>-5.8051521182133747E-2</v>
      </c>
      <c r="CI164" s="40">
        <f t="shared" si="97"/>
        <v>-6.2183986060831253E-2</v>
      </c>
      <c r="CJ164" s="40">
        <f t="shared" si="98"/>
        <v>-6.6061282548322109E-2</v>
      </c>
      <c r="CK164" s="40">
        <f t="shared" si="99"/>
        <v>-6.9976644531087706E-2</v>
      </c>
      <c r="CL164" s="40">
        <f t="shared" si="100"/>
        <v>-7.4125869847754045E-2</v>
      </c>
      <c r="CM164" s="40">
        <f t="shared" si="101"/>
        <v>-7.6104748304474834E-2</v>
      </c>
      <c r="CN164" s="40">
        <f t="shared" si="102"/>
        <v>-7.7287388805034551E-2</v>
      </c>
      <c r="CO164" s="40">
        <f t="shared" si="103"/>
        <v>-8.2156170886069191E-2</v>
      </c>
      <c r="CQ164" s="11"/>
      <c r="CR164" s="40"/>
    </row>
    <row r="165" spans="2:96">
      <c r="B165" s="31" t="s">
        <v>356</v>
      </c>
      <c r="C165" s="32" t="s">
        <v>357</v>
      </c>
      <c r="D165" s="152">
        <v>0.20704571306631678</v>
      </c>
      <c r="E165" s="152">
        <v>0.20044995286993614</v>
      </c>
      <c r="F165" s="152">
        <v>0.19892138776231402</v>
      </c>
      <c r="G165" s="152">
        <v>0.19728623648166907</v>
      </c>
      <c r="H165" s="152">
        <v>0.19771319720139377</v>
      </c>
      <c r="I165" s="152">
        <v>0.19599747199654469</v>
      </c>
      <c r="J165" s="152">
        <v>0.19651261356241154</v>
      </c>
      <c r="K165" s="152">
        <v>0.20161588513316353</v>
      </c>
      <c r="L165" s="152">
        <v>0.19432988603172729</v>
      </c>
      <c r="M165" s="152">
        <v>0.19460785969927011</v>
      </c>
      <c r="N165" s="152">
        <v>0.2045629650440329</v>
      </c>
      <c r="O165" s="152">
        <v>0.19722995281998404</v>
      </c>
      <c r="P165" s="152">
        <v>0.19266937330354691</v>
      </c>
      <c r="Q165" s="152">
        <v>0.19612887176053886</v>
      </c>
      <c r="R165" s="152">
        <v>0.22104823641543284</v>
      </c>
      <c r="S165" s="152">
        <v>0.22286544521348983</v>
      </c>
      <c r="T165" s="153">
        <v>5</v>
      </c>
      <c r="U165" s="8"/>
      <c r="V165" s="8"/>
      <c r="W165" s="8"/>
      <c r="X165" s="8"/>
      <c r="Y165" s="8"/>
      <c r="Z165" s="8"/>
      <c r="AA165" s="8"/>
      <c r="AB165" s="8"/>
      <c r="AD165" s="7">
        <v>9.9525888876931159</v>
      </c>
      <c r="AE165" s="7">
        <v>9.9741599949021804</v>
      </c>
      <c r="AF165" s="7">
        <v>10.009480132047145</v>
      </c>
      <c r="AG165" s="7">
        <v>10.049694330895527</v>
      </c>
      <c r="AH165" s="7">
        <v>10.090910449406422</v>
      </c>
      <c r="AI165" s="7">
        <v>10.131771034639328</v>
      </c>
      <c r="AJ165" s="7">
        <v>10.156308877606968</v>
      </c>
      <c r="AK165" s="7">
        <v>10.168522062431869</v>
      </c>
      <c r="AL165" s="7">
        <v>10.182439630138866</v>
      </c>
      <c r="AM165" s="7">
        <v>10.198359119910346</v>
      </c>
      <c r="AN165" s="7">
        <v>10.217451073725023</v>
      </c>
      <c r="AO165" s="7">
        <v>10.240435206998139</v>
      </c>
      <c r="AP165" s="7">
        <v>10.258312800986896</v>
      </c>
      <c r="AQ165" s="7">
        <v>10.251886568964723</v>
      </c>
      <c r="AR165" s="7">
        <v>10.206035732792962</v>
      </c>
      <c r="AS165" s="7">
        <v>10.226661175272415</v>
      </c>
      <c r="AV165" s="11" t="s">
        <v>357</v>
      </c>
      <c r="AW165" s="8">
        <f t="shared" si="70"/>
        <v>4.1612267068764372E-3</v>
      </c>
      <c r="AX165" s="8">
        <f t="shared" si="71"/>
        <v>2.1815704190609156E-3</v>
      </c>
      <c r="AZ165" s="11" t="s">
        <v>305</v>
      </c>
      <c r="BA165" s="8">
        <v>4.1744481000244679E-2</v>
      </c>
      <c r="BB165" s="8">
        <v>4.4894956838367493E-2</v>
      </c>
      <c r="BE165" s="31" t="s">
        <v>356</v>
      </c>
      <c r="BF165" s="32" t="s">
        <v>357</v>
      </c>
      <c r="BG165" s="40">
        <f t="shared" si="72"/>
        <v>0.23500324453532317</v>
      </c>
      <c r="BH165" s="40">
        <f t="shared" si="73"/>
        <v>0.2333638403874343</v>
      </c>
      <c r="BI165" s="40">
        <f t="shared" si="74"/>
        <v>0.230679509964417</v>
      </c>
      <c r="BJ165" s="40">
        <f t="shared" si="75"/>
        <v>0.22762323085193992</v>
      </c>
      <c r="BK165" s="40">
        <f t="shared" si="76"/>
        <v>0.22449080584511183</v>
      </c>
      <c r="BL165" s="40">
        <f t="shared" si="77"/>
        <v>0.22138540136741103</v>
      </c>
      <c r="BM165" s="40">
        <f t="shared" si="78"/>
        <v>0.21952052530187038</v>
      </c>
      <c r="BN165" s="40">
        <f t="shared" si="79"/>
        <v>0.21859232325517797</v>
      </c>
      <c r="BO165" s="40">
        <f t="shared" si="80"/>
        <v>0.21753458810944615</v>
      </c>
      <c r="BP165" s="40">
        <f t="shared" si="81"/>
        <v>0.2163247068868136</v>
      </c>
      <c r="BQ165" s="40">
        <f t="shared" si="82"/>
        <v>0.21487371839689817</v>
      </c>
      <c r="BR165" s="40">
        <f t="shared" si="83"/>
        <v>0.21312692426814139</v>
      </c>
      <c r="BS165" s="40">
        <f t="shared" si="84"/>
        <v>0.21176822712499588</v>
      </c>
      <c r="BT165" s="40">
        <f t="shared" si="85"/>
        <v>0.21225662075868101</v>
      </c>
      <c r="BU165" s="40">
        <f t="shared" si="86"/>
        <v>0.21574128430773487</v>
      </c>
      <c r="BV165" s="40">
        <f t="shared" si="87"/>
        <v>0.21417375067929645</v>
      </c>
      <c r="BX165" s="31" t="s">
        <v>356</v>
      </c>
      <c r="BY165" s="32" t="s">
        <v>357</v>
      </c>
      <c r="BZ165" s="40">
        <f t="shared" si="88"/>
        <v>2.7957531469006397E-2</v>
      </c>
      <c r="CA165" s="40">
        <f t="shared" si="89"/>
        <v>3.2913887517498158E-2</v>
      </c>
      <c r="CB165" s="40">
        <f t="shared" si="90"/>
        <v>3.1758122202102973E-2</v>
      </c>
      <c r="CC165" s="40">
        <f t="shared" si="91"/>
        <v>3.0336994370270848E-2</v>
      </c>
      <c r="CD165" s="40">
        <f t="shared" si="92"/>
        <v>2.6777608643718059E-2</v>
      </c>
      <c r="CE165" s="40">
        <f t="shared" si="93"/>
        <v>2.5387929370866341E-2</v>
      </c>
      <c r="CF165" s="40">
        <f t="shared" si="94"/>
        <v>2.3007911739458847E-2</v>
      </c>
      <c r="CG165" s="40">
        <f t="shared" si="95"/>
        <v>1.6976438122014437E-2</v>
      </c>
      <c r="CH165" s="40">
        <f t="shared" si="96"/>
        <v>2.3204702077718853E-2</v>
      </c>
      <c r="CI165" s="40">
        <f t="shared" si="97"/>
        <v>2.1716847187543492E-2</v>
      </c>
      <c r="CJ165" s="40">
        <f t="shared" si="98"/>
        <v>1.0310753352865271E-2</v>
      </c>
      <c r="CK165" s="40">
        <f t="shared" si="99"/>
        <v>1.5896971448157354E-2</v>
      </c>
      <c r="CL165" s="40">
        <f t="shared" si="100"/>
        <v>1.9098853821448963E-2</v>
      </c>
      <c r="CM165" s="40">
        <f t="shared" si="101"/>
        <v>1.612774899814215E-2</v>
      </c>
      <c r="CN165" s="40">
        <f t="shared" si="102"/>
        <v>-5.3069521076979653E-3</v>
      </c>
      <c r="CO165" s="40">
        <f t="shared" si="103"/>
        <v>-8.6916945341933838E-3</v>
      </c>
      <c r="CQ165" s="11"/>
      <c r="CR165" s="40"/>
    </row>
    <row r="166" spans="2:96">
      <c r="B166" s="31" t="s">
        <v>358</v>
      </c>
      <c r="C166" s="32" t="s">
        <v>359</v>
      </c>
      <c r="D166" s="152">
        <v>0.29712473218427304</v>
      </c>
      <c r="E166" s="152">
        <v>0.29728534742911178</v>
      </c>
      <c r="F166" s="152">
        <v>0.29624690917113544</v>
      </c>
      <c r="G166" s="152">
        <v>0.29269907812394153</v>
      </c>
      <c r="H166" s="152">
        <v>0.28803382230070096</v>
      </c>
      <c r="I166" s="152">
        <v>0.28408509361521439</v>
      </c>
      <c r="J166" s="152">
        <v>0.28041689637898998</v>
      </c>
      <c r="K166" s="152">
        <v>0.28267561503760963</v>
      </c>
      <c r="L166" s="152">
        <v>0.28396208880173179</v>
      </c>
      <c r="M166" s="152">
        <v>0.28351569714303376</v>
      </c>
      <c r="N166" s="152">
        <v>0.28352537146490464</v>
      </c>
      <c r="O166" s="152">
        <v>0.28119465234959401</v>
      </c>
      <c r="P166" s="152">
        <v>0.27969473557038466</v>
      </c>
      <c r="Q166" s="152">
        <v>0.28026981549489333</v>
      </c>
      <c r="R166" s="152">
        <v>0.28427527123309565</v>
      </c>
      <c r="S166" s="152">
        <v>0.28859589114467171</v>
      </c>
      <c r="T166" s="153">
        <v>2</v>
      </c>
      <c r="U166" s="8"/>
      <c r="V166" s="8"/>
      <c r="W166" s="8"/>
      <c r="X166" s="8"/>
      <c r="Y166" s="8"/>
      <c r="Z166" s="8"/>
      <c r="AA166" s="8"/>
      <c r="AB166" s="8"/>
      <c r="AD166" s="7">
        <v>7.8174613529380279</v>
      </c>
      <c r="AE166" s="7">
        <v>7.8462778502958965</v>
      </c>
      <c r="AF166" s="7">
        <v>7.9007665056958736</v>
      </c>
      <c r="AG166" s="7">
        <v>7.9398927494596858</v>
      </c>
      <c r="AH166" s="7">
        <v>7.9759156173888632</v>
      </c>
      <c r="AI166" s="7">
        <v>8.0286999400828751</v>
      </c>
      <c r="AJ166" s="7">
        <v>8.0086847390278013</v>
      </c>
      <c r="AK166" s="7">
        <v>8.0409904193214174</v>
      </c>
      <c r="AL166" s="7">
        <v>8.0854650463602091</v>
      </c>
      <c r="AM166" s="7">
        <v>8.1235241244180969</v>
      </c>
      <c r="AN166" s="7">
        <v>8.1735419746004343</v>
      </c>
      <c r="AO166" s="7">
        <v>8.236396247616419</v>
      </c>
      <c r="AP166" s="7">
        <v>8.2959457411606206</v>
      </c>
      <c r="AQ166" s="7">
        <v>8.3464632491027331</v>
      </c>
      <c r="AR166" s="7">
        <v>8.3739977355788167</v>
      </c>
      <c r="AS166" s="7">
        <v>8.4125758906217705</v>
      </c>
      <c r="AV166" s="11" t="s">
        <v>359</v>
      </c>
      <c r="AW166" s="8">
        <f t="shared" si="70"/>
        <v>-2.1742294953039525E-2</v>
      </c>
      <c r="AX166" s="8">
        <f t="shared" si="71"/>
        <v>0.44720741754928545</v>
      </c>
      <c r="AZ166" s="11" t="s">
        <v>353</v>
      </c>
      <c r="BA166" s="8">
        <v>4.3115969285636574E-2</v>
      </c>
      <c r="BB166" s="8">
        <v>0.8252168481375538</v>
      </c>
      <c r="BE166" s="31" t="s">
        <v>358</v>
      </c>
      <c r="BF166" s="32" t="s">
        <v>359</v>
      </c>
      <c r="BG166" s="40">
        <f t="shared" si="72"/>
        <v>0.39727293717670986</v>
      </c>
      <c r="BH166" s="40">
        <f t="shared" si="73"/>
        <v>0.39508288337751185</v>
      </c>
      <c r="BI166" s="40">
        <f t="shared" si="74"/>
        <v>0.39094174556711359</v>
      </c>
      <c r="BJ166" s="40">
        <f t="shared" si="75"/>
        <v>0.38796815104106386</v>
      </c>
      <c r="BK166" s="40">
        <f t="shared" si="76"/>
        <v>0.38523041307844641</v>
      </c>
      <c r="BL166" s="40">
        <f t="shared" si="77"/>
        <v>0.3812188045537015</v>
      </c>
      <c r="BM166" s="40">
        <f t="shared" si="78"/>
        <v>0.38273995983388709</v>
      </c>
      <c r="BN166" s="40">
        <f t="shared" si="79"/>
        <v>0.38028472813157221</v>
      </c>
      <c r="BO166" s="40">
        <f t="shared" si="80"/>
        <v>0.37690465647662408</v>
      </c>
      <c r="BP166" s="40">
        <f t="shared" si="81"/>
        <v>0.37401216654422464</v>
      </c>
      <c r="BQ166" s="40">
        <f t="shared" si="82"/>
        <v>0.37021080993036692</v>
      </c>
      <c r="BR166" s="40">
        <f t="shared" si="83"/>
        <v>0.36543388518115216</v>
      </c>
      <c r="BS166" s="40">
        <f t="shared" si="84"/>
        <v>0.36090812367179281</v>
      </c>
      <c r="BT166" s="40">
        <f t="shared" si="85"/>
        <v>0.35706879306819228</v>
      </c>
      <c r="BU166" s="40">
        <f t="shared" si="86"/>
        <v>0.35497617209600985</v>
      </c>
      <c r="BV166" s="40">
        <f t="shared" si="87"/>
        <v>0.3520442323127454</v>
      </c>
      <c r="BX166" s="31" t="s">
        <v>358</v>
      </c>
      <c r="BY166" s="32" t="s">
        <v>359</v>
      </c>
      <c r="BZ166" s="40">
        <f t="shared" si="88"/>
        <v>0.10014820499243682</v>
      </c>
      <c r="CA166" s="40">
        <f t="shared" si="89"/>
        <v>9.7797535948400072E-2</v>
      </c>
      <c r="CB166" s="40">
        <f t="shared" si="90"/>
        <v>9.4694836395978144E-2</v>
      </c>
      <c r="CC166" s="40">
        <f t="shared" si="91"/>
        <v>9.5269072917122333E-2</v>
      </c>
      <c r="CD166" s="40">
        <f t="shared" si="92"/>
        <v>9.7196590777745451E-2</v>
      </c>
      <c r="CE166" s="40">
        <f t="shared" si="93"/>
        <v>9.7133710938487106E-2</v>
      </c>
      <c r="CF166" s="40">
        <f t="shared" si="94"/>
        <v>0.10232306345489711</v>
      </c>
      <c r="CG166" s="40">
        <f t="shared" si="95"/>
        <v>9.7609113093962585E-2</v>
      </c>
      <c r="CH166" s="40">
        <f t="shared" si="96"/>
        <v>9.2942567674892285E-2</v>
      </c>
      <c r="CI166" s="40">
        <f t="shared" si="97"/>
        <v>9.0496469401190882E-2</v>
      </c>
      <c r="CJ166" s="40">
        <f t="shared" si="98"/>
        <v>8.6685438465462283E-2</v>
      </c>
      <c r="CK166" s="40">
        <f t="shared" si="99"/>
        <v>8.4239232831558153E-2</v>
      </c>
      <c r="CL166" s="40">
        <f t="shared" si="100"/>
        <v>8.1213388101408157E-2</v>
      </c>
      <c r="CM166" s="40">
        <f t="shared" si="101"/>
        <v>7.6798977573298954E-2</v>
      </c>
      <c r="CN166" s="40">
        <f t="shared" si="102"/>
        <v>7.0700900862914196E-2</v>
      </c>
      <c r="CO166" s="40">
        <f t="shared" si="103"/>
        <v>6.3448341168073685E-2</v>
      </c>
      <c r="CQ166" s="11"/>
      <c r="CR166" s="40"/>
    </row>
    <row r="167" spans="2:96">
      <c r="B167" s="31" t="s">
        <v>360</v>
      </c>
      <c r="C167" s="32" t="s">
        <v>361</v>
      </c>
      <c r="D167" s="152">
        <v>0.49253590472712599</v>
      </c>
      <c r="E167" s="152">
        <v>0.49535705781526773</v>
      </c>
      <c r="F167" s="152">
        <v>0.49809833370572926</v>
      </c>
      <c r="G167" s="152">
        <v>0.50010255738656284</v>
      </c>
      <c r="H167" s="152">
        <v>0.50274391574006017</v>
      </c>
      <c r="I167" s="152">
        <v>0.50966257871869469</v>
      </c>
      <c r="J167" s="152">
        <v>0.50715165206560886</v>
      </c>
      <c r="K167" s="152">
        <v>0.50785073556553895</v>
      </c>
      <c r="L167" s="152">
        <v>0.50375013522911605</v>
      </c>
      <c r="M167" s="152">
        <v>0.50846635988644306</v>
      </c>
      <c r="N167" s="152">
        <v>0.51247558879754285</v>
      </c>
      <c r="O167" s="152">
        <v>0.50763557862962205</v>
      </c>
      <c r="P167" s="152">
        <v>0.50292380015003901</v>
      </c>
      <c r="Q167" s="152">
        <v>0.50253463390632358</v>
      </c>
      <c r="R167" s="152">
        <v>0.50634791846761507</v>
      </c>
      <c r="S167" s="152">
        <v>0.51009587612052154</v>
      </c>
      <c r="T167" s="153">
        <v>2</v>
      </c>
      <c r="U167" s="8"/>
      <c r="V167" s="8"/>
      <c r="W167" s="8"/>
      <c r="X167" s="8"/>
      <c r="Y167" s="8"/>
      <c r="Z167" s="8"/>
      <c r="AA167" s="8"/>
      <c r="AB167" s="8"/>
      <c r="AD167" s="7">
        <v>7.0018497719590176</v>
      </c>
      <c r="AE167" s="7">
        <v>7.0334895351658533</v>
      </c>
      <c r="AF167" s="7">
        <v>7.1082704481948182</v>
      </c>
      <c r="AG167" s="7">
        <v>7.1253386946878772</v>
      </c>
      <c r="AH167" s="7">
        <v>7.1317628758332425</v>
      </c>
      <c r="AI167" s="7">
        <v>7.1892749175157418</v>
      </c>
      <c r="AJ167" s="7">
        <v>7.2274753358168873</v>
      </c>
      <c r="AK167" s="7">
        <v>7.2591648095201329</v>
      </c>
      <c r="AL167" s="7">
        <v>7.30818060972915</v>
      </c>
      <c r="AM167" s="7">
        <v>7.3378609507663972</v>
      </c>
      <c r="AN167" s="7">
        <v>7.3783700379474446</v>
      </c>
      <c r="AO167" s="7">
        <v>7.4636916988225392</v>
      </c>
      <c r="AP167" s="7">
        <v>7.5382910238511283</v>
      </c>
      <c r="AQ167" s="7">
        <v>7.5820763878029096</v>
      </c>
      <c r="AR167" s="7">
        <v>7.6041683249993834</v>
      </c>
      <c r="AS167" s="7">
        <v>7.6469780738857764</v>
      </c>
      <c r="AV167" s="11" t="s">
        <v>361</v>
      </c>
      <c r="AW167" s="8">
        <f t="shared" ref="AW167:AW196" si="104">SLOPE(D167:S167,AD167:AS167)</f>
        <v>1.5651344167021429E-2</v>
      </c>
      <c r="AX167" s="8">
        <f t="shared" ref="AX167:AX196" si="105">PEARSON(D167:S167,AD167:AS167)^2</f>
        <v>0.34643460170782758</v>
      </c>
      <c r="AZ167" s="11" t="s">
        <v>132</v>
      </c>
      <c r="BA167" s="8">
        <v>4.5688300332436711E-2</v>
      </c>
      <c r="BB167" s="8">
        <v>0.21798935131702202</v>
      </c>
      <c r="BE167" s="31" t="s">
        <v>360</v>
      </c>
      <c r="BF167" s="32" t="s">
        <v>361</v>
      </c>
      <c r="BG167" s="40">
        <f t="shared" si="72"/>
        <v>0.45925941733111464</v>
      </c>
      <c r="BH167" s="40">
        <f t="shared" si="73"/>
        <v>0.45685479532739515</v>
      </c>
      <c r="BI167" s="40">
        <f t="shared" si="74"/>
        <v>0.45117144593719383</v>
      </c>
      <c r="BJ167" s="40">
        <f t="shared" si="75"/>
        <v>0.44987425920372126</v>
      </c>
      <c r="BK167" s="40">
        <f t="shared" si="76"/>
        <v>0.4493860214366735</v>
      </c>
      <c r="BL167" s="40">
        <f t="shared" si="77"/>
        <v>0.44501510626880358</v>
      </c>
      <c r="BM167" s="40">
        <f t="shared" si="78"/>
        <v>0.44211187447791656</v>
      </c>
      <c r="BN167" s="40">
        <f t="shared" si="79"/>
        <v>0.43970347447646985</v>
      </c>
      <c r="BO167" s="40">
        <f t="shared" si="80"/>
        <v>0.43597827366058461</v>
      </c>
      <c r="BP167" s="40">
        <f t="shared" si="81"/>
        <v>0.43372256774175377</v>
      </c>
      <c r="BQ167" s="40">
        <f t="shared" si="82"/>
        <v>0.43064387711599417</v>
      </c>
      <c r="BR167" s="40">
        <f t="shared" si="83"/>
        <v>0.42415943088948693</v>
      </c>
      <c r="BS167" s="40">
        <f t="shared" si="84"/>
        <v>0.4184898821873142</v>
      </c>
      <c r="BT167" s="40">
        <f t="shared" si="85"/>
        <v>0.41516219452697878</v>
      </c>
      <c r="BU167" s="40">
        <f t="shared" si="86"/>
        <v>0.41348320730004684</v>
      </c>
      <c r="BV167" s="40">
        <f t="shared" si="87"/>
        <v>0.41022966638468095</v>
      </c>
      <c r="BX167" s="31" t="s">
        <v>360</v>
      </c>
      <c r="BY167" s="32" t="s">
        <v>361</v>
      </c>
      <c r="BZ167" s="40">
        <f t="shared" si="88"/>
        <v>-3.3276487396011356E-2</v>
      </c>
      <c r="CA167" s="40">
        <f t="shared" si="89"/>
        <v>-3.8502262487872585E-2</v>
      </c>
      <c r="CB167" s="40">
        <f t="shared" si="90"/>
        <v>-4.692688776853543E-2</v>
      </c>
      <c r="CC167" s="40">
        <f t="shared" si="91"/>
        <v>-5.022829818284158E-2</v>
      </c>
      <c r="CD167" s="40">
        <f t="shared" si="92"/>
        <v>-5.3357894303386666E-2</v>
      </c>
      <c r="CE167" s="40">
        <f t="shared" si="93"/>
        <v>-6.4647472449891108E-2</v>
      </c>
      <c r="CF167" s="40">
        <f t="shared" si="94"/>
        <v>-6.5039777587692305E-2</v>
      </c>
      <c r="CG167" s="40">
        <f t="shared" si="95"/>
        <v>-6.81472610890691E-2</v>
      </c>
      <c r="CH167" s="40">
        <f t="shared" si="96"/>
        <v>-6.7771861568531433E-2</v>
      </c>
      <c r="CI167" s="40">
        <f t="shared" si="97"/>
        <v>-7.4743792144689292E-2</v>
      </c>
      <c r="CJ167" s="40">
        <f t="shared" si="98"/>
        <v>-8.183171168154868E-2</v>
      </c>
      <c r="CK167" s="40">
        <f t="shared" si="99"/>
        <v>-8.347614774013512E-2</v>
      </c>
      <c r="CL167" s="40">
        <f t="shared" si="100"/>
        <v>-8.4433917962724814E-2</v>
      </c>
      <c r="CM167" s="40">
        <f t="shared" si="101"/>
        <v>-8.7372439379344802E-2</v>
      </c>
      <c r="CN167" s="40">
        <f t="shared" si="102"/>
        <v>-9.2864711167568226E-2</v>
      </c>
      <c r="CO167" s="40">
        <f t="shared" si="103"/>
        <v>-9.9866209735840594E-2</v>
      </c>
      <c r="CQ167" s="11"/>
      <c r="CR167" s="40"/>
    </row>
    <row r="168" spans="2:96">
      <c r="B168" s="31" t="s">
        <v>362</v>
      </c>
      <c r="C168" s="32" t="s">
        <v>363</v>
      </c>
      <c r="D168" s="152">
        <v>0.34178665906205996</v>
      </c>
      <c r="E168" s="152">
        <v>0.3372337622955785</v>
      </c>
      <c r="F168" s="152">
        <v>0.34285285738133281</v>
      </c>
      <c r="G168" s="152">
        <v>0.34433743999005473</v>
      </c>
      <c r="H168" s="152">
        <v>0.34215404960487411</v>
      </c>
      <c r="I168" s="152">
        <v>0.3400736046957098</v>
      </c>
      <c r="J168" s="152">
        <v>0.33720544805734592</v>
      </c>
      <c r="K168" s="152">
        <v>0.33162006915153591</v>
      </c>
      <c r="L168" s="152">
        <v>0.32914376108877424</v>
      </c>
      <c r="M168" s="152">
        <v>0.32561629899216588</v>
      </c>
      <c r="N168" s="152">
        <v>0.33139177295834843</v>
      </c>
      <c r="O168" s="152">
        <v>0.32551383946065976</v>
      </c>
      <c r="P168" s="152">
        <v>0.31986352383910616</v>
      </c>
      <c r="Q168" s="152">
        <v>0.30952053742240793</v>
      </c>
      <c r="R168" s="152">
        <v>0.31704178337579897</v>
      </c>
      <c r="S168" s="152">
        <v>0.32033764854394103</v>
      </c>
      <c r="T168" s="153">
        <v>3</v>
      </c>
      <c r="U168" s="8"/>
      <c r="V168" s="8"/>
      <c r="W168" s="8"/>
      <c r="X168" s="8"/>
      <c r="Y168" s="8"/>
      <c r="Z168" s="8"/>
      <c r="AA168" s="8"/>
      <c r="AB168" s="8"/>
      <c r="AD168" s="7">
        <v>8.5075179456610233</v>
      </c>
      <c r="AE168" s="7">
        <v>8.5063867611991348</v>
      </c>
      <c r="AF168" s="7">
        <v>8.5483691356314999</v>
      </c>
      <c r="AG168" s="7">
        <v>8.5498875987825453</v>
      </c>
      <c r="AH168" s="7">
        <v>8.5272131095302353</v>
      </c>
      <c r="AI168" s="7">
        <v>8.5125606997154186</v>
      </c>
      <c r="AJ168" s="7">
        <v>8.5429008071624235</v>
      </c>
      <c r="AK168" s="7">
        <v>8.5758751762097205</v>
      </c>
      <c r="AL168" s="7">
        <v>8.6203010320826934</v>
      </c>
      <c r="AM168" s="7">
        <v>8.6843074590847014</v>
      </c>
      <c r="AN168" s="7">
        <v>8.7106789265092424</v>
      </c>
      <c r="AO168" s="7">
        <v>8.7484830709132044</v>
      </c>
      <c r="AP168" s="7">
        <v>8.7889940404200502</v>
      </c>
      <c r="AQ168" s="7">
        <v>8.8298501039233717</v>
      </c>
      <c r="AR168" s="7">
        <v>8.8594089061649157</v>
      </c>
      <c r="AS168" s="7">
        <v>8.886068351602173</v>
      </c>
      <c r="AV168" s="11" t="s">
        <v>363</v>
      </c>
      <c r="AW168" s="8">
        <f t="shared" si="104"/>
        <v>-7.0981675239835354E-2</v>
      </c>
      <c r="AX168" s="8">
        <f t="shared" si="105"/>
        <v>0.83850845087332038</v>
      </c>
      <c r="AZ168" s="11" t="s">
        <v>50</v>
      </c>
      <c r="BA168" s="8">
        <v>4.6235062720743868E-2</v>
      </c>
      <c r="BB168" s="8">
        <v>0.62563081441639912</v>
      </c>
      <c r="BE168" s="31" t="s">
        <v>362</v>
      </c>
      <c r="BF168" s="32" t="s">
        <v>363</v>
      </c>
      <c r="BG168" s="40">
        <f t="shared" si="72"/>
        <v>0.34482863612976222</v>
      </c>
      <c r="BH168" s="40">
        <f t="shared" si="73"/>
        <v>0.34491460614886571</v>
      </c>
      <c r="BI168" s="40">
        <f t="shared" si="74"/>
        <v>0.34172394569200593</v>
      </c>
      <c r="BJ168" s="40">
        <f t="shared" si="75"/>
        <v>0.34160854249252648</v>
      </c>
      <c r="BK168" s="40">
        <f t="shared" si="76"/>
        <v>0.34333180367570204</v>
      </c>
      <c r="BL168" s="40">
        <f t="shared" si="77"/>
        <v>0.34444538682162817</v>
      </c>
      <c r="BM168" s="40">
        <f t="shared" si="78"/>
        <v>0.34213953865565583</v>
      </c>
      <c r="BN168" s="40">
        <f t="shared" si="79"/>
        <v>0.33963348660806125</v>
      </c>
      <c r="BO168" s="40">
        <f t="shared" si="80"/>
        <v>0.33625712156171528</v>
      </c>
      <c r="BP168" s="40">
        <f t="shared" si="81"/>
        <v>0.33139263310956268</v>
      </c>
      <c r="BQ168" s="40">
        <f t="shared" si="82"/>
        <v>0.32938840158529759</v>
      </c>
      <c r="BR168" s="40">
        <f t="shared" si="83"/>
        <v>0.32651528661059648</v>
      </c>
      <c r="BS168" s="40">
        <f t="shared" si="84"/>
        <v>0.3234364529280761</v>
      </c>
      <c r="BT168" s="40">
        <f t="shared" si="85"/>
        <v>0.32033139210182371</v>
      </c>
      <c r="BU168" s="40">
        <f t="shared" si="86"/>
        <v>0.31808492313146641</v>
      </c>
      <c r="BV168" s="40">
        <f t="shared" si="87"/>
        <v>0.31605880527823482</v>
      </c>
      <c r="BX168" s="31" t="s">
        <v>362</v>
      </c>
      <c r="BY168" s="32" t="s">
        <v>363</v>
      </c>
      <c r="BZ168" s="40">
        <f t="shared" si="88"/>
        <v>3.0419770677022617E-3</v>
      </c>
      <c r="CA168" s="40">
        <f t="shared" si="89"/>
        <v>7.6808438532872114E-3</v>
      </c>
      <c r="CB168" s="40">
        <f t="shared" si="90"/>
        <v>-1.1289116893268836E-3</v>
      </c>
      <c r="CC168" s="40">
        <f t="shared" si="91"/>
        <v>-2.7288974975282487E-3</v>
      </c>
      <c r="CD168" s="40">
        <f t="shared" si="92"/>
        <v>1.1777540708279299E-3</v>
      </c>
      <c r="CE168" s="40">
        <f t="shared" si="93"/>
        <v>4.3717821259183776E-3</v>
      </c>
      <c r="CF168" s="40">
        <f t="shared" si="94"/>
        <v>4.9340905983099037E-3</v>
      </c>
      <c r="CG168" s="40">
        <f t="shared" si="95"/>
        <v>8.0134174565253402E-3</v>
      </c>
      <c r="CH168" s="40">
        <f t="shared" si="96"/>
        <v>7.1133604729410327E-3</v>
      </c>
      <c r="CI168" s="40">
        <f t="shared" si="97"/>
        <v>5.7763341173968086E-3</v>
      </c>
      <c r="CJ168" s="40">
        <f t="shared" si="98"/>
        <v>-2.003371373050844E-3</v>
      </c>
      <c r="CK168" s="40">
        <f t="shared" si="99"/>
        <v>1.0014471499367184E-3</v>
      </c>
      <c r="CL168" s="40">
        <f t="shared" si="100"/>
        <v>3.572929088969945E-3</v>
      </c>
      <c r="CM168" s="40">
        <f t="shared" si="101"/>
        <v>1.0810854679415782E-2</v>
      </c>
      <c r="CN168" s="40">
        <f t="shared" si="102"/>
        <v>1.0431397556674438E-3</v>
      </c>
      <c r="CO168" s="40">
        <f t="shared" si="103"/>
        <v>-4.2788432657062114E-3</v>
      </c>
      <c r="CQ168" s="11"/>
      <c r="CR168" s="40"/>
    </row>
    <row r="169" spans="2:96">
      <c r="B169" s="31" t="s">
        <v>364</v>
      </c>
      <c r="C169" s="32" t="s">
        <v>365</v>
      </c>
      <c r="D169" s="152">
        <v>0.41966756560587459</v>
      </c>
      <c r="E169" s="152">
        <v>0.41857086094011969</v>
      </c>
      <c r="F169" s="152">
        <v>0.42055290110953364</v>
      </c>
      <c r="G169" s="152">
        <v>0.4266481002242779</v>
      </c>
      <c r="H169" s="152">
        <v>0.4300477136874043</v>
      </c>
      <c r="I169" s="152">
        <v>0.43048835778342881</v>
      </c>
      <c r="J169" s="152">
        <v>0.43653648057700029</v>
      </c>
      <c r="K169" s="152">
        <v>0.44450786766311551</v>
      </c>
      <c r="L169" s="152">
        <v>0.44662520148455259</v>
      </c>
      <c r="M169" s="152">
        <v>0.44717276183845506</v>
      </c>
      <c r="N169" s="152">
        <v>0.44881203345398851</v>
      </c>
      <c r="O169" s="152">
        <v>0.44196675323312817</v>
      </c>
      <c r="P169" s="152">
        <v>0.4439724244162197</v>
      </c>
      <c r="Q169" s="152">
        <v>0.44577133594072643</v>
      </c>
      <c r="R169" s="152">
        <v>0.44888505964012754</v>
      </c>
      <c r="S169" s="152">
        <v>0.4520030000073853</v>
      </c>
      <c r="T169" s="153">
        <v>2</v>
      </c>
      <c r="U169" s="8"/>
      <c r="V169" s="8"/>
      <c r="W169" s="8"/>
      <c r="X169" s="8"/>
      <c r="Y169" s="8"/>
      <c r="Z169" s="8"/>
      <c r="AA169" s="8"/>
      <c r="AB169" s="8"/>
      <c r="AD169" s="7">
        <v>8.1803744427771115</v>
      </c>
      <c r="AE169" s="7">
        <v>8.1923252955121253</v>
      </c>
      <c r="AF169" s="7">
        <v>8.2052192886475908</v>
      </c>
      <c r="AG169" s="7">
        <v>8.2088852187338155</v>
      </c>
      <c r="AH169" s="7">
        <v>8.222470113728912</v>
      </c>
      <c r="AI169" s="7">
        <v>8.3021207734188476</v>
      </c>
      <c r="AJ169" s="7">
        <v>8.3003755291203642</v>
      </c>
      <c r="AK169" s="7">
        <v>8.3104944348254541</v>
      </c>
      <c r="AL169" s="7">
        <v>8.3425597800276936</v>
      </c>
      <c r="AM169" s="7">
        <v>8.3609560319365688</v>
      </c>
      <c r="AN169" s="7">
        <v>8.3744025076269946</v>
      </c>
      <c r="AO169" s="7">
        <v>8.3918328128278183</v>
      </c>
      <c r="AP169" s="7">
        <v>8.4134989331647159</v>
      </c>
      <c r="AQ169" s="7">
        <v>8.4230424335154304</v>
      </c>
      <c r="AR169" s="7">
        <v>8.4204329907088287</v>
      </c>
      <c r="AS169" s="7">
        <v>8.4395892454726624</v>
      </c>
      <c r="AV169" s="11" t="s">
        <v>365</v>
      </c>
      <c r="AW169" s="8">
        <f t="shared" si="104"/>
        <v>0.11734159795249699</v>
      </c>
      <c r="AX169" s="8">
        <f t="shared" si="105"/>
        <v>0.86020453367134697</v>
      </c>
      <c r="AZ169" s="11" t="s">
        <v>313</v>
      </c>
      <c r="BA169" s="8">
        <v>5.3408453137720198E-2</v>
      </c>
      <c r="BB169" s="8">
        <v>0.12142975886476892</v>
      </c>
      <c r="BE169" s="31" t="s">
        <v>364</v>
      </c>
      <c r="BF169" s="32" t="s">
        <v>365</v>
      </c>
      <c r="BG169" s="40">
        <f t="shared" si="72"/>
        <v>0.36969154234893953</v>
      </c>
      <c r="BH169" s="40">
        <f t="shared" si="73"/>
        <v>0.36878327754107842</v>
      </c>
      <c r="BI169" s="40">
        <f t="shared" si="74"/>
        <v>0.36780333406278309</v>
      </c>
      <c r="BJ169" s="40">
        <f t="shared" si="75"/>
        <v>0.36752472337622999</v>
      </c>
      <c r="BK169" s="40">
        <f t="shared" si="76"/>
        <v>0.36649227135660267</v>
      </c>
      <c r="BL169" s="40">
        <f t="shared" si="77"/>
        <v>0.36043882122016757</v>
      </c>
      <c r="BM169" s="40">
        <f t="shared" si="78"/>
        <v>0.36057145978685223</v>
      </c>
      <c r="BN169" s="40">
        <f t="shared" si="79"/>
        <v>0.35980242295326548</v>
      </c>
      <c r="BO169" s="40">
        <f t="shared" si="80"/>
        <v>0.35736545671789521</v>
      </c>
      <c r="BP169" s="40">
        <f t="shared" si="81"/>
        <v>0.35596734157282073</v>
      </c>
      <c r="BQ169" s="40">
        <f t="shared" si="82"/>
        <v>0.35494540942034836</v>
      </c>
      <c r="BR169" s="40">
        <f t="shared" si="83"/>
        <v>0.35362070622508579</v>
      </c>
      <c r="BS169" s="40">
        <f t="shared" si="84"/>
        <v>0.35197408107948158</v>
      </c>
      <c r="BT169" s="40">
        <f t="shared" si="85"/>
        <v>0.35124877505282726</v>
      </c>
      <c r="BU169" s="40">
        <f t="shared" si="86"/>
        <v>0.35144709270612895</v>
      </c>
      <c r="BV169" s="40">
        <f t="shared" si="87"/>
        <v>0.34999121734407757</v>
      </c>
      <c r="BX169" s="31" t="s">
        <v>364</v>
      </c>
      <c r="BY169" s="32" t="s">
        <v>365</v>
      </c>
      <c r="BZ169" s="40">
        <f t="shared" si="88"/>
        <v>-4.9976023256935065E-2</v>
      </c>
      <c r="CA169" s="40">
        <f t="shared" si="89"/>
        <v>-4.9787583399041269E-2</v>
      </c>
      <c r="CB169" s="40">
        <f t="shared" si="90"/>
        <v>-5.2749567046750545E-2</v>
      </c>
      <c r="CC169" s="40">
        <f t="shared" si="91"/>
        <v>-5.9123376848047915E-2</v>
      </c>
      <c r="CD169" s="40">
        <f t="shared" si="92"/>
        <v>-6.3555442330801626E-2</v>
      </c>
      <c r="CE169" s="40">
        <f t="shared" si="93"/>
        <v>-7.0049536563261239E-2</v>
      </c>
      <c r="CF169" s="40">
        <f t="shared" si="94"/>
        <v>-7.5965020790148052E-2</v>
      </c>
      <c r="CG169" s="40">
        <f t="shared" si="95"/>
        <v>-8.4705444709850031E-2</v>
      </c>
      <c r="CH169" s="40">
        <f t="shared" si="96"/>
        <v>-8.9259744766657378E-2</v>
      </c>
      <c r="CI169" s="40">
        <f t="shared" si="97"/>
        <v>-9.1205420265634329E-2</v>
      </c>
      <c r="CJ169" s="40">
        <f t="shared" si="98"/>
        <v>-9.3866624033640156E-2</v>
      </c>
      <c r="CK169" s="40">
        <f t="shared" si="99"/>
        <v>-8.8346047008042383E-2</v>
      </c>
      <c r="CL169" s="40">
        <f t="shared" si="100"/>
        <v>-9.199834333673812E-2</v>
      </c>
      <c r="CM169" s="40">
        <f t="shared" si="101"/>
        <v>-9.4522560887899176E-2</v>
      </c>
      <c r="CN169" s="40">
        <f t="shared" si="102"/>
        <v>-9.7437966933998588E-2</v>
      </c>
      <c r="CO169" s="40">
        <f t="shared" si="103"/>
        <v>-0.10201178266330774</v>
      </c>
      <c r="CQ169" s="11"/>
      <c r="CR169" s="40"/>
    </row>
    <row r="170" spans="2:96">
      <c r="B170" s="31" t="s">
        <v>366</v>
      </c>
      <c r="C170" s="32" t="s">
        <v>367</v>
      </c>
      <c r="D170" s="152">
        <v>0.20994192446208007</v>
      </c>
      <c r="E170" s="152">
        <v>0.21009165988970346</v>
      </c>
      <c r="F170" s="152">
        <v>0.20954999898218585</v>
      </c>
      <c r="G170" s="152">
        <v>0.20990934833500341</v>
      </c>
      <c r="H170" s="152">
        <v>0.20981072934495656</v>
      </c>
      <c r="I170" s="152">
        <v>0.20884689505899282</v>
      </c>
      <c r="J170" s="152">
        <v>0.20974471503710765</v>
      </c>
      <c r="K170" s="152">
        <v>0.2098125996817013</v>
      </c>
      <c r="L170" s="152">
        <v>0.20650393346187387</v>
      </c>
      <c r="M170" s="152">
        <v>0.2072623389149908</v>
      </c>
      <c r="N170" s="152">
        <v>0.20838758092588136</v>
      </c>
      <c r="O170" s="152">
        <v>0.21993352630140781</v>
      </c>
      <c r="P170" s="152">
        <v>0.21995666768339292</v>
      </c>
      <c r="Q170" s="152">
        <v>0.21957768794695073</v>
      </c>
      <c r="R170" s="152">
        <v>0.22289240562118606</v>
      </c>
      <c r="S170" s="152">
        <v>0.22630453996065569</v>
      </c>
      <c r="T170" s="153">
        <v>5</v>
      </c>
      <c r="U170" s="8"/>
      <c r="V170" s="8"/>
      <c r="W170" s="8"/>
      <c r="X170" s="8"/>
      <c r="Y170" s="8"/>
      <c r="Z170" s="8"/>
      <c r="AA170" s="8"/>
      <c r="AB170" s="8"/>
      <c r="AD170" s="7">
        <v>10.111688380146919</v>
      </c>
      <c r="AE170" s="7">
        <v>10.126324040173232</v>
      </c>
      <c r="AF170" s="7">
        <v>10.152320278721243</v>
      </c>
      <c r="AG170" s="7">
        <v>10.193242764587788</v>
      </c>
      <c r="AH170" s="7">
        <v>10.238155590196143</v>
      </c>
      <c r="AI170" s="7">
        <v>10.280406101047786</v>
      </c>
      <c r="AJ170" s="7">
        <v>10.290135356556698</v>
      </c>
      <c r="AK170" s="7">
        <v>10.311298787045393</v>
      </c>
      <c r="AL170" s="7">
        <v>10.33080778192179</v>
      </c>
      <c r="AM170" s="7">
        <v>10.368273307537075</v>
      </c>
      <c r="AN170" s="7">
        <v>10.395834410730824</v>
      </c>
      <c r="AO170" s="7">
        <v>10.431670858672542</v>
      </c>
      <c r="AP170" s="7">
        <v>10.45686041663595</v>
      </c>
      <c r="AQ170" s="7">
        <v>10.444973716399771</v>
      </c>
      <c r="AR170" s="7">
        <v>10.383260041725119</v>
      </c>
      <c r="AS170" s="7">
        <v>10.407460427546365</v>
      </c>
      <c r="AV170" s="11" t="s">
        <v>367</v>
      </c>
      <c r="AW170" s="8">
        <f t="shared" si="104"/>
        <v>3.2072900918507376E-2</v>
      </c>
      <c r="AX170" s="8">
        <f t="shared" si="105"/>
        <v>0.34131480461768138</v>
      </c>
      <c r="AZ170" s="11" t="s">
        <v>401</v>
      </c>
      <c r="BA170" s="8">
        <v>5.5645028318650994E-2</v>
      </c>
      <c r="BB170" s="8">
        <v>0.65953721022782819</v>
      </c>
      <c r="BE170" s="31" t="s">
        <v>366</v>
      </c>
      <c r="BF170" s="32" t="s">
        <v>367</v>
      </c>
      <c r="BG170" s="40">
        <f t="shared" si="72"/>
        <v>0.22291168310883414</v>
      </c>
      <c r="BH170" s="40">
        <f t="shared" si="73"/>
        <v>0.22179937294683427</v>
      </c>
      <c r="BI170" s="40">
        <f t="shared" si="74"/>
        <v>0.21982365881718546</v>
      </c>
      <c r="BJ170" s="40">
        <f t="shared" si="75"/>
        <v>0.21671354989132807</v>
      </c>
      <c r="BK170" s="40">
        <f t="shared" si="76"/>
        <v>0.21330017514509303</v>
      </c>
      <c r="BL170" s="40">
        <f t="shared" si="77"/>
        <v>0.21008913632036819</v>
      </c>
      <c r="BM170" s="40">
        <f t="shared" si="78"/>
        <v>0.20934971290169091</v>
      </c>
      <c r="BN170" s="40">
        <f t="shared" si="79"/>
        <v>0.20774129218455006</v>
      </c>
      <c r="BO170" s="40">
        <f t="shared" si="80"/>
        <v>0.20625860857394396</v>
      </c>
      <c r="BP170" s="40">
        <f t="shared" si="81"/>
        <v>0.20341122862718231</v>
      </c>
      <c r="BQ170" s="40">
        <f t="shared" si="82"/>
        <v>0.20131658478445735</v>
      </c>
      <c r="BR170" s="40">
        <f t="shared" si="83"/>
        <v>0.19859301474088686</v>
      </c>
      <c r="BS170" s="40">
        <f t="shared" si="84"/>
        <v>0.19667860833566775</v>
      </c>
      <c r="BT170" s="40">
        <f t="shared" si="85"/>
        <v>0.19758199755361738</v>
      </c>
      <c r="BU170" s="40">
        <f t="shared" si="86"/>
        <v>0.20227223682889095</v>
      </c>
      <c r="BV170" s="40">
        <f t="shared" si="87"/>
        <v>0.20043300750647619</v>
      </c>
      <c r="BX170" s="31" t="s">
        <v>366</v>
      </c>
      <c r="BY170" s="32" t="s">
        <v>367</v>
      </c>
      <c r="BZ170" s="40">
        <f t="shared" si="88"/>
        <v>1.2969758646754065E-2</v>
      </c>
      <c r="CA170" s="40">
        <f t="shared" si="89"/>
        <v>1.1707713057130809E-2</v>
      </c>
      <c r="CB170" s="40">
        <f t="shared" si="90"/>
        <v>1.0273659834999616E-2</v>
      </c>
      <c r="CC170" s="40">
        <f t="shared" si="91"/>
        <v>6.8042015563246627E-3</v>
      </c>
      <c r="CD170" s="40">
        <f t="shared" si="92"/>
        <v>3.4894458001364648E-3</v>
      </c>
      <c r="CE170" s="40">
        <f t="shared" si="93"/>
        <v>1.2422412613753708E-3</v>
      </c>
      <c r="CF170" s="40">
        <f t="shared" si="94"/>
        <v>-3.9500213541673879E-4</v>
      </c>
      <c r="CG170" s="40">
        <f t="shared" si="95"/>
        <v>-2.0713074971512313E-3</v>
      </c>
      <c r="CH170" s="40">
        <f t="shared" si="96"/>
        <v>-2.4532488792991525E-4</v>
      </c>
      <c r="CI170" s="40">
        <f t="shared" si="97"/>
        <v>-3.8511102878084902E-3</v>
      </c>
      <c r="CJ170" s="40">
        <f t="shared" si="98"/>
        <v>-7.0709961414240075E-3</v>
      </c>
      <c r="CK170" s="40">
        <f t="shared" si="99"/>
        <v>-2.1340511560520942E-2</v>
      </c>
      <c r="CL170" s="40">
        <f t="shared" si="100"/>
        <v>-2.3278059347725172E-2</v>
      </c>
      <c r="CM170" s="40">
        <f t="shared" si="101"/>
        <v>-2.199569039333335E-2</v>
      </c>
      <c r="CN170" s="40">
        <f t="shared" si="102"/>
        <v>-2.0620168792295113E-2</v>
      </c>
      <c r="CO170" s="40">
        <f t="shared" si="103"/>
        <v>-2.5871532454179502E-2</v>
      </c>
      <c r="CQ170" s="11"/>
      <c r="CR170" s="40"/>
    </row>
    <row r="171" spans="2:96">
      <c r="B171" s="31" t="s">
        <v>368</v>
      </c>
      <c r="C171" s="32" t="s">
        <v>369</v>
      </c>
      <c r="D171" s="152">
        <v>0.15823383158575174</v>
      </c>
      <c r="E171" s="152">
        <v>0.15452270745417493</v>
      </c>
      <c r="F171" s="152">
        <v>0.15439125811934615</v>
      </c>
      <c r="G171" s="152">
        <v>0.15337505268695631</v>
      </c>
      <c r="H171" s="152">
        <v>0.15402510741716813</v>
      </c>
      <c r="I171" s="152">
        <v>0.15478756052136364</v>
      </c>
      <c r="J171" s="152">
        <v>0.15258572225259179</v>
      </c>
      <c r="K171" s="152">
        <v>0.15222209536593365</v>
      </c>
      <c r="L171" s="152">
        <v>0.15296317268447138</v>
      </c>
      <c r="M171" s="152">
        <v>0.14686709474357548</v>
      </c>
      <c r="N171" s="152">
        <v>0.14315037488574286</v>
      </c>
      <c r="O171" s="152">
        <v>0.14358717479005423</v>
      </c>
      <c r="P171" s="152">
        <v>0.14513731809171784</v>
      </c>
      <c r="Q171" s="152">
        <v>0.16521469617652473</v>
      </c>
      <c r="R171" s="152">
        <v>0.16930513059853614</v>
      </c>
      <c r="S171" s="152">
        <v>0.17373748168474992</v>
      </c>
      <c r="T171" s="153">
        <v>5</v>
      </c>
      <c r="U171" s="8"/>
      <c r="V171" s="8"/>
      <c r="W171" s="8"/>
      <c r="X171" s="8"/>
      <c r="Y171" s="8"/>
      <c r="Z171" s="8"/>
      <c r="AA171" s="8"/>
      <c r="AB171" s="8"/>
      <c r="AD171" s="7">
        <v>10.373944227141902</v>
      </c>
      <c r="AE171" s="7">
        <v>10.375532950705489</v>
      </c>
      <c r="AF171" s="7">
        <v>10.394100004875371</v>
      </c>
      <c r="AG171" s="7">
        <v>10.417044718217548</v>
      </c>
      <c r="AH171" s="7">
        <v>10.425860320402945</v>
      </c>
      <c r="AI171" s="7">
        <v>10.45488022596097</v>
      </c>
      <c r="AJ171" s="7">
        <v>10.460009944241968</v>
      </c>
      <c r="AK171" s="7">
        <v>10.456868484566103</v>
      </c>
      <c r="AL171" s="7">
        <v>10.447467345213145</v>
      </c>
      <c r="AM171" s="7">
        <v>10.46560465434821</v>
      </c>
      <c r="AN171" s="7">
        <v>10.485258530550828</v>
      </c>
      <c r="AO171" s="7">
        <v>10.514641348024613</v>
      </c>
      <c r="AP171" s="7">
        <v>10.541501306526532</v>
      </c>
      <c r="AQ171" s="7">
        <v>10.54758895020964</v>
      </c>
      <c r="AR171" s="7">
        <v>10.517422133672195</v>
      </c>
      <c r="AS171" s="7">
        <v>10.529311806618985</v>
      </c>
      <c r="AV171" s="11" t="s">
        <v>369</v>
      </c>
      <c r="AW171" s="8">
        <f t="shared" si="104"/>
        <v>2.4997752239997603E-2</v>
      </c>
      <c r="AX171" s="8">
        <f t="shared" si="105"/>
        <v>2.6687628794626207E-2</v>
      </c>
      <c r="AZ171" s="11" t="s">
        <v>251</v>
      </c>
      <c r="BA171" s="8">
        <v>5.6313159325267939E-2</v>
      </c>
      <c r="BB171" s="8">
        <v>0.84973438479307317</v>
      </c>
      <c r="BE171" s="31" t="s">
        <v>368</v>
      </c>
      <c r="BF171" s="32" t="s">
        <v>369</v>
      </c>
      <c r="BG171" s="40">
        <f t="shared" si="72"/>
        <v>0.20298023873721549</v>
      </c>
      <c r="BH171" s="40">
        <f t="shared" si="73"/>
        <v>0.20285949574638273</v>
      </c>
      <c r="BI171" s="40">
        <f t="shared" si="74"/>
        <v>0.20144839962947181</v>
      </c>
      <c r="BJ171" s="40">
        <f t="shared" si="75"/>
        <v>0.19970460141546631</v>
      </c>
      <c r="BK171" s="40">
        <f t="shared" si="76"/>
        <v>0.19903461564937608</v>
      </c>
      <c r="BL171" s="40">
        <f t="shared" si="77"/>
        <v>0.1968291028269662</v>
      </c>
      <c r="BM171" s="40">
        <f t="shared" si="78"/>
        <v>0.19643924423761039</v>
      </c>
      <c r="BN171" s="40">
        <f t="shared" si="79"/>
        <v>0.19667799517297613</v>
      </c>
      <c r="BO171" s="40">
        <f t="shared" si="80"/>
        <v>0.19739248176380098</v>
      </c>
      <c r="BP171" s="40">
        <f t="shared" si="81"/>
        <v>0.196014046269536</v>
      </c>
      <c r="BQ171" s="40">
        <f t="shared" si="82"/>
        <v>0.19452035167813708</v>
      </c>
      <c r="BR171" s="40">
        <f t="shared" si="83"/>
        <v>0.19228725755012943</v>
      </c>
      <c r="BS171" s="40">
        <f t="shared" si="84"/>
        <v>0.19024590070398351</v>
      </c>
      <c r="BT171" s="40">
        <f t="shared" si="85"/>
        <v>0.1897832397840673</v>
      </c>
      <c r="BU171" s="40">
        <f t="shared" si="86"/>
        <v>0.19207591784091316</v>
      </c>
      <c r="BV171" s="40">
        <f t="shared" si="87"/>
        <v>0.19117230269695717</v>
      </c>
      <c r="BX171" s="31" t="s">
        <v>368</v>
      </c>
      <c r="BY171" s="32" t="s">
        <v>369</v>
      </c>
      <c r="BZ171" s="40">
        <f t="shared" si="88"/>
        <v>4.4746407151463746E-2</v>
      </c>
      <c r="CA171" s="40">
        <f t="shared" si="89"/>
        <v>4.8336788292207805E-2</v>
      </c>
      <c r="CB171" s="40">
        <f t="shared" si="90"/>
        <v>4.7057141510125661E-2</v>
      </c>
      <c r="CC171" s="40">
        <f t="shared" si="91"/>
        <v>4.632954872851E-2</v>
      </c>
      <c r="CD171" s="40">
        <f t="shared" si="92"/>
        <v>4.5009508232207951E-2</v>
      </c>
      <c r="CE171" s="40">
        <f t="shared" si="93"/>
        <v>4.2041542305602558E-2</v>
      </c>
      <c r="CF171" s="40">
        <f t="shared" si="94"/>
        <v>4.3853521985018601E-2</v>
      </c>
      <c r="CG171" s="40">
        <f t="shared" si="95"/>
        <v>4.4455899807042482E-2</v>
      </c>
      <c r="CH171" s="40">
        <f t="shared" si="96"/>
        <v>4.4429309079329599E-2</v>
      </c>
      <c r="CI171" s="40">
        <f t="shared" si="97"/>
        <v>4.9146951525960519E-2</v>
      </c>
      <c r="CJ171" s="40">
        <f t="shared" si="98"/>
        <v>5.1369976792394217E-2</v>
      </c>
      <c r="CK171" s="40">
        <f t="shared" si="99"/>
        <v>4.8700082760075203E-2</v>
      </c>
      <c r="CL171" s="40">
        <f t="shared" si="100"/>
        <v>4.5108582612265663E-2</v>
      </c>
      <c r="CM171" s="40">
        <f t="shared" si="101"/>
        <v>2.456854360754257E-2</v>
      </c>
      <c r="CN171" s="40">
        <f t="shared" si="102"/>
        <v>2.2770787242377022E-2</v>
      </c>
      <c r="CO171" s="40">
        <f t="shared" si="103"/>
        <v>1.7434821012207252E-2</v>
      </c>
      <c r="CQ171" s="11"/>
      <c r="CR171" s="40"/>
    </row>
    <row r="172" spans="2:96">
      <c r="B172" s="31" t="s">
        <v>370</v>
      </c>
      <c r="C172" s="32" t="s">
        <v>371</v>
      </c>
      <c r="D172" s="152">
        <v>0.27658795546201587</v>
      </c>
      <c r="E172" s="152">
        <v>0.27212026684883939</v>
      </c>
      <c r="F172" s="152">
        <v>0.27289331925386334</v>
      </c>
      <c r="G172" s="152">
        <v>0.26800645916728699</v>
      </c>
      <c r="H172" s="152">
        <v>0.27070074745050748</v>
      </c>
      <c r="I172" s="152">
        <v>0.26947022703102813</v>
      </c>
      <c r="J172" s="152">
        <v>0.25935370039643207</v>
      </c>
      <c r="K172" s="152">
        <v>0.2625107641256284</v>
      </c>
      <c r="L172" s="152">
        <v>0.26156251116454593</v>
      </c>
      <c r="M172" s="152">
        <v>0.26328242035867427</v>
      </c>
      <c r="N172" s="152">
        <v>0.26829756254196585</v>
      </c>
      <c r="O172" s="152">
        <v>0.26538031534022238</v>
      </c>
      <c r="P172" s="152">
        <v>0.26026825832649209</v>
      </c>
      <c r="Q172" s="152">
        <v>0.25989683988295459</v>
      </c>
      <c r="R172" s="152">
        <v>0.27284016676776862</v>
      </c>
      <c r="S172" s="152">
        <v>0.27698014478873156</v>
      </c>
      <c r="T172" s="153">
        <v>2</v>
      </c>
      <c r="U172" s="8"/>
      <c r="V172" s="8"/>
      <c r="W172" s="8"/>
      <c r="X172" s="8"/>
      <c r="Y172" s="8"/>
      <c r="Z172" s="8"/>
      <c r="AA172" s="8"/>
      <c r="AB172" s="8"/>
      <c r="AD172" s="7">
        <v>8.2319682344427942</v>
      </c>
      <c r="AE172" s="7">
        <v>8.2504866826021335</v>
      </c>
      <c r="AF172" s="7">
        <v>8.2445415358787759</v>
      </c>
      <c r="AG172" s="7">
        <v>8.2822729558063166</v>
      </c>
      <c r="AH172" s="7">
        <v>8.2216189493517309</v>
      </c>
      <c r="AI172" s="7">
        <v>8.2229006613163715</v>
      </c>
      <c r="AJ172" s="7">
        <v>8.2467226540670406</v>
      </c>
      <c r="AK172" s="7">
        <v>8.25775196288971</v>
      </c>
      <c r="AL172" s="7">
        <v>8.2449847340465183</v>
      </c>
      <c r="AM172" s="7">
        <v>8.2708944774201143</v>
      </c>
      <c r="AN172" s="7">
        <v>8.2825307245901989</v>
      </c>
      <c r="AO172" s="7">
        <v>8.3077481920808545</v>
      </c>
      <c r="AP172" s="7">
        <v>8.3243662731793169</v>
      </c>
      <c r="AQ172" s="7">
        <v>8.3505355696372998</v>
      </c>
      <c r="AR172" s="7">
        <v>8.3652326091088938</v>
      </c>
      <c r="AS172" s="7">
        <v>8.3735908133203623</v>
      </c>
      <c r="AV172" s="11" t="s">
        <v>371</v>
      </c>
      <c r="AW172" s="8">
        <f t="shared" si="104"/>
        <v>-1.4390891104891241E-4</v>
      </c>
      <c r="AX172" s="8">
        <f t="shared" si="105"/>
        <v>1.4887568026047475E-6</v>
      </c>
      <c r="AZ172" s="11" t="s">
        <v>168</v>
      </c>
      <c r="BA172" s="8">
        <v>5.6599636514406908E-2</v>
      </c>
      <c r="BB172" s="8">
        <v>0.56891726496003692</v>
      </c>
      <c r="BE172" s="31" t="s">
        <v>370</v>
      </c>
      <c r="BF172" s="32" t="s">
        <v>371</v>
      </c>
      <c r="BG172" s="40">
        <f t="shared" si="72"/>
        <v>0.36577041418234757</v>
      </c>
      <c r="BH172" s="40">
        <f t="shared" si="73"/>
        <v>0.36436301212223787</v>
      </c>
      <c r="BI172" s="40">
        <f t="shared" si="74"/>
        <v>0.36481484327321301</v>
      </c>
      <c r="BJ172" s="40">
        <f t="shared" si="75"/>
        <v>0.36194725535871985</v>
      </c>
      <c r="BK172" s="40">
        <f t="shared" si="76"/>
        <v>0.36655695984926839</v>
      </c>
      <c r="BL172" s="40">
        <f t="shared" si="77"/>
        <v>0.36645954973995576</v>
      </c>
      <c r="BM172" s="40">
        <f t="shared" si="78"/>
        <v>0.36464907829090487</v>
      </c>
      <c r="BN172" s="40">
        <f t="shared" si="79"/>
        <v>0.363810850820382</v>
      </c>
      <c r="BO172" s="40">
        <f t="shared" si="80"/>
        <v>0.36478116021246454</v>
      </c>
      <c r="BP172" s="40">
        <f t="shared" si="81"/>
        <v>0.36281201971607124</v>
      </c>
      <c r="BQ172" s="40">
        <f t="shared" si="82"/>
        <v>0.36192766493114481</v>
      </c>
      <c r="BR172" s="40">
        <f t="shared" si="83"/>
        <v>0.36001113740185497</v>
      </c>
      <c r="BS172" s="40">
        <f t="shared" si="84"/>
        <v>0.35874816323837189</v>
      </c>
      <c r="BT172" s="40">
        <f t="shared" si="85"/>
        <v>0.35675929670756523</v>
      </c>
      <c r="BU172" s="40">
        <f t="shared" si="86"/>
        <v>0.35564232170772403</v>
      </c>
      <c r="BV172" s="40">
        <f t="shared" si="87"/>
        <v>0.35500709818765241</v>
      </c>
      <c r="BX172" s="31" t="s">
        <v>370</v>
      </c>
      <c r="BY172" s="32" t="s">
        <v>371</v>
      </c>
      <c r="BZ172" s="40">
        <f t="shared" si="88"/>
        <v>8.9182458720331703E-2</v>
      </c>
      <c r="CA172" s="40">
        <f t="shared" si="89"/>
        <v>9.2242745273398485E-2</v>
      </c>
      <c r="CB172" s="40">
        <f t="shared" si="90"/>
        <v>9.1921524019349665E-2</v>
      </c>
      <c r="CC172" s="40">
        <f t="shared" si="91"/>
        <v>9.3940796191432863E-2</v>
      </c>
      <c r="CD172" s="40">
        <f t="shared" si="92"/>
        <v>9.5856212398760909E-2</v>
      </c>
      <c r="CE172" s="40">
        <f t="shared" si="93"/>
        <v>9.6989322708927628E-2</v>
      </c>
      <c r="CF172" s="40">
        <f t="shared" si="94"/>
        <v>0.1052953778944728</v>
      </c>
      <c r="CG172" s="40">
        <f t="shared" si="95"/>
        <v>0.1013000866947536</v>
      </c>
      <c r="CH172" s="40">
        <f t="shared" si="96"/>
        <v>0.10321864904791861</v>
      </c>
      <c r="CI172" s="40">
        <f t="shared" si="97"/>
        <v>9.952959935739697E-2</v>
      </c>
      <c r="CJ172" s="40">
        <f t="shared" si="98"/>
        <v>9.363010238917896E-2</v>
      </c>
      <c r="CK172" s="40">
        <f t="shared" si="99"/>
        <v>9.4630822061632591E-2</v>
      </c>
      <c r="CL172" s="40">
        <f t="shared" si="100"/>
        <v>9.8479904911879801E-2</v>
      </c>
      <c r="CM172" s="40">
        <f t="shared" si="101"/>
        <v>9.6862456824610643E-2</v>
      </c>
      <c r="CN172" s="40">
        <f t="shared" si="102"/>
        <v>8.2802154939955408E-2</v>
      </c>
      <c r="CO172" s="40">
        <f t="shared" si="103"/>
        <v>7.8026953398920851E-2</v>
      </c>
      <c r="CQ172" s="11"/>
      <c r="CR172" s="40"/>
    </row>
    <row r="173" spans="2:96">
      <c r="B173" s="31" t="s">
        <v>372</v>
      </c>
      <c r="C173" s="32" t="s">
        <v>373</v>
      </c>
      <c r="D173" s="152">
        <v>0.37467681079838466</v>
      </c>
      <c r="E173" s="152">
        <v>0.35521728123493795</v>
      </c>
      <c r="F173" s="152">
        <v>0.35699622219274141</v>
      </c>
      <c r="G173" s="152">
        <v>0.35967399206087597</v>
      </c>
      <c r="H173" s="152">
        <v>0.36094077414646281</v>
      </c>
      <c r="I173" s="152">
        <v>0.35511814822267967</v>
      </c>
      <c r="J173" s="152">
        <v>0.35448019230960148</v>
      </c>
      <c r="K173" s="152">
        <v>0.35768617538563907</v>
      </c>
      <c r="L173" s="152">
        <v>0.35534795299003824</v>
      </c>
      <c r="M173" s="152">
        <v>0.35017010590879294</v>
      </c>
      <c r="N173" s="152">
        <v>0.3556687625692847</v>
      </c>
      <c r="O173" s="152">
        <v>0.36022109279348097</v>
      </c>
      <c r="P173" s="152">
        <v>0.36521148849608975</v>
      </c>
      <c r="Q173" s="152">
        <v>0.37033672078731544</v>
      </c>
      <c r="R173" s="152">
        <v>0.37940962996940963</v>
      </c>
      <c r="S173" s="152">
        <v>0.3838413626106067</v>
      </c>
      <c r="T173" s="153">
        <v>1</v>
      </c>
      <c r="U173" s="8"/>
      <c r="V173" s="8"/>
      <c r="W173" s="8"/>
      <c r="X173" s="8"/>
      <c r="Y173" s="8"/>
      <c r="Z173" s="8"/>
      <c r="AA173" s="8"/>
      <c r="AB173" s="8"/>
      <c r="AD173" s="7">
        <v>6.9748165842644996</v>
      </c>
      <c r="AE173" s="7">
        <v>6.7778412929223419</v>
      </c>
      <c r="AF173" s="7">
        <v>6.7807566684277862</v>
      </c>
      <c r="AG173" s="7">
        <v>6.8188959547794763</v>
      </c>
      <c r="AH173" s="7">
        <v>6.8424092255175202</v>
      </c>
      <c r="AI173" s="7">
        <v>6.9101140147258802</v>
      </c>
      <c r="AJ173" s="7">
        <v>6.9959808267640389</v>
      </c>
      <c r="AK173" s="7">
        <v>7.0722825893721444</v>
      </c>
      <c r="AL173" s="7">
        <v>7.1585693443908003</v>
      </c>
      <c r="AM173" s="7">
        <v>7.2477898868428126</v>
      </c>
      <c r="AN173" s="7">
        <v>7.2999756479802542</v>
      </c>
      <c r="AO173" s="7">
        <v>7.3537261901796693</v>
      </c>
      <c r="AP173" s="7">
        <v>7.4138111182800515</v>
      </c>
      <c r="AQ173" s="7">
        <v>7.473816218058813</v>
      </c>
      <c r="AR173" s="7">
        <v>7.4904044363792144</v>
      </c>
      <c r="AS173" s="7">
        <v>7.5440932118582564</v>
      </c>
      <c r="AV173" s="11" t="s">
        <v>373</v>
      </c>
      <c r="AW173" s="8">
        <f t="shared" si="104"/>
        <v>1.9766189336008721E-2</v>
      </c>
      <c r="AX173" s="8">
        <f t="shared" si="105"/>
        <v>0.30028277891028554</v>
      </c>
      <c r="AZ173" s="11" t="s">
        <v>158</v>
      </c>
      <c r="BA173" s="8">
        <v>5.7707265787369483E-2</v>
      </c>
      <c r="BB173" s="8">
        <v>0.27326096018700236</v>
      </c>
      <c r="BE173" s="31" t="s">
        <v>372</v>
      </c>
      <c r="BF173" s="32" t="s">
        <v>373</v>
      </c>
      <c r="BG173" s="40">
        <f t="shared" si="72"/>
        <v>0.46131393959589795</v>
      </c>
      <c r="BH173" s="40">
        <f t="shared" si="73"/>
        <v>0.47628406173790194</v>
      </c>
      <c r="BI173" s="40">
        <f t="shared" si="74"/>
        <v>0.47606249319948823</v>
      </c>
      <c r="BJ173" s="40">
        <f t="shared" si="75"/>
        <v>0.47316390743675973</v>
      </c>
      <c r="BK173" s="40">
        <f t="shared" si="76"/>
        <v>0.47137689886066847</v>
      </c>
      <c r="BL173" s="40">
        <f t="shared" si="77"/>
        <v>0.46623133488083301</v>
      </c>
      <c r="BM173" s="40">
        <f t="shared" si="78"/>
        <v>0.45970545716593303</v>
      </c>
      <c r="BN173" s="40">
        <f t="shared" si="79"/>
        <v>0.45390652320771696</v>
      </c>
      <c r="BO173" s="40">
        <f t="shared" si="80"/>
        <v>0.44734872982629914</v>
      </c>
      <c r="BP173" s="40">
        <f t="shared" si="81"/>
        <v>0.44056796859994618</v>
      </c>
      <c r="BQ173" s="40">
        <f t="shared" si="82"/>
        <v>0.43660185075350066</v>
      </c>
      <c r="BR173" s="40">
        <f t="shared" si="83"/>
        <v>0.43251680954634508</v>
      </c>
      <c r="BS173" s="40">
        <f t="shared" si="84"/>
        <v>0.4279503550107161</v>
      </c>
      <c r="BT173" s="40">
        <f t="shared" si="85"/>
        <v>0.42338996742753021</v>
      </c>
      <c r="BU173" s="40">
        <f t="shared" si="86"/>
        <v>0.42212926283517971</v>
      </c>
      <c r="BV173" s="40">
        <f t="shared" si="87"/>
        <v>0.41804891589877247</v>
      </c>
      <c r="BX173" s="31" t="s">
        <v>372</v>
      </c>
      <c r="BY173" s="32" t="s">
        <v>373</v>
      </c>
      <c r="BZ173" s="40">
        <f t="shared" si="88"/>
        <v>8.6637128797513285E-2</v>
      </c>
      <c r="CA173" s="40">
        <f t="shared" si="89"/>
        <v>0.12106678050296399</v>
      </c>
      <c r="CB173" s="40">
        <f t="shared" si="90"/>
        <v>0.11906627100674683</v>
      </c>
      <c r="CC173" s="40">
        <f t="shared" si="91"/>
        <v>0.11348991537588377</v>
      </c>
      <c r="CD173" s="40">
        <f t="shared" si="92"/>
        <v>0.11043612471420566</v>
      </c>
      <c r="CE173" s="40">
        <f t="shared" si="93"/>
        <v>0.11111318665815334</v>
      </c>
      <c r="CF173" s="40">
        <f t="shared" si="94"/>
        <v>0.10522526485633155</v>
      </c>
      <c r="CG173" s="40">
        <f t="shared" si="95"/>
        <v>9.622034782207789E-2</v>
      </c>
      <c r="CH173" s="40">
        <f t="shared" si="96"/>
        <v>9.20007768362609E-2</v>
      </c>
      <c r="CI173" s="40">
        <f t="shared" si="97"/>
        <v>9.0397862691153241E-2</v>
      </c>
      <c r="CJ173" s="40">
        <f t="shared" si="98"/>
        <v>8.0933088184215962E-2</v>
      </c>
      <c r="CK173" s="40">
        <f t="shared" si="99"/>
        <v>7.2295716752864114E-2</v>
      </c>
      <c r="CL173" s="40">
        <f t="shared" si="100"/>
        <v>6.2738866514626346E-2</v>
      </c>
      <c r="CM173" s="40">
        <f t="shared" si="101"/>
        <v>5.3053246640214768E-2</v>
      </c>
      <c r="CN173" s="40">
        <f t="shared" si="102"/>
        <v>4.2719632865770074E-2</v>
      </c>
      <c r="CO173" s="40">
        <f t="shared" si="103"/>
        <v>3.4207553288165771E-2</v>
      </c>
      <c r="CQ173" s="11"/>
      <c r="CR173" s="40"/>
    </row>
    <row r="174" spans="2:96">
      <c r="B174" s="31" t="s">
        <v>374</v>
      </c>
      <c r="C174" s="32" t="s">
        <v>375</v>
      </c>
      <c r="D174" s="152">
        <v>0.50418148077526503</v>
      </c>
      <c r="E174" s="152">
        <v>0.5030785768582583</v>
      </c>
      <c r="F174" s="152">
        <v>0.50561836676666594</v>
      </c>
      <c r="G174" s="152">
        <v>0.50749947003317353</v>
      </c>
      <c r="H174" s="152">
        <v>0.50632007066111606</v>
      </c>
      <c r="I174" s="152">
        <v>0.5048397454594804</v>
      </c>
      <c r="J174" s="152">
        <v>0.49863280902315826</v>
      </c>
      <c r="K174" s="152">
        <v>0.49148089568213749</v>
      </c>
      <c r="L174" s="152">
        <v>0.49832330464268826</v>
      </c>
      <c r="M174" s="152">
        <v>0.4965301344677488</v>
      </c>
      <c r="N174" s="152">
        <v>0.49549921376436562</v>
      </c>
      <c r="O174" s="152">
        <v>0.5005309820803574</v>
      </c>
      <c r="P174" s="152">
        <v>0.5016390488786916</v>
      </c>
      <c r="Q174" s="152">
        <v>0.506088290660758</v>
      </c>
      <c r="R174" s="152">
        <v>0.50683443420823993</v>
      </c>
      <c r="S174" s="152">
        <v>0.50945050346644194</v>
      </c>
      <c r="T174" s="153">
        <v>1</v>
      </c>
      <c r="U174" s="8"/>
      <c r="V174" s="8"/>
      <c r="W174" s="8"/>
      <c r="X174" s="8"/>
      <c r="Y174" s="8"/>
      <c r="Z174" s="8"/>
      <c r="AA174" s="8"/>
      <c r="AB174" s="8"/>
      <c r="AD174" s="7">
        <v>6.6826739299808127</v>
      </c>
      <c r="AE174" s="7">
        <v>6.69910447798968</v>
      </c>
      <c r="AF174" s="7">
        <v>6.7074555562221319</v>
      </c>
      <c r="AG174" s="7">
        <v>6.7186376518855297</v>
      </c>
      <c r="AH174" s="7">
        <v>6.7408864976733724</v>
      </c>
      <c r="AI174" s="7">
        <v>6.763645465762151</v>
      </c>
      <c r="AJ174" s="7">
        <v>6.7960161254557532</v>
      </c>
      <c r="AK174" s="7">
        <v>6.8389586691220039</v>
      </c>
      <c r="AL174" s="7">
        <v>6.8783964565710214</v>
      </c>
      <c r="AM174" s="7">
        <v>6.9267314939193581</v>
      </c>
      <c r="AN174" s="7">
        <v>6.9703310900844002</v>
      </c>
      <c r="AO174" s="7">
        <v>7.007553835237494</v>
      </c>
      <c r="AP174" s="7">
        <v>7.0481840353184966</v>
      </c>
      <c r="AQ174" s="7">
        <v>7.0911358341795383</v>
      </c>
      <c r="AR174" s="7">
        <v>7.1205435855291874</v>
      </c>
      <c r="AS174" s="7">
        <v>7.1539274886746425</v>
      </c>
      <c r="AV174" s="11" t="s">
        <v>375</v>
      </c>
      <c r="AW174" s="8">
        <f t="shared" si="104"/>
        <v>1.5191377597266018E-3</v>
      </c>
      <c r="AX174" s="8">
        <f t="shared" si="105"/>
        <v>2.4349463401121354E-3</v>
      </c>
      <c r="AZ174" s="11" t="s">
        <v>134</v>
      </c>
      <c r="BA174" s="8">
        <v>6.3196364302140665E-2</v>
      </c>
      <c r="BB174" s="8">
        <v>0.41730587858112583</v>
      </c>
      <c r="BE174" s="31" t="s">
        <v>374</v>
      </c>
      <c r="BF174" s="32" t="s">
        <v>375</v>
      </c>
      <c r="BG174" s="40">
        <f t="shared" si="72"/>
        <v>0.48351678132145814</v>
      </c>
      <c r="BH174" s="40">
        <f t="shared" si="73"/>
        <v>0.4822680596727843</v>
      </c>
      <c r="BI174" s="40">
        <f t="shared" si="74"/>
        <v>0.4816333777271179</v>
      </c>
      <c r="BJ174" s="40">
        <f t="shared" si="75"/>
        <v>0.48078353845669974</v>
      </c>
      <c r="BK174" s="40">
        <f t="shared" si="76"/>
        <v>0.47909262617682369</v>
      </c>
      <c r="BL174" s="40">
        <f t="shared" si="77"/>
        <v>0.47736294460207651</v>
      </c>
      <c r="BM174" s="40">
        <f t="shared" si="78"/>
        <v>0.47490277446536266</v>
      </c>
      <c r="BN174" s="40">
        <f t="shared" si="79"/>
        <v>0.47163914114672767</v>
      </c>
      <c r="BO174" s="40">
        <f t="shared" si="80"/>
        <v>0.46864186930060237</v>
      </c>
      <c r="BP174" s="40">
        <f t="shared" si="81"/>
        <v>0.46496840646212878</v>
      </c>
      <c r="BQ174" s="40">
        <f t="shared" si="82"/>
        <v>0.46165483715358557</v>
      </c>
      <c r="BR174" s="40">
        <f t="shared" si="83"/>
        <v>0.45882590852195038</v>
      </c>
      <c r="BS174" s="40">
        <f t="shared" si="84"/>
        <v>0.45573801331579422</v>
      </c>
      <c r="BT174" s="40">
        <f t="shared" si="85"/>
        <v>0.45247367660235505</v>
      </c>
      <c r="BU174" s="40">
        <f t="shared" si="86"/>
        <v>0.45023868749978169</v>
      </c>
      <c r="BV174" s="40">
        <f t="shared" si="87"/>
        <v>0.44770151086072718</v>
      </c>
      <c r="BX174" s="31" t="s">
        <v>374</v>
      </c>
      <c r="BY174" s="32" t="s">
        <v>375</v>
      </c>
      <c r="BZ174" s="40">
        <f t="shared" si="88"/>
        <v>-2.066469945380689E-2</v>
      </c>
      <c r="CA174" s="40">
        <f t="shared" si="89"/>
        <v>-2.0810517185473998E-2</v>
      </c>
      <c r="CB174" s="40">
        <f t="shared" si="90"/>
        <v>-2.3984989039548044E-2</v>
      </c>
      <c r="CC174" s="40">
        <f t="shared" si="91"/>
        <v>-2.6715931576473784E-2</v>
      </c>
      <c r="CD174" s="40">
        <f t="shared" si="92"/>
        <v>-2.7227444484292374E-2</v>
      </c>
      <c r="CE174" s="40">
        <f t="shared" si="93"/>
        <v>-2.7476800857403894E-2</v>
      </c>
      <c r="CF174" s="40">
        <f t="shared" si="94"/>
        <v>-2.3730034557795598E-2</v>
      </c>
      <c r="CG174" s="40">
        <f t="shared" si="95"/>
        <v>-1.9841754535409817E-2</v>
      </c>
      <c r="CH174" s="40">
        <f t="shared" si="96"/>
        <v>-2.9681435342085893E-2</v>
      </c>
      <c r="CI174" s="40">
        <f t="shared" si="97"/>
        <v>-3.1561728005620016E-2</v>
      </c>
      <c r="CJ174" s="40">
        <f t="shared" si="98"/>
        <v>-3.3844376610780047E-2</v>
      </c>
      <c r="CK174" s="40">
        <f t="shared" si="99"/>
        <v>-4.1705073558407024E-2</v>
      </c>
      <c r="CL174" s="40">
        <f t="shared" si="100"/>
        <v>-4.5901035562897374E-2</v>
      </c>
      <c r="CM174" s="40">
        <f t="shared" si="101"/>
        <v>-5.3614614058402954E-2</v>
      </c>
      <c r="CN174" s="40">
        <f t="shared" si="102"/>
        <v>-5.6595746708458239E-2</v>
      </c>
      <c r="CO174" s="40">
        <f t="shared" si="103"/>
        <v>-6.1748992605714759E-2</v>
      </c>
      <c r="CQ174" s="11"/>
      <c r="CR174" s="40"/>
    </row>
    <row r="175" spans="2:96">
      <c r="B175" s="31" t="s">
        <v>376</v>
      </c>
      <c r="C175" s="32" t="s">
        <v>377</v>
      </c>
      <c r="D175" s="152">
        <v>0.25911360665607958</v>
      </c>
      <c r="E175" s="152">
        <v>0.25734359030102177</v>
      </c>
      <c r="F175" s="152">
        <v>0.25518722192881343</v>
      </c>
      <c r="G175" s="152">
        <v>0.25342110734487172</v>
      </c>
      <c r="H175" s="152">
        <v>0.25124907931301993</v>
      </c>
      <c r="I175" s="152">
        <v>0.24811879475252621</v>
      </c>
      <c r="J175" s="152">
        <v>0.24779319363919763</v>
      </c>
      <c r="K175" s="152">
        <v>0.24681436927133751</v>
      </c>
      <c r="L175" s="152">
        <v>0.25319528275476666</v>
      </c>
      <c r="M175" s="152">
        <v>0.25485286743965957</v>
      </c>
      <c r="N175" s="152">
        <v>0.2563296346518667</v>
      </c>
      <c r="O175" s="152">
        <v>0.25653336373486768</v>
      </c>
      <c r="P175" s="152">
        <v>0.25619532195976835</v>
      </c>
      <c r="Q175" s="152">
        <v>0.25729539332692009</v>
      </c>
      <c r="R175" s="152">
        <v>0.26100093920155826</v>
      </c>
      <c r="S175" s="152">
        <v>0.26501563659550559</v>
      </c>
      <c r="T175" s="153">
        <v>2</v>
      </c>
      <c r="U175" s="8"/>
      <c r="V175" s="8"/>
      <c r="W175" s="8"/>
      <c r="X175" s="8"/>
      <c r="Y175" s="8"/>
      <c r="Z175" s="8"/>
      <c r="AA175" s="8"/>
      <c r="AB175" s="8"/>
      <c r="AD175" s="7">
        <v>8.6384376837798627</v>
      </c>
      <c r="AE175" s="7">
        <v>8.6878153864122591</v>
      </c>
      <c r="AF175" s="7">
        <v>8.6673986828128005</v>
      </c>
      <c r="AG175" s="7">
        <v>8.5502027133791092</v>
      </c>
      <c r="AH175" s="7">
        <v>8.5868240403340614</v>
      </c>
      <c r="AI175" s="7">
        <v>8.6248099416368884</v>
      </c>
      <c r="AJ175" s="7">
        <v>8.6359677379113968</v>
      </c>
      <c r="AK175" s="7">
        <v>8.6760488548543542</v>
      </c>
      <c r="AL175" s="7">
        <v>8.7327199991547069</v>
      </c>
      <c r="AM175" s="7">
        <v>8.7825843785425324</v>
      </c>
      <c r="AN175" s="7">
        <v>8.817436476037356</v>
      </c>
      <c r="AO175" s="7">
        <v>8.8591462932397569</v>
      </c>
      <c r="AP175" s="7">
        <v>8.9001916985195848</v>
      </c>
      <c r="AQ175" s="7">
        <v>8.9184631584958716</v>
      </c>
      <c r="AR175" s="7">
        <v>8.8901406517594381</v>
      </c>
      <c r="AS175" s="7">
        <v>8.9140664509858105</v>
      </c>
      <c r="AV175" s="11" t="s">
        <v>377</v>
      </c>
      <c r="AW175" s="8">
        <f t="shared" si="104"/>
        <v>2.4869828207457218E-2</v>
      </c>
      <c r="AX175" s="8">
        <f t="shared" si="105"/>
        <v>0.41431665589155431</v>
      </c>
      <c r="AZ175" s="11" t="s">
        <v>293</v>
      </c>
      <c r="BA175" s="8">
        <v>7.4694860495370524E-2</v>
      </c>
      <c r="BB175" s="8">
        <v>0.24291695959150036</v>
      </c>
      <c r="BE175" s="31" t="s">
        <v>376</v>
      </c>
      <c r="BF175" s="32" t="s">
        <v>377</v>
      </c>
      <c r="BG175" s="40">
        <f t="shared" si="72"/>
        <v>0.33487873603273044</v>
      </c>
      <c r="BH175" s="40">
        <f t="shared" si="73"/>
        <v>0.33112603063266832</v>
      </c>
      <c r="BI175" s="40">
        <f t="shared" si="74"/>
        <v>0.3326777001062271</v>
      </c>
      <c r="BJ175" s="40">
        <f t="shared" si="75"/>
        <v>0.34158459378318762</v>
      </c>
      <c r="BK175" s="40">
        <f t="shared" si="76"/>
        <v>0.33880137293461132</v>
      </c>
      <c r="BL175" s="40">
        <f t="shared" si="77"/>
        <v>0.33591444443559648</v>
      </c>
      <c r="BM175" s="40">
        <f t="shared" si="78"/>
        <v>0.33506645191873385</v>
      </c>
      <c r="BN175" s="40">
        <f t="shared" si="79"/>
        <v>0.33202028703106901</v>
      </c>
      <c r="BO175" s="40">
        <f t="shared" si="80"/>
        <v>0.32771328006424227</v>
      </c>
      <c r="BP175" s="40">
        <f t="shared" si="81"/>
        <v>0.32392358723076753</v>
      </c>
      <c r="BQ175" s="40">
        <f t="shared" si="82"/>
        <v>0.3212748278211609</v>
      </c>
      <c r="BR175" s="40">
        <f t="shared" si="83"/>
        <v>0.31810488171377849</v>
      </c>
      <c r="BS175" s="40">
        <f t="shared" si="84"/>
        <v>0.31498543091251152</v>
      </c>
      <c r="BT175" s="40">
        <f t="shared" si="85"/>
        <v>0.31359679995431378</v>
      </c>
      <c r="BU175" s="40">
        <f t="shared" si="86"/>
        <v>0.31574931046628263</v>
      </c>
      <c r="BV175" s="40">
        <f t="shared" si="87"/>
        <v>0.3139309497250784</v>
      </c>
      <c r="BX175" s="31" t="s">
        <v>376</v>
      </c>
      <c r="BY175" s="32" t="s">
        <v>377</v>
      </c>
      <c r="BZ175" s="40">
        <f t="shared" si="88"/>
        <v>7.5765129376650864E-2</v>
      </c>
      <c r="CA175" s="40">
        <f t="shared" si="89"/>
        <v>7.3782440331646548E-2</v>
      </c>
      <c r="CB175" s="40">
        <f t="shared" si="90"/>
        <v>7.7490478177413669E-2</v>
      </c>
      <c r="CC175" s="40">
        <f t="shared" si="91"/>
        <v>8.8163486438315897E-2</v>
      </c>
      <c r="CD175" s="40">
        <f t="shared" si="92"/>
        <v>8.7552293621591393E-2</v>
      </c>
      <c r="CE175" s="40">
        <f t="shared" si="93"/>
        <v>8.779564968307027E-2</v>
      </c>
      <c r="CF175" s="40">
        <f t="shared" si="94"/>
        <v>8.727325827953622E-2</v>
      </c>
      <c r="CG175" s="40">
        <f t="shared" si="95"/>
        <v>8.5205917759731492E-2</v>
      </c>
      <c r="CH175" s="40">
        <f t="shared" si="96"/>
        <v>7.4517997309475614E-2</v>
      </c>
      <c r="CI175" s="40">
        <f t="shared" si="97"/>
        <v>6.907071979110796E-2</v>
      </c>
      <c r="CJ175" s="40">
        <f t="shared" si="98"/>
        <v>6.4945193169294202E-2</v>
      </c>
      <c r="CK175" s="40">
        <f t="shared" si="99"/>
        <v>6.1571517978910806E-2</v>
      </c>
      <c r="CL175" s="40">
        <f t="shared" si="100"/>
        <v>5.879010895274317E-2</v>
      </c>
      <c r="CM175" s="40">
        <f t="shared" si="101"/>
        <v>5.6301406627393691E-2</v>
      </c>
      <c r="CN175" s="40">
        <f t="shared" si="102"/>
        <v>5.4748371264724371E-2</v>
      </c>
      <c r="CO175" s="40">
        <f t="shared" si="103"/>
        <v>4.8915313129572813E-2</v>
      </c>
      <c r="CQ175" s="11"/>
      <c r="CR175" s="40"/>
    </row>
    <row r="176" spans="2:96">
      <c r="B176" s="31" t="s">
        <v>378</v>
      </c>
      <c r="C176" s="32" t="s">
        <v>379</v>
      </c>
      <c r="D176" s="152">
        <v>0.48816293693360507</v>
      </c>
      <c r="E176" s="152">
        <v>0.48911374657943835</v>
      </c>
      <c r="F176" s="152">
        <v>0.50823783452943838</v>
      </c>
      <c r="G176" s="152">
        <v>0.53509169669193835</v>
      </c>
      <c r="H176" s="152">
        <v>0.51427412318360499</v>
      </c>
      <c r="I176" s="152">
        <v>0.51943726095860498</v>
      </c>
      <c r="J176" s="152">
        <v>0.51632075510652164</v>
      </c>
      <c r="K176" s="152">
        <v>0.50855611311693838</v>
      </c>
      <c r="L176" s="152">
        <v>0.50550760654402171</v>
      </c>
      <c r="M176" s="152">
        <v>0.50550371649193826</v>
      </c>
      <c r="N176" s="152">
        <v>0.50262311155235506</v>
      </c>
      <c r="O176" s="152">
        <v>0.4997684301141605</v>
      </c>
      <c r="P176" s="152">
        <v>0.49425610086346611</v>
      </c>
      <c r="Q176" s="152">
        <v>0.48865879979412497</v>
      </c>
      <c r="R176" s="152">
        <v>0.48014068855641984</v>
      </c>
      <c r="S176" s="152">
        <v>0.48118744782448131</v>
      </c>
      <c r="T176" s="153">
        <v>1</v>
      </c>
      <c r="U176" s="8"/>
      <c r="V176" s="8"/>
      <c r="W176" s="8"/>
      <c r="X176" s="8"/>
      <c r="Y176" s="8"/>
      <c r="Z176" s="8"/>
      <c r="AA176" s="8"/>
      <c r="AB176" s="8"/>
      <c r="AD176" s="7">
        <v>5.868837096653726</v>
      </c>
      <c r="AE176" s="7">
        <v>5.899296304138435</v>
      </c>
      <c r="AF176" s="7">
        <v>5.9297555116231431</v>
      </c>
      <c r="AG176" s="7">
        <v>5.9602147191078521</v>
      </c>
      <c r="AH176" s="7">
        <v>5.9906739265925602</v>
      </c>
      <c r="AI176" s="7">
        <v>6.0211331340772691</v>
      </c>
      <c r="AJ176" s="7">
        <v>6.0515923415619781</v>
      </c>
      <c r="AK176" s="7">
        <v>6.0820515490466862</v>
      </c>
      <c r="AL176" s="7">
        <v>6.1125107565313952</v>
      </c>
      <c r="AM176" s="7">
        <v>6.1429699640161033</v>
      </c>
      <c r="AN176" s="7">
        <v>6.1734291715008123</v>
      </c>
      <c r="AO176" s="7">
        <v>6.2038883789855204</v>
      </c>
      <c r="AP176" s="7">
        <v>6.2343475864702294</v>
      </c>
      <c r="AQ176" s="7">
        <v>6.2648067939549374</v>
      </c>
      <c r="AR176" s="7">
        <v>6.2952660014396464</v>
      </c>
      <c r="AS176" s="7">
        <v>6.3251677466095142</v>
      </c>
      <c r="AV176" s="11" t="s">
        <v>379</v>
      </c>
      <c r="AW176" s="8">
        <f t="shared" si="104"/>
        <v>-4.9503823225727737E-2</v>
      </c>
      <c r="AX176" s="8">
        <f t="shared" si="105"/>
        <v>0.22908372496503371</v>
      </c>
      <c r="AZ176" s="11" t="s">
        <v>355</v>
      </c>
      <c r="BA176" s="8">
        <v>7.7407252074654403E-2</v>
      </c>
      <c r="BB176" s="8">
        <v>0.81566752323484948</v>
      </c>
      <c r="BE176" s="31" t="s">
        <v>378</v>
      </c>
      <c r="BF176" s="32" t="s">
        <v>379</v>
      </c>
      <c r="BG176" s="40">
        <f t="shared" si="72"/>
        <v>0.54536838065431681</v>
      </c>
      <c r="BH176" s="40">
        <f t="shared" si="73"/>
        <v>0.54305348088547889</v>
      </c>
      <c r="BI176" s="40">
        <f t="shared" si="74"/>
        <v>0.54073858111664108</v>
      </c>
      <c r="BJ176" s="40">
        <f t="shared" si="75"/>
        <v>0.53842368134780316</v>
      </c>
      <c r="BK176" s="40">
        <f t="shared" si="76"/>
        <v>0.53610878157896535</v>
      </c>
      <c r="BL176" s="40">
        <f t="shared" si="77"/>
        <v>0.53379388181012755</v>
      </c>
      <c r="BM176" s="40">
        <f t="shared" si="78"/>
        <v>0.53147898204128963</v>
      </c>
      <c r="BN176" s="40">
        <f t="shared" si="79"/>
        <v>0.52916408227245182</v>
      </c>
      <c r="BO176" s="40">
        <f t="shared" si="80"/>
        <v>0.5268491825036139</v>
      </c>
      <c r="BP176" s="40">
        <f t="shared" si="81"/>
        <v>0.52453428273477609</v>
      </c>
      <c r="BQ176" s="40">
        <f t="shared" si="82"/>
        <v>0.52221938296593828</v>
      </c>
      <c r="BR176" s="40">
        <f t="shared" si="83"/>
        <v>0.51990448319710048</v>
      </c>
      <c r="BS176" s="40">
        <f t="shared" si="84"/>
        <v>0.51758958342826256</v>
      </c>
      <c r="BT176" s="40">
        <f t="shared" si="85"/>
        <v>0.51527468365942464</v>
      </c>
      <c r="BU176" s="40">
        <f t="shared" si="86"/>
        <v>0.51295978389058683</v>
      </c>
      <c r="BV176" s="40">
        <f t="shared" si="87"/>
        <v>0.51068725125767689</v>
      </c>
      <c r="BX176" s="31" t="s">
        <v>378</v>
      </c>
      <c r="BY176" s="32" t="s">
        <v>379</v>
      </c>
      <c r="BZ176" s="40">
        <f t="shared" si="88"/>
        <v>5.7205443720711735E-2</v>
      </c>
      <c r="CA176" s="40">
        <f t="shared" si="89"/>
        <v>5.3939734306040543E-2</v>
      </c>
      <c r="CB176" s="40">
        <f t="shared" si="90"/>
        <v>3.25007465872027E-2</v>
      </c>
      <c r="CC176" s="40">
        <f t="shared" si="91"/>
        <v>3.331984655864817E-3</v>
      </c>
      <c r="CD176" s="40">
        <f t="shared" si="92"/>
        <v>2.1834658395360362E-2</v>
      </c>
      <c r="CE176" s="40">
        <f t="shared" si="93"/>
        <v>1.4356620851522561E-2</v>
      </c>
      <c r="CF176" s="40">
        <f t="shared" si="94"/>
        <v>1.5158226934767982E-2</v>
      </c>
      <c r="CG176" s="40">
        <f t="shared" si="95"/>
        <v>2.0607969155513439E-2</v>
      </c>
      <c r="CH176" s="40">
        <f t="shared" si="96"/>
        <v>2.1341575959592185E-2</v>
      </c>
      <c r="CI176" s="40">
        <f t="shared" si="97"/>
        <v>1.9030566242837832E-2</v>
      </c>
      <c r="CJ176" s="40">
        <f t="shared" si="98"/>
        <v>1.9596271413583222E-2</v>
      </c>
      <c r="CK176" s="40">
        <f t="shared" si="99"/>
        <v>2.0136053082939975E-2</v>
      </c>
      <c r="CL176" s="40">
        <f t="shared" si="100"/>
        <v>2.3333482564796448E-2</v>
      </c>
      <c r="CM176" s="40">
        <f t="shared" si="101"/>
        <v>2.6615883865299672E-2</v>
      </c>
      <c r="CN176" s="40">
        <f t="shared" si="102"/>
        <v>3.2819095334166992E-2</v>
      </c>
      <c r="CO176" s="40">
        <f t="shared" si="103"/>
        <v>2.9499803433195582E-2</v>
      </c>
      <c r="CQ176" s="11"/>
      <c r="CR176" s="40"/>
    </row>
    <row r="177" spans="2:96">
      <c r="B177" s="31" t="s">
        <v>380</v>
      </c>
      <c r="C177" s="32" t="s">
        <v>381</v>
      </c>
      <c r="D177" s="152">
        <v>0.52539160345596747</v>
      </c>
      <c r="E177" s="152">
        <v>0.52483314729873154</v>
      </c>
      <c r="F177" s="152">
        <v>0.52984362337639157</v>
      </c>
      <c r="G177" s="152">
        <v>0.53634521100591026</v>
      </c>
      <c r="H177" s="152">
        <v>0.53253214991268993</v>
      </c>
      <c r="I177" s="152">
        <v>0.52793111238800505</v>
      </c>
      <c r="J177" s="152">
        <v>0.53085328803284237</v>
      </c>
      <c r="K177" s="152">
        <v>0.53167980495135436</v>
      </c>
      <c r="L177" s="152">
        <v>0.52670548057704469</v>
      </c>
      <c r="M177" s="152">
        <v>0.5324573394827542</v>
      </c>
      <c r="N177" s="152">
        <v>0.53081107200188338</v>
      </c>
      <c r="O177" s="152">
        <v>0.52573106255592406</v>
      </c>
      <c r="P177" s="152">
        <v>0.51570904744637558</v>
      </c>
      <c r="Q177" s="152">
        <v>0.50848043894138584</v>
      </c>
      <c r="R177" s="152">
        <v>0.51211695029623638</v>
      </c>
      <c r="S177" s="152">
        <v>0.51496606736992245</v>
      </c>
      <c r="T177" s="153">
        <v>1</v>
      </c>
      <c r="U177" s="8"/>
      <c r="V177" s="8"/>
      <c r="W177" s="8"/>
      <c r="X177" s="8"/>
      <c r="Y177" s="8"/>
      <c r="Z177" s="8"/>
      <c r="AA177" s="8"/>
      <c r="AB177" s="8"/>
      <c r="AD177" s="7">
        <v>6.6313629137700714</v>
      </c>
      <c r="AE177" s="7">
        <v>6.6843031264300805</v>
      </c>
      <c r="AF177" s="7">
        <v>6.7839903818013187</v>
      </c>
      <c r="AG177" s="7">
        <v>6.7249635125187703</v>
      </c>
      <c r="AH177" s="7">
        <v>6.7148444554188869</v>
      </c>
      <c r="AI177" s="7">
        <v>6.6748592193336371</v>
      </c>
      <c r="AJ177" s="7">
        <v>6.6436942298548791</v>
      </c>
      <c r="AK177" s="7">
        <v>6.6569628809936789</v>
      </c>
      <c r="AL177" s="7">
        <v>6.6578395561989323</v>
      </c>
      <c r="AM177" s="7">
        <v>6.6622383422749678</v>
      </c>
      <c r="AN177" s="7">
        <v>6.6490226525314835</v>
      </c>
      <c r="AO177" s="7">
        <v>6.6620976551532216</v>
      </c>
      <c r="AP177" s="7">
        <v>6.6559135144103152</v>
      </c>
      <c r="AQ177" s="7">
        <v>6.6489682840753881</v>
      </c>
      <c r="AR177" s="7">
        <v>6.6491884154875729</v>
      </c>
      <c r="AS177" s="7">
        <v>6.6447949531368238</v>
      </c>
      <c r="AV177" s="11" t="s">
        <v>381</v>
      </c>
      <c r="AW177" s="8">
        <f t="shared" si="104"/>
        <v>8.926626591739259E-2</v>
      </c>
      <c r="AX177" s="8">
        <f t="shared" si="105"/>
        <v>0.18089189227230321</v>
      </c>
      <c r="AZ177" s="11" t="s">
        <v>156</v>
      </c>
      <c r="BA177" s="8">
        <v>8.1359113757040122E-2</v>
      </c>
      <c r="BB177" s="8">
        <v>0.30385301376614909</v>
      </c>
      <c r="BE177" s="31" t="s">
        <v>380</v>
      </c>
      <c r="BF177" s="32" t="s">
        <v>381</v>
      </c>
      <c r="BG177" s="40">
        <f t="shared" si="72"/>
        <v>0.48741641855347451</v>
      </c>
      <c r="BH177" s="40">
        <f t="shared" si="73"/>
        <v>0.4833929623913138</v>
      </c>
      <c r="BI177" s="40">
        <f t="shared" si="74"/>
        <v>0.47581673098309973</v>
      </c>
      <c r="BJ177" s="40">
        <f t="shared" si="75"/>
        <v>0.48030277304857338</v>
      </c>
      <c r="BK177" s="40">
        <f t="shared" si="76"/>
        <v>0.48107182138816451</v>
      </c>
      <c r="BL177" s="40">
        <f t="shared" si="77"/>
        <v>0.48411069933064355</v>
      </c>
      <c r="BM177" s="40">
        <f t="shared" si="78"/>
        <v>0.48647923853102915</v>
      </c>
      <c r="BN177" s="40">
        <f t="shared" si="79"/>
        <v>0.48547082104448036</v>
      </c>
      <c r="BO177" s="40">
        <f t="shared" si="80"/>
        <v>0.48540419372888111</v>
      </c>
      <c r="BP177" s="40">
        <f t="shared" si="81"/>
        <v>0.48506988598710243</v>
      </c>
      <c r="BQ177" s="40">
        <f t="shared" si="82"/>
        <v>0.4860742784076072</v>
      </c>
      <c r="BR177" s="40">
        <f t="shared" si="83"/>
        <v>0.48508057820835515</v>
      </c>
      <c r="BS177" s="40">
        <f t="shared" si="84"/>
        <v>0.48555057290481596</v>
      </c>
      <c r="BT177" s="40">
        <f t="shared" si="85"/>
        <v>0.48607841041027045</v>
      </c>
      <c r="BU177" s="40">
        <f t="shared" si="86"/>
        <v>0.4860616804229444</v>
      </c>
      <c r="BV177" s="40">
        <f t="shared" si="87"/>
        <v>0.4863955835616014</v>
      </c>
      <c r="BX177" s="31" t="s">
        <v>380</v>
      </c>
      <c r="BY177" s="32" t="s">
        <v>381</v>
      </c>
      <c r="BZ177" s="40">
        <f t="shared" si="88"/>
        <v>-3.7975184902492964E-2</v>
      </c>
      <c r="CA177" s="40">
        <f t="shared" si="89"/>
        <v>-4.1440184907417743E-2</v>
      </c>
      <c r="CB177" s="40">
        <f t="shared" si="90"/>
        <v>-5.4026892393291837E-2</v>
      </c>
      <c r="CC177" s="40">
        <f t="shared" si="91"/>
        <v>-5.6042437957336877E-2</v>
      </c>
      <c r="CD177" s="40">
        <f t="shared" si="92"/>
        <v>-5.1460328524525423E-2</v>
      </c>
      <c r="CE177" s="40">
        <f t="shared" si="93"/>
        <v>-4.3820413057361507E-2</v>
      </c>
      <c r="CF177" s="40">
        <f t="shared" si="94"/>
        <v>-4.4374049501813229E-2</v>
      </c>
      <c r="CG177" s="40">
        <f t="shared" si="95"/>
        <v>-4.6208983906874002E-2</v>
      </c>
      <c r="CH177" s="40">
        <f t="shared" si="96"/>
        <v>-4.1301286848163588E-2</v>
      </c>
      <c r="CI177" s="40">
        <f t="shared" si="97"/>
        <v>-4.7387453495651766E-2</v>
      </c>
      <c r="CJ177" s="40">
        <f t="shared" si="98"/>
        <v>-4.4736793594276181E-2</v>
      </c>
      <c r="CK177" s="40">
        <f t="shared" si="99"/>
        <v>-4.0650484347568905E-2</v>
      </c>
      <c r="CL177" s="40">
        <f t="shared" si="100"/>
        <v>-3.0158474541559621E-2</v>
      </c>
      <c r="CM177" s="40">
        <f t="shared" si="101"/>
        <v>-2.2402028531115392E-2</v>
      </c>
      <c r="CN177" s="40">
        <f t="shared" si="102"/>
        <v>-2.6055269873291986E-2</v>
      </c>
      <c r="CO177" s="40">
        <f t="shared" si="103"/>
        <v>-2.8570483808321057E-2</v>
      </c>
      <c r="CQ177" s="11"/>
      <c r="CR177" s="40"/>
    </row>
    <row r="178" spans="2:96">
      <c r="B178" s="31" t="s">
        <v>382</v>
      </c>
      <c r="C178" s="32" t="s">
        <v>383</v>
      </c>
      <c r="D178" s="152">
        <v>0.36805172426878002</v>
      </c>
      <c r="E178" s="152">
        <v>0.36785825105758091</v>
      </c>
      <c r="F178" s="152">
        <v>0.3699327774750471</v>
      </c>
      <c r="G178" s="152">
        <v>0.37664962436390198</v>
      </c>
      <c r="H178" s="152">
        <v>0.37715787220929498</v>
      </c>
      <c r="I178" s="152">
        <v>0.37773114554662562</v>
      </c>
      <c r="J178" s="152">
        <v>0.38120075482199822</v>
      </c>
      <c r="K178" s="152">
        <v>0.38087610219691487</v>
      </c>
      <c r="L178" s="152">
        <v>0.36177523600795164</v>
      </c>
      <c r="M178" s="152">
        <v>0.37536260093748436</v>
      </c>
      <c r="N178" s="152">
        <v>0.38007763144633505</v>
      </c>
      <c r="O178" s="152">
        <v>0.38031763517839051</v>
      </c>
      <c r="P178" s="152">
        <v>0.37658919473071228</v>
      </c>
      <c r="Q178" s="152">
        <v>0.36771833688767042</v>
      </c>
      <c r="R178" s="152">
        <v>0.37028858725527197</v>
      </c>
      <c r="S178" s="152">
        <v>0.37367462243261124</v>
      </c>
      <c r="T178" s="153">
        <v>2</v>
      </c>
      <c r="U178" s="8"/>
      <c r="V178" s="8"/>
      <c r="W178" s="8"/>
      <c r="X178" s="8"/>
      <c r="Y178" s="8"/>
      <c r="Z178" s="8"/>
      <c r="AA178" s="8"/>
      <c r="AB178" s="8"/>
      <c r="AD178" s="7">
        <v>8.1730018947721472</v>
      </c>
      <c r="AE178" s="7">
        <v>8.1688269111599787</v>
      </c>
      <c r="AF178" s="7">
        <v>8.1596130249731189</v>
      </c>
      <c r="AG178" s="7">
        <v>8.1885246034213264</v>
      </c>
      <c r="AH178" s="7">
        <v>8.2272344512808147</v>
      </c>
      <c r="AI178" s="7">
        <v>8.2547044111789329</v>
      </c>
      <c r="AJ178" s="7">
        <v>8.2843571197757768</v>
      </c>
      <c r="AK178" s="7">
        <v>8.3135911424213447</v>
      </c>
      <c r="AL178" s="7">
        <v>8.331561745905347</v>
      </c>
      <c r="AM178" s="7">
        <v>8.3344747640741712</v>
      </c>
      <c r="AN178" s="7">
        <v>8.318225794916442</v>
      </c>
      <c r="AO178" s="7">
        <v>8.3176625988316459</v>
      </c>
      <c r="AP178" s="7">
        <v>8.3003950926698806</v>
      </c>
      <c r="AQ178" s="7">
        <v>8.3156382919892309</v>
      </c>
      <c r="AR178" s="7">
        <v>8.3077125070980475</v>
      </c>
      <c r="AS178" s="7">
        <v>8.3199619810676229</v>
      </c>
      <c r="AV178" s="11" t="s">
        <v>383</v>
      </c>
      <c r="AW178" s="8">
        <f t="shared" si="104"/>
        <v>1.9452031662043491E-2</v>
      </c>
      <c r="AX178" s="8">
        <f t="shared" si="105"/>
        <v>4.6278404286562477E-2</v>
      </c>
      <c r="AZ178" s="11" t="s">
        <v>72</v>
      </c>
      <c r="BA178" s="8">
        <v>8.2357709409050336E-2</v>
      </c>
      <c r="BB178" s="8">
        <v>0.10091325951549356</v>
      </c>
      <c r="BE178" s="31" t="s">
        <v>382</v>
      </c>
      <c r="BF178" s="32" t="s">
        <v>383</v>
      </c>
      <c r="BG178" s="40">
        <f t="shared" si="72"/>
        <v>0.3702518559973168</v>
      </c>
      <c r="BH178" s="40">
        <f t="shared" si="73"/>
        <v>0.3705691547518416</v>
      </c>
      <c r="BI178" s="40">
        <f t="shared" si="74"/>
        <v>0.37126941010204295</v>
      </c>
      <c r="BJ178" s="40">
        <f t="shared" si="75"/>
        <v>0.36907213013997919</v>
      </c>
      <c r="BK178" s="40">
        <f t="shared" si="76"/>
        <v>0.3661301817026581</v>
      </c>
      <c r="BL178" s="40">
        <f t="shared" si="77"/>
        <v>0.36404246475040103</v>
      </c>
      <c r="BM178" s="40">
        <f t="shared" si="78"/>
        <v>0.36178885889704093</v>
      </c>
      <c r="BN178" s="40">
        <f t="shared" si="79"/>
        <v>0.3595670731759778</v>
      </c>
      <c r="BO178" s="40">
        <f t="shared" si="80"/>
        <v>0.3582013073111936</v>
      </c>
      <c r="BP178" s="40">
        <f t="shared" si="81"/>
        <v>0.35797991793036299</v>
      </c>
      <c r="BQ178" s="40">
        <f t="shared" si="82"/>
        <v>0.35921483958635037</v>
      </c>
      <c r="BR178" s="40">
        <f t="shared" si="83"/>
        <v>0.35925764248879488</v>
      </c>
      <c r="BS178" s="40">
        <f t="shared" si="84"/>
        <v>0.36056997295708904</v>
      </c>
      <c r="BT178" s="40">
        <f t="shared" si="85"/>
        <v>0.35941148980881843</v>
      </c>
      <c r="BU178" s="40">
        <f t="shared" si="86"/>
        <v>0.36001384946054837</v>
      </c>
      <c r="BV178" s="40">
        <f t="shared" si="87"/>
        <v>0.35908288943886058</v>
      </c>
      <c r="BX178" s="31" t="s">
        <v>382</v>
      </c>
      <c r="BY178" s="32" t="s">
        <v>383</v>
      </c>
      <c r="BZ178" s="40">
        <f t="shared" si="88"/>
        <v>2.2001317285367805E-3</v>
      </c>
      <c r="CA178" s="40">
        <f t="shared" si="89"/>
        <v>2.7109036942606912E-3</v>
      </c>
      <c r="CB178" s="40">
        <f t="shared" si="90"/>
        <v>1.3366326269958484E-3</v>
      </c>
      <c r="CC178" s="40">
        <f t="shared" si="91"/>
        <v>-7.5774942239227872E-3</v>
      </c>
      <c r="CD178" s="40">
        <f t="shared" si="92"/>
        <v>-1.1027690506636878E-2</v>
      </c>
      <c r="CE178" s="40">
        <f t="shared" si="93"/>
        <v>-1.3688680796224595E-2</v>
      </c>
      <c r="CF178" s="40">
        <f t="shared" si="94"/>
        <v>-1.941189592495729E-2</v>
      </c>
      <c r="CG178" s="40">
        <f t="shared" si="95"/>
        <v>-2.1309029020937065E-2</v>
      </c>
      <c r="CH178" s="40">
        <f t="shared" si="96"/>
        <v>-3.5739286967580441E-3</v>
      </c>
      <c r="CI178" s="40">
        <f t="shared" si="97"/>
        <v>-1.7382683007121369E-2</v>
      </c>
      <c r="CJ178" s="40">
        <f t="shared" si="98"/>
        <v>-2.0862791859984686E-2</v>
      </c>
      <c r="CK178" s="40">
        <f t="shared" si="99"/>
        <v>-2.105999268959563E-2</v>
      </c>
      <c r="CL178" s="40">
        <f t="shared" si="100"/>
        <v>-1.6019221773623249E-2</v>
      </c>
      <c r="CM178" s="40">
        <f t="shared" si="101"/>
        <v>-8.3068470788519866E-3</v>
      </c>
      <c r="CN178" s="40">
        <f t="shared" si="102"/>
        <v>-1.0274737794723598E-2</v>
      </c>
      <c r="CO178" s="40">
        <f t="shared" si="103"/>
        <v>-1.4591732993750661E-2</v>
      </c>
      <c r="CQ178" s="11"/>
      <c r="CR178" s="40"/>
    </row>
    <row r="179" spans="2:96">
      <c r="B179" s="31" t="s">
        <v>384</v>
      </c>
      <c r="C179" s="32" t="s">
        <v>385</v>
      </c>
      <c r="D179" s="152">
        <v>0.30796918907840604</v>
      </c>
      <c r="E179" s="152">
        <v>0.30749747350358897</v>
      </c>
      <c r="F179" s="152">
        <v>0.30708268278036749</v>
      </c>
      <c r="G179" s="152">
        <v>0.30919651901555711</v>
      </c>
      <c r="H179" s="152">
        <v>0.3078958595372509</v>
      </c>
      <c r="I179" s="152">
        <v>0.30792726095585526</v>
      </c>
      <c r="J179" s="152">
        <v>0.30776111743721829</v>
      </c>
      <c r="K179" s="152">
        <v>0.30888456131777664</v>
      </c>
      <c r="L179" s="152">
        <v>0.30564392957364001</v>
      </c>
      <c r="M179" s="152">
        <v>0.30689740936502019</v>
      </c>
      <c r="N179" s="152">
        <v>0.32991653343805433</v>
      </c>
      <c r="O179" s="152">
        <v>0.32013352655386684</v>
      </c>
      <c r="P179" s="152">
        <v>0.33537368902171522</v>
      </c>
      <c r="Q179" s="152">
        <v>0.3194024737118128</v>
      </c>
      <c r="R179" s="152">
        <v>0.32244938324530048</v>
      </c>
      <c r="S179" s="152">
        <v>0.32601192362845793</v>
      </c>
      <c r="T179" s="153">
        <v>4</v>
      </c>
      <c r="U179" s="8"/>
      <c r="V179" s="8"/>
      <c r="W179" s="8"/>
      <c r="X179" s="8"/>
      <c r="Y179" s="8"/>
      <c r="Z179" s="8"/>
      <c r="AA179" s="8"/>
      <c r="AB179" s="8"/>
      <c r="AD179" s="7">
        <v>9.3185980798443797</v>
      </c>
      <c r="AE179" s="7">
        <v>9.3514862937701722</v>
      </c>
      <c r="AF179" s="7">
        <v>9.3730136510714015</v>
      </c>
      <c r="AG179" s="7">
        <v>9.4432280795996011</v>
      </c>
      <c r="AH179" s="7">
        <v>9.4819458594619483</v>
      </c>
      <c r="AI179" s="7">
        <v>9.5374808926465917</v>
      </c>
      <c r="AJ179" s="7">
        <v>9.5738356849897084</v>
      </c>
      <c r="AK179" s="7">
        <v>9.64737137420701</v>
      </c>
      <c r="AL179" s="7">
        <v>9.7787597333712259</v>
      </c>
      <c r="AM179" s="7">
        <v>9.8513476497136399</v>
      </c>
      <c r="AN179" s="7">
        <v>9.9041822978184548</v>
      </c>
      <c r="AO179" s="7">
        <v>10.027129115335606</v>
      </c>
      <c r="AP179" s="7">
        <v>10.068294653745863</v>
      </c>
      <c r="AQ179" s="7">
        <v>10.087147757534524</v>
      </c>
      <c r="AR179" s="7">
        <v>10.052798535776837</v>
      </c>
      <c r="AS179" s="7">
        <v>10.112743900992584</v>
      </c>
      <c r="AV179" s="11" t="s">
        <v>385</v>
      </c>
      <c r="AW179" s="8">
        <f t="shared" si="104"/>
        <v>2.5549810194006314E-2</v>
      </c>
      <c r="AX179" s="8">
        <f t="shared" si="105"/>
        <v>0.59712798533110656</v>
      </c>
      <c r="AZ179" s="11" t="s">
        <v>381</v>
      </c>
      <c r="BA179" s="8">
        <v>8.9266265917392437E-2</v>
      </c>
      <c r="BB179" s="8">
        <v>0.18089189227230182</v>
      </c>
      <c r="BE179" s="31" t="s">
        <v>384</v>
      </c>
      <c r="BF179" s="32" t="s">
        <v>385</v>
      </c>
      <c r="BG179" s="40">
        <f t="shared" si="72"/>
        <v>0.28318654593182713</v>
      </c>
      <c r="BH179" s="40">
        <f t="shared" si="73"/>
        <v>0.28068704167346692</v>
      </c>
      <c r="BI179" s="40">
        <f t="shared" si="74"/>
        <v>0.27905096251857342</v>
      </c>
      <c r="BJ179" s="40">
        <f t="shared" si="75"/>
        <v>0.27371466595043026</v>
      </c>
      <c r="BK179" s="40">
        <f t="shared" si="76"/>
        <v>0.27077211468089191</v>
      </c>
      <c r="BL179" s="40">
        <f t="shared" si="77"/>
        <v>0.266551452158859</v>
      </c>
      <c r="BM179" s="40">
        <f t="shared" si="78"/>
        <v>0.26378848794078213</v>
      </c>
      <c r="BN179" s="40">
        <f t="shared" si="79"/>
        <v>0.25819977556026719</v>
      </c>
      <c r="BO179" s="40">
        <f t="shared" si="80"/>
        <v>0.24821426026378679</v>
      </c>
      <c r="BP179" s="40">
        <f t="shared" si="81"/>
        <v>0.24269757862176333</v>
      </c>
      <c r="BQ179" s="40">
        <f t="shared" si="82"/>
        <v>0.23868214536579735</v>
      </c>
      <c r="BR179" s="40">
        <f t="shared" si="83"/>
        <v>0.22933818723449384</v>
      </c>
      <c r="BS179" s="40">
        <f t="shared" si="84"/>
        <v>0.22620960631531439</v>
      </c>
      <c r="BT179" s="40">
        <f t="shared" si="85"/>
        <v>0.2247767704273762</v>
      </c>
      <c r="BU179" s="40">
        <f t="shared" si="86"/>
        <v>0.22738731128096035</v>
      </c>
      <c r="BV179" s="40">
        <f t="shared" si="87"/>
        <v>0.22283146352456362</v>
      </c>
      <c r="BX179" s="31" t="s">
        <v>384</v>
      </c>
      <c r="BY179" s="32" t="s">
        <v>385</v>
      </c>
      <c r="BZ179" s="40">
        <f t="shared" si="88"/>
        <v>-2.4782643146578909E-2</v>
      </c>
      <c r="CA179" s="40">
        <f t="shared" si="89"/>
        <v>-2.681043183012205E-2</v>
      </c>
      <c r="CB179" s="40">
        <f t="shared" si="90"/>
        <v>-2.8031720261794069E-2</v>
      </c>
      <c r="CC179" s="40">
        <f t="shared" si="91"/>
        <v>-3.5481853065126856E-2</v>
      </c>
      <c r="CD179" s="40">
        <f t="shared" si="92"/>
        <v>-3.7123744856358998E-2</v>
      </c>
      <c r="CE179" s="40">
        <f t="shared" si="93"/>
        <v>-4.1375808796996261E-2</v>
      </c>
      <c r="CF179" s="40">
        <f t="shared" si="94"/>
        <v>-4.3972629496436155E-2</v>
      </c>
      <c r="CG179" s="40">
        <f t="shared" si="95"/>
        <v>-5.0684785757509454E-2</v>
      </c>
      <c r="CH179" s="40">
        <f t="shared" si="96"/>
        <v>-5.7429669309853215E-2</v>
      </c>
      <c r="CI179" s="40">
        <f t="shared" si="97"/>
        <v>-6.4199830743256858E-2</v>
      </c>
      <c r="CJ179" s="40">
        <f t="shared" si="98"/>
        <v>-9.1234388072256978E-2</v>
      </c>
      <c r="CK179" s="40">
        <f t="shared" si="99"/>
        <v>-9.0795339319373003E-2</v>
      </c>
      <c r="CL179" s="40">
        <f t="shared" si="100"/>
        <v>-0.10916408270640082</v>
      </c>
      <c r="CM179" s="40">
        <f t="shared" si="101"/>
        <v>-9.4625703284436591E-2</v>
      </c>
      <c r="CN179" s="40">
        <f t="shared" si="102"/>
        <v>-9.5062071964340134E-2</v>
      </c>
      <c r="CO179" s="40">
        <f t="shared" si="103"/>
        <v>-0.10318046010389431</v>
      </c>
      <c r="CQ179" s="11"/>
      <c r="CR179" s="40"/>
    </row>
    <row r="180" spans="2:96">
      <c r="B180" s="31" t="s">
        <v>386</v>
      </c>
      <c r="C180" s="32" t="s">
        <v>387</v>
      </c>
      <c r="D180" s="152">
        <v>0.31488853926623622</v>
      </c>
      <c r="E180" s="152">
        <v>0.29395360145982369</v>
      </c>
      <c r="F180" s="152">
        <v>0.30216907758225814</v>
      </c>
      <c r="G180" s="152">
        <v>0.30764066271781293</v>
      </c>
      <c r="H180" s="152">
        <v>0.30544207821428543</v>
      </c>
      <c r="I180" s="152">
        <v>0.30845428792490709</v>
      </c>
      <c r="J180" s="152">
        <v>0.31127267544584064</v>
      </c>
      <c r="K180" s="152">
        <v>0.31512251731999946</v>
      </c>
      <c r="L180" s="152">
        <v>0.30397429210224308</v>
      </c>
      <c r="M180" s="152">
        <v>0.29691419839085681</v>
      </c>
      <c r="N180" s="152">
        <v>0.29571115663199338</v>
      </c>
      <c r="O180" s="152">
        <v>0.29643029710825114</v>
      </c>
      <c r="P180" s="152">
        <v>0.29981376646956487</v>
      </c>
      <c r="Q180" s="152">
        <v>0.29884441069223838</v>
      </c>
      <c r="R180" s="152">
        <v>0.30785908193251799</v>
      </c>
      <c r="S180" s="152">
        <v>0.31250559404224182</v>
      </c>
      <c r="T180" s="153">
        <v>2</v>
      </c>
      <c r="U180" s="8"/>
      <c r="V180" s="8"/>
      <c r="W180" s="8"/>
      <c r="X180" s="8"/>
      <c r="Y180" s="8"/>
      <c r="Z180" s="8"/>
      <c r="AA180" s="8"/>
      <c r="AB180" s="8"/>
      <c r="AD180" s="7">
        <v>8.3944047323264304</v>
      </c>
      <c r="AE180" s="7">
        <v>8.4488209605004165</v>
      </c>
      <c r="AF180" s="7">
        <v>8.4880670990908094</v>
      </c>
      <c r="AG180" s="7">
        <v>8.5220396766169522</v>
      </c>
      <c r="AH180" s="7">
        <v>8.5677675443300778</v>
      </c>
      <c r="AI180" s="7">
        <v>8.6023363917551201</v>
      </c>
      <c r="AJ180" s="7">
        <v>8.6389615882520658</v>
      </c>
      <c r="AK180" s="7">
        <v>8.6442309315479076</v>
      </c>
      <c r="AL180" s="7">
        <v>8.6924424476850053</v>
      </c>
      <c r="AM180" s="7">
        <v>8.7417088493436683</v>
      </c>
      <c r="AN180" s="7">
        <v>8.7710310798564421</v>
      </c>
      <c r="AO180" s="7">
        <v>8.8162606927593536</v>
      </c>
      <c r="AP180" s="7">
        <v>8.8681005620816489</v>
      </c>
      <c r="AQ180" s="7">
        <v>8.903478858531825</v>
      </c>
      <c r="AR180" s="7">
        <v>8.9242508627999637</v>
      </c>
      <c r="AS180" s="7">
        <v>8.9607659666337867</v>
      </c>
      <c r="AV180" s="11" t="s">
        <v>387</v>
      </c>
      <c r="AW180" s="8">
        <f t="shared" si="104"/>
        <v>-6.5488051462836844E-3</v>
      </c>
      <c r="AX180" s="8">
        <f t="shared" si="105"/>
        <v>2.7406894181492614E-2</v>
      </c>
      <c r="AZ180" s="11" t="s">
        <v>126</v>
      </c>
      <c r="BA180" s="8">
        <v>9.1626997410546113E-2</v>
      </c>
      <c r="BB180" s="8">
        <v>0.66825191373105275</v>
      </c>
      <c r="BE180" s="31" t="s">
        <v>386</v>
      </c>
      <c r="BF180" s="32" t="s">
        <v>387</v>
      </c>
      <c r="BG180" s="40">
        <f t="shared" si="72"/>
        <v>0.35342524034319123</v>
      </c>
      <c r="BH180" s="40">
        <f t="shared" si="73"/>
        <v>0.34928960700196832</v>
      </c>
      <c r="BI180" s="40">
        <f t="shared" si="74"/>
        <v>0.3463069004690984</v>
      </c>
      <c r="BJ180" s="40">
        <f t="shared" si="75"/>
        <v>0.34372498457711165</v>
      </c>
      <c r="BK180" s="40">
        <f t="shared" si="76"/>
        <v>0.34024966663091405</v>
      </c>
      <c r="BL180" s="40">
        <f t="shared" si="77"/>
        <v>0.33762243422661087</v>
      </c>
      <c r="BM180" s="40">
        <f t="shared" si="78"/>
        <v>0.33483891929284293</v>
      </c>
      <c r="BN180" s="40">
        <f t="shared" si="79"/>
        <v>0.33443844920235899</v>
      </c>
      <c r="BO180" s="40">
        <f t="shared" si="80"/>
        <v>0.33077437397593956</v>
      </c>
      <c r="BP180" s="40">
        <f t="shared" si="81"/>
        <v>0.32703012744988114</v>
      </c>
      <c r="BQ180" s="40">
        <f t="shared" si="82"/>
        <v>0.32480163793091033</v>
      </c>
      <c r="BR180" s="40">
        <f t="shared" si="83"/>
        <v>0.32136418735028904</v>
      </c>
      <c r="BS180" s="40">
        <f t="shared" si="84"/>
        <v>0.31742435728179463</v>
      </c>
      <c r="BT180" s="40">
        <f t="shared" si="85"/>
        <v>0.3147356067515813</v>
      </c>
      <c r="BU180" s="40">
        <f t="shared" si="86"/>
        <v>0.31315693442720272</v>
      </c>
      <c r="BV180" s="40">
        <f t="shared" si="87"/>
        <v>0.31038178653583215</v>
      </c>
      <c r="BX180" s="31" t="s">
        <v>386</v>
      </c>
      <c r="BY180" s="32" t="s">
        <v>387</v>
      </c>
      <c r="BZ180" s="40">
        <f t="shared" si="88"/>
        <v>3.8536701076955004E-2</v>
      </c>
      <c r="CA180" s="40">
        <f t="shared" si="89"/>
        <v>5.5336005542144628E-2</v>
      </c>
      <c r="CB180" s="40">
        <f t="shared" si="90"/>
        <v>4.4137822886840261E-2</v>
      </c>
      <c r="CC180" s="40">
        <f t="shared" si="91"/>
        <v>3.6084321859298718E-2</v>
      </c>
      <c r="CD180" s="40">
        <f t="shared" si="92"/>
        <v>3.4807588416628621E-2</v>
      </c>
      <c r="CE180" s="40">
        <f t="shared" si="93"/>
        <v>2.9168146301703779E-2</v>
      </c>
      <c r="CF180" s="40">
        <f t="shared" si="94"/>
        <v>2.3566243847002288E-2</v>
      </c>
      <c r="CG180" s="40">
        <f t="shared" si="95"/>
        <v>1.9315931882359527E-2</v>
      </c>
      <c r="CH180" s="40">
        <f t="shared" si="96"/>
        <v>2.680008187369648E-2</v>
      </c>
      <c r="CI180" s="40">
        <f t="shared" si="97"/>
        <v>3.0115929059024327E-2</v>
      </c>
      <c r="CJ180" s="40">
        <f t="shared" si="98"/>
        <v>2.9090481298916948E-2</v>
      </c>
      <c r="CK180" s="40">
        <f t="shared" si="99"/>
        <v>2.4933890242037904E-2</v>
      </c>
      <c r="CL180" s="40">
        <f t="shared" si="100"/>
        <v>1.7610590812229765E-2</v>
      </c>
      <c r="CM180" s="40">
        <f t="shared" si="101"/>
        <v>1.5891196059342916E-2</v>
      </c>
      <c r="CN180" s="40">
        <f t="shared" si="102"/>
        <v>5.2978524946847294E-3</v>
      </c>
      <c r="CO180" s="40">
        <f t="shared" si="103"/>
        <v>-2.1238075064096695E-3</v>
      </c>
      <c r="CQ180" s="11"/>
      <c r="CR180" s="40"/>
    </row>
    <row r="181" spans="2:96">
      <c r="B181" s="31" t="s">
        <v>388</v>
      </c>
      <c r="C181" s="32" t="s">
        <v>389</v>
      </c>
      <c r="D181" s="152">
        <v>0.2973952611556811</v>
      </c>
      <c r="E181" s="152">
        <v>0.29272302383652926</v>
      </c>
      <c r="F181" s="152">
        <v>0.28870225430351909</v>
      </c>
      <c r="G181" s="152">
        <v>0.28183216089311719</v>
      </c>
      <c r="H181" s="152">
        <v>0.27704591964814768</v>
      </c>
      <c r="I181" s="152">
        <v>0.27462367557932438</v>
      </c>
      <c r="J181" s="152">
        <v>0.2710929776696504</v>
      </c>
      <c r="K181" s="152">
        <v>0.27152116418670486</v>
      </c>
      <c r="L181" s="152">
        <v>0.26829531191738698</v>
      </c>
      <c r="M181" s="152">
        <v>0.26464110671310132</v>
      </c>
      <c r="N181" s="152">
        <v>0.26078404324296389</v>
      </c>
      <c r="O181" s="152">
        <v>0.25912817208050942</v>
      </c>
      <c r="P181" s="152">
        <v>0.26390138946791541</v>
      </c>
      <c r="Q181" s="152">
        <v>0.26436195183251182</v>
      </c>
      <c r="R181" s="152">
        <v>0.2832424043064169</v>
      </c>
      <c r="S181" s="152">
        <v>0.28671168888092008</v>
      </c>
      <c r="T181" s="153">
        <v>3</v>
      </c>
      <c r="U181" s="8"/>
      <c r="V181" s="8"/>
      <c r="W181" s="8"/>
      <c r="X181" s="8"/>
      <c r="Y181" s="8"/>
      <c r="Z181" s="8"/>
      <c r="AA181" s="8"/>
      <c r="AB181" s="8"/>
      <c r="AD181" s="7">
        <v>9.0333782000962675</v>
      </c>
      <c r="AE181" s="7">
        <v>9.0874277153756893</v>
      </c>
      <c r="AF181" s="7">
        <v>9.1434804354047223</v>
      </c>
      <c r="AG181" s="7">
        <v>9.1496424612344125</v>
      </c>
      <c r="AH181" s="7">
        <v>9.0992964023786538</v>
      </c>
      <c r="AI181" s="7">
        <v>9.149410167665744</v>
      </c>
      <c r="AJ181" s="7">
        <v>9.0760424682321865</v>
      </c>
      <c r="AK181" s="7">
        <v>9.1218096565307132</v>
      </c>
      <c r="AL181" s="7">
        <v>9.1595986563363052</v>
      </c>
      <c r="AM181" s="7">
        <v>9.2359064424608999</v>
      </c>
      <c r="AN181" s="7">
        <v>9.3035841873015954</v>
      </c>
      <c r="AO181" s="7">
        <v>9.3574181641683438</v>
      </c>
      <c r="AP181" s="7">
        <v>9.3904229252480125</v>
      </c>
      <c r="AQ181" s="7">
        <v>9.3845945521871865</v>
      </c>
      <c r="AR181" s="7">
        <v>9.3244577621954789</v>
      </c>
      <c r="AS181" s="7">
        <v>9.3486888318971513</v>
      </c>
      <c r="AV181" s="11" t="s">
        <v>389</v>
      </c>
      <c r="AW181" s="8">
        <f t="shared" si="104"/>
        <v>-5.2086758930781699E-2</v>
      </c>
      <c r="AX181" s="8">
        <f t="shared" si="105"/>
        <v>0.28696747932776401</v>
      </c>
      <c r="AZ181" s="11" t="s">
        <v>419</v>
      </c>
      <c r="BA181" s="8">
        <v>9.6745073303142692E-2</v>
      </c>
      <c r="BB181" s="8">
        <v>0.84529748451342734</v>
      </c>
      <c r="BE181" s="31" t="s">
        <v>388</v>
      </c>
      <c r="BF181" s="32" t="s">
        <v>389</v>
      </c>
      <c r="BG181" s="40">
        <f t="shared" si="72"/>
        <v>0.30486325679268367</v>
      </c>
      <c r="BH181" s="40">
        <f t="shared" si="73"/>
        <v>0.3007554936314476</v>
      </c>
      <c r="BI181" s="40">
        <f t="shared" si="74"/>
        <v>0.2964954869092411</v>
      </c>
      <c r="BJ181" s="40">
        <f t="shared" si="75"/>
        <v>0.29602717294618464</v>
      </c>
      <c r="BK181" s="40">
        <f t="shared" si="76"/>
        <v>0.29985347341922231</v>
      </c>
      <c r="BL181" s="40">
        <f t="shared" si="77"/>
        <v>0.29604482725740344</v>
      </c>
      <c r="BM181" s="40">
        <f t="shared" si="78"/>
        <v>0.30162077241435381</v>
      </c>
      <c r="BN181" s="40">
        <f t="shared" si="79"/>
        <v>0.29814246610366579</v>
      </c>
      <c r="BO181" s="40">
        <f t="shared" si="80"/>
        <v>0.29527050211844075</v>
      </c>
      <c r="BP181" s="40">
        <f t="shared" si="81"/>
        <v>0.28947111037297157</v>
      </c>
      <c r="BQ181" s="40">
        <f t="shared" si="82"/>
        <v>0.28432760176507876</v>
      </c>
      <c r="BR181" s="40">
        <f t="shared" si="83"/>
        <v>0.28023621952320588</v>
      </c>
      <c r="BS181" s="40">
        <f t="shared" si="84"/>
        <v>0.27772785768115105</v>
      </c>
      <c r="BT181" s="40">
        <f t="shared" si="85"/>
        <v>0.27817081403377375</v>
      </c>
      <c r="BU181" s="40">
        <f t="shared" si="86"/>
        <v>0.28274121007314357</v>
      </c>
      <c r="BV181" s="40">
        <f t="shared" si="87"/>
        <v>0.28089964877581652</v>
      </c>
      <c r="BX181" s="31" t="s">
        <v>388</v>
      </c>
      <c r="BY181" s="32" t="s">
        <v>389</v>
      </c>
      <c r="BZ181" s="40">
        <f t="shared" si="88"/>
        <v>7.4679956370025669E-3</v>
      </c>
      <c r="CA181" s="40">
        <f t="shared" si="89"/>
        <v>8.0324697949183399E-3</v>
      </c>
      <c r="CB181" s="40">
        <f t="shared" si="90"/>
        <v>7.7932326057220114E-3</v>
      </c>
      <c r="CC181" s="40">
        <f t="shared" si="91"/>
        <v>1.4195012053067446E-2</v>
      </c>
      <c r="CD181" s="40">
        <f t="shared" si="92"/>
        <v>2.2807553771074629E-2</v>
      </c>
      <c r="CE181" s="40">
        <f t="shared" si="93"/>
        <v>2.1421151678079065E-2</v>
      </c>
      <c r="CF181" s="40">
        <f t="shared" si="94"/>
        <v>3.0527794744703407E-2</v>
      </c>
      <c r="CG181" s="40">
        <f t="shared" si="95"/>
        <v>2.6621301916960938E-2</v>
      </c>
      <c r="CH181" s="40">
        <f t="shared" si="96"/>
        <v>2.6975190201053767E-2</v>
      </c>
      <c r="CI181" s="40">
        <f t="shared" si="97"/>
        <v>2.4830003659870259E-2</v>
      </c>
      <c r="CJ181" s="40">
        <f t="shared" si="98"/>
        <v>2.3543558522114871E-2</v>
      </c>
      <c r="CK181" s="40">
        <f t="shared" si="99"/>
        <v>2.1108047442696454E-2</v>
      </c>
      <c r="CL181" s="40">
        <f t="shared" si="100"/>
        <v>1.3826468213235632E-2</v>
      </c>
      <c r="CM181" s="40">
        <f t="shared" si="101"/>
        <v>1.3808862201261929E-2</v>
      </c>
      <c r="CN181" s="40">
        <f t="shared" si="102"/>
        <v>-5.0119423327332768E-4</v>
      </c>
      <c r="CO181" s="40">
        <f t="shared" si="103"/>
        <v>-5.8120401051035553E-3</v>
      </c>
      <c r="CQ181" s="11"/>
      <c r="CR181" s="40"/>
    </row>
    <row r="182" spans="2:96">
      <c r="B182" s="31" t="s">
        <v>390</v>
      </c>
      <c r="C182" s="32" t="s">
        <v>391</v>
      </c>
      <c r="D182" s="152">
        <v>0.26374452974243484</v>
      </c>
      <c r="E182" s="152">
        <v>0.27190655487843945</v>
      </c>
      <c r="F182" s="152">
        <v>0.26240660515188302</v>
      </c>
      <c r="G182" s="152">
        <v>0.25670780792887332</v>
      </c>
      <c r="H182" s="152">
        <v>0.25382386903283533</v>
      </c>
      <c r="I182" s="152">
        <v>0.2523586730515302</v>
      </c>
      <c r="J182" s="152">
        <v>0.25164556850657083</v>
      </c>
      <c r="K182" s="152">
        <v>0.25266365707516575</v>
      </c>
      <c r="L182" s="152">
        <v>0.25462889497359792</v>
      </c>
      <c r="M182" s="152">
        <v>0.25701971771417448</v>
      </c>
      <c r="N182" s="152">
        <v>0.25752910339558444</v>
      </c>
      <c r="O182" s="152">
        <v>0.25863618887340761</v>
      </c>
      <c r="P182" s="152">
        <v>0.26159854977778579</v>
      </c>
      <c r="Q182" s="152">
        <v>0.26203864231418666</v>
      </c>
      <c r="R182" s="152">
        <v>0.26478273948850045</v>
      </c>
      <c r="S182" s="152">
        <v>0.26779629880286626</v>
      </c>
      <c r="T182" s="153">
        <v>2</v>
      </c>
      <c r="U182" s="8"/>
      <c r="V182" s="8"/>
      <c r="W182" s="8"/>
      <c r="X182" s="8"/>
      <c r="Y182" s="8"/>
      <c r="Z182" s="8"/>
      <c r="AA182" s="8"/>
      <c r="AB182" s="8"/>
      <c r="AD182" s="7">
        <v>7.6241869701513147</v>
      </c>
      <c r="AE182" s="7">
        <v>7.5365732773097793</v>
      </c>
      <c r="AF182" s="7">
        <v>7.401553982198851</v>
      </c>
      <c r="AG182" s="7">
        <v>7.4533083331697636</v>
      </c>
      <c r="AH182" s="7">
        <v>7.5930102625196225</v>
      </c>
      <c r="AI182" s="7">
        <v>7.7502693509407417</v>
      </c>
      <c r="AJ182" s="7">
        <v>7.9219710137190731</v>
      </c>
      <c r="AK182" s="7">
        <v>8.0539311643928109</v>
      </c>
      <c r="AL182" s="7">
        <v>8.1967690423355926</v>
      </c>
      <c r="AM182" s="7">
        <v>8.3406392304568602</v>
      </c>
      <c r="AN182" s="7">
        <v>8.448509051948708</v>
      </c>
      <c r="AO182" s="7">
        <v>8.5426269471087011</v>
      </c>
      <c r="AP182" s="7">
        <v>8.6406756896625225</v>
      </c>
      <c r="AQ182" s="7">
        <v>8.7273021965724489</v>
      </c>
      <c r="AR182" s="7">
        <v>8.7912108031252973</v>
      </c>
      <c r="AS182" s="7">
        <v>8.8900967347535254</v>
      </c>
      <c r="AV182" s="11" t="s">
        <v>391</v>
      </c>
      <c r="AW182" s="8">
        <f t="shared" si="104"/>
        <v>2.1599412502381764E-3</v>
      </c>
      <c r="AX182" s="8">
        <f t="shared" si="105"/>
        <v>3.6050135202710103E-2</v>
      </c>
      <c r="AZ182" s="11" t="s">
        <v>180</v>
      </c>
      <c r="BA182" s="8">
        <v>9.8952874704173688E-2</v>
      </c>
      <c r="BB182" s="8">
        <v>0.14594185613168059</v>
      </c>
      <c r="BE182" s="31" t="s">
        <v>390</v>
      </c>
      <c r="BF182" s="32" t="s">
        <v>391</v>
      </c>
      <c r="BG182" s="40">
        <f t="shared" si="72"/>
        <v>0.41196179026849999</v>
      </c>
      <c r="BH182" s="40">
        <f t="shared" si="73"/>
        <v>0.41862043092445678</v>
      </c>
      <c r="BI182" s="40">
        <f t="shared" si="74"/>
        <v>0.42888189735288729</v>
      </c>
      <c r="BJ182" s="40">
        <f t="shared" si="75"/>
        <v>0.42494856667909797</v>
      </c>
      <c r="BK182" s="40">
        <f t="shared" si="76"/>
        <v>0.41433122004850864</v>
      </c>
      <c r="BL182" s="40">
        <f t="shared" si="77"/>
        <v>0.40237952932850363</v>
      </c>
      <c r="BM182" s="40">
        <f t="shared" si="78"/>
        <v>0.38933020295735044</v>
      </c>
      <c r="BN182" s="40">
        <f t="shared" si="79"/>
        <v>0.37930123150614636</v>
      </c>
      <c r="BO182" s="40">
        <f t="shared" si="80"/>
        <v>0.36844555278249491</v>
      </c>
      <c r="BP182" s="40">
        <f t="shared" si="81"/>
        <v>0.35751141848527856</v>
      </c>
      <c r="BQ182" s="40">
        <f t="shared" si="82"/>
        <v>0.34931331205189819</v>
      </c>
      <c r="BR182" s="40">
        <f t="shared" si="83"/>
        <v>0.34216035201973871</v>
      </c>
      <c r="BS182" s="40">
        <f t="shared" si="84"/>
        <v>0.33470864758564822</v>
      </c>
      <c r="BT182" s="40">
        <f t="shared" si="85"/>
        <v>0.3281250330604939</v>
      </c>
      <c r="BU182" s="40">
        <f t="shared" si="86"/>
        <v>0.32326797896247739</v>
      </c>
      <c r="BV182" s="40">
        <f t="shared" si="87"/>
        <v>0.31575264815873205</v>
      </c>
      <c r="BX182" s="31" t="s">
        <v>390</v>
      </c>
      <c r="BY182" s="32" t="s">
        <v>391</v>
      </c>
      <c r="BZ182" s="40">
        <f t="shared" si="88"/>
        <v>0.14821726052606515</v>
      </c>
      <c r="CA182" s="40">
        <f t="shared" si="89"/>
        <v>0.14671387604601732</v>
      </c>
      <c r="CB182" s="40">
        <f t="shared" si="90"/>
        <v>0.16647529220100427</v>
      </c>
      <c r="CC182" s="40">
        <f t="shared" si="91"/>
        <v>0.16824075875022465</v>
      </c>
      <c r="CD182" s="40">
        <f t="shared" si="92"/>
        <v>0.16050735101567332</v>
      </c>
      <c r="CE182" s="40">
        <f t="shared" si="93"/>
        <v>0.15002085627697342</v>
      </c>
      <c r="CF182" s="40">
        <f t="shared" si="94"/>
        <v>0.13768463445077961</v>
      </c>
      <c r="CG182" s="40">
        <f t="shared" si="95"/>
        <v>0.12663757443098062</v>
      </c>
      <c r="CH182" s="40">
        <f t="shared" si="96"/>
        <v>0.11381665780889699</v>
      </c>
      <c r="CI182" s="40">
        <f t="shared" si="97"/>
        <v>0.10049170077110409</v>
      </c>
      <c r="CJ182" s="40">
        <f t="shared" si="98"/>
        <v>9.1784208656313759E-2</v>
      </c>
      <c r="CK182" s="40">
        <f t="shared" si="99"/>
        <v>8.3524163146331099E-2</v>
      </c>
      <c r="CL182" s="40">
        <f t="shared" si="100"/>
        <v>7.3110097807862429E-2</v>
      </c>
      <c r="CM182" s="40">
        <f t="shared" si="101"/>
        <v>6.6086390746307233E-2</v>
      </c>
      <c r="CN182" s="40">
        <f t="shared" si="102"/>
        <v>5.8485239473976935E-2</v>
      </c>
      <c r="CO182" s="40">
        <f t="shared" si="103"/>
        <v>4.7956349355865791E-2</v>
      </c>
      <c r="CQ182" s="11"/>
      <c r="CR182" s="40"/>
    </row>
    <row r="183" spans="2:96">
      <c r="B183" s="31" t="s">
        <v>392</v>
      </c>
      <c r="C183" s="32" t="s">
        <v>393</v>
      </c>
      <c r="D183" s="152">
        <v>0.44203216521989847</v>
      </c>
      <c r="E183" s="152">
        <v>0.44966751401114852</v>
      </c>
      <c r="F183" s="152">
        <v>0.43875084734448189</v>
      </c>
      <c r="G183" s="152">
        <v>0.44021163165823185</v>
      </c>
      <c r="H183" s="152">
        <v>0.43928593506364849</v>
      </c>
      <c r="I183" s="152">
        <v>0.45553965141531516</v>
      </c>
      <c r="J183" s="152">
        <v>0.47485244309031521</v>
      </c>
      <c r="K183" s="152">
        <v>0.47655256632781517</v>
      </c>
      <c r="L183" s="152">
        <v>0.45365830468198182</v>
      </c>
      <c r="M183" s="152">
        <v>0.44189098169031515</v>
      </c>
      <c r="N183" s="152">
        <v>0.44849155726948187</v>
      </c>
      <c r="O183" s="152">
        <v>0.44005448025003741</v>
      </c>
      <c r="P183" s="152">
        <v>0.43498731219725967</v>
      </c>
      <c r="Q183" s="152">
        <v>0.43269599797614849</v>
      </c>
      <c r="R183" s="152">
        <v>0.43970299726493461</v>
      </c>
      <c r="S183" s="152">
        <v>0.44148653539127775</v>
      </c>
      <c r="T183" s="153">
        <v>1</v>
      </c>
      <c r="U183" s="8"/>
      <c r="V183" s="8"/>
      <c r="W183" s="8"/>
      <c r="X183" s="8"/>
      <c r="Y183" s="8"/>
      <c r="Z183" s="8"/>
      <c r="AA183" s="8"/>
      <c r="AB183" s="8"/>
      <c r="AD183" s="7">
        <v>7.1645444558349123</v>
      </c>
      <c r="AE183" s="7">
        <v>7.1950036633196213</v>
      </c>
      <c r="AF183" s="7">
        <v>7.2254628708043303</v>
      </c>
      <c r="AG183" s="7">
        <v>7.2559220782890383</v>
      </c>
      <c r="AH183" s="7">
        <v>7.2863812857737473</v>
      </c>
      <c r="AI183" s="7">
        <v>7.3168404932584554</v>
      </c>
      <c r="AJ183" s="7">
        <v>7.3472997007431644</v>
      </c>
      <c r="AK183" s="7">
        <v>7.3777589082278725</v>
      </c>
      <c r="AL183" s="7">
        <v>7.4073177104694174</v>
      </c>
      <c r="AM183" s="7">
        <v>7.4368765127109615</v>
      </c>
      <c r="AN183" s="7">
        <v>7.4664353149525056</v>
      </c>
      <c r="AO183" s="7">
        <v>7.4959941171940505</v>
      </c>
      <c r="AP183" s="7">
        <v>7.5255529194355946</v>
      </c>
      <c r="AQ183" s="7">
        <v>7.5551117216771386</v>
      </c>
      <c r="AR183" s="7">
        <v>7.5846705239186836</v>
      </c>
      <c r="AS183" s="7">
        <v>7.6141154748896813</v>
      </c>
      <c r="AV183" s="11" t="s">
        <v>393</v>
      </c>
      <c r="AW183" s="8">
        <f t="shared" si="104"/>
        <v>-1.9325356091785463E-2</v>
      </c>
      <c r="AX183" s="8">
        <f t="shared" si="105"/>
        <v>4.5961961034492238E-2</v>
      </c>
      <c r="AZ183" s="11" t="s">
        <v>225</v>
      </c>
      <c r="BA183" s="8">
        <v>0.10865996116196508</v>
      </c>
      <c r="BB183" s="8">
        <v>0.69487229054157607</v>
      </c>
      <c r="BE183" s="31" t="s">
        <v>392</v>
      </c>
      <c r="BF183" s="32" t="s">
        <v>393</v>
      </c>
      <c r="BG183" s="40">
        <f t="shared" si="72"/>
        <v>0.44689462135654667</v>
      </c>
      <c r="BH183" s="40">
        <f t="shared" si="73"/>
        <v>0.44457972158770875</v>
      </c>
      <c r="BI183" s="40">
        <f t="shared" si="74"/>
        <v>0.44226482181887083</v>
      </c>
      <c r="BJ183" s="40">
        <f t="shared" si="75"/>
        <v>0.43994992205003303</v>
      </c>
      <c r="BK183" s="40">
        <f t="shared" si="76"/>
        <v>0.43763502228119522</v>
      </c>
      <c r="BL183" s="40">
        <f t="shared" si="77"/>
        <v>0.4353201225123573</v>
      </c>
      <c r="BM183" s="40">
        <f t="shared" si="78"/>
        <v>0.43300522274351949</v>
      </c>
      <c r="BN183" s="40">
        <f t="shared" si="79"/>
        <v>0.43069032297468168</v>
      </c>
      <c r="BO183" s="40">
        <f t="shared" si="80"/>
        <v>0.42844385400432428</v>
      </c>
      <c r="BP183" s="40">
        <f t="shared" si="81"/>
        <v>0.42619738503396687</v>
      </c>
      <c r="BQ183" s="40">
        <f t="shared" si="82"/>
        <v>0.42395091606360957</v>
      </c>
      <c r="BR183" s="40">
        <f t="shared" si="83"/>
        <v>0.42170444709325217</v>
      </c>
      <c r="BS183" s="40">
        <f t="shared" si="84"/>
        <v>0.41945797812289476</v>
      </c>
      <c r="BT183" s="40">
        <f t="shared" si="85"/>
        <v>0.41721150915253746</v>
      </c>
      <c r="BU183" s="40">
        <f t="shared" si="86"/>
        <v>0.41496504018218006</v>
      </c>
      <c r="BV183" s="40">
        <f t="shared" si="87"/>
        <v>0.41272722390838423</v>
      </c>
      <c r="BX183" s="31" t="s">
        <v>392</v>
      </c>
      <c r="BY183" s="32" t="s">
        <v>393</v>
      </c>
      <c r="BZ183" s="40">
        <f t="shared" si="88"/>
        <v>4.8624561366482077E-3</v>
      </c>
      <c r="CA183" s="40">
        <f t="shared" si="89"/>
        <v>-5.0877924234397631E-3</v>
      </c>
      <c r="CB183" s="40">
        <f t="shared" si="90"/>
        <v>3.5139744743889478E-3</v>
      </c>
      <c r="CC183" s="40">
        <f t="shared" si="91"/>
        <v>-2.617096081988235E-4</v>
      </c>
      <c r="CD183" s="40">
        <f t="shared" si="92"/>
        <v>-1.6509127824532732E-3</v>
      </c>
      <c r="CE183" s="40">
        <f t="shared" si="93"/>
        <v>-2.0219528902957862E-2</v>
      </c>
      <c r="CF183" s="40">
        <f t="shared" si="94"/>
        <v>-4.1847220346795722E-2</v>
      </c>
      <c r="CG183" s="40">
        <f t="shared" si="95"/>
        <v>-4.5862243353133492E-2</v>
      </c>
      <c r="CH183" s="40">
        <f t="shared" si="96"/>
        <v>-2.5214450677657541E-2</v>
      </c>
      <c r="CI183" s="40">
        <f t="shared" si="97"/>
        <v>-1.5693596656348285E-2</v>
      </c>
      <c r="CJ183" s="40">
        <f t="shared" si="98"/>
        <v>-2.4540641205872293E-2</v>
      </c>
      <c r="CK183" s="40">
        <f t="shared" si="99"/>
        <v>-1.8350033156785239E-2</v>
      </c>
      <c r="CL183" s="40">
        <f t="shared" si="100"/>
        <v>-1.5529334074364909E-2</v>
      </c>
      <c r="CM183" s="40">
        <f t="shared" si="101"/>
        <v>-1.5484488823611031E-2</v>
      </c>
      <c r="CN183" s="40">
        <f t="shared" si="102"/>
        <v>-2.4737957082754558E-2</v>
      </c>
      <c r="CO183" s="40">
        <f t="shared" si="103"/>
        <v>-2.8759311482893513E-2</v>
      </c>
      <c r="CQ183" s="11"/>
      <c r="CR183" s="40"/>
    </row>
    <row r="184" spans="2:96">
      <c r="B184" s="31" t="s">
        <v>394</v>
      </c>
      <c r="C184" s="32" t="s">
        <v>395</v>
      </c>
      <c r="D184" s="152">
        <v>0.52891595708171546</v>
      </c>
      <c r="E184" s="152">
        <v>0.52799785364611251</v>
      </c>
      <c r="F184" s="152">
        <v>0.53273277480522496</v>
      </c>
      <c r="G184" s="152">
        <v>0.53103383620702038</v>
      </c>
      <c r="H184" s="152">
        <v>0.52623710568655968</v>
      </c>
      <c r="I184" s="152">
        <v>0.5250586068954689</v>
      </c>
      <c r="J184" s="152">
        <v>0.51919154515630894</v>
      </c>
      <c r="K184" s="152">
        <v>0.51612019490270122</v>
      </c>
      <c r="L184" s="152">
        <v>0.51166212432814573</v>
      </c>
      <c r="M184" s="152">
        <v>0.5137375597808298</v>
      </c>
      <c r="N184" s="152">
        <v>0.51346616092057629</v>
      </c>
      <c r="O184" s="152">
        <v>0.50807100857622467</v>
      </c>
      <c r="P184" s="152">
        <v>0.5052840650641911</v>
      </c>
      <c r="Q184" s="152">
        <v>0.50179816695266022</v>
      </c>
      <c r="R184" s="152">
        <v>0.50176504810467371</v>
      </c>
      <c r="S184" s="152">
        <v>0.50518136472056829</v>
      </c>
      <c r="T184" s="153">
        <v>1</v>
      </c>
      <c r="U184" s="8"/>
      <c r="V184" s="8"/>
      <c r="W184" s="8"/>
      <c r="X184" s="8"/>
      <c r="Y184" s="8"/>
      <c r="Z184" s="8"/>
      <c r="AA184" s="8"/>
      <c r="AB184" s="8"/>
      <c r="AD184" s="7">
        <v>6.4427498400457743</v>
      </c>
      <c r="AE184" s="7">
        <v>6.4984100320228819</v>
      </c>
      <c r="AF184" s="7">
        <v>6.517581563728772</v>
      </c>
      <c r="AG184" s="7">
        <v>6.5351388034625213</v>
      </c>
      <c r="AH184" s="7">
        <v>6.6404892706298853</v>
      </c>
      <c r="AI184" s="7">
        <v>6.6404152626444226</v>
      </c>
      <c r="AJ184" s="7">
        <v>6.6594064769755352</v>
      </c>
      <c r="AK184" s="7">
        <v>6.7111492176134648</v>
      </c>
      <c r="AL184" s="7">
        <v>6.7415577451685325</v>
      </c>
      <c r="AM184" s="7">
        <v>6.7749056419986076</v>
      </c>
      <c r="AN184" s="7">
        <v>6.8037129449487823</v>
      </c>
      <c r="AO184" s="7">
        <v>6.8734823959604112</v>
      </c>
      <c r="AP184" s="7">
        <v>6.9215493441133127</v>
      </c>
      <c r="AQ184" s="7">
        <v>6.972323583653683</v>
      </c>
      <c r="AR184" s="7">
        <v>7.0078467354974574</v>
      </c>
      <c r="AS184" s="7">
        <v>7.0464988590777144</v>
      </c>
      <c r="AV184" s="11" t="s">
        <v>395</v>
      </c>
      <c r="AW184" s="8">
        <f t="shared" si="104"/>
        <v>-5.4284078700612186E-2</v>
      </c>
      <c r="AX184" s="8">
        <f t="shared" si="105"/>
        <v>0.91918971905224645</v>
      </c>
      <c r="AZ184" s="11" t="s">
        <v>164</v>
      </c>
      <c r="BA184" s="8">
        <v>0.10866177634929504</v>
      </c>
      <c r="BB184" s="8">
        <v>0.41659549512718175</v>
      </c>
      <c r="BE184" s="31" t="s">
        <v>394</v>
      </c>
      <c r="BF184" s="32" t="s">
        <v>395</v>
      </c>
      <c r="BG184" s="40">
        <f t="shared" si="72"/>
        <v>0.50175101215652118</v>
      </c>
      <c r="BH184" s="40">
        <f t="shared" si="73"/>
        <v>0.49752083756626092</v>
      </c>
      <c r="BI184" s="40">
        <f t="shared" si="74"/>
        <v>0.4960638011566133</v>
      </c>
      <c r="BJ184" s="40">
        <f t="shared" si="75"/>
        <v>0.49472945093684834</v>
      </c>
      <c r="BK184" s="40">
        <f t="shared" si="76"/>
        <v>0.4867228154321287</v>
      </c>
      <c r="BL184" s="40">
        <f t="shared" si="77"/>
        <v>0.48672844003902382</v>
      </c>
      <c r="BM184" s="40">
        <f t="shared" si="78"/>
        <v>0.48528510774985933</v>
      </c>
      <c r="BN184" s="40">
        <f t="shared" si="79"/>
        <v>0.48135265946137662</v>
      </c>
      <c r="BO184" s="40">
        <f t="shared" si="80"/>
        <v>0.47904161136719148</v>
      </c>
      <c r="BP184" s="40">
        <f t="shared" si="81"/>
        <v>0.47650717120810582</v>
      </c>
      <c r="BQ184" s="40">
        <f t="shared" si="82"/>
        <v>0.47431781618389246</v>
      </c>
      <c r="BR184" s="40">
        <f t="shared" si="83"/>
        <v>0.46901533790700867</v>
      </c>
      <c r="BS184" s="40">
        <f t="shared" si="84"/>
        <v>0.46536224984738817</v>
      </c>
      <c r="BT184" s="40">
        <f t="shared" si="85"/>
        <v>0.46150340764232001</v>
      </c>
      <c r="BU184" s="40">
        <f t="shared" si="86"/>
        <v>0.45880364810219321</v>
      </c>
      <c r="BV184" s="40">
        <f t="shared" si="87"/>
        <v>0.45586608671009365</v>
      </c>
      <c r="BX184" s="31" t="s">
        <v>394</v>
      </c>
      <c r="BY184" s="32" t="s">
        <v>395</v>
      </c>
      <c r="BZ184" s="40">
        <f t="shared" si="88"/>
        <v>-2.7164944925194279E-2</v>
      </c>
      <c r="CA184" s="40">
        <f t="shared" si="89"/>
        <v>-3.0477016079851593E-2</v>
      </c>
      <c r="CB184" s="40">
        <f t="shared" si="90"/>
        <v>-3.6668973648611658E-2</v>
      </c>
      <c r="CC184" s="40">
        <f t="shared" si="91"/>
        <v>-3.6304385270172046E-2</v>
      </c>
      <c r="CD184" s="40">
        <f t="shared" si="92"/>
        <v>-3.9514290254430984E-2</v>
      </c>
      <c r="CE184" s="40">
        <f t="shared" si="93"/>
        <v>-3.833016685644508E-2</v>
      </c>
      <c r="CF184" s="40">
        <f t="shared" si="94"/>
        <v>-3.3906437406449608E-2</v>
      </c>
      <c r="CG184" s="40">
        <f t="shared" si="95"/>
        <v>-3.4767535441324604E-2</v>
      </c>
      <c r="CH184" s="40">
        <f t="shared" si="96"/>
        <v>-3.2620512960954251E-2</v>
      </c>
      <c r="CI184" s="40">
        <f t="shared" si="97"/>
        <v>-3.7230388572723982E-2</v>
      </c>
      <c r="CJ184" s="40">
        <f t="shared" si="98"/>
        <v>-3.9148344736683827E-2</v>
      </c>
      <c r="CK184" s="40">
        <f t="shared" si="99"/>
        <v>-3.9055670669216003E-2</v>
      </c>
      <c r="CL184" s="40">
        <f t="shared" si="100"/>
        <v>-3.9921815216802936E-2</v>
      </c>
      <c r="CM184" s="40">
        <f t="shared" si="101"/>
        <v>-4.0294759310340211E-2</v>
      </c>
      <c r="CN184" s="40">
        <f t="shared" si="102"/>
        <v>-4.2961400002480499E-2</v>
      </c>
      <c r="CO184" s="40">
        <f t="shared" si="103"/>
        <v>-4.9315278010474639E-2</v>
      </c>
      <c r="CQ184" s="11"/>
      <c r="CR184" s="40"/>
    </row>
    <row r="185" spans="2:96">
      <c r="B185" s="31" t="s">
        <v>396</v>
      </c>
      <c r="C185" s="32" t="s">
        <v>397</v>
      </c>
      <c r="D185" s="152">
        <v>0.25397160921576412</v>
      </c>
      <c r="E185" s="152">
        <v>0.25331664980116858</v>
      </c>
      <c r="F185" s="152">
        <v>0.25348345769686459</v>
      </c>
      <c r="G185" s="152">
        <v>0.25220011185256741</v>
      </c>
      <c r="H185" s="152">
        <v>0.25191598474551452</v>
      </c>
      <c r="I185" s="152">
        <v>0.25393977449711164</v>
      </c>
      <c r="J185" s="152">
        <v>0.25094377810935609</v>
      </c>
      <c r="K185" s="152">
        <v>0.2497822149156326</v>
      </c>
      <c r="L185" s="152">
        <v>0.25700187866466184</v>
      </c>
      <c r="M185" s="152">
        <v>0.25040843827318909</v>
      </c>
      <c r="N185" s="152">
        <v>0.24908571409417427</v>
      </c>
      <c r="O185" s="152">
        <v>0.24805416316363871</v>
      </c>
      <c r="P185" s="152">
        <v>0.24793181179531576</v>
      </c>
      <c r="Q185" s="152">
        <v>0.24738994104799619</v>
      </c>
      <c r="R185" s="152">
        <v>0.25532907965851442</v>
      </c>
      <c r="S185" s="152">
        <v>0.25907408072831772</v>
      </c>
      <c r="T185" s="153">
        <v>2</v>
      </c>
      <c r="U185" s="8"/>
      <c r="V185" s="8"/>
      <c r="W185" s="8"/>
      <c r="X185" s="8"/>
      <c r="Y185" s="8"/>
      <c r="Z185" s="8"/>
      <c r="AA185" s="8"/>
      <c r="AB185" s="8"/>
      <c r="AD185" s="7">
        <v>8.2683864987589022</v>
      </c>
      <c r="AE185" s="7">
        <v>8.1719002130913712</v>
      </c>
      <c r="AF185" s="7">
        <v>8.1505522947382865</v>
      </c>
      <c r="AG185" s="7">
        <v>8.1403068909660856</v>
      </c>
      <c r="AH185" s="7">
        <v>8.1477339687535686</v>
      </c>
      <c r="AI185" s="7">
        <v>8.2151250057931922</v>
      </c>
      <c r="AJ185" s="7">
        <v>8.3131908321542518</v>
      </c>
      <c r="AK185" s="7">
        <v>8.3738207118917778</v>
      </c>
      <c r="AL185" s="7">
        <v>8.4717757795158128</v>
      </c>
      <c r="AM185" s="7">
        <v>8.5935832027206125</v>
      </c>
      <c r="AN185" s="7">
        <v>8.6275530409885341</v>
      </c>
      <c r="AO185" s="7">
        <v>8.7047724249842098</v>
      </c>
      <c r="AP185" s="7">
        <v>8.7867751672508376</v>
      </c>
      <c r="AQ185" s="7">
        <v>8.8129723285421484</v>
      </c>
      <c r="AR185" s="7">
        <v>8.6546908624870138</v>
      </c>
      <c r="AS185" s="7">
        <v>8.7051226683573635</v>
      </c>
      <c r="AV185" s="11" t="s">
        <v>397</v>
      </c>
      <c r="AW185" s="8">
        <f t="shared" si="104"/>
        <v>-3.7801034533374027E-3</v>
      </c>
      <c r="AX185" s="8">
        <f t="shared" si="105"/>
        <v>7.9644820092872645E-2</v>
      </c>
      <c r="AZ185" s="11" t="s">
        <v>365</v>
      </c>
      <c r="BA185" s="8">
        <v>0.11734159795249698</v>
      </c>
      <c r="BB185" s="8">
        <v>0.86020453367134675</v>
      </c>
      <c r="BE185" s="31" t="s">
        <v>396</v>
      </c>
      <c r="BF185" s="32" t="s">
        <v>397</v>
      </c>
      <c r="BG185" s="40">
        <f t="shared" si="72"/>
        <v>0.36300262609432343</v>
      </c>
      <c r="BH185" s="40">
        <f t="shared" si="73"/>
        <v>0.37033558380505571</v>
      </c>
      <c r="BI185" s="40">
        <f t="shared" si="74"/>
        <v>0.37195802559989022</v>
      </c>
      <c r="BJ185" s="40">
        <f t="shared" si="75"/>
        <v>0.37273667628657747</v>
      </c>
      <c r="BK185" s="40">
        <f t="shared" si="76"/>
        <v>0.3721722183747288</v>
      </c>
      <c r="BL185" s="40">
        <f t="shared" si="77"/>
        <v>0.36705049955971736</v>
      </c>
      <c r="BM185" s="40">
        <f t="shared" si="78"/>
        <v>0.35959749675627684</v>
      </c>
      <c r="BN185" s="40">
        <f t="shared" si="79"/>
        <v>0.35498962589622485</v>
      </c>
      <c r="BO185" s="40">
        <f t="shared" si="80"/>
        <v>0.34754504075679815</v>
      </c>
      <c r="BP185" s="40">
        <f t="shared" si="81"/>
        <v>0.33828767659323344</v>
      </c>
      <c r="BQ185" s="40">
        <f t="shared" si="82"/>
        <v>0.33570596888487136</v>
      </c>
      <c r="BR185" s="40">
        <f t="shared" si="83"/>
        <v>0.32983729570120002</v>
      </c>
      <c r="BS185" s="40">
        <f t="shared" si="84"/>
        <v>0.32360508728893633</v>
      </c>
      <c r="BT185" s="40">
        <f t="shared" si="85"/>
        <v>0.32161410303079674</v>
      </c>
      <c r="BU185" s="40">
        <f t="shared" si="86"/>
        <v>0.33364349445098695</v>
      </c>
      <c r="BV185" s="40">
        <f t="shared" si="87"/>
        <v>0.32981067720484036</v>
      </c>
      <c r="BX185" s="31" t="s">
        <v>396</v>
      </c>
      <c r="BY185" s="32" t="s">
        <v>397</v>
      </c>
      <c r="BZ185" s="40">
        <f t="shared" si="88"/>
        <v>0.10903101687855932</v>
      </c>
      <c r="CA185" s="40">
        <f t="shared" si="89"/>
        <v>0.11701893400388713</v>
      </c>
      <c r="CB185" s="40">
        <f t="shared" si="90"/>
        <v>0.11847456790302563</v>
      </c>
      <c r="CC185" s="40">
        <f t="shared" si="91"/>
        <v>0.12053656443401006</v>
      </c>
      <c r="CD185" s="40">
        <f t="shared" si="92"/>
        <v>0.12025623362921428</v>
      </c>
      <c r="CE185" s="40">
        <f t="shared" si="93"/>
        <v>0.11311072506260572</v>
      </c>
      <c r="CF185" s="40">
        <f t="shared" si="94"/>
        <v>0.10865371864692075</v>
      </c>
      <c r="CG185" s="40">
        <f t="shared" si="95"/>
        <v>0.10520741098059225</v>
      </c>
      <c r="CH185" s="40">
        <f t="shared" si="96"/>
        <v>9.0543162092136309E-2</v>
      </c>
      <c r="CI185" s="40">
        <f t="shared" si="97"/>
        <v>8.7879238320044351E-2</v>
      </c>
      <c r="CJ185" s="40">
        <f t="shared" si="98"/>
        <v>8.6620254790697099E-2</v>
      </c>
      <c r="CK185" s="40">
        <f t="shared" si="99"/>
        <v>8.1783132537561309E-2</v>
      </c>
      <c r="CL185" s="40">
        <f t="shared" si="100"/>
        <v>7.5673275493620573E-2</v>
      </c>
      <c r="CM185" s="40">
        <f t="shared" si="101"/>
        <v>7.4224161982800546E-2</v>
      </c>
      <c r="CN185" s="40">
        <f t="shared" si="102"/>
        <v>7.8314414792472531E-2</v>
      </c>
      <c r="CO185" s="40">
        <f t="shared" si="103"/>
        <v>7.073659647652264E-2</v>
      </c>
      <c r="CQ185" s="11"/>
      <c r="CR185" s="40"/>
    </row>
    <row r="186" spans="2:96">
      <c r="B186" s="31" t="s">
        <v>398</v>
      </c>
      <c r="C186" s="32" t="s">
        <v>399</v>
      </c>
      <c r="D186" s="152">
        <v>0.27754247846107621</v>
      </c>
      <c r="E186" s="152">
        <v>0.27725070791383238</v>
      </c>
      <c r="F186" s="152">
        <v>0.27699593274164014</v>
      </c>
      <c r="G186" s="152">
        <v>0.27643037946764509</v>
      </c>
      <c r="H186" s="152">
        <v>0.27649706889863523</v>
      </c>
      <c r="I186" s="152">
        <v>0.27635272933338584</v>
      </c>
      <c r="J186" s="152">
        <v>0.27836108067261839</v>
      </c>
      <c r="K186" s="152">
        <v>0.28017175992513021</v>
      </c>
      <c r="L186" s="152">
        <v>0.28017352454349559</v>
      </c>
      <c r="M186" s="152">
        <v>0.28017644769844641</v>
      </c>
      <c r="N186" s="152">
        <v>0.28602182321620201</v>
      </c>
      <c r="O186" s="152">
        <v>0.28162775163736214</v>
      </c>
      <c r="P186" s="152">
        <v>0.28193706060560914</v>
      </c>
      <c r="Q186" s="152">
        <v>0.28261943190447919</v>
      </c>
      <c r="R186" s="152">
        <v>0.28637021905584592</v>
      </c>
      <c r="S186" s="152">
        <v>0.29023792287182493</v>
      </c>
      <c r="T186" s="153">
        <v>4</v>
      </c>
      <c r="U186" s="8"/>
      <c r="V186" s="8"/>
      <c r="W186" s="8"/>
      <c r="X186" s="8"/>
      <c r="Y186" s="8"/>
      <c r="Z186" s="8"/>
      <c r="AA186" s="8"/>
      <c r="AB186" s="8"/>
      <c r="AD186" s="7">
        <v>10.740040386640757</v>
      </c>
      <c r="AE186" s="7">
        <v>10.742296837619147</v>
      </c>
      <c r="AF186" s="7">
        <v>10.748230072143201</v>
      </c>
      <c r="AG186" s="7">
        <v>10.731661964976269</v>
      </c>
      <c r="AH186" s="7">
        <v>10.712680584891825</v>
      </c>
      <c r="AI186" s="7">
        <v>10.706406298185044</v>
      </c>
      <c r="AJ186" s="7">
        <v>10.670453554309844</v>
      </c>
      <c r="AK186" s="7">
        <v>10.645521155989615</v>
      </c>
      <c r="AL186" s="7">
        <v>10.710451564078353</v>
      </c>
      <c r="AM186" s="7">
        <v>10.759569715576662</v>
      </c>
      <c r="AN186" s="7">
        <v>10.799421217898507</v>
      </c>
      <c r="AO186" s="7">
        <v>10.848349516398493</v>
      </c>
      <c r="AP186" s="7">
        <v>10.876993820962182</v>
      </c>
      <c r="AQ186" s="7">
        <v>10.899381042138303</v>
      </c>
      <c r="AR186" s="7">
        <v>10.867328520507691</v>
      </c>
      <c r="AS186" s="7">
        <v>10.879648672647615</v>
      </c>
      <c r="AV186" s="11" t="s">
        <v>399</v>
      </c>
      <c r="AW186" s="8">
        <f t="shared" si="104"/>
        <v>3.6184315280577674E-2</v>
      </c>
      <c r="AX186" s="8">
        <f t="shared" si="105"/>
        <v>0.498605881042189</v>
      </c>
      <c r="AZ186" s="11" t="s">
        <v>283</v>
      </c>
      <c r="BA186" s="8">
        <v>0.12041832039661753</v>
      </c>
      <c r="BB186" s="8">
        <v>0.37917242894242437</v>
      </c>
      <c r="BE186" s="31" t="s">
        <v>398</v>
      </c>
      <c r="BF186" s="32" t="s">
        <v>399</v>
      </c>
      <c r="BG186" s="40">
        <f t="shared" si="72"/>
        <v>0.17515693061530246</v>
      </c>
      <c r="BH186" s="40">
        <f t="shared" si="73"/>
        <v>0.17498544034094476</v>
      </c>
      <c r="BI186" s="40">
        <f t="shared" si="74"/>
        <v>0.17453451451711666</v>
      </c>
      <c r="BJ186" s="40">
        <f t="shared" si="75"/>
        <v>0.1757936906618035</v>
      </c>
      <c r="BK186" s="40">
        <f t="shared" si="76"/>
        <v>0.1772362755482213</v>
      </c>
      <c r="BL186" s="40">
        <f t="shared" si="77"/>
        <v>0.1777131213379366</v>
      </c>
      <c r="BM186" s="40">
        <f t="shared" si="78"/>
        <v>0.18044552987245177</v>
      </c>
      <c r="BN186" s="40">
        <f t="shared" si="79"/>
        <v>0.18234039214478925</v>
      </c>
      <c r="BO186" s="40">
        <f t="shared" si="80"/>
        <v>0.17740568113004518</v>
      </c>
      <c r="BP186" s="40">
        <f t="shared" si="81"/>
        <v>0.17367270161617365</v>
      </c>
      <c r="BQ186" s="40">
        <f t="shared" si="82"/>
        <v>0.17064398743971343</v>
      </c>
      <c r="BR186" s="40">
        <f t="shared" si="83"/>
        <v>0.16692543675371452</v>
      </c>
      <c r="BS186" s="40">
        <f t="shared" si="84"/>
        <v>0.16474846960687406</v>
      </c>
      <c r="BT186" s="40">
        <f t="shared" si="85"/>
        <v>0.16304704079748888</v>
      </c>
      <c r="BU186" s="40">
        <f t="shared" si="86"/>
        <v>0.16548303244141549</v>
      </c>
      <c r="BV186" s="40">
        <f t="shared" si="87"/>
        <v>0.1645467008787812</v>
      </c>
      <c r="BX186" s="31" t="s">
        <v>398</v>
      </c>
      <c r="BY186" s="32" t="s">
        <v>399</v>
      </c>
      <c r="BZ186" s="40">
        <f t="shared" si="88"/>
        <v>-0.10238554784577375</v>
      </c>
      <c r="CA186" s="40">
        <f t="shared" si="89"/>
        <v>-0.10226526757288762</v>
      </c>
      <c r="CB186" s="40">
        <f t="shared" si="90"/>
        <v>-0.10246141822452348</v>
      </c>
      <c r="CC186" s="40">
        <f t="shared" si="91"/>
        <v>-0.10063668880584159</v>
      </c>
      <c r="CD186" s="40">
        <f t="shared" si="92"/>
        <v>-9.9260793350413934E-2</v>
      </c>
      <c r="CE186" s="40">
        <f t="shared" si="93"/>
        <v>-9.8639607995449241E-2</v>
      </c>
      <c r="CF186" s="40">
        <f t="shared" si="94"/>
        <v>-9.7915550800166617E-2</v>
      </c>
      <c r="CG186" s="40">
        <f t="shared" si="95"/>
        <v>-9.7831367780340961E-2</v>
      </c>
      <c r="CH186" s="40">
        <f t="shared" si="96"/>
        <v>-0.10276784341345041</v>
      </c>
      <c r="CI186" s="40">
        <f t="shared" si="97"/>
        <v>-0.10650374608227275</v>
      </c>
      <c r="CJ186" s="40">
        <f t="shared" si="98"/>
        <v>-0.11537783577648858</v>
      </c>
      <c r="CK186" s="40">
        <f t="shared" si="99"/>
        <v>-0.11470231488364763</v>
      </c>
      <c r="CL186" s="40">
        <f t="shared" si="100"/>
        <v>-0.11718859099873508</v>
      </c>
      <c r="CM186" s="40">
        <f t="shared" si="101"/>
        <v>-0.11957239110699031</v>
      </c>
      <c r="CN186" s="40">
        <f t="shared" si="102"/>
        <v>-0.12088718661443043</v>
      </c>
      <c r="CO186" s="40">
        <f t="shared" si="103"/>
        <v>-0.12569122199304372</v>
      </c>
      <c r="CQ186" s="11"/>
      <c r="CR186" s="40"/>
    </row>
    <row r="187" spans="2:96">
      <c r="B187" s="31" t="s">
        <v>400</v>
      </c>
      <c r="C187" s="32" t="s">
        <v>401</v>
      </c>
      <c r="D187" s="152">
        <v>0.16186614365443391</v>
      </c>
      <c r="E187" s="152">
        <v>0.16057359736302129</v>
      </c>
      <c r="F187" s="152">
        <v>0.16230442505534845</v>
      </c>
      <c r="G187" s="152">
        <v>0.1661423801189495</v>
      </c>
      <c r="H187" s="152">
        <v>0.16993541648336344</v>
      </c>
      <c r="I187" s="152">
        <v>0.17306463170956599</v>
      </c>
      <c r="J187" s="152">
        <v>0.17671146766644266</v>
      </c>
      <c r="K187" s="152">
        <v>0.17956350687535194</v>
      </c>
      <c r="L187" s="152">
        <v>0.18196684689726925</v>
      </c>
      <c r="M187" s="152">
        <v>0.1777677207945253</v>
      </c>
      <c r="N187" s="152">
        <v>0.17597123830453157</v>
      </c>
      <c r="O187" s="152">
        <v>0.17485132854105545</v>
      </c>
      <c r="P187" s="152">
        <v>0.17323704588091271</v>
      </c>
      <c r="Q187" s="152">
        <v>0.17376865944512909</v>
      </c>
      <c r="R187" s="152">
        <v>0.17475329013310228</v>
      </c>
      <c r="S187" s="152">
        <v>0.178896170820146</v>
      </c>
      <c r="T187" s="153">
        <v>5</v>
      </c>
      <c r="U187" s="8"/>
      <c r="V187" s="8"/>
      <c r="W187" s="8"/>
      <c r="X187" s="8"/>
      <c r="Y187" s="8"/>
      <c r="Z187" s="8"/>
      <c r="AA187" s="8"/>
      <c r="AB187" s="8"/>
      <c r="AD187" s="7">
        <v>10.141105388343117</v>
      </c>
      <c r="AE187" s="7">
        <v>10.167004357120421</v>
      </c>
      <c r="AF187" s="7">
        <v>10.196967089422303</v>
      </c>
      <c r="AG187" s="7">
        <v>10.229485400305167</v>
      </c>
      <c r="AH187" s="7">
        <v>10.260287661352633</v>
      </c>
      <c r="AI187" s="7">
        <v>10.295123165914116</v>
      </c>
      <c r="AJ187" s="7">
        <v>10.315774718268138</v>
      </c>
      <c r="AK187" s="7">
        <v>10.332829990611243</v>
      </c>
      <c r="AL187" s="7">
        <v>10.356468949720128</v>
      </c>
      <c r="AM187" s="7">
        <v>10.380342335634362</v>
      </c>
      <c r="AN187" s="7">
        <v>10.3960673603074</v>
      </c>
      <c r="AO187" s="7">
        <v>10.417932109768676</v>
      </c>
      <c r="AP187" s="7">
        <v>10.437026647631809</v>
      </c>
      <c r="AQ187" s="7">
        <v>10.435519068221481</v>
      </c>
      <c r="AR187" s="7">
        <v>10.378066810347676</v>
      </c>
      <c r="AS187" s="7">
        <v>10.398331602185488</v>
      </c>
      <c r="AV187" s="11" t="s">
        <v>401</v>
      </c>
      <c r="AW187" s="8">
        <f t="shared" si="104"/>
        <v>5.5645028318650994E-2</v>
      </c>
      <c r="AX187" s="8">
        <f t="shared" si="105"/>
        <v>0.65953721022782674</v>
      </c>
      <c r="AZ187" s="11" t="s">
        <v>249</v>
      </c>
      <c r="BA187" s="8">
        <v>0.12187081635438404</v>
      </c>
      <c r="BB187" s="8">
        <v>0.52481315573984844</v>
      </c>
      <c r="BE187" s="31" t="s">
        <v>400</v>
      </c>
      <c r="BF187" s="32" t="s">
        <v>401</v>
      </c>
      <c r="BG187" s="40">
        <f t="shared" si="72"/>
        <v>0.22067599048592301</v>
      </c>
      <c r="BH187" s="40">
        <f t="shared" si="73"/>
        <v>0.21870766885884796</v>
      </c>
      <c r="BI187" s="40">
        <f t="shared" si="74"/>
        <v>0.21643050120390495</v>
      </c>
      <c r="BJ187" s="40">
        <f t="shared" si="75"/>
        <v>0.2139591095768073</v>
      </c>
      <c r="BK187" s="40">
        <f t="shared" si="76"/>
        <v>0.21161813773719984</v>
      </c>
      <c r="BL187" s="40">
        <f t="shared" si="77"/>
        <v>0.20897063939052707</v>
      </c>
      <c r="BM187" s="40">
        <f t="shared" si="78"/>
        <v>0.20740112141162148</v>
      </c>
      <c r="BN187" s="40">
        <f t="shared" si="79"/>
        <v>0.20610492071354547</v>
      </c>
      <c r="BO187" s="40">
        <f t="shared" si="80"/>
        <v>0.20430835982127027</v>
      </c>
      <c r="BP187" s="40">
        <f t="shared" si="81"/>
        <v>0.20249398249178852</v>
      </c>
      <c r="BQ187" s="40">
        <f t="shared" si="82"/>
        <v>0.20129888061663759</v>
      </c>
      <c r="BR187" s="40">
        <f t="shared" si="83"/>
        <v>0.19963715965758055</v>
      </c>
      <c r="BS187" s="40">
        <f t="shared" si="84"/>
        <v>0.19818597477998245</v>
      </c>
      <c r="BT187" s="40">
        <f t="shared" si="85"/>
        <v>0.1983005508151674</v>
      </c>
      <c r="BU187" s="40">
        <f t="shared" si="86"/>
        <v>0.20266692241357664</v>
      </c>
      <c r="BV187" s="40">
        <f t="shared" si="87"/>
        <v>0.20112679823390289</v>
      </c>
      <c r="BX187" s="31" t="s">
        <v>400</v>
      </c>
      <c r="BY187" s="32" t="s">
        <v>401</v>
      </c>
      <c r="BZ187" s="40">
        <f t="shared" si="88"/>
        <v>5.8809846831489099E-2</v>
      </c>
      <c r="CA187" s="40">
        <f t="shared" si="89"/>
        <v>5.8134071495826667E-2</v>
      </c>
      <c r="CB187" s="40">
        <f t="shared" si="90"/>
        <v>5.4126076148556496E-2</v>
      </c>
      <c r="CC187" s="40">
        <f t="shared" si="91"/>
        <v>4.7816729457857809E-2</v>
      </c>
      <c r="CD187" s="40">
        <f t="shared" si="92"/>
        <v>4.1682721253836402E-2</v>
      </c>
      <c r="CE187" s="40">
        <f t="shared" si="93"/>
        <v>3.5906007680961083E-2</v>
      </c>
      <c r="CF187" s="40">
        <f t="shared" si="94"/>
        <v>3.0689653745178819E-2</v>
      </c>
      <c r="CG187" s="40">
        <f t="shared" si="95"/>
        <v>2.6541413838193528E-2</v>
      </c>
      <c r="CH187" s="40">
        <f t="shared" si="96"/>
        <v>2.2341512924001022E-2</v>
      </c>
      <c r="CI187" s="40">
        <f t="shared" si="97"/>
        <v>2.4726261697263219E-2</v>
      </c>
      <c r="CJ187" s="40">
        <f t="shared" si="98"/>
        <v>2.5327642312106019E-2</v>
      </c>
      <c r="CK187" s="40">
        <f t="shared" si="99"/>
        <v>2.4785831116525103E-2</v>
      </c>
      <c r="CL187" s="40">
        <f t="shared" si="100"/>
        <v>2.4948928899069744E-2</v>
      </c>
      <c r="CM187" s="40">
        <f t="shared" si="101"/>
        <v>2.4531891370038306E-2</v>
      </c>
      <c r="CN187" s="40">
        <f t="shared" si="102"/>
        <v>2.791363228047436E-2</v>
      </c>
      <c r="CO187" s="40">
        <f t="shared" si="103"/>
        <v>2.2230627413756893E-2</v>
      </c>
      <c r="CQ187" s="11"/>
      <c r="CR187" s="40"/>
    </row>
    <row r="188" spans="2:96">
      <c r="B188" s="31" t="s">
        <v>402</v>
      </c>
      <c r="C188" s="32" t="s">
        <v>403</v>
      </c>
      <c r="D188" s="152">
        <v>0.20993387563010066</v>
      </c>
      <c r="E188" s="152">
        <v>0.20832298748314124</v>
      </c>
      <c r="F188" s="152">
        <v>0.20778736248707866</v>
      </c>
      <c r="G188" s="152">
        <v>0.20654070451441101</v>
      </c>
      <c r="H188" s="152">
        <v>0.20536784829521804</v>
      </c>
      <c r="I188" s="152">
        <v>0.20444364837920193</v>
      </c>
      <c r="J188" s="152">
        <v>0.20351082127932704</v>
      </c>
      <c r="K188" s="152">
        <v>0.20242629714401159</v>
      </c>
      <c r="L188" s="152">
        <v>0.20089191568095555</v>
      </c>
      <c r="M188" s="152">
        <v>0.20090629179760441</v>
      </c>
      <c r="N188" s="152">
        <v>0.20033506652448463</v>
      </c>
      <c r="O188" s="152">
        <v>0.20022684270432056</v>
      </c>
      <c r="P188" s="152">
        <v>0.20028165861077185</v>
      </c>
      <c r="Q188" s="152">
        <v>0.20549543401409284</v>
      </c>
      <c r="R188" s="152">
        <v>0.20906213664162188</v>
      </c>
      <c r="S188" s="152">
        <v>0.21282883926747451</v>
      </c>
      <c r="T188" s="153">
        <v>5</v>
      </c>
      <c r="U188" s="8"/>
      <c r="V188" s="8"/>
      <c r="W188" s="8"/>
      <c r="X188" s="8"/>
      <c r="Y188" s="8"/>
      <c r="Z188" s="8"/>
      <c r="AA188" s="8"/>
      <c r="AB188" s="8"/>
      <c r="AD188" s="7">
        <v>10.431267310778043</v>
      </c>
      <c r="AE188" s="7">
        <v>10.456784626206613</v>
      </c>
      <c r="AF188" s="7">
        <v>10.488820838465871</v>
      </c>
      <c r="AG188" s="7">
        <v>10.520229991121443</v>
      </c>
      <c r="AH188" s="7">
        <v>10.556294557787611</v>
      </c>
      <c r="AI188" s="7">
        <v>10.586019427255358</v>
      </c>
      <c r="AJ188" s="7">
        <v>10.586633362720525</v>
      </c>
      <c r="AK188" s="7">
        <v>10.595238712702553</v>
      </c>
      <c r="AL188" s="7">
        <v>10.61123183567323</v>
      </c>
      <c r="AM188" s="7">
        <v>10.637124984318907</v>
      </c>
      <c r="AN188" s="7">
        <v>10.658070315065926</v>
      </c>
      <c r="AO188" s="7">
        <v>10.67490371098158</v>
      </c>
      <c r="AP188" s="7">
        <v>10.684236752118247</v>
      </c>
      <c r="AQ188" s="7">
        <v>10.675004019982971</v>
      </c>
      <c r="AR188" s="7">
        <v>10.639719997566537</v>
      </c>
      <c r="AS188" s="7">
        <v>10.656384583473161</v>
      </c>
      <c r="AV188" s="11" t="s">
        <v>403</v>
      </c>
      <c r="AW188" s="8">
        <f t="shared" si="104"/>
        <v>-2.3945700623534443E-2</v>
      </c>
      <c r="AX188" s="8">
        <f t="shared" si="105"/>
        <v>0.23788449984017251</v>
      </c>
      <c r="AZ188" s="11" t="s">
        <v>204</v>
      </c>
      <c r="BA188" s="8">
        <v>0.12877155287400718</v>
      </c>
      <c r="BB188" s="8">
        <v>0.40420670957894866</v>
      </c>
      <c r="BE188" s="31" t="s">
        <v>402</v>
      </c>
      <c r="BF188" s="32" t="s">
        <v>403</v>
      </c>
      <c r="BG188" s="40">
        <f t="shared" si="72"/>
        <v>0.19862368438086864</v>
      </c>
      <c r="BH188" s="40">
        <f t="shared" si="73"/>
        <v>0.19668436840829739</v>
      </c>
      <c r="BI188" s="40">
        <f t="shared" si="74"/>
        <v>0.19424961627659376</v>
      </c>
      <c r="BJ188" s="40">
        <f t="shared" si="75"/>
        <v>0.19186252067477028</v>
      </c>
      <c r="BK188" s="40">
        <f t="shared" si="76"/>
        <v>0.1891216136081415</v>
      </c>
      <c r="BL188" s="40">
        <f t="shared" si="77"/>
        <v>0.18686252352859267</v>
      </c>
      <c r="BM188" s="40">
        <f t="shared" si="78"/>
        <v>0.18681586443324005</v>
      </c>
      <c r="BN188" s="40">
        <f t="shared" si="79"/>
        <v>0.18616185783460593</v>
      </c>
      <c r="BO188" s="40">
        <f t="shared" si="80"/>
        <v>0.18494638048883449</v>
      </c>
      <c r="BP188" s="40">
        <f t="shared" si="81"/>
        <v>0.18297850119176307</v>
      </c>
      <c r="BQ188" s="40">
        <f t="shared" si="82"/>
        <v>0.1813866560549896</v>
      </c>
      <c r="BR188" s="40">
        <f t="shared" si="83"/>
        <v>0.18010731796539992</v>
      </c>
      <c r="BS188" s="40">
        <f t="shared" si="84"/>
        <v>0.17939800683901319</v>
      </c>
      <c r="BT188" s="40">
        <f t="shared" si="85"/>
        <v>0.18009969448129415</v>
      </c>
      <c r="BU188" s="40">
        <f t="shared" si="86"/>
        <v>0.18278128018494311</v>
      </c>
      <c r="BV188" s="40">
        <f t="shared" si="87"/>
        <v>0.1815147716560398</v>
      </c>
      <c r="BX188" s="31" t="s">
        <v>402</v>
      </c>
      <c r="BY188" s="32" t="s">
        <v>403</v>
      </c>
      <c r="BZ188" s="40">
        <f t="shared" si="88"/>
        <v>-1.1310191249232021E-2</v>
      </c>
      <c r="CA188" s="40">
        <f t="shared" si="89"/>
        <v>-1.1638619074843842E-2</v>
      </c>
      <c r="CB188" s="40">
        <f t="shared" si="90"/>
        <v>-1.3537746210484897E-2</v>
      </c>
      <c r="CC188" s="40">
        <f t="shared" si="91"/>
        <v>-1.4678183839640729E-2</v>
      </c>
      <c r="CD188" s="40">
        <f t="shared" si="92"/>
        <v>-1.6246234687076533E-2</v>
      </c>
      <c r="CE188" s="40">
        <f t="shared" si="93"/>
        <v>-1.7581124850609253E-2</v>
      </c>
      <c r="CF188" s="40">
        <f t="shared" si="94"/>
        <v>-1.6694956846086989E-2</v>
      </c>
      <c r="CG188" s="40">
        <f t="shared" si="95"/>
        <v>-1.6264439309405659E-2</v>
      </c>
      <c r="CH188" s="40">
        <f t="shared" si="96"/>
        <v>-1.5945535192121052E-2</v>
      </c>
      <c r="CI188" s="40">
        <f t="shared" si="97"/>
        <v>-1.7927790605841348E-2</v>
      </c>
      <c r="CJ188" s="40">
        <f t="shared" si="98"/>
        <v>-1.8948410469495025E-2</v>
      </c>
      <c r="CK188" s="40">
        <f t="shared" si="99"/>
        <v>-2.0119524738920647E-2</v>
      </c>
      <c r="CL188" s="40">
        <f t="shared" si="100"/>
        <v>-2.088365177175866E-2</v>
      </c>
      <c r="CM188" s="40">
        <f t="shared" si="101"/>
        <v>-2.5395739532798695E-2</v>
      </c>
      <c r="CN188" s="40">
        <f t="shared" si="102"/>
        <v>-2.6280856456678769E-2</v>
      </c>
      <c r="CO188" s="40">
        <f t="shared" si="103"/>
        <v>-3.1314067611434709E-2</v>
      </c>
      <c r="CQ188" s="11"/>
      <c r="CR188" s="40"/>
    </row>
    <row r="189" spans="2:96">
      <c r="B189" s="31" t="s">
        <v>404</v>
      </c>
      <c r="C189" s="32" t="s">
        <v>405</v>
      </c>
      <c r="D189" s="152">
        <v>0.22465267425679428</v>
      </c>
      <c r="E189" s="152">
        <v>0.22593808150415362</v>
      </c>
      <c r="F189" s="152">
        <v>0.22377615881567559</v>
      </c>
      <c r="G189" s="152">
        <v>0.22430775790929744</v>
      </c>
      <c r="H189" s="152">
        <v>0.22187957096503372</v>
      </c>
      <c r="I189" s="152">
        <v>0.23201816281022977</v>
      </c>
      <c r="J189" s="152">
        <v>0.22029805557060747</v>
      </c>
      <c r="K189" s="152">
        <v>0.23372582832171465</v>
      </c>
      <c r="L189" s="152">
        <v>0.22660212729824977</v>
      </c>
      <c r="M189" s="152">
        <v>0.2122750317566163</v>
      </c>
      <c r="N189" s="152">
        <v>0.20813421366202758</v>
      </c>
      <c r="O189" s="152">
        <v>0.20937465282783208</v>
      </c>
      <c r="P189" s="152">
        <v>0.20159275928645523</v>
      </c>
      <c r="Q189" s="152">
        <v>0.20571195440230125</v>
      </c>
      <c r="R189" s="152">
        <v>0.21385195589086001</v>
      </c>
      <c r="S189" s="152">
        <v>0.21699563096225283</v>
      </c>
      <c r="T189" s="153">
        <v>3</v>
      </c>
      <c r="U189" s="8"/>
      <c r="V189" s="8"/>
      <c r="W189" s="8"/>
      <c r="X189" s="8"/>
      <c r="Y189" s="8"/>
      <c r="Z189" s="8"/>
      <c r="AA189" s="8"/>
      <c r="AB189" s="8"/>
      <c r="AD189" s="7">
        <v>9.0543872527480538</v>
      </c>
      <c r="AE189" s="7">
        <v>9.1032880844076498</v>
      </c>
      <c r="AF189" s="7">
        <v>9.1789508038804026</v>
      </c>
      <c r="AG189" s="7">
        <v>9.2177593742935411</v>
      </c>
      <c r="AH189" s="7">
        <v>9.1935925400224292</v>
      </c>
      <c r="AI189" s="7">
        <v>9.1704538964362552</v>
      </c>
      <c r="AJ189" s="7">
        <v>9.1289819396197238</v>
      </c>
      <c r="AK189" s="7">
        <v>9.0484576016630758</v>
      </c>
      <c r="AL189" s="7">
        <v>9.0579866768873387</v>
      </c>
      <c r="AM189" s="7">
        <v>9.1073637735652913</v>
      </c>
      <c r="AN189" s="7">
        <v>9.1781054722831197</v>
      </c>
      <c r="AO189" s="7">
        <v>9.2178081263830656</v>
      </c>
      <c r="AP189" s="7">
        <v>9.2869327401865256</v>
      </c>
      <c r="AQ189" s="7">
        <v>9.3657898323564073</v>
      </c>
      <c r="AR189" s="7">
        <v>9.3907066908008954</v>
      </c>
      <c r="AS189" s="7">
        <v>9.4064719698217356</v>
      </c>
      <c r="AV189" s="11" t="s">
        <v>405</v>
      </c>
      <c r="AW189" s="8">
        <f t="shared" si="104"/>
        <v>-4.7941771385508626E-2</v>
      </c>
      <c r="AX189" s="8">
        <f t="shared" si="105"/>
        <v>0.34592288124249831</v>
      </c>
      <c r="AZ189" s="11" t="s">
        <v>58</v>
      </c>
      <c r="BA189" s="8">
        <v>0.13745273285454884</v>
      </c>
      <c r="BB189" s="8">
        <v>0.672008909087072</v>
      </c>
      <c r="BE189" s="31" t="s">
        <v>404</v>
      </c>
      <c r="BF189" s="32" t="s">
        <v>405</v>
      </c>
      <c r="BG189" s="40">
        <f t="shared" si="72"/>
        <v>0.30326656879114788</v>
      </c>
      <c r="BH189" s="40">
        <f t="shared" si="73"/>
        <v>0.2995501055850186</v>
      </c>
      <c r="BI189" s="40">
        <f t="shared" si="74"/>
        <v>0.29379973890508937</v>
      </c>
      <c r="BJ189" s="40">
        <f t="shared" si="75"/>
        <v>0.2908502875536908</v>
      </c>
      <c r="BK189" s="40">
        <f t="shared" si="76"/>
        <v>0.29268696695829532</v>
      </c>
      <c r="BL189" s="40">
        <f t="shared" si="77"/>
        <v>0.29444550387084456</v>
      </c>
      <c r="BM189" s="40">
        <f t="shared" si="78"/>
        <v>0.29759737258890095</v>
      </c>
      <c r="BN189" s="40">
        <f t="shared" si="79"/>
        <v>0.3037172222736062</v>
      </c>
      <c r="BO189" s="40">
        <f t="shared" si="80"/>
        <v>0.30299301255656219</v>
      </c>
      <c r="BP189" s="40">
        <f t="shared" si="81"/>
        <v>0.29924035320903786</v>
      </c>
      <c r="BQ189" s="40">
        <f t="shared" si="82"/>
        <v>0.29386398410648285</v>
      </c>
      <c r="BR189" s="40">
        <f t="shared" si="83"/>
        <v>0.29084658239488703</v>
      </c>
      <c r="BS189" s="40">
        <f t="shared" si="84"/>
        <v>0.28559311174582402</v>
      </c>
      <c r="BT189" s="40">
        <f t="shared" si="85"/>
        <v>0.27959997274091297</v>
      </c>
      <c r="BU189" s="40">
        <f t="shared" si="86"/>
        <v>0.27770629149913195</v>
      </c>
      <c r="BV189" s="40">
        <f t="shared" si="87"/>
        <v>0.27650813029354804</v>
      </c>
      <c r="BX189" s="31" t="s">
        <v>404</v>
      </c>
      <c r="BY189" s="32" t="s">
        <v>405</v>
      </c>
      <c r="BZ189" s="40">
        <f t="shared" si="88"/>
        <v>7.8613894534353607E-2</v>
      </c>
      <c r="CA189" s="40">
        <f t="shared" si="89"/>
        <v>7.361202408086498E-2</v>
      </c>
      <c r="CB189" s="40">
        <f t="shared" si="90"/>
        <v>7.0023580089413784E-2</v>
      </c>
      <c r="CC189" s="40">
        <f t="shared" si="91"/>
        <v>6.6542529644393361E-2</v>
      </c>
      <c r="CD189" s="40">
        <f t="shared" si="92"/>
        <v>7.0807395993261607E-2</v>
      </c>
      <c r="CE189" s="40">
        <f t="shared" si="93"/>
        <v>6.2427341060614788E-2</v>
      </c>
      <c r="CF189" s="40">
        <f t="shared" si="94"/>
        <v>7.7299317018293484E-2</v>
      </c>
      <c r="CG189" s="40">
        <f t="shared" si="95"/>
        <v>6.9991393951891551E-2</v>
      </c>
      <c r="CH189" s="40">
        <f t="shared" si="96"/>
        <v>7.6390885258312419E-2</v>
      </c>
      <c r="CI189" s="40">
        <f t="shared" si="97"/>
        <v>8.6965321452421557E-2</v>
      </c>
      <c r="CJ189" s="40">
        <f t="shared" si="98"/>
        <v>8.5729770444455261E-2</v>
      </c>
      <c r="CK189" s="40">
        <f t="shared" si="99"/>
        <v>8.1471929567054957E-2</v>
      </c>
      <c r="CL189" s="40">
        <f t="shared" si="100"/>
        <v>8.4000352459368793E-2</v>
      </c>
      <c r="CM189" s="40">
        <f t="shared" si="101"/>
        <v>7.3888018338611722E-2</v>
      </c>
      <c r="CN189" s="40">
        <f t="shared" si="102"/>
        <v>6.3854335608271945E-2</v>
      </c>
      <c r="CO189" s="40">
        <f t="shared" si="103"/>
        <v>5.951249933129521E-2</v>
      </c>
      <c r="CQ189" s="11"/>
      <c r="CR189" s="40"/>
    </row>
    <row r="190" spans="2:96">
      <c r="B190" s="31" t="s">
        <v>406</v>
      </c>
      <c r="C190" s="32" t="s">
        <v>407</v>
      </c>
      <c r="D190" s="152">
        <v>0.26487057547734416</v>
      </c>
      <c r="E190" s="152">
        <v>0.26530882232926911</v>
      </c>
      <c r="F190" s="152">
        <v>0.25700461097598326</v>
      </c>
      <c r="G190" s="152">
        <v>0.25278344802404901</v>
      </c>
      <c r="H190" s="152">
        <v>0.25958378379941149</v>
      </c>
      <c r="I190" s="152">
        <v>0.25080180636945887</v>
      </c>
      <c r="J190" s="152">
        <v>0.24621010731575621</v>
      </c>
      <c r="K190" s="152">
        <v>0.23983640026724609</v>
      </c>
      <c r="L190" s="152">
        <v>0.23837891715536527</v>
      </c>
      <c r="M190" s="152">
        <v>0.23712210887702101</v>
      </c>
      <c r="N190" s="152">
        <v>0.23889803770107521</v>
      </c>
      <c r="O190" s="152">
        <v>0.23910195415731419</v>
      </c>
      <c r="P190" s="152">
        <v>0.24145595525967511</v>
      </c>
      <c r="Q190" s="152">
        <v>0.24223423393403862</v>
      </c>
      <c r="R190" s="152">
        <v>0.24561520414351531</v>
      </c>
      <c r="S190" s="152">
        <v>0.2495079677029505</v>
      </c>
      <c r="T190" s="153">
        <v>1</v>
      </c>
      <c r="U190" s="8"/>
      <c r="V190" s="8"/>
      <c r="W190" s="8"/>
      <c r="X190" s="8"/>
      <c r="Y190" s="8"/>
      <c r="Z190" s="8"/>
      <c r="AA190" s="8"/>
      <c r="AB190" s="8"/>
      <c r="AD190" s="7">
        <v>7.2873907312680375</v>
      </c>
      <c r="AE190" s="7">
        <v>7.2851209883504042</v>
      </c>
      <c r="AF190" s="7">
        <v>7.3169617145847621</v>
      </c>
      <c r="AG190" s="7">
        <v>7.3429679876555358</v>
      </c>
      <c r="AH190" s="7">
        <v>7.3706626071039389</v>
      </c>
      <c r="AI190" s="7">
        <v>7.3977646236580927</v>
      </c>
      <c r="AJ190" s="7">
        <v>7.4261285145771847</v>
      </c>
      <c r="AK190" s="7">
        <v>7.4532150310595826</v>
      </c>
      <c r="AL190" s="7">
        <v>7.4827162878641706</v>
      </c>
      <c r="AM190" s="7">
        <v>7.5453585576059146</v>
      </c>
      <c r="AN190" s="7">
        <v>7.6013709940861132</v>
      </c>
      <c r="AO190" s="7">
        <v>7.6597338939418904</v>
      </c>
      <c r="AP190" s="7">
        <v>7.7361684539499178</v>
      </c>
      <c r="AQ190" s="7">
        <v>7.8058862859511402</v>
      </c>
      <c r="AR190" s="7">
        <v>7.8673093658002307</v>
      </c>
      <c r="AS190" s="7">
        <v>7.9090958062733456</v>
      </c>
      <c r="AV190" s="11" t="s">
        <v>407</v>
      </c>
      <c r="AW190" s="8">
        <f t="shared" si="104"/>
        <v>-2.6146378663461336E-2</v>
      </c>
      <c r="AX190" s="8">
        <f t="shared" si="105"/>
        <v>0.33212761654399464</v>
      </c>
      <c r="AZ190" s="11" t="s">
        <v>200</v>
      </c>
      <c r="BA190" s="8">
        <v>0.14149330294648413</v>
      </c>
      <c r="BB190" s="8">
        <v>0.19147069899641714</v>
      </c>
      <c r="BE190" s="31" t="s">
        <v>406</v>
      </c>
      <c r="BF190" s="32" t="s">
        <v>407</v>
      </c>
      <c r="BG190" s="40">
        <f t="shared" si="72"/>
        <v>0.43755830442362909</v>
      </c>
      <c r="BH190" s="40">
        <f t="shared" si="73"/>
        <v>0.4377308048853692</v>
      </c>
      <c r="BI190" s="40">
        <f t="shared" si="74"/>
        <v>0.43531090969155806</v>
      </c>
      <c r="BJ190" s="40">
        <f t="shared" si="75"/>
        <v>0.43333443293817919</v>
      </c>
      <c r="BK190" s="40">
        <f t="shared" si="76"/>
        <v>0.4312296418601006</v>
      </c>
      <c r="BL190" s="40">
        <f t="shared" si="77"/>
        <v>0.42916988860198491</v>
      </c>
      <c r="BM190" s="40">
        <f t="shared" si="78"/>
        <v>0.42701423289213392</v>
      </c>
      <c r="BN190" s="40">
        <f t="shared" si="79"/>
        <v>0.42495565763947163</v>
      </c>
      <c r="BO190" s="40">
        <f t="shared" si="80"/>
        <v>0.42271356212232303</v>
      </c>
      <c r="BP190" s="40">
        <f t="shared" si="81"/>
        <v>0.4179527496219505</v>
      </c>
      <c r="BQ190" s="40">
        <f t="shared" si="82"/>
        <v>0.41369580444945531</v>
      </c>
      <c r="BR190" s="40">
        <f t="shared" si="83"/>
        <v>0.40926022406041629</v>
      </c>
      <c r="BS190" s="40">
        <f t="shared" si="84"/>
        <v>0.40345119749980618</v>
      </c>
      <c r="BT190" s="40">
        <f t="shared" si="85"/>
        <v>0.3981526422677133</v>
      </c>
      <c r="BU190" s="40">
        <f t="shared" si="86"/>
        <v>0.39348448819918247</v>
      </c>
      <c r="BV190" s="40">
        <f t="shared" si="87"/>
        <v>0.3903087187232257</v>
      </c>
      <c r="BX190" s="31" t="s">
        <v>406</v>
      </c>
      <c r="BY190" s="32" t="s">
        <v>407</v>
      </c>
      <c r="BZ190" s="40">
        <f t="shared" si="88"/>
        <v>0.17268772894628492</v>
      </c>
      <c r="CA190" s="40">
        <f t="shared" si="89"/>
        <v>0.17242198255610008</v>
      </c>
      <c r="CB190" s="40">
        <f t="shared" si="90"/>
        <v>0.1783062987155748</v>
      </c>
      <c r="CC190" s="40">
        <f t="shared" si="91"/>
        <v>0.18055098491413019</v>
      </c>
      <c r="CD190" s="40">
        <f t="shared" si="92"/>
        <v>0.1716458580606891</v>
      </c>
      <c r="CE190" s="40">
        <f t="shared" si="93"/>
        <v>0.17836808223252604</v>
      </c>
      <c r="CF190" s="40">
        <f t="shared" si="94"/>
        <v>0.18080412557637771</v>
      </c>
      <c r="CG190" s="40">
        <f t="shared" si="95"/>
        <v>0.18511925737222554</v>
      </c>
      <c r="CH190" s="40">
        <f t="shared" si="96"/>
        <v>0.18433464496695776</v>
      </c>
      <c r="CI190" s="40">
        <f t="shared" si="97"/>
        <v>0.18083064074492949</v>
      </c>
      <c r="CJ190" s="40">
        <f t="shared" si="98"/>
        <v>0.1747977667483801</v>
      </c>
      <c r="CK190" s="40">
        <f t="shared" si="99"/>
        <v>0.17015826990310209</v>
      </c>
      <c r="CL190" s="40">
        <f t="shared" si="100"/>
        <v>0.16199524224013107</v>
      </c>
      <c r="CM190" s="40">
        <f t="shared" si="101"/>
        <v>0.15591840833367468</v>
      </c>
      <c r="CN190" s="40">
        <f t="shared" si="102"/>
        <v>0.14786928405566716</v>
      </c>
      <c r="CO190" s="40">
        <f t="shared" si="103"/>
        <v>0.1408007510202752</v>
      </c>
      <c r="CQ190" s="11"/>
      <c r="CR190" s="40"/>
    </row>
    <row r="191" spans="2:96">
      <c r="B191" s="31" t="s">
        <v>408</v>
      </c>
      <c r="C191" s="32" t="s">
        <v>409</v>
      </c>
      <c r="D191" s="152">
        <v>0.45298617710330324</v>
      </c>
      <c r="E191" s="152">
        <v>0.42298477098812032</v>
      </c>
      <c r="F191" s="152">
        <v>0.42264876536605717</v>
      </c>
      <c r="G191" s="152">
        <v>0.42537104601725062</v>
      </c>
      <c r="H191" s="152">
        <v>0.4434210253112591</v>
      </c>
      <c r="I191" s="152">
        <v>0.41788315253257452</v>
      </c>
      <c r="J191" s="152">
        <v>0.42179502578181644</v>
      </c>
      <c r="K191" s="152">
        <v>0.41969140731928389</v>
      </c>
      <c r="L191" s="152">
        <v>0.42100075266488129</v>
      </c>
      <c r="M191" s="152">
        <v>0.42312807312059025</v>
      </c>
      <c r="N191" s="152">
        <v>0.41825483936408991</v>
      </c>
      <c r="O191" s="152">
        <v>0.41953803866829392</v>
      </c>
      <c r="P191" s="152">
        <v>0.41247999026416471</v>
      </c>
      <c r="Q191" s="152">
        <v>0.41043113016712013</v>
      </c>
      <c r="R191" s="152">
        <v>0.4143064314023483</v>
      </c>
      <c r="S191" s="152">
        <v>0.41795554992392936</v>
      </c>
      <c r="T191" s="153">
        <v>2</v>
      </c>
      <c r="U191" s="8"/>
      <c r="V191" s="8"/>
      <c r="W191" s="8"/>
      <c r="X191" s="8"/>
      <c r="Y191" s="8"/>
      <c r="Z191" s="8"/>
      <c r="AA191" s="8"/>
      <c r="AB191" s="8"/>
      <c r="AD191" s="7">
        <v>8.1710353015612842</v>
      </c>
      <c r="AE191" s="7">
        <v>8.1728247105624199</v>
      </c>
      <c r="AF191" s="7">
        <v>8.2022643465869329</v>
      </c>
      <c r="AG191" s="7">
        <v>8.2269326131483904</v>
      </c>
      <c r="AH191" s="7">
        <v>8.21269210680458</v>
      </c>
      <c r="AI191" s="7">
        <v>8.2481238084079784</v>
      </c>
      <c r="AJ191" s="7">
        <v>8.1904276107648641</v>
      </c>
      <c r="AK191" s="7">
        <v>8.1213968539164529</v>
      </c>
      <c r="AL191" s="7">
        <v>8.1301443987227255</v>
      </c>
      <c r="AM191" s="7">
        <v>8.1456466734049791</v>
      </c>
      <c r="AN191" s="7">
        <v>8.1687439970751878</v>
      </c>
      <c r="AO191" s="7">
        <v>8.21188060994211</v>
      </c>
      <c r="AP191" s="7">
        <v>8.2513044129197208</v>
      </c>
      <c r="AQ191" s="7">
        <v>8.2873883962512291</v>
      </c>
      <c r="AR191" s="7">
        <v>8.3016022115233046</v>
      </c>
      <c r="AS191" s="7">
        <v>8.3067626542533759</v>
      </c>
      <c r="AV191" s="11" t="s">
        <v>409</v>
      </c>
      <c r="AW191" s="8">
        <f t="shared" si="104"/>
        <v>-6.5251007019680923E-2</v>
      </c>
      <c r="AX191" s="8">
        <f t="shared" si="105"/>
        <v>0.12189556973336042</v>
      </c>
      <c r="AZ191" s="11" t="s">
        <v>113</v>
      </c>
      <c r="BA191" s="8">
        <v>0.16658032743944856</v>
      </c>
      <c r="BB191" s="8">
        <v>0.17484504193493414</v>
      </c>
      <c r="BE191" s="31" t="s">
        <v>408</v>
      </c>
      <c r="BF191" s="32" t="s">
        <v>409</v>
      </c>
      <c r="BG191" s="40">
        <f t="shared" si="72"/>
        <v>0.37040131708134238</v>
      </c>
      <c r="BH191" s="40">
        <f t="shared" si="73"/>
        <v>0.37026532199725604</v>
      </c>
      <c r="BI191" s="40">
        <f t="shared" si="74"/>
        <v>0.36802790965939303</v>
      </c>
      <c r="BJ191" s="40">
        <f t="shared" si="75"/>
        <v>0.36615312140072231</v>
      </c>
      <c r="BK191" s="40">
        <f t="shared" si="76"/>
        <v>0.36723539988285192</v>
      </c>
      <c r="BL191" s="40">
        <f t="shared" si="77"/>
        <v>0.36454259056099358</v>
      </c>
      <c r="BM191" s="40">
        <f t="shared" si="78"/>
        <v>0.36892750158187027</v>
      </c>
      <c r="BN191" s="40">
        <f t="shared" si="79"/>
        <v>0.37417383910234958</v>
      </c>
      <c r="BO191" s="40">
        <f t="shared" si="80"/>
        <v>0.37350902569707278</v>
      </c>
      <c r="BP191" s="40">
        <f t="shared" si="81"/>
        <v>0.37233085282122158</v>
      </c>
      <c r="BQ191" s="40">
        <f t="shared" si="82"/>
        <v>0.37057545622228572</v>
      </c>
      <c r="BR191" s="40">
        <f t="shared" si="83"/>
        <v>0.36729707364439956</v>
      </c>
      <c r="BS191" s="40">
        <f t="shared" si="84"/>
        <v>0.36430086461810118</v>
      </c>
      <c r="BT191" s="40">
        <f t="shared" si="85"/>
        <v>0.36155848188490658</v>
      </c>
      <c r="BU191" s="40">
        <f t="shared" si="86"/>
        <v>0.36047823192422879</v>
      </c>
      <c r="BV191" s="40">
        <f t="shared" si="87"/>
        <v>0.36008603827674335</v>
      </c>
      <c r="BX191" s="31" t="s">
        <v>408</v>
      </c>
      <c r="BY191" s="32" t="s">
        <v>409</v>
      </c>
      <c r="BZ191" s="40">
        <f t="shared" si="88"/>
        <v>-8.258486002196086E-2</v>
      </c>
      <c r="CA191" s="40">
        <f t="shared" si="89"/>
        <v>-5.2719448990864282E-2</v>
      </c>
      <c r="CB191" s="40">
        <f t="shared" si="90"/>
        <v>-5.462085570666414E-2</v>
      </c>
      <c r="CC191" s="40">
        <f t="shared" si="91"/>
        <v>-5.9217924616528306E-2</v>
      </c>
      <c r="CD191" s="40">
        <f t="shared" si="92"/>
        <v>-7.6185625428407178E-2</v>
      </c>
      <c r="CE191" s="40">
        <f t="shared" si="93"/>
        <v>-5.3340561971580935E-2</v>
      </c>
      <c r="CF191" s="40">
        <f t="shared" si="94"/>
        <v>-5.286752419994617E-2</v>
      </c>
      <c r="CG191" s="40">
        <f t="shared" si="95"/>
        <v>-4.5517568216934312E-2</v>
      </c>
      <c r="CH191" s="40">
        <f t="shared" si="96"/>
        <v>-4.7491726967808512E-2</v>
      </c>
      <c r="CI191" s="40">
        <f t="shared" si="97"/>
        <v>-5.0797220299368673E-2</v>
      </c>
      <c r="CJ191" s="40">
        <f t="shared" si="98"/>
        <v>-4.7679383141804199E-2</v>
      </c>
      <c r="CK191" s="40">
        <f t="shared" si="99"/>
        <v>-5.2240965023894359E-2</v>
      </c>
      <c r="CL191" s="40">
        <f t="shared" si="100"/>
        <v>-4.8179125646063525E-2</v>
      </c>
      <c r="CM191" s="40">
        <f t="shared" si="101"/>
        <v>-4.8872648282213549E-2</v>
      </c>
      <c r="CN191" s="40">
        <f t="shared" si="102"/>
        <v>-5.3828199478119509E-2</v>
      </c>
      <c r="CO191" s="40">
        <f t="shared" si="103"/>
        <v>-5.7869511647186012E-2</v>
      </c>
      <c r="CQ191" s="11"/>
      <c r="CR191" s="40"/>
    </row>
    <row r="192" spans="2:96">
      <c r="B192" s="31" t="s">
        <v>410</v>
      </c>
      <c r="C192" s="32" t="s">
        <v>411</v>
      </c>
      <c r="D192" s="152">
        <v>0.24856688128295543</v>
      </c>
      <c r="E192" s="152">
        <v>0.24862096604045547</v>
      </c>
      <c r="F192" s="152">
        <v>0.24700719111587213</v>
      </c>
      <c r="G192" s="152">
        <v>0.24850157824665464</v>
      </c>
      <c r="H192" s="152">
        <v>0.24835270321433756</v>
      </c>
      <c r="I192" s="152">
        <v>0.24808641306920551</v>
      </c>
      <c r="J192" s="152">
        <v>0.24283488290748792</v>
      </c>
      <c r="K192" s="152">
        <v>0.23977712129389617</v>
      </c>
      <c r="L192" s="152">
        <v>0.23978220073013592</v>
      </c>
      <c r="M192" s="152">
        <v>0.23504227071366449</v>
      </c>
      <c r="N192" s="152">
        <v>0.23673856449409203</v>
      </c>
      <c r="O192" s="152">
        <v>0.2387719620743439</v>
      </c>
      <c r="P192" s="152">
        <v>0.23708085279481109</v>
      </c>
      <c r="Q192" s="152">
        <v>0.23637215717908819</v>
      </c>
      <c r="R192" s="152">
        <v>0.23969933339183866</v>
      </c>
      <c r="S192" s="152">
        <v>0.24319547657736015</v>
      </c>
      <c r="T192" s="153">
        <v>3</v>
      </c>
      <c r="U192" s="8"/>
      <c r="V192" s="8"/>
      <c r="W192" s="8"/>
      <c r="X192" s="8"/>
      <c r="Y192" s="8"/>
      <c r="Z192" s="8"/>
      <c r="AA192" s="8"/>
      <c r="AB192" s="8"/>
      <c r="AD192" s="7">
        <v>9.2263815670244149</v>
      </c>
      <c r="AE192" s="7">
        <v>9.2037921307031159</v>
      </c>
      <c r="AF192" s="7">
        <v>9.2454484619471575</v>
      </c>
      <c r="AG192" s="7">
        <v>9.2288032914278677</v>
      </c>
      <c r="AH192" s="7">
        <v>9.1480367853478661</v>
      </c>
      <c r="AI192" s="7">
        <v>9.1658106355032203</v>
      </c>
      <c r="AJ192" s="7">
        <v>9.1806872231743863</v>
      </c>
      <c r="AK192" s="7">
        <v>9.069755615198698</v>
      </c>
      <c r="AL192" s="7">
        <v>8.9711887812426063</v>
      </c>
      <c r="AM192" s="7">
        <v>9.1216386893132988</v>
      </c>
      <c r="AN192" s="7">
        <v>9.2027579085089197</v>
      </c>
      <c r="AO192" s="7">
        <v>9.2799669560728582</v>
      </c>
      <c r="AP192" s="7">
        <v>9.3417502567976847</v>
      </c>
      <c r="AQ192" s="7">
        <v>9.3721465388691563</v>
      </c>
      <c r="AR192" s="7">
        <v>9.3227752019147605</v>
      </c>
      <c r="AS192" s="7">
        <v>9.3314598418992709</v>
      </c>
      <c r="AV192" s="11" t="s">
        <v>411</v>
      </c>
      <c r="AW192" s="8">
        <f t="shared" si="104"/>
        <v>-4.4289331815316954E-3</v>
      </c>
      <c r="AX192" s="8">
        <f t="shared" si="105"/>
        <v>8.5252237024738466E-3</v>
      </c>
      <c r="AZ192" s="11" t="s">
        <v>87</v>
      </c>
      <c r="BA192" s="8">
        <v>0.17040833417854501</v>
      </c>
      <c r="BB192" s="8">
        <v>4.9789639319830596E-2</v>
      </c>
      <c r="BE192" s="31" t="s">
        <v>410</v>
      </c>
      <c r="BF192" s="32" t="s">
        <v>411</v>
      </c>
      <c r="BG192" s="40">
        <f t="shared" si="72"/>
        <v>0.29019500090614447</v>
      </c>
      <c r="BH192" s="40">
        <f t="shared" si="73"/>
        <v>0.2919117980665632</v>
      </c>
      <c r="BI192" s="40">
        <f t="shared" si="74"/>
        <v>0.28874591689201601</v>
      </c>
      <c r="BJ192" s="40">
        <f t="shared" si="75"/>
        <v>0.29001094985148201</v>
      </c>
      <c r="BK192" s="40">
        <f t="shared" si="76"/>
        <v>0.29614920431356218</v>
      </c>
      <c r="BL192" s="40">
        <f t="shared" si="77"/>
        <v>0.29479839170175526</v>
      </c>
      <c r="BM192" s="40">
        <f t="shared" si="78"/>
        <v>0.29366777103874664</v>
      </c>
      <c r="BN192" s="40">
        <f t="shared" si="79"/>
        <v>0.30209857324489897</v>
      </c>
      <c r="BO192" s="40">
        <f t="shared" si="80"/>
        <v>0.30958965262556193</v>
      </c>
      <c r="BP192" s="40">
        <f t="shared" si="81"/>
        <v>0.29815545961218926</v>
      </c>
      <c r="BQ192" s="40">
        <f t="shared" si="82"/>
        <v>0.29199039895332202</v>
      </c>
      <c r="BR192" s="40">
        <f t="shared" si="83"/>
        <v>0.28612251133846278</v>
      </c>
      <c r="BS192" s="40">
        <f t="shared" si="84"/>
        <v>0.28142698048337589</v>
      </c>
      <c r="BT192" s="40">
        <f t="shared" si="85"/>
        <v>0.27911686304594407</v>
      </c>
      <c r="BU192" s="40">
        <f t="shared" si="86"/>
        <v>0.28286908465447813</v>
      </c>
      <c r="BV192" s="40">
        <f t="shared" si="87"/>
        <v>0.28220905201565538</v>
      </c>
      <c r="BX192" s="31" t="s">
        <v>410</v>
      </c>
      <c r="BY192" s="32" t="s">
        <v>411</v>
      </c>
      <c r="BZ192" s="40">
        <f t="shared" si="88"/>
        <v>4.1628119623189047E-2</v>
      </c>
      <c r="CA192" s="40">
        <f t="shared" si="89"/>
        <v>4.3290832026107728E-2</v>
      </c>
      <c r="CB192" s="40">
        <f t="shared" si="90"/>
        <v>4.1738725776143876E-2</v>
      </c>
      <c r="CC192" s="40">
        <f t="shared" si="91"/>
        <v>4.1509371604827372E-2</v>
      </c>
      <c r="CD192" s="40">
        <f t="shared" si="92"/>
        <v>4.779650109922462E-2</v>
      </c>
      <c r="CE192" s="40">
        <f t="shared" si="93"/>
        <v>4.671197863254975E-2</v>
      </c>
      <c r="CF192" s="40">
        <f t="shared" si="94"/>
        <v>5.0832888131258719E-2</v>
      </c>
      <c r="CG192" s="40">
        <f t="shared" si="95"/>
        <v>6.2321451951002804E-2</v>
      </c>
      <c r="CH192" s="40">
        <f t="shared" si="96"/>
        <v>6.9807451895426004E-2</v>
      </c>
      <c r="CI192" s="40">
        <f t="shared" si="97"/>
        <v>6.3113188898524769E-2</v>
      </c>
      <c r="CJ192" s="40">
        <f t="shared" si="98"/>
        <v>5.5251834459229987E-2</v>
      </c>
      <c r="CK192" s="40">
        <f t="shared" si="99"/>
        <v>4.7350549264118885E-2</v>
      </c>
      <c r="CL192" s="40">
        <f t="shared" si="100"/>
        <v>4.4346127688564801E-2</v>
      </c>
      <c r="CM192" s="40">
        <f t="shared" si="101"/>
        <v>4.2744705866855887E-2</v>
      </c>
      <c r="CN192" s="40">
        <f t="shared" si="102"/>
        <v>4.3169751262639472E-2</v>
      </c>
      <c r="CO192" s="40">
        <f t="shared" si="103"/>
        <v>3.9013575438295228E-2</v>
      </c>
      <c r="CQ192" s="11"/>
      <c r="CR192" s="40"/>
    </row>
    <row r="193" spans="1:96">
      <c r="B193" s="31" t="s">
        <v>412</v>
      </c>
      <c r="C193" s="32" t="s">
        <v>413</v>
      </c>
      <c r="D193" s="152">
        <v>0.34624718218633993</v>
      </c>
      <c r="E193" s="152">
        <v>0.34128666357416471</v>
      </c>
      <c r="F193" s="152">
        <v>0.33930657362725869</v>
      </c>
      <c r="G193" s="152">
        <v>0.32845085320147199</v>
      </c>
      <c r="H193" s="152">
        <v>0.32197137413223914</v>
      </c>
      <c r="I193" s="152">
        <v>0.31562990320345985</v>
      </c>
      <c r="J193" s="152">
        <v>0.31539485498342812</v>
      </c>
      <c r="K193" s="152">
        <v>0.3102359118127202</v>
      </c>
      <c r="L193" s="152">
        <v>0.30361666937216125</v>
      </c>
      <c r="M193" s="152">
        <v>0.2966965719650474</v>
      </c>
      <c r="N193" s="152">
        <v>0.29238301519278281</v>
      </c>
      <c r="O193" s="152">
        <v>0.2965113926980682</v>
      </c>
      <c r="P193" s="152">
        <v>0.29409834965936565</v>
      </c>
      <c r="Q193" s="152">
        <v>0.29343879402128514</v>
      </c>
      <c r="R193" s="152">
        <v>0.29680078387552095</v>
      </c>
      <c r="S193" s="152">
        <v>0.3006673934387602</v>
      </c>
      <c r="T193" s="153">
        <v>1</v>
      </c>
      <c r="U193" s="8"/>
      <c r="V193" s="8"/>
      <c r="W193" s="8"/>
      <c r="X193" s="8"/>
      <c r="Y193" s="8"/>
      <c r="Z193" s="8"/>
      <c r="AA193" s="8"/>
      <c r="AB193" s="8"/>
      <c r="AD193" s="7">
        <v>7.1017881024594631</v>
      </c>
      <c r="AE193" s="7">
        <v>7.1731548492373953</v>
      </c>
      <c r="AF193" s="7">
        <v>7.236031323508314</v>
      </c>
      <c r="AG193" s="7">
        <v>7.2781262107633173</v>
      </c>
      <c r="AH193" s="7">
        <v>7.3118384098678311</v>
      </c>
      <c r="AI193" s="7">
        <v>7.375955340413773</v>
      </c>
      <c r="AJ193" s="7">
        <v>7.4291920313804187</v>
      </c>
      <c r="AK193" s="7">
        <v>7.4844491652126148</v>
      </c>
      <c r="AL193" s="7">
        <v>7.5406610873976376</v>
      </c>
      <c r="AM193" s="7">
        <v>7.6018098543678398</v>
      </c>
      <c r="AN193" s="7">
        <v>7.6698384423245214</v>
      </c>
      <c r="AO193" s="7">
        <v>7.7365928499099788</v>
      </c>
      <c r="AP193" s="7">
        <v>7.8057424820897445</v>
      </c>
      <c r="AQ193" s="7">
        <v>7.854614873394441</v>
      </c>
      <c r="AR193" s="7">
        <v>7.8941588717393971</v>
      </c>
      <c r="AS193" s="7">
        <v>7.9492690775270516</v>
      </c>
      <c r="AV193" s="11" t="s">
        <v>413</v>
      </c>
      <c r="AW193" s="8">
        <f t="shared" si="104"/>
        <v>-6.2342115408263885E-2</v>
      </c>
      <c r="AX193" s="8">
        <f t="shared" si="105"/>
        <v>0.83476989433066451</v>
      </c>
      <c r="AZ193" s="11" t="s">
        <v>325</v>
      </c>
      <c r="BA193" s="8">
        <v>0.19292900767129034</v>
      </c>
      <c r="BB193" s="8">
        <v>0.50105760051500081</v>
      </c>
      <c r="BE193" s="31" t="s">
        <v>412</v>
      </c>
      <c r="BF193" s="32" t="s">
        <v>413</v>
      </c>
      <c r="BG193" s="40">
        <f t="shared" si="72"/>
        <v>0.45166410421308079</v>
      </c>
      <c r="BH193" s="40">
        <f t="shared" si="73"/>
        <v>0.44624023145795788</v>
      </c>
      <c r="BI193" s="40">
        <f t="shared" si="74"/>
        <v>0.44146161941336814</v>
      </c>
      <c r="BJ193" s="40">
        <f t="shared" si="75"/>
        <v>0.43826240798198779</v>
      </c>
      <c r="BK193" s="40">
        <f t="shared" si="76"/>
        <v>0.43570028085004475</v>
      </c>
      <c r="BL193" s="40">
        <f t="shared" si="77"/>
        <v>0.4308273941285532</v>
      </c>
      <c r="BM193" s="40">
        <f t="shared" si="78"/>
        <v>0.42678140561508815</v>
      </c>
      <c r="BN193" s="40">
        <f t="shared" si="79"/>
        <v>0.42258186344384119</v>
      </c>
      <c r="BO193" s="40">
        <f t="shared" si="80"/>
        <v>0.41830975735777953</v>
      </c>
      <c r="BP193" s="40">
        <f t="shared" si="81"/>
        <v>0.41366245106804411</v>
      </c>
      <c r="BQ193" s="40">
        <f t="shared" si="82"/>
        <v>0.40849227838333635</v>
      </c>
      <c r="BR193" s="40">
        <f t="shared" si="83"/>
        <v>0.40341894340684159</v>
      </c>
      <c r="BS193" s="40">
        <f t="shared" si="84"/>
        <v>0.39816357136117941</v>
      </c>
      <c r="BT193" s="40">
        <f t="shared" si="85"/>
        <v>0.39444926962202242</v>
      </c>
      <c r="BU193" s="40">
        <f t="shared" si="86"/>
        <v>0.39144392574780573</v>
      </c>
      <c r="BV193" s="40">
        <f t="shared" si="87"/>
        <v>0.38725555010794399</v>
      </c>
      <c r="BX193" s="31" t="s">
        <v>412</v>
      </c>
      <c r="BY193" s="32" t="s">
        <v>413</v>
      </c>
      <c r="BZ193" s="40">
        <f t="shared" si="88"/>
        <v>0.10541692202674086</v>
      </c>
      <c r="CA193" s="40">
        <f t="shared" si="89"/>
        <v>0.10495356788379318</v>
      </c>
      <c r="CB193" s="40">
        <f t="shared" si="90"/>
        <v>0.10215504578610946</v>
      </c>
      <c r="CC193" s="40">
        <f t="shared" si="91"/>
        <v>0.1098115547805158</v>
      </c>
      <c r="CD193" s="40">
        <f t="shared" si="92"/>
        <v>0.11372890671780561</v>
      </c>
      <c r="CE193" s="40">
        <f t="shared" si="93"/>
        <v>0.11519749092509335</v>
      </c>
      <c r="CF193" s="40">
        <f t="shared" si="94"/>
        <v>0.11138655063166003</v>
      </c>
      <c r="CG193" s="40">
        <f t="shared" si="95"/>
        <v>0.11234595163112099</v>
      </c>
      <c r="CH193" s="40">
        <f t="shared" si="96"/>
        <v>0.11469308798561828</v>
      </c>
      <c r="CI193" s="40">
        <f t="shared" si="97"/>
        <v>0.11696587910299672</v>
      </c>
      <c r="CJ193" s="40">
        <f t="shared" si="98"/>
        <v>0.11610926319055354</v>
      </c>
      <c r="CK193" s="40">
        <f t="shared" si="99"/>
        <v>0.10690755070877339</v>
      </c>
      <c r="CL193" s="40">
        <f t="shared" si="100"/>
        <v>0.10406522170181376</v>
      </c>
      <c r="CM193" s="40">
        <f t="shared" si="101"/>
        <v>0.10101047560073728</v>
      </c>
      <c r="CN193" s="40">
        <f t="shared" si="102"/>
        <v>9.4643141872284786E-2</v>
      </c>
      <c r="CO193" s="40">
        <f t="shared" si="103"/>
        <v>8.6588156669183791E-2</v>
      </c>
      <c r="CQ193" s="11"/>
      <c r="CR193" s="40"/>
    </row>
    <row r="194" spans="1:96">
      <c r="B194" s="31" t="s">
        <v>414</v>
      </c>
      <c r="C194" s="32" t="s">
        <v>415</v>
      </c>
      <c r="D194" s="152">
        <v>0.50220805644273814</v>
      </c>
      <c r="E194" s="152">
        <v>0.50423736881203463</v>
      </c>
      <c r="F194" s="152">
        <v>0.50333713619998277</v>
      </c>
      <c r="G194" s="152">
        <v>0.50270276291572713</v>
      </c>
      <c r="H194" s="152">
        <v>0.49945741110774017</v>
      </c>
      <c r="I194" s="152">
        <v>0.49698447247841848</v>
      </c>
      <c r="J194" s="152">
        <v>0.49303258732785499</v>
      </c>
      <c r="K194" s="152">
        <v>0.4902929255760477</v>
      </c>
      <c r="L194" s="152">
        <v>0.48909829091710727</v>
      </c>
      <c r="M194" s="152">
        <v>0.48626693067013615</v>
      </c>
      <c r="N194" s="152">
        <v>0.4834302698267266</v>
      </c>
      <c r="O194" s="152">
        <v>0.48578727945945194</v>
      </c>
      <c r="P194" s="152">
        <v>0.47627792942981051</v>
      </c>
      <c r="Q194" s="152">
        <v>0.47512877272022996</v>
      </c>
      <c r="R194" s="152">
        <v>0.47815413417440372</v>
      </c>
      <c r="S194" s="152">
        <v>0.48143846877442042</v>
      </c>
      <c r="T194" s="153">
        <v>1</v>
      </c>
      <c r="U194" s="8"/>
      <c r="V194" s="8"/>
      <c r="W194" s="8"/>
      <c r="X194" s="8"/>
      <c r="Y194" s="8"/>
      <c r="Z194" s="8"/>
      <c r="AA194" s="8"/>
      <c r="AB194" s="8"/>
      <c r="AD194" s="7">
        <v>7.5216872388855007</v>
      </c>
      <c r="AE194" s="7">
        <v>7.5437922617633921</v>
      </c>
      <c r="AF194" s="7">
        <v>7.587469846908073</v>
      </c>
      <c r="AG194" s="7">
        <v>7.6198836297393759</v>
      </c>
      <c r="AH194" s="7">
        <v>7.6176920222816777</v>
      </c>
      <c r="AI194" s="7">
        <v>7.6315738953262278</v>
      </c>
      <c r="AJ194" s="7">
        <v>7.6472675032842554</v>
      </c>
      <c r="AK194" s="7">
        <v>7.6563938140800945</v>
      </c>
      <c r="AL194" s="7">
        <v>7.6578795160918549</v>
      </c>
      <c r="AM194" s="7">
        <v>7.6678963547683114</v>
      </c>
      <c r="AN194" s="7">
        <v>7.6934656512420023</v>
      </c>
      <c r="AO194" s="7">
        <v>7.6961786875434886</v>
      </c>
      <c r="AP194" s="7">
        <v>7.6998721522365301</v>
      </c>
      <c r="AQ194" s="7">
        <v>7.7070020226035201</v>
      </c>
      <c r="AR194" s="7">
        <v>7.7153657567049674</v>
      </c>
      <c r="AS194" s="7">
        <v>7.727665609959887</v>
      </c>
      <c r="AV194" s="11" t="s">
        <v>415</v>
      </c>
      <c r="AW194" s="8">
        <f t="shared" si="104"/>
        <v>-0.15168503205243763</v>
      </c>
      <c r="AX194" s="8">
        <f t="shared" si="105"/>
        <v>0.81676882275902607</v>
      </c>
      <c r="AZ194" s="11" t="s">
        <v>233</v>
      </c>
      <c r="BA194" s="8" t="e">
        <v>#DIV/0!</v>
      </c>
      <c r="BB194" s="8" t="e">
        <v>#DIV/0!</v>
      </c>
      <c r="BE194" s="31" t="s">
        <v>414</v>
      </c>
      <c r="BF194" s="32" t="s">
        <v>415</v>
      </c>
      <c r="BG194" s="40">
        <f t="shared" si="72"/>
        <v>0.41975176984470186</v>
      </c>
      <c r="BH194" s="40">
        <f t="shared" si="73"/>
        <v>0.41807178810598211</v>
      </c>
      <c r="BI194" s="40">
        <f t="shared" si="74"/>
        <v>0.41475229163498639</v>
      </c>
      <c r="BJ194" s="40">
        <f t="shared" si="75"/>
        <v>0.41228884413980738</v>
      </c>
      <c r="BK194" s="40">
        <f t="shared" si="76"/>
        <v>0.4124554063065925</v>
      </c>
      <c r="BL194" s="40">
        <f t="shared" si="77"/>
        <v>0.41140038395520662</v>
      </c>
      <c r="BM194" s="40">
        <f t="shared" si="78"/>
        <v>0.41020766975039658</v>
      </c>
      <c r="BN194" s="40">
        <f t="shared" si="79"/>
        <v>0.40951407012991281</v>
      </c>
      <c r="BO194" s="40">
        <f t="shared" si="80"/>
        <v>0.40940115677701894</v>
      </c>
      <c r="BP194" s="40">
        <f t="shared" si="81"/>
        <v>0.40863987703760829</v>
      </c>
      <c r="BQ194" s="40">
        <f t="shared" si="82"/>
        <v>0.40669661050560779</v>
      </c>
      <c r="BR194" s="40">
        <f t="shared" si="83"/>
        <v>0.40649041974669486</v>
      </c>
      <c r="BS194" s="40">
        <f t="shared" si="84"/>
        <v>0.40620971643002368</v>
      </c>
      <c r="BT194" s="40">
        <f t="shared" si="85"/>
        <v>0.40566784628213248</v>
      </c>
      <c r="BU194" s="40">
        <f t="shared" si="86"/>
        <v>0.40503220249042249</v>
      </c>
      <c r="BV194" s="40">
        <f t="shared" si="87"/>
        <v>0.40409741364304852</v>
      </c>
      <c r="BX194" s="31" t="s">
        <v>414</v>
      </c>
      <c r="BY194" s="32" t="s">
        <v>415</v>
      </c>
      <c r="BZ194" s="40">
        <f t="shared" si="88"/>
        <v>-8.2456286598036277E-2</v>
      </c>
      <c r="CA194" s="40">
        <f t="shared" si="89"/>
        <v>-8.6165580706052514E-2</v>
      </c>
      <c r="CB194" s="40">
        <f t="shared" si="90"/>
        <v>-8.8584844564996379E-2</v>
      </c>
      <c r="CC194" s="40">
        <f t="shared" si="91"/>
        <v>-9.0413918775919755E-2</v>
      </c>
      <c r="CD194" s="40">
        <f t="shared" si="92"/>
        <v>-8.700200480114767E-2</v>
      </c>
      <c r="CE194" s="40">
        <f t="shared" si="93"/>
        <v>-8.5584088523211865E-2</v>
      </c>
      <c r="CF194" s="40">
        <f t="shared" si="94"/>
        <v>-8.2824917577458412E-2</v>
      </c>
      <c r="CG194" s="40">
        <f t="shared" si="95"/>
        <v>-8.077885544613489E-2</v>
      </c>
      <c r="CH194" s="40">
        <f t="shared" si="96"/>
        <v>-7.9697134140088333E-2</v>
      </c>
      <c r="CI194" s="40">
        <f t="shared" si="97"/>
        <v>-7.7627053632527865E-2</v>
      </c>
      <c r="CJ194" s="40">
        <f t="shared" si="98"/>
        <v>-7.6733659321118808E-2</v>
      </c>
      <c r="CK194" s="40">
        <f t="shared" si="99"/>
        <v>-7.9296859712757073E-2</v>
      </c>
      <c r="CL194" s="40">
        <f t="shared" si="100"/>
        <v>-7.0068212999786827E-2</v>
      </c>
      <c r="CM194" s="40">
        <f t="shared" si="101"/>
        <v>-6.9460926438097481E-2</v>
      </c>
      <c r="CN194" s="40">
        <f t="shared" si="102"/>
        <v>-7.3121931683981234E-2</v>
      </c>
      <c r="CO194" s="40">
        <f t="shared" si="103"/>
        <v>-7.7341055131371905E-2</v>
      </c>
      <c r="CQ194" s="11"/>
      <c r="CR194" s="40"/>
    </row>
    <row r="195" spans="1:96">
      <c r="B195" s="31" t="s">
        <v>416</v>
      </c>
      <c r="C195" s="32" t="s">
        <v>417</v>
      </c>
      <c r="D195" s="152">
        <v>0.54456800034836028</v>
      </c>
      <c r="E195" s="152">
        <v>0.53222420202701881</v>
      </c>
      <c r="F195" s="152">
        <v>0.5361153988459213</v>
      </c>
      <c r="G195" s="152">
        <v>0.54997461623911226</v>
      </c>
      <c r="H195" s="152">
        <v>0.53547148892885821</v>
      </c>
      <c r="I195" s="152">
        <v>0.54140375330720181</v>
      </c>
      <c r="J195" s="152">
        <v>0.5416233748334689</v>
      </c>
      <c r="K195" s="152">
        <v>0.55080311288250028</v>
      </c>
      <c r="L195" s="152">
        <v>0.54856632197125199</v>
      </c>
      <c r="M195" s="152">
        <v>0.54254705983443097</v>
      </c>
      <c r="N195" s="152">
        <v>0.54386348723904854</v>
      </c>
      <c r="O195" s="152">
        <v>0.54157953317828766</v>
      </c>
      <c r="P195" s="152">
        <v>0.52968387249445226</v>
      </c>
      <c r="Q195" s="152">
        <v>0.52955008932249592</v>
      </c>
      <c r="R195" s="152">
        <v>0.53706975976027371</v>
      </c>
      <c r="S195" s="152">
        <v>0.54018067769840694</v>
      </c>
      <c r="T195" s="153">
        <v>1</v>
      </c>
      <c r="U195" s="8"/>
      <c r="V195" s="8"/>
      <c r="W195" s="8"/>
      <c r="X195" s="8"/>
      <c r="Y195" s="8"/>
      <c r="Z195" s="8"/>
      <c r="AA195" s="8"/>
      <c r="AB195" s="8"/>
      <c r="AD195" s="7">
        <v>6.9096620701319749</v>
      </c>
      <c r="AE195" s="7">
        <v>6.9481805655429802</v>
      </c>
      <c r="AF195" s="7">
        <v>6.9517948345423228</v>
      </c>
      <c r="AG195" s="7">
        <v>6.9045702404919131</v>
      </c>
      <c r="AH195" s="7">
        <v>6.8992181795331673</v>
      </c>
      <c r="AI195" s="7">
        <v>6.9085523136575206</v>
      </c>
      <c r="AJ195" s="7">
        <v>6.9321919772382099</v>
      </c>
      <c r="AK195" s="7">
        <v>6.941741941000708</v>
      </c>
      <c r="AL195" s="7">
        <v>6.9692477311114329</v>
      </c>
      <c r="AM195" s="7">
        <v>6.9995118689283409</v>
      </c>
      <c r="AN195" s="7">
        <v>7.0272702547194807</v>
      </c>
      <c r="AO195" s="7">
        <v>7.0637636724039243</v>
      </c>
      <c r="AP195" s="7">
        <v>7.0997142289700843</v>
      </c>
      <c r="AQ195" s="7">
        <v>7.1317412660819777</v>
      </c>
      <c r="AR195" s="7">
        <v>7.1691400515265267</v>
      </c>
      <c r="AS195" s="7">
        <v>7.1869751536939352</v>
      </c>
      <c r="AV195" s="11" t="s">
        <v>417</v>
      </c>
      <c r="AW195" s="8">
        <f t="shared" si="104"/>
        <v>-2.8395563279709816E-2</v>
      </c>
      <c r="AX195" s="8">
        <f t="shared" si="105"/>
        <v>0.17816058731878356</v>
      </c>
      <c r="AZ195" s="11" t="s">
        <v>263</v>
      </c>
      <c r="BA195" s="8" t="e">
        <v>#DIV/0!</v>
      </c>
      <c r="BB195" s="8" t="e">
        <v>#DIV/0!</v>
      </c>
      <c r="BE195" s="31" t="s">
        <v>416</v>
      </c>
      <c r="BF195" s="32" t="s">
        <v>417</v>
      </c>
      <c r="BG195" s="40">
        <f t="shared" si="72"/>
        <v>0.46626568266996982</v>
      </c>
      <c r="BH195" s="40">
        <f t="shared" si="73"/>
        <v>0.46333827701873342</v>
      </c>
      <c r="BI195" s="40">
        <f t="shared" si="74"/>
        <v>0.46306359257478347</v>
      </c>
      <c r="BJ195" s="40">
        <f t="shared" si="75"/>
        <v>0.46665266172261455</v>
      </c>
      <c r="BK195" s="40">
        <f t="shared" si="76"/>
        <v>0.46705941835547926</v>
      </c>
      <c r="BL195" s="40">
        <f t="shared" si="77"/>
        <v>0.46635002416202842</v>
      </c>
      <c r="BM195" s="40">
        <f t="shared" si="78"/>
        <v>0.46455340972989601</v>
      </c>
      <c r="BN195" s="40">
        <f t="shared" si="79"/>
        <v>0.46382761248394611</v>
      </c>
      <c r="BO195" s="40">
        <f t="shared" si="80"/>
        <v>0.46173717243553103</v>
      </c>
      <c r="BP195" s="40">
        <f t="shared" si="81"/>
        <v>0.45943709796144605</v>
      </c>
      <c r="BQ195" s="40">
        <f t="shared" si="82"/>
        <v>0.45732746064131946</v>
      </c>
      <c r="BR195" s="40">
        <f t="shared" si="83"/>
        <v>0.45455396089730171</v>
      </c>
      <c r="BS195" s="40">
        <f t="shared" si="84"/>
        <v>0.45182171859827358</v>
      </c>
      <c r="BT195" s="40">
        <f t="shared" si="85"/>
        <v>0.44938766377776962</v>
      </c>
      <c r="BU195" s="40">
        <f t="shared" si="86"/>
        <v>0.44654535608398394</v>
      </c>
      <c r="BV195" s="40">
        <f t="shared" si="87"/>
        <v>0.44518988831926087</v>
      </c>
      <c r="BX195" s="31" t="s">
        <v>416</v>
      </c>
      <c r="BY195" s="32" t="s">
        <v>417</v>
      </c>
      <c r="BZ195" s="40">
        <f t="shared" si="88"/>
        <v>-7.8302317678390465E-2</v>
      </c>
      <c r="CA195" s="40">
        <f t="shared" si="89"/>
        <v>-6.8885925008285387E-2</v>
      </c>
      <c r="CB195" s="40">
        <f t="shared" si="90"/>
        <v>-7.3051806271137831E-2</v>
      </c>
      <c r="CC195" s="40">
        <f t="shared" si="91"/>
        <v>-8.3321954516497709E-2</v>
      </c>
      <c r="CD195" s="40">
        <f t="shared" si="92"/>
        <v>-6.8412070573378947E-2</v>
      </c>
      <c r="CE195" s="40">
        <f t="shared" si="93"/>
        <v>-7.5053729145173387E-2</v>
      </c>
      <c r="CF195" s="40">
        <f t="shared" si="94"/>
        <v>-7.7069965103572891E-2</v>
      </c>
      <c r="CG195" s="40">
        <f t="shared" si="95"/>
        <v>-8.6975500398554173E-2</v>
      </c>
      <c r="CH195" s="40">
        <f t="shared" si="96"/>
        <v>-8.6829149535720962E-2</v>
      </c>
      <c r="CI195" s="40">
        <f t="shared" si="97"/>
        <v>-8.3109961872984917E-2</v>
      </c>
      <c r="CJ195" s="40">
        <f t="shared" si="98"/>
        <v>-8.6536026597729077E-2</v>
      </c>
      <c r="CK195" s="40">
        <f t="shared" si="99"/>
        <v>-8.7025572280985952E-2</v>
      </c>
      <c r="CL195" s="40">
        <f t="shared" si="100"/>
        <v>-7.7862153896178676E-2</v>
      </c>
      <c r="CM195" s="40">
        <f t="shared" si="101"/>
        <v>-8.0162425544726301E-2</v>
      </c>
      <c r="CN195" s="40">
        <f t="shared" si="102"/>
        <v>-9.0524403676289777E-2</v>
      </c>
      <c r="CO195" s="40">
        <f t="shared" si="103"/>
        <v>-9.4990789379146068E-2</v>
      </c>
      <c r="CQ195" s="11"/>
      <c r="CR195" s="40"/>
    </row>
    <row r="196" spans="1:96">
      <c r="B196" s="31" t="s">
        <v>418</v>
      </c>
      <c r="C196" s="32" t="s">
        <v>419</v>
      </c>
      <c r="D196" s="152">
        <v>0.42246931901818829</v>
      </c>
      <c r="E196" s="152">
        <v>0.42886670183181003</v>
      </c>
      <c r="F196" s="152">
        <v>0.42694719145340737</v>
      </c>
      <c r="G196" s="152">
        <v>0.42994690601525837</v>
      </c>
      <c r="H196" s="152">
        <v>0.43200050897262804</v>
      </c>
      <c r="I196" s="152">
        <v>0.43256227955258902</v>
      </c>
      <c r="J196" s="152">
        <v>0.43984983829503993</v>
      </c>
      <c r="K196" s="152">
        <v>0.4571913358805309</v>
      </c>
      <c r="L196" s="152">
        <v>0.45733661209714777</v>
      </c>
      <c r="M196" s="152">
        <v>0.46007180686261334</v>
      </c>
      <c r="N196" s="152">
        <v>0.45252722067777845</v>
      </c>
      <c r="O196" s="152">
        <v>0.46370867196974491</v>
      </c>
      <c r="P196" s="152">
        <v>0.45811687249476113</v>
      </c>
      <c r="Q196" s="152">
        <v>0.45771629401643121</v>
      </c>
      <c r="R196" s="152">
        <v>0.46050023902520404</v>
      </c>
      <c r="S196" s="152">
        <v>0.46374326736151916</v>
      </c>
      <c r="T196" s="153">
        <v>1</v>
      </c>
      <c r="U196" s="8"/>
      <c r="V196" s="8"/>
      <c r="W196" s="8"/>
      <c r="X196" s="8"/>
      <c r="Y196" s="8"/>
      <c r="Z196" s="8"/>
      <c r="AA196" s="8"/>
      <c r="AB196" s="8"/>
      <c r="AD196" s="7">
        <v>5.7368858992487208</v>
      </c>
      <c r="AE196" s="7">
        <v>5.7673451067334298</v>
      </c>
      <c r="AF196" s="7">
        <v>5.7978043142181379</v>
      </c>
      <c r="AG196" s="7">
        <v>5.8282635217028469</v>
      </c>
      <c r="AH196" s="7">
        <v>5.858722729187555</v>
      </c>
      <c r="AI196" s="7">
        <v>5.889181936672264</v>
      </c>
      <c r="AJ196" s="7">
        <v>5.919641144156973</v>
      </c>
      <c r="AK196" s="7">
        <v>5.9501003516416811</v>
      </c>
      <c r="AL196" s="7">
        <v>5.98055955912639</v>
      </c>
      <c r="AM196" s="7">
        <v>6.0110187666110981</v>
      </c>
      <c r="AN196" s="7">
        <v>6.0414779740958071</v>
      </c>
      <c r="AO196" s="7">
        <v>6.0719371815805152</v>
      </c>
      <c r="AP196" s="7">
        <v>6.1023963890652242</v>
      </c>
      <c r="AQ196" s="7">
        <v>6.1328555965499323</v>
      </c>
      <c r="AR196" s="7">
        <v>6.1633148040346413</v>
      </c>
      <c r="AS196" s="7">
        <v>6.1944053911046719</v>
      </c>
      <c r="AV196" s="11" t="s">
        <v>419</v>
      </c>
      <c r="AW196" s="8">
        <f t="shared" si="104"/>
        <v>9.6745073303142637E-2</v>
      </c>
      <c r="AX196" s="8">
        <f t="shared" si="105"/>
        <v>0.84529748451342679</v>
      </c>
      <c r="AZ196" s="11" t="s">
        <v>279</v>
      </c>
      <c r="BA196" s="8" t="e">
        <v>#DIV/0!</v>
      </c>
      <c r="BB196" s="8" t="e">
        <v>#DIV/0!</v>
      </c>
      <c r="BE196" s="31" t="s">
        <v>418</v>
      </c>
      <c r="BF196" s="32" t="s">
        <v>419</v>
      </c>
      <c r="BG196" s="40">
        <f t="shared" si="72"/>
        <v>0.55539667165709716</v>
      </c>
      <c r="BH196" s="40">
        <f t="shared" si="73"/>
        <v>0.55308177188825924</v>
      </c>
      <c r="BI196" s="40">
        <f t="shared" si="74"/>
        <v>0.55076687211942144</v>
      </c>
      <c r="BJ196" s="40">
        <f t="shared" si="75"/>
        <v>0.54845197235058363</v>
      </c>
      <c r="BK196" s="40">
        <f t="shared" si="76"/>
        <v>0.54613707258174582</v>
      </c>
      <c r="BL196" s="40">
        <f t="shared" si="77"/>
        <v>0.5438221728129079</v>
      </c>
      <c r="BM196" s="40">
        <f t="shared" si="78"/>
        <v>0.54150727304406998</v>
      </c>
      <c r="BN196" s="40">
        <f t="shared" si="79"/>
        <v>0.53919237327523217</v>
      </c>
      <c r="BO196" s="40">
        <f t="shared" si="80"/>
        <v>0.53687747350639436</v>
      </c>
      <c r="BP196" s="40">
        <f t="shared" si="81"/>
        <v>0.53456257373755656</v>
      </c>
      <c r="BQ196" s="40">
        <f t="shared" si="82"/>
        <v>0.53224767396871864</v>
      </c>
      <c r="BR196" s="40">
        <f t="shared" si="83"/>
        <v>0.52993277419988083</v>
      </c>
      <c r="BS196" s="40">
        <f t="shared" si="84"/>
        <v>0.52761787443104291</v>
      </c>
      <c r="BT196" s="40">
        <f t="shared" si="85"/>
        <v>0.5253029746622051</v>
      </c>
      <c r="BU196" s="40">
        <f t="shared" si="86"/>
        <v>0.52298807489336729</v>
      </c>
      <c r="BV196" s="40">
        <f t="shared" si="87"/>
        <v>0.52062519027604481</v>
      </c>
      <c r="BX196" s="31" t="s">
        <v>418</v>
      </c>
      <c r="BY196" s="32" t="s">
        <v>419</v>
      </c>
      <c r="BZ196" s="40">
        <f t="shared" si="88"/>
        <v>0.13292735263890887</v>
      </c>
      <c r="CA196" s="40">
        <f t="shared" si="89"/>
        <v>0.12421507005644922</v>
      </c>
      <c r="CB196" s="40">
        <f t="shared" si="90"/>
        <v>0.12381968066601406</v>
      </c>
      <c r="CC196" s="40">
        <f t="shared" si="91"/>
        <v>0.11850506633532526</v>
      </c>
      <c r="CD196" s="40">
        <f t="shared" si="92"/>
        <v>0.11413656360911778</v>
      </c>
      <c r="CE196" s="40">
        <f t="shared" si="93"/>
        <v>0.11125989326031888</v>
      </c>
      <c r="CF196" s="40">
        <f t="shared" si="94"/>
        <v>0.10165743474903005</v>
      </c>
      <c r="CG196" s="40">
        <f t="shared" si="95"/>
        <v>8.2001037394701271E-2</v>
      </c>
      <c r="CH196" s="40">
        <f t="shared" si="96"/>
        <v>7.9540861409246599E-2</v>
      </c>
      <c r="CI196" s="40">
        <f t="shared" si="97"/>
        <v>7.4490766874943215E-2</v>
      </c>
      <c r="CJ196" s="40">
        <f t="shared" si="98"/>
        <v>7.9720453290940185E-2</v>
      </c>
      <c r="CK196" s="40">
        <f t="shared" si="99"/>
        <v>6.6224102230135917E-2</v>
      </c>
      <c r="CL196" s="40">
        <f t="shared" si="100"/>
        <v>6.9501001936281781E-2</v>
      </c>
      <c r="CM196" s="40">
        <f t="shared" si="101"/>
        <v>6.7586680645773889E-2</v>
      </c>
      <c r="CN196" s="40">
        <f t="shared" si="102"/>
        <v>6.2487835868163255E-2</v>
      </c>
      <c r="CO196" s="40">
        <f t="shared" si="103"/>
        <v>5.6881922914525651E-2</v>
      </c>
      <c r="CQ196" s="11"/>
      <c r="CR196" s="40"/>
    </row>
    <row r="197" spans="1:96">
      <c r="A197" s="10"/>
      <c r="B197" s="1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U197" s="7"/>
      <c r="V197" s="7"/>
      <c r="W197" s="7"/>
      <c r="X197" s="7"/>
      <c r="Y197" s="7"/>
      <c r="Z197" s="7"/>
      <c r="AA197" s="7"/>
      <c r="AB197" s="7"/>
    </row>
    <row r="198" spans="1:96">
      <c r="A198" s="10"/>
      <c r="B198" s="1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</row>
    <row r="199" spans="1:96" s="58" customFormat="1">
      <c r="A199" s="79"/>
      <c r="B199" s="79" t="s">
        <v>595</v>
      </c>
      <c r="C199" s="79">
        <f>C3</f>
        <v>0</v>
      </c>
      <c r="D199" s="79">
        <f t="shared" ref="D199:S199" si="106">D3</f>
        <v>1995</v>
      </c>
      <c r="E199" s="79">
        <f t="shared" si="106"/>
        <v>1996</v>
      </c>
      <c r="F199" s="79">
        <f t="shared" si="106"/>
        <v>1997</v>
      </c>
      <c r="G199" s="79">
        <f t="shared" si="106"/>
        <v>1998</v>
      </c>
      <c r="H199" s="79">
        <f t="shared" si="106"/>
        <v>1999</v>
      </c>
      <c r="I199" s="79">
        <f t="shared" si="106"/>
        <v>2000</v>
      </c>
      <c r="J199" s="79">
        <f t="shared" si="106"/>
        <v>2001</v>
      </c>
      <c r="K199" s="79">
        <f t="shared" si="106"/>
        <v>2002</v>
      </c>
      <c r="L199" s="79">
        <f t="shared" si="106"/>
        <v>2003</v>
      </c>
      <c r="M199" s="79">
        <f t="shared" si="106"/>
        <v>2004</v>
      </c>
      <c r="N199" s="79">
        <f t="shared" si="106"/>
        <v>2005</v>
      </c>
      <c r="O199" s="79">
        <f t="shared" si="106"/>
        <v>2006</v>
      </c>
      <c r="P199" s="79">
        <f t="shared" si="106"/>
        <v>2007</v>
      </c>
      <c r="Q199" s="79">
        <f t="shared" si="106"/>
        <v>2008</v>
      </c>
      <c r="R199" s="79">
        <f t="shared" si="106"/>
        <v>2009</v>
      </c>
      <c r="S199" s="79">
        <f t="shared" si="106"/>
        <v>2010</v>
      </c>
      <c r="T199" s="79"/>
      <c r="U199" s="79"/>
      <c r="V199" s="79"/>
      <c r="W199" s="79"/>
      <c r="X199" s="79"/>
      <c r="Y199" s="79"/>
      <c r="Z199" s="79"/>
      <c r="AA199" s="79"/>
      <c r="AB199" s="7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96">
      <c r="A200" s="79" t="s">
        <v>668</v>
      </c>
      <c r="B200" s="14">
        <f>COUNTIF($T$9:$T$200,$A200)</f>
        <v>52</v>
      </c>
      <c r="C200" s="7"/>
      <c r="D200" s="7">
        <f>SUMIF($T$4:$T$196,$A200,D$4:D$196)/$B200</f>
        <v>0.49251992750200163</v>
      </c>
      <c r="E200" s="7">
        <f t="shared" ref="E200:S204" si="107">SUMIF($T$4:$T$196,$A200,E$4:E$196)/$B200</f>
        <v>0.49013372866339655</v>
      </c>
      <c r="F200" s="7">
        <f t="shared" si="107"/>
        <v>0.48953244918182653</v>
      </c>
      <c r="G200" s="7">
        <f t="shared" si="107"/>
        <v>0.48957594005659649</v>
      </c>
      <c r="H200" s="7">
        <f t="shared" si="107"/>
        <v>0.48611997855029043</v>
      </c>
      <c r="I200" s="7">
        <f t="shared" si="107"/>
        <v>0.48503666259820033</v>
      </c>
      <c r="J200" s="7">
        <f t="shared" si="107"/>
        <v>0.48439568148811685</v>
      </c>
      <c r="K200" s="7">
        <f t="shared" si="107"/>
        <v>0.48423000829009932</v>
      </c>
      <c r="L200" s="7">
        <f t="shared" si="107"/>
        <v>0.48245917310047609</v>
      </c>
      <c r="M200" s="7">
        <f t="shared" si="107"/>
        <v>0.48135611124128869</v>
      </c>
      <c r="N200" s="7">
        <f t="shared" si="107"/>
        <v>0.48129409930516298</v>
      </c>
      <c r="O200" s="7">
        <f t="shared" si="107"/>
        <v>0.47915456355056885</v>
      </c>
      <c r="P200" s="7">
        <f t="shared" si="107"/>
        <v>0.47683159754920507</v>
      </c>
      <c r="Q200" s="7">
        <f t="shared" si="107"/>
        <v>0.47562800935034777</v>
      </c>
      <c r="R200" s="7">
        <f t="shared" si="107"/>
        <v>0.47857509603157722</v>
      </c>
      <c r="S200" s="7">
        <f t="shared" si="107"/>
        <v>0.48148588609478271</v>
      </c>
      <c r="T200" s="68">
        <v>1</v>
      </c>
      <c r="U200" s="7"/>
      <c r="V200" s="7"/>
      <c r="W200" s="7"/>
      <c r="X200" s="7"/>
      <c r="Y200" s="7"/>
      <c r="Z200" s="7"/>
      <c r="AA200" s="7"/>
      <c r="AB200" s="7"/>
    </row>
    <row r="201" spans="1:96">
      <c r="A201" s="79" t="s">
        <v>666</v>
      </c>
      <c r="B201" s="14">
        <f t="shared" ref="B201:B204" si="108">COUNTIF($T$9:$T$200,$A201)</f>
        <v>50</v>
      </c>
      <c r="C201" s="7"/>
      <c r="D201" s="7">
        <f t="shared" ref="D201:D204" si="109">SUMIF($T$4:$T$196,$A201,D$4:D$196)/$B201</f>
        <v>0.36859773893311643</v>
      </c>
      <c r="E201" s="7">
        <f t="shared" si="107"/>
        <v>0.36631201078229991</v>
      </c>
      <c r="F201" s="7">
        <f t="shared" si="107"/>
        <v>0.36563593499322372</v>
      </c>
      <c r="G201" s="7">
        <f t="shared" si="107"/>
        <v>0.36478281059996576</v>
      </c>
      <c r="H201" s="7">
        <f t="shared" si="107"/>
        <v>0.3630332426081273</v>
      </c>
      <c r="I201" s="7">
        <f t="shared" si="107"/>
        <v>0.36189015691818627</v>
      </c>
      <c r="J201" s="7">
        <f t="shared" si="107"/>
        <v>0.36013939970627101</v>
      </c>
      <c r="K201" s="7">
        <f t="shared" si="107"/>
        <v>0.3602801504083849</v>
      </c>
      <c r="L201" s="7">
        <f t="shared" si="107"/>
        <v>0.35798433565063298</v>
      </c>
      <c r="M201" s="7">
        <f t="shared" si="107"/>
        <v>0.35732935419141526</v>
      </c>
      <c r="N201" s="7">
        <f t="shared" si="107"/>
        <v>0.35708104879598979</v>
      </c>
      <c r="O201" s="7">
        <f t="shared" si="107"/>
        <v>0.35629472105332793</v>
      </c>
      <c r="P201" s="7">
        <f t="shared" si="107"/>
        <v>0.35531634932468281</v>
      </c>
      <c r="Q201" s="7">
        <f t="shared" si="107"/>
        <v>0.35572582690924925</v>
      </c>
      <c r="R201" s="7">
        <f t="shared" si="107"/>
        <v>0.36018804741035848</v>
      </c>
      <c r="S201" s="7">
        <f t="shared" si="107"/>
        <v>0.36388736906812968</v>
      </c>
      <c r="T201" s="68">
        <v>2</v>
      </c>
      <c r="U201" s="7"/>
      <c r="V201" s="7"/>
      <c r="W201" s="7"/>
      <c r="X201" s="7"/>
      <c r="Y201" s="7"/>
      <c r="Z201" s="7"/>
      <c r="AA201" s="7"/>
      <c r="AB201" s="7"/>
    </row>
    <row r="202" spans="1:96">
      <c r="A202" s="79" t="s">
        <v>667</v>
      </c>
      <c r="B202" s="14">
        <f t="shared" si="108"/>
        <v>37</v>
      </c>
      <c r="C202" s="7"/>
      <c r="D202" s="7">
        <f t="shared" si="109"/>
        <v>0.29329043354715723</v>
      </c>
      <c r="E202" s="7">
        <f t="shared" si="107"/>
        <v>0.29154863390896035</v>
      </c>
      <c r="F202" s="7">
        <f t="shared" si="107"/>
        <v>0.29085512166027866</v>
      </c>
      <c r="G202" s="7">
        <f t="shared" si="107"/>
        <v>0.29015421146629822</v>
      </c>
      <c r="H202" s="7">
        <f t="shared" si="107"/>
        <v>0.29008089153777683</v>
      </c>
      <c r="I202" s="7">
        <f t="shared" si="107"/>
        <v>0.29081908879148044</v>
      </c>
      <c r="J202" s="7">
        <f t="shared" si="107"/>
        <v>0.28922465212555837</v>
      </c>
      <c r="K202" s="7">
        <f t="shared" si="107"/>
        <v>0.28968192841001505</v>
      </c>
      <c r="L202" s="7">
        <f t="shared" si="107"/>
        <v>0.28755901596772182</v>
      </c>
      <c r="M202" s="7">
        <f t="shared" si="107"/>
        <v>0.28737255708934462</v>
      </c>
      <c r="N202" s="7">
        <f t="shared" si="107"/>
        <v>0.2866454280973405</v>
      </c>
      <c r="O202" s="7">
        <f t="shared" si="107"/>
        <v>0.28695833952757294</v>
      </c>
      <c r="P202" s="7">
        <f t="shared" si="107"/>
        <v>0.28668153284724285</v>
      </c>
      <c r="Q202" s="7">
        <f t="shared" si="107"/>
        <v>0.28838852343681337</v>
      </c>
      <c r="R202" s="7">
        <f t="shared" si="107"/>
        <v>0.29348951912536525</v>
      </c>
      <c r="S202" s="7">
        <f t="shared" si="107"/>
        <v>0.29667293612646317</v>
      </c>
      <c r="T202" s="68">
        <v>3</v>
      </c>
      <c r="U202" s="7"/>
      <c r="V202" s="7"/>
      <c r="W202" s="7"/>
      <c r="X202" s="7"/>
      <c r="Y202" s="7"/>
      <c r="Z202" s="7"/>
      <c r="AA202" s="7"/>
      <c r="AB202" s="7"/>
    </row>
    <row r="203" spans="1:96">
      <c r="A203" s="79" t="s">
        <v>669</v>
      </c>
      <c r="B203" s="14">
        <f t="shared" si="108"/>
        <v>23</v>
      </c>
      <c r="C203" s="7"/>
      <c r="D203" s="7">
        <f t="shared" si="109"/>
        <v>0.29174584398931225</v>
      </c>
      <c r="E203" s="7">
        <f t="shared" si="107"/>
        <v>0.29133963345621589</v>
      </c>
      <c r="F203" s="7">
        <f t="shared" si="107"/>
        <v>0.29115708340669288</v>
      </c>
      <c r="G203" s="7">
        <f t="shared" si="107"/>
        <v>0.29073550711345048</v>
      </c>
      <c r="H203" s="7">
        <f t="shared" si="107"/>
        <v>0.29069176251521389</v>
      </c>
      <c r="I203" s="7">
        <f t="shared" si="107"/>
        <v>0.28933643997609926</v>
      </c>
      <c r="J203" s="7">
        <f t="shared" si="107"/>
        <v>0.28834210436766489</v>
      </c>
      <c r="K203" s="7">
        <f t="shared" si="107"/>
        <v>0.28815020704883937</v>
      </c>
      <c r="L203" s="7">
        <f t="shared" si="107"/>
        <v>0.28870414010321133</v>
      </c>
      <c r="M203" s="7">
        <f t="shared" si="107"/>
        <v>0.28730547550013069</v>
      </c>
      <c r="N203" s="7">
        <f t="shared" si="107"/>
        <v>0.28778981379578894</v>
      </c>
      <c r="O203" s="7">
        <f t="shared" si="107"/>
        <v>0.28855092503740276</v>
      </c>
      <c r="P203" s="7">
        <f t="shared" si="107"/>
        <v>0.28751518329637404</v>
      </c>
      <c r="Q203" s="7">
        <f t="shared" si="107"/>
        <v>0.28831360852033344</v>
      </c>
      <c r="R203" s="7">
        <f t="shared" si="107"/>
        <v>0.29193903406668398</v>
      </c>
      <c r="S203" s="7">
        <f t="shared" si="107"/>
        <v>0.29509161616093149</v>
      </c>
      <c r="T203" s="68">
        <v>4</v>
      </c>
      <c r="U203" s="7"/>
      <c r="V203" s="7"/>
      <c r="W203" s="7"/>
      <c r="X203" s="7"/>
      <c r="Y203" s="7"/>
      <c r="Z203" s="7"/>
      <c r="AA203" s="7"/>
      <c r="AB203" s="7"/>
    </row>
    <row r="204" spans="1:96">
      <c r="A204" s="79" t="s">
        <v>670</v>
      </c>
      <c r="B204" s="14">
        <f t="shared" si="108"/>
        <v>27</v>
      </c>
      <c r="C204" s="7"/>
      <c r="D204" s="7">
        <f t="shared" si="109"/>
        <v>0.19512747938778269</v>
      </c>
      <c r="E204" s="7">
        <f t="shared" si="107"/>
        <v>0.19459212064587661</v>
      </c>
      <c r="F204" s="7">
        <f t="shared" si="107"/>
        <v>0.19395302408580251</v>
      </c>
      <c r="G204" s="7">
        <f t="shared" si="107"/>
        <v>0.19383910250238245</v>
      </c>
      <c r="H204" s="7">
        <f t="shared" si="107"/>
        <v>0.1940189871943937</v>
      </c>
      <c r="I204" s="7">
        <f t="shared" si="107"/>
        <v>0.19145635757622503</v>
      </c>
      <c r="J204" s="7">
        <f t="shared" si="107"/>
        <v>0.19203375232132552</v>
      </c>
      <c r="K204" s="7">
        <f t="shared" si="107"/>
        <v>0.19223379013494984</v>
      </c>
      <c r="L204" s="7">
        <f t="shared" si="107"/>
        <v>0.19234034973716699</v>
      </c>
      <c r="M204" s="7">
        <f t="shared" si="107"/>
        <v>0.19119294887831617</v>
      </c>
      <c r="N204" s="7">
        <f t="shared" si="107"/>
        <v>0.19215048965207585</v>
      </c>
      <c r="O204" s="7">
        <f t="shared" si="107"/>
        <v>0.19956688106216036</v>
      </c>
      <c r="P204" s="7">
        <f t="shared" si="107"/>
        <v>0.20042809227343794</v>
      </c>
      <c r="Q204" s="7">
        <f t="shared" si="107"/>
        <v>0.20395351803475467</v>
      </c>
      <c r="R204" s="7">
        <f t="shared" si="107"/>
        <v>0.20991526664728241</v>
      </c>
      <c r="S204" s="7">
        <f t="shared" si="107"/>
        <v>0.2137290800809078</v>
      </c>
      <c r="T204" s="68">
        <v>5</v>
      </c>
      <c r="U204" s="7"/>
      <c r="V204" s="7"/>
      <c r="W204" s="7"/>
      <c r="X204" s="7"/>
      <c r="Y204" s="7"/>
      <c r="Z204" s="7"/>
      <c r="AA204" s="7"/>
      <c r="AB204" s="7"/>
    </row>
    <row r="205" spans="1:96">
      <c r="A205" s="79" t="s">
        <v>661</v>
      </c>
      <c r="B205" s="14">
        <f>SUM(B200:B204)</f>
        <v>189</v>
      </c>
      <c r="C205" s="7"/>
      <c r="D205" s="7">
        <f t="shared" ref="D205:S205" si="110">mmean(D5:D196)</f>
        <v>0.34828784152723441</v>
      </c>
      <c r="E205" s="7">
        <f t="shared" si="110"/>
        <v>0.34658673287070213</v>
      </c>
      <c r="F205" s="7">
        <f t="shared" si="110"/>
        <v>0.3460024384230056</v>
      </c>
      <c r="G205" s="7">
        <f t="shared" si="110"/>
        <v>0.34559045660608373</v>
      </c>
      <c r="H205" s="7">
        <f t="shared" si="110"/>
        <v>0.34420477705217606</v>
      </c>
      <c r="I205" s="7">
        <f t="shared" si="110"/>
        <v>0.34323323104327536</v>
      </c>
      <c r="J205" s="7">
        <f t="shared" si="110"/>
        <v>0.34225852741913215</v>
      </c>
      <c r="K205" s="7">
        <f t="shared" si="110"/>
        <v>0.34234357499188506</v>
      </c>
      <c r="L205" s="7">
        <f t="shared" si="110"/>
        <v>0.34093834395749717</v>
      </c>
      <c r="M205" s="7">
        <f t="shared" si="110"/>
        <v>0.34010419615958914</v>
      </c>
      <c r="N205" s="7">
        <f t="shared" si="110"/>
        <v>0.34007528844363949</v>
      </c>
      <c r="O205" s="7">
        <f t="shared" si="110"/>
        <v>0.34048546346018105</v>
      </c>
      <c r="P205" s="7">
        <f t="shared" si="110"/>
        <v>0.3395452341736469</v>
      </c>
      <c r="Q205" s="7">
        <f t="shared" si="110"/>
        <v>0.34024625615494114</v>
      </c>
      <c r="R205" s="7">
        <f t="shared" si="110"/>
        <v>0.34446213309796275</v>
      </c>
      <c r="S205" s="7">
        <f t="shared" si="110"/>
        <v>0.34774127865052223</v>
      </c>
      <c r="T205" s="68">
        <v>6</v>
      </c>
      <c r="U205" s="7"/>
      <c r="V205" s="7"/>
      <c r="W205" s="7"/>
      <c r="X205" s="7"/>
      <c r="Y205" s="7"/>
      <c r="Z205" s="7"/>
      <c r="AA205" s="7"/>
      <c r="AB205" s="7"/>
    </row>
    <row r="206" spans="1:96"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</row>
    <row r="207" spans="1:96"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</row>
    <row r="208" spans="1:96"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</row>
    <row r="209" spans="59:74"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</row>
    <row r="210" spans="59:74"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</row>
    <row r="211" spans="59:74"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</row>
    <row r="212" spans="59:74"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</row>
    <row r="213" spans="59:74"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</row>
    <row r="214" spans="59:74"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</row>
    <row r="215" spans="59:74"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</row>
    <row r="216" spans="59:74"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</row>
    <row r="217" spans="59:74"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</row>
    <row r="218" spans="59:74"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</row>
    <row r="219" spans="59:74"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</row>
    <row r="220" spans="59:74"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</row>
    <row r="221" spans="59:74"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</row>
    <row r="222" spans="59:74"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</row>
    <row r="223" spans="59:74"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</row>
    <row r="224" spans="59:74"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</row>
    <row r="225" spans="59:74"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</row>
  </sheetData>
  <sortState ref="CQ5:CR196">
    <sortCondition ref="CR5:CR19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C1:CT226"/>
  <sheetViews>
    <sheetView workbookViewId="0">
      <selection activeCell="CI209" sqref="CI209"/>
    </sheetView>
  </sheetViews>
  <sheetFormatPr baseColWidth="10" defaultRowHeight="15" x14ac:dyDescent="0"/>
  <cols>
    <col min="31" max="46" width="7.5" customWidth="1"/>
    <col min="47" max="47" width="5.6640625" customWidth="1"/>
    <col min="51" max="51" width="9.83203125" customWidth="1"/>
    <col min="56" max="56" width="22.1640625" customWidth="1"/>
  </cols>
  <sheetData>
    <row r="1" spans="3:97" ht="20">
      <c r="E1" t="s">
        <v>741</v>
      </c>
      <c r="AE1" s="25"/>
      <c r="AF1" s="74" t="s">
        <v>645</v>
      </c>
      <c r="AG1" s="25"/>
      <c r="BH1" s="25"/>
      <c r="BI1" s="74" t="s">
        <v>649</v>
      </c>
      <c r="BJ1" s="25"/>
      <c r="CA1" s="25"/>
      <c r="CB1" s="74" t="s">
        <v>650</v>
      </c>
      <c r="CC1" s="25"/>
    </row>
    <row r="2" spans="3:97" ht="20">
      <c r="AE2" s="25"/>
      <c r="AF2" s="74"/>
      <c r="AG2" s="25"/>
      <c r="BH2" s="25"/>
      <c r="BI2" s="74"/>
      <c r="BJ2" s="25"/>
      <c r="CA2" s="25"/>
      <c r="CB2" s="74"/>
      <c r="CC2" s="25"/>
    </row>
    <row r="3" spans="3:97">
      <c r="BH3" s="11" t="s">
        <v>647</v>
      </c>
      <c r="BI3" s="155">
        <v>-0.1913</v>
      </c>
      <c r="BJ3" s="11" t="s">
        <v>648</v>
      </c>
      <c r="BK3" s="155">
        <v>8.3500000000000005E-2</v>
      </c>
      <c r="CA3" s="11" t="s">
        <v>647</v>
      </c>
      <c r="CB3">
        <v>0.99139999999999995</v>
      </c>
      <c r="CC3" s="11" t="s">
        <v>648</v>
      </c>
      <c r="CD3">
        <v>-7.5999999999999998E-2</v>
      </c>
    </row>
    <row r="4" spans="3:97">
      <c r="C4" s="150" t="s">
        <v>601</v>
      </c>
      <c r="D4" s="151"/>
      <c r="E4" s="150">
        <v>1995</v>
      </c>
      <c r="F4" s="150">
        <v>1996</v>
      </c>
      <c r="G4" s="150">
        <v>1997</v>
      </c>
      <c r="H4" s="150">
        <v>1998</v>
      </c>
      <c r="I4" s="150">
        <v>1999</v>
      </c>
      <c r="J4" s="150">
        <v>2000</v>
      </c>
      <c r="K4" s="150">
        <v>2001</v>
      </c>
      <c r="L4" s="150">
        <v>2002</v>
      </c>
      <c r="M4" s="150">
        <v>2003</v>
      </c>
      <c r="N4" s="150">
        <v>2004</v>
      </c>
      <c r="O4" s="150">
        <v>2005</v>
      </c>
      <c r="P4" s="150">
        <v>2006</v>
      </c>
      <c r="Q4" s="150">
        <v>2007</v>
      </c>
      <c r="R4" s="150">
        <v>2008</v>
      </c>
      <c r="S4" s="150">
        <v>2009</v>
      </c>
      <c r="T4" s="150">
        <v>2010</v>
      </c>
      <c r="U4" t="s">
        <v>665</v>
      </c>
      <c r="AE4" s="16">
        <v>1995</v>
      </c>
      <c r="AF4" s="16">
        <v>1996</v>
      </c>
      <c r="AG4" s="16">
        <v>1997</v>
      </c>
      <c r="AH4" s="16">
        <v>1998</v>
      </c>
      <c r="AI4" s="16">
        <v>1999</v>
      </c>
      <c r="AJ4" s="16">
        <v>2000</v>
      </c>
      <c r="AK4" s="16">
        <v>2001</v>
      </c>
      <c r="AL4" s="16">
        <v>2002</v>
      </c>
      <c r="AM4" s="16">
        <v>2003</v>
      </c>
      <c r="AN4" s="16">
        <v>2004</v>
      </c>
      <c r="AO4" s="16">
        <v>2005</v>
      </c>
      <c r="AP4" s="16">
        <v>2006</v>
      </c>
      <c r="AQ4" s="16">
        <v>2007</v>
      </c>
      <c r="AR4" s="16">
        <v>2008</v>
      </c>
      <c r="AS4" s="16">
        <v>2009</v>
      </c>
      <c r="AT4" s="16">
        <v>2010</v>
      </c>
      <c r="AU4" s="16"/>
      <c r="AV4" s="16"/>
      <c r="AX4" t="s">
        <v>608</v>
      </c>
      <c r="AY4" t="s">
        <v>641</v>
      </c>
      <c r="BA4" s="155"/>
      <c r="BB4" s="155" t="s">
        <v>608</v>
      </c>
      <c r="BC4" s="155" t="s">
        <v>641</v>
      </c>
      <c r="BF4" s="33" t="s">
        <v>601</v>
      </c>
      <c r="BG4" s="34"/>
      <c r="BH4" s="16">
        <v>1995</v>
      </c>
      <c r="BI4" s="16">
        <v>1996</v>
      </c>
      <c r="BJ4" s="16">
        <v>1997</v>
      </c>
      <c r="BK4" s="16">
        <v>1998</v>
      </c>
      <c r="BL4" s="16">
        <v>1999</v>
      </c>
      <c r="BM4" s="16">
        <v>2000</v>
      </c>
      <c r="BN4" s="16">
        <v>2001</v>
      </c>
      <c r="BO4" s="16">
        <v>2002</v>
      </c>
      <c r="BP4" s="16">
        <v>2003</v>
      </c>
      <c r="BQ4" s="16">
        <v>2004</v>
      </c>
      <c r="BR4" s="16">
        <v>2005</v>
      </c>
      <c r="BS4" s="16">
        <v>2006</v>
      </c>
      <c r="BT4" s="16">
        <v>2007</v>
      </c>
      <c r="BU4" s="16">
        <v>2008</v>
      </c>
      <c r="BV4" s="16">
        <v>2009</v>
      </c>
      <c r="BW4" s="16">
        <v>2010</v>
      </c>
      <c r="BY4" s="33" t="s">
        <v>601</v>
      </c>
      <c r="BZ4" s="34"/>
      <c r="CA4" s="16">
        <v>1995</v>
      </c>
      <c r="CB4" s="16">
        <v>1996</v>
      </c>
      <c r="CC4" s="16">
        <v>1997</v>
      </c>
      <c r="CD4" s="16">
        <v>1998</v>
      </c>
      <c r="CE4" s="16">
        <v>1999</v>
      </c>
      <c r="CF4" s="16">
        <v>2000</v>
      </c>
      <c r="CG4" s="16">
        <v>2001</v>
      </c>
      <c r="CH4" s="16">
        <v>2002</v>
      </c>
      <c r="CI4" s="16">
        <v>2003</v>
      </c>
      <c r="CJ4" s="16">
        <v>2004</v>
      </c>
      <c r="CK4" s="16">
        <v>2005</v>
      </c>
      <c r="CL4" s="16">
        <v>2006</v>
      </c>
      <c r="CM4" s="16">
        <v>2007</v>
      </c>
      <c r="CN4" s="16">
        <v>2008</v>
      </c>
      <c r="CO4" s="16">
        <v>2009</v>
      </c>
      <c r="CP4" s="16">
        <v>2010</v>
      </c>
    </row>
    <row r="5" spans="3:97">
      <c r="C5" s="150"/>
      <c r="D5" s="161" t="s">
        <v>707</v>
      </c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BA5" s="155"/>
      <c r="BB5" s="155"/>
      <c r="BC5" s="155"/>
      <c r="BF5" s="33"/>
      <c r="BG5" s="34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Y5" s="33"/>
      <c r="BZ5" s="34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</row>
    <row r="6" spans="3:97">
      <c r="C6" s="150" t="s">
        <v>39</v>
      </c>
      <c r="D6" s="151" t="s">
        <v>40</v>
      </c>
      <c r="E6" s="159" t="e">
        <v>#N/A</v>
      </c>
      <c r="F6" s="159" t="e">
        <v>#N/A</v>
      </c>
      <c r="G6" s="159" t="e">
        <v>#N/A</v>
      </c>
      <c r="H6" s="159" t="e">
        <v>#N/A</v>
      </c>
      <c r="I6" s="159" t="e">
        <v>#N/A</v>
      </c>
      <c r="J6" s="159" t="e">
        <v>#N/A</v>
      </c>
      <c r="K6" s="159" t="e">
        <v>#N/A</v>
      </c>
      <c r="L6" s="159" t="e">
        <v>#N/A</v>
      </c>
      <c r="M6" s="159" t="e">
        <v>#N/A</v>
      </c>
      <c r="N6" s="159" t="e">
        <v>#N/A</v>
      </c>
      <c r="O6" s="159" t="e">
        <v>#N/A</v>
      </c>
      <c r="P6" s="159" t="e">
        <v>#N/A</v>
      </c>
      <c r="Q6" s="159" t="e">
        <v>#N/A</v>
      </c>
      <c r="R6" s="159" t="e">
        <v>#N/A</v>
      </c>
      <c r="S6" s="159" t="e">
        <v>#N/A</v>
      </c>
      <c r="T6" s="159" t="e">
        <v>#N/A</v>
      </c>
      <c r="U6" s="14">
        <v>1</v>
      </c>
      <c r="AE6" s="154">
        <v>6.229974226650878</v>
      </c>
      <c r="AF6" s="154">
        <v>6.2604334341355869</v>
      </c>
      <c r="AG6" s="154">
        <v>6.290892641620295</v>
      </c>
      <c r="AH6" s="154">
        <v>6.321351849105004</v>
      </c>
      <c r="AI6" s="154">
        <v>6.3518110565897121</v>
      </c>
      <c r="AJ6" s="154">
        <v>6.3822702640744211</v>
      </c>
      <c r="AK6" s="154">
        <v>6.4127294715591292</v>
      </c>
      <c r="AL6" s="154">
        <v>6.4431886790438382</v>
      </c>
      <c r="AM6" s="154">
        <v>6.5518533325843231</v>
      </c>
      <c r="AN6" s="154">
        <v>6.6168957606279237</v>
      </c>
      <c r="AO6" s="154">
        <v>6.7272851599597434</v>
      </c>
      <c r="AP6" s="154">
        <v>6.8067521347939</v>
      </c>
      <c r="AQ6" s="154">
        <v>6.7779286715797742</v>
      </c>
      <c r="AR6" s="154">
        <v>6.7744141215861244</v>
      </c>
      <c r="AS6" s="154">
        <v>7.0899479697489918</v>
      </c>
      <c r="AT6" s="154">
        <v>7.1447803769378471</v>
      </c>
      <c r="AU6" s="7"/>
      <c r="AV6" s="7"/>
      <c r="AW6" s="11" t="s">
        <v>40</v>
      </c>
      <c r="AX6" s="165">
        <f t="shared" ref="AX6:AX37" si="0">SLOPE(E7:T7,AE6:AT6)</f>
        <v>0.19407869101432226</v>
      </c>
      <c r="AY6" s="8">
        <f t="shared" ref="AY6:AY37" si="1">PEARSON(E7:T7,AE6:AT6)^2</f>
        <v>0.87805376953974879</v>
      </c>
      <c r="BA6" s="11" t="s">
        <v>87</v>
      </c>
      <c r="BB6" s="40">
        <v>-1.3853238750009877</v>
      </c>
      <c r="BC6" s="8">
        <v>7.439965355938899E-2</v>
      </c>
      <c r="BD6" t="s">
        <v>642</v>
      </c>
      <c r="BF6" s="31" t="s">
        <v>39</v>
      </c>
      <c r="BG6" s="32" t="s">
        <v>40</v>
      </c>
      <c r="BH6" s="40">
        <f>$BI$3 + AE6*$BK$3</f>
        <v>0.3289028479253483</v>
      </c>
      <c r="BI6" s="40">
        <f t="shared" ref="BI6:BW21" si="2">$BI$3 + AF6*$BK$3</f>
        <v>0.33144619175032153</v>
      </c>
      <c r="BJ6" s="40">
        <f t="shared" si="2"/>
        <v>0.33398953557529465</v>
      </c>
      <c r="BK6" s="40">
        <f t="shared" si="2"/>
        <v>0.33653287940026788</v>
      </c>
      <c r="BL6" s="40">
        <f t="shared" si="2"/>
        <v>0.339076223225241</v>
      </c>
      <c r="BM6" s="40">
        <f t="shared" si="2"/>
        <v>0.34161956705021412</v>
      </c>
      <c r="BN6" s="40">
        <f t="shared" si="2"/>
        <v>0.34416291087518724</v>
      </c>
      <c r="BO6" s="40">
        <f t="shared" si="2"/>
        <v>0.34670625470016048</v>
      </c>
      <c r="BP6" s="40">
        <f t="shared" si="2"/>
        <v>0.35577975327079103</v>
      </c>
      <c r="BQ6" s="40">
        <f t="shared" si="2"/>
        <v>0.36121079601243167</v>
      </c>
      <c r="BR6" s="40">
        <f t="shared" si="2"/>
        <v>0.37042831085663863</v>
      </c>
      <c r="BS6" s="40">
        <f t="shared" si="2"/>
        <v>0.37706380325529065</v>
      </c>
      <c r="BT6" s="40">
        <f t="shared" si="2"/>
        <v>0.37465704407691114</v>
      </c>
      <c r="BU6" s="40">
        <f t="shared" si="2"/>
        <v>0.37436357915244145</v>
      </c>
      <c r="BV6" s="40">
        <f t="shared" si="2"/>
        <v>0.40071065547404083</v>
      </c>
      <c r="BW6" s="40">
        <f t="shared" si="2"/>
        <v>0.40528916147431027</v>
      </c>
      <c r="BY6" s="31" t="s">
        <v>39</v>
      </c>
      <c r="BZ6" s="32" t="s">
        <v>40</v>
      </c>
      <c r="CA6" s="40" t="e">
        <f>E6-BH6</f>
        <v>#N/A</v>
      </c>
      <c r="CB6" s="40" t="e">
        <f t="shared" ref="CB6:CP6" si="3">F6-BI6</f>
        <v>#N/A</v>
      </c>
      <c r="CC6" s="40" t="e">
        <f t="shared" si="3"/>
        <v>#N/A</v>
      </c>
      <c r="CD6" s="40" t="e">
        <f t="shared" si="3"/>
        <v>#N/A</v>
      </c>
      <c r="CE6" s="40" t="e">
        <f t="shared" si="3"/>
        <v>#N/A</v>
      </c>
      <c r="CF6" s="40" t="e">
        <f t="shared" si="3"/>
        <v>#N/A</v>
      </c>
      <c r="CG6" s="40" t="e">
        <f t="shared" si="3"/>
        <v>#N/A</v>
      </c>
      <c r="CH6" s="40" t="e">
        <f t="shared" si="3"/>
        <v>#N/A</v>
      </c>
      <c r="CI6" s="40" t="e">
        <f t="shared" si="3"/>
        <v>#N/A</v>
      </c>
      <c r="CJ6" s="40" t="e">
        <f t="shared" si="3"/>
        <v>#N/A</v>
      </c>
      <c r="CK6" s="40" t="e">
        <f t="shared" si="3"/>
        <v>#N/A</v>
      </c>
      <c r="CL6" s="40" t="e">
        <f t="shared" si="3"/>
        <v>#N/A</v>
      </c>
      <c r="CM6" s="40" t="e">
        <f t="shared" si="3"/>
        <v>#N/A</v>
      </c>
      <c r="CN6" s="40" t="e">
        <f t="shared" si="3"/>
        <v>#N/A</v>
      </c>
      <c r="CO6" s="40" t="e">
        <f t="shared" si="3"/>
        <v>#N/A</v>
      </c>
      <c r="CP6" s="40" t="e">
        <f t="shared" si="3"/>
        <v>#N/A</v>
      </c>
      <c r="CR6" s="11"/>
      <c r="CS6" s="40"/>
    </row>
    <row r="7" spans="3:97">
      <c r="C7" s="150" t="s">
        <v>41</v>
      </c>
      <c r="D7" s="151" t="s">
        <v>42</v>
      </c>
      <c r="E7" s="159">
        <v>0.44736532171699178</v>
      </c>
      <c r="F7" s="159">
        <v>0.46900942366773124</v>
      </c>
      <c r="G7" s="159">
        <v>0.44489575868084891</v>
      </c>
      <c r="H7" s="159">
        <v>0.42389780419918921</v>
      </c>
      <c r="I7" s="159">
        <v>0.42763896382505034</v>
      </c>
      <c r="J7" s="159">
        <v>0.43431533847791581</v>
      </c>
      <c r="K7" s="159">
        <v>0.45632052926418193</v>
      </c>
      <c r="L7" s="159">
        <v>0.48057116413852313</v>
      </c>
      <c r="M7" s="159">
        <v>0.49072870940908764</v>
      </c>
      <c r="N7" s="159">
        <v>0.494725687706081</v>
      </c>
      <c r="O7" s="159">
        <v>0.50797480708110232</v>
      </c>
      <c r="P7" s="159">
        <v>0.53608691810453579</v>
      </c>
      <c r="Q7" s="159">
        <v>0.55706512984248591</v>
      </c>
      <c r="R7" s="159">
        <v>0.58057487101479122</v>
      </c>
      <c r="S7" s="159">
        <v>0.59061802213672321</v>
      </c>
      <c r="T7" s="159">
        <v>0.59867427031724063</v>
      </c>
      <c r="U7" s="14">
        <v>2</v>
      </c>
      <c r="AE7" s="154">
        <v>8.1903759675868297</v>
      </c>
      <c r="AF7" s="154">
        <v>8.2864016799553415</v>
      </c>
      <c r="AG7" s="154">
        <v>8.1849818068426341</v>
      </c>
      <c r="AH7" s="154">
        <v>8.3081688332110915</v>
      </c>
      <c r="AI7" s="154">
        <v>8.4062661440392183</v>
      </c>
      <c r="AJ7" s="154">
        <v>8.4774741093043158</v>
      </c>
      <c r="AK7" s="154">
        <v>8.5445373469213575</v>
      </c>
      <c r="AL7" s="154">
        <v>8.5708796430305316</v>
      </c>
      <c r="AM7" s="154">
        <v>8.6229218529224241</v>
      </c>
      <c r="AN7" s="154">
        <v>8.6763858952788979</v>
      </c>
      <c r="AO7" s="154">
        <v>8.7260930259140306</v>
      </c>
      <c r="AP7" s="154">
        <v>8.7712980102336733</v>
      </c>
      <c r="AQ7" s="154">
        <v>8.8261429808268907</v>
      </c>
      <c r="AR7" s="154">
        <v>8.8950113020533372</v>
      </c>
      <c r="AS7" s="154">
        <v>8.9158998671653613</v>
      </c>
      <c r="AT7" s="154">
        <v>8.9678526002107208</v>
      </c>
      <c r="AU7" s="7"/>
      <c r="AV7" s="7"/>
      <c r="AW7" s="11" t="s">
        <v>42</v>
      </c>
      <c r="AX7" s="165">
        <f t="shared" si="0"/>
        <v>0.23346130648677682</v>
      </c>
      <c r="AY7" s="8">
        <f t="shared" si="1"/>
        <v>0.95821919136723821</v>
      </c>
      <c r="BA7" s="11" t="s">
        <v>113</v>
      </c>
      <c r="BB7" s="40">
        <v>-1.2601145930921553</v>
      </c>
      <c r="BC7" s="8">
        <v>0.1594755764462896</v>
      </c>
      <c r="BF7" s="31" t="s">
        <v>41</v>
      </c>
      <c r="BG7" s="32" t="s">
        <v>42</v>
      </c>
      <c r="BH7" s="40">
        <f t="shared" ref="BH7:BW36" si="4">$BI$3 + AE7*$BK$3</f>
        <v>0.49259639329350025</v>
      </c>
      <c r="BI7" s="40">
        <f t="shared" si="2"/>
        <v>0.50061454027627106</v>
      </c>
      <c r="BJ7" s="40">
        <f t="shared" si="2"/>
        <v>0.49214598087135997</v>
      </c>
      <c r="BK7" s="40">
        <f t="shared" si="2"/>
        <v>0.50243209757312612</v>
      </c>
      <c r="BL7" s="40">
        <f t="shared" si="2"/>
        <v>0.5106232230272747</v>
      </c>
      <c r="BM7" s="40">
        <f t="shared" si="2"/>
        <v>0.51656908812691038</v>
      </c>
      <c r="BN7" s="40">
        <f t="shared" si="2"/>
        <v>0.52216886846793331</v>
      </c>
      <c r="BO7" s="40">
        <f t="shared" si="2"/>
        <v>0.52436845019304945</v>
      </c>
      <c r="BP7" s="40">
        <f t="shared" si="2"/>
        <v>0.52871397471902237</v>
      </c>
      <c r="BQ7" s="40">
        <f t="shared" si="2"/>
        <v>0.53317822225578804</v>
      </c>
      <c r="BR7" s="40">
        <f t="shared" si="2"/>
        <v>0.53732876766382154</v>
      </c>
      <c r="BS7" s="40">
        <f t="shared" si="2"/>
        <v>0.54110338385451173</v>
      </c>
      <c r="BT7" s="40">
        <f t="shared" si="2"/>
        <v>0.5456829388990454</v>
      </c>
      <c r="BU7" s="40">
        <f t="shared" si="2"/>
        <v>0.55143344372145364</v>
      </c>
      <c r="BV7" s="40">
        <f t="shared" si="2"/>
        <v>0.55317763890830773</v>
      </c>
      <c r="BW7" s="40">
        <f t="shared" si="2"/>
        <v>0.55751569211759522</v>
      </c>
      <c r="BY7" s="31" t="s">
        <v>41</v>
      </c>
      <c r="BZ7" s="32" t="s">
        <v>42</v>
      </c>
      <c r="CA7" s="40">
        <f t="shared" ref="CA7:CA22" si="5">E7-BH7</f>
        <v>-4.5231071576508464E-2</v>
      </c>
      <c r="CB7" s="40">
        <f t="shared" ref="CB7:CB24" si="6">F7-BI7</f>
        <v>-3.1605116608539818E-2</v>
      </c>
      <c r="CC7" s="40">
        <f t="shared" ref="CC7:CC24" si="7">G7-BJ7</f>
        <v>-4.725022219051106E-2</v>
      </c>
      <c r="CD7" s="40">
        <f t="shared" ref="CD7:CD24" si="8">H7-BK7</f>
        <v>-7.8534293373936914E-2</v>
      </c>
      <c r="CE7" s="40">
        <f t="shared" ref="CE7:CE24" si="9">I7-BL7</f>
        <v>-8.2984259202224353E-2</v>
      </c>
      <c r="CF7" s="40">
        <f t="shared" ref="CF7:CF24" si="10">J7-BM7</f>
        <v>-8.2253749648994567E-2</v>
      </c>
      <c r="CG7" s="40">
        <f t="shared" ref="CG7:CG24" si="11">K7-BN7</f>
        <v>-6.5848339203751383E-2</v>
      </c>
      <c r="CH7" s="40">
        <f t="shared" ref="CH7:CH24" si="12">L7-BO7</f>
        <v>-4.3797286054526319E-2</v>
      </c>
      <c r="CI7" s="40">
        <f t="shared" ref="CI7:CI24" si="13">M7-BP7</f>
        <v>-3.7985265309934735E-2</v>
      </c>
      <c r="CJ7" s="40">
        <f t="shared" ref="CJ7:CJ24" si="14">N7-BQ7</f>
        <v>-3.845253454970704E-2</v>
      </c>
      <c r="CK7" s="40">
        <f t="shared" ref="CK7:CK24" si="15">O7-BR7</f>
        <v>-2.9353960582719218E-2</v>
      </c>
      <c r="CL7" s="40">
        <f t="shared" ref="CL7:CL24" si="16">P7-BS7</f>
        <v>-5.0164657499759402E-3</v>
      </c>
      <c r="CM7" s="40">
        <f t="shared" ref="CM7:CM24" si="17">Q7-BT7</f>
        <v>1.1382190943440507E-2</v>
      </c>
      <c r="CN7" s="40">
        <f t="shared" ref="CN7:CN24" si="18">R7-BU7</f>
        <v>2.9141427293337574E-2</v>
      </c>
      <c r="CO7" s="40">
        <f t="shared" ref="CO7:CO24" si="19">S7-BV7</f>
        <v>3.7440383228415475E-2</v>
      </c>
      <c r="CP7" s="40">
        <f t="shared" ref="CP7:CP24" si="20">T7-BW7</f>
        <v>4.1158578199645413E-2</v>
      </c>
      <c r="CR7" s="11"/>
      <c r="CS7" s="40"/>
    </row>
    <row r="8" spans="3:97">
      <c r="C8" s="150" t="s">
        <v>43</v>
      </c>
      <c r="D8" s="151" t="s">
        <v>44</v>
      </c>
      <c r="E8" s="159">
        <v>0.35682205176647047</v>
      </c>
      <c r="F8" s="159">
        <v>0.35289445604883984</v>
      </c>
      <c r="G8" s="159">
        <v>0.35097740684383277</v>
      </c>
      <c r="H8" s="159">
        <v>0.35487318159899273</v>
      </c>
      <c r="I8" s="159">
        <v>0.37208361490445169</v>
      </c>
      <c r="J8" s="159">
        <v>0.38058053160534649</v>
      </c>
      <c r="K8" s="159">
        <v>0.40332348940246265</v>
      </c>
      <c r="L8" s="159">
        <v>0.43307542431034429</v>
      </c>
      <c r="M8" s="159">
        <v>0.42671511034649007</v>
      </c>
      <c r="N8" s="159">
        <v>0.44918319127091078</v>
      </c>
      <c r="O8" s="159">
        <v>0.46470012241636405</v>
      </c>
      <c r="P8" s="159">
        <v>0.48704086394869334</v>
      </c>
      <c r="Q8" s="159">
        <v>0.49615849283199026</v>
      </c>
      <c r="R8" s="159">
        <v>0.50229726293301924</v>
      </c>
      <c r="S8" s="159">
        <v>0.50989768492453125</v>
      </c>
      <c r="T8" s="159">
        <v>0.51058147587242386</v>
      </c>
      <c r="U8" s="14">
        <v>2</v>
      </c>
      <c r="AE8" s="154">
        <v>8.636068110257332</v>
      </c>
      <c r="AF8" s="154">
        <v>8.6589032494541271</v>
      </c>
      <c r="AG8" s="154">
        <v>8.6541193035888959</v>
      </c>
      <c r="AH8" s="154">
        <v>8.6892263069702018</v>
      </c>
      <c r="AI8" s="154">
        <v>8.7064842129703663</v>
      </c>
      <c r="AJ8" s="154">
        <v>8.713901561155712</v>
      </c>
      <c r="AK8" s="154">
        <v>8.7249828486492564</v>
      </c>
      <c r="AL8" s="154">
        <v>8.7561661104848252</v>
      </c>
      <c r="AM8" s="154">
        <v>8.8079977179965496</v>
      </c>
      <c r="AN8" s="154">
        <v>8.84372777607609</v>
      </c>
      <c r="AO8" s="154">
        <v>8.8784924251908048</v>
      </c>
      <c r="AP8" s="154">
        <v>8.8832827504190135</v>
      </c>
      <c r="AQ8" s="154">
        <v>8.8977633717788169</v>
      </c>
      <c r="AR8" s="154">
        <v>8.9063764026511052</v>
      </c>
      <c r="AS8" s="154">
        <v>8.9120856863243354</v>
      </c>
      <c r="AT8" s="154">
        <v>8.9342137730551752</v>
      </c>
      <c r="AU8" s="7"/>
      <c r="AV8" s="7"/>
      <c r="AW8" s="11" t="s">
        <v>44</v>
      </c>
      <c r="AX8" s="165" t="e">
        <f t="shared" si="0"/>
        <v>#N/A</v>
      </c>
      <c r="AY8" s="8" t="e">
        <f t="shared" si="1"/>
        <v>#N/A</v>
      </c>
      <c r="BA8" s="11" t="s">
        <v>602</v>
      </c>
      <c r="BB8" s="40">
        <v>-1.1430688576153525</v>
      </c>
      <c r="BC8" s="8">
        <v>0.86255430101824349</v>
      </c>
      <c r="BF8" s="31" t="s">
        <v>43</v>
      </c>
      <c r="BG8" s="32" t="s">
        <v>44</v>
      </c>
      <c r="BH8" s="40">
        <f t="shared" si="4"/>
        <v>0.52981168720648719</v>
      </c>
      <c r="BI8" s="40">
        <f t="shared" si="2"/>
        <v>0.5317184213294196</v>
      </c>
      <c r="BJ8" s="40">
        <f t="shared" si="2"/>
        <v>0.53131896184967287</v>
      </c>
      <c r="BK8" s="40">
        <f t="shared" si="2"/>
        <v>0.5342503966320119</v>
      </c>
      <c r="BL8" s="40">
        <f t="shared" si="2"/>
        <v>0.53569143178302558</v>
      </c>
      <c r="BM8" s="40">
        <f t="shared" si="2"/>
        <v>0.53631078035650193</v>
      </c>
      <c r="BN8" s="40">
        <f t="shared" si="2"/>
        <v>0.5372360678622129</v>
      </c>
      <c r="BO8" s="40">
        <f t="shared" si="2"/>
        <v>0.53983987022548297</v>
      </c>
      <c r="BP8" s="40">
        <f t="shared" si="2"/>
        <v>0.54416780945271193</v>
      </c>
      <c r="BQ8" s="40">
        <f t="shared" si="2"/>
        <v>0.54715126930235358</v>
      </c>
      <c r="BR8" s="40">
        <f t="shared" si="2"/>
        <v>0.55005411750343225</v>
      </c>
      <c r="BS8" s="40">
        <f t="shared" si="2"/>
        <v>0.55045410965998764</v>
      </c>
      <c r="BT8" s="40">
        <f t="shared" si="2"/>
        <v>0.55166324154353119</v>
      </c>
      <c r="BU8" s="40">
        <f t="shared" si="2"/>
        <v>0.5523824296213673</v>
      </c>
      <c r="BV8" s="40">
        <f t="shared" si="2"/>
        <v>0.55285915480808201</v>
      </c>
      <c r="BW8" s="40">
        <f t="shared" si="2"/>
        <v>0.55470685005010711</v>
      </c>
      <c r="BY8" s="31" t="s">
        <v>43</v>
      </c>
      <c r="BZ8" s="32" t="s">
        <v>44</v>
      </c>
      <c r="CA8" s="40">
        <f t="shared" si="5"/>
        <v>-0.17298963544001672</v>
      </c>
      <c r="CB8" s="40">
        <f t="shared" si="6"/>
        <v>-0.17882396528057976</v>
      </c>
      <c r="CC8" s="40">
        <f t="shared" si="7"/>
        <v>-0.18034155500584009</v>
      </c>
      <c r="CD8" s="40">
        <f t="shared" si="8"/>
        <v>-0.17937721503301918</v>
      </c>
      <c r="CE8" s="40">
        <f t="shared" si="9"/>
        <v>-0.1636078168785739</v>
      </c>
      <c r="CF8" s="40">
        <f t="shared" si="10"/>
        <v>-0.15573024875115543</v>
      </c>
      <c r="CG8" s="40">
        <f t="shared" si="11"/>
        <v>-0.13391257845975024</v>
      </c>
      <c r="CH8" s="40">
        <f t="shared" si="12"/>
        <v>-0.10676444591513867</v>
      </c>
      <c r="CI8" s="40">
        <f t="shared" si="13"/>
        <v>-0.11745269910622186</v>
      </c>
      <c r="CJ8" s="40">
        <f t="shared" si="14"/>
        <v>-9.7968078031442807E-2</v>
      </c>
      <c r="CK8" s="40">
        <f t="shared" si="15"/>
        <v>-8.5353995087068202E-2</v>
      </c>
      <c r="CL8" s="40">
        <f t="shared" si="16"/>
        <v>-6.3413245711294308E-2</v>
      </c>
      <c r="CM8" s="40">
        <f t="shared" si="17"/>
        <v>-5.550474871154093E-2</v>
      </c>
      <c r="CN8" s="40">
        <f t="shared" si="18"/>
        <v>-5.008516668834806E-2</v>
      </c>
      <c r="CO8" s="40">
        <f t="shared" si="19"/>
        <v>-4.2961469883550762E-2</v>
      </c>
      <c r="CP8" s="40">
        <f t="shared" si="20"/>
        <v>-4.4125374177683252E-2</v>
      </c>
      <c r="CR8" s="11"/>
      <c r="CS8" s="40"/>
    </row>
    <row r="9" spans="3:97">
      <c r="C9" s="150" t="s">
        <v>45</v>
      </c>
      <c r="D9" s="151" t="s">
        <v>46</v>
      </c>
      <c r="E9" s="159" t="e">
        <v>#N/A</v>
      </c>
      <c r="F9" s="159" t="e">
        <v>#N/A</v>
      </c>
      <c r="G9" s="159" t="e">
        <v>#N/A</v>
      </c>
      <c r="H9" s="159" t="e">
        <v>#N/A</v>
      </c>
      <c r="I9" s="159" t="e">
        <v>#N/A</v>
      </c>
      <c r="J9" s="159" t="e">
        <v>#N/A</v>
      </c>
      <c r="K9" s="159" t="e">
        <v>#N/A</v>
      </c>
      <c r="L9" s="159" t="e">
        <v>#N/A</v>
      </c>
      <c r="M9" s="159" t="e">
        <v>#N/A</v>
      </c>
      <c r="N9" s="159" t="e">
        <v>#N/A</v>
      </c>
      <c r="O9" s="159" t="e">
        <v>#N/A</v>
      </c>
      <c r="P9" s="159" t="e">
        <v>#N/A</v>
      </c>
      <c r="Q9" s="159" t="e">
        <v>#N/A</v>
      </c>
      <c r="R9" s="159" t="e">
        <v>#N/A</v>
      </c>
      <c r="S9" s="159" t="e">
        <v>#N/A</v>
      </c>
      <c r="T9" s="159" t="e">
        <v>#N/A</v>
      </c>
      <c r="U9" s="14">
        <v>4</v>
      </c>
      <c r="AE9" s="154">
        <v>10.285764168944425</v>
      </c>
      <c r="AF9" s="154">
        <v>10.316223376429134</v>
      </c>
      <c r="AG9" s="154">
        <v>10.346682583913843</v>
      </c>
      <c r="AH9" s="154">
        <v>10.377141791398552</v>
      </c>
      <c r="AI9" s="154">
        <v>10.407600998883259</v>
      </c>
      <c r="AJ9" s="154">
        <v>10.438060206367968</v>
      </c>
      <c r="AK9" s="154">
        <v>10.468519413852677</v>
      </c>
      <c r="AL9" s="154">
        <v>10.498978621337386</v>
      </c>
      <c r="AM9" s="154">
        <v>10.529437828822095</v>
      </c>
      <c r="AN9" s="154">
        <v>10.559897036306802</v>
      </c>
      <c r="AO9" s="154">
        <v>10.590356243791511</v>
      </c>
      <c r="AP9" s="154">
        <v>10.62081545127622</v>
      </c>
      <c r="AQ9" s="154">
        <v>10.651274658760929</v>
      </c>
      <c r="AR9" s="154">
        <v>10.681733866245636</v>
      </c>
      <c r="AS9" s="154">
        <v>10.712193073730345</v>
      </c>
      <c r="AT9" s="154">
        <v>10.742094818900213</v>
      </c>
      <c r="AU9" s="7"/>
      <c r="AV9" s="7"/>
      <c r="AW9" s="11" t="s">
        <v>46</v>
      </c>
      <c r="AX9" s="165">
        <f t="shared" si="0"/>
        <v>0.44240112584922286</v>
      </c>
      <c r="AY9" s="8">
        <f t="shared" si="1"/>
        <v>0.9076613633076358</v>
      </c>
      <c r="BA9" s="11" t="s">
        <v>180</v>
      </c>
      <c r="BB9" s="40">
        <v>-0.69954347172373499</v>
      </c>
      <c r="BC9" s="8">
        <v>0.35043915912549573</v>
      </c>
      <c r="BF9" s="31" t="s">
        <v>45</v>
      </c>
      <c r="BG9" s="32" t="s">
        <v>46</v>
      </c>
      <c r="BH9" s="40">
        <f t="shared" si="4"/>
        <v>0.66756130810685954</v>
      </c>
      <c r="BI9" s="40">
        <f t="shared" si="2"/>
        <v>0.67010465193183266</v>
      </c>
      <c r="BJ9" s="40">
        <f t="shared" si="2"/>
        <v>0.67264799575680589</v>
      </c>
      <c r="BK9" s="40">
        <f t="shared" si="2"/>
        <v>0.67519133958177913</v>
      </c>
      <c r="BL9" s="40">
        <f t="shared" si="2"/>
        <v>0.67773468340675214</v>
      </c>
      <c r="BM9" s="40">
        <f t="shared" si="2"/>
        <v>0.68027802723172537</v>
      </c>
      <c r="BN9" s="40">
        <f t="shared" si="2"/>
        <v>0.6828213710566986</v>
      </c>
      <c r="BO9" s="40">
        <f t="shared" si="2"/>
        <v>0.68536471488167172</v>
      </c>
      <c r="BP9" s="40">
        <f t="shared" si="2"/>
        <v>0.68790805870664495</v>
      </c>
      <c r="BQ9" s="40">
        <f t="shared" si="2"/>
        <v>0.69045140253161796</v>
      </c>
      <c r="BR9" s="40">
        <f t="shared" si="2"/>
        <v>0.6929947463565912</v>
      </c>
      <c r="BS9" s="40">
        <f t="shared" si="2"/>
        <v>0.69553809018156443</v>
      </c>
      <c r="BT9" s="40">
        <f t="shared" si="2"/>
        <v>0.69808143400653766</v>
      </c>
      <c r="BU9" s="40">
        <f t="shared" si="2"/>
        <v>0.70062477783151067</v>
      </c>
      <c r="BV9" s="40">
        <f t="shared" si="2"/>
        <v>0.7031681216564839</v>
      </c>
      <c r="BW9" s="40">
        <f t="shared" si="2"/>
        <v>0.70566491737816783</v>
      </c>
      <c r="BY9" s="31" t="s">
        <v>45</v>
      </c>
      <c r="BZ9" s="32" t="s">
        <v>46</v>
      </c>
      <c r="CA9" s="40" t="e">
        <f t="shared" si="5"/>
        <v>#N/A</v>
      </c>
      <c r="CB9" s="40" t="e">
        <f t="shared" si="6"/>
        <v>#N/A</v>
      </c>
      <c r="CC9" s="40" t="e">
        <f t="shared" si="7"/>
        <v>#N/A</v>
      </c>
      <c r="CD9" s="40" t="e">
        <f t="shared" si="8"/>
        <v>#N/A</v>
      </c>
      <c r="CE9" s="40" t="e">
        <f t="shared" si="9"/>
        <v>#N/A</v>
      </c>
      <c r="CF9" s="40" t="e">
        <f t="shared" si="10"/>
        <v>#N/A</v>
      </c>
      <c r="CG9" s="40" t="e">
        <f t="shared" si="11"/>
        <v>#N/A</v>
      </c>
      <c r="CH9" s="40" t="e">
        <f t="shared" si="12"/>
        <v>#N/A</v>
      </c>
      <c r="CI9" s="40" t="e">
        <f t="shared" si="13"/>
        <v>#N/A</v>
      </c>
      <c r="CJ9" s="40" t="e">
        <f t="shared" si="14"/>
        <v>#N/A</v>
      </c>
      <c r="CK9" s="40" t="e">
        <f t="shared" si="15"/>
        <v>#N/A</v>
      </c>
      <c r="CL9" s="40" t="e">
        <f t="shared" si="16"/>
        <v>#N/A</v>
      </c>
      <c r="CM9" s="40" t="e">
        <f t="shared" si="17"/>
        <v>#N/A</v>
      </c>
      <c r="CN9" s="40" t="e">
        <f t="shared" si="18"/>
        <v>#N/A</v>
      </c>
      <c r="CO9" s="40" t="e">
        <f t="shared" si="19"/>
        <v>#N/A</v>
      </c>
      <c r="CP9" s="40" t="e">
        <f t="shared" si="20"/>
        <v>#N/A</v>
      </c>
      <c r="CR9" s="11"/>
      <c r="CS9" s="40"/>
    </row>
    <row r="10" spans="3:97">
      <c r="C10" s="150" t="s">
        <v>47</v>
      </c>
      <c r="D10" s="151" t="s">
        <v>48</v>
      </c>
      <c r="E10" s="159">
        <v>0.23226569602787683</v>
      </c>
      <c r="F10" s="159">
        <v>0.23007768338921561</v>
      </c>
      <c r="G10" s="159">
        <v>0.22741978690378598</v>
      </c>
      <c r="H10" s="159">
        <v>0.22961205639389623</v>
      </c>
      <c r="I10" s="159">
        <v>0.21911461212400921</v>
      </c>
      <c r="J10" s="159">
        <v>0.21830564050482232</v>
      </c>
      <c r="K10" s="159">
        <v>0.24654577420503646</v>
      </c>
      <c r="L10" s="159">
        <v>0.27483250746724253</v>
      </c>
      <c r="M10" s="159">
        <v>0.29634714856462946</v>
      </c>
      <c r="N10" s="159">
        <v>0.30573604599224569</v>
      </c>
      <c r="O10" s="159">
        <v>0.31953558466140974</v>
      </c>
      <c r="P10" s="159">
        <v>0.34464400412457263</v>
      </c>
      <c r="Q10" s="159">
        <v>0.36166434341501486</v>
      </c>
      <c r="R10" s="159">
        <v>0.38593527049918513</v>
      </c>
      <c r="S10" s="159">
        <v>0.39190550971122623</v>
      </c>
      <c r="T10" s="159">
        <v>0.40159065241952696</v>
      </c>
      <c r="U10" s="14">
        <v>2</v>
      </c>
      <c r="AE10" s="154">
        <v>7.6716663827309626</v>
      </c>
      <c r="AF10" s="154">
        <v>7.7504008495667351</v>
      </c>
      <c r="AG10" s="154">
        <v>7.8010769536457572</v>
      </c>
      <c r="AH10" s="154">
        <v>7.8423531072101929</v>
      </c>
      <c r="AI10" s="154">
        <v>7.8488440009765696</v>
      </c>
      <c r="AJ10" s="154">
        <v>7.8512819134091369</v>
      </c>
      <c r="AK10" s="154">
        <v>7.8528986697269358</v>
      </c>
      <c r="AL10" s="154">
        <v>7.9574404603098365</v>
      </c>
      <c r="AM10" s="154">
        <v>7.958645225870308</v>
      </c>
      <c r="AN10" s="154">
        <v>8.0338996272510226</v>
      </c>
      <c r="AO10" s="154">
        <v>8.1918764374311035</v>
      </c>
      <c r="AP10" s="154">
        <v>8.3341738117252309</v>
      </c>
      <c r="AQ10" s="154">
        <v>8.4919487990332492</v>
      </c>
      <c r="AR10" s="154">
        <v>8.5908027994940479</v>
      </c>
      <c r="AS10" s="154">
        <v>8.571242389289301</v>
      </c>
      <c r="AT10" s="154">
        <v>8.6378661172993567</v>
      </c>
      <c r="AU10" s="7"/>
      <c r="AV10" s="7"/>
      <c r="AW10" s="11" t="s">
        <v>48</v>
      </c>
      <c r="AX10" s="165" t="e">
        <f t="shared" si="0"/>
        <v>#N/A</v>
      </c>
      <c r="AY10" s="8" t="e">
        <f t="shared" si="1"/>
        <v>#N/A</v>
      </c>
      <c r="BA10" s="11" t="s">
        <v>381</v>
      </c>
      <c r="BB10" s="40">
        <v>-0.66983502702935915</v>
      </c>
      <c r="BC10" s="8">
        <v>0.25236909486505549</v>
      </c>
      <c r="BF10" s="31" t="s">
        <v>47</v>
      </c>
      <c r="BG10" s="32" t="s">
        <v>48</v>
      </c>
      <c r="BH10" s="40">
        <f t="shared" si="4"/>
        <v>0.44928414295803543</v>
      </c>
      <c r="BI10" s="40">
        <f t="shared" si="2"/>
        <v>0.45585847093882237</v>
      </c>
      <c r="BJ10" s="40">
        <f t="shared" si="2"/>
        <v>0.46008992562942075</v>
      </c>
      <c r="BK10" s="40">
        <f t="shared" si="2"/>
        <v>0.46353648445205109</v>
      </c>
      <c r="BL10" s="40">
        <f t="shared" si="2"/>
        <v>0.46407847408154357</v>
      </c>
      <c r="BM10" s="40">
        <f t="shared" si="2"/>
        <v>0.46428203976966298</v>
      </c>
      <c r="BN10" s="40">
        <f t="shared" si="2"/>
        <v>0.46441703892219921</v>
      </c>
      <c r="BO10" s="40">
        <f t="shared" si="2"/>
        <v>0.47314627843587131</v>
      </c>
      <c r="BP10" s="40">
        <f t="shared" si="2"/>
        <v>0.47324687636017071</v>
      </c>
      <c r="BQ10" s="40">
        <f t="shared" si="2"/>
        <v>0.47953061887546045</v>
      </c>
      <c r="BR10" s="40">
        <f t="shared" si="2"/>
        <v>0.4927216825254972</v>
      </c>
      <c r="BS10" s="40">
        <f t="shared" si="2"/>
        <v>0.50460351327905684</v>
      </c>
      <c r="BT10" s="40">
        <f t="shared" si="2"/>
        <v>0.5177777247192763</v>
      </c>
      <c r="BU10" s="40">
        <f t="shared" si="2"/>
        <v>0.52603203375775298</v>
      </c>
      <c r="BV10" s="40">
        <f t="shared" si="2"/>
        <v>0.52439873950565663</v>
      </c>
      <c r="BW10" s="40">
        <f t="shared" si="2"/>
        <v>0.52996182079449627</v>
      </c>
      <c r="BY10" s="31" t="s">
        <v>47</v>
      </c>
      <c r="BZ10" s="32" t="s">
        <v>48</v>
      </c>
      <c r="CA10" s="40">
        <f t="shared" si="5"/>
        <v>-0.21701844693015859</v>
      </c>
      <c r="CB10" s="40">
        <f t="shared" si="6"/>
        <v>-0.22578078754960676</v>
      </c>
      <c r="CC10" s="40">
        <f t="shared" si="7"/>
        <v>-0.23267013872563477</v>
      </c>
      <c r="CD10" s="40">
        <f t="shared" si="8"/>
        <v>-0.23392442805815486</v>
      </c>
      <c r="CE10" s="40">
        <f t="shared" si="9"/>
        <v>-0.24496386195753436</v>
      </c>
      <c r="CF10" s="40">
        <f t="shared" si="10"/>
        <v>-0.24597639926484066</v>
      </c>
      <c r="CG10" s="40">
        <f t="shared" si="11"/>
        <v>-0.21787126471716275</v>
      </c>
      <c r="CH10" s="40">
        <f t="shared" si="12"/>
        <v>-0.19831377096862879</v>
      </c>
      <c r="CI10" s="40">
        <f t="shared" si="13"/>
        <v>-0.17689972779554125</v>
      </c>
      <c r="CJ10" s="40">
        <f t="shared" si="14"/>
        <v>-0.17379457288321476</v>
      </c>
      <c r="CK10" s="40">
        <f t="shared" si="15"/>
        <v>-0.17318609786408745</v>
      </c>
      <c r="CL10" s="40">
        <f t="shared" si="16"/>
        <v>-0.1599595091544842</v>
      </c>
      <c r="CM10" s="40">
        <f t="shared" si="17"/>
        <v>-0.15611338130426144</v>
      </c>
      <c r="CN10" s="40">
        <f t="shared" si="18"/>
        <v>-0.14009676325856785</v>
      </c>
      <c r="CO10" s="40">
        <f t="shared" si="19"/>
        <v>-0.1324932297944304</v>
      </c>
      <c r="CP10" s="40">
        <f t="shared" si="20"/>
        <v>-0.12837116837496931</v>
      </c>
      <c r="CR10" s="11"/>
      <c r="CS10" s="40"/>
    </row>
    <row r="11" spans="3:97">
      <c r="C11" s="150" t="s">
        <v>49</v>
      </c>
      <c r="D11" s="151" t="s">
        <v>50</v>
      </c>
      <c r="E11" s="159" t="e">
        <v>#N/A</v>
      </c>
      <c r="F11" s="159" t="e">
        <v>#N/A</v>
      </c>
      <c r="G11" s="159" t="e">
        <v>#N/A</v>
      </c>
      <c r="H11" s="159" t="e">
        <v>#N/A</v>
      </c>
      <c r="I11" s="159" t="e">
        <v>#N/A</v>
      </c>
      <c r="J11" s="159" t="e">
        <v>#N/A</v>
      </c>
      <c r="K11" s="159" t="e">
        <v>#N/A</v>
      </c>
      <c r="L11" s="159" t="e">
        <v>#N/A</v>
      </c>
      <c r="M11" s="159" t="e">
        <v>#N/A</v>
      </c>
      <c r="N11" s="159" t="e">
        <v>#N/A</v>
      </c>
      <c r="O11" s="159" t="e">
        <v>#N/A</v>
      </c>
      <c r="P11" s="159" t="e">
        <v>#N/A</v>
      </c>
      <c r="Q11" s="159" t="e">
        <v>#N/A</v>
      </c>
      <c r="R11" s="159" t="e">
        <v>#N/A</v>
      </c>
      <c r="S11" s="159" t="e">
        <v>#N/A</v>
      </c>
      <c r="T11" s="159" t="e">
        <v>#N/A</v>
      </c>
      <c r="U11" s="14">
        <v>4</v>
      </c>
      <c r="AE11" s="154">
        <v>9.454256334332932</v>
      </c>
      <c r="AF11" s="154">
        <v>9.4932685556240273</v>
      </c>
      <c r="AG11" s="154">
        <v>9.5147345641160186</v>
      </c>
      <c r="AH11" s="154">
        <v>9.5324240828081983</v>
      </c>
      <c r="AI11" s="154">
        <v>9.5489019968809483</v>
      </c>
      <c r="AJ11" s="154">
        <v>9.5416847351701382</v>
      </c>
      <c r="AK11" s="154">
        <v>9.5439949537719109</v>
      </c>
      <c r="AL11" s="154">
        <v>9.5516963771277137</v>
      </c>
      <c r="AM11" s="154">
        <v>9.5858349018686209</v>
      </c>
      <c r="AN11" s="154">
        <v>9.6396596249431727</v>
      </c>
      <c r="AO11" s="154">
        <v>9.6672361521241861</v>
      </c>
      <c r="AP11" s="154">
        <v>9.7790797361988115</v>
      </c>
      <c r="AQ11" s="154">
        <v>9.8538643664774206</v>
      </c>
      <c r="AR11" s="154">
        <v>9.8440615641190821</v>
      </c>
      <c r="AS11" s="154">
        <v>9.7440259586829345</v>
      </c>
      <c r="AT11" s="154">
        <v>9.770735489715646</v>
      </c>
      <c r="AU11" s="7"/>
      <c r="AV11" s="7"/>
      <c r="AW11" s="11" t="s">
        <v>50</v>
      </c>
      <c r="AX11" s="165">
        <f t="shared" si="0"/>
        <v>2.9792545180360216E-2</v>
      </c>
      <c r="AY11" s="8">
        <f t="shared" si="1"/>
        <v>3.6025605700097628E-2</v>
      </c>
      <c r="BA11" s="11" t="s">
        <v>93</v>
      </c>
      <c r="BB11" s="40">
        <v>-0.57287866057835546</v>
      </c>
      <c r="BC11" s="8">
        <v>0.27461276938785306</v>
      </c>
      <c r="BF11" s="31" t="s">
        <v>49</v>
      </c>
      <c r="BG11" s="32" t="s">
        <v>50</v>
      </c>
      <c r="BH11" s="40">
        <f t="shared" si="4"/>
        <v>0.59813040391679984</v>
      </c>
      <c r="BI11" s="40">
        <f t="shared" si="2"/>
        <v>0.60138792439460631</v>
      </c>
      <c r="BJ11" s="40">
        <f t="shared" si="2"/>
        <v>0.6031803361036876</v>
      </c>
      <c r="BK11" s="40">
        <f t="shared" si="2"/>
        <v>0.60465741091448455</v>
      </c>
      <c r="BL11" s="40">
        <f t="shared" si="2"/>
        <v>0.60603331673955918</v>
      </c>
      <c r="BM11" s="40">
        <f t="shared" si="2"/>
        <v>0.60543067538670658</v>
      </c>
      <c r="BN11" s="40">
        <f t="shared" si="2"/>
        <v>0.60562357863995453</v>
      </c>
      <c r="BO11" s="40">
        <f t="shared" si="2"/>
        <v>0.60626664749016412</v>
      </c>
      <c r="BP11" s="40">
        <f t="shared" si="2"/>
        <v>0.60911721430602983</v>
      </c>
      <c r="BQ11" s="40">
        <f t="shared" si="2"/>
        <v>0.61361157868275495</v>
      </c>
      <c r="BR11" s="40">
        <f t="shared" si="2"/>
        <v>0.61591421870236951</v>
      </c>
      <c r="BS11" s="40">
        <f t="shared" si="2"/>
        <v>0.62525315797260084</v>
      </c>
      <c r="BT11" s="40">
        <f t="shared" si="2"/>
        <v>0.63149767460086459</v>
      </c>
      <c r="BU11" s="40">
        <f t="shared" si="2"/>
        <v>0.63067914060394337</v>
      </c>
      <c r="BV11" s="40">
        <f t="shared" si="2"/>
        <v>0.62232616755002501</v>
      </c>
      <c r="BW11" s="40">
        <f t="shared" si="2"/>
        <v>0.62455641339125645</v>
      </c>
      <c r="BY11" s="31" t="s">
        <v>49</v>
      </c>
      <c r="BZ11" s="32" t="s">
        <v>50</v>
      </c>
      <c r="CA11" s="40" t="e">
        <f t="shared" si="5"/>
        <v>#N/A</v>
      </c>
      <c r="CB11" s="40" t="e">
        <f t="shared" si="6"/>
        <v>#N/A</v>
      </c>
      <c r="CC11" s="40" t="e">
        <f t="shared" si="7"/>
        <v>#N/A</v>
      </c>
      <c r="CD11" s="40" t="e">
        <f t="shared" si="8"/>
        <v>#N/A</v>
      </c>
      <c r="CE11" s="40" t="e">
        <f t="shared" si="9"/>
        <v>#N/A</v>
      </c>
      <c r="CF11" s="40" t="e">
        <f t="shared" si="10"/>
        <v>#N/A</v>
      </c>
      <c r="CG11" s="40" t="e">
        <f t="shared" si="11"/>
        <v>#N/A</v>
      </c>
      <c r="CH11" s="40" t="e">
        <f t="shared" si="12"/>
        <v>#N/A</v>
      </c>
      <c r="CI11" s="40" t="e">
        <f t="shared" si="13"/>
        <v>#N/A</v>
      </c>
      <c r="CJ11" s="40" t="e">
        <f t="shared" si="14"/>
        <v>#N/A</v>
      </c>
      <c r="CK11" s="40" t="e">
        <f t="shared" si="15"/>
        <v>#N/A</v>
      </c>
      <c r="CL11" s="40" t="e">
        <f t="shared" si="16"/>
        <v>#N/A</v>
      </c>
      <c r="CM11" s="40" t="e">
        <f t="shared" si="17"/>
        <v>#N/A</v>
      </c>
      <c r="CN11" s="40" t="e">
        <f t="shared" si="18"/>
        <v>#N/A</v>
      </c>
      <c r="CO11" s="40" t="e">
        <f t="shared" si="19"/>
        <v>#N/A</v>
      </c>
      <c r="CP11" s="40" t="e">
        <f t="shared" si="20"/>
        <v>#N/A</v>
      </c>
      <c r="CR11" s="11"/>
      <c r="CS11" s="40"/>
    </row>
    <row r="12" spans="3:97">
      <c r="C12" s="150" t="s">
        <v>51</v>
      </c>
      <c r="D12" s="151" t="s">
        <v>52</v>
      </c>
      <c r="E12" s="159">
        <v>0.58130546058227994</v>
      </c>
      <c r="F12" s="159">
        <v>0.60357178707134118</v>
      </c>
      <c r="G12" s="159">
        <v>0.60598252170039724</v>
      </c>
      <c r="H12" s="159">
        <v>0.60238389647067936</v>
      </c>
      <c r="I12" s="159">
        <v>0.60607777856590728</v>
      </c>
      <c r="J12" s="159">
        <v>0.61002669543114807</v>
      </c>
      <c r="K12" s="159">
        <v>0.59322584950504209</v>
      </c>
      <c r="L12" s="159">
        <v>0.55240412461437383</v>
      </c>
      <c r="M12" s="159">
        <v>0.55616153650868227</v>
      </c>
      <c r="N12" s="159">
        <v>0.55627981087154688</v>
      </c>
      <c r="O12" s="159">
        <v>0.57043852093525027</v>
      </c>
      <c r="P12" s="159">
        <v>0.60277233880320191</v>
      </c>
      <c r="Q12" s="159">
        <v>0.60971702390528382</v>
      </c>
      <c r="R12" s="159">
        <v>0.60458122316412288</v>
      </c>
      <c r="S12" s="159">
        <v>0.59938919582766359</v>
      </c>
      <c r="T12" s="159">
        <v>0.59294934536494215</v>
      </c>
      <c r="U12" s="14">
        <v>3</v>
      </c>
      <c r="AE12" s="154">
        <v>9.1712300347453031</v>
      </c>
      <c r="AF12" s="154">
        <v>9.2121421644310804</v>
      </c>
      <c r="AG12" s="154">
        <v>9.2774784148920961</v>
      </c>
      <c r="AH12" s="154">
        <v>9.3029914671115108</v>
      </c>
      <c r="AI12" s="154">
        <v>9.2568714317202705</v>
      </c>
      <c r="AJ12" s="154">
        <v>9.2379724150340632</v>
      </c>
      <c r="AK12" s="154">
        <v>9.1826677909016343</v>
      </c>
      <c r="AL12" s="154">
        <v>9.0577584826295521</v>
      </c>
      <c r="AM12" s="154">
        <v>9.1332722869910157</v>
      </c>
      <c r="AN12" s="154">
        <v>9.2105955824232471</v>
      </c>
      <c r="AO12" s="154">
        <v>9.2890868912523583</v>
      </c>
      <c r="AP12" s="154">
        <v>9.3607507154649028</v>
      </c>
      <c r="AQ12" s="154">
        <v>9.4339429067913247</v>
      </c>
      <c r="AR12" s="154">
        <v>9.4894510114689439</v>
      </c>
      <c r="AS12" s="154">
        <v>9.4881020571635108</v>
      </c>
      <c r="AT12" s="154">
        <v>9.5065566838664672</v>
      </c>
      <c r="AU12" s="7"/>
      <c r="AV12" s="7"/>
      <c r="AW12" s="11" t="s">
        <v>52</v>
      </c>
      <c r="AX12" s="165">
        <f t="shared" si="0"/>
        <v>0.39116721347068045</v>
      </c>
      <c r="AY12" s="8">
        <f t="shared" si="1"/>
        <v>0.47397155019585063</v>
      </c>
      <c r="BA12" s="11" t="s">
        <v>158</v>
      </c>
      <c r="BB12" s="40">
        <v>-0.45246445575141275</v>
      </c>
      <c r="BC12" s="8">
        <v>0.37455286888044909</v>
      </c>
      <c r="BF12" s="31" t="s">
        <v>51</v>
      </c>
      <c r="BG12" s="32" t="s">
        <v>52</v>
      </c>
      <c r="BH12" s="40">
        <f t="shared" si="4"/>
        <v>0.57449770790123278</v>
      </c>
      <c r="BI12" s="40">
        <f t="shared" si="2"/>
        <v>0.57791387072999523</v>
      </c>
      <c r="BJ12" s="40">
        <f t="shared" si="2"/>
        <v>0.58336944764349008</v>
      </c>
      <c r="BK12" s="40">
        <f t="shared" si="2"/>
        <v>0.58549978750381115</v>
      </c>
      <c r="BL12" s="40">
        <f t="shared" si="2"/>
        <v>0.58164876454864256</v>
      </c>
      <c r="BM12" s="40">
        <f t="shared" si="2"/>
        <v>0.58007069665534428</v>
      </c>
      <c r="BN12" s="40">
        <f t="shared" si="2"/>
        <v>0.57545276054028649</v>
      </c>
      <c r="BO12" s="40">
        <f t="shared" si="2"/>
        <v>0.5650228332995676</v>
      </c>
      <c r="BP12" s="40">
        <f t="shared" si="2"/>
        <v>0.57132823596374982</v>
      </c>
      <c r="BQ12" s="40">
        <f t="shared" si="2"/>
        <v>0.57778473113234119</v>
      </c>
      <c r="BR12" s="40">
        <f t="shared" si="2"/>
        <v>0.58433875541957192</v>
      </c>
      <c r="BS12" s="40">
        <f t="shared" si="2"/>
        <v>0.59032268474131944</v>
      </c>
      <c r="BT12" s="40">
        <f t="shared" si="2"/>
        <v>0.59643423271707563</v>
      </c>
      <c r="BU12" s="40">
        <f t="shared" si="2"/>
        <v>0.60106915945765682</v>
      </c>
      <c r="BV12" s="40">
        <f t="shared" si="2"/>
        <v>0.60095652177315317</v>
      </c>
      <c r="BW12" s="40">
        <f t="shared" si="2"/>
        <v>0.60249748310285001</v>
      </c>
      <c r="BY12" s="31" t="s">
        <v>51</v>
      </c>
      <c r="BZ12" s="32" t="s">
        <v>52</v>
      </c>
      <c r="CA12" s="40">
        <f t="shared" si="5"/>
        <v>6.8077526810471634E-3</v>
      </c>
      <c r="CB12" s="40">
        <f t="shared" si="6"/>
        <v>2.5657916341345954E-2</v>
      </c>
      <c r="CC12" s="40">
        <f t="shared" si="7"/>
        <v>2.2613074056907156E-2</v>
      </c>
      <c r="CD12" s="40">
        <f t="shared" si="8"/>
        <v>1.6884108966868205E-2</v>
      </c>
      <c r="CE12" s="40">
        <f t="shared" si="9"/>
        <v>2.4429014017264716E-2</v>
      </c>
      <c r="CF12" s="40">
        <f t="shared" si="10"/>
        <v>2.9955998775803794E-2</v>
      </c>
      <c r="CG12" s="40">
        <f t="shared" si="11"/>
        <v>1.7773088964755601E-2</v>
      </c>
      <c r="CH12" s="40">
        <f t="shared" si="12"/>
        <v>-1.2618708685193769E-2</v>
      </c>
      <c r="CI12" s="40">
        <f t="shared" si="13"/>
        <v>-1.5166699455067545E-2</v>
      </c>
      <c r="CJ12" s="40">
        <f t="shared" si="14"/>
        <v>-2.1504920260794314E-2</v>
      </c>
      <c r="CK12" s="40">
        <f t="shared" si="15"/>
        <v>-1.390023448432165E-2</v>
      </c>
      <c r="CL12" s="40">
        <f t="shared" si="16"/>
        <v>1.2449654061882476E-2</v>
      </c>
      <c r="CM12" s="40">
        <f t="shared" si="17"/>
        <v>1.3282791188208187E-2</v>
      </c>
      <c r="CN12" s="40">
        <f t="shared" si="18"/>
        <v>3.512063706466062E-3</v>
      </c>
      <c r="CO12" s="40">
        <f t="shared" si="19"/>
        <v>-1.5673259454895838E-3</v>
      </c>
      <c r="CP12" s="40">
        <f t="shared" si="20"/>
        <v>-9.548137737907858E-3</v>
      </c>
      <c r="CR12" s="11"/>
      <c r="CS12" s="40"/>
    </row>
    <row r="13" spans="3:97">
      <c r="C13" s="150" t="s">
        <v>53</v>
      </c>
      <c r="D13" s="151" t="s">
        <v>54</v>
      </c>
      <c r="E13" s="159">
        <v>0.43338888767817069</v>
      </c>
      <c r="F13" s="159">
        <v>0.43772814586684033</v>
      </c>
      <c r="G13" s="159">
        <v>0.43561860272166608</v>
      </c>
      <c r="H13" s="159">
        <v>0.44589728459331673</v>
      </c>
      <c r="I13" s="159">
        <v>0.45299176297108806</v>
      </c>
      <c r="J13" s="159">
        <v>0.48330665165648107</v>
      </c>
      <c r="K13" s="159">
        <v>0.50726800656316484</v>
      </c>
      <c r="L13" s="159">
        <v>0.52647328466004606</v>
      </c>
      <c r="M13" s="159">
        <v>0.5350023417439751</v>
      </c>
      <c r="N13" s="159">
        <v>0.54641943307063268</v>
      </c>
      <c r="O13" s="159">
        <v>0.56056861233169841</v>
      </c>
      <c r="P13" s="159">
        <v>0.58137728536523392</v>
      </c>
      <c r="Q13" s="159">
        <v>0.60295576587938793</v>
      </c>
      <c r="R13" s="159">
        <v>0.63570622902134699</v>
      </c>
      <c r="S13" s="159">
        <v>0.64182897387492266</v>
      </c>
      <c r="T13" s="159">
        <v>0.64202089022066788</v>
      </c>
      <c r="U13" s="14">
        <v>2</v>
      </c>
      <c r="AE13" s="154">
        <v>7.4413906794311258</v>
      </c>
      <c r="AF13" s="154">
        <v>7.5143425305947673</v>
      </c>
      <c r="AG13" s="154">
        <v>7.5588694395262497</v>
      </c>
      <c r="AH13" s="154">
        <v>7.6375883679201904</v>
      </c>
      <c r="AI13" s="154">
        <v>7.6760396889322982</v>
      </c>
      <c r="AJ13" s="154">
        <v>7.7381073597712033</v>
      </c>
      <c r="AK13" s="154">
        <v>7.8331566063087621</v>
      </c>
      <c r="AL13" s="154">
        <v>7.9585997457375841</v>
      </c>
      <c r="AM13" s="154">
        <v>8.0898332182596064</v>
      </c>
      <c r="AN13" s="154">
        <v>8.189064355574283</v>
      </c>
      <c r="AO13" s="154">
        <v>8.318209289615341</v>
      </c>
      <c r="AP13" s="154">
        <v>8.4410376731539785</v>
      </c>
      <c r="AQ13" s="154">
        <v>8.5681362945003219</v>
      </c>
      <c r="AR13" s="154">
        <v>8.6324159537376257</v>
      </c>
      <c r="AS13" s="154">
        <v>8.4750271659629792</v>
      </c>
      <c r="AT13" s="154">
        <v>8.5599103684435818</v>
      </c>
      <c r="AU13" s="7"/>
      <c r="AV13" s="7"/>
      <c r="AW13" s="11" t="s">
        <v>54</v>
      </c>
      <c r="AX13" s="165">
        <f t="shared" si="0"/>
        <v>7.5557327130762006E-2</v>
      </c>
      <c r="AY13" s="8">
        <f t="shared" si="1"/>
        <v>0.96253456731089515</v>
      </c>
      <c r="BA13" s="11" t="s">
        <v>417</v>
      </c>
      <c r="BB13" s="40">
        <v>-0.41268781656314268</v>
      </c>
      <c r="BC13" s="8">
        <v>0.65442212710993031</v>
      </c>
      <c r="BF13" s="31" t="s">
        <v>53</v>
      </c>
      <c r="BG13" s="32" t="s">
        <v>54</v>
      </c>
      <c r="BH13" s="40">
        <f t="shared" si="4"/>
        <v>0.43005612173249896</v>
      </c>
      <c r="BI13" s="40">
        <f t="shared" si="2"/>
        <v>0.43614760130466312</v>
      </c>
      <c r="BJ13" s="40">
        <f t="shared" si="2"/>
        <v>0.43986559820044191</v>
      </c>
      <c r="BK13" s="40">
        <f t="shared" si="2"/>
        <v>0.44643862872133588</v>
      </c>
      <c r="BL13" s="40">
        <f t="shared" si="2"/>
        <v>0.44964931402584696</v>
      </c>
      <c r="BM13" s="40">
        <f t="shared" si="2"/>
        <v>0.45483196454089547</v>
      </c>
      <c r="BN13" s="40">
        <f t="shared" si="2"/>
        <v>0.46276857662678161</v>
      </c>
      <c r="BO13" s="40">
        <f t="shared" si="2"/>
        <v>0.47324307876908833</v>
      </c>
      <c r="BP13" s="40">
        <f t="shared" si="2"/>
        <v>0.48420107372467713</v>
      </c>
      <c r="BQ13" s="40">
        <f t="shared" si="2"/>
        <v>0.49248687369045263</v>
      </c>
      <c r="BR13" s="40">
        <f t="shared" si="2"/>
        <v>0.50327047568288097</v>
      </c>
      <c r="BS13" s="40">
        <f t="shared" si="2"/>
        <v>0.51352664570835727</v>
      </c>
      <c r="BT13" s="40">
        <f t="shared" si="2"/>
        <v>0.52413938059077692</v>
      </c>
      <c r="BU13" s="40">
        <f t="shared" si="2"/>
        <v>0.52950673213709176</v>
      </c>
      <c r="BV13" s="40">
        <f t="shared" si="2"/>
        <v>0.51636476835790879</v>
      </c>
      <c r="BW13" s="40">
        <f t="shared" si="2"/>
        <v>0.52345251576503904</v>
      </c>
      <c r="BY13" s="31" t="s">
        <v>53</v>
      </c>
      <c r="BZ13" s="32" t="s">
        <v>54</v>
      </c>
      <c r="CA13" s="40">
        <f t="shared" si="5"/>
        <v>3.3327659456717229E-3</v>
      </c>
      <c r="CB13" s="40">
        <f t="shared" si="6"/>
        <v>1.5805445621772107E-3</v>
      </c>
      <c r="CC13" s="40">
        <f t="shared" si="7"/>
        <v>-4.2469954787758279E-3</v>
      </c>
      <c r="CD13" s="40">
        <f t="shared" si="8"/>
        <v>-5.4134412801914999E-4</v>
      </c>
      <c r="CE13" s="40">
        <f t="shared" si="9"/>
        <v>3.3424489452411055E-3</v>
      </c>
      <c r="CF13" s="40">
        <f t="shared" si="10"/>
        <v>2.8474687115585595E-2</v>
      </c>
      <c r="CG13" s="40">
        <f t="shared" si="11"/>
        <v>4.4499429936383228E-2</v>
      </c>
      <c r="CH13" s="40">
        <f t="shared" si="12"/>
        <v>5.3230205890957727E-2</v>
      </c>
      <c r="CI13" s="40">
        <f t="shared" si="13"/>
        <v>5.0801268019297963E-2</v>
      </c>
      <c r="CJ13" s="40">
        <f t="shared" si="14"/>
        <v>5.3932559380180045E-2</v>
      </c>
      <c r="CK13" s="40">
        <f t="shared" si="15"/>
        <v>5.7298136648817444E-2</v>
      </c>
      <c r="CL13" s="40">
        <f t="shared" si="16"/>
        <v>6.7850639656876655E-2</v>
      </c>
      <c r="CM13" s="40">
        <f t="shared" si="17"/>
        <v>7.8816385288611013E-2</v>
      </c>
      <c r="CN13" s="40">
        <f t="shared" si="18"/>
        <v>0.10619949688425523</v>
      </c>
      <c r="CO13" s="40">
        <f t="shared" si="19"/>
        <v>0.12546420551701387</v>
      </c>
      <c r="CP13" s="40">
        <f t="shared" si="20"/>
        <v>0.11856837445562884</v>
      </c>
      <c r="CR13" s="11"/>
      <c r="CS13" s="40"/>
    </row>
    <row r="14" spans="3:97">
      <c r="C14" s="150" t="s">
        <v>55</v>
      </c>
      <c r="D14" s="151" t="s">
        <v>56</v>
      </c>
      <c r="E14" s="159">
        <v>0.74283722504046923</v>
      </c>
      <c r="F14" s="159">
        <v>0.74868323123863145</v>
      </c>
      <c r="G14" s="159">
        <v>0.75468928646601541</v>
      </c>
      <c r="H14" s="159">
        <v>0.75910113418727065</v>
      </c>
      <c r="I14" s="159">
        <v>0.76652245885021797</v>
      </c>
      <c r="J14" s="159">
        <v>0.77988630024108196</v>
      </c>
      <c r="K14" s="159">
        <v>0.78805063707879552</v>
      </c>
      <c r="L14" s="159">
        <v>0.7967745288734509</v>
      </c>
      <c r="M14" s="159">
        <v>0.7991259816752998</v>
      </c>
      <c r="N14" s="159">
        <v>0.81348507377497803</v>
      </c>
      <c r="O14" s="159">
        <v>0.8137006140080002</v>
      </c>
      <c r="P14" s="159">
        <v>0.81789813500745445</v>
      </c>
      <c r="Q14" s="159">
        <v>0.82592560346138399</v>
      </c>
      <c r="R14" s="159">
        <v>0.83526408480922731</v>
      </c>
      <c r="S14" s="159">
        <v>0.83460517243357091</v>
      </c>
      <c r="T14" s="159">
        <v>0.83365671707053224</v>
      </c>
      <c r="U14" s="14">
        <v>5</v>
      </c>
      <c r="AE14" s="154">
        <v>10.147517461331653</v>
      </c>
      <c r="AF14" s="154">
        <v>10.175329310680677</v>
      </c>
      <c r="AG14" s="154">
        <v>10.202400798499255</v>
      </c>
      <c r="AH14" s="154">
        <v>10.23532536410217</v>
      </c>
      <c r="AI14" s="154">
        <v>10.27421352294224</v>
      </c>
      <c r="AJ14" s="154">
        <v>10.301030847129759</v>
      </c>
      <c r="AK14" s="154">
        <v>10.307153517215362</v>
      </c>
      <c r="AL14" s="154">
        <v>10.332532316281833</v>
      </c>
      <c r="AM14" s="154">
        <v>10.35130350112137</v>
      </c>
      <c r="AN14" s="154">
        <v>10.380275550225306</v>
      </c>
      <c r="AO14" s="154">
        <v>10.395082508266063</v>
      </c>
      <c r="AP14" s="154">
        <v>10.410567868820021</v>
      </c>
      <c r="AQ14" s="154">
        <v>10.429638363983937</v>
      </c>
      <c r="AR14" s="154">
        <v>10.449352409435354</v>
      </c>
      <c r="AS14" s="154">
        <v>10.441707043180715</v>
      </c>
      <c r="AT14" s="154">
        <v>10.462992028858789</v>
      </c>
      <c r="AU14" s="7"/>
      <c r="AV14" s="7"/>
      <c r="AW14" s="11" t="s">
        <v>56</v>
      </c>
      <c r="AX14" s="165">
        <f t="shared" si="0"/>
        <v>0.26569452671243343</v>
      </c>
      <c r="AY14" s="8">
        <f t="shared" si="1"/>
        <v>0.89297905181554982</v>
      </c>
      <c r="BA14" s="11" t="s">
        <v>146</v>
      </c>
      <c r="BB14" s="40">
        <v>-0.41179339105889518</v>
      </c>
      <c r="BC14" s="8">
        <v>0.59673717078719901</v>
      </c>
      <c r="BF14" s="31" t="s">
        <v>55</v>
      </c>
      <c r="BG14" s="32" t="s">
        <v>56</v>
      </c>
      <c r="BH14" s="40">
        <f t="shared" si="4"/>
        <v>0.65601770802119297</v>
      </c>
      <c r="BI14" s="40">
        <f t="shared" si="2"/>
        <v>0.65833999744183658</v>
      </c>
      <c r="BJ14" s="40">
        <f t="shared" si="2"/>
        <v>0.66060046667468786</v>
      </c>
      <c r="BK14" s="40">
        <f t="shared" si="2"/>
        <v>0.66334966790253125</v>
      </c>
      <c r="BL14" s="40">
        <f t="shared" si="2"/>
        <v>0.66659682916567708</v>
      </c>
      <c r="BM14" s="40">
        <f t="shared" si="2"/>
        <v>0.66883607573533488</v>
      </c>
      <c r="BN14" s="40">
        <f t="shared" si="2"/>
        <v>0.66934731868748276</v>
      </c>
      <c r="BO14" s="40">
        <f t="shared" si="2"/>
        <v>0.67146644840953307</v>
      </c>
      <c r="BP14" s="40">
        <f t="shared" si="2"/>
        <v>0.67303384234363439</v>
      </c>
      <c r="BQ14" s="40">
        <f t="shared" si="2"/>
        <v>0.67545300844381306</v>
      </c>
      <c r="BR14" s="40">
        <f t="shared" si="2"/>
        <v>0.67668938944021628</v>
      </c>
      <c r="BS14" s="40">
        <f t="shared" si="2"/>
        <v>0.67798241704647177</v>
      </c>
      <c r="BT14" s="40">
        <f t="shared" si="2"/>
        <v>0.67957480339265874</v>
      </c>
      <c r="BU14" s="40">
        <f t="shared" si="2"/>
        <v>0.68122092618785213</v>
      </c>
      <c r="BV14" s="40">
        <f t="shared" si="2"/>
        <v>0.68058253810558977</v>
      </c>
      <c r="BW14" s="40">
        <f t="shared" si="2"/>
        <v>0.68235983440970893</v>
      </c>
      <c r="BY14" s="31" t="s">
        <v>55</v>
      </c>
      <c r="BZ14" s="32" t="s">
        <v>56</v>
      </c>
      <c r="CA14" s="40">
        <f t="shared" si="5"/>
        <v>8.681951701927626E-2</v>
      </c>
      <c r="CB14" s="40">
        <f t="shared" si="6"/>
        <v>9.0343233796794875E-2</v>
      </c>
      <c r="CC14" s="40">
        <f t="shared" si="7"/>
        <v>9.4088819791327549E-2</v>
      </c>
      <c r="CD14" s="40">
        <f t="shared" si="8"/>
        <v>9.5751466284739406E-2</v>
      </c>
      <c r="CE14" s="40">
        <f t="shared" si="9"/>
        <v>9.9925629684540884E-2</v>
      </c>
      <c r="CF14" s="40">
        <f t="shared" si="10"/>
        <v>0.11105022450574709</v>
      </c>
      <c r="CG14" s="40">
        <f t="shared" si="11"/>
        <v>0.11870331839131276</v>
      </c>
      <c r="CH14" s="40">
        <f t="shared" si="12"/>
        <v>0.12530808046391784</v>
      </c>
      <c r="CI14" s="40">
        <f t="shared" si="13"/>
        <v>0.12609213933166541</v>
      </c>
      <c r="CJ14" s="40">
        <f t="shared" si="14"/>
        <v>0.13803206533116497</v>
      </c>
      <c r="CK14" s="40">
        <f t="shared" si="15"/>
        <v>0.13701122456778392</v>
      </c>
      <c r="CL14" s="40">
        <f t="shared" si="16"/>
        <v>0.13991571796098268</v>
      </c>
      <c r="CM14" s="40">
        <f t="shared" si="17"/>
        <v>0.14635080006872525</v>
      </c>
      <c r="CN14" s="40">
        <f t="shared" si="18"/>
        <v>0.15404315862137519</v>
      </c>
      <c r="CO14" s="40">
        <f t="shared" si="19"/>
        <v>0.15402263432798113</v>
      </c>
      <c r="CP14" s="40">
        <f t="shared" si="20"/>
        <v>0.15129688266082331</v>
      </c>
      <c r="CR14" s="11"/>
      <c r="CS14" s="40"/>
    </row>
    <row r="15" spans="3:97">
      <c r="C15" s="150" t="s">
        <v>57</v>
      </c>
      <c r="D15" s="151" t="s">
        <v>58</v>
      </c>
      <c r="E15" s="159">
        <v>0.68166717896015327</v>
      </c>
      <c r="F15" s="159">
        <v>0.68572931895516687</v>
      </c>
      <c r="G15" s="159">
        <v>0.68067756005688451</v>
      </c>
      <c r="H15" s="159">
        <v>0.69046275600983609</v>
      </c>
      <c r="I15" s="159">
        <v>0.69802021117927582</v>
      </c>
      <c r="J15" s="159">
        <v>0.73611593351893723</v>
      </c>
      <c r="K15" s="159">
        <v>0.74004072142564858</v>
      </c>
      <c r="L15" s="159">
        <v>0.72623521601296293</v>
      </c>
      <c r="M15" s="159">
        <v>0.72865601905030597</v>
      </c>
      <c r="N15" s="159">
        <v>0.73431142333543675</v>
      </c>
      <c r="O15" s="159">
        <v>0.73332742576206178</v>
      </c>
      <c r="P15" s="159">
        <v>0.74741101571293589</v>
      </c>
      <c r="Q15" s="159">
        <v>0.75565417455534023</v>
      </c>
      <c r="R15" s="159">
        <v>0.75899992888865309</v>
      </c>
      <c r="S15" s="159">
        <v>0.75354942395395719</v>
      </c>
      <c r="T15" s="159">
        <v>0.75688190243460285</v>
      </c>
      <c r="U15" s="14">
        <v>5</v>
      </c>
      <c r="AE15" s="154">
        <v>10.224188562152586</v>
      </c>
      <c r="AF15" s="154">
        <v>10.244747687938242</v>
      </c>
      <c r="AG15" s="154">
        <v>10.265009230029627</v>
      </c>
      <c r="AH15" s="154">
        <v>10.298908057827848</v>
      </c>
      <c r="AI15" s="154">
        <v>10.32929426292041</v>
      </c>
      <c r="AJ15" s="154">
        <v>10.363982897731242</v>
      </c>
      <c r="AK15" s="154">
        <v>10.365251830150319</v>
      </c>
      <c r="AL15" s="154">
        <v>10.376553658892673</v>
      </c>
      <c r="AM15" s="154">
        <v>10.380315815457887</v>
      </c>
      <c r="AN15" s="154">
        <v>10.398458477405892</v>
      </c>
      <c r="AO15" s="154">
        <v>10.41561613057697</v>
      </c>
      <c r="AP15" s="154">
        <v>10.445020199919592</v>
      </c>
      <c r="AQ15" s="154">
        <v>10.479421255051147</v>
      </c>
      <c r="AR15" s="154">
        <v>10.496631251823922</v>
      </c>
      <c r="AS15" s="154">
        <v>10.453719248602454</v>
      </c>
      <c r="AT15" s="154">
        <v>10.471672550594722</v>
      </c>
      <c r="AU15" s="7"/>
      <c r="AV15" s="7"/>
      <c r="AW15" s="11" t="s">
        <v>58</v>
      </c>
      <c r="AX15" s="165">
        <f t="shared" si="0"/>
        <v>0.61160800814527683</v>
      </c>
      <c r="AY15" s="8">
        <f t="shared" si="1"/>
        <v>0.88212152638748342</v>
      </c>
      <c r="BA15" s="11" t="s">
        <v>103</v>
      </c>
      <c r="BB15" s="40">
        <v>-0.14742448587058671</v>
      </c>
      <c r="BC15" s="8">
        <v>0.51967811160627753</v>
      </c>
      <c r="BF15" s="31" t="s">
        <v>57</v>
      </c>
      <c r="BG15" s="32" t="s">
        <v>58</v>
      </c>
      <c r="BH15" s="40">
        <f t="shared" si="4"/>
        <v>0.66241974493974087</v>
      </c>
      <c r="BI15" s="40">
        <f t="shared" si="2"/>
        <v>0.66413643194284322</v>
      </c>
      <c r="BJ15" s="40">
        <f t="shared" si="2"/>
        <v>0.66582827070747386</v>
      </c>
      <c r="BK15" s="40">
        <f t="shared" si="2"/>
        <v>0.66865882282862532</v>
      </c>
      <c r="BL15" s="40">
        <f t="shared" si="2"/>
        <v>0.67119607095385425</v>
      </c>
      <c r="BM15" s="40">
        <f t="shared" si="2"/>
        <v>0.67409257196055872</v>
      </c>
      <c r="BN15" s="40">
        <f t="shared" si="2"/>
        <v>0.67419852781755163</v>
      </c>
      <c r="BO15" s="40">
        <f t="shared" si="2"/>
        <v>0.67514223051753819</v>
      </c>
      <c r="BP15" s="40">
        <f t="shared" si="2"/>
        <v>0.6754563705907336</v>
      </c>
      <c r="BQ15" s="40">
        <f t="shared" si="2"/>
        <v>0.67697128286339203</v>
      </c>
      <c r="BR15" s="40">
        <f t="shared" si="2"/>
        <v>0.67840394690317696</v>
      </c>
      <c r="BS15" s="40">
        <f t="shared" si="2"/>
        <v>0.68085918669328593</v>
      </c>
      <c r="BT15" s="40">
        <f t="shared" si="2"/>
        <v>0.68373167479677077</v>
      </c>
      <c r="BU15" s="40">
        <f t="shared" si="2"/>
        <v>0.68516870952729758</v>
      </c>
      <c r="BV15" s="40">
        <f t="shared" si="2"/>
        <v>0.68158555725830494</v>
      </c>
      <c r="BW15" s="40">
        <f t="shared" si="2"/>
        <v>0.68308465797465934</v>
      </c>
      <c r="BY15" s="31" t="s">
        <v>57</v>
      </c>
      <c r="BZ15" s="32" t="s">
        <v>58</v>
      </c>
      <c r="CA15" s="40">
        <f t="shared" si="5"/>
        <v>1.9247434020412402E-2</v>
      </c>
      <c r="CB15" s="40">
        <f t="shared" si="6"/>
        <v>2.1592887012323647E-2</v>
      </c>
      <c r="CC15" s="40">
        <f t="shared" si="7"/>
        <v>1.4849289349410655E-2</v>
      </c>
      <c r="CD15" s="40">
        <f t="shared" si="8"/>
        <v>2.1803933181210766E-2</v>
      </c>
      <c r="CE15" s="40">
        <f t="shared" si="9"/>
        <v>2.6824140225421567E-2</v>
      </c>
      <c r="CF15" s="40">
        <f t="shared" si="10"/>
        <v>6.2023361558378509E-2</v>
      </c>
      <c r="CG15" s="40">
        <f t="shared" si="11"/>
        <v>6.5842193608096955E-2</v>
      </c>
      <c r="CH15" s="40">
        <f t="shared" si="12"/>
        <v>5.1092985495424736E-2</v>
      </c>
      <c r="CI15" s="40">
        <f t="shared" si="13"/>
        <v>5.3199648459572368E-2</v>
      </c>
      <c r="CJ15" s="40">
        <f t="shared" si="14"/>
        <v>5.7340140472044721E-2</v>
      </c>
      <c r="CK15" s="40">
        <f t="shared" si="15"/>
        <v>5.4923478858884822E-2</v>
      </c>
      <c r="CL15" s="40">
        <f t="shared" si="16"/>
        <v>6.6551829019649955E-2</v>
      </c>
      <c r="CM15" s="40">
        <f t="shared" si="17"/>
        <v>7.1922499758569458E-2</v>
      </c>
      <c r="CN15" s="40">
        <f t="shared" si="18"/>
        <v>7.3831219361355505E-2</v>
      </c>
      <c r="CO15" s="40">
        <f t="shared" si="19"/>
        <v>7.1963866695652245E-2</v>
      </c>
      <c r="CP15" s="40">
        <f t="shared" si="20"/>
        <v>7.3797244459943512E-2</v>
      </c>
      <c r="CR15" s="11"/>
      <c r="CS15" s="40"/>
    </row>
    <row r="16" spans="3:97">
      <c r="C16" s="150" t="s">
        <v>59</v>
      </c>
      <c r="D16" s="151" t="s">
        <v>60</v>
      </c>
      <c r="E16" s="159">
        <v>0.32681461754796054</v>
      </c>
      <c r="F16" s="159">
        <v>0.32989188759988081</v>
      </c>
      <c r="G16" s="159">
        <v>0.3502168584803092</v>
      </c>
      <c r="H16" s="159">
        <v>0.38304515372012077</v>
      </c>
      <c r="I16" s="159">
        <v>0.38507252619235582</v>
      </c>
      <c r="J16" s="159">
        <v>0.39527556280123571</v>
      </c>
      <c r="K16" s="159">
        <v>0.40896319009224574</v>
      </c>
      <c r="L16" s="159">
        <v>0.42740561794251336</v>
      </c>
      <c r="M16" s="159">
        <v>0.42713741492298118</v>
      </c>
      <c r="N16" s="159">
        <v>0.42148338434332411</v>
      </c>
      <c r="O16" s="159">
        <v>0.43259980428263833</v>
      </c>
      <c r="P16" s="159">
        <v>0.43360986478990932</v>
      </c>
      <c r="Q16" s="159">
        <v>0.45522805165865582</v>
      </c>
      <c r="R16" s="159">
        <v>0.47653123323011459</v>
      </c>
      <c r="S16" s="159">
        <v>0.50481235618759879</v>
      </c>
      <c r="T16" s="159">
        <v>0.51475524246686977</v>
      </c>
      <c r="U16" s="14">
        <v>2</v>
      </c>
      <c r="AE16" s="154">
        <v>7.5249899990754061</v>
      </c>
      <c r="AF16" s="154">
        <v>7.5278077439089683</v>
      </c>
      <c r="AG16" s="154">
        <v>7.5745732349911794</v>
      </c>
      <c r="AH16" s="154">
        <v>7.6603601379458874</v>
      </c>
      <c r="AI16" s="154">
        <v>7.7229428299959553</v>
      </c>
      <c r="AJ16" s="154">
        <v>7.8200275606259249</v>
      </c>
      <c r="AK16" s="154">
        <v>7.9066794054140264</v>
      </c>
      <c r="AL16" s="154">
        <v>7.9999676292132653</v>
      </c>
      <c r="AM16" s="154">
        <v>8.098551691649833</v>
      </c>
      <c r="AN16" s="154">
        <v>8.1869288286674156</v>
      </c>
      <c r="AO16" s="154">
        <v>8.4109754053541383</v>
      </c>
      <c r="AP16" s="154">
        <v>8.6963835526637592</v>
      </c>
      <c r="AQ16" s="154">
        <v>8.908580472504477</v>
      </c>
      <c r="AR16" s="154">
        <v>8.9996894286604707</v>
      </c>
      <c r="AS16" s="154">
        <v>9.0770470026605068</v>
      </c>
      <c r="AT16" s="154">
        <v>9.1934585601354382</v>
      </c>
      <c r="AU16" s="7"/>
      <c r="AV16" s="7"/>
      <c r="AW16" s="11" t="s">
        <v>60</v>
      </c>
      <c r="AX16" s="165" t="e">
        <f t="shared" si="0"/>
        <v>#N/A</v>
      </c>
      <c r="AY16" s="8" t="e">
        <f t="shared" si="1"/>
        <v>#N/A</v>
      </c>
      <c r="BA16" s="11" t="s">
        <v>259</v>
      </c>
      <c r="BB16" s="40">
        <v>-0.14188801447059868</v>
      </c>
      <c r="BC16" s="8">
        <v>7.0563383576919816E-3</v>
      </c>
      <c r="BF16" s="31" t="s">
        <v>59</v>
      </c>
      <c r="BG16" s="32" t="s">
        <v>60</v>
      </c>
      <c r="BH16" s="40">
        <f t="shared" si="4"/>
        <v>0.43703666492279647</v>
      </c>
      <c r="BI16" s="40">
        <f t="shared" si="2"/>
        <v>0.4372719466163989</v>
      </c>
      <c r="BJ16" s="40">
        <f t="shared" si="2"/>
        <v>0.44117686512176346</v>
      </c>
      <c r="BK16" s="40">
        <f t="shared" si="2"/>
        <v>0.44834007151848165</v>
      </c>
      <c r="BL16" s="40">
        <f t="shared" si="2"/>
        <v>0.4535657263046623</v>
      </c>
      <c r="BM16" s="40">
        <f t="shared" si="2"/>
        <v>0.46167230131226478</v>
      </c>
      <c r="BN16" s="40">
        <f t="shared" si="2"/>
        <v>0.46890773035207123</v>
      </c>
      <c r="BO16" s="40">
        <f t="shared" si="2"/>
        <v>0.47669729703930763</v>
      </c>
      <c r="BP16" s="40">
        <f t="shared" si="2"/>
        <v>0.48492906625276111</v>
      </c>
      <c r="BQ16" s="40">
        <f t="shared" si="2"/>
        <v>0.49230855719372923</v>
      </c>
      <c r="BR16" s="40">
        <f t="shared" si="2"/>
        <v>0.51101644634707055</v>
      </c>
      <c r="BS16" s="40">
        <f t="shared" si="2"/>
        <v>0.53484802664742392</v>
      </c>
      <c r="BT16" s="40">
        <f t="shared" si="2"/>
        <v>0.5525664694541238</v>
      </c>
      <c r="BU16" s="40">
        <f t="shared" si="2"/>
        <v>0.56017406729314934</v>
      </c>
      <c r="BV16" s="40">
        <f t="shared" si="2"/>
        <v>0.56663342472215239</v>
      </c>
      <c r="BW16" s="40">
        <f t="shared" si="2"/>
        <v>0.57635378977130913</v>
      </c>
      <c r="BY16" s="31" t="s">
        <v>59</v>
      </c>
      <c r="BZ16" s="32" t="s">
        <v>60</v>
      </c>
      <c r="CA16" s="40">
        <f t="shared" si="5"/>
        <v>-0.11022204737483593</v>
      </c>
      <c r="CB16" s="40">
        <f t="shared" si="6"/>
        <v>-0.10738005901651809</v>
      </c>
      <c r="CC16" s="40">
        <f t="shared" si="7"/>
        <v>-9.0960006641454261E-2</v>
      </c>
      <c r="CD16" s="40">
        <f t="shared" si="8"/>
        <v>-6.5294917798360885E-2</v>
      </c>
      <c r="CE16" s="40">
        <f t="shared" si="9"/>
        <v>-6.8493200112306474E-2</v>
      </c>
      <c r="CF16" s="40">
        <f t="shared" si="10"/>
        <v>-6.6396738511029063E-2</v>
      </c>
      <c r="CG16" s="40">
        <f t="shared" si="11"/>
        <v>-5.9944540259825485E-2</v>
      </c>
      <c r="CH16" s="40">
        <f t="shared" si="12"/>
        <v>-4.9291679096794272E-2</v>
      </c>
      <c r="CI16" s="40">
        <f t="shared" si="13"/>
        <v>-5.7791651329779925E-2</v>
      </c>
      <c r="CJ16" s="40">
        <f t="shared" si="14"/>
        <v>-7.0825172850405127E-2</v>
      </c>
      <c r="CK16" s="40">
        <f t="shared" si="15"/>
        <v>-7.8416642064432218E-2</v>
      </c>
      <c r="CL16" s="40">
        <f t="shared" si="16"/>
        <v>-0.10123816185751461</v>
      </c>
      <c r="CM16" s="40">
        <f t="shared" si="17"/>
        <v>-9.733841779546798E-2</v>
      </c>
      <c r="CN16" s="40">
        <f t="shared" si="18"/>
        <v>-8.3642834063034743E-2</v>
      </c>
      <c r="CO16" s="40">
        <f t="shared" si="19"/>
        <v>-6.1821068534553603E-2</v>
      </c>
      <c r="CP16" s="40">
        <f t="shared" si="20"/>
        <v>-6.1598547304439366E-2</v>
      </c>
      <c r="CR16" s="11"/>
      <c r="CS16" s="40"/>
    </row>
    <row r="17" spans="3:97">
      <c r="C17" s="150" t="s">
        <v>61</v>
      </c>
      <c r="D17" s="151" t="s">
        <v>62</v>
      </c>
      <c r="E17" s="159" t="e">
        <v>#N/A</v>
      </c>
      <c r="F17" s="159" t="e">
        <v>#N/A</v>
      </c>
      <c r="G17" s="159" t="e">
        <v>#N/A</v>
      </c>
      <c r="H17" s="159" t="e">
        <v>#N/A</v>
      </c>
      <c r="I17" s="159" t="e">
        <v>#N/A</v>
      </c>
      <c r="J17" s="159" t="e">
        <v>#N/A</v>
      </c>
      <c r="K17" s="159" t="e">
        <v>#N/A</v>
      </c>
      <c r="L17" s="159" t="e">
        <v>#N/A</v>
      </c>
      <c r="M17" s="159" t="e">
        <v>#N/A</v>
      </c>
      <c r="N17" s="159" t="e">
        <v>#N/A</v>
      </c>
      <c r="O17" s="159" t="e">
        <v>#N/A</v>
      </c>
      <c r="P17" s="159" t="e">
        <v>#N/A</v>
      </c>
      <c r="Q17" s="159" t="e">
        <v>#N/A</v>
      </c>
      <c r="R17" s="159" t="e">
        <v>#N/A</v>
      </c>
      <c r="S17" s="159" t="e">
        <v>#N/A</v>
      </c>
      <c r="T17" s="159" t="e">
        <v>#N/A</v>
      </c>
      <c r="U17" s="14">
        <v>4</v>
      </c>
      <c r="AE17" s="154">
        <v>9.735337655832673</v>
      </c>
      <c r="AF17" s="154">
        <v>9.7657968633173802</v>
      </c>
      <c r="AG17" s="154">
        <v>9.7962560708020892</v>
      </c>
      <c r="AH17" s="154">
        <v>9.8267152782867981</v>
      </c>
      <c r="AI17" s="154">
        <v>9.8571744857715071</v>
      </c>
      <c r="AJ17" s="154">
        <v>9.8876336932562161</v>
      </c>
      <c r="AK17" s="154">
        <v>9.9180929007409233</v>
      </c>
      <c r="AL17" s="154">
        <v>9.9485521082256323</v>
      </c>
      <c r="AM17" s="154">
        <v>9.9790113157103413</v>
      </c>
      <c r="AN17" s="154">
        <v>10.00947052319505</v>
      </c>
      <c r="AO17" s="154">
        <v>10.039929730679757</v>
      </c>
      <c r="AP17" s="154">
        <v>10.070388938164466</v>
      </c>
      <c r="AQ17" s="154">
        <v>10.100848145649175</v>
      </c>
      <c r="AR17" s="154">
        <v>10.131307353133884</v>
      </c>
      <c r="AS17" s="154">
        <v>10.161766560618593</v>
      </c>
      <c r="AT17" s="154">
        <v>10.191668305788459</v>
      </c>
      <c r="AU17" s="7"/>
      <c r="AV17" s="7"/>
      <c r="AW17" s="11" t="s">
        <v>62</v>
      </c>
      <c r="AX17" s="165">
        <f t="shared" si="0"/>
        <v>0.27664376433666737</v>
      </c>
      <c r="AY17" s="8">
        <f t="shared" si="1"/>
        <v>0.87524348041020372</v>
      </c>
      <c r="BA17" s="11" t="s">
        <v>101</v>
      </c>
      <c r="BB17" s="40">
        <v>-0.11627132807336497</v>
      </c>
      <c r="BC17" s="8">
        <v>0.88292632962038353</v>
      </c>
      <c r="BF17" s="31" t="s">
        <v>61</v>
      </c>
      <c r="BG17" s="32" t="s">
        <v>62</v>
      </c>
      <c r="BH17" s="40">
        <f t="shared" si="4"/>
        <v>0.62160069426202824</v>
      </c>
      <c r="BI17" s="40">
        <f t="shared" si="2"/>
        <v>0.62414403808700125</v>
      </c>
      <c r="BJ17" s="40">
        <f t="shared" si="2"/>
        <v>0.62668738191197448</v>
      </c>
      <c r="BK17" s="40">
        <f t="shared" si="2"/>
        <v>0.62923072573694772</v>
      </c>
      <c r="BL17" s="40">
        <f t="shared" si="2"/>
        <v>0.63177406956192084</v>
      </c>
      <c r="BM17" s="40">
        <f t="shared" si="2"/>
        <v>0.63431741338689407</v>
      </c>
      <c r="BN17" s="40">
        <f t="shared" si="2"/>
        <v>0.63686075721186708</v>
      </c>
      <c r="BO17" s="40">
        <f t="shared" si="2"/>
        <v>0.63940410103684031</v>
      </c>
      <c r="BP17" s="40">
        <f t="shared" si="2"/>
        <v>0.64194744486181354</v>
      </c>
      <c r="BQ17" s="40">
        <f t="shared" si="2"/>
        <v>0.64449078868678666</v>
      </c>
      <c r="BR17" s="40">
        <f t="shared" si="2"/>
        <v>0.64703413251175979</v>
      </c>
      <c r="BS17" s="40">
        <f t="shared" si="2"/>
        <v>0.64957747633673302</v>
      </c>
      <c r="BT17" s="40">
        <f t="shared" si="2"/>
        <v>0.65212082016170614</v>
      </c>
      <c r="BU17" s="40">
        <f t="shared" si="2"/>
        <v>0.65466416398667937</v>
      </c>
      <c r="BV17" s="40">
        <f t="shared" si="2"/>
        <v>0.6572075078116526</v>
      </c>
      <c r="BW17" s="40">
        <f t="shared" si="2"/>
        <v>0.65970430353333642</v>
      </c>
      <c r="BY17" s="31" t="s">
        <v>61</v>
      </c>
      <c r="BZ17" s="32" t="s">
        <v>62</v>
      </c>
      <c r="CA17" s="40" t="e">
        <f t="shared" si="5"/>
        <v>#N/A</v>
      </c>
      <c r="CB17" s="40" t="e">
        <f t="shared" si="6"/>
        <v>#N/A</v>
      </c>
      <c r="CC17" s="40" t="e">
        <f t="shared" si="7"/>
        <v>#N/A</v>
      </c>
      <c r="CD17" s="40" t="e">
        <f t="shared" si="8"/>
        <v>#N/A</v>
      </c>
      <c r="CE17" s="40" t="e">
        <f t="shared" si="9"/>
        <v>#N/A</v>
      </c>
      <c r="CF17" s="40" t="e">
        <f t="shared" si="10"/>
        <v>#N/A</v>
      </c>
      <c r="CG17" s="40" t="e">
        <f t="shared" si="11"/>
        <v>#N/A</v>
      </c>
      <c r="CH17" s="40" t="e">
        <f t="shared" si="12"/>
        <v>#N/A</v>
      </c>
      <c r="CI17" s="40" t="e">
        <f t="shared" si="13"/>
        <v>#N/A</v>
      </c>
      <c r="CJ17" s="40" t="e">
        <f t="shared" si="14"/>
        <v>#N/A</v>
      </c>
      <c r="CK17" s="40" t="e">
        <f t="shared" si="15"/>
        <v>#N/A</v>
      </c>
      <c r="CL17" s="40" t="e">
        <f t="shared" si="16"/>
        <v>#N/A</v>
      </c>
      <c r="CM17" s="40" t="e">
        <f t="shared" si="17"/>
        <v>#N/A</v>
      </c>
      <c r="CN17" s="40" t="e">
        <f t="shared" si="18"/>
        <v>#N/A</v>
      </c>
      <c r="CO17" s="40" t="e">
        <f t="shared" si="19"/>
        <v>#N/A</v>
      </c>
      <c r="CP17" s="40" t="e">
        <f t="shared" si="20"/>
        <v>#N/A</v>
      </c>
      <c r="CR17" s="11"/>
      <c r="CS17" s="40"/>
    </row>
    <row r="18" spans="3:97">
      <c r="C18" s="150" t="s">
        <v>63</v>
      </c>
      <c r="D18" s="151" t="s">
        <v>64</v>
      </c>
      <c r="E18" s="159">
        <v>0.51434272613278886</v>
      </c>
      <c r="F18" s="159">
        <v>0.51798337445357578</v>
      </c>
      <c r="G18" s="159">
        <v>0.53902769622278102</v>
      </c>
      <c r="H18" s="159">
        <v>0.5603778176325569</v>
      </c>
      <c r="I18" s="159">
        <v>0.56895575056815872</v>
      </c>
      <c r="J18" s="159">
        <v>0.58327911628633033</v>
      </c>
      <c r="K18" s="159">
        <v>0.60129645726048109</v>
      </c>
      <c r="L18" s="159">
        <v>0.61592001129262353</v>
      </c>
      <c r="M18" s="159">
        <v>0.61645624425922874</v>
      </c>
      <c r="N18" s="159">
        <v>0.63030257137396684</v>
      </c>
      <c r="O18" s="159">
        <v>0.61668765355143507</v>
      </c>
      <c r="P18" s="159">
        <v>0.61140976926715018</v>
      </c>
      <c r="Q18" s="159">
        <v>0.62057230490841342</v>
      </c>
      <c r="R18" s="159">
        <v>0.62695742172245494</v>
      </c>
      <c r="S18" s="159">
        <v>0.64356924005684291</v>
      </c>
      <c r="T18" s="159">
        <v>0.64993907755544</v>
      </c>
      <c r="U18" s="14">
        <v>4</v>
      </c>
      <c r="AE18" s="154">
        <v>9.9626383928491933</v>
      </c>
      <c r="AF18" s="154">
        <v>9.9768605147489211</v>
      </c>
      <c r="AG18" s="154">
        <v>9.983191296694276</v>
      </c>
      <c r="AH18" s="154">
        <v>10.007125304977327</v>
      </c>
      <c r="AI18" s="154">
        <v>10.026823184160788</v>
      </c>
      <c r="AJ18" s="154">
        <v>10.055958429357053</v>
      </c>
      <c r="AK18" s="154">
        <v>10.078204753926553</v>
      </c>
      <c r="AL18" s="154">
        <v>10.106693195003579</v>
      </c>
      <c r="AM18" s="154">
        <v>10.153511751961677</v>
      </c>
      <c r="AN18" s="154">
        <v>10.185546496999288</v>
      </c>
      <c r="AO18" s="154">
        <v>10.238594670393848</v>
      </c>
      <c r="AP18" s="154">
        <v>10.281760250693644</v>
      </c>
      <c r="AQ18" s="154">
        <v>10.340523531918606</v>
      </c>
      <c r="AR18" s="154">
        <v>10.380740366220063</v>
      </c>
      <c r="AS18" s="154">
        <v>10.419300717813158</v>
      </c>
      <c r="AT18" s="154">
        <v>10.453213313141191</v>
      </c>
      <c r="AU18" s="7"/>
      <c r="AV18" s="7"/>
      <c r="AW18" s="11" t="s">
        <v>64</v>
      </c>
      <c r="AX18" s="165" t="e">
        <f t="shared" si="0"/>
        <v>#N/A</v>
      </c>
      <c r="AY18" s="8" t="e">
        <f t="shared" si="1"/>
        <v>#N/A</v>
      </c>
      <c r="BA18" s="11" t="s">
        <v>176</v>
      </c>
      <c r="BB18" s="40">
        <v>-6.6349793755239819E-2</v>
      </c>
      <c r="BC18" s="8">
        <v>0.22391248306368111</v>
      </c>
      <c r="BF18" s="31" t="s">
        <v>63</v>
      </c>
      <c r="BG18" s="32" t="s">
        <v>64</v>
      </c>
      <c r="BH18" s="40">
        <f t="shared" si="4"/>
        <v>0.6405803058029077</v>
      </c>
      <c r="BI18" s="40">
        <f t="shared" si="2"/>
        <v>0.64176785298153494</v>
      </c>
      <c r="BJ18" s="40">
        <f t="shared" si="2"/>
        <v>0.6422964732739721</v>
      </c>
      <c r="BK18" s="40">
        <f t="shared" si="2"/>
        <v>0.64429496296560684</v>
      </c>
      <c r="BL18" s="40">
        <f t="shared" si="2"/>
        <v>0.64593973587742581</v>
      </c>
      <c r="BM18" s="40">
        <f t="shared" si="2"/>
        <v>0.64837252885131402</v>
      </c>
      <c r="BN18" s="40">
        <f t="shared" si="2"/>
        <v>0.65023009695286715</v>
      </c>
      <c r="BO18" s="40">
        <f t="shared" si="2"/>
        <v>0.65260888178279886</v>
      </c>
      <c r="BP18" s="40">
        <f t="shared" si="2"/>
        <v>0.65651823128880005</v>
      </c>
      <c r="BQ18" s="40">
        <f t="shared" si="2"/>
        <v>0.65919313249944056</v>
      </c>
      <c r="BR18" s="40">
        <f t="shared" si="2"/>
        <v>0.66362265497788631</v>
      </c>
      <c r="BS18" s="40">
        <f t="shared" si="2"/>
        <v>0.66722698093291932</v>
      </c>
      <c r="BT18" s="40">
        <f t="shared" si="2"/>
        <v>0.67213371491520368</v>
      </c>
      <c r="BU18" s="40">
        <f t="shared" si="2"/>
        <v>0.67549182057937529</v>
      </c>
      <c r="BV18" s="40">
        <f t="shared" si="2"/>
        <v>0.67871160993739876</v>
      </c>
      <c r="BW18" s="40">
        <f t="shared" si="2"/>
        <v>0.68154331164728943</v>
      </c>
      <c r="BY18" s="31" t="s">
        <v>63</v>
      </c>
      <c r="BZ18" s="32" t="s">
        <v>64</v>
      </c>
      <c r="CA18" s="40">
        <f t="shared" si="5"/>
        <v>-0.12623757967011884</v>
      </c>
      <c r="CB18" s="40">
        <f t="shared" si="6"/>
        <v>-0.12378447852795915</v>
      </c>
      <c r="CC18" s="40">
        <f t="shared" si="7"/>
        <v>-0.10326877705119109</v>
      </c>
      <c r="CD18" s="40">
        <f t="shared" si="8"/>
        <v>-8.3917145333049947E-2</v>
      </c>
      <c r="CE18" s="40">
        <f t="shared" si="9"/>
        <v>-7.6983985309267089E-2</v>
      </c>
      <c r="CF18" s="40">
        <f t="shared" si="10"/>
        <v>-6.5093412564983688E-2</v>
      </c>
      <c r="CG18" s="40">
        <f t="shared" si="11"/>
        <v>-4.8933639692386066E-2</v>
      </c>
      <c r="CH18" s="40">
        <f t="shared" si="12"/>
        <v>-3.6688870490175329E-2</v>
      </c>
      <c r="CI18" s="40">
        <f t="shared" si="13"/>
        <v>-4.0061987029571311E-2</v>
      </c>
      <c r="CJ18" s="40">
        <f t="shared" si="14"/>
        <v>-2.8890561125473724E-2</v>
      </c>
      <c r="CK18" s="40">
        <f t="shared" si="15"/>
        <v>-4.6935001426451239E-2</v>
      </c>
      <c r="CL18" s="40">
        <f t="shared" si="16"/>
        <v>-5.581721166576914E-2</v>
      </c>
      <c r="CM18" s="40">
        <f t="shared" si="17"/>
        <v>-5.1561410006790265E-2</v>
      </c>
      <c r="CN18" s="40">
        <f t="shared" si="18"/>
        <v>-4.8534398856920347E-2</v>
      </c>
      <c r="CO18" s="40">
        <f t="shared" si="19"/>
        <v>-3.5142369880555857E-2</v>
      </c>
      <c r="CP18" s="40">
        <f t="shared" si="20"/>
        <v>-3.1604234091849426E-2</v>
      </c>
      <c r="CR18" s="11"/>
      <c r="CS18" s="40"/>
    </row>
    <row r="19" spans="3:97">
      <c r="C19" s="150" t="s">
        <v>65</v>
      </c>
      <c r="D19" s="151" t="s">
        <v>66</v>
      </c>
      <c r="E19" s="159" t="e">
        <v>#N/A</v>
      </c>
      <c r="F19" s="159" t="e">
        <v>#N/A</v>
      </c>
      <c r="G19" s="159" t="e">
        <v>#N/A</v>
      </c>
      <c r="H19" s="159" t="e">
        <v>#N/A</v>
      </c>
      <c r="I19" s="159" t="e">
        <v>#N/A</v>
      </c>
      <c r="J19" s="159" t="e">
        <v>#N/A</v>
      </c>
      <c r="K19" s="159" t="e">
        <v>#N/A</v>
      </c>
      <c r="L19" s="159" t="e">
        <v>#N/A</v>
      </c>
      <c r="M19" s="159" t="e">
        <v>#N/A</v>
      </c>
      <c r="N19" s="159" t="e">
        <v>#N/A</v>
      </c>
      <c r="O19" s="159" t="e">
        <v>#N/A</v>
      </c>
      <c r="P19" s="159" t="e">
        <v>#N/A</v>
      </c>
      <c r="Q19" s="159" t="e">
        <v>#N/A</v>
      </c>
      <c r="R19" s="159" t="e">
        <v>#N/A</v>
      </c>
      <c r="S19" s="159" t="e">
        <v>#N/A</v>
      </c>
      <c r="T19" s="159" t="e">
        <v>#N/A</v>
      </c>
      <c r="U19" s="14">
        <v>1</v>
      </c>
      <c r="AE19" s="154">
        <v>6.6348604708465668</v>
      </c>
      <c r="AF19" s="154">
        <v>6.6605306728294513</v>
      </c>
      <c r="AG19" s="154">
        <v>6.6937647449925404</v>
      </c>
      <c r="AH19" s="154">
        <v>6.7257898986091078</v>
      </c>
      <c r="AI19" s="154">
        <v>6.7547704020913377</v>
      </c>
      <c r="AJ19" s="154">
        <v>6.7943621373853818</v>
      </c>
      <c r="AK19" s="154">
        <v>6.8280033305870225</v>
      </c>
      <c r="AL19" s="154">
        <v>6.8538537609361381</v>
      </c>
      <c r="AM19" s="154">
        <v>6.8881848638115803</v>
      </c>
      <c r="AN19" s="154">
        <v>6.9326485864737917</v>
      </c>
      <c r="AO19" s="154">
        <v>6.974727418952325</v>
      </c>
      <c r="AP19" s="154">
        <v>7.0237428122896404</v>
      </c>
      <c r="AQ19" s="154">
        <v>7.0714207681120964</v>
      </c>
      <c r="AR19" s="154">
        <v>7.1173373984943602</v>
      </c>
      <c r="AS19" s="154">
        <v>7.1593781937859173</v>
      </c>
      <c r="AT19" s="154">
        <v>7.1964129479881995</v>
      </c>
      <c r="AU19" s="7"/>
      <c r="AV19" s="7"/>
      <c r="AW19" s="11" t="s">
        <v>66</v>
      </c>
      <c r="AX19" s="165">
        <f t="shared" si="0"/>
        <v>0.14137578233876938</v>
      </c>
      <c r="AY19" s="8">
        <f t="shared" si="1"/>
        <v>0.69649318857757647</v>
      </c>
      <c r="BA19" s="11" t="s">
        <v>194</v>
      </c>
      <c r="BB19" s="40">
        <v>-6.2530615089265926E-2</v>
      </c>
      <c r="BC19" s="8">
        <v>2.1791078126901228E-2</v>
      </c>
      <c r="BF19" s="31" t="s">
        <v>65</v>
      </c>
      <c r="BG19" s="32" t="s">
        <v>66</v>
      </c>
      <c r="BH19" s="40">
        <f t="shared" si="4"/>
        <v>0.36271084931568831</v>
      </c>
      <c r="BI19" s="40">
        <f t="shared" si="2"/>
        <v>0.36485431118125922</v>
      </c>
      <c r="BJ19" s="40">
        <f t="shared" si="2"/>
        <v>0.36762935620687709</v>
      </c>
      <c r="BK19" s="40">
        <f t="shared" si="2"/>
        <v>0.37030345653386054</v>
      </c>
      <c r="BL19" s="40">
        <f t="shared" si="2"/>
        <v>0.37272332857462676</v>
      </c>
      <c r="BM19" s="40">
        <f t="shared" si="2"/>
        <v>0.37602923847167935</v>
      </c>
      <c r="BN19" s="40">
        <f t="shared" si="2"/>
        <v>0.37883827810401638</v>
      </c>
      <c r="BO19" s="40">
        <f t="shared" si="2"/>
        <v>0.38099678903816758</v>
      </c>
      <c r="BP19" s="40">
        <f t="shared" si="2"/>
        <v>0.38386343612826701</v>
      </c>
      <c r="BQ19" s="40">
        <f t="shared" si="2"/>
        <v>0.38757615697056158</v>
      </c>
      <c r="BR19" s="40">
        <f t="shared" si="2"/>
        <v>0.39108973948251913</v>
      </c>
      <c r="BS19" s="40">
        <f t="shared" si="2"/>
        <v>0.39518252482618499</v>
      </c>
      <c r="BT19" s="40">
        <f t="shared" si="2"/>
        <v>0.39916363413736011</v>
      </c>
      <c r="BU19" s="40">
        <f t="shared" si="2"/>
        <v>0.40299767277427911</v>
      </c>
      <c r="BV19" s="40">
        <f t="shared" si="2"/>
        <v>0.40650807918112408</v>
      </c>
      <c r="BW19" s="40">
        <f t="shared" si="2"/>
        <v>0.40960048115701464</v>
      </c>
      <c r="BY19" s="31" t="s">
        <v>65</v>
      </c>
      <c r="BZ19" s="32" t="s">
        <v>66</v>
      </c>
      <c r="CA19" s="40" t="e">
        <f t="shared" si="5"/>
        <v>#N/A</v>
      </c>
      <c r="CB19" s="40" t="e">
        <f t="shared" si="6"/>
        <v>#N/A</v>
      </c>
      <c r="CC19" s="40" t="e">
        <f t="shared" si="7"/>
        <v>#N/A</v>
      </c>
      <c r="CD19" s="40" t="e">
        <f t="shared" si="8"/>
        <v>#N/A</v>
      </c>
      <c r="CE19" s="40" t="e">
        <f t="shared" si="9"/>
        <v>#N/A</v>
      </c>
      <c r="CF19" s="40" t="e">
        <f t="shared" si="10"/>
        <v>#N/A</v>
      </c>
      <c r="CG19" s="40" t="e">
        <f t="shared" si="11"/>
        <v>#N/A</v>
      </c>
      <c r="CH19" s="40" t="e">
        <f t="shared" si="12"/>
        <v>#N/A</v>
      </c>
      <c r="CI19" s="40" t="e">
        <f t="shared" si="13"/>
        <v>#N/A</v>
      </c>
      <c r="CJ19" s="40" t="e">
        <f t="shared" si="14"/>
        <v>#N/A</v>
      </c>
      <c r="CK19" s="40" t="e">
        <f t="shared" si="15"/>
        <v>#N/A</v>
      </c>
      <c r="CL19" s="40" t="e">
        <f t="shared" si="16"/>
        <v>#N/A</v>
      </c>
      <c r="CM19" s="40" t="e">
        <f t="shared" si="17"/>
        <v>#N/A</v>
      </c>
      <c r="CN19" s="40" t="e">
        <f t="shared" si="18"/>
        <v>#N/A</v>
      </c>
      <c r="CO19" s="40" t="e">
        <f t="shared" si="19"/>
        <v>#N/A</v>
      </c>
      <c r="CP19" s="40" t="e">
        <f t="shared" si="20"/>
        <v>#N/A</v>
      </c>
      <c r="CR19" s="11"/>
      <c r="CS19" s="40"/>
    </row>
    <row r="20" spans="3:97">
      <c r="C20" s="150" t="s">
        <v>67</v>
      </c>
      <c r="D20" s="151" t="s">
        <v>68</v>
      </c>
      <c r="E20" s="159">
        <v>0.63305152234377837</v>
      </c>
      <c r="F20" s="159">
        <v>0.6399671690991392</v>
      </c>
      <c r="G20" s="159">
        <v>0.65985337439904146</v>
      </c>
      <c r="H20" s="159">
        <v>0.6873387584101196</v>
      </c>
      <c r="I20" s="159">
        <v>0.68393544699948472</v>
      </c>
      <c r="J20" s="159">
        <v>0.69161025298444423</v>
      </c>
      <c r="K20" s="159">
        <v>0.69695995190906013</v>
      </c>
      <c r="L20" s="159">
        <v>0.72083513521709064</v>
      </c>
      <c r="M20" s="159">
        <v>0.71410367024514843</v>
      </c>
      <c r="N20" s="159">
        <v>0.71913749835382124</v>
      </c>
      <c r="O20" s="159">
        <v>0.71559494035680027</v>
      </c>
      <c r="P20" s="159">
        <v>0.72479851045158306</v>
      </c>
      <c r="Q20" s="159">
        <v>0.72147195083795312</v>
      </c>
      <c r="R20" s="159">
        <v>0.73015828513047443</v>
      </c>
      <c r="S20" s="159">
        <v>0.72557749662796489</v>
      </c>
      <c r="T20" s="159">
        <v>0.71096189265794152</v>
      </c>
      <c r="U20" s="14">
        <v>4</v>
      </c>
      <c r="AE20" s="154">
        <v>9.5574816373380322</v>
      </c>
      <c r="AF20" s="154">
        <v>9.5879408448227412</v>
      </c>
      <c r="AG20" s="154">
        <v>9.6184000523074484</v>
      </c>
      <c r="AH20" s="154">
        <v>9.6488592597921574</v>
      </c>
      <c r="AI20" s="154">
        <v>9.6793184672768664</v>
      </c>
      <c r="AJ20" s="154">
        <v>9.7097776747615754</v>
      </c>
      <c r="AK20" s="154">
        <v>9.7402368822462826</v>
      </c>
      <c r="AL20" s="154">
        <v>9.7706960897309916</v>
      </c>
      <c r="AM20" s="154">
        <v>9.8011552972157006</v>
      </c>
      <c r="AN20" s="154">
        <v>9.8316145047004095</v>
      </c>
      <c r="AO20" s="154">
        <v>9.8620737121851167</v>
      </c>
      <c r="AP20" s="154">
        <v>9.9298929657383859</v>
      </c>
      <c r="AQ20" s="154">
        <v>9.9603521732230949</v>
      </c>
      <c r="AR20" s="154">
        <v>9.9908113807078038</v>
      </c>
      <c r="AS20" s="154">
        <v>10.021270588192511</v>
      </c>
      <c r="AT20" s="154">
        <v>10.054209015095285</v>
      </c>
      <c r="AU20" s="7"/>
      <c r="AV20" s="7"/>
      <c r="AW20" s="11" t="s">
        <v>68</v>
      </c>
      <c r="AX20" s="165">
        <f t="shared" si="0"/>
        <v>0.27788281215678845</v>
      </c>
      <c r="AY20" s="8">
        <f t="shared" si="1"/>
        <v>0.87539200515906734</v>
      </c>
      <c r="BA20" s="11" t="s">
        <v>144</v>
      </c>
      <c r="BB20" s="40">
        <v>2.8164602611292261E-3</v>
      </c>
      <c r="BC20" s="8">
        <v>4.5512694185035764E-2</v>
      </c>
      <c r="BF20" s="31" t="s">
        <v>67</v>
      </c>
      <c r="BG20" s="32" t="s">
        <v>68</v>
      </c>
      <c r="BH20" s="40">
        <f t="shared" si="4"/>
        <v>0.60674971671772571</v>
      </c>
      <c r="BI20" s="40">
        <f t="shared" si="2"/>
        <v>0.60929306054269894</v>
      </c>
      <c r="BJ20" s="40">
        <f t="shared" si="2"/>
        <v>0.61183640436767195</v>
      </c>
      <c r="BK20" s="40">
        <f t="shared" si="2"/>
        <v>0.61437974819264518</v>
      </c>
      <c r="BL20" s="40">
        <f t="shared" si="2"/>
        <v>0.61692309201761841</v>
      </c>
      <c r="BM20" s="40">
        <f t="shared" si="2"/>
        <v>0.61946643584259153</v>
      </c>
      <c r="BN20" s="40">
        <f t="shared" si="2"/>
        <v>0.62200977966756466</v>
      </c>
      <c r="BO20" s="40">
        <f t="shared" si="2"/>
        <v>0.62455312349253778</v>
      </c>
      <c r="BP20" s="40">
        <f t="shared" si="2"/>
        <v>0.62709646731751101</v>
      </c>
      <c r="BQ20" s="40">
        <f t="shared" si="2"/>
        <v>0.62963981114248424</v>
      </c>
      <c r="BR20" s="40">
        <f t="shared" si="2"/>
        <v>0.63218315496745725</v>
      </c>
      <c r="BS20" s="40">
        <f t="shared" si="2"/>
        <v>0.63784606263915522</v>
      </c>
      <c r="BT20" s="40">
        <f t="shared" si="2"/>
        <v>0.64038940646412845</v>
      </c>
      <c r="BU20" s="40">
        <f t="shared" si="2"/>
        <v>0.64293275028910168</v>
      </c>
      <c r="BV20" s="40">
        <f t="shared" si="2"/>
        <v>0.64547609411407469</v>
      </c>
      <c r="BW20" s="40">
        <f t="shared" si="2"/>
        <v>0.64822645276045632</v>
      </c>
      <c r="BY20" s="31" t="s">
        <v>67</v>
      </c>
      <c r="BZ20" s="32" t="s">
        <v>68</v>
      </c>
      <c r="CA20" s="40">
        <f t="shared" si="5"/>
        <v>2.6301805626052666E-2</v>
      </c>
      <c r="CB20" s="40">
        <f t="shared" si="6"/>
        <v>3.067410855644026E-2</v>
      </c>
      <c r="CC20" s="40">
        <f t="shared" si="7"/>
        <v>4.801697003136951E-2</v>
      </c>
      <c r="CD20" s="40">
        <f t="shared" si="8"/>
        <v>7.2959010217474418E-2</v>
      </c>
      <c r="CE20" s="40">
        <f t="shared" si="9"/>
        <v>6.7012354981866307E-2</v>
      </c>
      <c r="CF20" s="40">
        <f t="shared" si="10"/>
        <v>7.2143817141852695E-2</v>
      </c>
      <c r="CG20" s="40">
        <f t="shared" si="11"/>
        <v>7.4950172241495472E-2</v>
      </c>
      <c r="CH20" s="40">
        <f t="shared" si="12"/>
        <v>9.6282011724552863E-2</v>
      </c>
      <c r="CI20" s="40">
        <f t="shared" si="13"/>
        <v>8.7007202927637417E-2</v>
      </c>
      <c r="CJ20" s="40">
        <f t="shared" si="14"/>
        <v>8.9497687211336996E-2</v>
      </c>
      <c r="CK20" s="40">
        <f t="shared" si="15"/>
        <v>8.3411785389343018E-2</v>
      </c>
      <c r="CL20" s="40">
        <f t="shared" si="16"/>
        <v>8.6952447812427835E-2</v>
      </c>
      <c r="CM20" s="40">
        <f t="shared" si="17"/>
        <v>8.1082544373824672E-2</v>
      </c>
      <c r="CN20" s="40">
        <f t="shared" si="18"/>
        <v>8.7225534841372743E-2</v>
      </c>
      <c r="CO20" s="40">
        <f t="shared" si="19"/>
        <v>8.0101402513890196E-2</v>
      </c>
      <c r="CP20" s="40">
        <f t="shared" si="20"/>
        <v>6.2735439897485201E-2</v>
      </c>
      <c r="CR20" s="11"/>
      <c r="CS20" s="40"/>
    </row>
    <row r="21" spans="3:97">
      <c r="C21" s="150" t="s">
        <v>69</v>
      </c>
      <c r="D21" s="151" t="s">
        <v>70</v>
      </c>
      <c r="E21" s="159">
        <v>0.39893483831884891</v>
      </c>
      <c r="F21" s="159">
        <v>0.41265830595450864</v>
      </c>
      <c r="G21" s="159">
        <v>0.41346007011534064</v>
      </c>
      <c r="H21" s="159">
        <v>0.43233274475069938</v>
      </c>
      <c r="I21" s="159">
        <v>0.40864055446958442</v>
      </c>
      <c r="J21" s="159">
        <v>0.42033819018129182</v>
      </c>
      <c r="K21" s="159">
        <v>0.42079862386262956</v>
      </c>
      <c r="L21" s="159">
        <v>0.41879577993187356</v>
      </c>
      <c r="M21" s="159">
        <v>0.42528792382026886</v>
      </c>
      <c r="N21" s="159">
        <v>0.4381939411196703</v>
      </c>
      <c r="O21" s="159">
        <v>0.4652498684169451</v>
      </c>
      <c r="P21" s="159">
        <v>0.48613702675634218</v>
      </c>
      <c r="Q21" s="159">
        <v>0.50983559592368255</v>
      </c>
      <c r="R21" s="159">
        <v>0.51795138406495167</v>
      </c>
      <c r="S21" s="159">
        <v>0.52067915627093231</v>
      </c>
      <c r="T21" s="159">
        <v>0.54161140100754834</v>
      </c>
      <c r="U21" s="14">
        <v>3</v>
      </c>
      <c r="AE21" s="154">
        <v>8.3575361005774269</v>
      </c>
      <c r="AF21" s="154">
        <v>8.3884921373779147</v>
      </c>
      <c r="AG21" s="154">
        <v>8.5006905438095899</v>
      </c>
      <c r="AH21" s="154">
        <v>8.5861042271173194</v>
      </c>
      <c r="AI21" s="154">
        <v>8.6229214178887332</v>
      </c>
      <c r="AJ21" s="154">
        <v>8.6822957655374449</v>
      </c>
      <c r="AK21" s="154">
        <v>8.7319446689973077</v>
      </c>
      <c r="AL21" s="154">
        <v>8.7857156984146041</v>
      </c>
      <c r="AM21" s="154">
        <v>8.8589329273075972</v>
      </c>
      <c r="AN21" s="154">
        <v>8.9723621726575473</v>
      </c>
      <c r="AO21" s="154">
        <v>9.0526118232686361</v>
      </c>
      <c r="AP21" s="154">
        <v>9.1568930314371748</v>
      </c>
      <c r="AQ21" s="154">
        <v>9.2539455385670699</v>
      </c>
      <c r="AR21" s="154">
        <v>9.3631513664715502</v>
      </c>
      <c r="AS21" s="154">
        <v>9.3793139032603232</v>
      </c>
      <c r="AT21" s="154">
        <v>9.4518440352748776</v>
      </c>
      <c r="AU21" s="7"/>
      <c r="AV21" s="7"/>
      <c r="AW21" s="11" t="s">
        <v>70</v>
      </c>
      <c r="AX21" s="165">
        <f t="shared" si="0"/>
        <v>0.10950448792124992</v>
      </c>
      <c r="AY21" s="8">
        <f t="shared" si="1"/>
        <v>0.87742811119462305</v>
      </c>
      <c r="BA21" s="11" t="s">
        <v>74</v>
      </c>
      <c r="BB21" s="40">
        <v>3.6213453124586572E-3</v>
      </c>
      <c r="BC21" s="8">
        <v>2.3526504538314344E-4</v>
      </c>
      <c r="BF21" s="31" t="s">
        <v>69</v>
      </c>
      <c r="BG21" s="32" t="s">
        <v>70</v>
      </c>
      <c r="BH21" s="40">
        <f t="shared" si="4"/>
        <v>0.50655426439821516</v>
      </c>
      <c r="BI21" s="40">
        <f t="shared" si="2"/>
        <v>0.5091390934710559</v>
      </c>
      <c r="BJ21" s="40">
        <f t="shared" si="2"/>
        <v>0.51850766040810081</v>
      </c>
      <c r="BK21" s="40">
        <f t="shared" si="2"/>
        <v>0.52563970296429618</v>
      </c>
      <c r="BL21" s="40">
        <f t="shared" si="2"/>
        <v>0.52871393839370928</v>
      </c>
      <c r="BM21" s="40">
        <f t="shared" si="2"/>
        <v>0.53367169642237666</v>
      </c>
      <c r="BN21" s="40">
        <f t="shared" si="2"/>
        <v>0.5378173798612752</v>
      </c>
      <c r="BO21" s="40">
        <f t="shared" si="2"/>
        <v>0.54230726081761949</v>
      </c>
      <c r="BP21" s="40">
        <f t="shared" si="2"/>
        <v>0.54842089943018435</v>
      </c>
      <c r="BQ21" s="40">
        <f t="shared" si="2"/>
        <v>0.55789224141690519</v>
      </c>
      <c r="BR21" s="40">
        <f t="shared" si="2"/>
        <v>0.56459308724293111</v>
      </c>
      <c r="BS21" s="40">
        <f t="shared" si="2"/>
        <v>0.57330056812500407</v>
      </c>
      <c r="BT21" s="40">
        <f t="shared" si="2"/>
        <v>0.58140445247035033</v>
      </c>
      <c r="BU21" s="40">
        <f t="shared" si="2"/>
        <v>0.59052313910037446</v>
      </c>
      <c r="BV21" s="40">
        <f t="shared" si="2"/>
        <v>0.59187271092223703</v>
      </c>
      <c r="BW21" s="40">
        <f t="shared" si="2"/>
        <v>0.59792897694545233</v>
      </c>
      <c r="BY21" s="31" t="s">
        <v>69</v>
      </c>
      <c r="BZ21" s="32" t="s">
        <v>70</v>
      </c>
      <c r="CA21" s="40">
        <f t="shared" si="5"/>
        <v>-0.10761942607936625</v>
      </c>
      <c r="CB21" s="40">
        <f t="shared" si="6"/>
        <v>-9.6480787516547262E-2</v>
      </c>
      <c r="CC21" s="40">
        <f t="shared" si="7"/>
        <v>-0.10504759029276017</v>
      </c>
      <c r="CD21" s="40">
        <f t="shared" si="8"/>
        <v>-9.3306958213596802E-2</v>
      </c>
      <c r="CE21" s="40">
        <f t="shared" si="9"/>
        <v>-0.12007338392412487</v>
      </c>
      <c r="CF21" s="40">
        <f t="shared" si="10"/>
        <v>-0.11333350624108485</v>
      </c>
      <c r="CG21" s="40">
        <f t="shared" si="11"/>
        <v>-0.11701875599864564</v>
      </c>
      <c r="CH21" s="40">
        <f t="shared" si="12"/>
        <v>-0.12351148088574593</v>
      </c>
      <c r="CI21" s="40">
        <f t="shared" si="13"/>
        <v>-0.12313297560991548</v>
      </c>
      <c r="CJ21" s="40">
        <f t="shared" si="14"/>
        <v>-0.11969830029723488</v>
      </c>
      <c r="CK21" s="40">
        <f t="shared" si="15"/>
        <v>-9.9343218825986013E-2</v>
      </c>
      <c r="CL21" s="40">
        <f t="shared" si="16"/>
        <v>-8.716354136866189E-2</v>
      </c>
      <c r="CM21" s="40">
        <f t="shared" si="17"/>
        <v>-7.1568856546667781E-2</v>
      </c>
      <c r="CN21" s="40">
        <f t="shared" si="18"/>
        <v>-7.2571755035422791E-2</v>
      </c>
      <c r="CO21" s="40">
        <f t="shared" si="19"/>
        <v>-7.1193554651304725E-2</v>
      </c>
      <c r="CP21" s="40">
        <f t="shared" si="20"/>
        <v>-5.6317575937903985E-2</v>
      </c>
      <c r="CR21" s="11"/>
      <c r="CS21" s="40"/>
    </row>
    <row r="22" spans="3:97">
      <c r="C22" s="150" t="s">
        <v>71</v>
      </c>
      <c r="D22" s="151" t="s">
        <v>72</v>
      </c>
      <c r="E22" s="159">
        <v>0.63886646775845346</v>
      </c>
      <c r="F22" s="159">
        <v>0.6481573822048623</v>
      </c>
      <c r="G22" s="159">
        <v>0.65670332217806271</v>
      </c>
      <c r="H22" s="159">
        <v>0.66256631277285216</v>
      </c>
      <c r="I22" s="159">
        <v>0.67339980397052268</v>
      </c>
      <c r="J22" s="159">
        <v>0.69314914618414536</v>
      </c>
      <c r="K22" s="159">
        <v>0.70965550260118926</v>
      </c>
      <c r="L22" s="159">
        <v>0.73028001788343744</v>
      </c>
      <c r="M22" s="159">
        <v>0.73107273893141567</v>
      </c>
      <c r="N22" s="159">
        <v>0.73238969002091758</v>
      </c>
      <c r="O22" s="159">
        <v>0.72950829223128844</v>
      </c>
      <c r="P22" s="159">
        <v>0.74373978222277659</v>
      </c>
      <c r="Q22" s="159">
        <v>0.75528056507827701</v>
      </c>
      <c r="R22" s="159">
        <v>0.7503171506424533</v>
      </c>
      <c r="S22" s="159">
        <v>0.76233447940807708</v>
      </c>
      <c r="T22" s="159">
        <v>0.75128460450760415</v>
      </c>
      <c r="U22" s="14">
        <v>5</v>
      </c>
      <c r="AE22" s="154">
        <v>10.191740330248534</v>
      </c>
      <c r="AF22" s="154">
        <v>10.203720463790756</v>
      </c>
      <c r="AG22" s="154">
        <v>10.238112592155115</v>
      </c>
      <c r="AH22" s="154">
        <v>10.255055829739268</v>
      </c>
      <c r="AI22" s="154">
        <v>10.287621953678306</v>
      </c>
      <c r="AJ22" s="154">
        <v>10.321237806010823</v>
      </c>
      <c r="AK22" s="154">
        <v>10.325660885093409</v>
      </c>
      <c r="AL22" s="154">
        <v>10.33477599848996</v>
      </c>
      <c r="AM22" s="154">
        <v>10.338440702967056</v>
      </c>
      <c r="AN22" s="154">
        <v>10.365942369920365</v>
      </c>
      <c r="AO22" s="154">
        <v>10.377441527509461</v>
      </c>
      <c r="AP22" s="154">
        <v>10.397410258119571</v>
      </c>
      <c r="AQ22" s="154">
        <v>10.418872733038839</v>
      </c>
      <c r="AR22" s="154">
        <v>10.421108372530185</v>
      </c>
      <c r="AS22" s="154">
        <v>10.385748881015633</v>
      </c>
      <c r="AT22" s="154">
        <v>10.401512582733501</v>
      </c>
      <c r="AU22" s="7"/>
      <c r="AV22" s="7"/>
      <c r="AW22" s="11" t="s">
        <v>72</v>
      </c>
      <c r="AX22" s="165">
        <f t="shared" si="0"/>
        <v>9.0397771506830801E-2</v>
      </c>
      <c r="AY22" s="8">
        <f t="shared" si="1"/>
        <v>0.28834800506833658</v>
      </c>
      <c r="BA22" s="11" t="s">
        <v>78</v>
      </c>
      <c r="BB22" s="40">
        <v>1.1795249577867983E-2</v>
      </c>
      <c r="BC22" s="8">
        <v>1.9863425760124696E-2</v>
      </c>
      <c r="BF22" s="31" t="s">
        <v>71</v>
      </c>
      <c r="BG22" s="32" t="s">
        <v>72</v>
      </c>
      <c r="BH22" s="40">
        <f t="shared" si="4"/>
        <v>0.6597103175757526</v>
      </c>
      <c r="BI22" s="40">
        <f t="shared" si="4"/>
        <v>0.66071065872652812</v>
      </c>
      <c r="BJ22" s="40">
        <f t="shared" si="4"/>
        <v>0.66358240144495217</v>
      </c>
      <c r="BK22" s="40">
        <f t="shared" si="4"/>
        <v>0.66499716178322887</v>
      </c>
      <c r="BL22" s="40">
        <f t="shared" si="4"/>
        <v>0.66771643313213858</v>
      </c>
      <c r="BM22" s="40">
        <f t="shared" si="4"/>
        <v>0.67052335680190367</v>
      </c>
      <c r="BN22" s="40">
        <f t="shared" si="4"/>
        <v>0.67089268390529966</v>
      </c>
      <c r="BO22" s="40">
        <f t="shared" si="4"/>
        <v>0.67165379587391161</v>
      </c>
      <c r="BP22" s="40">
        <f t="shared" si="4"/>
        <v>0.67195979869774913</v>
      </c>
      <c r="BQ22" s="40">
        <f t="shared" si="4"/>
        <v>0.67425618788835051</v>
      </c>
      <c r="BR22" s="40">
        <f t="shared" si="4"/>
        <v>0.67521636754704006</v>
      </c>
      <c r="BS22" s="40">
        <f t="shared" si="4"/>
        <v>0.67688375655298416</v>
      </c>
      <c r="BT22" s="40">
        <f t="shared" si="4"/>
        <v>0.67867587320874312</v>
      </c>
      <c r="BU22" s="40">
        <f t="shared" si="4"/>
        <v>0.67886254910627042</v>
      </c>
      <c r="BV22" s="40">
        <f t="shared" si="4"/>
        <v>0.67591003156480545</v>
      </c>
      <c r="BW22" s="40">
        <f t="shared" si="4"/>
        <v>0.67722630065824729</v>
      </c>
      <c r="BY22" s="31" t="s">
        <v>71</v>
      </c>
      <c r="BZ22" s="32" t="s">
        <v>72</v>
      </c>
      <c r="CA22" s="40">
        <f t="shared" si="5"/>
        <v>-2.0843849817299143E-2</v>
      </c>
      <c r="CB22" s="40">
        <f t="shared" si="6"/>
        <v>-1.2553276521665824E-2</v>
      </c>
      <c r="CC22" s="40">
        <f t="shared" si="7"/>
        <v>-6.8790792668894651E-3</v>
      </c>
      <c r="CD22" s="40">
        <f t="shared" si="8"/>
        <v>-2.4308490103767122E-3</v>
      </c>
      <c r="CE22" s="40">
        <f t="shared" si="9"/>
        <v>5.6833708383841053E-3</v>
      </c>
      <c r="CF22" s="40">
        <f t="shared" si="10"/>
        <v>2.262578938224169E-2</v>
      </c>
      <c r="CG22" s="40">
        <f t="shared" si="11"/>
        <v>3.87628186958896E-2</v>
      </c>
      <c r="CH22" s="40">
        <f t="shared" si="12"/>
        <v>5.862622200952583E-2</v>
      </c>
      <c r="CI22" s="40">
        <f t="shared" si="13"/>
        <v>5.9112940233666533E-2</v>
      </c>
      <c r="CJ22" s="40">
        <f t="shared" si="14"/>
        <v>5.8133502132567072E-2</v>
      </c>
      <c r="CK22" s="40">
        <f t="shared" si="15"/>
        <v>5.4291924684248372E-2</v>
      </c>
      <c r="CL22" s="40">
        <f t="shared" si="16"/>
        <v>6.6856025669792429E-2</v>
      </c>
      <c r="CM22" s="40">
        <f t="shared" si="17"/>
        <v>7.6604691869533892E-2</v>
      </c>
      <c r="CN22" s="40">
        <f t="shared" si="18"/>
        <v>7.1454601536182882E-2</v>
      </c>
      <c r="CO22" s="40">
        <f t="shared" si="19"/>
        <v>8.6424447843271635E-2</v>
      </c>
      <c r="CP22" s="40">
        <f t="shared" si="20"/>
        <v>7.4058303849356855E-2</v>
      </c>
      <c r="CR22" s="11"/>
      <c r="CS22" s="40"/>
    </row>
    <row r="23" spans="3:97">
      <c r="C23" s="150" t="s">
        <v>73</v>
      </c>
      <c r="D23" s="151" t="s">
        <v>74</v>
      </c>
      <c r="E23" s="159">
        <v>0.54145412059367404</v>
      </c>
      <c r="F23" s="159">
        <v>0.53510519389855815</v>
      </c>
      <c r="G23" s="159">
        <v>0.5374605962793978</v>
      </c>
      <c r="H23" s="159">
        <v>0.51037035950418075</v>
      </c>
      <c r="I23" s="159">
        <v>0.51925637110620027</v>
      </c>
      <c r="J23" s="159">
        <v>0.53454775128977805</v>
      </c>
      <c r="K23" s="159">
        <v>0.53867150910261141</v>
      </c>
      <c r="L23" s="159">
        <v>0.54788676698248551</v>
      </c>
      <c r="M23" s="159">
        <v>0.55007296467226929</v>
      </c>
      <c r="N23" s="159">
        <v>0.54148589825993043</v>
      </c>
      <c r="O23" s="159">
        <v>0.53796518639700108</v>
      </c>
      <c r="P23" s="159">
        <v>0.54239927608424054</v>
      </c>
      <c r="Q23" s="159">
        <v>0.54083629924830889</v>
      </c>
      <c r="R23" s="159">
        <v>0.55223834238456548</v>
      </c>
      <c r="S23" s="159">
        <v>0.55927707263339743</v>
      </c>
      <c r="T23" s="159">
        <v>0.55736960401674751</v>
      </c>
      <c r="U23" s="14">
        <v>3</v>
      </c>
      <c r="AE23" s="154">
        <v>8.4848029764053052</v>
      </c>
      <c r="AF23" s="154">
        <v>8.4739022679030906</v>
      </c>
      <c r="AG23" s="154">
        <v>8.4733382306450409</v>
      </c>
      <c r="AH23" s="154">
        <v>8.4737750190526828</v>
      </c>
      <c r="AI23" s="154">
        <v>8.5388321397987195</v>
      </c>
      <c r="AJ23" s="154">
        <v>8.6342050715687826</v>
      </c>
      <c r="AK23" s="154">
        <v>8.6530051611695455</v>
      </c>
      <c r="AL23" s="154">
        <v>8.672493796965794</v>
      </c>
      <c r="AM23" s="154">
        <v>8.7300670269956786</v>
      </c>
      <c r="AN23" s="154">
        <v>8.7432368924414607</v>
      </c>
      <c r="AO23" s="154">
        <v>8.7410312331202107</v>
      </c>
      <c r="AP23" s="154">
        <v>8.7541884203004035</v>
      </c>
      <c r="AQ23" s="154">
        <v>8.7332946938225664</v>
      </c>
      <c r="AR23" s="154">
        <v>8.7368258112526096</v>
      </c>
      <c r="AS23" s="154">
        <v>8.7026084410780236</v>
      </c>
      <c r="AT23" s="154">
        <v>8.7246597323138726</v>
      </c>
      <c r="AU23" s="7"/>
      <c r="AV23" s="7"/>
      <c r="AW23" s="11" t="s">
        <v>74</v>
      </c>
      <c r="AX23" s="165">
        <f t="shared" si="0"/>
        <v>-3.9791297992361564E-2</v>
      </c>
      <c r="AY23" s="8">
        <f t="shared" si="1"/>
        <v>7.3170123869415127E-2</v>
      </c>
      <c r="BA23" s="11" t="s">
        <v>301</v>
      </c>
      <c r="BB23" s="40">
        <v>1.2059894158758921E-2</v>
      </c>
      <c r="BC23" s="8">
        <v>0.10915016760267346</v>
      </c>
      <c r="BF23" s="31" t="s">
        <v>73</v>
      </c>
      <c r="BG23" s="32" t="s">
        <v>74</v>
      </c>
      <c r="BH23" s="40">
        <f t="shared" si="4"/>
        <v>0.51718104852984303</v>
      </c>
      <c r="BI23" s="40">
        <f t="shared" si="4"/>
        <v>0.51627083936990803</v>
      </c>
      <c r="BJ23" s="40">
        <f t="shared" si="4"/>
        <v>0.51622374225886092</v>
      </c>
      <c r="BK23" s="40">
        <f t="shared" si="4"/>
        <v>0.51626021409089906</v>
      </c>
      <c r="BL23" s="40">
        <f t="shared" si="4"/>
        <v>0.5216924836731931</v>
      </c>
      <c r="BM23" s="40">
        <f t="shared" si="4"/>
        <v>0.52965612347599333</v>
      </c>
      <c r="BN23" s="40">
        <f t="shared" si="4"/>
        <v>0.53122593095765702</v>
      </c>
      <c r="BO23" s="40">
        <f t="shared" si="4"/>
        <v>0.53285323204664381</v>
      </c>
      <c r="BP23" s="40">
        <f t="shared" si="4"/>
        <v>0.53766059675413913</v>
      </c>
      <c r="BQ23" s="40">
        <f t="shared" si="4"/>
        <v>0.53876028051886193</v>
      </c>
      <c r="BR23" s="40">
        <f t="shared" si="4"/>
        <v>0.53857610796553756</v>
      </c>
      <c r="BS23" s="40">
        <f t="shared" si="4"/>
        <v>0.53967473309508374</v>
      </c>
      <c r="BT23" s="40">
        <f t="shared" si="4"/>
        <v>0.5379301069341843</v>
      </c>
      <c r="BU23" s="40">
        <f t="shared" si="4"/>
        <v>0.53822495523959291</v>
      </c>
      <c r="BV23" s="40">
        <f t="shared" si="4"/>
        <v>0.535367804830015</v>
      </c>
      <c r="BW23" s="40">
        <f t="shared" si="4"/>
        <v>0.53720908764820841</v>
      </c>
      <c r="BY23" s="31" t="s">
        <v>73</v>
      </c>
      <c r="BZ23" s="32" t="s">
        <v>74</v>
      </c>
      <c r="CA23" s="40">
        <f>E23-BH23</f>
        <v>2.4273072063831003E-2</v>
      </c>
      <c r="CB23" s="40">
        <f t="shared" si="6"/>
        <v>1.8834354528650121E-2</v>
      </c>
      <c r="CC23" s="40">
        <f t="shared" si="7"/>
        <v>2.1236854020536877E-2</v>
      </c>
      <c r="CD23" s="40">
        <f t="shared" si="8"/>
        <v>-5.8898545867183127E-3</v>
      </c>
      <c r="CE23" s="40">
        <f t="shared" si="9"/>
        <v>-2.4361125669928319E-3</v>
      </c>
      <c r="CF23" s="40">
        <f t="shared" si="10"/>
        <v>4.8916278137847158E-3</v>
      </c>
      <c r="CG23" s="40">
        <f t="shared" si="11"/>
        <v>7.4455781449543901E-3</v>
      </c>
      <c r="CH23" s="40">
        <f t="shared" si="12"/>
        <v>1.5033534935841697E-2</v>
      </c>
      <c r="CI23" s="40">
        <f t="shared" si="13"/>
        <v>1.2412367918130163E-2</v>
      </c>
      <c r="CJ23" s="40">
        <f t="shared" si="14"/>
        <v>2.7256177410684979E-3</v>
      </c>
      <c r="CK23" s="40">
        <f t="shared" si="15"/>
        <v>-6.1092156853648216E-4</v>
      </c>
      <c r="CL23" s="40">
        <f t="shared" si="16"/>
        <v>2.7245429891568085E-3</v>
      </c>
      <c r="CM23" s="40">
        <f t="shared" si="17"/>
        <v>2.9061923141245893E-3</v>
      </c>
      <c r="CN23" s="40">
        <f t="shared" si="18"/>
        <v>1.4013387144972578E-2</v>
      </c>
      <c r="CO23" s="40">
        <f t="shared" si="19"/>
        <v>2.3909267803382428E-2</v>
      </c>
      <c r="CP23" s="40">
        <f t="shared" si="20"/>
        <v>2.0160516368539105E-2</v>
      </c>
      <c r="CR23" s="11"/>
      <c r="CS23" s="40"/>
    </row>
    <row r="24" spans="3:97">
      <c r="C24" s="150" t="s">
        <v>75</v>
      </c>
      <c r="D24" s="151" t="s">
        <v>76</v>
      </c>
      <c r="E24" s="159">
        <v>0.49115338726818053</v>
      </c>
      <c r="F24" s="159">
        <v>0.49570418806984595</v>
      </c>
      <c r="G24" s="159">
        <v>0.49277408612616441</v>
      </c>
      <c r="H24" s="159">
        <v>0.49047558163482757</v>
      </c>
      <c r="I24" s="159">
        <v>0.49772328608667959</v>
      </c>
      <c r="J24" s="159">
        <v>0.50464849418761504</v>
      </c>
      <c r="K24" s="159">
        <v>0.50479536177454598</v>
      </c>
      <c r="L24" s="159">
        <v>0.48702377933232721</v>
      </c>
      <c r="M24" s="159">
        <v>0.47087359463482742</v>
      </c>
      <c r="N24" s="159">
        <v>0.46427763298197744</v>
      </c>
      <c r="O24" s="159">
        <v>0.45131249166784987</v>
      </c>
      <c r="P24" s="159">
        <v>0.47783395910321091</v>
      </c>
      <c r="Q24" s="159">
        <v>0.49598302992467747</v>
      </c>
      <c r="R24" s="159">
        <v>0.50409256946456305</v>
      </c>
      <c r="S24" s="159">
        <v>0.50870665986466945</v>
      </c>
      <c r="T24" s="159">
        <v>0.50749705916920229</v>
      </c>
      <c r="U24" s="14">
        <v>1</v>
      </c>
      <c r="AE24" s="154">
        <v>7.0447284929323608</v>
      </c>
      <c r="AF24" s="154">
        <v>7.067240231201847</v>
      </c>
      <c r="AG24" s="154">
        <v>7.0970216178050656</v>
      </c>
      <c r="AH24" s="154">
        <v>7.1121947076538499</v>
      </c>
      <c r="AI24" s="154">
        <v>7.1283060430749021</v>
      </c>
      <c r="AJ24" s="154">
        <v>7.1535993633671691</v>
      </c>
      <c r="AK24" s="154">
        <v>7.1699159300304371</v>
      </c>
      <c r="AL24" s="154">
        <v>7.1805117497990505</v>
      </c>
      <c r="AM24" s="154">
        <v>7.1848766989079849</v>
      </c>
      <c r="AN24" s="154">
        <v>7.1816542654760855</v>
      </c>
      <c r="AO24" s="154">
        <v>7.17704445093276</v>
      </c>
      <c r="AP24" s="154">
        <v>7.1846420987989505</v>
      </c>
      <c r="AQ24" s="154">
        <v>7.1975421931326657</v>
      </c>
      <c r="AR24" s="154">
        <v>7.2157424662302256</v>
      </c>
      <c r="AS24" s="154">
        <v>7.2220193523213556</v>
      </c>
      <c r="AT24" s="154">
        <v>7.2330245170962186</v>
      </c>
      <c r="AU24" s="7"/>
      <c r="AV24" s="7"/>
      <c r="AW24" s="11" t="s">
        <v>76</v>
      </c>
      <c r="AX24" s="165">
        <f t="shared" si="0"/>
        <v>0.8225034303967782</v>
      </c>
      <c r="AY24" s="8">
        <f t="shared" si="1"/>
        <v>0.88785196989536996</v>
      </c>
      <c r="BA24" s="11" t="s">
        <v>148</v>
      </c>
      <c r="BB24" s="8">
        <v>1.5709845037042598E-2</v>
      </c>
      <c r="BC24" s="8">
        <v>0.18401779567671334</v>
      </c>
      <c r="BF24" s="31" t="s">
        <v>75</v>
      </c>
      <c r="BG24" s="32" t="s">
        <v>76</v>
      </c>
      <c r="BH24" s="40">
        <f t="shared" si="4"/>
        <v>0.39693482915985212</v>
      </c>
      <c r="BI24" s="40">
        <f t="shared" si="4"/>
        <v>0.39881455930535425</v>
      </c>
      <c r="BJ24" s="40">
        <f t="shared" si="4"/>
        <v>0.40130130508672301</v>
      </c>
      <c r="BK24" s="40">
        <f t="shared" si="4"/>
        <v>0.40256825808909646</v>
      </c>
      <c r="BL24" s="40">
        <f t="shared" si="4"/>
        <v>0.40391355459675438</v>
      </c>
      <c r="BM24" s="40">
        <f t="shared" si="4"/>
        <v>0.40602554684115866</v>
      </c>
      <c r="BN24" s="40">
        <f t="shared" si="4"/>
        <v>0.40738798015754152</v>
      </c>
      <c r="BO24" s="40">
        <f t="shared" si="4"/>
        <v>0.40827273110822071</v>
      </c>
      <c r="BP24" s="40">
        <f t="shared" si="4"/>
        <v>0.40863720435881679</v>
      </c>
      <c r="BQ24" s="40">
        <f t="shared" si="4"/>
        <v>0.40836813116725312</v>
      </c>
      <c r="BR24" s="40">
        <f t="shared" si="4"/>
        <v>0.40798321165288542</v>
      </c>
      <c r="BS24" s="40">
        <f t="shared" si="4"/>
        <v>0.40861761524971241</v>
      </c>
      <c r="BT24" s="40">
        <f t="shared" si="4"/>
        <v>0.40969477312657765</v>
      </c>
      <c r="BU24" s="40">
        <f t="shared" si="4"/>
        <v>0.41121449593022386</v>
      </c>
      <c r="BV24" s="40">
        <f t="shared" si="4"/>
        <v>0.41173861591883321</v>
      </c>
      <c r="BW24" s="40">
        <f t="shared" si="4"/>
        <v>0.41265754717753422</v>
      </c>
      <c r="BY24" s="31" t="s">
        <v>75</v>
      </c>
      <c r="BZ24" s="32" t="s">
        <v>76</v>
      </c>
      <c r="CA24" s="40">
        <f t="shared" ref="CA24:CA87" si="21">E24-BH24</f>
        <v>9.421855810832841E-2</v>
      </c>
      <c r="CB24" s="40">
        <f t="shared" si="6"/>
        <v>9.6889628764491698E-2</v>
      </c>
      <c r="CC24" s="40">
        <f t="shared" si="7"/>
        <v>9.1472781039441398E-2</v>
      </c>
      <c r="CD24" s="40">
        <f t="shared" si="8"/>
        <v>8.7907323545731109E-2</v>
      </c>
      <c r="CE24" s="40">
        <f t="shared" si="9"/>
        <v>9.3809731489925219E-2</v>
      </c>
      <c r="CF24" s="40">
        <f t="shared" si="10"/>
        <v>9.862294734645638E-2</v>
      </c>
      <c r="CG24" s="40">
        <f t="shared" si="11"/>
        <v>9.7407381617004463E-2</v>
      </c>
      <c r="CH24" s="40">
        <f t="shared" si="12"/>
        <v>7.8751048224106501E-2</v>
      </c>
      <c r="CI24" s="40">
        <f t="shared" si="13"/>
        <v>6.2236390276010634E-2</v>
      </c>
      <c r="CJ24" s="40">
        <f t="shared" si="14"/>
        <v>5.5909501814724316E-2</v>
      </c>
      <c r="CK24" s="40">
        <f t="shared" si="15"/>
        <v>4.3329280014964444E-2</v>
      </c>
      <c r="CL24" s="40">
        <f t="shared" si="16"/>
        <v>6.9216343853498508E-2</v>
      </c>
      <c r="CM24" s="40">
        <f t="shared" si="17"/>
        <v>8.6288256798099816E-2</v>
      </c>
      <c r="CN24" s="40">
        <f t="shared" si="18"/>
        <v>9.2878073534339189E-2</v>
      </c>
      <c r="CO24" s="40">
        <f t="shared" si="19"/>
        <v>9.6968043945836246E-2</v>
      </c>
      <c r="CP24" s="40">
        <f t="shared" si="20"/>
        <v>9.4839511991668068E-2</v>
      </c>
      <c r="CR24" s="11"/>
      <c r="CS24" s="40"/>
    </row>
    <row r="25" spans="3:97">
      <c r="C25" s="150" t="s">
        <v>77</v>
      </c>
      <c r="D25" s="151" t="s">
        <v>78</v>
      </c>
      <c r="E25" s="159">
        <v>0.36774738809366553</v>
      </c>
      <c r="F25" s="159">
        <v>0.37285037551926181</v>
      </c>
      <c r="G25" s="159">
        <v>0.39495210230138417</v>
      </c>
      <c r="H25" s="159">
        <v>0.41705382908350663</v>
      </c>
      <c r="I25" s="159">
        <v>0.42069130553645251</v>
      </c>
      <c r="J25" s="159">
        <v>0.42507207183178952</v>
      </c>
      <c r="K25" s="159">
        <v>0.42899720069381142</v>
      </c>
      <c r="L25" s="159">
        <v>0.43367955315148354</v>
      </c>
      <c r="M25" s="159">
        <v>0.45437047910320771</v>
      </c>
      <c r="N25" s="159">
        <v>0.46449477258613392</v>
      </c>
      <c r="O25" s="159">
        <v>0.47959797086666967</v>
      </c>
      <c r="P25" s="159">
        <v>0.49124142955948813</v>
      </c>
      <c r="Q25" s="159">
        <v>0.48434612591830156</v>
      </c>
      <c r="R25" s="159">
        <v>0.50587350067120018</v>
      </c>
      <c r="S25" s="159">
        <v>0.51754755426261845</v>
      </c>
      <c r="T25" s="159">
        <v>0.51277218334190644</v>
      </c>
      <c r="U25" s="14">
        <v>2</v>
      </c>
      <c r="AE25" s="154">
        <v>7.7115493696993678</v>
      </c>
      <c r="AF25" s="154">
        <v>7.7679930927847023</v>
      </c>
      <c r="AG25" s="154">
        <v>7.8058281386542676</v>
      </c>
      <c r="AH25" s="154">
        <v>7.8367896007988822</v>
      </c>
      <c r="AI25" s="154">
        <v>7.8755650864265183</v>
      </c>
      <c r="AJ25" s="154">
        <v>7.9191119567029737</v>
      </c>
      <c r="AK25" s="154">
        <v>7.9566190494192215</v>
      </c>
      <c r="AL25" s="154">
        <v>8.0106281092566878</v>
      </c>
      <c r="AM25" s="154">
        <v>8.0619070460548059</v>
      </c>
      <c r="AN25" s="154">
        <v>8.1097595745845279</v>
      </c>
      <c r="AO25" s="154">
        <v>8.1521020340846562</v>
      </c>
      <c r="AP25" s="154">
        <v>8.1921918316226083</v>
      </c>
      <c r="AQ25" s="154">
        <v>8.3539928829242562</v>
      </c>
      <c r="AR25" s="154">
        <v>8.3866263125309786</v>
      </c>
      <c r="AS25" s="154">
        <v>8.443088041549224</v>
      </c>
      <c r="AT25" s="154">
        <v>8.4937648151122538</v>
      </c>
      <c r="AU25" s="7"/>
      <c r="AV25" s="7"/>
      <c r="AW25" s="11" t="s">
        <v>78</v>
      </c>
      <c r="AX25" s="165">
        <f t="shared" si="0"/>
        <v>-4.1352410507598171E-2</v>
      </c>
      <c r="AY25" s="8">
        <f t="shared" si="1"/>
        <v>0.19931956305395096</v>
      </c>
      <c r="BA25" s="11" t="s">
        <v>64</v>
      </c>
      <c r="BB25" s="8">
        <v>3.1850938340422276E-2</v>
      </c>
      <c r="BC25" s="8">
        <v>7.5484896321972E-2</v>
      </c>
      <c r="BF25" s="31" t="s">
        <v>77</v>
      </c>
      <c r="BG25" s="32" t="s">
        <v>78</v>
      </c>
      <c r="BH25" s="40">
        <f t="shared" si="4"/>
        <v>0.45261437236989721</v>
      </c>
      <c r="BI25" s="40">
        <f t="shared" si="4"/>
        <v>0.45732742324752262</v>
      </c>
      <c r="BJ25" s="40">
        <f t="shared" si="4"/>
        <v>0.4604866495776313</v>
      </c>
      <c r="BK25" s="40">
        <f t="shared" si="4"/>
        <v>0.46307193166670668</v>
      </c>
      <c r="BL25" s="40">
        <f t="shared" si="4"/>
        <v>0.46630968471661427</v>
      </c>
      <c r="BM25" s="40">
        <f t="shared" si="4"/>
        <v>0.46994584838469833</v>
      </c>
      <c r="BN25" s="40">
        <f t="shared" si="4"/>
        <v>0.47307769062650495</v>
      </c>
      <c r="BO25" s="40">
        <f t="shared" si="4"/>
        <v>0.47758744712293344</v>
      </c>
      <c r="BP25" s="40">
        <f t="shared" si="4"/>
        <v>0.48186923834557627</v>
      </c>
      <c r="BQ25" s="40">
        <f t="shared" si="4"/>
        <v>0.48586492447780805</v>
      </c>
      <c r="BR25" s="40">
        <f t="shared" si="4"/>
        <v>0.4894005198460688</v>
      </c>
      <c r="BS25" s="40">
        <f t="shared" si="4"/>
        <v>0.49274801794048784</v>
      </c>
      <c r="BT25" s="40">
        <f t="shared" si="4"/>
        <v>0.50625840572417546</v>
      </c>
      <c r="BU25" s="40">
        <f t="shared" si="4"/>
        <v>0.50898329709633672</v>
      </c>
      <c r="BV25" s="40">
        <f t="shared" si="4"/>
        <v>0.5136978514693602</v>
      </c>
      <c r="BW25" s="40">
        <f t="shared" si="4"/>
        <v>0.51792936206187323</v>
      </c>
      <c r="BY25" s="31" t="s">
        <v>77</v>
      </c>
      <c r="BZ25" s="32" t="s">
        <v>78</v>
      </c>
      <c r="CA25" s="40">
        <f t="shared" si="21"/>
        <v>-8.4866984276231683E-2</v>
      </c>
      <c r="CB25" s="40">
        <f t="shared" ref="CB25:CB88" si="22">F25-BI25</f>
        <v>-8.4477047728260812E-2</v>
      </c>
      <c r="CC25" s="40">
        <f t="shared" ref="CC25:CC88" si="23">G25-BJ25</f>
        <v>-6.5534547276247135E-2</v>
      </c>
      <c r="CD25" s="40">
        <f t="shared" ref="CD25:CD88" si="24">H25-BK25</f>
        <v>-4.6018102583200049E-2</v>
      </c>
      <c r="CE25" s="40">
        <f t="shared" ref="CE25:CE88" si="25">I25-BL25</f>
        <v>-4.5618379180161761E-2</v>
      </c>
      <c r="CF25" s="40">
        <f t="shared" ref="CF25:CF88" si="26">J25-BM25</f>
        <v>-4.4873776552908806E-2</v>
      </c>
      <c r="CG25" s="40">
        <f t="shared" ref="CG25:CG88" si="27">K25-BN25</f>
        <v>-4.4080489932693534E-2</v>
      </c>
      <c r="CH25" s="40">
        <f t="shared" ref="CH25:CH88" si="28">L25-BO25</f>
        <v>-4.3907893971449896E-2</v>
      </c>
      <c r="CI25" s="40">
        <f t="shared" ref="CI25:CI88" si="29">M25-BP25</f>
        <v>-2.7498759242368553E-2</v>
      </c>
      <c r="CJ25" s="40">
        <f t="shared" ref="CJ25:CJ88" si="30">N25-BQ25</f>
        <v>-2.1370151891674127E-2</v>
      </c>
      <c r="CK25" s="40">
        <f t="shared" ref="CK25:CK88" si="31">O25-BR25</f>
        <v>-9.8025489793991394E-3</v>
      </c>
      <c r="CL25" s="40">
        <f t="shared" ref="CL25:CL88" si="32">P25-BS25</f>
        <v>-1.5065883809997072E-3</v>
      </c>
      <c r="CM25" s="40">
        <f t="shared" ref="CM25:CM88" si="33">Q25-BT25</f>
        <v>-2.1912279805873902E-2</v>
      </c>
      <c r="CN25" s="40">
        <f t="shared" ref="CN25:CN88" si="34">R25-BU25</f>
        <v>-3.1097964251365351E-3</v>
      </c>
      <c r="CO25" s="40">
        <f t="shared" ref="CO25:CO88" si="35">S25-BV25</f>
        <v>3.8497027932582473E-3</v>
      </c>
      <c r="CP25" s="40">
        <f t="shared" ref="CP25:CP88" si="36">T25-BW25</f>
        <v>-5.1571787199667929E-3</v>
      </c>
      <c r="CR25" s="11"/>
      <c r="CS25" s="40"/>
    </row>
    <row r="26" spans="3:97">
      <c r="C26" s="150" t="s">
        <v>79</v>
      </c>
      <c r="D26" s="151" t="s">
        <v>427</v>
      </c>
      <c r="E26" s="159">
        <v>0.49314519386038363</v>
      </c>
      <c r="F26" s="159">
        <v>0.52385527709185919</v>
      </c>
      <c r="G26" s="159">
        <v>0.53335303428554992</v>
      </c>
      <c r="H26" s="159">
        <v>0.54838709339556224</v>
      </c>
      <c r="I26" s="159">
        <v>0.55157294500364762</v>
      </c>
      <c r="J26" s="159">
        <v>0.54486153976451568</v>
      </c>
      <c r="K26" s="159">
        <v>0.5624072261542109</v>
      </c>
      <c r="L26" s="159">
        <v>0.55563829232405104</v>
      </c>
      <c r="M26" s="159">
        <v>0.54869158255134798</v>
      </c>
      <c r="N26" s="159">
        <v>0.55007470860762542</v>
      </c>
      <c r="O26" s="159">
        <v>0.50904010435609282</v>
      </c>
      <c r="P26" s="159">
        <v>0.52372154085984857</v>
      </c>
      <c r="Q26" s="159">
        <v>0.50192981954202553</v>
      </c>
      <c r="R26" s="159">
        <v>0.50248916512906416</v>
      </c>
      <c r="S26" s="159">
        <v>0.51559764782172834</v>
      </c>
      <c r="T26" s="159">
        <v>0.49851529928358285</v>
      </c>
      <c r="U26" s="14">
        <v>2</v>
      </c>
      <c r="AE26" s="154">
        <v>8.0678186450629621</v>
      </c>
      <c r="AF26" s="154">
        <v>8.0886078282582421</v>
      </c>
      <c r="AG26" s="154">
        <v>8.115569076738895</v>
      </c>
      <c r="AH26" s="154">
        <v>8.143653287828954</v>
      </c>
      <c r="AI26" s="154">
        <v>8.1271891818700723</v>
      </c>
      <c r="AJ26" s="154">
        <v>8.1314055073403662</v>
      </c>
      <c r="AK26" s="154">
        <v>8.1277120129767919</v>
      </c>
      <c r="AL26" s="154">
        <v>8.1320973452295995</v>
      </c>
      <c r="AM26" s="154">
        <v>8.1389825199612318</v>
      </c>
      <c r="AN26" s="154">
        <v>8.1603972231337387</v>
      </c>
      <c r="AO26" s="154">
        <v>8.2315073256082965</v>
      </c>
      <c r="AP26" s="154">
        <v>8.2576064769314108</v>
      </c>
      <c r="AQ26" s="154">
        <v>8.2395250057722489</v>
      </c>
      <c r="AR26" s="154">
        <v>8.281541963441347</v>
      </c>
      <c r="AS26" s="154">
        <v>8.2973033934264606</v>
      </c>
      <c r="AT26" s="154">
        <v>8.3124661364804471</v>
      </c>
      <c r="AU26" s="7"/>
      <c r="AV26" s="7"/>
      <c r="AW26" s="11" t="s">
        <v>427</v>
      </c>
      <c r="AX26" s="165">
        <f t="shared" si="0"/>
        <v>0.64704029431345311</v>
      </c>
      <c r="AY26" s="8">
        <f t="shared" si="1"/>
        <v>0.92031778749487525</v>
      </c>
      <c r="BA26" s="11" t="s">
        <v>245</v>
      </c>
      <c r="BB26" s="8">
        <v>3.2870616267687197E-2</v>
      </c>
      <c r="BC26" s="8">
        <v>0.40493223888206475</v>
      </c>
      <c r="BF26" s="31" t="s">
        <v>79</v>
      </c>
      <c r="BG26" s="32" t="s">
        <v>427</v>
      </c>
      <c r="BH26" s="40">
        <f t="shared" si="4"/>
        <v>0.48236285686275737</v>
      </c>
      <c r="BI26" s="40">
        <f t="shared" si="4"/>
        <v>0.48409875365956323</v>
      </c>
      <c r="BJ26" s="40">
        <f t="shared" si="4"/>
        <v>0.48635001790769772</v>
      </c>
      <c r="BK26" s="40">
        <f t="shared" si="4"/>
        <v>0.48869504953371767</v>
      </c>
      <c r="BL26" s="40">
        <f t="shared" si="4"/>
        <v>0.48732029668615107</v>
      </c>
      <c r="BM26" s="40">
        <f t="shared" si="4"/>
        <v>0.48767235986292057</v>
      </c>
      <c r="BN26" s="40">
        <f t="shared" si="4"/>
        <v>0.48736395308356217</v>
      </c>
      <c r="BO26" s="40">
        <f t="shared" si="4"/>
        <v>0.48773012832667162</v>
      </c>
      <c r="BP26" s="40">
        <f t="shared" si="4"/>
        <v>0.48830504041676281</v>
      </c>
      <c r="BQ26" s="40">
        <f t="shared" si="4"/>
        <v>0.49009316813166715</v>
      </c>
      <c r="BR26" s="40">
        <f t="shared" si="4"/>
        <v>0.4960308616882928</v>
      </c>
      <c r="BS26" s="40">
        <f t="shared" si="4"/>
        <v>0.4982101408237728</v>
      </c>
      <c r="BT26" s="40">
        <f t="shared" si="4"/>
        <v>0.49670033798198276</v>
      </c>
      <c r="BU26" s="40">
        <f t="shared" si="4"/>
        <v>0.50020875394735254</v>
      </c>
      <c r="BV26" s="40">
        <f t="shared" si="4"/>
        <v>0.50152483335110942</v>
      </c>
      <c r="BW26" s="40">
        <f t="shared" si="4"/>
        <v>0.50279092239611733</v>
      </c>
      <c r="BY26" s="31" t="s">
        <v>79</v>
      </c>
      <c r="BZ26" s="32" t="s">
        <v>427</v>
      </c>
      <c r="CA26" s="40">
        <f t="shared" si="21"/>
        <v>1.0782336997626263E-2</v>
      </c>
      <c r="CB26" s="40">
        <f t="shared" si="22"/>
        <v>3.9756523432295965E-2</v>
      </c>
      <c r="CC26" s="40">
        <f t="shared" si="23"/>
        <v>4.7003016377852203E-2</v>
      </c>
      <c r="CD26" s="40">
        <f t="shared" si="24"/>
        <v>5.9692043861844568E-2</v>
      </c>
      <c r="CE26" s="40">
        <f t="shared" si="25"/>
        <v>6.4252648317496552E-2</v>
      </c>
      <c r="CF26" s="40">
        <f t="shared" si="26"/>
        <v>5.7189179901595111E-2</v>
      </c>
      <c r="CG26" s="40">
        <f t="shared" si="27"/>
        <v>7.5043273070648731E-2</v>
      </c>
      <c r="CH26" s="40">
        <f t="shared" si="28"/>
        <v>6.7908163997379423E-2</v>
      </c>
      <c r="CI26" s="40">
        <f t="shared" si="29"/>
        <v>6.0386542134585164E-2</v>
      </c>
      <c r="CJ26" s="40">
        <f t="shared" si="30"/>
        <v>5.9981540475958273E-2</v>
      </c>
      <c r="CK26" s="40">
        <f t="shared" si="31"/>
        <v>1.3009242667800014E-2</v>
      </c>
      <c r="CL26" s="40">
        <f t="shared" si="32"/>
        <v>2.5511400036075771E-2</v>
      </c>
      <c r="CM26" s="40">
        <f t="shared" si="33"/>
        <v>5.2294815600427702E-3</v>
      </c>
      <c r="CN26" s="40">
        <f t="shared" si="34"/>
        <v>2.2804111817116279E-3</v>
      </c>
      <c r="CO26" s="40">
        <f t="shared" si="35"/>
        <v>1.4072814470618922E-2</v>
      </c>
      <c r="CP26" s="40">
        <f t="shared" si="36"/>
        <v>-4.2756231125344879E-3</v>
      </c>
      <c r="CR26" s="11"/>
      <c r="CS26" s="40"/>
    </row>
    <row r="27" spans="3:97">
      <c r="C27" s="150" t="s">
        <v>80</v>
      </c>
      <c r="D27" s="151" t="s">
        <v>81</v>
      </c>
      <c r="E27" s="159">
        <v>0.42989316124089566</v>
      </c>
      <c r="F27" s="159">
        <v>0.43351792839178055</v>
      </c>
      <c r="G27" s="159">
        <v>0.43313859017724604</v>
      </c>
      <c r="H27" s="159">
        <v>0.43288934811207302</v>
      </c>
      <c r="I27" s="159">
        <v>0.4318296198858329</v>
      </c>
      <c r="J27" s="159">
        <v>0.46413852181134718</v>
      </c>
      <c r="K27" s="159">
        <v>0.44385840924197628</v>
      </c>
      <c r="L27" s="159">
        <v>0.44069445354223141</v>
      </c>
      <c r="M27" s="159">
        <v>0.4515395711251976</v>
      </c>
      <c r="N27" s="159">
        <v>0.49067856813641825</v>
      </c>
      <c r="O27" s="159">
        <v>0.49747855615907655</v>
      </c>
      <c r="P27" s="159">
        <v>0.5456897548595373</v>
      </c>
      <c r="Q27" s="159">
        <v>0.54226713905595714</v>
      </c>
      <c r="R27" s="159">
        <v>0.55440013695132473</v>
      </c>
      <c r="S27" s="159">
        <v>0.54950792494267287</v>
      </c>
      <c r="T27" s="159">
        <v>0.5683917993144022</v>
      </c>
      <c r="U27" s="14">
        <v>2</v>
      </c>
      <c r="AE27" s="154">
        <v>7.3999300266686019</v>
      </c>
      <c r="AF27" s="154">
        <v>8.044255713465823</v>
      </c>
      <c r="AG27" s="154">
        <v>8.3218722598400721</v>
      </c>
      <c r="AH27" s="154">
        <v>8.4333491615390628</v>
      </c>
      <c r="AI27" s="154">
        <v>8.4908028988515198</v>
      </c>
      <c r="AJ27" s="154">
        <v>8.5190431989010094</v>
      </c>
      <c r="AK27" s="154">
        <v>8.5473815140161609</v>
      </c>
      <c r="AL27" s="154">
        <v>8.5916622732558512</v>
      </c>
      <c r="AM27" s="154">
        <v>8.6290272143052498</v>
      </c>
      <c r="AN27" s="154">
        <v>8.6885835627995398</v>
      </c>
      <c r="AO27" s="154">
        <v>8.7375033045278023</v>
      </c>
      <c r="AP27" s="154">
        <v>8.7976006342668587</v>
      </c>
      <c r="AQ27" s="154">
        <v>8.8645584135104585</v>
      </c>
      <c r="AR27" s="154">
        <v>8.9187469404295161</v>
      </c>
      <c r="AS27" s="154">
        <v>8.8909449201195123</v>
      </c>
      <c r="AT27" s="154">
        <v>8.9524510054629864</v>
      </c>
      <c r="AU27" s="7"/>
      <c r="AV27" s="7"/>
      <c r="AW27" s="11" t="s">
        <v>81</v>
      </c>
      <c r="AX27" s="165">
        <f t="shared" si="0"/>
        <v>9.2765830456414386E-2</v>
      </c>
      <c r="AY27" s="8">
        <f t="shared" si="1"/>
        <v>0.79672767094959041</v>
      </c>
      <c r="BA27" s="11" t="s">
        <v>223</v>
      </c>
      <c r="BB27" s="8">
        <v>3.6382306880952932E-2</v>
      </c>
      <c r="BC27" s="8">
        <v>0.45447489501452198</v>
      </c>
      <c r="BF27" s="31" t="s">
        <v>80</v>
      </c>
      <c r="BG27" s="32" t="s">
        <v>81</v>
      </c>
      <c r="BH27" s="40">
        <f t="shared" si="4"/>
        <v>0.42659415722682825</v>
      </c>
      <c r="BI27" s="40">
        <f t="shared" si="4"/>
        <v>0.48039535207439621</v>
      </c>
      <c r="BJ27" s="40">
        <f t="shared" si="4"/>
        <v>0.50357633369664601</v>
      </c>
      <c r="BK27" s="40">
        <f t="shared" si="4"/>
        <v>0.51288465498851177</v>
      </c>
      <c r="BL27" s="40">
        <f t="shared" si="4"/>
        <v>0.51768204205410195</v>
      </c>
      <c r="BM27" s="40">
        <f t="shared" si="4"/>
        <v>0.52004010710823434</v>
      </c>
      <c r="BN27" s="40">
        <f t="shared" si="4"/>
        <v>0.52240635642034949</v>
      </c>
      <c r="BO27" s="40">
        <f t="shared" si="4"/>
        <v>0.52610379981686362</v>
      </c>
      <c r="BP27" s="40">
        <f t="shared" si="4"/>
        <v>0.52922377239448837</v>
      </c>
      <c r="BQ27" s="40">
        <f t="shared" si="4"/>
        <v>0.53419672749376157</v>
      </c>
      <c r="BR27" s="40">
        <f t="shared" si="4"/>
        <v>0.53828152592807155</v>
      </c>
      <c r="BS27" s="40">
        <f t="shared" si="4"/>
        <v>0.54329965296128269</v>
      </c>
      <c r="BT27" s="40">
        <f t="shared" si="4"/>
        <v>0.54889062752812334</v>
      </c>
      <c r="BU27" s="40">
        <f t="shared" si="4"/>
        <v>0.55341536952586456</v>
      </c>
      <c r="BV27" s="40">
        <f t="shared" si="4"/>
        <v>0.55109390082997933</v>
      </c>
      <c r="BW27" s="40">
        <f t="shared" si="4"/>
        <v>0.55622965895615939</v>
      </c>
      <c r="BY27" s="31" t="s">
        <v>80</v>
      </c>
      <c r="BZ27" s="32" t="s">
        <v>81</v>
      </c>
      <c r="CA27" s="40">
        <f t="shared" si="21"/>
        <v>3.2990040140674082E-3</v>
      </c>
      <c r="CB27" s="40">
        <f t="shared" si="22"/>
        <v>-4.687742368261566E-2</v>
      </c>
      <c r="CC27" s="40">
        <f t="shared" si="23"/>
        <v>-7.0437743519399965E-2</v>
      </c>
      <c r="CD27" s="40">
        <f t="shared" si="24"/>
        <v>-7.9995306876438743E-2</v>
      </c>
      <c r="CE27" s="40">
        <f t="shared" si="25"/>
        <v>-8.5852422168269049E-2</v>
      </c>
      <c r="CF27" s="40">
        <f t="shared" si="26"/>
        <v>-5.5901585296887157E-2</v>
      </c>
      <c r="CG27" s="40">
        <f t="shared" si="27"/>
        <v>-7.8547947178373212E-2</v>
      </c>
      <c r="CH27" s="40">
        <f t="shared" si="28"/>
        <v>-8.5409346274632203E-2</v>
      </c>
      <c r="CI27" s="40">
        <f t="shared" si="29"/>
        <v>-7.7684201269290765E-2</v>
      </c>
      <c r="CJ27" s="40">
        <f t="shared" si="30"/>
        <v>-4.3518159357343322E-2</v>
      </c>
      <c r="CK27" s="40">
        <f t="shared" si="31"/>
        <v>-4.0802969768995001E-2</v>
      </c>
      <c r="CL27" s="40">
        <f t="shared" si="32"/>
        <v>2.3901018982546152E-3</v>
      </c>
      <c r="CM27" s="40">
        <f t="shared" si="33"/>
        <v>-6.6234884721662057E-3</v>
      </c>
      <c r="CN27" s="40">
        <f t="shared" si="34"/>
        <v>9.847674254601646E-4</v>
      </c>
      <c r="CO27" s="40">
        <f t="shared" si="35"/>
        <v>-1.5859758873064678E-3</v>
      </c>
      <c r="CP27" s="40">
        <f t="shared" si="36"/>
        <v>1.2162140358242812E-2</v>
      </c>
      <c r="CR27" s="11"/>
      <c r="CS27" s="40"/>
    </row>
    <row r="28" spans="3:97">
      <c r="C28" s="150" t="s">
        <v>82</v>
      </c>
      <c r="D28" s="151" t="s">
        <v>83</v>
      </c>
      <c r="E28" s="159">
        <v>0.51171972596739734</v>
      </c>
      <c r="F28" s="159">
        <v>0.52616702872143239</v>
      </c>
      <c r="G28" s="159">
        <v>0.52623388781528613</v>
      </c>
      <c r="H28" s="159">
        <v>0.55851481112840573</v>
      </c>
      <c r="I28" s="159">
        <v>0.56332111463064272</v>
      </c>
      <c r="J28" s="159">
        <v>0.56659687891976906</v>
      </c>
      <c r="K28" s="159">
        <v>0.57394986848080554</v>
      </c>
      <c r="L28" s="159">
        <v>0.56997544944352829</v>
      </c>
      <c r="M28" s="159">
        <v>0.60480185964147848</v>
      </c>
      <c r="N28" s="159">
        <v>0.60514974784159159</v>
      </c>
      <c r="O28" s="159">
        <v>0.61163567141143438</v>
      </c>
      <c r="P28" s="159">
        <v>0.60673300100799232</v>
      </c>
      <c r="Q28" s="159">
        <v>0.61547559705049326</v>
      </c>
      <c r="R28" s="159">
        <v>0.626602694490343</v>
      </c>
      <c r="S28" s="159">
        <v>0.63713200003944581</v>
      </c>
      <c r="T28" s="159">
        <v>0.64153915654943217</v>
      </c>
      <c r="U28" s="14">
        <v>3</v>
      </c>
      <c r="AE28" s="154">
        <v>8.931231809035479</v>
      </c>
      <c r="AF28" s="154">
        <v>8.961119572044586</v>
      </c>
      <c r="AG28" s="154">
        <v>9.0349664200014725</v>
      </c>
      <c r="AH28" s="154">
        <v>9.1139734349358204</v>
      </c>
      <c r="AI28" s="154">
        <v>9.1438278416234731</v>
      </c>
      <c r="AJ28" s="154">
        <v>9.1836008870725117</v>
      </c>
      <c r="AK28" s="154">
        <v>9.2028304872336637</v>
      </c>
      <c r="AL28" s="154">
        <v>9.2755248332481006</v>
      </c>
      <c r="AM28" s="154">
        <v>9.3242837734744359</v>
      </c>
      <c r="AN28" s="154">
        <v>9.3701922091354639</v>
      </c>
      <c r="AO28" s="154">
        <v>9.3734849412655645</v>
      </c>
      <c r="AP28" s="154">
        <v>9.4095075445103671</v>
      </c>
      <c r="AQ28" s="154">
        <v>9.4417638488549755</v>
      </c>
      <c r="AR28" s="154">
        <v>9.4574315986827937</v>
      </c>
      <c r="AS28" s="154">
        <v>9.4054085999192356</v>
      </c>
      <c r="AT28" s="154">
        <v>9.4416812301542041</v>
      </c>
      <c r="AU28" s="7"/>
      <c r="AV28" s="7"/>
      <c r="AW28" s="11" t="s">
        <v>83</v>
      </c>
      <c r="AX28" s="165">
        <f t="shared" si="0"/>
        <v>0.18248327397918132</v>
      </c>
      <c r="AY28" s="8">
        <f t="shared" si="1"/>
        <v>0.87683239957480785</v>
      </c>
      <c r="BA28" s="11" t="s">
        <v>130</v>
      </c>
      <c r="BB28" s="8">
        <v>4.9287309355913939E-2</v>
      </c>
      <c r="BC28" s="8">
        <v>6.447390935657453E-2</v>
      </c>
      <c r="BF28" s="31" t="s">
        <v>82</v>
      </c>
      <c r="BG28" s="32" t="s">
        <v>83</v>
      </c>
      <c r="BH28" s="40">
        <f t="shared" si="4"/>
        <v>0.55445785605446252</v>
      </c>
      <c r="BI28" s="40">
        <f t="shared" si="4"/>
        <v>0.556953484265723</v>
      </c>
      <c r="BJ28" s="40">
        <f t="shared" si="4"/>
        <v>0.56311969607012302</v>
      </c>
      <c r="BK28" s="40">
        <f t="shared" si="4"/>
        <v>0.56971678181714103</v>
      </c>
      <c r="BL28" s="40">
        <f t="shared" si="4"/>
        <v>0.57220962477556003</v>
      </c>
      <c r="BM28" s="40">
        <f t="shared" si="4"/>
        <v>0.57553067407055469</v>
      </c>
      <c r="BN28" s="40">
        <f t="shared" si="4"/>
        <v>0.57713634568401095</v>
      </c>
      <c r="BO28" s="40">
        <f t="shared" si="4"/>
        <v>0.58320632357621638</v>
      </c>
      <c r="BP28" s="40">
        <f t="shared" si="4"/>
        <v>0.5872776950851154</v>
      </c>
      <c r="BQ28" s="40">
        <f t="shared" si="4"/>
        <v>0.59111104946281123</v>
      </c>
      <c r="BR28" s="40">
        <f t="shared" si="4"/>
        <v>0.5913859925956747</v>
      </c>
      <c r="BS28" s="40">
        <f t="shared" si="4"/>
        <v>0.59439387996661563</v>
      </c>
      <c r="BT28" s="40">
        <f t="shared" si="4"/>
        <v>0.59708728137939049</v>
      </c>
      <c r="BU28" s="40">
        <f t="shared" si="4"/>
        <v>0.59839553849001326</v>
      </c>
      <c r="BV28" s="40">
        <f t="shared" si="4"/>
        <v>0.59405161809325624</v>
      </c>
      <c r="BW28" s="40">
        <f t="shared" si="4"/>
        <v>0.59708038271787611</v>
      </c>
      <c r="BY28" s="31" t="s">
        <v>82</v>
      </c>
      <c r="BZ28" s="32" t="s">
        <v>83</v>
      </c>
      <c r="CA28" s="40">
        <f t="shared" si="21"/>
        <v>-4.2738130087065174E-2</v>
      </c>
      <c r="CB28" s="40">
        <f t="shared" si="22"/>
        <v>-3.0786455544290603E-2</v>
      </c>
      <c r="CC28" s="40">
        <f t="shared" si="23"/>
        <v>-3.6885808254836894E-2</v>
      </c>
      <c r="CD28" s="40">
        <f t="shared" si="24"/>
        <v>-1.1201970688735297E-2</v>
      </c>
      <c r="CE28" s="40">
        <f t="shared" si="25"/>
        <v>-8.8885101449173165E-3</v>
      </c>
      <c r="CF28" s="40">
        <f t="shared" si="26"/>
        <v>-8.9337951507856284E-3</v>
      </c>
      <c r="CG28" s="40">
        <f t="shared" si="27"/>
        <v>-3.1864772032054178E-3</v>
      </c>
      <c r="CH28" s="40">
        <f t="shared" si="28"/>
        <v>-1.3230874132688086E-2</v>
      </c>
      <c r="CI28" s="40">
        <f t="shared" si="29"/>
        <v>1.7524164556363075E-2</v>
      </c>
      <c r="CJ28" s="40">
        <f t="shared" si="30"/>
        <v>1.4038698378780357E-2</v>
      </c>
      <c r="CK28" s="40">
        <f t="shared" si="31"/>
        <v>2.0249678815759675E-2</v>
      </c>
      <c r="CL28" s="40">
        <f t="shared" si="32"/>
        <v>1.2339121041376688E-2</v>
      </c>
      <c r="CM28" s="40">
        <f t="shared" si="33"/>
        <v>1.8388315671102773E-2</v>
      </c>
      <c r="CN28" s="40">
        <f t="shared" si="34"/>
        <v>2.8207156000329747E-2</v>
      </c>
      <c r="CO28" s="40">
        <f t="shared" si="35"/>
        <v>4.3080381946189572E-2</v>
      </c>
      <c r="CP28" s="40">
        <f t="shared" si="36"/>
        <v>4.4458773831556053E-2</v>
      </c>
      <c r="CR28" s="11"/>
      <c r="CS28" s="40"/>
    </row>
    <row r="29" spans="3:97">
      <c r="C29" s="150" t="s">
        <v>84</v>
      </c>
      <c r="D29" s="151" t="s">
        <v>85</v>
      </c>
      <c r="E29" s="159">
        <v>0.47345923526056533</v>
      </c>
      <c r="F29" s="159">
        <v>0.4695607998720614</v>
      </c>
      <c r="G29" s="159">
        <v>0.50013696070688152</v>
      </c>
      <c r="H29" s="159">
        <v>0.50335727254943008</v>
      </c>
      <c r="I29" s="159">
        <v>0.51815052977329434</v>
      </c>
      <c r="J29" s="159">
        <v>0.52657523505844972</v>
      </c>
      <c r="K29" s="159">
        <v>0.5299115075380566</v>
      </c>
      <c r="L29" s="159">
        <v>0.52955843654512103</v>
      </c>
      <c r="M29" s="159">
        <v>0.56028478339591126</v>
      </c>
      <c r="N29" s="159">
        <v>0.55336240016326554</v>
      </c>
      <c r="O29" s="159">
        <v>0.55391462114900647</v>
      </c>
      <c r="P29" s="159">
        <v>0.55770326177621066</v>
      </c>
      <c r="Q29" s="159">
        <v>0.53924625088566536</v>
      </c>
      <c r="R29" s="159">
        <v>0.56117189999703743</v>
      </c>
      <c r="S29" s="159">
        <v>0.58548598155594656</v>
      </c>
      <c r="T29" s="159">
        <v>0.58026170782158759</v>
      </c>
      <c r="U29" s="14">
        <v>3</v>
      </c>
      <c r="AE29" s="154">
        <v>8.952045280506983</v>
      </c>
      <c r="AF29" s="154">
        <v>8.9581900752852537</v>
      </c>
      <c r="AG29" s="154">
        <v>8.9763079365008807</v>
      </c>
      <c r="AH29" s="154">
        <v>8.9617260696527765</v>
      </c>
      <c r="AI29" s="154">
        <v>8.9494821894483909</v>
      </c>
      <c r="AJ29" s="154">
        <v>8.9772097111948366</v>
      </c>
      <c r="AK29" s="154">
        <v>8.9760635625198866</v>
      </c>
      <c r="AL29" s="154">
        <v>8.9884469842996939</v>
      </c>
      <c r="AM29" s="154">
        <v>8.9864860965848479</v>
      </c>
      <c r="AN29" s="154">
        <v>9.0293047938845472</v>
      </c>
      <c r="AO29" s="154">
        <v>9.0484585387261092</v>
      </c>
      <c r="AP29" s="154">
        <v>9.0761134205874328</v>
      </c>
      <c r="AQ29" s="154">
        <v>9.1248745159596929</v>
      </c>
      <c r="AR29" s="154">
        <v>9.1655349257437564</v>
      </c>
      <c r="AS29" s="154">
        <v>9.1499296414154561</v>
      </c>
      <c r="AT29" s="154">
        <v>9.1653129899734935</v>
      </c>
      <c r="AU29" s="7"/>
      <c r="AV29" s="7"/>
      <c r="AW29" s="11" t="s">
        <v>85</v>
      </c>
      <c r="AX29" s="165" t="e">
        <f t="shared" si="0"/>
        <v>#N/A</v>
      </c>
      <c r="AY29" s="8" t="e">
        <f t="shared" si="1"/>
        <v>#N/A</v>
      </c>
      <c r="BA29" s="11" t="s">
        <v>303</v>
      </c>
      <c r="BB29" s="8">
        <v>5.475606303702138E-2</v>
      </c>
      <c r="BC29" s="8">
        <v>7.6061912094901362E-3</v>
      </c>
      <c r="BF29" s="31" t="s">
        <v>84</v>
      </c>
      <c r="BG29" s="32" t="s">
        <v>85</v>
      </c>
      <c r="BH29" s="40">
        <f t="shared" si="4"/>
        <v>0.55619578092233313</v>
      </c>
      <c r="BI29" s="40">
        <f t="shared" si="4"/>
        <v>0.55670887128631874</v>
      </c>
      <c r="BJ29" s="40">
        <f t="shared" si="4"/>
        <v>0.5582217126978235</v>
      </c>
      <c r="BK29" s="40">
        <f t="shared" si="4"/>
        <v>0.55700412681600686</v>
      </c>
      <c r="BL29" s="40">
        <f t="shared" si="4"/>
        <v>0.55598176281894063</v>
      </c>
      <c r="BM29" s="40">
        <f t="shared" si="4"/>
        <v>0.55829701088476891</v>
      </c>
      <c r="BN29" s="40">
        <f t="shared" si="4"/>
        <v>0.55820130747041052</v>
      </c>
      <c r="BO29" s="40">
        <f t="shared" si="4"/>
        <v>0.55923532318902447</v>
      </c>
      <c r="BP29" s="40">
        <f t="shared" si="4"/>
        <v>0.55907158906483478</v>
      </c>
      <c r="BQ29" s="40">
        <f t="shared" si="4"/>
        <v>0.56264695028935974</v>
      </c>
      <c r="BR29" s="40">
        <f t="shared" si="4"/>
        <v>0.56424628798363008</v>
      </c>
      <c r="BS29" s="40">
        <f t="shared" si="4"/>
        <v>0.56655547061905065</v>
      </c>
      <c r="BT29" s="40">
        <f t="shared" si="4"/>
        <v>0.57062702208263438</v>
      </c>
      <c r="BU29" s="40">
        <f t="shared" si="4"/>
        <v>0.57402216629960368</v>
      </c>
      <c r="BV29" s="40">
        <f t="shared" si="4"/>
        <v>0.57271912505819056</v>
      </c>
      <c r="BW29" s="40">
        <f t="shared" si="4"/>
        <v>0.5740036346627867</v>
      </c>
      <c r="BY29" s="31" t="s">
        <v>84</v>
      </c>
      <c r="BZ29" s="32" t="s">
        <v>85</v>
      </c>
      <c r="CA29" s="40">
        <f t="shared" si="21"/>
        <v>-8.2736545661767802E-2</v>
      </c>
      <c r="CB29" s="40">
        <f t="shared" si="22"/>
        <v>-8.7148071414257344E-2</v>
      </c>
      <c r="CC29" s="40">
        <f t="shared" si="23"/>
        <v>-5.8084751990941985E-2</v>
      </c>
      <c r="CD29" s="40">
        <f t="shared" si="24"/>
        <v>-5.3646854266576782E-2</v>
      </c>
      <c r="CE29" s="40">
        <f t="shared" si="25"/>
        <v>-3.7831233045646284E-2</v>
      </c>
      <c r="CF29" s="40">
        <f t="shared" si="26"/>
        <v>-3.1721775826319187E-2</v>
      </c>
      <c r="CG29" s="40">
        <f t="shared" si="27"/>
        <v>-2.8289799932353921E-2</v>
      </c>
      <c r="CH29" s="40">
        <f t="shared" si="28"/>
        <v>-2.9676886643903444E-2</v>
      </c>
      <c r="CI29" s="40">
        <f t="shared" si="29"/>
        <v>1.2131943310764726E-3</v>
      </c>
      <c r="CJ29" s="40">
        <f t="shared" si="30"/>
        <v>-9.2845501260941932E-3</v>
      </c>
      <c r="CK29" s="40">
        <f t="shared" si="31"/>
        <v>-1.033166683462361E-2</v>
      </c>
      <c r="CL29" s="40">
        <f t="shared" si="32"/>
        <v>-8.8522088428399925E-3</v>
      </c>
      <c r="CM29" s="40">
        <f t="shared" si="33"/>
        <v>-3.1380771196969026E-2</v>
      </c>
      <c r="CN29" s="40">
        <f t="shared" si="34"/>
        <v>-1.2850266302566249E-2</v>
      </c>
      <c r="CO29" s="40">
        <f t="shared" si="35"/>
        <v>1.2766856497755996E-2</v>
      </c>
      <c r="CP29" s="40">
        <f t="shared" si="36"/>
        <v>6.258073158800892E-3</v>
      </c>
      <c r="CR29" s="11"/>
      <c r="CS29" s="40"/>
    </row>
    <row r="30" spans="3:97">
      <c r="C30" s="150" t="s">
        <v>86</v>
      </c>
      <c r="D30" s="151" t="s">
        <v>87</v>
      </c>
      <c r="E30" s="159" t="e">
        <v>#N/A</v>
      </c>
      <c r="F30" s="159" t="e">
        <v>#N/A</v>
      </c>
      <c r="G30" s="159" t="e">
        <v>#N/A</v>
      </c>
      <c r="H30" s="159" t="e">
        <v>#N/A</v>
      </c>
      <c r="I30" s="159" t="e">
        <v>#N/A</v>
      </c>
      <c r="J30" s="159" t="e">
        <v>#N/A</v>
      </c>
      <c r="K30" s="159" t="e">
        <v>#N/A</v>
      </c>
      <c r="L30" s="159" t="e">
        <v>#N/A</v>
      </c>
      <c r="M30" s="159" t="e">
        <v>#N/A</v>
      </c>
      <c r="N30" s="159" t="e">
        <v>#N/A</v>
      </c>
      <c r="O30" s="159" t="e">
        <v>#N/A</v>
      </c>
      <c r="P30" s="159" t="e">
        <v>#N/A</v>
      </c>
      <c r="Q30" s="159" t="e">
        <v>#N/A</v>
      </c>
      <c r="R30" s="159" t="e">
        <v>#N/A</v>
      </c>
      <c r="S30" s="159" t="e">
        <v>#N/A</v>
      </c>
      <c r="T30" s="159" t="e">
        <v>#N/A</v>
      </c>
      <c r="U30" s="14">
        <v>4</v>
      </c>
      <c r="AE30" s="154">
        <v>10.825976853783665</v>
      </c>
      <c r="AF30" s="154">
        <v>10.828381898891788</v>
      </c>
      <c r="AG30" s="154">
        <v>10.788224136831058</v>
      </c>
      <c r="AH30" s="154">
        <v>10.758000833766667</v>
      </c>
      <c r="AI30" s="154">
        <v>10.764249703249037</v>
      </c>
      <c r="AJ30" s="154">
        <v>10.769383257747776</v>
      </c>
      <c r="AK30" s="154">
        <v>10.774367868361871</v>
      </c>
      <c r="AL30" s="154">
        <v>10.791085096477007</v>
      </c>
      <c r="AM30" s="154">
        <v>10.799075356112903</v>
      </c>
      <c r="AN30" s="154">
        <v>10.783890144660653</v>
      </c>
      <c r="AO30" s="154">
        <v>10.767818317100778</v>
      </c>
      <c r="AP30" s="154">
        <v>10.791144747520164</v>
      </c>
      <c r="AQ30" s="154">
        <v>10.777883651553873</v>
      </c>
      <c r="AR30" s="154">
        <v>10.778956289890028</v>
      </c>
      <c r="AS30" s="154">
        <v>10.778956289890028</v>
      </c>
      <c r="AT30" s="154">
        <v>10.777192805282073</v>
      </c>
      <c r="AU30" s="7"/>
      <c r="AV30" s="7"/>
      <c r="AW30" s="11" t="s">
        <v>87</v>
      </c>
      <c r="AX30" s="165">
        <f t="shared" si="0"/>
        <v>-1.271845409225437</v>
      </c>
      <c r="AY30" s="8">
        <f t="shared" si="1"/>
        <v>0.12241005024454886</v>
      </c>
      <c r="BA30" s="11" t="s">
        <v>305</v>
      </c>
      <c r="BB30" s="8">
        <v>5.9365883772892064E-2</v>
      </c>
      <c r="BC30" s="8">
        <v>2.895392713200497E-3</v>
      </c>
      <c r="BF30" s="31" t="s">
        <v>86</v>
      </c>
      <c r="BG30" s="32" t="s">
        <v>87</v>
      </c>
      <c r="BH30" s="40">
        <f t="shared" si="4"/>
        <v>0.71266906729093604</v>
      </c>
      <c r="BI30" s="40">
        <f t="shared" si="4"/>
        <v>0.71286988855746436</v>
      </c>
      <c r="BJ30" s="40">
        <f t="shared" si="4"/>
        <v>0.70951671542539341</v>
      </c>
      <c r="BK30" s="40">
        <f t="shared" si="4"/>
        <v>0.70699306961951669</v>
      </c>
      <c r="BL30" s="40">
        <f t="shared" si="4"/>
        <v>0.70751485022129468</v>
      </c>
      <c r="BM30" s="40">
        <f t="shared" si="4"/>
        <v>0.70794350202193934</v>
      </c>
      <c r="BN30" s="40">
        <f t="shared" si="4"/>
        <v>0.70835971700821632</v>
      </c>
      <c r="BO30" s="40">
        <f t="shared" si="4"/>
        <v>0.70975560555583006</v>
      </c>
      <c r="BP30" s="40">
        <f t="shared" si="4"/>
        <v>0.71042279223542737</v>
      </c>
      <c r="BQ30" s="40">
        <f t="shared" si="4"/>
        <v>0.70915482707916455</v>
      </c>
      <c r="BR30" s="40">
        <f t="shared" si="4"/>
        <v>0.70781282947791502</v>
      </c>
      <c r="BS30" s="40">
        <f t="shared" si="4"/>
        <v>0.70976058641793371</v>
      </c>
      <c r="BT30" s="40">
        <f t="shared" si="4"/>
        <v>0.70865328490474844</v>
      </c>
      <c r="BU30" s="40">
        <f t="shared" si="4"/>
        <v>0.70874285020581729</v>
      </c>
      <c r="BV30" s="40">
        <f t="shared" si="4"/>
        <v>0.70874285020581729</v>
      </c>
      <c r="BW30" s="40">
        <f t="shared" si="4"/>
        <v>0.7085955992410532</v>
      </c>
      <c r="BY30" s="31" t="s">
        <v>86</v>
      </c>
      <c r="BZ30" s="32" t="s">
        <v>87</v>
      </c>
      <c r="CA30" s="40" t="e">
        <f t="shared" si="21"/>
        <v>#N/A</v>
      </c>
      <c r="CB30" s="40" t="e">
        <f t="shared" si="22"/>
        <v>#N/A</v>
      </c>
      <c r="CC30" s="40" t="e">
        <f t="shared" si="23"/>
        <v>#N/A</v>
      </c>
      <c r="CD30" s="40" t="e">
        <f t="shared" si="24"/>
        <v>#N/A</v>
      </c>
      <c r="CE30" s="40" t="e">
        <f t="shared" si="25"/>
        <v>#N/A</v>
      </c>
      <c r="CF30" s="40" t="e">
        <f t="shared" si="26"/>
        <v>#N/A</v>
      </c>
      <c r="CG30" s="40" t="e">
        <f t="shared" si="27"/>
        <v>#N/A</v>
      </c>
      <c r="CH30" s="40" t="e">
        <f t="shared" si="28"/>
        <v>#N/A</v>
      </c>
      <c r="CI30" s="40" t="e">
        <f t="shared" si="29"/>
        <v>#N/A</v>
      </c>
      <c r="CJ30" s="40" t="e">
        <f t="shared" si="30"/>
        <v>#N/A</v>
      </c>
      <c r="CK30" s="40" t="e">
        <f t="shared" si="31"/>
        <v>#N/A</v>
      </c>
      <c r="CL30" s="40" t="e">
        <f t="shared" si="32"/>
        <v>#N/A</v>
      </c>
      <c r="CM30" s="40" t="e">
        <f t="shared" si="33"/>
        <v>#N/A</v>
      </c>
      <c r="CN30" s="40" t="e">
        <f t="shared" si="34"/>
        <v>#N/A</v>
      </c>
      <c r="CO30" s="40" t="e">
        <f t="shared" si="35"/>
        <v>#N/A</v>
      </c>
      <c r="CP30" s="40" t="e">
        <f t="shared" si="36"/>
        <v>#N/A</v>
      </c>
      <c r="CR30" s="11"/>
      <c r="CS30" s="40"/>
    </row>
    <row r="31" spans="3:97">
      <c r="C31" s="150" t="s">
        <v>88</v>
      </c>
      <c r="D31" s="151" t="s">
        <v>89</v>
      </c>
      <c r="E31" s="159">
        <v>0.47307748970860763</v>
      </c>
      <c r="F31" s="159">
        <v>0.47269171459891607</v>
      </c>
      <c r="G31" s="159">
        <v>0.48936272822552213</v>
      </c>
      <c r="H31" s="159">
        <v>0.49790020413194325</v>
      </c>
      <c r="I31" s="159">
        <v>0.52264582357738842</v>
      </c>
      <c r="J31" s="159">
        <v>0.53353541790683723</v>
      </c>
      <c r="K31" s="159">
        <v>0.54677804349728742</v>
      </c>
      <c r="L31" s="159">
        <v>0.58011536082095638</v>
      </c>
      <c r="M31" s="159">
        <v>0.5795121284678012</v>
      </c>
      <c r="N31" s="159">
        <v>0.61623965762106814</v>
      </c>
      <c r="O31" s="159">
        <v>0.6334403387065819</v>
      </c>
      <c r="P31" s="159">
        <v>0.65346209123938781</v>
      </c>
      <c r="Q31" s="159">
        <v>0.65039698750996111</v>
      </c>
      <c r="R31" s="159">
        <v>0.65411643895042593</v>
      </c>
      <c r="S31" s="159">
        <v>0.66448805884147466</v>
      </c>
      <c r="T31" s="159">
        <v>0.6559205695925594</v>
      </c>
      <c r="U31" s="14">
        <v>3</v>
      </c>
      <c r="AE31" s="154">
        <v>8.8310149361691685</v>
      </c>
      <c r="AF31" s="154">
        <v>8.741625793283454</v>
      </c>
      <c r="AG31" s="154">
        <v>8.7303050060789946</v>
      </c>
      <c r="AH31" s="154">
        <v>8.7844210448363178</v>
      </c>
      <c r="AI31" s="154">
        <v>8.8098240931447709</v>
      </c>
      <c r="AJ31" s="154">
        <v>8.8837001974419785</v>
      </c>
      <c r="AK31" s="154">
        <v>8.9431616859137346</v>
      </c>
      <c r="AL31" s="154">
        <v>8.9938116515532958</v>
      </c>
      <c r="AM31" s="154">
        <v>9.0532661879629153</v>
      </c>
      <c r="AN31" s="154">
        <v>9.1239529227773382</v>
      </c>
      <c r="AO31" s="154">
        <v>9.1908795607402407</v>
      </c>
      <c r="AP31" s="154">
        <v>9.2592627636315115</v>
      </c>
      <c r="AQ31" s="154">
        <v>9.3268634712866074</v>
      </c>
      <c r="AR31" s="154">
        <v>9.3919379724502701</v>
      </c>
      <c r="AS31" s="154">
        <v>9.3462473054715147</v>
      </c>
      <c r="AT31" s="154">
        <v>9.3959644876870509</v>
      </c>
      <c r="AU31" s="7"/>
      <c r="AV31" s="7"/>
      <c r="AW31" s="11" t="s">
        <v>89</v>
      </c>
      <c r="AX31" s="165">
        <f t="shared" si="0"/>
        <v>7.3303524956136429E-2</v>
      </c>
      <c r="AY31" s="8">
        <f t="shared" si="1"/>
        <v>0.68646600738396879</v>
      </c>
      <c r="BA31" s="11" t="s">
        <v>413</v>
      </c>
      <c r="BB31" s="8">
        <v>6.3368582588800113E-2</v>
      </c>
      <c r="BC31" s="8">
        <v>0.58274312176143506</v>
      </c>
      <c r="BF31" s="31" t="s">
        <v>88</v>
      </c>
      <c r="BG31" s="32" t="s">
        <v>89</v>
      </c>
      <c r="BH31" s="40">
        <f t="shared" si="4"/>
        <v>0.54608974717012559</v>
      </c>
      <c r="BI31" s="40">
        <f t="shared" si="4"/>
        <v>0.53862575373916843</v>
      </c>
      <c r="BJ31" s="40">
        <f t="shared" si="4"/>
        <v>0.53768046800759606</v>
      </c>
      <c r="BK31" s="40">
        <f t="shared" si="4"/>
        <v>0.54219915724383261</v>
      </c>
      <c r="BL31" s="40">
        <f t="shared" si="4"/>
        <v>0.54432031177758844</v>
      </c>
      <c r="BM31" s="40">
        <f t="shared" si="4"/>
        <v>0.55048896648640522</v>
      </c>
      <c r="BN31" s="40">
        <f t="shared" si="4"/>
        <v>0.55545400077379681</v>
      </c>
      <c r="BO31" s="40">
        <f t="shared" si="4"/>
        <v>0.55968327290470021</v>
      </c>
      <c r="BP31" s="40">
        <f t="shared" si="4"/>
        <v>0.56464772669490348</v>
      </c>
      <c r="BQ31" s="40">
        <f t="shared" si="4"/>
        <v>0.57055006905190775</v>
      </c>
      <c r="BR31" s="40">
        <f t="shared" si="4"/>
        <v>0.57613844332181008</v>
      </c>
      <c r="BS31" s="40">
        <f t="shared" si="4"/>
        <v>0.58184844076323128</v>
      </c>
      <c r="BT31" s="40">
        <f t="shared" si="4"/>
        <v>0.5874930998524317</v>
      </c>
      <c r="BU31" s="40">
        <f t="shared" si="4"/>
        <v>0.59292682069959757</v>
      </c>
      <c r="BV31" s="40">
        <f t="shared" si="4"/>
        <v>0.58911165000687149</v>
      </c>
      <c r="BW31" s="40">
        <f t="shared" si="4"/>
        <v>0.59326303472186881</v>
      </c>
      <c r="BY31" s="31" t="s">
        <v>88</v>
      </c>
      <c r="BZ31" s="32" t="s">
        <v>89</v>
      </c>
      <c r="CA31" s="40">
        <f t="shared" si="21"/>
        <v>-7.301225746151796E-2</v>
      </c>
      <c r="CB31" s="40">
        <f t="shared" si="22"/>
        <v>-6.5934039140252365E-2</v>
      </c>
      <c r="CC31" s="40">
        <f t="shared" si="23"/>
        <v>-4.8317739782073932E-2</v>
      </c>
      <c r="CD31" s="40">
        <f t="shared" si="24"/>
        <v>-4.4298953111889361E-2</v>
      </c>
      <c r="CE31" s="40">
        <f t="shared" si="25"/>
        <v>-2.1674488200200015E-2</v>
      </c>
      <c r="CF31" s="40">
        <f t="shared" si="26"/>
        <v>-1.695354857956799E-2</v>
      </c>
      <c r="CG31" s="40">
        <f t="shared" si="27"/>
        <v>-8.6759572765093829E-3</v>
      </c>
      <c r="CH31" s="40">
        <f t="shared" si="28"/>
        <v>2.043208791625617E-2</v>
      </c>
      <c r="CI31" s="40">
        <f t="shared" si="29"/>
        <v>1.4864401772897717E-2</v>
      </c>
      <c r="CJ31" s="40">
        <f t="shared" si="30"/>
        <v>4.5689588569160389E-2</v>
      </c>
      <c r="CK31" s="40">
        <f t="shared" si="31"/>
        <v>5.7301895384771817E-2</v>
      </c>
      <c r="CL31" s="40">
        <f t="shared" si="32"/>
        <v>7.1613650476156532E-2</v>
      </c>
      <c r="CM31" s="40">
        <f t="shared" si="33"/>
        <v>6.2903887657529411E-2</v>
      </c>
      <c r="CN31" s="40">
        <f t="shared" si="34"/>
        <v>6.1189618250828359E-2</v>
      </c>
      <c r="CO31" s="40">
        <f t="shared" si="35"/>
        <v>7.537640883460317E-2</v>
      </c>
      <c r="CP31" s="40">
        <f t="shared" si="36"/>
        <v>6.265753487069059E-2</v>
      </c>
      <c r="CR31" s="11"/>
      <c r="CS31" s="40"/>
    </row>
    <row r="32" spans="3:97">
      <c r="C32" s="150" t="s">
        <v>90</v>
      </c>
      <c r="D32" s="151" t="s">
        <v>91</v>
      </c>
      <c r="E32" s="159">
        <v>0.42244120882209085</v>
      </c>
      <c r="F32" s="159">
        <v>0.42741318162962788</v>
      </c>
      <c r="G32" s="159">
        <v>0.43657489349935158</v>
      </c>
      <c r="H32" s="159">
        <v>0.43662732087673595</v>
      </c>
      <c r="I32" s="159">
        <v>0.44641586129449545</v>
      </c>
      <c r="J32" s="159">
        <v>0.45683951657729277</v>
      </c>
      <c r="K32" s="159">
        <v>0.46910847427144381</v>
      </c>
      <c r="L32" s="159">
        <v>0.46422493661411551</v>
      </c>
      <c r="M32" s="159">
        <v>0.4791367453043362</v>
      </c>
      <c r="N32" s="159">
        <v>0.46644790235063344</v>
      </c>
      <c r="O32" s="159">
        <v>0.46976714972108047</v>
      </c>
      <c r="P32" s="159">
        <v>0.46468093139918454</v>
      </c>
      <c r="Q32" s="159">
        <v>0.46430278758758586</v>
      </c>
      <c r="R32" s="159">
        <v>0.47260246446815629</v>
      </c>
      <c r="S32" s="159">
        <v>0.4961290246583438</v>
      </c>
      <c r="T32" s="159">
        <v>0.49263714243115514</v>
      </c>
      <c r="U32" s="14">
        <v>1</v>
      </c>
      <c r="AE32" s="154">
        <v>6.6320640811286671</v>
      </c>
      <c r="AF32" s="154">
        <v>6.7089166937838787</v>
      </c>
      <c r="AG32" s="154">
        <v>6.7425133312000023</v>
      </c>
      <c r="AH32" s="154">
        <v>6.7849887685236316</v>
      </c>
      <c r="AI32" s="154">
        <v>6.8275006214245861</v>
      </c>
      <c r="AJ32" s="154">
        <v>6.8157495140744855</v>
      </c>
      <c r="AK32" s="154">
        <v>6.848958052818543</v>
      </c>
      <c r="AL32" s="154">
        <v>6.8628133261894684</v>
      </c>
      <c r="AM32" s="154">
        <v>6.9073504089598039</v>
      </c>
      <c r="AN32" s="154">
        <v>6.9192425346813344</v>
      </c>
      <c r="AO32" s="154">
        <v>6.9470272964991571</v>
      </c>
      <c r="AP32" s="154">
        <v>6.9664762400030344</v>
      </c>
      <c r="AQ32" s="154">
        <v>6.9674834311264755</v>
      </c>
      <c r="AR32" s="154">
        <v>6.9820559477885098</v>
      </c>
      <c r="AS32" s="154">
        <v>6.9826991884003329</v>
      </c>
      <c r="AT32" s="154">
        <v>7.0053868265535906</v>
      </c>
      <c r="AU32" s="7"/>
      <c r="AV32" s="7"/>
      <c r="AW32" s="11" t="s">
        <v>91</v>
      </c>
      <c r="AX32" s="165">
        <f t="shared" si="0"/>
        <v>0.1617160654373121</v>
      </c>
      <c r="AY32" s="8">
        <f t="shared" si="1"/>
        <v>0.4623969046769924</v>
      </c>
      <c r="BA32" s="11" t="s">
        <v>239</v>
      </c>
      <c r="BB32" s="8">
        <v>6.9278524017246615E-2</v>
      </c>
      <c r="BC32" s="8">
        <v>0.12032848600618126</v>
      </c>
      <c r="BF32" s="31" t="s">
        <v>90</v>
      </c>
      <c r="BG32" s="32" t="s">
        <v>91</v>
      </c>
      <c r="BH32" s="40">
        <f t="shared" si="4"/>
        <v>0.3624773507742437</v>
      </c>
      <c r="BI32" s="40">
        <f t="shared" si="4"/>
        <v>0.36889454393095389</v>
      </c>
      <c r="BJ32" s="40">
        <f t="shared" si="4"/>
        <v>0.37169986315520021</v>
      </c>
      <c r="BK32" s="40">
        <f t="shared" si="4"/>
        <v>0.37524656217172325</v>
      </c>
      <c r="BL32" s="40">
        <f t="shared" si="4"/>
        <v>0.37879630188895297</v>
      </c>
      <c r="BM32" s="40">
        <f t="shared" si="4"/>
        <v>0.37781508442521949</v>
      </c>
      <c r="BN32" s="40">
        <f t="shared" si="4"/>
        <v>0.38058799741034832</v>
      </c>
      <c r="BO32" s="40">
        <f t="shared" si="4"/>
        <v>0.38174491273682065</v>
      </c>
      <c r="BP32" s="40">
        <f t="shared" si="4"/>
        <v>0.38546375914814368</v>
      </c>
      <c r="BQ32" s="40">
        <f t="shared" si="4"/>
        <v>0.38645675164589144</v>
      </c>
      <c r="BR32" s="40">
        <f t="shared" si="4"/>
        <v>0.38877677925767962</v>
      </c>
      <c r="BS32" s="40">
        <f t="shared" si="4"/>
        <v>0.39040076604025342</v>
      </c>
      <c r="BT32" s="40">
        <f t="shared" si="4"/>
        <v>0.39048486649906067</v>
      </c>
      <c r="BU32" s="40">
        <f t="shared" si="4"/>
        <v>0.39170167164034053</v>
      </c>
      <c r="BV32" s="40">
        <f t="shared" si="4"/>
        <v>0.39175538223142781</v>
      </c>
      <c r="BW32" s="40">
        <f t="shared" si="4"/>
        <v>0.39364980001722483</v>
      </c>
      <c r="BY32" s="31" t="s">
        <v>90</v>
      </c>
      <c r="BZ32" s="32" t="s">
        <v>91</v>
      </c>
      <c r="CA32" s="40">
        <f t="shared" si="21"/>
        <v>5.9963858047847152E-2</v>
      </c>
      <c r="CB32" s="40">
        <f t="shared" si="22"/>
        <v>5.8518637698673992E-2</v>
      </c>
      <c r="CC32" s="40">
        <f t="shared" si="23"/>
        <v>6.4875030344151374E-2</v>
      </c>
      <c r="CD32" s="40">
        <f t="shared" si="24"/>
        <v>6.1380758705012695E-2</v>
      </c>
      <c r="CE32" s="40">
        <f t="shared" si="25"/>
        <v>6.7619559405542484E-2</v>
      </c>
      <c r="CF32" s="40">
        <f t="shared" si="26"/>
        <v>7.9024432152073276E-2</v>
      </c>
      <c r="CG32" s="40">
        <f t="shared" si="27"/>
        <v>8.8520476861095487E-2</v>
      </c>
      <c r="CH32" s="40">
        <f t="shared" si="28"/>
        <v>8.2480023877294861E-2</v>
      </c>
      <c r="CI32" s="40">
        <f t="shared" si="29"/>
        <v>9.3672986156192517E-2</v>
      </c>
      <c r="CJ32" s="40">
        <f t="shared" si="30"/>
        <v>7.9991150704741998E-2</v>
      </c>
      <c r="CK32" s="40">
        <f t="shared" si="31"/>
        <v>8.0990370463400851E-2</v>
      </c>
      <c r="CL32" s="40">
        <f t="shared" si="32"/>
        <v>7.4280165358931116E-2</v>
      </c>
      <c r="CM32" s="40">
        <f t="shared" si="33"/>
        <v>7.3817921088525196E-2</v>
      </c>
      <c r="CN32" s="40">
        <f t="shared" si="34"/>
        <v>8.090079282781576E-2</v>
      </c>
      <c r="CO32" s="40">
        <f t="shared" si="35"/>
        <v>0.10437364242691599</v>
      </c>
      <c r="CP32" s="40">
        <f t="shared" si="36"/>
        <v>9.8987342413930313E-2</v>
      </c>
      <c r="CR32" s="11"/>
      <c r="CS32" s="40"/>
    </row>
    <row r="33" spans="3:97">
      <c r="C33" s="150" t="s">
        <v>92</v>
      </c>
      <c r="D33" s="151" t="s">
        <v>93</v>
      </c>
      <c r="E33" s="159">
        <v>0.31227011400469251</v>
      </c>
      <c r="F33" s="159">
        <v>0.3175643684079219</v>
      </c>
      <c r="G33" s="159">
        <v>0.31236324669950999</v>
      </c>
      <c r="H33" s="159">
        <v>0.29940625017557676</v>
      </c>
      <c r="I33" s="159">
        <v>0.28219349002011251</v>
      </c>
      <c r="J33" s="159">
        <v>0.29200320280914782</v>
      </c>
      <c r="K33" s="159">
        <v>0.29953463527691149</v>
      </c>
      <c r="L33" s="159">
        <v>0.30804808854566862</v>
      </c>
      <c r="M33" s="159">
        <v>0.31504862331224426</v>
      </c>
      <c r="N33" s="159">
        <v>0.30892899157215054</v>
      </c>
      <c r="O33" s="159">
        <v>0.34753018123653601</v>
      </c>
      <c r="P33" s="159">
        <v>0.35243858030214681</v>
      </c>
      <c r="Q33" s="159">
        <v>0.3518072462568087</v>
      </c>
      <c r="R33" s="159">
        <v>0.34649121959785628</v>
      </c>
      <c r="S33" s="159">
        <v>0.36257483928682482</v>
      </c>
      <c r="T33" s="159">
        <v>0.36149098459736201</v>
      </c>
      <c r="U33" s="14">
        <v>1</v>
      </c>
      <c r="AE33" s="154">
        <v>5.9728472742439997</v>
      </c>
      <c r="AF33" s="154">
        <v>5.8805740416353576</v>
      </c>
      <c r="AG33" s="154">
        <v>5.8574926941341303</v>
      </c>
      <c r="AH33" s="154">
        <v>5.8965974721942187</v>
      </c>
      <c r="AI33" s="154">
        <v>5.8762324976156357</v>
      </c>
      <c r="AJ33" s="154">
        <v>5.8527158215040034</v>
      </c>
      <c r="AK33" s="154">
        <v>5.8530172168259123</v>
      </c>
      <c r="AL33" s="154">
        <v>5.8721584105917053</v>
      </c>
      <c r="AM33" s="154">
        <v>5.8322745733964823</v>
      </c>
      <c r="AN33" s="154">
        <v>5.8502427517922309</v>
      </c>
      <c r="AO33" s="154">
        <v>5.8294832701796775</v>
      </c>
      <c r="AP33" s="154">
        <v>5.8493756704686657</v>
      </c>
      <c r="AQ33" s="154">
        <v>5.8543720362569509</v>
      </c>
      <c r="AR33" s="154">
        <v>5.8686889269231965</v>
      </c>
      <c r="AS33" s="154">
        <v>5.875114195419969</v>
      </c>
      <c r="AT33" s="154">
        <v>5.8709506657771504</v>
      </c>
      <c r="AU33" s="7"/>
      <c r="AV33" s="7"/>
      <c r="AW33" s="11" t="s">
        <v>93</v>
      </c>
      <c r="AX33" s="165">
        <f t="shared" si="0"/>
        <v>-0.57283764305098117</v>
      </c>
      <c r="AY33" s="8">
        <f t="shared" si="1"/>
        <v>0.37341335615965637</v>
      </c>
      <c r="BA33" s="11" t="s">
        <v>229</v>
      </c>
      <c r="BB33" s="8">
        <v>7.8618333372707835E-2</v>
      </c>
      <c r="BC33" s="8">
        <v>0.10213513465766313</v>
      </c>
      <c r="BF33" s="31" t="s">
        <v>92</v>
      </c>
      <c r="BG33" s="32" t="s">
        <v>93</v>
      </c>
      <c r="BH33" s="40">
        <f t="shared" si="4"/>
        <v>0.30743274739937398</v>
      </c>
      <c r="BI33" s="40">
        <f t="shared" si="4"/>
        <v>0.29972793247655238</v>
      </c>
      <c r="BJ33" s="40">
        <f t="shared" si="4"/>
        <v>0.2978006399601999</v>
      </c>
      <c r="BK33" s="40">
        <f t="shared" si="4"/>
        <v>0.30106588892821728</v>
      </c>
      <c r="BL33" s="40">
        <f t="shared" si="4"/>
        <v>0.29936541355090562</v>
      </c>
      <c r="BM33" s="40">
        <f t="shared" si="4"/>
        <v>0.2974017710955843</v>
      </c>
      <c r="BN33" s="40">
        <f t="shared" si="4"/>
        <v>0.29742693760496375</v>
      </c>
      <c r="BO33" s="40">
        <f t="shared" si="4"/>
        <v>0.29902522728440739</v>
      </c>
      <c r="BP33" s="40">
        <f t="shared" si="4"/>
        <v>0.29569492687860632</v>
      </c>
      <c r="BQ33" s="40">
        <f t="shared" si="4"/>
        <v>0.29719526977465127</v>
      </c>
      <c r="BR33" s="40">
        <f t="shared" si="4"/>
        <v>0.29546185306000305</v>
      </c>
      <c r="BS33" s="40">
        <f t="shared" si="4"/>
        <v>0.29712286848413361</v>
      </c>
      <c r="BT33" s="40">
        <f t="shared" si="4"/>
        <v>0.29754006502745545</v>
      </c>
      <c r="BU33" s="40">
        <f t="shared" si="4"/>
        <v>0.2987355253980869</v>
      </c>
      <c r="BV33" s="40">
        <f t="shared" si="4"/>
        <v>0.29927203531756741</v>
      </c>
      <c r="BW33" s="40">
        <f t="shared" si="4"/>
        <v>0.29892438059239212</v>
      </c>
      <c r="BY33" s="31" t="s">
        <v>92</v>
      </c>
      <c r="BZ33" s="32" t="s">
        <v>93</v>
      </c>
      <c r="CA33" s="40">
        <f t="shared" si="21"/>
        <v>4.8373666053185271E-3</v>
      </c>
      <c r="CB33" s="40">
        <f t="shared" si="22"/>
        <v>1.7836435931369521E-2</v>
      </c>
      <c r="CC33" s="40">
        <f t="shared" si="23"/>
        <v>1.4562606739310091E-2</v>
      </c>
      <c r="CD33" s="40">
        <f t="shared" si="24"/>
        <v>-1.6596387526405243E-3</v>
      </c>
      <c r="CE33" s="40">
        <f t="shared" si="25"/>
        <v>-1.717192353079311E-2</v>
      </c>
      <c r="CF33" s="40">
        <f t="shared" si="26"/>
        <v>-5.3985682864364781E-3</v>
      </c>
      <c r="CG33" s="40">
        <f t="shared" si="27"/>
        <v>2.1076976719477392E-3</v>
      </c>
      <c r="CH33" s="40">
        <f t="shared" si="28"/>
        <v>9.022861261261228E-3</v>
      </c>
      <c r="CI33" s="40">
        <f t="shared" si="29"/>
        <v>1.9353696433637935E-2</v>
      </c>
      <c r="CJ33" s="40">
        <f t="shared" si="30"/>
        <v>1.1733721797499264E-2</v>
      </c>
      <c r="CK33" s="40">
        <f t="shared" si="31"/>
        <v>5.2068328176532952E-2</v>
      </c>
      <c r="CL33" s="40">
        <f t="shared" si="32"/>
        <v>5.5315711818013202E-2</v>
      </c>
      <c r="CM33" s="40">
        <f t="shared" si="33"/>
        <v>5.4267181229353256E-2</v>
      </c>
      <c r="CN33" s="40">
        <f t="shared" si="34"/>
        <v>4.7755694199769383E-2</v>
      </c>
      <c r="CO33" s="40">
        <f t="shared" si="35"/>
        <v>6.3302803969257415E-2</v>
      </c>
      <c r="CP33" s="40">
        <f t="shared" si="36"/>
        <v>6.2566604004969884E-2</v>
      </c>
      <c r="CR33" s="11"/>
      <c r="CS33" s="40"/>
    </row>
    <row r="34" spans="3:97">
      <c r="C34" s="150" t="s">
        <v>94</v>
      </c>
      <c r="D34" s="151" t="s">
        <v>95</v>
      </c>
      <c r="E34" s="159">
        <v>0.3580930666618885</v>
      </c>
      <c r="F34" s="159">
        <v>0.36365690849839094</v>
      </c>
      <c r="G34" s="159">
        <v>0.37188072014337425</v>
      </c>
      <c r="H34" s="159">
        <v>0.41160039889209693</v>
      </c>
      <c r="I34" s="159">
        <v>0.42168825611881977</v>
      </c>
      <c r="J34" s="159">
        <v>0.42851851521640283</v>
      </c>
      <c r="K34" s="159">
        <v>0.42822308595936037</v>
      </c>
      <c r="L34" s="159">
        <v>0.43214358955084503</v>
      </c>
      <c r="M34" s="159">
        <v>0.4481147551228179</v>
      </c>
      <c r="N34" s="159">
        <v>0.43704300191898693</v>
      </c>
      <c r="O34" s="159">
        <v>0.43884201450343224</v>
      </c>
      <c r="P34" s="159">
        <v>0.43787307334954617</v>
      </c>
      <c r="Q34" s="159">
        <v>0.43313916117195411</v>
      </c>
      <c r="R34" s="159">
        <v>0.44489623825415853</v>
      </c>
      <c r="S34" s="159">
        <v>0.45242293121447708</v>
      </c>
      <c r="T34" s="159">
        <v>0.45378396443431546</v>
      </c>
      <c r="U34" s="14">
        <v>1</v>
      </c>
      <c r="AE34" s="154">
        <v>6.6793976337567535</v>
      </c>
      <c r="AF34" s="154">
        <v>6.7056050717775184</v>
      </c>
      <c r="AG34" s="154">
        <v>6.7357502492836403</v>
      </c>
      <c r="AH34" s="154">
        <v>6.7619298266970684</v>
      </c>
      <c r="AI34" s="154">
        <v>6.8533932073598658</v>
      </c>
      <c r="AJ34" s="154">
        <v>6.9178083542232516</v>
      </c>
      <c r="AK34" s="154">
        <v>6.9769067704125511</v>
      </c>
      <c r="AL34" s="154">
        <v>7.0246734861016247</v>
      </c>
      <c r="AM34" s="154">
        <v>7.0901532839777373</v>
      </c>
      <c r="AN34" s="154">
        <v>7.172694992729129</v>
      </c>
      <c r="AO34" s="154">
        <v>7.2811852030208195</v>
      </c>
      <c r="AP34" s="154">
        <v>7.36732958960076</v>
      </c>
      <c r="AQ34" s="154">
        <v>7.4482396540120179</v>
      </c>
      <c r="AR34" s="154">
        <v>7.4965211629975483</v>
      </c>
      <c r="AS34" s="154">
        <v>7.4610274429416696</v>
      </c>
      <c r="AT34" s="154">
        <v>7.5235245468274368</v>
      </c>
      <c r="AU34" s="7"/>
      <c r="AV34" s="7"/>
      <c r="AW34" s="11" t="s">
        <v>95</v>
      </c>
      <c r="AX34" s="165">
        <f t="shared" si="0"/>
        <v>0.10733968377197015</v>
      </c>
      <c r="AY34" s="8">
        <f t="shared" si="1"/>
        <v>0.93304296827691957</v>
      </c>
      <c r="BA34" s="11" t="s">
        <v>359</v>
      </c>
      <c r="BB34" s="8">
        <v>8.3934872973574257E-2</v>
      </c>
      <c r="BC34" s="8">
        <v>0.55348899862425827</v>
      </c>
      <c r="BF34" s="31" t="s">
        <v>94</v>
      </c>
      <c r="BG34" s="32" t="s">
        <v>95</v>
      </c>
      <c r="BH34" s="40">
        <f t="shared" si="4"/>
        <v>0.36642970241868889</v>
      </c>
      <c r="BI34" s="40">
        <f t="shared" si="4"/>
        <v>0.36861802349342276</v>
      </c>
      <c r="BJ34" s="40">
        <f t="shared" si="4"/>
        <v>0.37113514581518392</v>
      </c>
      <c r="BK34" s="40">
        <f t="shared" si="4"/>
        <v>0.37332114052920518</v>
      </c>
      <c r="BL34" s="40">
        <f t="shared" si="4"/>
        <v>0.38095833281454883</v>
      </c>
      <c r="BM34" s="40">
        <f t="shared" si="4"/>
        <v>0.38633699757764151</v>
      </c>
      <c r="BN34" s="40">
        <f t="shared" si="4"/>
        <v>0.39127171532944804</v>
      </c>
      <c r="BO34" s="40">
        <f t="shared" si="4"/>
        <v>0.39526023608948568</v>
      </c>
      <c r="BP34" s="40">
        <f t="shared" si="4"/>
        <v>0.40072779921214108</v>
      </c>
      <c r="BQ34" s="40">
        <f t="shared" si="4"/>
        <v>0.40762003189288232</v>
      </c>
      <c r="BR34" s="40">
        <f t="shared" si="4"/>
        <v>0.4166789644522384</v>
      </c>
      <c r="BS34" s="40">
        <f t="shared" si="4"/>
        <v>0.42387202073166352</v>
      </c>
      <c r="BT34" s="40">
        <f t="shared" si="4"/>
        <v>0.43062801111000348</v>
      </c>
      <c r="BU34" s="40">
        <f t="shared" si="4"/>
        <v>0.43465951711029527</v>
      </c>
      <c r="BV34" s="40">
        <f t="shared" si="4"/>
        <v>0.43169579148562942</v>
      </c>
      <c r="BW34" s="40">
        <f t="shared" si="4"/>
        <v>0.43691429966009099</v>
      </c>
      <c r="BY34" s="31" t="s">
        <v>94</v>
      </c>
      <c r="BZ34" s="32" t="s">
        <v>95</v>
      </c>
      <c r="CA34" s="40">
        <f t="shared" si="21"/>
        <v>-8.3366357568003813E-3</v>
      </c>
      <c r="CB34" s="40">
        <f t="shared" si="22"/>
        <v>-4.9611149950318234E-3</v>
      </c>
      <c r="CC34" s="40">
        <f t="shared" si="23"/>
        <v>7.4557432819033487E-4</v>
      </c>
      <c r="CD34" s="40">
        <f t="shared" si="24"/>
        <v>3.8279258362891755E-2</v>
      </c>
      <c r="CE34" s="40">
        <f t="shared" si="25"/>
        <v>4.0729923304270943E-2</v>
      </c>
      <c r="CF34" s="40">
        <f t="shared" si="26"/>
        <v>4.2181517638761323E-2</v>
      </c>
      <c r="CG34" s="40">
        <f t="shared" si="27"/>
        <v>3.6951370629912328E-2</v>
      </c>
      <c r="CH34" s="40">
        <f t="shared" si="28"/>
        <v>3.6883353461359347E-2</v>
      </c>
      <c r="CI34" s="40">
        <f t="shared" si="29"/>
        <v>4.738695591067682E-2</v>
      </c>
      <c r="CJ34" s="40">
        <f t="shared" si="30"/>
        <v>2.9422970026104611E-2</v>
      </c>
      <c r="CK34" s="40">
        <f t="shared" si="31"/>
        <v>2.2163050051193844E-2</v>
      </c>
      <c r="CL34" s="40">
        <f t="shared" si="32"/>
        <v>1.4001052617882648E-2</v>
      </c>
      <c r="CM34" s="40">
        <f t="shared" si="33"/>
        <v>2.5111500619506288E-3</v>
      </c>
      <c r="CN34" s="40">
        <f t="shared" si="34"/>
        <v>1.0236721143863259E-2</v>
      </c>
      <c r="CO34" s="40">
        <f t="shared" si="35"/>
        <v>2.0727139728847654E-2</v>
      </c>
      <c r="CP34" s="40">
        <f t="shared" si="36"/>
        <v>1.6869664774224469E-2</v>
      </c>
      <c r="CR34" s="11"/>
      <c r="CS34" s="40"/>
    </row>
    <row r="35" spans="3:97">
      <c r="C35" s="150" t="s">
        <v>96</v>
      </c>
      <c r="D35" s="151" t="s">
        <v>97</v>
      </c>
      <c r="E35" s="159">
        <v>0.35597737827916742</v>
      </c>
      <c r="F35" s="159">
        <v>0.33912159392442981</v>
      </c>
      <c r="G35" s="159">
        <v>0.34163450115819588</v>
      </c>
      <c r="H35" s="159">
        <v>0.35894100390388334</v>
      </c>
      <c r="I35" s="159">
        <v>0.37442522567884418</v>
      </c>
      <c r="J35" s="159">
        <v>0.38249668386642638</v>
      </c>
      <c r="K35" s="159">
        <v>0.39895215972320131</v>
      </c>
      <c r="L35" s="159">
        <v>0.39309438780741834</v>
      </c>
      <c r="M35" s="159">
        <v>0.40236470871097835</v>
      </c>
      <c r="N35" s="159">
        <v>0.39581595889218213</v>
      </c>
      <c r="O35" s="159">
        <v>0.41119187764922899</v>
      </c>
      <c r="P35" s="159">
        <v>0.42831209376584017</v>
      </c>
      <c r="Q35" s="159">
        <v>0.44033855725025489</v>
      </c>
      <c r="R35" s="159">
        <v>0.43394524990949829</v>
      </c>
      <c r="S35" s="159">
        <v>0.433705822027314</v>
      </c>
      <c r="T35" s="159">
        <v>0.43096463258835815</v>
      </c>
      <c r="U35" s="14">
        <v>2</v>
      </c>
      <c r="AE35" s="154">
        <v>7.402194196468062</v>
      </c>
      <c r="AF35" s="154">
        <v>7.425639144692437</v>
      </c>
      <c r="AG35" s="154">
        <v>7.4508076066035089</v>
      </c>
      <c r="AH35" s="154">
        <v>7.4759627516348317</v>
      </c>
      <c r="AI35" s="154">
        <v>7.4952600304162207</v>
      </c>
      <c r="AJ35" s="154">
        <v>7.5128240804559203</v>
      </c>
      <c r="AK35" s="154">
        <v>7.5334917798077674</v>
      </c>
      <c r="AL35" s="154">
        <v>7.5494367900993797</v>
      </c>
      <c r="AM35" s="154">
        <v>7.5656925989800827</v>
      </c>
      <c r="AN35" s="154">
        <v>7.5788690853830616</v>
      </c>
      <c r="AO35" s="154">
        <v>7.5784951304351544</v>
      </c>
      <c r="AP35" s="154">
        <v>7.5872172406122758</v>
      </c>
      <c r="AQ35" s="154">
        <v>7.5987404346902796</v>
      </c>
      <c r="AR35" s="154">
        <v>7.6046267294483458</v>
      </c>
      <c r="AS35" s="154">
        <v>7.6019855416616311</v>
      </c>
      <c r="AT35" s="154">
        <v>7.6162105201677051</v>
      </c>
      <c r="AU35" s="7"/>
      <c r="AV35" s="7"/>
      <c r="AW35" s="11" t="s">
        <v>97</v>
      </c>
      <c r="AX35" s="165">
        <f t="shared" si="0"/>
        <v>0.47897772150597617</v>
      </c>
      <c r="AY35" s="8">
        <f t="shared" si="1"/>
        <v>0.76045789791630114</v>
      </c>
      <c r="BA35" s="11" t="s">
        <v>373</v>
      </c>
      <c r="BB35" s="8">
        <v>8.5204312101407401E-2</v>
      </c>
      <c r="BC35" s="8">
        <v>0.64682384511905933</v>
      </c>
      <c r="BF35" s="31" t="s">
        <v>96</v>
      </c>
      <c r="BG35" s="32" t="s">
        <v>97</v>
      </c>
      <c r="BH35" s="40">
        <f t="shared" si="4"/>
        <v>0.42678321540508324</v>
      </c>
      <c r="BI35" s="40">
        <f t="shared" si="4"/>
        <v>0.42874086858181848</v>
      </c>
      <c r="BJ35" s="40">
        <f t="shared" si="4"/>
        <v>0.43084243515139298</v>
      </c>
      <c r="BK35" s="40">
        <f t="shared" si="4"/>
        <v>0.43294288976150841</v>
      </c>
      <c r="BL35" s="40">
        <f t="shared" si="4"/>
        <v>0.43455421253975446</v>
      </c>
      <c r="BM35" s="40">
        <f t="shared" si="4"/>
        <v>0.43602081071806931</v>
      </c>
      <c r="BN35" s="40">
        <f t="shared" si="4"/>
        <v>0.43774656361394859</v>
      </c>
      <c r="BO35" s="40">
        <f t="shared" si="4"/>
        <v>0.43907797197329823</v>
      </c>
      <c r="BP35" s="40">
        <f t="shared" si="4"/>
        <v>0.44043533201483687</v>
      </c>
      <c r="BQ35" s="40">
        <f t="shared" si="4"/>
        <v>0.44153556862948562</v>
      </c>
      <c r="BR35" s="40">
        <f t="shared" si="4"/>
        <v>0.44150434339133537</v>
      </c>
      <c r="BS35" s="40">
        <f t="shared" si="4"/>
        <v>0.44223263959112502</v>
      </c>
      <c r="BT35" s="40">
        <f t="shared" si="4"/>
        <v>0.44319482629663831</v>
      </c>
      <c r="BU35" s="40">
        <f t="shared" si="4"/>
        <v>0.44368633190893692</v>
      </c>
      <c r="BV35" s="40">
        <f t="shared" si="4"/>
        <v>0.4434657927287462</v>
      </c>
      <c r="BW35" s="40">
        <f t="shared" si="4"/>
        <v>0.44465357843400344</v>
      </c>
      <c r="BY35" s="31" t="s">
        <v>96</v>
      </c>
      <c r="BZ35" s="32" t="s">
        <v>97</v>
      </c>
      <c r="CA35" s="40">
        <f t="shared" si="21"/>
        <v>-7.0805837125915816E-2</v>
      </c>
      <c r="CB35" s="40">
        <f t="shared" si="22"/>
        <v>-8.961927465738867E-2</v>
      </c>
      <c r="CC35" s="40">
        <f t="shared" si="23"/>
        <v>-8.9207933993197097E-2</v>
      </c>
      <c r="CD35" s="40">
        <f t="shared" si="24"/>
        <v>-7.4001885857625072E-2</v>
      </c>
      <c r="CE35" s="40">
        <f t="shared" si="25"/>
        <v>-6.0128986860910283E-2</v>
      </c>
      <c r="CF35" s="40">
        <f t="shared" si="26"/>
        <v>-5.3524126851642928E-2</v>
      </c>
      <c r="CG35" s="40">
        <f t="shared" si="27"/>
        <v>-3.8794403890747287E-2</v>
      </c>
      <c r="CH35" s="40">
        <f t="shared" si="28"/>
        <v>-4.5983584165879887E-2</v>
      </c>
      <c r="CI35" s="40">
        <f t="shared" si="29"/>
        <v>-3.807062330385852E-2</v>
      </c>
      <c r="CJ35" s="40">
        <f t="shared" si="30"/>
        <v>-4.571960973730349E-2</v>
      </c>
      <c r="CK35" s="40">
        <f t="shared" si="31"/>
        <v>-3.0312465742106387E-2</v>
      </c>
      <c r="CL35" s="40">
        <f t="shared" si="32"/>
        <v>-1.3920545825284847E-2</v>
      </c>
      <c r="CM35" s="40">
        <f t="shared" si="33"/>
        <v>-2.8562690463834195E-3</v>
      </c>
      <c r="CN35" s="40">
        <f t="shared" si="34"/>
        <v>-9.7410819994386277E-3</v>
      </c>
      <c r="CO35" s="40">
        <f t="shared" si="35"/>
        <v>-9.7599707014321968E-3</v>
      </c>
      <c r="CP35" s="40">
        <f t="shared" si="36"/>
        <v>-1.3688945845645284E-2</v>
      </c>
      <c r="CR35" s="11"/>
      <c r="CS35" s="40"/>
    </row>
    <row r="36" spans="3:97">
      <c r="C36" s="150" t="s">
        <v>98</v>
      </c>
      <c r="D36" s="151" t="s">
        <v>99</v>
      </c>
      <c r="E36" s="159">
        <v>0.71755145231313078</v>
      </c>
      <c r="F36" s="159">
        <v>0.72496514736730266</v>
      </c>
      <c r="G36" s="159">
        <v>0.71785207321162392</v>
      </c>
      <c r="H36" s="159">
        <v>0.70979548884131261</v>
      </c>
      <c r="I36" s="159">
        <v>0.71686090465738039</v>
      </c>
      <c r="J36" s="159">
        <v>0.72324359559047358</v>
      </c>
      <c r="K36" s="159">
        <v>0.73138075984729423</v>
      </c>
      <c r="L36" s="159">
        <v>0.75245906841298171</v>
      </c>
      <c r="M36" s="159">
        <v>0.7592402278276249</v>
      </c>
      <c r="N36" s="159">
        <v>0.76205333091529592</v>
      </c>
      <c r="O36" s="159">
        <v>0.76315028502773963</v>
      </c>
      <c r="P36" s="159">
        <v>0.78298758906629129</v>
      </c>
      <c r="Q36" s="159">
        <v>0.79116677957576709</v>
      </c>
      <c r="R36" s="159">
        <v>0.80908500343811074</v>
      </c>
      <c r="S36" s="159">
        <v>0.81412514955544679</v>
      </c>
      <c r="T36" s="159">
        <v>0.8158128076670027</v>
      </c>
      <c r="U36" s="14">
        <v>5</v>
      </c>
      <c r="AE36" s="154">
        <v>10.232000907882558</v>
      </c>
      <c r="AF36" s="154">
        <v>10.237287631329021</v>
      </c>
      <c r="AG36" s="154">
        <v>10.268108108713536</v>
      </c>
      <c r="AH36" s="154">
        <v>10.299609097196655</v>
      </c>
      <c r="AI36" s="154">
        <v>10.345177195407935</v>
      </c>
      <c r="AJ36" s="154">
        <v>10.387356706095016</v>
      </c>
      <c r="AK36" s="154">
        <v>10.394942271634378</v>
      </c>
      <c r="AL36" s="154">
        <v>10.414796768858489</v>
      </c>
      <c r="AM36" s="154">
        <v>10.4234704503199</v>
      </c>
      <c r="AN36" s="154">
        <v>10.444173055606623</v>
      </c>
      <c r="AO36" s="154">
        <v>10.464057825646275</v>
      </c>
      <c r="AP36" s="154">
        <v>10.481521472308346</v>
      </c>
      <c r="AQ36" s="154">
        <v>10.493317376587129</v>
      </c>
      <c r="AR36" s="154">
        <v>10.488366377585471</v>
      </c>
      <c r="AS36" s="154">
        <v>10.450656427332738</v>
      </c>
      <c r="AT36" s="154">
        <v>10.469318385573489</v>
      </c>
      <c r="AU36" s="7"/>
      <c r="AV36" s="7"/>
      <c r="AW36" s="11" t="s">
        <v>99</v>
      </c>
      <c r="AX36" s="165">
        <f t="shared" si="0"/>
        <v>0.48070714790838331</v>
      </c>
      <c r="AY36" s="8">
        <f t="shared" si="1"/>
        <v>0.78991952566421497</v>
      </c>
      <c r="BA36" s="11" t="s">
        <v>208</v>
      </c>
      <c r="BB36" s="8">
        <v>8.5559038248838967E-2</v>
      </c>
      <c r="BC36" s="8">
        <v>0.83992285972611247</v>
      </c>
      <c r="BF36" s="31" t="s">
        <v>98</v>
      </c>
      <c r="BG36" s="32" t="s">
        <v>99</v>
      </c>
      <c r="BH36" s="40">
        <f t="shared" si="4"/>
        <v>0.66307207580819361</v>
      </c>
      <c r="BI36" s="40">
        <f t="shared" si="4"/>
        <v>0.66351351721597329</v>
      </c>
      <c r="BJ36" s="40">
        <f t="shared" si="4"/>
        <v>0.66608702707758027</v>
      </c>
      <c r="BK36" s="40">
        <f t="shared" si="4"/>
        <v>0.66871735961592071</v>
      </c>
      <c r="BL36" s="40">
        <f t="shared" si="4"/>
        <v>0.67252229581656253</v>
      </c>
      <c r="BM36" s="40">
        <f t="shared" si="4"/>
        <v>0.67604428495893387</v>
      </c>
      <c r="BN36" s="40">
        <f t="shared" si="4"/>
        <v>0.67667767968147052</v>
      </c>
      <c r="BO36" s="40">
        <f t="shared" si="4"/>
        <v>0.67833553019968384</v>
      </c>
      <c r="BP36" s="40">
        <f t="shared" si="4"/>
        <v>0.67905978260171174</v>
      </c>
      <c r="BQ36" s="40">
        <f t="shared" si="4"/>
        <v>0.68078845014315303</v>
      </c>
      <c r="BR36" s="40">
        <f t="shared" si="4"/>
        <v>0.68244882844146404</v>
      </c>
      <c r="BS36" s="40">
        <f t="shared" si="4"/>
        <v>0.68390704293774696</v>
      </c>
      <c r="BT36" s="40">
        <f t="shared" si="4"/>
        <v>0.68489200094502523</v>
      </c>
      <c r="BU36" s="40">
        <f t="shared" si="4"/>
        <v>0.68447859252838694</v>
      </c>
      <c r="BV36" s="40">
        <f t="shared" si="4"/>
        <v>0.68132981168228368</v>
      </c>
      <c r="BW36" s="40">
        <f t="shared" si="4"/>
        <v>0.68288808519538635</v>
      </c>
      <c r="BY36" s="31" t="s">
        <v>98</v>
      </c>
      <c r="BZ36" s="32" t="s">
        <v>99</v>
      </c>
      <c r="CA36" s="40">
        <f t="shared" si="21"/>
        <v>5.4479376504937171E-2</v>
      </c>
      <c r="CB36" s="40">
        <f t="shared" si="22"/>
        <v>6.1451630151329373E-2</v>
      </c>
      <c r="CC36" s="40">
        <f t="shared" si="23"/>
        <v>5.1765046134043646E-2</v>
      </c>
      <c r="CD36" s="40">
        <f t="shared" si="24"/>
        <v>4.1078129225391891E-2</v>
      </c>
      <c r="CE36" s="40">
        <f t="shared" si="25"/>
        <v>4.4338608840817861E-2</v>
      </c>
      <c r="CF36" s="40">
        <f t="shared" si="26"/>
        <v>4.7199310631539704E-2</v>
      </c>
      <c r="CG36" s="40">
        <f t="shared" si="27"/>
        <v>5.4703080165823703E-2</v>
      </c>
      <c r="CH36" s="40">
        <f t="shared" si="28"/>
        <v>7.4123538213297868E-2</v>
      </c>
      <c r="CI36" s="40">
        <f t="shared" si="29"/>
        <v>8.0180445225913166E-2</v>
      </c>
      <c r="CJ36" s="40">
        <f t="shared" si="30"/>
        <v>8.1264880772142889E-2</v>
      </c>
      <c r="CK36" s="40">
        <f t="shared" si="31"/>
        <v>8.0701456586275588E-2</v>
      </c>
      <c r="CL36" s="40">
        <f t="shared" si="32"/>
        <v>9.9080546128544333E-2</v>
      </c>
      <c r="CM36" s="40">
        <f t="shared" si="33"/>
        <v>0.10627477863074186</v>
      </c>
      <c r="CN36" s="40">
        <f t="shared" si="34"/>
        <v>0.1246064109097238</v>
      </c>
      <c r="CO36" s="40">
        <f t="shared" si="35"/>
        <v>0.13279533787316311</v>
      </c>
      <c r="CP36" s="40">
        <f t="shared" si="36"/>
        <v>0.13292472247161635</v>
      </c>
      <c r="CR36" s="11"/>
      <c r="CS36" s="40"/>
    </row>
    <row r="37" spans="3:97">
      <c r="C37" s="150" t="s">
        <v>100</v>
      </c>
      <c r="D37" s="151" t="s">
        <v>101</v>
      </c>
      <c r="E37" s="159">
        <v>0.46112969722496239</v>
      </c>
      <c r="F37" s="159">
        <v>0.46495867864742102</v>
      </c>
      <c r="G37" s="159">
        <v>0.457905083578799</v>
      </c>
      <c r="H37" s="159">
        <v>0.4634172582410962</v>
      </c>
      <c r="I37" s="159">
        <v>0.48213605114705327</v>
      </c>
      <c r="J37" s="159">
        <v>0.49365265795141433</v>
      </c>
      <c r="K37" s="159">
        <v>0.50958289503818921</v>
      </c>
      <c r="L37" s="159">
        <v>0.52441291317676364</v>
      </c>
      <c r="M37" s="159">
        <v>0.52472528118114659</v>
      </c>
      <c r="N37" s="159">
        <v>0.54588207348135798</v>
      </c>
      <c r="O37" s="159">
        <v>0.53646652666435612</v>
      </c>
      <c r="P37" s="159">
        <v>0.55811794128766024</v>
      </c>
      <c r="Q37" s="159">
        <v>0.55530738840396932</v>
      </c>
      <c r="R37" s="159">
        <v>0.5709392893854347</v>
      </c>
      <c r="S37" s="159">
        <v>0.60002804246719854</v>
      </c>
      <c r="T37" s="159">
        <v>0.60542570251458327</v>
      </c>
      <c r="U37" s="14">
        <v>2</v>
      </c>
      <c r="AE37" s="154">
        <v>7.5162376868773908</v>
      </c>
      <c r="AF37" s="154">
        <v>7.5343150579882661</v>
      </c>
      <c r="AG37" s="154">
        <v>7.566767616083939</v>
      </c>
      <c r="AH37" s="154">
        <v>7.6188816148003973</v>
      </c>
      <c r="AI37" s="154">
        <v>7.6827172807641384</v>
      </c>
      <c r="AJ37" s="154">
        <v>7.7284004596849787</v>
      </c>
      <c r="AK37" s="154">
        <v>7.7478573966492412</v>
      </c>
      <c r="AL37" s="154">
        <v>7.7754519061735676</v>
      </c>
      <c r="AM37" s="154">
        <v>7.818740066443624</v>
      </c>
      <c r="AN37" s="154">
        <v>7.7953145638253218</v>
      </c>
      <c r="AO37" s="154">
        <v>7.8920156456996216</v>
      </c>
      <c r="AP37" s="154">
        <v>7.9735999362942538</v>
      </c>
      <c r="AQ37" s="154">
        <v>8.0421000540844378</v>
      </c>
      <c r="AR37" s="154">
        <v>8.0905655550542175</v>
      </c>
      <c r="AS37" s="154">
        <v>8.1042909390859048</v>
      </c>
      <c r="AT37" s="154">
        <v>8.1468176034891631</v>
      </c>
      <c r="AU37" s="7"/>
      <c r="AV37" s="7"/>
      <c r="AW37" s="11" t="s">
        <v>101</v>
      </c>
      <c r="AX37" s="165">
        <f t="shared" si="0"/>
        <v>-8.4484643734099404E-2</v>
      </c>
      <c r="AY37" s="8">
        <f t="shared" si="1"/>
        <v>0.83324150547368581</v>
      </c>
      <c r="BA37" s="11" t="s">
        <v>89</v>
      </c>
      <c r="BB37" s="8">
        <v>9.187564270790155E-2</v>
      </c>
      <c r="BC37" s="8">
        <v>0.74958018569335982</v>
      </c>
      <c r="BF37" s="31" t="s">
        <v>100</v>
      </c>
      <c r="BG37" s="32" t="s">
        <v>101</v>
      </c>
      <c r="BH37" s="40">
        <f t="shared" ref="BH37:BW52" si="37">$BI$3 + AE37*$BK$3</f>
        <v>0.4363058468542621</v>
      </c>
      <c r="BI37" s="40">
        <f t="shared" si="37"/>
        <v>0.43781530734202023</v>
      </c>
      <c r="BJ37" s="40">
        <f t="shared" si="37"/>
        <v>0.44052509594300893</v>
      </c>
      <c r="BK37" s="40">
        <f t="shared" si="37"/>
        <v>0.44487661483583318</v>
      </c>
      <c r="BL37" s="40">
        <f t="shared" si="37"/>
        <v>0.45020689294380556</v>
      </c>
      <c r="BM37" s="40">
        <f t="shared" si="37"/>
        <v>0.45402143838369569</v>
      </c>
      <c r="BN37" s="40">
        <f t="shared" si="37"/>
        <v>0.45564609262021161</v>
      </c>
      <c r="BO37" s="40">
        <f t="shared" si="37"/>
        <v>0.45795023416549285</v>
      </c>
      <c r="BP37" s="40">
        <f t="shared" si="37"/>
        <v>0.46156479554804264</v>
      </c>
      <c r="BQ37" s="40">
        <f t="shared" si="37"/>
        <v>0.45960876607941437</v>
      </c>
      <c r="BR37" s="40">
        <f t="shared" si="37"/>
        <v>0.46768330641591838</v>
      </c>
      <c r="BS37" s="40">
        <f t="shared" si="37"/>
        <v>0.47449559468057023</v>
      </c>
      <c r="BT37" s="40">
        <f t="shared" si="37"/>
        <v>0.48021535451605057</v>
      </c>
      <c r="BU37" s="40">
        <f t="shared" si="37"/>
        <v>0.48426222384702722</v>
      </c>
      <c r="BV37" s="40">
        <f t="shared" si="37"/>
        <v>0.48540829341367309</v>
      </c>
      <c r="BW37" s="40">
        <f t="shared" si="37"/>
        <v>0.48895926989134508</v>
      </c>
      <c r="BY37" s="31" t="s">
        <v>100</v>
      </c>
      <c r="BZ37" s="32" t="s">
        <v>101</v>
      </c>
      <c r="CA37" s="40">
        <f t="shared" si="21"/>
        <v>2.4823850370700284E-2</v>
      </c>
      <c r="CB37" s="40">
        <f t="shared" si="22"/>
        <v>2.7143371305400787E-2</v>
      </c>
      <c r="CC37" s="40">
        <f t="shared" si="23"/>
        <v>1.7379987635790073E-2</v>
      </c>
      <c r="CD37" s="40">
        <f t="shared" si="24"/>
        <v>1.8540643405263013E-2</v>
      </c>
      <c r="CE37" s="40">
        <f t="shared" si="25"/>
        <v>3.1929158203247709E-2</v>
      </c>
      <c r="CF37" s="40">
        <f t="shared" si="26"/>
        <v>3.9631219567718645E-2</v>
      </c>
      <c r="CG37" s="40">
        <f t="shared" si="27"/>
        <v>5.3936802417977603E-2</v>
      </c>
      <c r="CH37" s="40">
        <f t="shared" si="28"/>
        <v>6.6462679011270787E-2</v>
      </c>
      <c r="CI37" s="40">
        <f t="shared" si="29"/>
        <v>6.3160485633103947E-2</v>
      </c>
      <c r="CJ37" s="40">
        <f t="shared" si="30"/>
        <v>8.6273307401943611E-2</v>
      </c>
      <c r="CK37" s="40">
        <f t="shared" si="31"/>
        <v>6.8783220248437749E-2</v>
      </c>
      <c r="CL37" s="40">
        <f t="shared" si="32"/>
        <v>8.3622346607090003E-2</v>
      </c>
      <c r="CM37" s="40">
        <f t="shared" si="33"/>
        <v>7.5092033887918741E-2</v>
      </c>
      <c r="CN37" s="40">
        <f t="shared" si="34"/>
        <v>8.6677065538407483E-2</v>
      </c>
      <c r="CO37" s="40">
        <f t="shared" si="35"/>
        <v>0.11461974905352545</v>
      </c>
      <c r="CP37" s="40">
        <f t="shared" si="36"/>
        <v>0.11646643262323819</v>
      </c>
      <c r="CR37" s="11"/>
      <c r="CS37" s="40"/>
    </row>
    <row r="38" spans="3:97">
      <c r="C38" s="150" t="s">
        <v>102</v>
      </c>
      <c r="D38" s="151" t="s">
        <v>103</v>
      </c>
      <c r="E38" s="159">
        <v>0.40851521459106721</v>
      </c>
      <c r="F38" s="159">
        <v>0.41390400584001613</v>
      </c>
      <c r="G38" s="159">
        <v>0.39576275129388272</v>
      </c>
      <c r="H38" s="159">
        <v>0.37762074361285658</v>
      </c>
      <c r="I38" s="159">
        <v>0.38001543621350459</v>
      </c>
      <c r="J38" s="159">
        <v>0.38240665247824668</v>
      </c>
      <c r="K38" s="159">
        <v>0.38451417791080572</v>
      </c>
      <c r="L38" s="159">
        <v>0.38655531277495536</v>
      </c>
      <c r="M38" s="159">
        <v>0.36899570634768936</v>
      </c>
      <c r="N38" s="159">
        <v>0.37482634395133085</v>
      </c>
      <c r="O38" s="159">
        <v>0.38616888534379207</v>
      </c>
      <c r="P38" s="159">
        <v>0.36391972755960472</v>
      </c>
      <c r="Q38" s="159">
        <v>0.35478594480455528</v>
      </c>
      <c r="R38" s="159">
        <v>0.3514556868255333</v>
      </c>
      <c r="S38" s="159">
        <v>0.35207315315700155</v>
      </c>
      <c r="T38" s="159">
        <v>0.35249874001477099</v>
      </c>
      <c r="U38" s="14">
        <v>1</v>
      </c>
      <c r="AE38" s="154">
        <v>6.6304484340507592</v>
      </c>
      <c r="AF38" s="154">
        <v>6.5645768636900925</v>
      </c>
      <c r="AG38" s="154">
        <v>6.5917938683627346</v>
      </c>
      <c r="AH38" s="154">
        <v>6.614199479236933</v>
      </c>
      <c r="AI38" s="154">
        <v>6.6272468524016572</v>
      </c>
      <c r="AJ38" s="154">
        <v>6.6290155313544066</v>
      </c>
      <c r="AK38" s="154">
        <v>6.6121068963980116</v>
      </c>
      <c r="AL38" s="154">
        <v>6.5880043602008973</v>
      </c>
      <c r="AM38" s="154">
        <v>6.4914254988246496</v>
      </c>
      <c r="AN38" s="154">
        <v>6.4838772448757878</v>
      </c>
      <c r="AO38" s="154">
        <v>6.4896695422771273</v>
      </c>
      <c r="AP38" s="154">
        <v>6.5084992353083795</v>
      </c>
      <c r="AQ38" s="154">
        <v>6.5259867657378328</v>
      </c>
      <c r="AR38" s="154">
        <v>6.5287030894671627</v>
      </c>
      <c r="AS38" s="154">
        <v>6.53344203049362</v>
      </c>
      <c r="AT38" s="154">
        <v>6.5245666382935132</v>
      </c>
      <c r="AU38" s="7"/>
      <c r="AV38" s="7"/>
      <c r="AW38" s="11" t="s">
        <v>103</v>
      </c>
      <c r="AX38" s="165">
        <f t="shared" ref="AX38:AX69" si="38">SLOPE(E39:T39,AE38:AT38)</f>
        <v>-2.5214476279561401E-2</v>
      </c>
      <c r="AY38" s="8">
        <f t="shared" ref="AY38:AY69" si="39">PEARSON(E39:T39,AE38:AT38)^2</f>
        <v>1.2723027967729146E-2</v>
      </c>
      <c r="BA38" s="11" t="s">
        <v>172</v>
      </c>
      <c r="BB38" s="8">
        <v>0.10361453004889182</v>
      </c>
      <c r="BC38" s="8">
        <v>8.4717333746501894E-2</v>
      </c>
      <c r="BF38" s="31" t="s">
        <v>102</v>
      </c>
      <c r="BG38" s="32" t="s">
        <v>103</v>
      </c>
      <c r="BH38" s="40">
        <f t="shared" si="37"/>
        <v>0.36234244424323836</v>
      </c>
      <c r="BI38" s="40">
        <f t="shared" si="37"/>
        <v>0.35684216811812275</v>
      </c>
      <c r="BJ38" s="40">
        <f t="shared" si="37"/>
        <v>0.35911478800828833</v>
      </c>
      <c r="BK38" s="40">
        <f t="shared" si="37"/>
        <v>0.36098565651628389</v>
      </c>
      <c r="BL38" s="40">
        <f t="shared" si="37"/>
        <v>0.36207511217553834</v>
      </c>
      <c r="BM38" s="40">
        <f t="shared" si="37"/>
        <v>0.362222796868093</v>
      </c>
      <c r="BN38" s="40">
        <f t="shared" si="37"/>
        <v>0.36081092584923402</v>
      </c>
      <c r="BO38" s="40">
        <f t="shared" si="37"/>
        <v>0.3587983640767749</v>
      </c>
      <c r="BP38" s="40">
        <f t="shared" si="37"/>
        <v>0.35073402915185825</v>
      </c>
      <c r="BQ38" s="40">
        <f t="shared" si="37"/>
        <v>0.35010374994712823</v>
      </c>
      <c r="BR38" s="40">
        <f t="shared" si="37"/>
        <v>0.35058740678014011</v>
      </c>
      <c r="BS38" s="40">
        <f t="shared" si="37"/>
        <v>0.35215968614824966</v>
      </c>
      <c r="BT38" s="40">
        <f t="shared" si="37"/>
        <v>0.35361989493910906</v>
      </c>
      <c r="BU38" s="40">
        <f t="shared" si="37"/>
        <v>0.3538467079705081</v>
      </c>
      <c r="BV38" s="40">
        <f t="shared" si="37"/>
        <v>0.35424240954621733</v>
      </c>
      <c r="BW38" s="40">
        <f t="shared" si="37"/>
        <v>0.35350131429750831</v>
      </c>
      <c r="BY38" s="31" t="s">
        <v>102</v>
      </c>
      <c r="BZ38" s="32" t="s">
        <v>103</v>
      </c>
      <c r="CA38" s="40">
        <f t="shared" si="21"/>
        <v>4.6172770347828851E-2</v>
      </c>
      <c r="CB38" s="40">
        <f t="shared" si="22"/>
        <v>5.7061837721893383E-2</v>
      </c>
      <c r="CC38" s="40">
        <f t="shared" si="23"/>
        <v>3.6647963285594387E-2</v>
      </c>
      <c r="CD38" s="40">
        <f t="shared" si="24"/>
        <v>1.6635087096572687E-2</v>
      </c>
      <c r="CE38" s="40">
        <f t="shared" si="25"/>
        <v>1.7940324037966249E-2</v>
      </c>
      <c r="CF38" s="40">
        <f t="shared" si="26"/>
        <v>2.0183855610153678E-2</v>
      </c>
      <c r="CG38" s="40">
        <f t="shared" si="27"/>
        <v>2.37032520615717E-2</v>
      </c>
      <c r="CH38" s="40">
        <f t="shared" si="28"/>
        <v>2.7756948698180461E-2</v>
      </c>
      <c r="CI38" s="40">
        <f t="shared" si="29"/>
        <v>1.8261677195831105E-2</v>
      </c>
      <c r="CJ38" s="40">
        <f t="shared" si="30"/>
        <v>2.4722594004202625E-2</v>
      </c>
      <c r="CK38" s="40">
        <f t="shared" si="31"/>
        <v>3.5581478563651958E-2</v>
      </c>
      <c r="CL38" s="40">
        <f t="shared" si="32"/>
        <v>1.176004141135506E-2</v>
      </c>
      <c r="CM38" s="40">
        <f t="shared" si="33"/>
        <v>1.166049865446217E-3</v>
      </c>
      <c r="CN38" s="40">
        <f t="shared" si="34"/>
        <v>-2.3910211449748031E-3</v>
      </c>
      <c r="CO38" s="40">
        <f t="shared" si="35"/>
        <v>-2.169256389215779E-3</v>
      </c>
      <c r="CP38" s="40">
        <f t="shared" si="36"/>
        <v>-1.0025742827373119E-3</v>
      </c>
      <c r="CR38" s="11"/>
      <c r="CS38" s="40"/>
    </row>
    <row r="39" spans="3:97">
      <c r="C39" s="150" t="s">
        <v>104</v>
      </c>
      <c r="D39" s="151" t="s">
        <v>105</v>
      </c>
      <c r="E39" s="159">
        <v>0.34669417315055906</v>
      </c>
      <c r="F39" s="159">
        <v>0.35127650129797106</v>
      </c>
      <c r="G39" s="159">
        <v>0.34882431453229473</v>
      </c>
      <c r="H39" s="159">
        <v>0.34974630668517215</v>
      </c>
      <c r="I39" s="159">
        <v>0.35680572944428751</v>
      </c>
      <c r="J39" s="159">
        <v>0.358610375770473</v>
      </c>
      <c r="K39" s="159">
        <v>0.35321772032488641</v>
      </c>
      <c r="L39" s="159">
        <v>0.36391487787995724</v>
      </c>
      <c r="M39" s="159">
        <v>0.3730485768530824</v>
      </c>
      <c r="N39" s="159">
        <v>0.37052784910089653</v>
      </c>
      <c r="O39" s="159">
        <v>0.36631529630290216</v>
      </c>
      <c r="P39" s="159">
        <v>0.34026915233140997</v>
      </c>
      <c r="Q39" s="159">
        <v>0.34614340591191961</v>
      </c>
      <c r="R39" s="159">
        <v>0.32806326787046602</v>
      </c>
      <c r="S39" s="159">
        <v>0.34119978716113697</v>
      </c>
      <c r="T39" s="159">
        <v>0.34260732814042616</v>
      </c>
      <c r="U39" s="14">
        <v>1</v>
      </c>
      <c r="AE39" s="154">
        <v>6.6351184887612114</v>
      </c>
      <c r="AF39" s="154">
        <v>6.6252671656002295</v>
      </c>
      <c r="AG39" s="154">
        <v>6.6482804700585598</v>
      </c>
      <c r="AH39" s="154">
        <v>6.6829370823587295</v>
      </c>
      <c r="AI39" s="154">
        <v>6.642561069806165</v>
      </c>
      <c r="AJ39" s="154">
        <v>6.5990977510652522</v>
      </c>
      <c r="AK39" s="154">
        <v>6.6735469508730594</v>
      </c>
      <c r="AL39" s="154">
        <v>6.7184889376206129</v>
      </c>
      <c r="AM39" s="154">
        <v>6.819557878644626</v>
      </c>
      <c r="AN39" s="154">
        <v>7.0746789558963759</v>
      </c>
      <c r="AO39" s="154">
        <v>7.2019398990359456</v>
      </c>
      <c r="AP39" s="154">
        <v>7.1736952420964757</v>
      </c>
      <c r="AQ39" s="154">
        <v>7.1473643519698999</v>
      </c>
      <c r="AR39" s="154">
        <v>7.1163545927560481</v>
      </c>
      <c r="AS39" s="154">
        <v>7.0737781546416416</v>
      </c>
      <c r="AT39" s="154">
        <v>7.1205082255843912</v>
      </c>
      <c r="AU39" s="7"/>
      <c r="AV39" s="7"/>
      <c r="AW39" s="11" t="s">
        <v>105</v>
      </c>
      <c r="AX39" s="165">
        <f t="shared" si="38"/>
        <v>0.17154819518783884</v>
      </c>
      <c r="AY39" s="8">
        <f t="shared" si="39"/>
        <v>0.78586266335402422</v>
      </c>
      <c r="BA39" s="11" t="s">
        <v>289</v>
      </c>
      <c r="BB39" s="8">
        <v>0.10662359215632976</v>
      </c>
      <c r="BC39" s="8">
        <v>0.4395262787347779</v>
      </c>
      <c r="BF39" s="31" t="s">
        <v>104</v>
      </c>
      <c r="BG39" s="32" t="s">
        <v>105</v>
      </c>
      <c r="BH39" s="40">
        <f t="shared" si="37"/>
        <v>0.36273239381156119</v>
      </c>
      <c r="BI39" s="40">
        <f t="shared" si="37"/>
        <v>0.36190980832761921</v>
      </c>
      <c r="BJ39" s="40">
        <f t="shared" si="37"/>
        <v>0.36383141924988971</v>
      </c>
      <c r="BK39" s="40">
        <f t="shared" si="37"/>
        <v>0.36672524637695392</v>
      </c>
      <c r="BL39" s="40">
        <f t="shared" si="37"/>
        <v>0.36335384932881476</v>
      </c>
      <c r="BM39" s="40">
        <f t="shared" si="37"/>
        <v>0.35972466221394861</v>
      </c>
      <c r="BN39" s="40">
        <f t="shared" si="37"/>
        <v>0.36594117039790042</v>
      </c>
      <c r="BO39" s="40">
        <f t="shared" si="37"/>
        <v>0.36969382629132119</v>
      </c>
      <c r="BP39" s="40">
        <f t="shared" si="37"/>
        <v>0.37813308286682623</v>
      </c>
      <c r="BQ39" s="40">
        <f t="shared" si="37"/>
        <v>0.39943569281734737</v>
      </c>
      <c r="BR39" s="40">
        <f t="shared" si="37"/>
        <v>0.41006198156950147</v>
      </c>
      <c r="BS39" s="40">
        <f t="shared" si="37"/>
        <v>0.40770355271505576</v>
      </c>
      <c r="BT39" s="40">
        <f t="shared" si="37"/>
        <v>0.40550492338948663</v>
      </c>
      <c r="BU39" s="40">
        <f t="shared" si="37"/>
        <v>0.40291560849512997</v>
      </c>
      <c r="BV39" s="40">
        <f t="shared" si="37"/>
        <v>0.39936047591257706</v>
      </c>
      <c r="BW39" s="40">
        <f t="shared" si="37"/>
        <v>0.4032624368362967</v>
      </c>
      <c r="BY39" s="31" t="s">
        <v>104</v>
      </c>
      <c r="BZ39" s="32" t="s">
        <v>105</v>
      </c>
      <c r="CA39" s="40">
        <f t="shared" si="21"/>
        <v>-1.6038220661002134E-2</v>
      </c>
      <c r="CB39" s="40">
        <f t="shared" si="22"/>
        <v>-1.0633307029648154E-2</v>
      </c>
      <c r="CC39" s="40">
        <f t="shared" si="23"/>
        <v>-1.5007104717594977E-2</v>
      </c>
      <c r="CD39" s="40">
        <f t="shared" si="24"/>
        <v>-1.6978939691781769E-2</v>
      </c>
      <c r="CE39" s="40">
        <f t="shared" si="25"/>
        <v>-6.5481198845272481E-3</v>
      </c>
      <c r="CF39" s="40">
        <f t="shared" si="26"/>
        <v>-1.1142864434756095E-3</v>
      </c>
      <c r="CG39" s="40">
        <f t="shared" si="27"/>
        <v>-1.2723450073014009E-2</v>
      </c>
      <c r="CH39" s="40">
        <f t="shared" si="28"/>
        <v>-5.7789484113639489E-3</v>
      </c>
      <c r="CI39" s="40">
        <f t="shared" si="29"/>
        <v>-5.084506013743828E-3</v>
      </c>
      <c r="CJ39" s="40">
        <f t="shared" si="30"/>
        <v>-2.8907843716450832E-2</v>
      </c>
      <c r="CK39" s="40">
        <f t="shared" si="31"/>
        <v>-4.3746685266599306E-2</v>
      </c>
      <c r="CL39" s="40">
        <f t="shared" si="32"/>
        <v>-6.7434400383645787E-2</v>
      </c>
      <c r="CM39" s="40">
        <f t="shared" si="33"/>
        <v>-5.9361517477567016E-2</v>
      </c>
      <c r="CN39" s="40">
        <f t="shared" si="34"/>
        <v>-7.4852340624663949E-2</v>
      </c>
      <c r="CO39" s="40">
        <f t="shared" si="35"/>
        <v>-5.8160688751440093E-2</v>
      </c>
      <c r="CP39" s="40">
        <f t="shared" si="36"/>
        <v>-6.0655108695870541E-2</v>
      </c>
      <c r="CR39" s="11"/>
      <c r="CS39" s="40"/>
    </row>
    <row r="40" spans="3:97">
      <c r="C40" s="150" t="s">
        <v>106</v>
      </c>
      <c r="D40" s="151" t="s">
        <v>107</v>
      </c>
      <c r="E40" s="159">
        <v>0.63823023982657368</v>
      </c>
      <c r="F40" s="159">
        <v>0.6505447617905239</v>
      </c>
      <c r="G40" s="159">
        <v>0.64423299193125583</v>
      </c>
      <c r="H40" s="159">
        <v>0.64243506827327723</v>
      </c>
      <c r="I40" s="159">
        <v>0.66497225128935344</v>
      </c>
      <c r="J40" s="159">
        <v>0.67941051636274796</v>
      </c>
      <c r="K40" s="159">
        <v>0.69646296812823316</v>
      </c>
      <c r="L40" s="159">
        <v>0.72079580364221751</v>
      </c>
      <c r="M40" s="159">
        <v>0.70881435913753044</v>
      </c>
      <c r="N40" s="159">
        <v>0.72654535799040199</v>
      </c>
      <c r="O40" s="159">
        <v>0.74553522900365543</v>
      </c>
      <c r="P40" s="159">
        <v>0.74021521206075769</v>
      </c>
      <c r="Q40" s="159">
        <v>0.74842231262250136</v>
      </c>
      <c r="R40" s="159">
        <v>0.75931312075518653</v>
      </c>
      <c r="S40" s="159">
        <v>0.76455903154081983</v>
      </c>
      <c r="T40" s="159">
        <v>0.76337733244224748</v>
      </c>
      <c r="U40" s="14">
        <v>3</v>
      </c>
      <c r="AE40" s="154">
        <v>9.1203883807516437</v>
      </c>
      <c r="AF40" s="154">
        <v>9.1766783861032302</v>
      </c>
      <c r="AG40" s="154">
        <v>9.2264514466140159</v>
      </c>
      <c r="AH40" s="154">
        <v>9.2449308954321268</v>
      </c>
      <c r="AI40" s="154">
        <v>9.2246076905776384</v>
      </c>
      <c r="AJ40" s="154">
        <v>9.25628466782846</v>
      </c>
      <c r="AK40" s="154">
        <v>9.2776884128081214</v>
      </c>
      <c r="AL40" s="154">
        <v>9.2879317359802123</v>
      </c>
      <c r="AM40" s="154">
        <v>9.3153527066319306</v>
      </c>
      <c r="AN40" s="154">
        <v>9.3632790686022176</v>
      </c>
      <c r="AO40" s="154">
        <v>9.4068554540896123</v>
      </c>
      <c r="AP40" s="154">
        <v>9.4413700931259434</v>
      </c>
      <c r="AQ40" s="154">
        <v>9.4761429729255333</v>
      </c>
      <c r="AR40" s="154">
        <v>9.502297803097159</v>
      </c>
      <c r="AS40" s="154">
        <v>9.4770680107590071</v>
      </c>
      <c r="AT40" s="154">
        <v>9.5028121864614672</v>
      </c>
      <c r="AU40" s="7"/>
      <c r="AV40" s="7"/>
      <c r="AW40" s="11" t="s">
        <v>107</v>
      </c>
      <c r="AX40" s="165">
        <f t="shared" si="38"/>
        <v>0.12072916427190702</v>
      </c>
      <c r="AY40" s="8">
        <f t="shared" si="39"/>
        <v>0.77545066791129047</v>
      </c>
      <c r="BA40" s="11" t="s">
        <v>393</v>
      </c>
      <c r="BB40" s="8">
        <v>0.11327057766033384</v>
      </c>
      <c r="BC40" s="8">
        <v>0.31766902548376102</v>
      </c>
      <c r="BF40" s="31" t="s">
        <v>106</v>
      </c>
      <c r="BG40" s="32" t="s">
        <v>107</v>
      </c>
      <c r="BH40" s="40">
        <f t="shared" si="37"/>
        <v>0.57025242979276225</v>
      </c>
      <c r="BI40" s="40">
        <f t="shared" si="37"/>
        <v>0.57495264523961975</v>
      </c>
      <c r="BJ40" s="40">
        <f t="shared" si="37"/>
        <v>0.57910869579227031</v>
      </c>
      <c r="BK40" s="40">
        <f t="shared" si="37"/>
        <v>0.58065172976858259</v>
      </c>
      <c r="BL40" s="40">
        <f t="shared" si="37"/>
        <v>0.57895474216323284</v>
      </c>
      <c r="BM40" s="40">
        <f t="shared" si="37"/>
        <v>0.58159976976367644</v>
      </c>
      <c r="BN40" s="40">
        <f t="shared" si="37"/>
        <v>0.58338698246947818</v>
      </c>
      <c r="BO40" s="40">
        <f t="shared" si="37"/>
        <v>0.58424229995434773</v>
      </c>
      <c r="BP40" s="40">
        <f t="shared" si="37"/>
        <v>0.58653195100376621</v>
      </c>
      <c r="BQ40" s="40">
        <f t="shared" si="37"/>
        <v>0.59053380222828522</v>
      </c>
      <c r="BR40" s="40">
        <f t="shared" si="37"/>
        <v>0.5941724304164826</v>
      </c>
      <c r="BS40" s="40">
        <f t="shared" si="37"/>
        <v>0.59705440277601629</v>
      </c>
      <c r="BT40" s="40">
        <f t="shared" si="37"/>
        <v>0.59995793823928201</v>
      </c>
      <c r="BU40" s="40">
        <f t="shared" si="37"/>
        <v>0.60214186655861279</v>
      </c>
      <c r="BV40" s="40">
        <f t="shared" si="37"/>
        <v>0.6000351788983771</v>
      </c>
      <c r="BW40" s="40">
        <f t="shared" si="37"/>
        <v>0.60218481756953257</v>
      </c>
      <c r="BY40" s="31" t="s">
        <v>106</v>
      </c>
      <c r="BZ40" s="32" t="s">
        <v>107</v>
      </c>
      <c r="CA40" s="40">
        <f t="shared" si="21"/>
        <v>6.7977810033811426E-2</v>
      </c>
      <c r="CB40" s="40">
        <f t="shared" si="22"/>
        <v>7.5592116550904143E-2</v>
      </c>
      <c r="CC40" s="40">
        <f t="shared" si="23"/>
        <v>6.5124296138985516E-2</v>
      </c>
      <c r="CD40" s="40">
        <f t="shared" si="24"/>
        <v>6.178333850469464E-2</v>
      </c>
      <c r="CE40" s="40">
        <f t="shared" si="25"/>
        <v>8.6017509126120606E-2</v>
      </c>
      <c r="CF40" s="40">
        <f t="shared" si="26"/>
        <v>9.7810746599071519E-2</v>
      </c>
      <c r="CG40" s="40">
        <f t="shared" si="27"/>
        <v>0.11307598565875498</v>
      </c>
      <c r="CH40" s="40">
        <f t="shared" si="28"/>
        <v>0.13655350368786978</v>
      </c>
      <c r="CI40" s="40">
        <f t="shared" si="29"/>
        <v>0.12228240813376423</v>
      </c>
      <c r="CJ40" s="40">
        <f t="shared" si="30"/>
        <v>0.13601155576211676</v>
      </c>
      <c r="CK40" s="40">
        <f t="shared" si="31"/>
        <v>0.15136279858717283</v>
      </c>
      <c r="CL40" s="40">
        <f t="shared" si="32"/>
        <v>0.1431608092847414</v>
      </c>
      <c r="CM40" s="40">
        <f t="shared" si="33"/>
        <v>0.14846437438321936</v>
      </c>
      <c r="CN40" s="40">
        <f t="shared" si="34"/>
        <v>0.15717125419657374</v>
      </c>
      <c r="CO40" s="40">
        <f t="shared" si="35"/>
        <v>0.16452385264244274</v>
      </c>
      <c r="CP40" s="40">
        <f t="shared" si="36"/>
        <v>0.16119251487271491</v>
      </c>
      <c r="CR40" s="11"/>
      <c r="CS40" s="40"/>
    </row>
    <row r="41" spans="3:97">
      <c r="C41" s="150" t="s">
        <v>108</v>
      </c>
      <c r="D41" s="151" t="s">
        <v>109</v>
      </c>
      <c r="E41" s="159">
        <v>0.4167258852430461</v>
      </c>
      <c r="F41" s="159">
        <v>0.41551544577333671</v>
      </c>
      <c r="G41" s="159">
        <v>0.42608480101848495</v>
      </c>
      <c r="H41" s="159">
        <v>0.43603529666287805</v>
      </c>
      <c r="I41" s="159">
        <v>0.44426329699369188</v>
      </c>
      <c r="J41" s="159">
        <v>0.45325730253431373</v>
      </c>
      <c r="K41" s="159">
        <v>0.43704788589311833</v>
      </c>
      <c r="L41" s="159">
        <v>0.44267820746596798</v>
      </c>
      <c r="M41" s="159">
        <v>0.44385904243601454</v>
      </c>
      <c r="N41" s="159">
        <v>0.45134497524774914</v>
      </c>
      <c r="O41" s="159">
        <v>0.44921627266854214</v>
      </c>
      <c r="P41" s="159">
        <v>0.45062479165381908</v>
      </c>
      <c r="Q41" s="159">
        <v>0.45424737724415376</v>
      </c>
      <c r="R41" s="159">
        <v>0.47064916210634744</v>
      </c>
      <c r="S41" s="159">
        <v>0.47507979808162942</v>
      </c>
      <c r="T41" s="159">
        <v>0.46285838971334869</v>
      </c>
      <c r="U41" s="14">
        <v>2</v>
      </c>
      <c r="AE41" s="154">
        <v>7.5224829460119604</v>
      </c>
      <c r="AF41" s="154">
        <v>7.6073117106750692</v>
      </c>
      <c r="AG41" s="154">
        <v>7.6860034196274825</v>
      </c>
      <c r="AH41" s="154">
        <v>7.7515153880513061</v>
      </c>
      <c r="AI41" s="154">
        <v>7.8161073358609663</v>
      </c>
      <c r="AJ41" s="154">
        <v>7.8888856729488808</v>
      </c>
      <c r="AK41" s="154">
        <v>7.9613568345893491</v>
      </c>
      <c r="AL41" s="154">
        <v>8.0417515457626969</v>
      </c>
      <c r="AM41" s="154">
        <v>8.1308331162056859</v>
      </c>
      <c r="AN41" s="154">
        <v>8.2211126457951078</v>
      </c>
      <c r="AO41" s="154">
        <v>8.3222904681929446</v>
      </c>
      <c r="AP41" s="154">
        <v>8.4362659595768541</v>
      </c>
      <c r="AQ41" s="154">
        <v>8.5638243521467494</v>
      </c>
      <c r="AR41" s="154">
        <v>8.6503676713562001</v>
      </c>
      <c r="AS41" s="154">
        <v>8.7323383418689549</v>
      </c>
      <c r="AT41" s="154">
        <v>8.8152041870887583</v>
      </c>
      <c r="AU41" s="7"/>
      <c r="AV41" s="7"/>
      <c r="AW41" s="11" t="s">
        <v>109</v>
      </c>
      <c r="AX41" s="165">
        <f t="shared" si="38"/>
        <v>6.7747134778232299E-2</v>
      </c>
      <c r="AY41" s="8">
        <f t="shared" si="39"/>
        <v>0.79658748317132444</v>
      </c>
      <c r="BA41" s="11" t="s">
        <v>118</v>
      </c>
      <c r="BB41" s="8">
        <v>0.11864861030678421</v>
      </c>
      <c r="BC41" s="8">
        <v>0.30327310333036062</v>
      </c>
      <c r="BF41" s="31" t="s">
        <v>108</v>
      </c>
      <c r="BG41" s="32" t="s">
        <v>109</v>
      </c>
      <c r="BH41" s="40">
        <f t="shared" si="37"/>
        <v>0.43682732599199869</v>
      </c>
      <c r="BI41" s="40">
        <f t="shared" si="37"/>
        <v>0.44391052784136831</v>
      </c>
      <c r="BJ41" s="40">
        <f t="shared" si="37"/>
        <v>0.45048128553889477</v>
      </c>
      <c r="BK41" s="40">
        <f t="shared" si="37"/>
        <v>0.45595153490228413</v>
      </c>
      <c r="BL41" s="40">
        <f t="shared" si="37"/>
        <v>0.46134496254439072</v>
      </c>
      <c r="BM41" s="40">
        <f t="shared" si="37"/>
        <v>0.46742195369123152</v>
      </c>
      <c r="BN41" s="40">
        <f t="shared" si="37"/>
        <v>0.47347329568821062</v>
      </c>
      <c r="BO41" s="40">
        <f t="shared" si="37"/>
        <v>0.4801862540711852</v>
      </c>
      <c r="BP41" s="40">
        <f t="shared" si="37"/>
        <v>0.48762456520317476</v>
      </c>
      <c r="BQ41" s="40">
        <f t="shared" si="37"/>
        <v>0.49516290592389156</v>
      </c>
      <c r="BR41" s="40">
        <f t="shared" si="37"/>
        <v>0.50361125409411089</v>
      </c>
      <c r="BS41" s="40">
        <f t="shared" si="37"/>
        <v>0.51312820762466738</v>
      </c>
      <c r="BT41" s="40">
        <f t="shared" si="37"/>
        <v>0.52377933340425364</v>
      </c>
      <c r="BU41" s="40">
        <f t="shared" si="37"/>
        <v>0.5310057005582427</v>
      </c>
      <c r="BV41" s="40">
        <f t="shared" si="37"/>
        <v>0.5378502515460577</v>
      </c>
      <c r="BW41" s="40">
        <f t="shared" si="37"/>
        <v>0.54476954962191138</v>
      </c>
      <c r="BY41" s="31" t="s">
        <v>108</v>
      </c>
      <c r="BZ41" s="32" t="s">
        <v>109</v>
      </c>
      <c r="CA41" s="40">
        <f t="shared" si="21"/>
        <v>-2.0101440748952593E-2</v>
      </c>
      <c r="CB41" s="40">
        <f t="shared" si="22"/>
        <v>-2.8395082068031596E-2</v>
      </c>
      <c r="CC41" s="40">
        <f t="shared" si="23"/>
        <v>-2.4396484520409822E-2</v>
      </c>
      <c r="CD41" s="40">
        <f t="shared" si="24"/>
        <v>-1.9916238239406081E-2</v>
      </c>
      <c r="CE41" s="40">
        <f t="shared" si="25"/>
        <v>-1.7081665550698844E-2</v>
      </c>
      <c r="CF41" s="40">
        <f t="shared" si="26"/>
        <v>-1.4164651156917785E-2</v>
      </c>
      <c r="CG41" s="40">
        <f t="shared" si="27"/>
        <v>-3.6425409795092289E-2</v>
      </c>
      <c r="CH41" s="40">
        <f t="shared" si="28"/>
        <v>-3.7508046605217227E-2</v>
      </c>
      <c r="CI41" s="40">
        <f t="shared" si="29"/>
        <v>-4.3765522767160225E-2</v>
      </c>
      <c r="CJ41" s="40">
        <f t="shared" si="30"/>
        <v>-4.3817930676142425E-2</v>
      </c>
      <c r="CK41" s="40">
        <f t="shared" si="31"/>
        <v>-5.4394981425568756E-2</v>
      </c>
      <c r="CL41" s="40">
        <f t="shared" si="32"/>
        <v>-6.2503415970848297E-2</v>
      </c>
      <c r="CM41" s="40">
        <f t="shared" si="33"/>
        <v>-6.9531956160099884E-2</v>
      </c>
      <c r="CN41" s="40">
        <f t="shared" si="34"/>
        <v>-6.0356538451895259E-2</v>
      </c>
      <c r="CO41" s="40">
        <f t="shared" si="35"/>
        <v>-6.2770453464428277E-2</v>
      </c>
      <c r="CP41" s="40">
        <f t="shared" si="36"/>
        <v>-8.1911159908562681E-2</v>
      </c>
      <c r="CR41" s="11"/>
      <c r="CS41" s="40"/>
    </row>
    <row r="42" spans="3:97">
      <c r="C42" s="150" t="s">
        <v>110</v>
      </c>
      <c r="D42" s="151" t="s">
        <v>111</v>
      </c>
      <c r="E42" s="159">
        <v>0.48921738616486643</v>
      </c>
      <c r="F42" s="159">
        <v>0.49145993077379474</v>
      </c>
      <c r="G42" s="159">
        <v>0.48698584943373618</v>
      </c>
      <c r="H42" s="159">
        <v>0.48419937093622251</v>
      </c>
      <c r="I42" s="159">
        <v>0.48225606092721779</v>
      </c>
      <c r="J42" s="159">
        <v>0.47114822724512728</v>
      </c>
      <c r="K42" s="159">
        <v>0.4841006807108662</v>
      </c>
      <c r="L42" s="159">
        <v>0.49148146303905627</v>
      </c>
      <c r="M42" s="159">
        <v>0.48498949008757825</v>
      </c>
      <c r="N42" s="159">
        <v>0.4963892639050746</v>
      </c>
      <c r="O42" s="159">
        <v>0.51121659361224114</v>
      </c>
      <c r="P42" s="159">
        <v>0.53548113968009614</v>
      </c>
      <c r="Q42" s="159">
        <v>0.53556070889490603</v>
      </c>
      <c r="R42" s="159">
        <v>0.5538464573169517</v>
      </c>
      <c r="S42" s="159">
        <v>0.55733579192118632</v>
      </c>
      <c r="T42" s="159">
        <v>0.56955278093114503</v>
      </c>
      <c r="U42" s="14">
        <v>2</v>
      </c>
      <c r="AE42" s="154">
        <v>8.8246565494424694</v>
      </c>
      <c r="AF42" s="154">
        <v>8.8270605591611435</v>
      </c>
      <c r="AG42" s="154">
        <v>8.8430798530779899</v>
      </c>
      <c r="AH42" s="154">
        <v>8.8313235580789051</v>
      </c>
      <c r="AI42" s="154">
        <v>8.771250704677561</v>
      </c>
      <c r="AJ42" s="154">
        <v>8.7974598936453745</v>
      </c>
      <c r="AK42" s="154">
        <v>8.7976761915777502</v>
      </c>
      <c r="AL42" s="154">
        <v>8.8063147802623565</v>
      </c>
      <c r="AM42" s="154">
        <v>8.8289637591457453</v>
      </c>
      <c r="AN42" s="154">
        <v>8.8653828311821012</v>
      </c>
      <c r="AO42" s="154">
        <v>8.8963156150074738</v>
      </c>
      <c r="AP42" s="154">
        <v>8.9457760763083094</v>
      </c>
      <c r="AQ42" s="154">
        <v>8.9976794719564204</v>
      </c>
      <c r="AR42" s="154">
        <v>9.0100141880913291</v>
      </c>
      <c r="AS42" s="154">
        <v>9.0039989903547468</v>
      </c>
      <c r="AT42" s="154">
        <v>9.0190924526505327</v>
      </c>
      <c r="AU42" s="7"/>
      <c r="AV42" s="7"/>
      <c r="AW42" s="11" t="s">
        <v>111</v>
      </c>
      <c r="AX42" s="165">
        <f t="shared" si="38"/>
        <v>0.2255634846369054</v>
      </c>
      <c r="AY42" s="8">
        <f t="shared" si="39"/>
        <v>0.74357009530303775</v>
      </c>
      <c r="BA42" s="11" t="s">
        <v>307</v>
      </c>
      <c r="BB42" s="8">
        <v>0.12118703037685581</v>
      </c>
      <c r="BC42" s="8">
        <v>0.65415131795060266</v>
      </c>
      <c r="BF42" s="31" t="s">
        <v>110</v>
      </c>
      <c r="BG42" s="32" t="s">
        <v>111</v>
      </c>
      <c r="BH42" s="40">
        <f t="shared" si="37"/>
        <v>0.54555882187844618</v>
      </c>
      <c r="BI42" s="40">
        <f t="shared" si="37"/>
        <v>0.54575955668995546</v>
      </c>
      <c r="BJ42" s="40">
        <f t="shared" si="37"/>
        <v>0.54709716773201222</v>
      </c>
      <c r="BK42" s="40">
        <f t="shared" si="37"/>
        <v>0.54611551709958861</v>
      </c>
      <c r="BL42" s="40">
        <f t="shared" si="37"/>
        <v>0.54109943384057635</v>
      </c>
      <c r="BM42" s="40">
        <f t="shared" si="37"/>
        <v>0.54328790111938874</v>
      </c>
      <c r="BN42" s="40">
        <f t="shared" si="37"/>
        <v>0.54330596199674219</v>
      </c>
      <c r="BO42" s="40">
        <f t="shared" si="37"/>
        <v>0.54402728415190682</v>
      </c>
      <c r="BP42" s="40">
        <f t="shared" si="37"/>
        <v>0.54591847388866976</v>
      </c>
      <c r="BQ42" s="40">
        <f t="shared" si="37"/>
        <v>0.54895946640370552</v>
      </c>
      <c r="BR42" s="40">
        <f t="shared" si="37"/>
        <v>0.55154235385312411</v>
      </c>
      <c r="BS42" s="40">
        <f t="shared" si="37"/>
        <v>0.55567230237174381</v>
      </c>
      <c r="BT42" s="40">
        <f t="shared" si="37"/>
        <v>0.56000623590836107</v>
      </c>
      <c r="BU42" s="40">
        <f t="shared" si="37"/>
        <v>0.561036184705626</v>
      </c>
      <c r="BV42" s="40">
        <f t="shared" si="37"/>
        <v>0.56053391569462141</v>
      </c>
      <c r="BW42" s="40">
        <f t="shared" si="37"/>
        <v>0.56179421979631949</v>
      </c>
      <c r="BY42" s="31" t="s">
        <v>110</v>
      </c>
      <c r="BZ42" s="32" t="s">
        <v>111</v>
      </c>
      <c r="CA42" s="40">
        <f t="shared" si="21"/>
        <v>-5.6341435713579746E-2</v>
      </c>
      <c r="CB42" s="40">
        <f t="shared" si="22"/>
        <v>-5.4299625916160721E-2</v>
      </c>
      <c r="CC42" s="40">
        <f t="shared" si="23"/>
        <v>-6.011131829827604E-2</v>
      </c>
      <c r="CD42" s="40">
        <f t="shared" si="24"/>
        <v>-6.1916146163366104E-2</v>
      </c>
      <c r="CE42" s="40">
        <f t="shared" si="25"/>
        <v>-5.884337291335856E-2</v>
      </c>
      <c r="CF42" s="40">
        <f t="shared" si="26"/>
        <v>-7.2139673874261456E-2</v>
      </c>
      <c r="CG42" s="40">
        <f t="shared" si="27"/>
        <v>-5.9205281285875988E-2</v>
      </c>
      <c r="CH42" s="40">
        <f t="shared" si="28"/>
        <v>-5.2545821112850555E-2</v>
      </c>
      <c r="CI42" s="40">
        <f t="shared" si="29"/>
        <v>-6.0928983801091519E-2</v>
      </c>
      <c r="CJ42" s="40">
        <f t="shared" si="30"/>
        <v>-5.2570202498630925E-2</v>
      </c>
      <c r="CK42" s="40">
        <f t="shared" si="31"/>
        <v>-4.0325760240882969E-2</v>
      </c>
      <c r="CL42" s="40">
        <f t="shared" si="32"/>
        <v>-2.0191162691647668E-2</v>
      </c>
      <c r="CM42" s="40">
        <f t="shared" si="33"/>
        <v>-2.4445527013455037E-2</v>
      </c>
      <c r="CN42" s="40">
        <f t="shared" si="34"/>
        <v>-7.1897273886742941E-3</v>
      </c>
      <c r="CO42" s="40">
        <f t="shared" si="35"/>
        <v>-3.1981237734350909E-3</v>
      </c>
      <c r="CP42" s="40">
        <f t="shared" si="36"/>
        <v>7.7585611348255368E-3</v>
      </c>
      <c r="CR42" s="11"/>
      <c r="CS42" s="40"/>
    </row>
    <row r="43" spans="3:97">
      <c r="C43" s="150" t="s">
        <v>112</v>
      </c>
      <c r="D43" s="151" t="s">
        <v>113</v>
      </c>
      <c r="E43" s="159">
        <v>0.32675360614001192</v>
      </c>
      <c r="F43" s="159">
        <v>0.32955995920289066</v>
      </c>
      <c r="G43" s="159">
        <v>0.32124065645628364</v>
      </c>
      <c r="H43" s="159">
        <v>0.31292135370967655</v>
      </c>
      <c r="I43" s="159">
        <v>0.30879327665300682</v>
      </c>
      <c r="J43" s="159">
        <v>0.30455071286936664</v>
      </c>
      <c r="K43" s="159">
        <v>0.32429830259924242</v>
      </c>
      <c r="L43" s="159">
        <v>0.34404589232911836</v>
      </c>
      <c r="M43" s="159">
        <v>0.33794835395494938</v>
      </c>
      <c r="N43" s="159">
        <v>0.35266490666484285</v>
      </c>
      <c r="O43" s="159">
        <v>0.35180743409276327</v>
      </c>
      <c r="P43" s="159">
        <v>0.37013677494723896</v>
      </c>
      <c r="Q43" s="159">
        <v>0.35532173124030225</v>
      </c>
      <c r="R43" s="159">
        <v>0.36148982761747089</v>
      </c>
      <c r="S43" s="159">
        <v>0.36611781316637837</v>
      </c>
      <c r="T43" s="159">
        <v>0.37606404893433126</v>
      </c>
      <c r="U43" s="14">
        <v>1</v>
      </c>
      <c r="AE43" s="154">
        <v>7.0294079121712851</v>
      </c>
      <c r="AF43" s="154">
        <v>6.9952930744503465</v>
      </c>
      <c r="AG43" s="154">
        <v>7.0136914745617087</v>
      </c>
      <c r="AH43" s="154">
        <v>7.0053225267472339</v>
      </c>
      <c r="AI43" s="154">
        <v>7.0032669837817823</v>
      </c>
      <c r="AJ43" s="154">
        <v>6.9962319273790303</v>
      </c>
      <c r="AK43" s="154">
        <v>7.0078678245464312</v>
      </c>
      <c r="AL43" s="154">
        <v>7.0274101776676288</v>
      </c>
      <c r="AM43" s="154">
        <v>7.0307411199396759</v>
      </c>
      <c r="AN43" s="154">
        <v>7.0072248880135044</v>
      </c>
      <c r="AO43" s="154">
        <v>7.0275395924580897</v>
      </c>
      <c r="AP43" s="154">
        <v>7.0182768159456463</v>
      </c>
      <c r="AQ43" s="154">
        <v>6.999334786192394</v>
      </c>
      <c r="AR43" s="154">
        <v>6.9851969160136518</v>
      </c>
      <c r="AS43" s="154">
        <v>6.9792984664797775</v>
      </c>
      <c r="AT43" s="154">
        <v>6.9781900209299978</v>
      </c>
      <c r="AU43" s="7"/>
      <c r="AV43" s="7"/>
      <c r="AW43" s="11" t="s">
        <v>113</v>
      </c>
      <c r="AX43" s="165" t="e">
        <f t="shared" si="38"/>
        <v>#N/A</v>
      </c>
      <c r="AY43" s="8" t="e">
        <f t="shared" si="39"/>
        <v>#N/A</v>
      </c>
      <c r="BA43" s="156" t="s">
        <v>54</v>
      </c>
      <c r="BB43" s="152">
        <v>0.12485474136980647</v>
      </c>
      <c r="BC43" s="152">
        <v>0.95754000310317866</v>
      </c>
      <c r="BF43" s="31" t="s">
        <v>112</v>
      </c>
      <c r="BG43" s="32" t="s">
        <v>113</v>
      </c>
      <c r="BH43" s="40">
        <f t="shared" si="37"/>
        <v>0.39565556066630236</v>
      </c>
      <c r="BI43" s="40">
        <f t="shared" si="37"/>
        <v>0.39280697171660395</v>
      </c>
      <c r="BJ43" s="40">
        <f t="shared" si="37"/>
        <v>0.39434323812590266</v>
      </c>
      <c r="BK43" s="40">
        <f t="shared" si="37"/>
        <v>0.39364443098339408</v>
      </c>
      <c r="BL43" s="40">
        <f t="shared" si="37"/>
        <v>0.39347279314577888</v>
      </c>
      <c r="BM43" s="40">
        <f t="shared" si="37"/>
        <v>0.39288536593614909</v>
      </c>
      <c r="BN43" s="40">
        <f t="shared" si="37"/>
        <v>0.39385696334962705</v>
      </c>
      <c r="BO43" s="40">
        <f t="shared" si="37"/>
        <v>0.39548874983524696</v>
      </c>
      <c r="BP43" s="40">
        <f t="shared" si="37"/>
        <v>0.39576688351496292</v>
      </c>
      <c r="BQ43" s="40">
        <f t="shared" si="37"/>
        <v>0.39380327814912763</v>
      </c>
      <c r="BR43" s="40">
        <f t="shared" si="37"/>
        <v>0.39549955597025055</v>
      </c>
      <c r="BS43" s="40">
        <f t="shared" si="37"/>
        <v>0.39472611413146153</v>
      </c>
      <c r="BT43" s="40">
        <f t="shared" si="37"/>
        <v>0.39314445464706493</v>
      </c>
      <c r="BU43" s="40">
        <f t="shared" si="37"/>
        <v>0.39196394248713995</v>
      </c>
      <c r="BV43" s="40">
        <f t="shared" si="37"/>
        <v>0.39147142195106144</v>
      </c>
      <c r="BW43" s="40">
        <f t="shared" si="37"/>
        <v>0.39137886674765487</v>
      </c>
      <c r="BY43" s="31" t="s">
        <v>112</v>
      </c>
      <c r="BZ43" s="32" t="s">
        <v>113</v>
      </c>
      <c r="CA43" s="40">
        <f t="shared" si="21"/>
        <v>-6.8901954526290443E-2</v>
      </c>
      <c r="CB43" s="40">
        <f t="shared" si="22"/>
        <v>-6.3247012513713285E-2</v>
      </c>
      <c r="CC43" s="40">
        <f t="shared" si="23"/>
        <v>-7.3102581669619027E-2</v>
      </c>
      <c r="CD43" s="40">
        <f t="shared" si="24"/>
        <v>-8.0723077273717525E-2</v>
      </c>
      <c r="CE43" s="40">
        <f t="shared" si="25"/>
        <v>-8.4679516492772056E-2</v>
      </c>
      <c r="CF43" s="40">
        <f t="shared" si="26"/>
        <v>-8.8334653066782454E-2</v>
      </c>
      <c r="CG43" s="40">
        <f t="shared" si="27"/>
        <v>-6.9558660750384638E-2</v>
      </c>
      <c r="CH43" s="40">
        <f t="shared" si="28"/>
        <v>-5.1442857506128592E-2</v>
      </c>
      <c r="CI43" s="40">
        <f t="shared" si="29"/>
        <v>-5.7818529560013543E-2</v>
      </c>
      <c r="CJ43" s="40">
        <f t="shared" si="30"/>
        <v>-4.1138371484284786E-2</v>
      </c>
      <c r="CK43" s="40">
        <f t="shared" si="31"/>
        <v>-4.3692121877487278E-2</v>
      </c>
      <c r="CL43" s="40">
        <f t="shared" si="32"/>
        <v>-2.4589339184222569E-2</v>
      </c>
      <c r="CM43" s="40">
        <f t="shared" si="33"/>
        <v>-3.7822723406762682E-2</v>
      </c>
      <c r="CN43" s="40">
        <f t="shared" si="34"/>
        <v>-3.0474114869669056E-2</v>
      </c>
      <c r="CO43" s="40">
        <f t="shared" si="35"/>
        <v>-2.5353608784683068E-2</v>
      </c>
      <c r="CP43" s="40">
        <f t="shared" si="36"/>
        <v>-1.5314817813323611E-2</v>
      </c>
      <c r="CR43" s="11"/>
      <c r="CS43" s="40"/>
    </row>
    <row r="44" spans="3:97">
      <c r="C44" s="150" t="s">
        <v>114</v>
      </c>
      <c r="D44" s="151" t="s">
        <v>115</v>
      </c>
      <c r="E44" s="159" t="e">
        <v>#N/A</v>
      </c>
      <c r="F44" s="159" t="e">
        <v>#N/A</v>
      </c>
      <c r="G44" s="159" t="e">
        <v>#N/A</v>
      </c>
      <c r="H44" s="159" t="e">
        <v>#N/A</v>
      </c>
      <c r="I44" s="159" t="e">
        <v>#N/A</v>
      </c>
      <c r="J44" s="159" t="e">
        <v>#N/A</v>
      </c>
      <c r="K44" s="159" t="e">
        <v>#N/A</v>
      </c>
      <c r="L44" s="159" t="e">
        <v>#N/A</v>
      </c>
      <c r="M44" s="159" t="e">
        <v>#N/A</v>
      </c>
      <c r="N44" s="159" t="e">
        <v>#N/A</v>
      </c>
      <c r="O44" s="159" t="e">
        <v>#N/A</v>
      </c>
      <c r="P44" s="159" t="e">
        <v>#N/A</v>
      </c>
      <c r="Q44" s="159" t="e">
        <v>#N/A</v>
      </c>
      <c r="R44" s="159" t="e">
        <v>#N/A</v>
      </c>
      <c r="S44" s="159" t="e">
        <v>#N/A</v>
      </c>
      <c r="T44" s="159" t="e">
        <v>#N/A</v>
      </c>
      <c r="U44" s="14">
        <v>2</v>
      </c>
      <c r="AE44" s="154">
        <v>8.0457994426206181</v>
      </c>
      <c r="AF44" s="154">
        <v>8.0690363799939853</v>
      </c>
      <c r="AG44" s="154">
        <v>8.0465064840649845</v>
      </c>
      <c r="AH44" s="154">
        <v>8.0671615603789473</v>
      </c>
      <c r="AI44" s="154">
        <v>8.0240062376463843</v>
      </c>
      <c r="AJ44" s="154">
        <v>8.0780549573074758</v>
      </c>
      <c r="AK44" s="154">
        <v>8.0932589603751062</v>
      </c>
      <c r="AL44" s="154">
        <v>8.1139286259220036</v>
      </c>
      <c r="AM44" s="154">
        <v>8.0967080112765117</v>
      </c>
      <c r="AN44" s="154">
        <v>8.1067867676696093</v>
      </c>
      <c r="AO44" s="154">
        <v>8.1595182580198866</v>
      </c>
      <c r="AP44" s="154">
        <v>8.1989688539434606</v>
      </c>
      <c r="AQ44" s="154">
        <v>8.1644581579920708</v>
      </c>
      <c r="AR44" s="154">
        <v>8.2007871329117741</v>
      </c>
      <c r="AS44" s="154">
        <v>8.2553944439256721</v>
      </c>
      <c r="AT44" s="154">
        <v>8.2692332694997415</v>
      </c>
      <c r="AU44" s="7"/>
      <c r="AV44" s="7"/>
      <c r="AW44" s="11" t="s">
        <v>115</v>
      </c>
      <c r="AX44" s="165">
        <f t="shared" si="38"/>
        <v>0.39508958989570292</v>
      </c>
      <c r="AY44" s="8">
        <f t="shared" si="39"/>
        <v>0.89383899146236656</v>
      </c>
      <c r="BA44" s="11" t="s">
        <v>81</v>
      </c>
      <c r="BB44" s="8">
        <v>0.12900561182866049</v>
      </c>
      <c r="BC44" s="8">
        <v>0.69631220584213249</v>
      </c>
      <c r="BF44" s="31" t="s">
        <v>114</v>
      </c>
      <c r="BG44" s="32" t="s">
        <v>115</v>
      </c>
      <c r="BH44" s="40">
        <f t="shared" si="37"/>
        <v>0.48052425345882166</v>
      </c>
      <c r="BI44" s="40">
        <f t="shared" si="37"/>
        <v>0.48246453772949782</v>
      </c>
      <c r="BJ44" s="40">
        <f t="shared" si="37"/>
        <v>0.48058329141942624</v>
      </c>
      <c r="BK44" s="40">
        <f t="shared" si="37"/>
        <v>0.48230799029164206</v>
      </c>
      <c r="BL44" s="40">
        <f t="shared" si="37"/>
        <v>0.47870452084347315</v>
      </c>
      <c r="BM44" s="40">
        <f t="shared" si="37"/>
        <v>0.48321758893517419</v>
      </c>
      <c r="BN44" s="40">
        <f t="shared" si="37"/>
        <v>0.48448712319132137</v>
      </c>
      <c r="BO44" s="40">
        <f t="shared" si="37"/>
        <v>0.48621304026448731</v>
      </c>
      <c r="BP44" s="40">
        <f t="shared" si="37"/>
        <v>0.48477511894158876</v>
      </c>
      <c r="BQ44" s="40">
        <f t="shared" si="37"/>
        <v>0.48561669510041239</v>
      </c>
      <c r="BR44" s="40">
        <f t="shared" si="37"/>
        <v>0.4900197745446605</v>
      </c>
      <c r="BS44" s="40">
        <f t="shared" si="37"/>
        <v>0.49331389930427894</v>
      </c>
      <c r="BT44" s="40">
        <f t="shared" si="37"/>
        <v>0.49043225619233788</v>
      </c>
      <c r="BU44" s="40">
        <f t="shared" si="37"/>
        <v>0.49346572559813318</v>
      </c>
      <c r="BV44" s="40">
        <f t="shared" si="37"/>
        <v>0.49802543606779359</v>
      </c>
      <c r="BW44" s="40">
        <f t="shared" si="37"/>
        <v>0.49918097800322847</v>
      </c>
      <c r="BY44" s="31" t="s">
        <v>114</v>
      </c>
      <c r="BZ44" s="32" t="s">
        <v>115</v>
      </c>
      <c r="CA44" s="40" t="e">
        <f t="shared" si="21"/>
        <v>#N/A</v>
      </c>
      <c r="CB44" s="40" t="e">
        <f t="shared" si="22"/>
        <v>#N/A</v>
      </c>
      <c r="CC44" s="40" t="e">
        <f t="shared" si="23"/>
        <v>#N/A</v>
      </c>
      <c r="CD44" s="40" t="e">
        <f t="shared" si="24"/>
        <v>#N/A</v>
      </c>
      <c r="CE44" s="40" t="e">
        <f t="shared" si="25"/>
        <v>#N/A</v>
      </c>
      <c r="CF44" s="40" t="e">
        <f t="shared" si="26"/>
        <v>#N/A</v>
      </c>
      <c r="CG44" s="40" t="e">
        <f t="shared" si="27"/>
        <v>#N/A</v>
      </c>
      <c r="CH44" s="40" t="e">
        <f t="shared" si="28"/>
        <v>#N/A</v>
      </c>
      <c r="CI44" s="40" t="e">
        <f t="shared" si="29"/>
        <v>#N/A</v>
      </c>
      <c r="CJ44" s="40" t="e">
        <f t="shared" si="30"/>
        <v>#N/A</v>
      </c>
      <c r="CK44" s="40" t="e">
        <f t="shared" si="31"/>
        <v>#N/A</v>
      </c>
      <c r="CL44" s="40" t="e">
        <f t="shared" si="32"/>
        <v>#N/A</v>
      </c>
      <c r="CM44" s="40" t="e">
        <f t="shared" si="33"/>
        <v>#N/A</v>
      </c>
      <c r="CN44" s="40" t="e">
        <f t="shared" si="34"/>
        <v>#N/A</v>
      </c>
      <c r="CO44" s="40" t="e">
        <f t="shared" si="35"/>
        <v>#N/A</v>
      </c>
      <c r="CP44" s="40" t="e">
        <f t="shared" si="36"/>
        <v>#N/A</v>
      </c>
      <c r="CR44" s="11"/>
      <c r="CS44" s="40"/>
    </row>
    <row r="45" spans="3:97">
      <c r="C45" s="150" t="s">
        <v>116</v>
      </c>
      <c r="D45" s="151" t="s">
        <v>612</v>
      </c>
      <c r="E45" s="159">
        <v>0.23398408600829074</v>
      </c>
      <c r="F45" s="159">
        <v>0.23572762543112002</v>
      </c>
      <c r="G45" s="159">
        <v>0.22760156361306905</v>
      </c>
      <c r="H45" s="159">
        <v>0.23049261311709557</v>
      </c>
      <c r="I45" s="159">
        <v>0.21198910724580319</v>
      </c>
      <c r="J45" s="159">
        <v>0.22129023857570282</v>
      </c>
      <c r="K45" s="159">
        <v>0.23324552944993307</v>
      </c>
      <c r="L45" s="159">
        <v>0.24824377730564903</v>
      </c>
      <c r="M45" s="159">
        <v>0.25521690615304771</v>
      </c>
      <c r="N45" s="159">
        <v>0.26152836312916838</v>
      </c>
      <c r="O45" s="159">
        <v>0.26805458914526265</v>
      </c>
      <c r="P45" s="159">
        <v>0.27613496486016204</v>
      </c>
      <c r="Q45" s="159">
        <v>0.28978027235948439</v>
      </c>
      <c r="R45" s="159">
        <v>0.30299103662612947</v>
      </c>
      <c r="S45" s="159">
        <v>0.3088494701660815</v>
      </c>
      <c r="T45" s="159">
        <v>0.30198242197061353</v>
      </c>
      <c r="U45" s="14">
        <v>1</v>
      </c>
      <c r="AE45" s="154">
        <v>5.3665847035982228</v>
      </c>
      <c r="AF45" s="154">
        <v>5.3970439110829318</v>
      </c>
      <c r="AG45" s="154">
        <v>5.4275031185676399</v>
      </c>
      <c r="AH45" s="154">
        <v>5.4579623260523489</v>
      </c>
      <c r="AI45" s="154">
        <v>5.488421533537057</v>
      </c>
      <c r="AJ45" s="154">
        <v>5.518880741021766</v>
      </c>
      <c r="AK45" s="154">
        <v>5.5493399485064749</v>
      </c>
      <c r="AL45" s="154">
        <v>5.579799155991183</v>
      </c>
      <c r="AM45" s="154">
        <v>5.610258363475892</v>
      </c>
      <c r="AN45" s="154">
        <v>5.640717570960601</v>
      </c>
      <c r="AO45" s="154">
        <v>5.6711767784453091</v>
      </c>
      <c r="AP45" s="154">
        <v>5.7016359859300181</v>
      </c>
      <c r="AQ45" s="154">
        <v>5.7320951934147262</v>
      </c>
      <c r="AR45" s="154">
        <v>5.7625544008994352</v>
      </c>
      <c r="AS45" s="154">
        <v>5.7930136083841441</v>
      </c>
      <c r="AT45" s="154">
        <v>5.822915353554011</v>
      </c>
      <c r="AU45" s="7"/>
      <c r="AV45" s="7"/>
      <c r="AW45" s="11" t="s">
        <v>612</v>
      </c>
      <c r="AX45" s="165" t="e">
        <f t="shared" si="38"/>
        <v>#N/A</v>
      </c>
      <c r="AY45" s="8" t="e">
        <f t="shared" si="39"/>
        <v>#N/A</v>
      </c>
      <c r="BA45" s="11" t="s">
        <v>397</v>
      </c>
      <c r="BB45" s="8">
        <v>0.12900632056548839</v>
      </c>
      <c r="BC45" s="8">
        <v>0.48415394962154612</v>
      </c>
      <c r="BF45" s="31" t="s">
        <v>116</v>
      </c>
      <c r="BG45" s="32" t="s">
        <v>612</v>
      </c>
      <c r="BH45" s="40">
        <f t="shared" si="37"/>
        <v>0.25680982275045161</v>
      </c>
      <c r="BI45" s="40">
        <f t="shared" si="37"/>
        <v>0.25935316657542484</v>
      </c>
      <c r="BJ45" s="40">
        <f t="shared" si="37"/>
        <v>0.26189651040039796</v>
      </c>
      <c r="BK45" s="40">
        <f t="shared" si="37"/>
        <v>0.2644398542253712</v>
      </c>
      <c r="BL45" s="40">
        <f t="shared" si="37"/>
        <v>0.26698319805034432</v>
      </c>
      <c r="BM45" s="40">
        <f t="shared" si="37"/>
        <v>0.26952654187531744</v>
      </c>
      <c r="BN45" s="40">
        <f t="shared" si="37"/>
        <v>0.27206988570029067</v>
      </c>
      <c r="BO45" s="40">
        <f t="shared" si="37"/>
        <v>0.27461322952526379</v>
      </c>
      <c r="BP45" s="40">
        <f t="shared" si="37"/>
        <v>0.27715657335023702</v>
      </c>
      <c r="BQ45" s="40">
        <f t="shared" si="37"/>
        <v>0.27969991717521026</v>
      </c>
      <c r="BR45" s="40">
        <f t="shared" si="37"/>
        <v>0.28224326100018338</v>
      </c>
      <c r="BS45" s="40">
        <f t="shared" si="37"/>
        <v>0.2847866048251565</v>
      </c>
      <c r="BT45" s="40">
        <f t="shared" si="37"/>
        <v>0.28732994865012962</v>
      </c>
      <c r="BU45" s="40">
        <f t="shared" si="37"/>
        <v>0.28987329247510285</v>
      </c>
      <c r="BV45" s="40">
        <f t="shared" si="37"/>
        <v>0.29241663630007608</v>
      </c>
      <c r="BW45" s="40">
        <f t="shared" si="37"/>
        <v>0.2949134320217599</v>
      </c>
      <c r="BY45" s="31" t="s">
        <v>116</v>
      </c>
      <c r="BZ45" s="32" t="s">
        <v>612</v>
      </c>
      <c r="CA45" s="40">
        <f t="shared" si="21"/>
        <v>-2.2825736742160874E-2</v>
      </c>
      <c r="CB45" s="40">
        <f t="shared" si="22"/>
        <v>-2.3625541144304818E-2</v>
      </c>
      <c r="CC45" s="40">
        <f t="shared" si="23"/>
        <v>-3.4294946787328917E-2</v>
      </c>
      <c r="CD45" s="40">
        <f t="shared" si="24"/>
        <v>-3.3947241108275628E-2</v>
      </c>
      <c r="CE45" s="40">
        <f t="shared" si="25"/>
        <v>-5.4994090804541124E-2</v>
      </c>
      <c r="CF45" s="40">
        <f t="shared" si="26"/>
        <v>-4.8236303299614619E-2</v>
      </c>
      <c r="CG45" s="40">
        <f t="shared" si="27"/>
        <v>-3.88243562503576E-2</v>
      </c>
      <c r="CH45" s="40">
        <f t="shared" si="28"/>
        <v>-2.6369452219614758E-2</v>
      </c>
      <c r="CI45" s="40">
        <f t="shared" si="29"/>
        <v>-2.1939667197189316E-2</v>
      </c>
      <c r="CJ45" s="40">
        <f t="shared" si="30"/>
        <v>-1.8171554046041871E-2</v>
      </c>
      <c r="CK45" s="40">
        <f t="shared" si="31"/>
        <v>-1.4188671854920731E-2</v>
      </c>
      <c r="CL45" s="40">
        <f t="shared" si="32"/>
        <v>-8.651639964994462E-3</v>
      </c>
      <c r="CM45" s="40">
        <f t="shared" si="33"/>
        <v>2.4503237093547736E-3</v>
      </c>
      <c r="CN45" s="40">
        <f t="shared" si="34"/>
        <v>1.3117744151026622E-2</v>
      </c>
      <c r="CO45" s="40">
        <f t="shared" si="35"/>
        <v>1.6432833866005414E-2</v>
      </c>
      <c r="CP45" s="40">
        <f t="shared" si="36"/>
        <v>7.0689899488536323E-3</v>
      </c>
      <c r="CR45" s="11"/>
      <c r="CS45" s="40"/>
    </row>
    <row r="46" spans="3:97">
      <c r="C46" s="150" t="s">
        <v>117</v>
      </c>
      <c r="D46" s="151" t="s">
        <v>118</v>
      </c>
      <c r="E46" s="159" t="e">
        <v>#N/A</v>
      </c>
      <c r="F46" s="159" t="e">
        <v>#N/A</v>
      </c>
      <c r="G46" s="159" t="e">
        <v>#N/A</v>
      </c>
      <c r="H46" s="159" t="e">
        <v>#N/A</v>
      </c>
      <c r="I46" s="159" t="e">
        <v>#N/A</v>
      </c>
      <c r="J46" s="159" t="e">
        <v>#N/A</v>
      </c>
      <c r="K46" s="159" t="e">
        <v>#N/A</v>
      </c>
      <c r="L46" s="159" t="e">
        <v>#N/A</v>
      </c>
      <c r="M46" s="159" t="e">
        <v>#N/A</v>
      </c>
      <c r="N46" s="159" t="e">
        <v>#N/A</v>
      </c>
      <c r="O46" s="159" t="e">
        <v>#N/A</v>
      </c>
      <c r="P46" s="159" t="e">
        <v>#N/A</v>
      </c>
      <c r="Q46" s="159" t="e">
        <v>#N/A</v>
      </c>
      <c r="R46" s="159" t="e">
        <v>#N/A</v>
      </c>
      <c r="S46" s="159" t="e">
        <v>#N/A</v>
      </c>
      <c r="T46" s="159" t="e">
        <v>#N/A</v>
      </c>
      <c r="U46" s="14">
        <v>3</v>
      </c>
      <c r="AE46" s="154">
        <v>8.8828313544207678</v>
      </c>
      <c r="AF46" s="154">
        <v>8.8665924033508805</v>
      </c>
      <c r="AG46" s="154">
        <v>8.8956537855564832</v>
      </c>
      <c r="AH46" s="154">
        <v>8.9513562903302279</v>
      </c>
      <c r="AI46" s="154">
        <v>9.0062706302999782</v>
      </c>
      <c r="AJ46" s="154">
        <v>9.0012254516500647</v>
      </c>
      <c r="AK46" s="154">
        <v>8.9902670321198812</v>
      </c>
      <c r="AL46" s="154">
        <v>8.9983438609368243</v>
      </c>
      <c r="AM46" s="154">
        <v>9.0411015828667374</v>
      </c>
      <c r="AN46" s="154">
        <v>9.0647702595474815</v>
      </c>
      <c r="AO46" s="154">
        <v>9.1051970090942831</v>
      </c>
      <c r="AP46" s="154">
        <v>9.1739085925374351</v>
      </c>
      <c r="AQ46" s="154">
        <v>9.2347299833804737</v>
      </c>
      <c r="AR46" s="154">
        <v>9.247040046539615</v>
      </c>
      <c r="AS46" s="154">
        <v>9.2187763987982176</v>
      </c>
      <c r="AT46" s="154">
        <v>9.2461160538189944</v>
      </c>
      <c r="AU46" s="7"/>
      <c r="AV46" s="7"/>
      <c r="AW46" s="11" t="s">
        <v>118</v>
      </c>
      <c r="AX46" s="165">
        <f t="shared" si="38"/>
        <v>-5.9148516470093039E-2</v>
      </c>
      <c r="AY46" s="8">
        <f t="shared" si="39"/>
        <v>0.1548017657937899</v>
      </c>
      <c r="BA46" s="11" t="s">
        <v>162</v>
      </c>
      <c r="BB46" s="8">
        <v>0.12924819846713947</v>
      </c>
      <c r="BC46" s="8">
        <v>0.77799580521843426</v>
      </c>
      <c r="BF46" s="31" t="s">
        <v>117</v>
      </c>
      <c r="BG46" s="32" t="s">
        <v>118</v>
      </c>
      <c r="BH46" s="40">
        <f t="shared" si="37"/>
        <v>0.55041641809413411</v>
      </c>
      <c r="BI46" s="40">
        <f t="shared" si="37"/>
        <v>0.54906046567979849</v>
      </c>
      <c r="BJ46" s="40">
        <f t="shared" si="37"/>
        <v>0.55148709109396632</v>
      </c>
      <c r="BK46" s="40">
        <f t="shared" si="37"/>
        <v>0.55613825024257402</v>
      </c>
      <c r="BL46" s="40">
        <f t="shared" si="37"/>
        <v>0.5607235976300482</v>
      </c>
      <c r="BM46" s="40">
        <f t="shared" si="37"/>
        <v>0.56030232521278045</v>
      </c>
      <c r="BN46" s="40">
        <f t="shared" si="37"/>
        <v>0.55938729718201008</v>
      </c>
      <c r="BO46" s="40">
        <f t="shared" si="37"/>
        <v>0.56006171238822489</v>
      </c>
      <c r="BP46" s="40">
        <f t="shared" si="37"/>
        <v>0.5636319821693726</v>
      </c>
      <c r="BQ46" s="40">
        <f t="shared" si="37"/>
        <v>0.56560831667221467</v>
      </c>
      <c r="BR46" s="40">
        <f t="shared" si="37"/>
        <v>0.56898395025937265</v>
      </c>
      <c r="BS46" s="40">
        <f t="shared" si="37"/>
        <v>0.57472136747687586</v>
      </c>
      <c r="BT46" s="40">
        <f t="shared" si="37"/>
        <v>0.57979995361226955</v>
      </c>
      <c r="BU46" s="40">
        <f t="shared" si="37"/>
        <v>0.5808278438860579</v>
      </c>
      <c r="BV46" s="40">
        <f t="shared" si="37"/>
        <v>0.57846782929965124</v>
      </c>
      <c r="BW46" s="40">
        <f t="shared" si="37"/>
        <v>0.58075069049388606</v>
      </c>
      <c r="BY46" s="31" t="s">
        <v>117</v>
      </c>
      <c r="BZ46" s="32" t="s">
        <v>118</v>
      </c>
      <c r="CA46" s="40" t="e">
        <f t="shared" si="21"/>
        <v>#N/A</v>
      </c>
      <c r="CB46" s="40" t="e">
        <f t="shared" si="22"/>
        <v>#N/A</v>
      </c>
      <c r="CC46" s="40" t="e">
        <f t="shared" si="23"/>
        <v>#N/A</v>
      </c>
      <c r="CD46" s="40" t="e">
        <f t="shared" si="24"/>
        <v>#N/A</v>
      </c>
      <c r="CE46" s="40" t="e">
        <f t="shared" si="25"/>
        <v>#N/A</v>
      </c>
      <c r="CF46" s="40" t="e">
        <f t="shared" si="26"/>
        <v>#N/A</v>
      </c>
      <c r="CG46" s="40" t="e">
        <f t="shared" si="27"/>
        <v>#N/A</v>
      </c>
      <c r="CH46" s="40" t="e">
        <f t="shared" si="28"/>
        <v>#N/A</v>
      </c>
      <c r="CI46" s="40" t="e">
        <f t="shared" si="29"/>
        <v>#N/A</v>
      </c>
      <c r="CJ46" s="40" t="e">
        <f t="shared" si="30"/>
        <v>#N/A</v>
      </c>
      <c r="CK46" s="40" t="e">
        <f t="shared" si="31"/>
        <v>#N/A</v>
      </c>
      <c r="CL46" s="40" t="e">
        <f t="shared" si="32"/>
        <v>#N/A</v>
      </c>
      <c r="CM46" s="40" t="e">
        <f t="shared" si="33"/>
        <v>#N/A</v>
      </c>
      <c r="CN46" s="40" t="e">
        <f t="shared" si="34"/>
        <v>#N/A</v>
      </c>
      <c r="CO46" s="40" t="e">
        <f t="shared" si="35"/>
        <v>#N/A</v>
      </c>
      <c r="CP46" s="40" t="e">
        <f t="shared" si="36"/>
        <v>#N/A</v>
      </c>
      <c r="CR46" s="11"/>
      <c r="CS46" s="40"/>
    </row>
    <row r="47" spans="3:97">
      <c r="C47" s="150" t="s">
        <v>119</v>
      </c>
      <c r="D47" s="151" t="s">
        <v>702</v>
      </c>
      <c r="E47" s="159">
        <v>0.43925703141563893</v>
      </c>
      <c r="F47" s="159">
        <v>0.42290595148546317</v>
      </c>
      <c r="G47" s="159">
        <v>0.42670002795564776</v>
      </c>
      <c r="H47" s="159">
        <v>0.42014832774377947</v>
      </c>
      <c r="I47" s="159">
        <v>0.40987899796532928</v>
      </c>
      <c r="J47" s="159">
        <v>0.38891489242937577</v>
      </c>
      <c r="K47" s="159">
        <v>0.40047304649149917</v>
      </c>
      <c r="L47" s="159">
        <v>0.39848095219358065</v>
      </c>
      <c r="M47" s="159">
        <v>0.39015637157184868</v>
      </c>
      <c r="N47" s="159">
        <v>0.38152584607564544</v>
      </c>
      <c r="O47" s="159">
        <v>0.36927124186163279</v>
      </c>
      <c r="P47" s="159">
        <v>0.3841697348930096</v>
      </c>
      <c r="Q47" s="159">
        <v>0.39071661390485635</v>
      </c>
      <c r="R47" s="159">
        <v>0.39466369898121756</v>
      </c>
      <c r="S47" s="159">
        <v>0.42475679686641576</v>
      </c>
      <c r="T47" s="159">
        <v>0.42068910222279315</v>
      </c>
      <c r="U47" s="14">
        <v>1</v>
      </c>
      <c r="AE47" s="154">
        <v>7.4484543385340123</v>
      </c>
      <c r="AF47" s="154">
        <v>7.4915398380130069</v>
      </c>
      <c r="AG47" s="154">
        <v>7.5168758285535935</v>
      </c>
      <c r="AH47" s="154">
        <v>7.5344234517069708</v>
      </c>
      <c r="AI47" s="154">
        <v>7.5230421324203602</v>
      </c>
      <c r="AJ47" s="154">
        <v>7.4601246012121312</v>
      </c>
      <c r="AK47" s="154">
        <v>7.4366590885886499</v>
      </c>
      <c r="AL47" s="154">
        <v>7.4006145596021051</v>
      </c>
      <c r="AM47" s="154">
        <v>7.3642141244281767</v>
      </c>
      <c r="AN47" s="154">
        <v>7.3612876493193085</v>
      </c>
      <c r="AO47" s="154">
        <v>7.352477012752809</v>
      </c>
      <c r="AP47" s="154">
        <v>7.3372697303661312</v>
      </c>
      <c r="AQ47" s="154">
        <v>7.3316858287173323</v>
      </c>
      <c r="AR47" s="154">
        <v>7.3305666618410639</v>
      </c>
      <c r="AS47" s="154">
        <v>7.3426632107989311</v>
      </c>
      <c r="AT47" s="154">
        <v>7.3275089544520755</v>
      </c>
      <c r="AU47" s="7"/>
      <c r="AV47" s="7"/>
      <c r="AW47" s="11" t="s">
        <v>602</v>
      </c>
      <c r="AX47" s="165">
        <f t="shared" si="38"/>
        <v>-0.79339121613785746</v>
      </c>
      <c r="AY47" s="8">
        <f t="shared" si="39"/>
        <v>0.85204478065225253</v>
      </c>
      <c r="BA47" s="11" t="s">
        <v>269</v>
      </c>
      <c r="BB47" s="8">
        <v>0.13088560838768276</v>
      </c>
      <c r="BC47" s="8">
        <v>0.62848422060548226</v>
      </c>
      <c r="BF47" s="31" t="s">
        <v>119</v>
      </c>
      <c r="BG47" s="32" t="s">
        <v>602</v>
      </c>
      <c r="BH47" s="40">
        <f t="shared" si="37"/>
        <v>0.43064593726759004</v>
      </c>
      <c r="BI47" s="40">
        <f t="shared" si="37"/>
        <v>0.43424357647408607</v>
      </c>
      <c r="BJ47" s="40">
        <f t="shared" si="37"/>
        <v>0.43635913168422502</v>
      </c>
      <c r="BK47" s="40">
        <f t="shared" si="37"/>
        <v>0.43782435821753207</v>
      </c>
      <c r="BL47" s="40">
        <f t="shared" si="37"/>
        <v>0.43687401805710013</v>
      </c>
      <c r="BM47" s="40">
        <f t="shared" si="37"/>
        <v>0.43162040420121295</v>
      </c>
      <c r="BN47" s="40">
        <f t="shared" si="37"/>
        <v>0.42966103389715227</v>
      </c>
      <c r="BO47" s="40">
        <f t="shared" si="37"/>
        <v>0.42665131572677584</v>
      </c>
      <c r="BP47" s="40">
        <f t="shared" si="37"/>
        <v>0.42361187938975275</v>
      </c>
      <c r="BQ47" s="40">
        <f t="shared" si="37"/>
        <v>0.42336751871816225</v>
      </c>
      <c r="BR47" s="40">
        <f t="shared" si="37"/>
        <v>0.42263183056485953</v>
      </c>
      <c r="BS47" s="40">
        <f t="shared" si="37"/>
        <v>0.42136202248557197</v>
      </c>
      <c r="BT47" s="40">
        <f t="shared" si="37"/>
        <v>0.4208957666978973</v>
      </c>
      <c r="BU47" s="40">
        <f t="shared" si="37"/>
        <v>0.42080231626372888</v>
      </c>
      <c r="BV47" s="40">
        <f t="shared" si="37"/>
        <v>0.42181237810171079</v>
      </c>
      <c r="BW47" s="40">
        <f t="shared" si="37"/>
        <v>0.4205469976967483</v>
      </c>
      <c r="BY47" s="31" t="s">
        <v>119</v>
      </c>
      <c r="BZ47" s="32" t="s">
        <v>602</v>
      </c>
      <c r="CA47" s="40">
        <f t="shared" si="21"/>
        <v>8.6110941480488923E-3</v>
      </c>
      <c r="CB47" s="40">
        <f t="shared" si="22"/>
        <v>-1.1337624988622896E-2</v>
      </c>
      <c r="CC47" s="40">
        <f t="shared" si="23"/>
        <v>-9.6591037285772563E-3</v>
      </c>
      <c r="CD47" s="40">
        <f t="shared" si="24"/>
        <v>-1.7676030473752602E-2</v>
      </c>
      <c r="CE47" s="40">
        <f t="shared" si="25"/>
        <v>-2.6995020091770849E-2</v>
      </c>
      <c r="CF47" s="40">
        <f t="shared" si="26"/>
        <v>-4.2705511771837179E-2</v>
      </c>
      <c r="CG47" s="40">
        <f t="shared" si="27"/>
        <v>-2.9187987405653093E-2</v>
      </c>
      <c r="CH47" s="40">
        <f t="shared" si="28"/>
        <v>-2.8170363533195186E-2</v>
      </c>
      <c r="CI47" s="40">
        <f t="shared" si="29"/>
        <v>-3.3455507817904073E-2</v>
      </c>
      <c r="CJ47" s="40">
        <f t="shared" si="30"/>
        <v>-4.1841672642516814E-2</v>
      </c>
      <c r="CK47" s="40">
        <f t="shared" si="31"/>
        <v>-5.3360588703226741E-2</v>
      </c>
      <c r="CL47" s="40">
        <f t="shared" si="32"/>
        <v>-3.7192287592562379E-2</v>
      </c>
      <c r="CM47" s="40">
        <f t="shared" si="33"/>
        <v>-3.0179152793040953E-2</v>
      </c>
      <c r="CN47" s="40">
        <f t="shared" si="34"/>
        <v>-2.6138617282511323E-2</v>
      </c>
      <c r="CO47" s="40">
        <f t="shared" si="35"/>
        <v>2.9444187647049702E-3</v>
      </c>
      <c r="CP47" s="40">
        <f t="shared" si="36"/>
        <v>1.4210452604485058E-4</v>
      </c>
      <c r="CR47" s="11"/>
      <c r="CS47" s="40"/>
    </row>
    <row r="48" spans="3:97">
      <c r="C48" s="150" t="s">
        <v>121</v>
      </c>
      <c r="D48" s="151" t="s">
        <v>122</v>
      </c>
      <c r="E48" s="159">
        <v>0.44654015661768948</v>
      </c>
      <c r="F48" s="159">
        <v>0.45330117402031123</v>
      </c>
      <c r="G48" s="159">
        <v>0.46119459818101161</v>
      </c>
      <c r="H48" s="159">
        <v>0.46814282274911329</v>
      </c>
      <c r="I48" s="159">
        <v>0.49638728732017928</v>
      </c>
      <c r="J48" s="159">
        <v>0.52634293876121363</v>
      </c>
      <c r="K48" s="159">
        <v>0.54115472358764427</v>
      </c>
      <c r="L48" s="159">
        <v>0.55320064921825407</v>
      </c>
      <c r="M48" s="159">
        <v>0.56934280648952451</v>
      </c>
      <c r="N48" s="159">
        <v>0.58474391139504278</v>
      </c>
      <c r="O48" s="159">
        <v>0.58908302587526706</v>
      </c>
      <c r="P48" s="159">
        <v>0.60345390283414713</v>
      </c>
      <c r="Q48" s="159">
        <v>0.60924456341289412</v>
      </c>
      <c r="R48" s="159">
        <v>0.61570453172307404</v>
      </c>
      <c r="S48" s="159">
        <v>0.62182109096549942</v>
      </c>
      <c r="T48" s="159">
        <v>0.63890294739755782</v>
      </c>
      <c r="U48" s="14">
        <v>3</v>
      </c>
      <c r="AE48" s="154">
        <v>9.2026177100961828</v>
      </c>
      <c r="AF48" s="154">
        <v>9.2983361007603946</v>
      </c>
      <c r="AG48" s="154">
        <v>9.3445130327887753</v>
      </c>
      <c r="AH48" s="154">
        <v>9.3797390007577217</v>
      </c>
      <c r="AI48" s="154">
        <v>9.3575491351195961</v>
      </c>
      <c r="AJ48" s="154">
        <v>9.4228765720169996</v>
      </c>
      <c r="AK48" s="154">
        <v>9.4556259557210112</v>
      </c>
      <c r="AL48" s="154">
        <v>9.5032560730772335</v>
      </c>
      <c r="AM48" s="154">
        <v>9.5555739848449317</v>
      </c>
      <c r="AN48" s="154">
        <v>9.5962541600705311</v>
      </c>
      <c r="AO48" s="154">
        <v>9.6374861012461128</v>
      </c>
      <c r="AP48" s="154">
        <v>9.6861096593429696</v>
      </c>
      <c r="AQ48" s="154">
        <v>9.7363717233720575</v>
      </c>
      <c r="AR48" s="154">
        <v>9.7605392082833742</v>
      </c>
      <c r="AS48" s="154">
        <v>9.7012401621715991</v>
      </c>
      <c r="AT48" s="154">
        <v>9.7384301016912875</v>
      </c>
      <c r="AU48" s="7"/>
      <c r="AV48" s="7"/>
      <c r="AW48" s="11" t="s">
        <v>122</v>
      </c>
      <c r="AX48" s="165">
        <f t="shared" si="38"/>
        <v>0.1820224401221793</v>
      </c>
      <c r="AY48" s="8">
        <f t="shared" si="39"/>
        <v>0.90349806043201986</v>
      </c>
      <c r="BA48" s="11" t="s">
        <v>109</v>
      </c>
      <c r="BB48" s="8">
        <v>0.13154560321514935</v>
      </c>
      <c r="BC48" s="8">
        <v>0.84287682769393313</v>
      </c>
      <c r="BF48" s="31" t="s">
        <v>121</v>
      </c>
      <c r="BG48" s="32" t="s">
        <v>122</v>
      </c>
      <c r="BH48" s="40">
        <f t="shared" si="37"/>
        <v>0.5771185787930313</v>
      </c>
      <c r="BI48" s="40">
        <f t="shared" si="37"/>
        <v>0.58511106441349292</v>
      </c>
      <c r="BJ48" s="40">
        <f t="shared" si="37"/>
        <v>0.58896683823786278</v>
      </c>
      <c r="BK48" s="40">
        <f t="shared" si="37"/>
        <v>0.59190820656326981</v>
      </c>
      <c r="BL48" s="40">
        <f t="shared" si="37"/>
        <v>0.59005535278248633</v>
      </c>
      <c r="BM48" s="40">
        <f t="shared" si="37"/>
        <v>0.59551019376341952</v>
      </c>
      <c r="BN48" s="40">
        <f t="shared" si="37"/>
        <v>0.59824476730270448</v>
      </c>
      <c r="BO48" s="40">
        <f t="shared" si="37"/>
        <v>0.60222188210194905</v>
      </c>
      <c r="BP48" s="40">
        <f t="shared" si="37"/>
        <v>0.60659042773455185</v>
      </c>
      <c r="BQ48" s="40">
        <f t="shared" si="37"/>
        <v>0.60998722236588931</v>
      </c>
      <c r="BR48" s="40">
        <f t="shared" si="37"/>
        <v>0.61343008945405042</v>
      </c>
      <c r="BS48" s="40">
        <f t="shared" si="37"/>
        <v>0.61749015655513795</v>
      </c>
      <c r="BT48" s="40">
        <f t="shared" si="37"/>
        <v>0.62168703890156685</v>
      </c>
      <c r="BU48" s="40">
        <f t="shared" si="37"/>
        <v>0.62370502389166171</v>
      </c>
      <c r="BV48" s="40">
        <f t="shared" si="37"/>
        <v>0.61875355354132855</v>
      </c>
      <c r="BW48" s="40">
        <f t="shared" si="37"/>
        <v>0.62185891349122258</v>
      </c>
      <c r="BY48" s="31" t="s">
        <v>121</v>
      </c>
      <c r="BZ48" s="32" t="s">
        <v>122</v>
      </c>
      <c r="CA48" s="40">
        <f t="shared" si="21"/>
        <v>-0.13057842217534182</v>
      </c>
      <c r="CB48" s="40">
        <f t="shared" si="22"/>
        <v>-0.13180989039318169</v>
      </c>
      <c r="CC48" s="40">
        <f t="shared" si="23"/>
        <v>-0.12777224005685117</v>
      </c>
      <c r="CD48" s="40">
        <f t="shared" si="24"/>
        <v>-0.12376538381415653</v>
      </c>
      <c r="CE48" s="40">
        <f t="shared" si="25"/>
        <v>-9.3668065462307049E-2</v>
      </c>
      <c r="CF48" s="40">
        <f t="shared" si="26"/>
        <v>-6.9167255002205885E-2</v>
      </c>
      <c r="CG48" s="40">
        <f t="shared" si="27"/>
        <v>-5.7090043715060212E-2</v>
      </c>
      <c r="CH48" s="40">
        <f t="shared" si="28"/>
        <v>-4.9021232883694976E-2</v>
      </c>
      <c r="CI48" s="40">
        <f t="shared" si="29"/>
        <v>-3.724762124502734E-2</v>
      </c>
      <c r="CJ48" s="40">
        <f t="shared" si="30"/>
        <v>-2.5243310970846533E-2</v>
      </c>
      <c r="CK48" s="40">
        <f t="shared" si="31"/>
        <v>-2.4347063578783357E-2</v>
      </c>
      <c r="CL48" s="40">
        <f t="shared" si="32"/>
        <v>-1.4036253720990821E-2</v>
      </c>
      <c r="CM48" s="40">
        <f t="shared" si="33"/>
        <v>-1.2442475488672722E-2</v>
      </c>
      <c r="CN48" s="40">
        <f t="shared" si="34"/>
        <v>-8.0004921685876695E-3</v>
      </c>
      <c r="CO48" s="40">
        <f t="shared" si="35"/>
        <v>3.0675374241708742E-3</v>
      </c>
      <c r="CP48" s="40">
        <f t="shared" si="36"/>
        <v>1.7044033906335243E-2</v>
      </c>
      <c r="CR48" s="11"/>
      <c r="CS48" s="40"/>
    </row>
    <row r="49" spans="3:97">
      <c r="C49" s="150" t="s">
        <v>123</v>
      </c>
      <c r="D49" s="151" t="s">
        <v>124</v>
      </c>
      <c r="E49" s="159">
        <v>0.31393692884020402</v>
      </c>
      <c r="F49" s="159">
        <v>0.31321344037575638</v>
      </c>
      <c r="G49" s="159">
        <v>0.3163134002161101</v>
      </c>
      <c r="H49" s="159">
        <v>0.3217894259768882</v>
      </c>
      <c r="I49" s="159">
        <v>0.32877244176763132</v>
      </c>
      <c r="J49" s="159">
        <v>0.33963644196047471</v>
      </c>
      <c r="K49" s="159">
        <v>0.34872314758552042</v>
      </c>
      <c r="L49" s="159">
        <v>0.35138231035422557</v>
      </c>
      <c r="M49" s="159">
        <v>0.36863162089163437</v>
      </c>
      <c r="N49" s="159">
        <v>0.39512605560173586</v>
      </c>
      <c r="O49" s="159">
        <v>0.39903307972310215</v>
      </c>
      <c r="P49" s="159">
        <v>0.39551663511818025</v>
      </c>
      <c r="Q49" s="159">
        <v>0.38624759434064859</v>
      </c>
      <c r="R49" s="159">
        <v>0.39147615267020858</v>
      </c>
      <c r="S49" s="159">
        <v>0.3952682898371469</v>
      </c>
      <c r="T49" s="159">
        <v>0.3931390078960289</v>
      </c>
      <c r="U49" s="14">
        <v>3</v>
      </c>
      <c r="AE49" s="154">
        <v>8.7534522597055542</v>
      </c>
      <c r="AF49" s="154">
        <v>8.7839114671902632</v>
      </c>
      <c r="AG49" s="154">
        <v>8.8143706746749722</v>
      </c>
      <c r="AH49" s="154">
        <v>8.8448298821596794</v>
      </c>
      <c r="AI49" s="154">
        <v>8.8752890896443883</v>
      </c>
      <c r="AJ49" s="154">
        <v>8.9057482971290973</v>
      </c>
      <c r="AK49" s="154">
        <v>8.9362075046138063</v>
      </c>
      <c r="AL49" s="154">
        <v>8.9666667120985135</v>
      </c>
      <c r="AM49" s="154">
        <v>8.9971259195832225</v>
      </c>
      <c r="AN49" s="154">
        <v>9.0275851270679315</v>
      </c>
      <c r="AO49" s="154">
        <v>9.0580443345526405</v>
      </c>
      <c r="AP49" s="154">
        <v>9.0885035420373477</v>
      </c>
      <c r="AQ49" s="154">
        <v>9.1189627495220567</v>
      </c>
      <c r="AR49" s="154">
        <v>9.1494219570067656</v>
      </c>
      <c r="AS49" s="154">
        <v>9.1798811644914746</v>
      </c>
      <c r="AT49" s="154">
        <v>9.2097829096613424</v>
      </c>
      <c r="AU49" s="7"/>
      <c r="AV49" s="7"/>
      <c r="AW49" s="11" t="s">
        <v>124</v>
      </c>
      <c r="AX49" s="165">
        <f t="shared" si="38"/>
        <v>0.20014421341777225</v>
      </c>
      <c r="AY49" s="8">
        <f t="shared" si="39"/>
        <v>0.83281016656793905</v>
      </c>
      <c r="BA49" s="11" t="s">
        <v>95</v>
      </c>
      <c r="BB49" s="8">
        <v>0.13200169283691526</v>
      </c>
      <c r="BC49" s="8">
        <v>0.95049878897138806</v>
      </c>
      <c r="BF49" s="31" t="s">
        <v>123</v>
      </c>
      <c r="BG49" s="32" t="s">
        <v>124</v>
      </c>
      <c r="BH49" s="40">
        <f t="shared" si="37"/>
        <v>0.53961326368541374</v>
      </c>
      <c r="BI49" s="40">
        <f t="shared" si="37"/>
        <v>0.54215660751038697</v>
      </c>
      <c r="BJ49" s="40">
        <f t="shared" si="37"/>
        <v>0.5446999513353602</v>
      </c>
      <c r="BK49" s="40">
        <f t="shared" si="37"/>
        <v>0.54724329516033321</v>
      </c>
      <c r="BL49" s="40">
        <f t="shared" si="37"/>
        <v>0.54978663898530644</v>
      </c>
      <c r="BM49" s="40">
        <f t="shared" si="37"/>
        <v>0.55232998281027967</v>
      </c>
      <c r="BN49" s="40">
        <f t="shared" si="37"/>
        <v>0.55487332663525279</v>
      </c>
      <c r="BO49" s="40">
        <f t="shared" si="37"/>
        <v>0.55741667046022592</v>
      </c>
      <c r="BP49" s="40">
        <f t="shared" si="37"/>
        <v>0.55996001428519915</v>
      </c>
      <c r="BQ49" s="40">
        <f t="shared" si="37"/>
        <v>0.56250335811017227</v>
      </c>
      <c r="BR49" s="40">
        <f t="shared" si="37"/>
        <v>0.5650467019351455</v>
      </c>
      <c r="BS49" s="40">
        <f t="shared" si="37"/>
        <v>0.56759004576011851</v>
      </c>
      <c r="BT49" s="40">
        <f t="shared" si="37"/>
        <v>0.57013338958509174</v>
      </c>
      <c r="BU49" s="40">
        <f t="shared" si="37"/>
        <v>0.57267673341006498</v>
      </c>
      <c r="BV49" s="40">
        <f t="shared" si="37"/>
        <v>0.5752200772350381</v>
      </c>
      <c r="BW49" s="40">
        <f t="shared" si="37"/>
        <v>0.57771687295672214</v>
      </c>
      <c r="BY49" s="31" t="s">
        <v>123</v>
      </c>
      <c r="BZ49" s="32" t="s">
        <v>124</v>
      </c>
      <c r="CA49" s="40">
        <f t="shared" si="21"/>
        <v>-0.22567633484520971</v>
      </c>
      <c r="CB49" s="40">
        <f t="shared" si="22"/>
        <v>-0.22894316713463059</v>
      </c>
      <c r="CC49" s="40">
        <f t="shared" si="23"/>
        <v>-0.2283865511192501</v>
      </c>
      <c r="CD49" s="40">
        <f t="shared" si="24"/>
        <v>-0.22545386918344501</v>
      </c>
      <c r="CE49" s="40">
        <f t="shared" si="25"/>
        <v>-0.22101419721767512</v>
      </c>
      <c r="CF49" s="40">
        <f t="shared" si="26"/>
        <v>-0.21269354084980496</v>
      </c>
      <c r="CG49" s="40">
        <f t="shared" si="27"/>
        <v>-0.20615017904973237</v>
      </c>
      <c r="CH49" s="40">
        <f t="shared" si="28"/>
        <v>-0.20603436010600035</v>
      </c>
      <c r="CI49" s="40">
        <f t="shared" si="29"/>
        <v>-0.19132839339356478</v>
      </c>
      <c r="CJ49" s="40">
        <f t="shared" si="30"/>
        <v>-0.16737730250843641</v>
      </c>
      <c r="CK49" s="40">
        <f t="shared" si="31"/>
        <v>-0.16601362221204335</v>
      </c>
      <c r="CL49" s="40">
        <f t="shared" si="32"/>
        <v>-0.17207341064193826</v>
      </c>
      <c r="CM49" s="40">
        <f t="shared" si="33"/>
        <v>-0.18388579524444315</v>
      </c>
      <c r="CN49" s="40">
        <f t="shared" si="34"/>
        <v>-0.1812005807398564</v>
      </c>
      <c r="CO49" s="40">
        <f t="shared" si="35"/>
        <v>-0.17995178739789119</v>
      </c>
      <c r="CP49" s="40">
        <f t="shared" si="36"/>
        <v>-0.18457786506069324</v>
      </c>
      <c r="CR49" s="11"/>
      <c r="CS49" s="40"/>
    </row>
    <row r="50" spans="3:97">
      <c r="C50" s="150" t="s">
        <v>125</v>
      </c>
      <c r="D50" s="151" t="s">
        <v>126</v>
      </c>
      <c r="E50" s="159">
        <v>0.63261573602840171</v>
      </c>
      <c r="F50" s="159">
        <v>0.64467865008276148</v>
      </c>
      <c r="G50" s="159">
        <v>0.6374160803651796</v>
      </c>
      <c r="H50" s="159">
        <v>0.62842262404226679</v>
      </c>
      <c r="I50" s="159">
        <v>0.62056522186389418</v>
      </c>
      <c r="J50" s="159">
        <v>0.62389172554567385</v>
      </c>
      <c r="K50" s="159">
        <v>0.6408713675081914</v>
      </c>
      <c r="L50" s="159">
        <v>0.652102233183118</v>
      </c>
      <c r="M50" s="159">
        <v>0.67335526469558105</v>
      </c>
      <c r="N50" s="159">
        <v>0.68263390244183053</v>
      </c>
      <c r="O50" s="159">
        <v>0.67864050973560308</v>
      </c>
      <c r="P50" s="159">
        <v>0.69350260251231266</v>
      </c>
      <c r="Q50" s="159">
        <v>0.69551524023376221</v>
      </c>
      <c r="R50" s="159">
        <v>0.71044483806218439</v>
      </c>
      <c r="S50" s="159">
        <v>0.70198591807374056</v>
      </c>
      <c r="T50" s="159">
        <v>0.70331931865708219</v>
      </c>
      <c r="U50" s="14">
        <v>4</v>
      </c>
      <c r="AE50" s="154">
        <v>9.9086679752339712</v>
      </c>
      <c r="AF50" s="154">
        <v>9.9110489185218231</v>
      </c>
      <c r="AG50" s="154">
        <v>9.9200875703808205</v>
      </c>
      <c r="AH50" s="154">
        <v>9.9570284525723345</v>
      </c>
      <c r="AI50" s="154">
        <v>9.9931688976321684</v>
      </c>
      <c r="AJ50" s="154">
        <v>10.031729912878907</v>
      </c>
      <c r="AK50" s="154">
        <v>10.060031798055087</v>
      </c>
      <c r="AL50" s="154">
        <v>10.068390835367486</v>
      </c>
      <c r="AM50" s="154">
        <v>10.069950215290381</v>
      </c>
      <c r="AN50" s="154">
        <v>10.08781668328432</v>
      </c>
      <c r="AO50" s="154">
        <v>10.102466213885986</v>
      </c>
      <c r="AP50" s="154">
        <v>10.123776224283471</v>
      </c>
      <c r="AQ50" s="154">
        <v>10.152583690506781</v>
      </c>
      <c r="AR50" s="154">
        <v>10.176124707282908</v>
      </c>
      <c r="AS50" s="154">
        <v>10.15653930691272</v>
      </c>
      <c r="AT50" s="154">
        <v>10.176152124186739</v>
      </c>
      <c r="AU50" s="7"/>
      <c r="AV50" s="7"/>
      <c r="AW50" s="11" t="s">
        <v>126</v>
      </c>
      <c r="AX50" s="165">
        <f t="shared" si="38"/>
        <v>0.46427451318320162</v>
      </c>
      <c r="AY50" s="8">
        <f t="shared" si="39"/>
        <v>0.93173649797290548</v>
      </c>
      <c r="BA50" s="11" t="s">
        <v>612</v>
      </c>
      <c r="BB50" s="8">
        <v>0.1412192496256075</v>
      </c>
      <c r="BC50" s="8">
        <v>0.92633036678607739</v>
      </c>
      <c r="BF50" s="31" t="s">
        <v>125</v>
      </c>
      <c r="BG50" s="32" t="s">
        <v>126</v>
      </c>
      <c r="BH50" s="40">
        <f t="shared" si="37"/>
        <v>0.63607377593203662</v>
      </c>
      <c r="BI50" s="40">
        <f t="shared" si="37"/>
        <v>0.63627258469657222</v>
      </c>
      <c r="BJ50" s="40">
        <f t="shared" si="37"/>
        <v>0.63702731212679853</v>
      </c>
      <c r="BK50" s="40">
        <f t="shared" si="37"/>
        <v>0.6401118757897899</v>
      </c>
      <c r="BL50" s="40">
        <f t="shared" si="37"/>
        <v>0.64312960295228605</v>
      </c>
      <c r="BM50" s="40">
        <f t="shared" si="37"/>
        <v>0.64634944772538871</v>
      </c>
      <c r="BN50" s="40">
        <f t="shared" si="37"/>
        <v>0.64871265513759979</v>
      </c>
      <c r="BO50" s="40">
        <f t="shared" si="37"/>
        <v>0.64941063475318517</v>
      </c>
      <c r="BP50" s="40">
        <f t="shared" si="37"/>
        <v>0.64954084297674686</v>
      </c>
      <c r="BQ50" s="40">
        <f t="shared" si="37"/>
        <v>0.65103269305424072</v>
      </c>
      <c r="BR50" s="40">
        <f t="shared" si="37"/>
        <v>0.65225592885947981</v>
      </c>
      <c r="BS50" s="40">
        <f t="shared" si="37"/>
        <v>0.65403531472766985</v>
      </c>
      <c r="BT50" s="40">
        <f t="shared" si="37"/>
        <v>0.65644073815731618</v>
      </c>
      <c r="BU50" s="40">
        <f t="shared" si="37"/>
        <v>0.65840641305812275</v>
      </c>
      <c r="BV50" s="40">
        <f t="shared" si="37"/>
        <v>0.65677103212721211</v>
      </c>
      <c r="BW50" s="40">
        <f t="shared" si="37"/>
        <v>0.6584087023695927</v>
      </c>
      <c r="BY50" s="31" t="s">
        <v>125</v>
      </c>
      <c r="BZ50" s="32" t="s">
        <v>126</v>
      </c>
      <c r="CA50" s="40">
        <f t="shared" si="21"/>
        <v>-3.458039903634913E-3</v>
      </c>
      <c r="CB50" s="40">
        <f t="shared" si="22"/>
        <v>8.4060653861892654E-3</v>
      </c>
      <c r="CC50" s="40">
        <f t="shared" si="23"/>
        <v>3.8876823838107644E-4</v>
      </c>
      <c r="CD50" s="40">
        <f t="shared" si="24"/>
        <v>-1.1689251747523111E-2</v>
      </c>
      <c r="CE50" s="40">
        <f t="shared" si="25"/>
        <v>-2.2564381088391872E-2</v>
      </c>
      <c r="CF50" s="40">
        <f t="shared" si="26"/>
        <v>-2.2457722179714867E-2</v>
      </c>
      <c r="CG50" s="40">
        <f t="shared" si="27"/>
        <v>-7.8412876294083889E-3</v>
      </c>
      <c r="CH50" s="40">
        <f t="shared" si="28"/>
        <v>2.6915984299328288E-3</v>
      </c>
      <c r="CI50" s="40">
        <f t="shared" si="29"/>
        <v>2.3814421718834189E-2</v>
      </c>
      <c r="CJ50" s="40">
        <f t="shared" si="30"/>
        <v>3.1601209387589813E-2</v>
      </c>
      <c r="CK50" s="40">
        <f t="shared" si="31"/>
        <v>2.6384580876123276E-2</v>
      </c>
      <c r="CL50" s="40">
        <f t="shared" si="32"/>
        <v>3.9467287784642813E-2</v>
      </c>
      <c r="CM50" s="40">
        <f t="shared" si="33"/>
        <v>3.9074502076446027E-2</v>
      </c>
      <c r="CN50" s="40">
        <f t="shared" si="34"/>
        <v>5.2038425004061639E-2</v>
      </c>
      <c r="CO50" s="40">
        <f t="shared" si="35"/>
        <v>4.5214885946528449E-2</v>
      </c>
      <c r="CP50" s="40">
        <f t="shared" si="36"/>
        <v>4.4910616287489491E-2</v>
      </c>
      <c r="CR50" s="11"/>
      <c r="CS50" s="40"/>
    </row>
    <row r="51" spans="3:97">
      <c r="C51" s="150" t="s">
        <v>127</v>
      </c>
      <c r="D51" s="151" t="s">
        <v>128</v>
      </c>
      <c r="E51" s="159">
        <v>0.60498767429815081</v>
      </c>
      <c r="F51" s="159">
        <v>0.60949639505121522</v>
      </c>
      <c r="G51" s="159">
        <v>0.61450474093447682</v>
      </c>
      <c r="H51" s="159">
        <v>0.61088605471270729</v>
      </c>
      <c r="I51" s="159">
        <v>0.61876978827561124</v>
      </c>
      <c r="J51" s="159">
        <v>0.62532613730574615</v>
      </c>
      <c r="K51" s="159">
        <v>0.65993000985336236</v>
      </c>
      <c r="L51" s="159">
        <v>0.66649707190326946</v>
      </c>
      <c r="M51" s="159">
        <v>0.68429707330611977</v>
      </c>
      <c r="N51" s="159">
        <v>0.68426633700491746</v>
      </c>
      <c r="O51" s="159">
        <v>0.68640588404357805</v>
      </c>
      <c r="P51" s="159">
        <v>0.69737348045210601</v>
      </c>
      <c r="Q51" s="159">
        <v>0.70683173233194041</v>
      </c>
      <c r="R51" s="159">
        <v>0.71692917476339746</v>
      </c>
      <c r="S51" s="159">
        <v>0.72471138975472571</v>
      </c>
      <c r="T51" s="159">
        <v>0.73107445778977598</v>
      </c>
      <c r="U51" s="14">
        <v>5</v>
      </c>
      <c r="AE51" s="154">
        <v>9.6549542720636907</v>
      </c>
      <c r="AF51" s="154">
        <v>9.6959887306022434</v>
      </c>
      <c r="AG51" s="154">
        <v>9.6897106168880853</v>
      </c>
      <c r="AH51" s="154">
        <v>9.682984954519755</v>
      </c>
      <c r="AI51" s="154">
        <v>9.6974476631453594</v>
      </c>
      <c r="AJ51" s="154">
        <v>9.7342207767140412</v>
      </c>
      <c r="AK51" s="154">
        <v>9.7632979987087136</v>
      </c>
      <c r="AL51" s="154">
        <v>9.7839632303519988</v>
      </c>
      <c r="AM51" s="154">
        <v>9.8191066848335247</v>
      </c>
      <c r="AN51" s="154">
        <v>9.8621290678127789</v>
      </c>
      <c r="AO51" s="154">
        <v>9.921440581889275</v>
      </c>
      <c r="AP51" s="154">
        <v>9.9840532248114631</v>
      </c>
      <c r="AQ51" s="154">
        <v>10.037245166865455</v>
      </c>
      <c r="AR51" s="154">
        <v>10.052895030098433</v>
      </c>
      <c r="AS51" s="154">
        <v>10.003224530512306</v>
      </c>
      <c r="AT51" s="154">
        <v>10.033601374753436</v>
      </c>
      <c r="AU51" s="7"/>
      <c r="AV51" s="7"/>
      <c r="AW51" s="11" t="s">
        <v>128</v>
      </c>
      <c r="AX51" s="165">
        <f t="shared" si="38"/>
        <v>0.30856863066627194</v>
      </c>
      <c r="AY51" s="8">
        <f t="shared" si="39"/>
        <v>0.84830132143195602</v>
      </c>
      <c r="BA51" s="11" t="s">
        <v>363</v>
      </c>
      <c r="BB51" s="8">
        <v>0.14465493282140965</v>
      </c>
      <c r="BC51" s="8">
        <v>0.742257096932469</v>
      </c>
      <c r="BF51" s="31" t="s">
        <v>127</v>
      </c>
      <c r="BG51" s="32" t="s">
        <v>128</v>
      </c>
      <c r="BH51" s="40">
        <f t="shared" si="37"/>
        <v>0.61488868171731814</v>
      </c>
      <c r="BI51" s="40">
        <f t="shared" si="37"/>
        <v>0.61831505900528738</v>
      </c>
      <c r="BJ51" s="40">
        <f t="shared" si="37"/>
        <v>0.61779083651015509</v>
      </c>
      <c r="BK51" s="40">
        <f t="shared" si="37"/>
        <v>0.61722924370239962</v>
      </c>
      <c r="BL51" s="40">
        <f t="shared" si="37"/>
        <v>0.61843687987263751</v>
      </c>
      <c r="BM51" s="40">
        <f t="shared" si="37"/>
        <v>0.62150743485562243</v>
      </c>
      <c r="BN51" s="40">
        <f t="shared" si="37"/>
        <v>0.62393538289217765</v>
      </c>
      <c r="BO51" s="40">
        <f t="shared" si="37"/>
        <v>0.62566092973439191</v>
      </c>
      <c r="BP51" s="40">
        <f t="shared" si="37"/>
        <v>0.62859540818359938</v>
      </c>
      <c r="BQ51" s="40">
        <f t="shared" si="37"/>
        <v>0.63218777716236707</v>
      </c>
      <c r="BR51" s="40">
        <f t="shared" si="37"/>
        <v>0.63714028858775451</v>
      </c>
      <c r="BS51" s="40">
        <f t="shared" si="37"/>
        <v>0.64236844427175721</v>
      </c>
      <c r="BT51" s="40">
        <f t="shared" si="37"/>
        <v>0.64680997143326557</v>
      </c>
      <c r="BU51" s="40">
        <f t="shared" si="37"/>
        <v>0.6481167350132192</v>
      </c>
      <c r="BV51" s="40">
        <f t="shared" si="37"/>
        <v>0.64396924829777757</v>
      </c>
      <c r="BW51" s="40">
        <f t="shared" si="37"/>
        <v>0.64650571479191199</v>
      </c>
      <c r="BY51" s="31" t="s">
        <v>127</v>
      </c>
      <c r="BZ51" s="32" t="s">
        <v>128</v>
      </c>
      <c r="CA51" s="40">
        <f t="shared" si="21"/>
        <v>-9.9010074191673292E-3</v>
      </c>
      <c r="CB51" s="40">
        <f t="shared" si="22"/>
        <v>-8.818663954072159E-3</v>
      </c>
      <c r="CC51" s="40">
        <f t="shared" si="23"/>
        <v>-3.2860955756782717E-3</v>
      </c>
      <c r="CD51" s="40">
        <f t="shared" si="24"/>
        <v>-6.3431889896923277E-3</v>
      </c>
      <c r="CE51" s="40">
        <f t="shared" si="25"/>
        <v>3.3290840297373059E-4</v>
      </c>
      <c r="CF51" s="40">
        <f t="shared" si="26"/>
        <v>3.8187024501237232E-3</v>
      </c>
      <c r="CG51" s="40">
        <f t="shared" si="27"/>
        <v>3.5994626961184717E-2</v>
      </c>
      <c r="CH51" s="40">
        <f t="shared" si="28"/>
        <v>4.0836142168877543E-2</v>
      </c>
      <c r="CI51" s="40">
        <f t="shared" si="29"/>
        <v>5.5701665122520394E-2</v>
      </c>
      <c r="CJ51" s="40">
        <f t="shared" si="30"/>
        <v>5.2078559842550387E-2</v>
      </c>
      <c r="CK51" s="40">
        <f t="shared" si="31"/>
        <v>4.9265595455823541E-2</v>
      </c>
      <c r="CL51" s="40">
        <f t="shared" si="32"/>
        <v>5.5005036180348799E-2</v>
      </c>
      <c r="CM51" s="40">
        <f t="shared" si="33"/>
        <v>6.0021760898674836E-2</v>
      </c>
      <c r="CN51" s="40">
        <f t="shared" si="34"/>
        <v>6.8812439750178256E-2</v>
      </c>
      <c r="CO51" s="40">
        <f t="shared" si="35"/>
        <v>8.0742141456948135E-2</v>
      </c>
      <c r="CP51" s="40">
        <f t="shared" si="36"/>
        <v>8.4568742997863988E-2</v>
      </c>
      <c r="CR51" s="11"/>
      <c r="CS51" s="40"/>
    </row>
    <row r="52" spans="3:97">
      <c r="C52" s="150" t="s">
        <v>129</v>
      </c>
      <c r="D52" s="151" t="s">
        <v>130</v>
      </c>
      <c r="E52" s="159">
        <v>0.68832130260698177</v>
      </c>
      <c r="F52" s="159">
        <v>0.70327714622567605</v>
      </c>
      <c r="G52" s="159">
        <v>0.71018059398028621</v>
      </c>
      <c r="H52" s="159">
        <v>0.72148893711911999</v>
      </c>
      <c r="I52" s="159">
        <v>0.73464599508430917</v>
      </c>
      <c r="J52" s="159">
        <v>0.74579647030663521</v>
      </c>
      <c r="K52" s="159">
        <v>0.75880467370088134</v>
      </c>
      <c r="L52" s="159">
        <v>0.78373219270697325</v>
      </c>
      <c r="M52" s="159">
        <v>0.80269116317062361</v>
      </c>
      <c r="N52" s="159">
        <v>0.8079408730062807</v>
      </c>
      <c r="O52" s="159">
        <v>0.80573297688714873</v>
      </c>
      <c r="P52" s="159">
        <v>0.80697684560036265</v>
      </c>
      <c r="Q52" s="159">
        <v>0.81589381958359208</v>
      </c>
      <c r="R52" s="159">
        <v>0.82920485165569846</v>
      </c>
      <c r="S52" s="159">
        <v>0.82785118155008386</v>
      </c>
      <c r="T52" s="159">
        <v>0.82151931456924698</v>
      </c>
      <c r="U52" s="14">
        <v>5</v>
      </c>
      <c r="AE52" s="154">
        <v>10.242928707295151</v>
      </c>
      <c r="AF52" s="154">
        <v>10.264397679711559</v>
      </c>
      <c r="AG52" s="154">
        <v>10.291668049523887</v>
      </c>
      <c r="AH52" s="154">
        <v>10.309871440030911</v>
      </c>
      <c r="AI52" s="154">
        <v>10.331742850225535</v>
      </c>
      <c r="AJ52" s="154">
        <v>10.362999713329934</v>
      </c>
      <c r="AK52" s="154">
        <v>10.366706002826561</v>
      </c>
      <c r="AL52" s="154">
        <v>10.367779420472994</v>
      </c>
      <c r="AM52" s="154">
        <v>10.369208682203309</v>
      </c>
      <c r="AN52" s="154">
        <v>10.389317916055676</v>
      </c>
      <c r="AO52" s="154">
        <v>10.410738977415569</v>
      </c>
      <c r="AP52" s="154">
        <v>10.440198601780962</v>
      </c>
      <c r="AQ52" s="154">
        <v>10.452548739297693</v>
      </c>
      <c r="AR52" s="154">
        <v>10.437938232580944</v>
      </c>
      <c r="AS52" s="154">
        <v>10.381332944668548</v>
      </c>
      <c r="AT52" s="154">
        <v>10.394061529271767</v>
      </c>
      <c r="AU52" s="7"/>
      <c r="AV52" s="7"/>
      <c r="AW52" s="11" t="s">
        <v>130</v>
      </c>
      <c r="AX52" s="165">
        <f t="shared" si="38"/>
        <v>7.6108038211550391E-2</v>
      </c>
      <c r="AY52" s="8">
        <f t="shared" si="39"/>
        <v>0.13928923766573989</v>
      </c>
      <c r="BA52" s="11" t="s">
        <v>379</v>
      </c>
      <c r="BB52" s="8">
        <v>0.14860157191897191</v>
      </c>
      <c r="BC52" s="8">
        <v>0.6579864735681743</v>
      </c>
      <c r="BF52" s="31" t="s">
        <v>129</v>
      </c>
      <c r="BG52" s="32" t="s">
        <v>130</v>
      </c>
      <c r="BH52" s="40">
        <f t="shared" si="37"/>
        <v>0.66398454705914511</v>
      </c>
      <c r="BI52" s="40">
        <f t="shared" si="37"/>
        <v>0.66577720625591519</v>
      </c>
      <c r="BJ52" s="40">
        <f t="shared" si="37"/>
        <v>0.66805428213524454</v>
      </c>
      <c r="BK52" s="40">
        <f t="shared" si="37"/>
        <v>0.66957426524258101</v>
      </c>
      <c r="BL52" s="40">
        <f t="shared" si="37"/>
        <v>0.67140052799383221</v>
      </c>
      <c r="BM52" s="40">
        <f t="shared" si="37"/>
        <v>0.67401047606304954</v>
      </c>
      <c r="BN52" s="40">
        <f t="shared" si="37"/>
        <v>0.67431995123601784</v>
      </c>
      <c r="BO52" s="40">
        <f t="shared" si="37"/>
        <v>0.67440958160949505</v>
      </c>
      <c r="BP52" s="40">
        <f t="shared" si="37"/>
        <v>0.67452892496397632</v>
      </c>
      <c r="BQ52" s="40">
        <f t="shared" si="37"/>
        <v>0.67620804599064899</v>
      </c>
      <c r="BR52" s="40">
        <f t="shared" si="37"/>
        <v>0.67799670461420003</v>
      </c>
      <c r="BS52" s="40">
        <f t="shared" si="37"/>
        <v>0.68045658324871028</v>
      </c>
      <c r="BT52" s="40">
        <f t="shared" si="37"/>
        <v>0.68148781973135741</v>
      </c>
      <c r="BU52" s="40">
        <f t="shared" si="37"/>
        <v>0.68026784242050886</v>
      </c>
      <c r="BV52" s="40">
        <f t="shared" si="37"/>
        <v>0.67554130087982378</v>
      </c>
      <c r="BW52" s="40">
        <f t="shared" ref="BW52:BW115" si="40">$BI$3 + AT52*$BK$3</f>
        <v>0.67660413769419259</v>
      </c>
      <c r="BY52" s="31" t="s">
        <v>129</v>
      </c>
      <c r="BZ52" s="32" t="s">
        <v>130</v>
      </c>
      <c r="CA52" s="40">
        <f t="shared" si="21"/>
        <v>2.4336755547836653E-2</v>
      </c>
      <c r="CB52" s="40">
        <f t="shared" si="22"/>
        <v>3.7499939969760865E-2</v>
      </c>
      <c r="CC52" s="40">
        <f t="shared" si="23"/>
        <v>4.2126311845041675E-2</v>
      </c>
      <c r="CD52" s="40">
        <f t="shared" si="24"/>
        <v>5.1914671876538976E-2</v>
      </c>
      <c r="CE52" s="40">
        <f t="shared" si="25"/>
        <v>6.3245467090476959E-2</v>
      </c>
      <c r="CF52" s="40">
        <f t="shared" si="26"/>
        <v>7.1785994243585671E-2</v>
      </c>
      <c r="CG52" s="40">
        <f t="shared" si="27"/>
        <v>8.4484722464863493E-2</v>
      </c>
      <c r="CH52" s="40">
        <f t="shared" si="28"/>
        <v>0.10932261109747821</v>
      </c>
      <c r="CI52" s="40">
        <f t="shared" si="29"/>
        <v>0.12816223820664729</v>
      </c>
      <c r="CJ52" s="40">
        <f t="shared" si="30"/>
        <v>0.13173282701563171</v>
      </c>
      <c r="CK52" s="40">
        <f t="shared" si="31"/>
        <v>0.1277362722729487</v>
      </c>
      <c r="CL52" s="40">
        <f t="shared" si="32"/>
        <v>0.12652026235165237</v>
      </c>
      <c r="CM52" s="40">
        <f t="shared" si="33"/>
        <v>0.13440599985223467</v>
      </c>
      <c r="CN52" s="40">
        <f t="shared" si="34"/>
        <v>0.1489370092351896</v>
      </c>
      <c r="CO52" s="40">
        <f t="shared" si="35"/>
        <v>0.15230988067026008</v>
      </c>
      <c r="CP52" s="40">
        <f t="shared" si="36"/>
        <v>0.1449151768750544</v>
      </c>
      <c r="CR52" s="11"/>
      <c r="CS52" s="40"/>
    </row>
    <row r="53" spans="3:97">
      <c r="C53" s="150" t="s">
        <v>131</v>
      </c>
      <c r="D53" s="151" t="s">
        <v>132</v>
      </c>
      <c r="E53" s="159">
        <v>0.42054094343219606</v>
      </c>
      <c r="F53" s="159">
        <v>0.4256335581132652</v>
      </c>
      <c r="G53" s="159">
        <v>0.40983294458073871</v>
      </c>
      <c r="H53" s="159">
        <v>0.39664765274739322</v>
      </c>
      <c r="I53" s="159">
        <v>0.41091112228223048</v>
      </c>
      <c r="J53" s="159">
        <v>0.40844624355853937</v>
      </c>
      <c r="K53" s="159">
        <v>0.42982746496844937</v>
      </c>
      <c r="L53" s="159">
        <v>0.43261272508127041</v>
      </c>
      <c r="M53" s="159">
        <v>0.42053631881175885</v>
      </c>
      <c r="N53" s="159">
        <v>0.44319850616458067</v>
      </c>
      <c r="O53" s="159">
        <v>0.41778915523420385</v>
      </c>
      <c r="P53" s="159">
        <v>0.41985921844018953</v>
      </c>
      <c r="Q53" s="159">
        <v>0.42201715992520522</v>
      </c>
      <c r="R53" s="159">
        <v>0.43490381227224417</v>
      </c>
      <c r="S53" s="159">
        <v>0.43804990174478842</v>
      </c>
      <c r="T53" s="159">
        <v>0.43608080877779148</v>
      </c>
      <c r="U53" s="14">
        <v>2</v>
      </c>
      <c r="AE53" s="154">
        <v>7.653276913115568</v>
      </c>
      <c r="AF53" s="154">
        <v>7.5829256085123742</v>
      </c>
      <c r="AG53" s="154">
        <v>7.5426380494089695</v>
      </c>
      <c r="AH53" s="154">
        <v>7.5091135484381706</v>
      </c>
      <c r="AI53" s="154">
        <v>7.4980873783337367</v>
      </c>
      <c r="AJ53" s="154">
        <v>7.4738508650977664</v>
      </c>
      <c r="AK53" s="154">
        <v>7.4701648431913297</v>
      </c>
      <c r="AL53" s="154">
        <v>7.4753151714485391</v>
      </c>
      <c r="AM53" s="154">
        <v>7.4883798444592946</v>
      </c>
      <c r="AN53" s="154">
        <v>7.5083616586400961</v>
      </c>
      <c r="AO53" s="154">
        <v>7.5218987089933549</v>
      </c>
      <c r="AP53" s="154">
        <v>7.5508531257353599</v>
      </c>
      <c r="AQ53" s="154">
        <v>7.5827091577912666</v>
      </c>
      <c r="AR53" s="154">
        <v>7.6213236807934628</v>
      </c>
      <c r="AS53" s="154">
        <v>7.6526502946648849</v>
      </c>
      <c r="AT53" s="154">
        <v>7.6553597920115548</v>
      </c>
      <c r="AU53" s="7"/>
      <c r="AV53" s="7"/>
      <c r="AW53" s="11" t="s">
        <v>132</v>
      </c>
      <c r="AX53" s="165">
        <f t="shared" si="38"/>
        <v>0.33844836647703641</v>
      </c>
      <c r="AY53" s="8">
        <f t="shared" si="39"/>
        <v>0.17914713665529086</v>
      </c>
      <c r="BA53" s="11" t="s">
        <v>237</v>
      </c>
      <c r="BB53" s="8">
        <v>0.15186252492105023</v>
      </c>
      <c r="BC53" s="8">
        <v>0.66297792053599247</v>
      </c>
      <c r="BF53" s="31" t="s">
        <v>131</v>
      </c>
      <c r="BG53" s="32" t="s">
        <v>132</v>
      </c>
      <c r="BH53" s="40">
        <f t="shared" ref="BH53:BV69" si="41">$BI$3 + AE53*$BK$3</f>
        <v>0.44774862224514989</v>
      </c>
      <c r="BI53" s="40">
        <f t="shared" si="41"/>
        <v>0.44187428831078324</v>
      </c>
      <c r="BJ53" s="40">
        <f t="shared" si="41"/>
        <v>0.43851027712564894</v>
      </c>
      <c r="BK53" s="40">
        <f t="shared" si="41"/>
        <v>0.4357109812945873</v>
      </c>
      <c r="BL53" s="40">
        <f t="shared" si="41"/>
        <v>0.43479029609086706</v>
      </c>
      <c r="BM53" s="40">
        <f t="shared" si="41"/>
        <v>0.43276654723566355</v>
      </c>
      <c r="BN53" s="40">
        <f t="shared" si="41"/>
        <v>0.43245876440647602</v>
      </c>
      <c r="BO53" s="40">
        <f t="shared" si="41"/>
        <v>0.43288881681595304</v>
      </c>
      <c r="BP53" s="40">
        <f t="shared" si="41"/>
        <v>0.43397971701235116</v>
      </c>
      <c r="BQ53" s="40">
        <f t="shared" si="41"/>
        <v>0.43564819849644798</v>
      </c>
      <c r="BR53" s="40">
        <f t="shared" si="41"/>
        <v>0.43677854220094514</v>
      </c>
      <c r="BS53" s="40">
        <f t="shared" si="41"/>
        <v>0.43919623599890256</v>
      </c>
      <c r="BT53" s="40">
        <f t="shared" si="41"/>
        <v>0.44185621467557079</v>
      </c>
      <c r="BU53" s="40">
        <f t="shared" si="41"/>
        <v>0.44508052734625414</v>
      </c>
      <c r="BV53" s="40">
        <f t="shared" si="41"/>
        <v>0.44769629960451784</v>
      </c>
      <c r="BW53" s="40">
        <f t="shared" si="40"/>
        <v>0.44792254263296483</v>
      </c>
      <c r="BY53" s="31" t="s">
        <v>131</v>
      </c>
      <c r="BZ53" s="32" t="s">
        <v>132</v>
      </c>
      <c r="CA53" s="40">
        <f t="shared" si="21"/>
        <v>-2.7207678812953828E-2</v>
      </c>
      <c r="CB53" s="40">
        <f t="shared" si="22"/>
        <v>-1.6240730197518038E-2</v>
      </c>
      <c r="CC53" s="40">
        <f t="shared" si="23"/>
        <v>-2.8677332544910228E-2</v>
      </c>
      <c r="CD53" s="40">
        <f t="shared" si="24"/>
        <v>-3.9063328547194076E-2</v>
      </c>
      <c r="CE53" s="40">
        <f t="shared" si="25"/>
        <v>-2.3879173808636578E-2</v>
      </c>
      <c r="CF53" s="40">
        <f t="shared" si="26"/>
        <v>-2.4320303677124178E-2</v>
      </c>
      <c r="CG53" s="40">
        <f t="shared" si="27"/>
        <v>-2.6312994380266463E-3</v>
      </c>
      <c r="CH53" s="40">
        <f t="shared" si="28"/>
        <v>-2.7609173468262638E-4</v>
      </c>
      <c r="CI53" s="40">
        <f t="shared" si="29"/>
        <v>-1.3443398200592316E-2</v>
      </c>
      <c r="CJ53" s="40">
        <f t="shared" si="30"/>
        <v>7.5503076681326942E-3</v>
      </c>
      <c r="CK53" s="40">
        <f t="shared" si="31"/>
        <v>-1.8989386966741295E-2</v>
      </c>
      <c r="CL53" s="40">
        <f t="shared" si="32"/>
        <v>-1.9337017558713032E-2</v>
      </c>
      <c r="CM53" s="40">
        <f t="shared" si="33"/>
        <v>-1.983905475036557E-2</v>
      </c>
      <c r="CN53" s="40">
        <f t="shared" si="34"/>
        <v>-1.0176715074009968E-2</v>
      </c>
      <c r="CO53" s="40">
        <f t="shared" si="35"/>
        <v>-9.6463978597294275E-3</v>
      </c>
      <c r="CP53" s="40">
        <f t="shared" si="36"/>
        <v>-1.1841733855173342E-2</v>
      </c>
      <c r="CR53" s="11"/>
      <c r="CS53" s="40"/>
    </row>
    <row r="54" spans="3:97">
      <c r="C54" s="150" t="s">
        <v>133</v>
      </c>
      <c r="D54" s="151" t="s">
        <v>134</v>
      </c>
      <c r="E54" s="159">
        <v>0.46893759963180087</v>
      </c>
      <c r="F54" s="159">
        <v>0.47431879474192334</v>
      </c>
      <c r="G54" s="159">
        <v>0.47847093083386516</v>
      </c>
      <c r="H54" s="159">
        <v>0.48262324181999361</v>
      </c>
      <c r="I54" s="159">
        <v>0.48520465584649364</v>
      </c>
      <c r="J54" s="159">
        <v>0.48798101528271215</v>
      </c>
      <c r="K54" s="159">
        <v>0.50245033669820571</v>
      </c>
      <c r="L54" s="159">
        <v>0.51531598778543808</v>
      </c>
      <c r="M54" s="159">
        <v>0.53600971863137625</v>
      </c>
      <c r="N54" s="159">
        <v>0.56360902317991002</v>
      </c>
      <c r="O54" s="159">
        <v>0.57262867944823048</v>
      </c>
      <c r="P54" s="159">
        <v>0.59181243963971364</v>
      </c>
      <c r="Q54" s="159">
        <v>0.59468906722787662</v>
      </c>
      <c r="R54" s="159">
        <v>0.60290453721685999</v>
      </c>
      <c r="S54" s="159">
        <v>0.6053260410126089</v>
      </c>
      <c r="T54" s="159">
        <v>0.60423686692369627</v>
      </c>
      <c r="U54" s="14">
        <v>3</v>
      </c>
      <c r="AE54" s="154">
        <v>8.7292020768677272</v>
      </c>
      <c r="AF54" s="154">
        <v>8.7665318830291579</v>
      </c>
      <c r="AG54" s="154">
        <v>8.7832853418427739</v>
      </c>
      <c r="AH54" s="154">
        <v>8.8351340728624042</v>
      </c>
      <c r="AI54" s="154">
        <v>8.8458088290087726</v>
      </c>
      <c r="AJ54" s="154">
        <v>8.8554052810539705</v>
      </c>
      <c r="AK54" s="154">
        <v>8.820646527423321</v>
      </c>
      <c r="AL54" s="154">
        <v>8.7797117724464275</v>
      </c>
      <c r="AM54" s="154">
        <v>8.7994440429301299</v>
      </c>
      <c r="AN54" s="154">
        <v>8.8567361476519757</v>
      </c>
      <c r="AO54" s="154">
        <v>8.8825510920190194</v>
      </c>
      <c r="AP54" s="154">
        <v>8.9377043597039822</v>
      </c>
      <c r="AQ54" s="154">
        <v>8.979649624572712</v>
      </c>
      <c r="AR54" s="154">
        <v>9.0090224053618382</v>
      </c>
      <c r="AS54" s="154">
        <v>8.9954404704293154</v>
      </c>
      <c r="AT54" s="154">
        <v>9.0127286824467792</v>
      </c>
      <c r="AU54" s="7"/>
      <c r="AV54" s="7"/>
      <c r="AW54" s="11" t="s">
        <v>134</v>
      </c>
      <c r="AX54" s="165">
        <f t="shared" si="38"/>
        <v>0.27864629247024564</v>
      </c>
      <c r="AY54" s="8">
        <f t="shared" si="39"/>
        <v>0.67724468316288156</v>
      </c>
      <c r="BA54" s="11" t="s">
        <v>375</v>
      </c>
      <c r="BB54" s="8">
        <v>0.15581678409035279</v>
      </c>
      <c r="BC54" s="8">
        <v>0.76005050856269774</v>
      </c>
      <c r="BF54" s="31" t="s">
        <v>133</v>
      </c>
      <c r="BG54" s="32" t="s">
        <v>134</v>
      </c>
      <c r="BH54" s="40">
        <f t="shared" si="41"/>
        <v>0.53758837341845522</v>
      </c>
      <c r="BI54" s="40">
        <f t="shared" si="41"/>
        <v>0.54070541223293467</v>
      </c>
      <c r="BJ54" s="40">
        <f t="shared" si="41"/>
        <v>0.5421043260438716</v>
      </c>
      <c r="BK54" s="40">
        <f t="shared" si="41"/>
        <v>0.54643369508401074</v>
      </c>
      <c r="BL54" s="40">
        <f t="shared" si="41"/>
        <v>0.54732503722223258</v>
      </c>
      <c r="BM54" s="40">
        <f t="shared" si="41"/>
        <v>0.54812634096800661</v>
      </c>
      <c r="BN54" s="40">
        <f t="shared" si="41"/>
        <v>0.54522398503984737</v>
      </c>
      <c r="BO54" s="40">
        <f t="shared" si="41"/>
        <v>0.54180593299927671</v>
      </c>
      <c r="BP54" s="40">
        <f t="shared" si="41"/>
        <v>0.54345357758466584</v>
      </c>
      <c r="BQ54" s="40">
        <f t="shared" si="41"/>
        <v>0.54823746832893994</v>
      </c>
      <c r="BR54" s="40">
        <f t="shared" si="41"/>
        <v>0.55039301618358816</v>
      </c>
      <c r="BS54" s="40">
        <f t="shared" si="41"/>
        <v>0.55499831403528255</v>
      </c>
      <c r="BT54" s="40">
        <f t="shared" si="41"/>
        <v>0.55850074365182145</v>
      </c>
      <c r="BU54" s="40">
        <f t="shared" si="41"/>
        <v>0.56095337084771346</v>
      </c>
      <c r="BV54" s="40">
        <f t="shared" si="41"/>
        <v>0.55981927928084785</v>
      </c>
      <c r="BW54" s="40">
        <f t="shared" si="40"/>
        <v>0.56126284498430612</v>
      </c>
      <c r="BY54" s="31" t="s">
        <v>133</v>
      </c>
      <c r="BZ54" s="32" t="s">
        <v>134</v>
      </c>
      <c r="CA54" s="40">
        <f t="shared" si="21"/>
        <v>-6.8650773786654351E-2</v>
      </c>
      <c r="CB54" s="40">
        <f t="shared" si="22"/>
        <v>-6.6386617491011324E-2</v>
      </c>
      <c r="CC54" s="40">
        <f t="shared" si="23"/>
        <v>-6.3633395210006438E-2</v>
      </c>
      <c r="CD54" s="40">
        <f t="shared" si="24"/>
        <v>-6.3810453264017131E-2</v>
      </c>
      <c r="CE54" s="40">
        <f t="shared" si="25"/>
        <v>-6.2120381375738942E-2</v>
      </c>
      <c r="CF54" s="40">
        <f t="shared" si="26"/>
        <v>-6.014532568529446E-2</v>
      </c>
      <c r="CG54" s="40">
        <f t="shared" si="27"/>
        <v>-4.2773648341641657E-2</v>
      </c>
      <c r="CH54" s="40">
        <f t="shared" si="28"/>
        <v>-2.6489945213838628E-2</v>
      </c>
      <c r="CI54" s="40">
        <f t="shared" si="29"/>
        <v>-7.4438589532895838E-3</v>
      </c>
      <c r="CJ54" s="40">
        <f t="shared" si="30"/>
        <v>1.5371554850970082E-2</v>
      </c>
      <c r="CK54" s="40">
        <f t="shared" si="31"/>
        <v>2.2235663264642325E-2</v>
      </c>
      <c r="CL54" s="40">
        <f t="shared" si="32"/>
        <v>3.6814125604431092E-2</v>
      </c>
      <c r="CM54" s="40">
        <f t="shared" si="33"/>
        <v>3.618832357605517E-2</v>
      </c>
      <c r="CN54" s="40">
        <f t="shared" si="34"/>
        <v>4.1951166369146531E-2</v>
      </c>
      <c r="CO54" s="40">
        <f t="shared" si="35"/>
        <v>4.5506761731761047E-2</v>
      </c>
      <c r="CP54" s="40">
        <f t="shared" si="36"/>
        <v>4.297402193939015E-2</v>
      </c>
      <c r="CR54" s="11"/>
      <c r="CS54" s="40"/>
    </row>
    <row r="55" spans="3:97">
      <c r="C55" s="150" t="s">
        <v>135</v>
      </c>
      <c r="D55" s="151" t="s">
        <v>136</v>
      </c>
      <c r="E55" s="159">
        <v>0.48791248958131322</v>
      </c>
      <c r="F55" s="159">
        <v>0.4997466785243449</v>
      </c>
      <c r="G55" s="159">
        <v>0.4734159659668371</v>
      </c>
      <c r="H55" s="159">
        <v>0.49731520193482792</v>
      </c>
      <c r="I55" s="159">
        <v>0.51041569754243821</v>
      </c>
      <c r="J55" s="159">
        <v>0.5280006916004919</v>
      </c>
      <c r="K55" s="159">
        <v>0.53614854261248479</v>
      </c>
      <c r="L55" s="159">
        <v>0.54017372138187647</v>
      </c>
      <c r="M55" s="159">
        <v>0.5251026784948436</v>
      </c>
      <c r="N55" s="159">
        <v>0.51075052947059152</v>
      </c>
      <c r="O55" s="159">
        <v>0.51547376165958936</v>
      </c>
      <c r="P55" s="159">
        <v>0.54053536383631584</v>
      </c>
      <c r="Q55" s="159">
        <v>0.54795472303475545</v>
      </c>
      <c r="R55" s="159">
        <v>0.56303997273159079</v>
      </c>
      <c r="S55" s="159">
        <v>0.57678766647374502</v>
      </c>
      <c r="T55" s="159">
        <v>0.58456066847744581</v>
      </c>
      <c r="U55" s="14">
        <v>2</v>
      </c>
      <c r="AE55" s="154">
        <v>8.3854194379551643</v>
      </c>
      <c r="AF55" s="154">
        <v>8.4366824618545273</v>
      </c>
      <c r="AG55" s="154">
        <v>8.4966676386119602</v>
      </c>
      <c r="AH55" s="154">
        <v>8.5478966540277384</v>
      </c>
      <c r="AI55" s="154">
        <v>8.5966900616945203</v>
      </c>
      <c r="AJ55" s="154">
        <v>8.6357280646761545</v>
      </c>
      <c r="AK55" s="154">
        <v>8.6378666975434992</v>
      </c>
      <c r="AL55" s="154">
        <v>8.6785656439964107</v>
      </c>
      <c r="AM55" s="154">
        <v>8.6606829331201372</v>
      </c>
      <c r="AN55" s="154">
        <v>8.6586096209322587</v>
      </c>
      <c r="AO55" s="154">
        <v>8.7323401371676166</v>
      </c>
      <c r="AP55" s="154">
        <v>8.8191224656755764</v>
      </c>
      <c r="AQ55" s="154">
        <v>8.8861071587224796</v>
      </c>
      <c r="AR55" s="154">
        <v>8.9232620859606548</v>
      </c>
      <c r="AS55" s="154">
        <v>8.9435046726507821</v>
      </c>
      <c r="AT55" s="154">
        <v>8.9798313407743411</v>
      </c>
      <c r="AU55" s="7"/>
      <c r="AV55" s="7"/>
      <c r="AW55" s="11" t="s">
        <v>136</v>
      </c>
      <c r="AX55" s="165">
        <f t="shared" si="38"/>
        <v>0.10398397516946403</v>
      </c>
      <c r="AY55" s="8">
        <f t="shared" si="39"/>
        <v>0.63864268276360059</v>
      </c>
      <c r="BA55" s="11" t="s">
        <v>235</v>
      </c>
      <c r="BB55" s="8">
        <v>0.16062605799980526</v>
      </c>
      <c r="BC55" s="8">
        <v>0.57167151995840448</v>
      </c>
      <c r="BF55" s="31" t="s">
        <v>135</v>
      </c>
      <c r="BG55" s="32" t="s">
        <v>136</v>
      </c>
      <c r="BH55" s="40">
        <f t="shared" si="41"/>
        <v>0.50888252306925619</v>
      </c>
      <c r="BI55" s="40">
        <f t="shared" si="41"/>
        <v>0.51316298556485307</v>
      </c>
      <c r="BJ55" s="40">
        <f t="shared" si="41"/>
        <v>0.51817174782409869</v>
      </c>
      <c r="BK55" s="40">
        <f t="shared" si="41"/>
        <v>0.52244937061131613</v>
      </c>
      <c r="BL55" s="40">
        <f t="shared" si="41"/>
        <v>0.52652362015149246</v>
      </c>
      <c r="BM55" s="40">
        <f t="shared" si="41"/>
        <v>0.52978329340045893</v>
      </c>
      <c r="BN55" s="40">
        <f t="shared" si="41"/>
        <v>0.5299618692448822</v>
      </c>
      <c r="BO55" s="40">
        <f t="shared" si="41"/>
        <v>0.53336023127370036</v>
      </c>
      <c r="BP55" s="40">
        <f t="shared" si="41"/>
        <v>0.53186702491553151</v>
      </c>
      <c r="BQ55" s="40">
        <f t="shared" si="41"/>
        <v>0.53169390334784361</v>
      </c>
      <c r="BR55" s="40">
        <f t="shared" si="41"/>
        <v>0.53785040145349605</v>
      </c>
      <c r="BS55" s="40">
        <f t="shared" si="41"/>
        <v>0.54509672588391067</v>
      </c>
      <c r="BT55" s="40">
        <f t="shared" si="41"/>
        <v>0.55068994775332702</v>
      </c>
      <c r="BU55" s="40">
        <f t="shared" si="41"/>
        <v>0.5537923841777147</v>
      </c>
      <c r="BV55" s="40">
        <f t="shared" si="41"/>
        <v>0.5554826401663403</v>
      </c>
      <c r="BW55" s="40">
        <f t="shared" si="40"/>
        <v>0.55851591695465752</v>
      </c>
      <c r="BY55" s="31" t="s">
        <v>135</v>
      </c>
      <c r="BZ55" s="32" t="s">
        <v>136</v>
      </c>
      <c r="CA55" s="40">
        <f t="shared" si="21"/>
        <v>-2.0970033487942963E-2</v>
      </c>
      <c r="CB55" s="40">
        <f t="shared" si="22"/>
        <v>-1.3416307040508169E-2</v>
      </c>
      <c r="CC55" s="40">
        <f t="shared" si="23"/>
        <v>-4.475578185726159E-2</v>
      </c>
      <c r="CD55" s="40">
        <f t="shared" si="24"/>
        <v>-2.5134168676488211E-2</v>
      </c>
      <c r="CE55" s="40">
        <f t="shared" si="25"/>
        <v>-1.6107922609054248E-2</v>
      </c>
      <c r="CF55" s="40">
        <f t="shared" si="26"/>
        <v>-1.7826017999670318E-3</v>
      </c>
      <c r="CG55" s="40">
        <f t="shared" si="27"/>
        <v>6.1866733676025909E-3</v>
      </c>
      <c r="CH55" s="40">
        <f t="shared" si="28"/>
        <v>6.8134901081761123E-3</v>
      </c>
      <c r="CI55" s="40">
        <f t="shared" si="29"/>
        <v>-6.7643464206879056E-3</v>
      </c>
      <c r="CJ55" s="40">
        <f t="shared" si="30"/>
        <v>-2.0943373877252092E-2</v>
      </c>
      <c r="CK55" s="40">
        <f t="shared" si="31"/>
        <v>-2.2376639793906694E-2</v>
      </c>
      <c r="CL55" s="40">
        <f t="shared" si="32"/>
        <v>-4.5613620475948302E-3</v>
      </c>
      <c r="CM55" s="40">
        <f t="shared" si="33"/>
        <v>-2.7352247185715717E-3</v>
      </c>
      <c r="CN55" s="40">
        <f t="shared" si="34"/>
        <v>9.2475885538760849E-3</v>
      </c>
      <c r="CO55" s="40">
        <f t="shared" si="35"/>
        <v>2.1305026307404717E-2</v>
      </c>
      <c r="CP55" s="40">
        <f t="shared" si="36"/>
        <v>2.604475152278829E-2</v>
      </c>
      <c r="CR55" s="11"/>
      <c r="CS55" s="40"/>
    </row>
    <row r="56" spans="3:97">
      <c r="C56" s="150" t="s">
        <v>137</v>
      </c>
      <c r="D56" s="151" t="s">
        <v>138</v>
      </c>
      <c r="E56" s="159">
        <v>0.46220642019682379</v>
      </c>
      <c r="F56" s="159">
        <v>0.46341429636890213</v>
      </c>
      <c r="G56" s="159">
        <v>0.4707642748301038</v>
      </c>
      <c r="H56" s="159">
        <v>0.48411387946401419</v>
      </c>
      <c r="I56" s="159">
        <v>0.47805817503204223</v>
      </c>
      <c r="J56" s="159">
        <v>0.46106156712600815</v>
      </c>
      <c r="K56" s="159">
        <v>0.45533147727933554</v>
      </c>
      <c r="L56" s="159">
        <v>0.45224823994773183</v>
      </c>
      <c r="M56" s="159">
        <v>0.46759805532838505</v>
      </c>
      <c r="N56" s="159">
        <v>0.47487355364020939</v>
      </c>
      <c r="O56" s="159">
        <v>0.48277888115166706</v>
      </c>
      <c r="P56" s="159">
        <v>0.49909281251416215</v>
      </c>
      <c r="Q56" s="159">
        <v>0.51096173622031293</v>
      </c>
      <c r="R56" s="159">
        <v>0.5286451464076769</v>
      </c>
      <c r="S56" s="159">
        <v>0.51826062653932836</v>
      </c>
      <c r="T56" s="159">
        <v>0.50447031569365874</v>
      </c>
      <c r="U56" s="14">
        <v>2</v>
      </c>
      <c r="AE56" s="154">
        <v>8.639852703485758</v>
      </c>
      <c r="AF56" s="154">
        <v>8.6462495031189839</v>
      </c>
      <c r="AG56" s="154">
        <v>8.6698562453162165</v>
      </c>
      <c r="AH56" s="154">
        <v>8.6756966685591959</v>
      </c>
      <c r="AI56" s="154">
        <v>8.5964246591146694</v>
      </c>
      <c r="AJ56" s="154">
        <v>8.6105632191829216</v>
      </c>
      <c r="AK56" s="154">
        <v>8.6496797016449491</v>
      </c>
      <c r="AL56" s="154">
        <v>8.6789808973451485</v>
      </c>
      <c r="AM56" s="154">
        <v>8.7023381172512089</v>
      </c>
      <c r="AN56" s="154">
        <v>8.7679512080458828</v>
      </c>
      <c r="AO56" s="154">
        <v>8.8152304938388966</v>
      </c>
      <c r="AP56" s="154">
        <v>8.8426484472664555</v>
      </c>
      <c r="AQ56" s="154">
        <v>8.8711338766467271</v>
      </c>
      <c r="AR56" s="154">
        <v>8.9306621346301114</v>
      </c>
      <c r="AS56" s="154">
        <v>8.923673872830836</v>
      </c>
      <c r="AT56" s="154">
        <v>8.9468844141969139</v>
      </c>
      <c r="AU56" s="7"/>
      <c r="AV56" s="7"/>
      <c r="AW56" s="11" t="s">
        <v>138</v>
      </c>
      <c r="AX56" s="165">
        <f t="shared" si="38"/>
        <v>0.13970682711505689</v>
      </c>
      <c r="AY56" s="8">
        <f t="shared" si="39"/>
        <v>0.39164074028271934</v>
      </c>
      <c r="BA56" s="11" t="s">
        <v>295</v>
      </c>
      <c r="BB56" s="8">
        <v>0.16424526578196877</v>
      </c>
      <c r="BC56" s="8">
        <v>0.6580527659874168</v>
      </c>
      <c r="BF56" s="31" t="s">
        <v>137</v>
      </c>
      <c r="BG56" s="32" t="s">
        <v>138</v>
      </c>
      <c r="BH56" s="40">
        <f t="shared" si="41"/>
        <v>0.53012770074106086</v>
      </c>
      <c r="BI56" s="40">
        <f t="shared" si="41"/>
        <v>0.53066183351043517</v>
      </c>
      <c r="BJ56" s="40">
        <f t="shared" si="41"/>
        <v>0.53263299648390405</v>
      </c>
      <c r="BK56" s="40">
        <f t="shared" si="41"/>
        <v>0.53312067182469292</v>
      </c>
      <c r="BL56" s="40">
        <f t="shared" si="41"/>
        <v>0.52650145903607493</v>
      </c>
      <c r="BM56" s="40">
        <f t="shared" si="41"/>
        <v>0.52768202880177395</v>
      </c>
      <c r="BN56" s="40">
        <f t="shared" si="41"/>
        <v>0.53094825508735322</v>
      </c>
      <c r="BO56" s="40">
        <f t="shared" si="41"/>
        <v>0.53339490492831987</v>
      </c>
      <c r="BP56" s="40">
        <f t="shared" si="41"/>
        <v>0.53534523279047597</v>
      </c>
      <c r="BQ56" s="40">
        <f t="shared" si="41"/>
        <v>0.54082392587183126</v>
      </c>
      <c r="BR56" s="40">
        <f t="shared" si="41"/>
        <v>0.54477174623554792</v>
      </c>
      <c r="BS56" s="40">
        <f t="shared" si="41"/>
        <v>0.5470611453467491</v>
      </c>
      <c r="BT56" s="40">
        <f t="shared" si="41"/>
        <v>0.54943967870000177</v>
      </c>
      <c r="BU56" s="40">
        <f t="shared" si="41"/>
        <v>0.55441028824161431</v>
      </c>
      <c r="BV56" s="40">
        <f t="shared" si="41"/>
        <v>0.55382676838137479</v>
      </c>
      <c r="BW56" s="40">
        <f t="shared" si="40"/>
        <v>0.55576484858544228</v>
      </c>
      <c r="BY56" s="31" t="s">
        <v>137</v>
      </c>
      <c r="BZ56" s="32" t="s">
        <v>138</v>
      </c>
      <c r="CA56" s="40">
        <f t="shared" si="21"/>
        <v>-6.7921280544237073E-2</v>
      </c>
      <c r="CB56" s="40">
        <f t="shared" si="22"/>
        <v>-6.7247537141533031E-2</v>
      </c>
      <c r="CC56" s="40">
        <f t="shared" si="23"/>
        <v>-6.1868721653800252E-2</v>
      </c>
      <c r="CD56" s="40">
        <f t="shared" si="24"/>
        <v>-4.900679236067873E-2</v>
      </c>
      <c r="CE56" s="40">
        <f t="shared" si="25"/>
        <v>-4.8443284004032694E-2</v>
      </c>
      <c r="CF56" s="40">
        <f t="shared" si="26"/>
        <v>-6.6620461675765796E-2</v>
      </c>
      <c r="CG56" s="40">
        <f t="shared" si="27"/>
        <v>-7.5616777808017677E-2</v>
      </c>
      <c r="CH56" s="40">
        <f t="shared" si="28"/>
        <v>-8.1146664980588035E-2</v>
      </c>
      <c r="CI56" s="40">
        <f t="shared" si="29"/>
        <v>-6.7747177462090913E-2</v>
      </c>
      <c r="CJ56" s="40">
        <f t="shared" si="30"/>
        <v>-6.5950372231621868E-2</v>
      </c>
      <c r="CK56" s="40">
        <f t="shared" si="31"/>
        <v>-6.1992865083880855E-2</v>
      </c>
      <c r="CL56" s="40">
        <f t="shared" si="32"/>
        <v>-4.7968332832586946E-2</v>
      </c>
      <c r="CM56" s="40">
        <f t="shared" si="33"/>
        <v>-3.8477942479688831E-2</v>
      </c>
      <c r="CN56" s="40">
        <f t="shared" si="34"/>
        <v>-2.5765141833937411E-2</v>
      </c>
      <c r="CO56" s="40">
        <f t="shared" si="35"/>
        <v>-3.5566141842046428E-2</v>
      </c>
      <c r="CP56" s="40">
        <f t="shared" si="36"/>
        <v>-5.129453289178354E-2</v>
      </c>
      <c r="CR56" s="11"/>
      <c r="CS56" s="40"/>
    </row>
    <row r="57" spans="3:97">
      <c r="C57" s="150" t="s">
        <v>139</v>
      </c>
      <c r="D57" s="151" t="s">
        <v>140</v>
      </c>
      <c r="E57" s="159">
        <v>0.4370896973480749</v>
      </c>
      <c r="F57" s="159">
        <v>0.44689396331704728</v>
      </c>
      <c r="G57" s="159">
        <v>0.46268435210481634</v>
      </c>
      <c r="H57" s="159">
        <v>0.48455765186483296</v>
      </c>
      <c r="I57" s="159">
        <v>0.4967533913202879</v>
      </c>
      <c r="J57" s="159">
        <v>0.46301380985799484</v>
      </c>
      <c r="K57" s="159">
        <v>0.45417673754498117</v>
      </c>
      <c r="L57" s="159">
        <v>0.46292219421974634</v>
      </c>
      <c r="M57" s="159">
        <v>0.45878615412865337</v>
      </c>
      <c r="N57" s="159">
        <v>0.46294438019108647</v>
      </c>
      <c r="O57" s="159">
        <v>0.4719493915669416</v>
      </c>
      <c r="P57" s="159">
        <v>0.44811891405866422</v>
      </c>
      <c r="Q57" s="159">
        <v>0.47300396147440316</v>
      </c>
      <c r="R57" s="159">
        <v>0.50879013569839104</v>
      </c>
      <c r="S57" s="159">
        <v>0.52231833825832552</v>
      </c>
      <c r="T57" s="159">
        <v>0.52992830532290747</v>
      </c>
      <c r="U57" s="14">
        <v>2</v>
      </c>
      <c r="AE57" s="154">
        <v>8.1331763144818332</v>
      </c>
      <c r="AF57" s="154">
        <v>8.1629654451544571</v>
      </c>
      <c r="AG57" s="154">
        <v>8.1975897739250776</v>
      </c>
      <c r="AH57" s="154">
        <v>8.2183299276416513</v>
      </c>
      <c r="AI57" s="154">
        <v>8.2587342794703051</v>
      </c>
      <c r="AJ57" s="154">
        <v>8.2921205774125166</v>
      </c>
      <c r="AK57" s="154">
        <v>8.3078832508715905</v>
      </c>
      <c r="AL57" s="154">
        <v>8.3122589688256348</v>
      </c>
      <c r="AM57" s="154">
        <v>8.3246399496869135</v>
      </c>
      <c r="AN57" s="154">
        <v>8.3457863158810923</v>
      </c>
      <c r="AO57" s="154">
        <v>8.3707447186816761</v>
      </c>
      <c r="AP57" s="154">
        <v>8.4183533956560321</v>
      </c>
      <c r="AQ57" s="154">
        <v>8.4684476009454137</v>
      </c>
      <c r="AR57" s="154">
        <v>8.5194125128926927</v>
      </c>
      <c r="AS57" s="154">
        <v>8.5469528960770624</v>
      </c>
      <c r="AT57" s="154">
        <v>8.5741188146120688</v>
      </c>
      <c r="AU57" s="7"/>
      <c r="AV57" s="7"/>
      <c r="AW57" s="11" t="s">
        <v>140</v>
      </c>
      <c r="AX57" s="165" t="e">
        <f t="shared" si="38"/>
        <v>#N/A</v>
      </c>
      <c r="AY57" s="8" t="e">
        <f t="shared" si="39"/>
        <v>#N/A</v>
      </c>
      <c r="BA57" s="11" t="s">
        <v>70</v>
      </c>
      <c r="BB57" s="8">
        <v>0.16533662346598044</v>
      </c>
      <c r="BC57" s="8">
        <v>0.8165032384894626</v>
      </c>
      <c r="BF57" s="31" t="s">
        <v>139</v>
      </c>
      <c r="BG57" s="32" t="s">
        <v>140</v>
      </c>
      <c r="BH57" s="40">
        <f t="shared" si="41"/>
        <v>0.48782022225923305</v>
      </c>
      <c r="BI57" s="40">
        <f t="shared" si="41"/>
        <v>0.49030761467039718</v>
      </c>
      <c r="BJ57" s="40">
        <f t="shared" si="41"/>
        <v>0.49319874612274395</v>
      </c>
      <c r="BK57" s="40">
        <f t="shared" si="41"/>
        <v>0.49493054895807786</v>
      </c>
      <c r="BL57" s="40">
        <f t="shared" si="41"/>
        <v>0.49830431233577044</v>
      </c>
      <c r="BM57" s="40">
        <f t="shared" si="41"/>
        <v>0.50109206821394514</v>
      </c>
      <c r="BN57" s="40">
        <f t="shared" si="41"/>
        <v>0.50240825144777779</v>
      </c>
      <c r="BO57" s="40">
        <f t="shared" si="41"/>
        <v>0.50277362389694047</v>
      </c>
      <c r="BP57" s="40">
        <f t="shared" si="41"/>
        <v>0.50380743579885734</v>
      </c>
      <c r="BQ57" s="40">
        <f t="shared" si="41"/>
        <v>0.50557315737607122</v>
      </c>
      <c r="BR57" s="40">
        <f t="shared" si="41"/>
        <v>0.50765718400991999</v>
      </c>
      <c r="BS57" s="40">
        <f t="shared" si="41"/>
        <v>0.51163250853727871</v>
      </c>
      <c r="BT57" s="40">
        <f t="shared" si="41"/>
        <v>0.51581537467894201</v>
      </c>
      <c r="BU57" s="40">
        <f t="shared" si="41"/>
        <v>0.52007094482653982</v>
      </c>
      <c r="BV57" s="40">
        <f t="shared" si="41"/>
        <v>0.52237056682243477</v>
      </c>
      <c r="BW57" s="40">
        <f t="shared" si="40"/>
        <v>0.52463892102010778</v>
      </c>
      <c r="BY57" s="31" t="s">
        <v>139</v>
      </c>
      <c r="BZ57" s="32" t="s">
        <v>140</v>
      </c>
      <c r="CA57" s="40">
        <f t="shared" si="21"/>
        <v>-5.0730524911158148E-2</v>
      </c>
      <c r="CB57" s="40">
        <f t="shared" si="22"/>
        <v>-4.3413651353349902E-2</v>
      </c>
      <c r="CC57" s="40">
        <f t="shared" si="23"/>
        <v>-3.0514394017927604E-2</v>
      </c>
      <c r="CD57" s="40">
        <f t="shared" si="24"/>
        <v>-1.0372897093244904E-2</v>
      </c>
      <c r="CE57" s="40">
        <f t="shared" si="25"/>
        <v>-1.5509210154825426E-3</v>
      </c>
      <c r="CF57" s="40">
        <f t="shared" si="26"/>
        <v>-3.8078258355950301E-2</v>
      </c>
      <c r="CG57" s="40">
        <f t="shared" si="27"/>
        <v>-4.8231513902796619E-2</v>
      </c>
      <c r="CH57" s="40">
        <f t="shared" si="28"/>
        <v>-3.9851429677194128E-2</v>
      </c>
      <c r="CI57" s="40">
        <f t="shared" si="29"/>
        <v>-4.5021281670203972E-2</v>
      </c>
      <c r="CJ57" s="40">
        <f t="shared" si="30"/>
        <v>-4.2628777184984756E-2</v>
      </c>
      <c r="CK57" s="40">
        <f t="shared" si="31"/>
        <v>-3.5707792442978392E-2</v>
      </c>
      <c r="CL57" s="40">
        <f t="shared" si="32"/>
        <v>-6.3513594478614488E-2</v>
      </c>
      <c r="CM57" s="40">
        <f t="shared" si="33"/>
        <v>-4.2811413204538851E-2</v>
      </c>
      <c r="CN57" s="40">
        <f t="shared" si="34"/>
        <v>-1.1280809128148772E-2</v>
      </c>
      <c r="CO57" s="40">
        <f t="shared" si="35"/>
        <v>-5.2228564109246811E-5</v>
      </c>
      <c r="CP57" s="40">
        <f t="shared" si="36"/>
        <v>5.2893843027996823E-3</v>
      </c>
      <c r="CR57" s="11"/>
      <c r="CS57" s="40"/>
    </row>
    <row r="58" spans="3:97">
      <c r="C58" s="150" t="s">
        <v>141</v>
      </c>
      <c r="D58" s="151" t="s">
        <v>142</v>
      </c>
      <c r="E58" s="159" t="e">
        <v>#N/A</v>
      </c>
      <c r="F58" s="159" t="e">
        <v>#N/A</v>
      </c>
      <c r="G58" s="159" t="e">
        <v>#N/A</v>
      </c>
      <c r="H58" s="159" t="e">
        <v>#N/A</v>
      </c>
      <c r="I58" s="159" t="e">
        <v>#N/A</v>
      </c>
      <c r="J58" s="159" t="e">
        <v>#N/A</v>
      </c>
      <c r="K58" s="159" t="e">
        <v>#N/A</v>
      </c>
      <c r="L58" s="159" t="e">
        <v>#N/A</v>
      </c>
      <c r="M58" s="159" t="e">
        <v>#N/A</v>
      </c>
      <c r="N58" s="159" t="e">
        <v>#N/A</v>
      </c>
      <c r="O58" s="159" t="e">
        <v>#N/A</v>
      </c>
      <c r="P58" s="159" t="e">
        <v>#N/A</v>
      </c>
      <c r="Q58" s="159" t="e">
        <v>#N/A</v>
      </c>
      <c r="R58" s="159" t="e">
        <v>#N/A</v>
      </c>
      <c r="S58" s="159" t="e">
        <v>#N/A</v>
      </c>
      <c r="T58" s="159" t="e">
        <v>#N/A</v>
      </c>
      <c r="U58" s="14">
        <v>2</v>
      </c>
      <c r="AE58" s="154">
        <v>8.4398800544965056</v>
      </c>
      <c r="AF58" s="154">
        <v>8.4464829884053785</v>
      </c>
      <c r="AG58" s="154">
        <v>8.4795098766372909</v>
      </c>
      <c r="AH58" s="154">
        <v>8.5092557310813124</v>
      </c>
      <c r="AI58" s="154">
        <v>8.5371738568836104</v>
      </c>
      <c r="AJ58" s="154">
        <v>8.5532196385310417</v>
      </c>
      <c r="AK58" s="154">
        <v>8.5655990240591819</v>
      </c>
      <c r="AL58" s="154">
        <v>8.584837345463793</v>
      </c>
      <c r="AM58" s="154">
        <v>8.6040926994228908</v>
      </c>
      <c r="AN58" s="154">
        <v>8.619040483058054</v>
      </c>
      <c r="AO58" s="154">
        <v>8.6458912150069551</v>
      </c>
      <c r="AP58" s="154">
        <v>8.683072541145668</v>
      </c>
      <c r="AQ58" s="154">
        <v>8.7239982257376401</v>
      </c>
      <c r="AR58" s="154">
        <v>8.7436059302173224</v>
      </c>
      <c r="AS58" s="154">
        <v>8.7028180128184225</v>
      </c>
      <c r="AT58" s="154">
        <v>8.7241060204506624</v>
      </c>
      <c r="AU58" s="7"/>
      <c r="AV58" s="7"/>
      <c r="AW58" s="11" t="s">
        <v>142</v>
      </c>
      <c r="AX58" s="165">
        <f t="shared" si="38"/>
        <v>0.23887124143706609</v>
      </c>
      <c r="AY58" s="8">
        <f t="shared" si="39"/>
        <v>0.92594301355204389</v>
      </c>
      <c r="BA58" s="11" t="s">
        <v>385</v>
      </c>
      <c r="BB58" s="8">
        <v>0.17086565838555248</v>
      </c>
      <c r="BC58" s="8">
        <v>0.89457111119578447</v>
      </c>
      <c r="BF58" s="31" t="s">
        <v>141</v>
      </c>
      <c r="BG58" s="32" t="s">
        <v>142</v>
      </c>
      <c r="BH58" s="40">
        <f t="shared" si="41"/>
        <v>0.51342998455045818</v>
      </c>
      <c r="BI58" s="40">
        <f t="shared" si="41"/>
        <v>0.51398132953184916</v>
      </c>
      <c r="BJ58" s="40">
        <f t="shared" si="41"/>
        <v>0.51673907469921376</v>
      </c>
      <c r="BK58" s="40">
        <f t="shared" si="41"/>
        <v>0.51922285354528963</v>
      </c>
      <c r="BL58" s="40">
        <f t="shared" si="41"/>
        <v>0.52155401704978144</v>
      </c>
      <c r="BM58" s="40">
        <f t="shared" si="41"/>
        <v>0.52289383981734205</v>
      </c>
      <c r="BN58" s="40">
        <f t="shared" si="41"/>
        <v>0.5239275185089417</v>
      </c>
      <c r="BO58" s="40">
        <f t="shared" si="41"/>
        <v>0.52553391834622676</v>
      </c>
      <c r="BP58" s="40">
        <f t="shared" si="41"/>
        <v>0.52714174040181139</v>
      </c>
      <c r="BQ58" s="40">
        <f t="shared" si="41"/>
        <v>0.52838988033534751</v>
      </c>
      <c r="BR58" s="40">
        <f t="shared" si="41"/>
        <v>0.53063191645308072</v>
      </c>
      <c r="BS58" s="40">
        <f t="shared" si="41"/>
        <v>0.53373655718566326</v>
      </c>
      <c r="BT58" s="40">
        <f t="shared" si="41"/>
        <v>0.53715385184909292</v>
      </c>
      <c r="BU58" s="40">
        <f t="shared" si="41"/>
        <v>0.53879109517314638</v>
      </c>
      <c r="BV58" s="40">
        <f t="shared" si="41"/>
        <v>0.53538530407033824</v>
      </c>
      <c r="BW58" s="40">
        <f t="shared" si="40"/>
        <v>0.53716285270763031</v>
      </c>
      <c r="BY58" s="31" t="s">
        <v>141</v>
      </c>
      <c r="BZ58" s="32" t="s">
        <v>142</v>
      </c>
      <c r="CA58" s="40" t="e">
        <f t="shared" si="21"/>
        <v>#N/A</v>
      </c>
      <c r="CB58" s="40" t="e">
        <f t="shared" si="22"/>
        <v>#N/A</v>
      </c>
      <c r="CC58" s="40" t="e">
        <f t="shared" si="23"/>
        <v>#N/A</v>
      </c>
      <c r="CD58" s="40" t="e">
        <f t="shared" si="24"/>
        <v>#N/A</v>
      </c>
      <c r="CE58" s="40" t="e">
        <f t="shared" si="25"/>
        <v>#N/A</v>
      </c>
      <c r="CF58" s="40" t="e">
        <f t="shared" si="26"/>
        <v>#N/A</v>
      </c>
      <c r="CG58" s="40" t="e">
        <f t="shared" si="27"/>
        <v>#N/A</v>
      </c>
      <c r="CH58" s="40" t="e">
        <f t="shared" si="28"/>
        <v>#N/A</v>
      </c>
      <c r="CI58" s="40" t="e">
        <f t="shared" si="29"/>
        <v>#N/A</v>
      </c>
      <c r="CJ58" s="40" t="e">
        <f t="shared" si="30"/>
        <v>#N/A</v>
      </c>
      <c r="CK58" s="40" t="e">
        <f t="shared" si="31"/>
        <v>#N/A</v>
      </c>
      <c r="CL58" s="40" t="e">
        <f t="shared" si="32"/>
        <v>#N/A</v>
      </c>
      <c r="CM58" s="40" t="e">
        <f t="shared" si="33"/>
        <v>#N/A</v>
      </c>
      <c r="CN58" s="40" t="e">
        <f t="shared" si="34"/>
        <v>#N/A</v>
      </c>
      <c r="CO58" s="40" t="e">
        <f t="shared" si="35"/>
        <v>#N/A</v>
      </c>
      <c r="CP58" s="40" t="e">
        <f t="shared" si="36"/>
        <v>#N/A</v>
      </c>
      <c r="CR58" s="11"/>
      <c r="CS58" s="40"/>
    </row>
    <row r="59" spans="3:97">
      <c r="C59" s="150" t="s">
        <v>143</v>
      </c>
      <c r="D59" s="151" t="s">
        <v>144</v>
      </c>
      <c r="E59" s="159">
        <v>0.3296816425559016</v>
      </c>
      <c r="F59" s="159">
        <v>0.33465438471895009</v>
      </c>
      <c r="G59" s="159">
        <v>0.3426336649300688</v>
      </c>
      <c r="H59" s="159">
        <v>0.35058423658580223</v>
      </c>
      <c r="I59" s="159">
        <v>0.35487705919956913</v>
      </c>
      <c r="J59" s="159">
        <v>0.35781529130531703</v>
      </c>
      <c r="K59" s="159">
        <v>0.36695016594886454</v>
      </c>
      <c r="L59" s="159">
        <v>0.35747392187815202</v>
      </c>
      <c r="M59" s="159">
        <v>0.38598672974626319</v>
      </c>
      <c r="N59" s="159">
        <v>0.38267947410054537</v>
      </c>
      <c r="O59" s="159">
        <v>0.38320432619483197</v>
      </c>
      <c r="P59" s="159">
        <v>0.38341822130494707</v>
      </c>
      <c r="Q59" s="159">
        <v>0.3972271724247709</v>
      </c>
      <c r="R59" s="159">
        <v>0.39758107214930632</v>
      </c>
      <c r="S59" s="159">
        <v>0.40915523363369172</v>
      </c>
      <c r="T59" s="159">
        <v>0.40090451731313226</v>
      </c>
      <c r="U59" s="14">
        <v>4</v>
      </c>
      <c r="AE59" s="154">
        <v>7.7451884195408951</v>
      </c>
      <c r="AF59" s="154">
        <v>7.9680310977521822</v>
      </c>
      <c r="AG59" s="154">
        <v>8.4734719630732336</v>
      </c>
      <c r="AH59" s="154">
        <v>8.64018537744602</v>
      </c>
      <c r="AI59" s="154">
        <v>8.9562580285238713</v>
      </c>
      <c r="AJ59" s="154">
        <v>9.0527587091703996</v>
      </c>
      <c r="AK59" s="154">
        <v>9.5052741723466081</v>
      </c>
      <c r="AL59" s="154">
        <v>9.6544973128877523</v>
      </c>
      <c r="AM59" s="154">
        <v>9.7570861060173435</v>
      </c>
      <c r="AN59" s="154">
        <v>10.051568126554548</v>
      </c>
      <c r="AO59" s="154">
        <v>10.117383581716958</v>
      </c>
      <c r="AP59" s="154">
        <v>10.103021819150893</v>
      </c>
      <c r="AQ59" s="154">
        <v>10.270758842091146</v>
      </c>
      <c r="AR59" s="154">
        <v>10.351659103341854</v>
      </c>
      <c r="AS59" s="154">
        <v>10.270123755159451</v>
      </c>
      <c r="AT59" s="154">
        <v>10.403060863804166</v>
      </c>
      <c r="AU59" s="7"/>
      <c r="AV59" s="7"/>
      <c r="AW59" s="11" t="s">
        <v>144</v>
      </c>
      <c r="AX59" s="165">
        <f t="shared" si="38"/>
        <v>-1.2485919316834262E-2</v>
      </c>
      <c r="AY59" s="8">
        <f t="shared" si="39"/>
        <v>0.75859033998740399</v>
      </c>
      <c r="BA59" s="11" t="s">
        <v>188</v>
      </c>
      <c r="BB59" s="8">
        <v>0.17254128638191391</v>
      </c>
      <c r="BC59" s="8">
        <v>0.74267432796566157</v>
      </c>
      <c r="BF59" s="31" t="s">
        <v>143</v>
      </c>
      <c r="BG59" s="32" t="s">
        <v>144</v>
      </c>
      <c r="BH59" s="40">
        <f t="shared" si="41"/>
        <v>0.45542323303166476</v>
      </c>
      <c r="BI59" s="40">
        <f t="shared" si="41"/>
        <v>0.47403059666230718</v>
      </c>
      <c r="BJ59" s="40">
        <f t="shared" si="41"/>
        <v>0.51623490891661505</v>
      </c>
      <c r="BK59" s="40">
        <f t="shared" si="41"/>
        <v>0.53015547901674265</v>
      </c>
      <c r="BL59" s="40">
        <f t="shared" si="41"/>
        <v>0.55654754538174322</v>
      </c>
      <c r="BM59" s="40">
        <f t="shared" si="41"/>
        <v>0.56460535221572838</v>
      </c>
      <c r="BN59" s="40">
        <f t="shared" si="41"/>
        <v>0.6023903933909418</v>
      </c>
      <c r="BO59" s="40">
        <f t="shared" si="41"/>
        <v>0.6148505256261273</v>
      </c>
      <c r="BP59" s="40">
        <f t="shared" si="41"/>
        <v>0.62341668985244825</v>
      </c>
      <c r="BQ59" s="40">
        <f t="shared" si="41"/>
        <v>0.64800593856730482</v>
      </c>
      <c r="BR59" s="40">
        <f t="shared" si="41"/>
        <v>0.65350152907336601</v>
      </c>
      <c r="BS59" s="40">
        <f t="shared" si="41"/>
        <v>0.65230232189909954</v>
      </c>
      <c r="BT59" s="40">
        <f t="shared" si="41"/>
        <v>0.66630836331461074</v>
      </c>
      <c r="BU59" s="40">
        <f t="shared" si="41"/>
        <v>0.67306353512904482</v>
      </c>
      <c r="BV59" s="40">
        <f t="shared" si="41"/>
        <v>0.66625533355581423</v>
      </c>
      <c r="BW59" s="40">
        <f t="shared" si="40"/>
        <v>0.6773555821276479</v>
      </c>
      <c r="BY59" s="31" t="s">
        <v>143</v>
      </c>
      <c r="BZ59" s="32" t="s">
        <v>144</v>
      </c>
      <c r="CA59" s="40">
        <f t="shared" si="21"/>
        <v>-0.12574159047576317</v>
      </c>
      <c r="CB59" s="40">
        <f t="shared" si="22"/>
        <v>-0.13937621194335709</v>
      </c>
      <c r="CC59" s="40">
        <f t="shared" si="23"/>
        <v>-0.17360124398654625</v>
      </c>
      <c r="CD59" s="40">
        <f t="shared" si="24"/>
        <v>-0.17957124243094041</v>
      </c>
      <c r="CE59" s="40">
        <f t="shared" si="25"/>
        <v>-0.20167048618217409</v>
      </c>
      <c r="CF59" s="40">
        <f t="shared" si="26"/>
        <v>-0.20679006091041136</v>
      </c>
      <c r="CG59" s="40">
        <f t="shared" si="27"/>
        <v>-0.23544022744207727</v>
      </c>
      <c r="CH59" s="40">
        <f t="shared" si="28"/>
        <v>-0.25737660374797527</v>
      </c>
      <c r="CI59" s="40">
        <f t="shared" si="29"/>
        <v>-0.23742996010618506</v>
      </c>
      <c r="CJ59" s="40">
        <f t="shared" si="30"/>
        <v>-0.26532646446675945</v>
      </c>
      <c r="CK59" s="40">
        <f t="shared" si="31"/>
        <v>-0.27029720287853404</v>
      </c>
      <c r="CL59" s="40">
        <f t="shared" si="32"/>
        <v>-0.26888410059415246</v>
      </c>
      <c r="CM59" s="40">
        <f t="shared" si="33"/>
        <v>-0.26908119088983984</v>
      </c>
      <c r="CN59" s="40">
        <f t="shared" si="34"/>
        <v>-0.2754824629797385</v>
      </c>
      <c r="CO59" s="40">
        <f t="shared" si="35"/>
        <v>-0.25710009992212252</v>
      </c>
      <c r="CP59" s="40">
        <f t="shared" si="36"/>
        <v>-0.27645106481451565</v>
      </c>
      <c r="CR59" s="11"/>
      <c r="CS59" s="40"/>
    </row>
    <row r="60" spans="3:97">
      <c r="C60" s="150" t="s">
        <v>145</v>
      </c>
      <c r="D60" s="151" t="s">
        <v>146</v>
      </c>
      <c r="E60" s="159">
        <v>0.3353965080820494</v>
      </c>
      <c r="F60" s="159">
        <v>0.33958420304635972</v>
      </c>
      <c r="G60" s="159">
        <v>0.32661190755793973</v>
      </c>
      <c r="H60" s="159">
        <v>0.31363961206951979</v>
      </c>
      <c r="I60" s="159">
        <v>0.31343231235756774</v>
      </c>
      <c r="J60" s="159">
        <v>0.3129560748214113</v>
      </c>
      <c r="K60" s="159">
        <v>0.31662608570599965</v>
      </c>
      <c r="L60" s="159">
        <v>0.31984569004005137</v>
      </c>
      <c r="M60" s="159">
        <v>0.31465744583960886</v>
      </c>
      <c r="N60" s="159">
        <v>0.31194766330643342</v>
      </c>
      <c r="O60" s="159">
        <v>0.3089692484594066</v>
      </c>
      <c r="P60" s="159">
        <v>0.30143758490150224</v>
      </c>
      <c r="Q60" s="159">
        <v>0.29375496696398623</v>
      </c>
      <c r="R60" s="159">
        <v>0.30669768580688328</v>
      </c>
      <c r="S60" s="159">
        <v>0.30650847581535762</v>
      </c>
      <c r="T60" s="159">
        <v>0.29512991280290796</v>
      </c>
      <c r="U60" s="14">
        <v>1</v>
      </c>
      <c r="AE60" s="154">
        <v>6.6214540879541843</v>
      </c>
      <c r="AF60" s="154">
        <v>6.6946927832981746</v>
      </c>
      <c r="AG60" s="154">
        <v>6.7491704850782366</v>
      </c>
      <c r="AH60" s="154">
        <v>6.7393694612802317</v>
      </c>
      <c r="AI60" s="154">
        <v>6.7075557112866129</v>
      </c>
      <c r="AJ60" s="154">
        <v>6.5315033548384376</v>
      </c>
      <c r="AK60" s="154">
        <v>6.5777838403152602</v>
      </c>
      <c r="AL60" s="154">
        <v>6.5658519650219045</v>
      </c>
      <c r="AM60" s="154">
        <v>6.496648944780385</v>
      </c>
      <c r="AN60" s="154">
        <v>6.4702644718513564</v>
      </c>
      <c r="AO60" s="154">
        <v>6.4577306603947182</v>
      </c>
      <c r="AP60" s="154">
        <v>6.4133153582621647</v>
      </c>
      <c r="AQ60" s="154">
        <v>6.394557318627319</v>
      </c>
      <c r="AR60" s="154">
        <v>6.2613963182117613</v>
      </c>
      <c r="AS60" s="154">
        <v>6.2674814267023917</v>
      </c>
      <c r="AT60" s="154">
        <v>6.2351921132830572</v>
      </c>
      <c r="AU60" s="7"/>
      <c r="AV60" s="7"/>
      <c r="AW60" s="11" t="s">
        <v>146</v>
      </c>
      <c r="AX60" s="165">
        <f t="shared" si="38"/>
        <v>-0.32600628761565681</v>
      </c>
      <c r="AY60" s="8">
        <f t="shared" si="39"/>
        <v>0.61049452922368963</v>
      </c>
      <c r="BA60" s="11" t="s">
        <v>150</v>
      </c>
      <c r="BB60" s="8">
        <v>0.18607171670091882</v>
      </c>
      <c r="BC60" s="8">
        <v>0.8681865266962544</v>
      </c>
      <c r="BF60" s="31" t="s">
        <v>145</v>
      </c>
      <c r="BG60" s="32" t="s">
        <v>146</v>
      </c>
      <c r="BH60" s="40">
        <f t="shared" si="41"/>
        <v>0.36159141634417435</v>
      </c>
      <c r="BI60" s="40">
        <f t="shared" si="41"/>
        <v>0.36770684740539761</v>
      </c>
      <c r="BJ60" s="40">
        <f t="shared" si="41"/>
        <v>0.37225573550403279</v>
      </c>
      <c r="BK60" s="40">
        <f t="shared" si="41"/>
        <v>0.37143735001689937</v>
      </c>
      <c r="BL60" s="40">
        <f t="shared" si="41"/>
        <v>0.36878090189243218</v>
      </c>
      <c r="BM60" s="40">
        <f t="shared" si="41"/>
        <v>0.35408053012900953</v>
      </c>
      <c r="BN60" s="40">
        <f t="shared" si="41"/>
        <v>0.35794495066632426</v>
      </c>
      <c r="BO60" s="40">
        <f t="shared" si="41"/>
        <v>0.35694863907932906</v>
      </c>
      <c r="BP60" s="40">
        <f t="shared" si="41"/>
        <v>0.35117018688916213</v>
      </c>
      <c r="BQ60" s="40">
        <f t="shared" si="41"/>
        <v>0.34896708339958826</v>
      </c>
      <c r="BR60" s="40">
        <f t="shared" si="41"/>
        <v>0.34792051014295899</v>
      </c>
      <c r="BS60" s="40">
        <f t="shared" si="41"/>
        <v>0.34421183241489073</v>
      </c>
      <c r="BT60" s="40">
        <f t="shared" si="41"/>
        <v>0.34264553610538118</v>
      </c>
      <c r="BU60" s="40">
        <f t="shared" si="41"/>
        <v>0.33152659257068207</v>
      </c>
      <c r="BV60" s="40">
        <f t="shared" si="41"/>
        <v>0.33203469912964967</v>
      </c>
      <c r="BW60" s="40">
        <f t="shared" si="40"/>
        <v>0.32933854145913533</v>
      </c>
      <c r="BY60" s="31" t="s">
        <v>145</v>
      </c>
      <c r="BZ60" s="32" t="s">
        <v>146</v>
      </c>
      <c r="CA60" s="40">
        <f t="shared" si="21"/>
        <v>-2.619490826212495E-2</v>
      </c>
      <c r="CB60" s="40">
        <f t="shared" si="22"/>
        <v>-2.8122644359037885E-2</v>
      </c>
      <c r="CC60" s="40">
        <f t="shared" si="23"/>
        <v>-4.5643827946093063E-2</v>
      </c>
      <c r="CD60" s="40">
        <f t="shared" si="24"/>
        <v>-5.7797737947379579E-2</v>
      </c>
      <c r="CE60" s="40">
        <f t="shared" si="25"/>
        <v>-5.5348589534864434E-2</v>
      </c>
      <c r="CF60" s="40">
        <f t="shared" si="26"/>
        <v>-4.1124455307598229E-2</v>
      </c>
      <c r="CG60" s="40">
        <f t="shared" si="27"/>
        <v>-4.1318864960324608E-2</v>
      </c>
      <c r="CH60" s="40">
        <f t="shared" si="28"/>
        <v>-3.7102949039277688E-2</v>
      </c>
      <c r="CI60" s="40">
        <f t="shared" si="29"/>
        <v>-3.6512741049553266E-2</v>
      </c>
      <c r="CJ60" s="40">
        <f t="shared" si="30"/>
        <v>-3.7019420093154842E-2</v>
      </c>
      <c r="CK60" s="40">
        <f t="shared" si="31"/>
        <v>-3.8951261683552396E-2</v>
      </c>
      <c r="CL60" s="40">
        <f t="shared" si="32"/>
        <v>-4.2774247513388486E-2</v>
      </c>
      <c r="CM60" s="40">
        <f t="shared" si="33"/>
        <v>-4.8890569141394946E-2</v>
      </c>
      <c r="CN60" s="40">
        <f t="shared" si="34"/>
        <v>-2.4828906763798786E-2</v>
      </c>
      <c r="CO60" s="40">
        <f t="shared" si="35"/>
        <v>-2.5526223314292051E-2</v>
      </c>
      <c r="CP60" s="40">
        <f t="shared" si="36"/>
        <v>-3.4208628656227369E-2</v>
      </c>
      <c r="CR60" s="11"/>
      <c r="CS60" s="40"/>
    </row>
    <row r="61" spans="3:97">
      <c r="C61" s="150" t="s">
        <v>147</v>
      </c>
      <c r="D61" s="151" t="s">
        <v>148</v>
      </c>
      <c r="E61" s="159">
        <v>0.57489337573076682</v>
      </c>
      <c r="F61" s="159">
        <v>0.5885759155451411</v>
      </c>
      <c r="G61" s="159">
        <v>0.62520465227472355</v>
      </c>
      <c r="H61" s="159">
        <v>0.64973153788538451</v>
      </c>
      <c r="I61" s="159">
        <v>0.66871482004866778</v>
      </c>
      <c r="J61" s="159">
        <v>0.67407563843721463</v>
      </c>
      <c r="K61" s="159">
        <v>0.71915053198252521</v>
      </c>
      <c r="L61" s="159">
        <v>0.74378543129988994</v>
      </c>
      <c r="M61" s="159">
        <v>0.76015363071421005</v>
      </c>
      <c r="N61" s="159">
        <v>0.76838850813783699</v>
      </c>
      <c r="O61" s="159">
        <v>0.77127184619179201</v>
      </c>
      <c r="P61" s="159">
        <v>0.77058063731888859</v>
      </c>
      <c r="Q61" s="159">
        <v>0.77271412612708179</v>
      </c>
      <c r="R61" s="159">
        <v>0.76915733893621829</v>
      </c>
      <c r="S61" s="159">
        <v>0.76372733064841181</v>
      </c>
      <c r="T61" s="159">
        <v>0.76122571307390063</v>
      </c>
      <c r="U61" s="14">
        <v>4</v>
      </c>
      <c r="AE61" s="154">
        <v>8.9585305206153087</v>
      </c>
      <c r="AF61" s="154">
        <v>9.021818620099566</v>
      </c>
      <c r="AG61" s="154">
        <v>9.1357534721451277</v>
      </c>
      <c r="AH61" s="154">
        <v>9.1978534144655697</v>
      </c>
      <c r="AI61" s="154">
        <v>9.2041316662396166</v>
      </c>
      <c r="AJ61" s="154">
        <v>9.2998845106737953</v>
      </c>
      <c r="AK61" s="154">
        <v>9.3776853404056428</v>
      </c>
      <c r="AL61" s="154">
        <v>9.458803933670298</v>
      </c>
      <c r="AM61" s="154">
        <v>9.5324731840550001</v>
      </c>
      <c r="AN61" s="154">
        <v>9.6151494188518196</v>
      </c>
      <c r="AO61" s="154">
        <v>9.7140159177468757</v>
      </c>
      <c r="AP61" s="154">
        <v>9.8219638186525362</v>
      </c>
      <c r="AQ61" s="154">
        <v>9.8920572995004843</v>
      </c>
      <c r="AR61" s="154">
        <v>9.8401494230508568</v>
      </c>
      <c r="AS61" s="154">
        <v>9.688590990982215</v>
      </c>
      <c r="AT61" s="154">
        <v>9.7506530274527119</v>
      </c>
      <c r="AU61" s="7"/>
      <c r="AV61" s="7"/>
      <c r="AW61" s="11" t="s">
        <v>148</v>
      </c>
      <c r="AX61" s="165">
        <f t="shared" si="38"/>
        <v>3.4786777723922739E-2</v>
      </c>
      <c r="AY61" s="8">
        <f t="shared" si="39"/>
        <v>0.42513518695589303</v>
      </c>
      <c r="BA61" s="11" t="s">
        <v>331</v>
      </c>
      <c r="BB61" s="8">
        <v>0.19913101540120426</v>
      </c>
      <c r="BC61" s="8">
        <v>0.76987712063155944</v>
      </c>
      <c r="BF61" s="31" t="s">
        <v>147</v>
      </c>
      <c r="BG61" s="32" t="s">
        <v>148</v>
      </c>
      <c r="BH61" s="40">
        <f t="shared" si="41"/>
        <v>0.55673729847137832</v>
      </c>
      <c r="BI61" s="40">
        <f t="shared" si="41"/>
        <v>0.56202185477831379</v>
      </c>
      <c r="BJ61" s="40">
        <f t="shared" si="41"/>
        <v>0.57153541492411819</v>
      </c>
      <c r="BK61" s="40">
        <f t="shared" si="41"/>
        <v>0.5767207601078751</v>
      </c>
      <c r="BL61" s="40">
        <f t="shared" si="41"/>
        <v>0.57724499413100805</v>
      </c>
      <c r="BM61" s="40">
        <f t="shared" si="41"/>
        <v>0.58524035664126195</v>
      </c>
      <c r="BN61" s="40">
        <f t="shared" si="41"/>
        <v>0.59173672592387117</v>
      </c>
      <c r="BO61" s="40">
        <f t="shared" si="41"/>
        <v>0.59851012846146989</v>
      </c>
      <c r="BP61" s="40">
        <f t="shared" si="41"/>
        <v>0.60466151086859254</v>
      </c>
      <c r="BQ61" s="40">
        <f t="shared" si="41"/>
        <v>0.611564976474127</v>
      </c>
      <c r="BR61" s="40">
        <f t="shared" si="41"/>
        <v>0.61982032913186413</v>
      </c>
      <c r="BS61" s="40">
        <f t="shared" si="41"/>
        <v>0.62883397885748682</v>
      </c>
      <c r="BT61" s="40">
        <f t="shared" si="41"/>
        <v>0.63468678450829041</v>
      </c>
      <c r="BU61" s="40">
        <f t="shared" si="41"/>
        <v>0.6303524768247466</v>
      </c>
      <c r="BV61" s="40">
        <f t="shared" si="41"/>
        <v>0.61769734774701501</v>
      </c>
      <c r="BW61" s="40">
        <f t="shared" si="40"/>
        <v>0.62287952779230149</v>
      </c>
      <c r="BY61" s="31" t="s">
        <v>147</v>
      </c>
      <c r="BZ61" s="32" t="s">
        <v>148</v>
      </c>
      <c r="CA61" s="40">
        <f t="shared" si="21"/>
        <v>1.8156077259388503E-2</v>
      </c>
      <c r="CB61" s="40">
        <f t="shared" si="22"/>
        <v>2.6554060766827314E-2</v>
      </c>
      <c r="CC61" s="40">
        <f t="shared" si="23"/>
        <v>5.3669237350605359E-2</v>
      </c>
      <c r="CD61" s="40">
        <f t="shared" si="24"/>
        <v>7.3010777777509417E-2</v>
      </c>
      <c r="CE61" s="40">
        <f t="shared" si="25"/>
        <v>9.1469825917659731E-2</v>
      </c>
      <c r="CF61" s="40">
        <f t="shared" si="26"/>
        <v>8.8835281795952681E-2</v>
      </c>
      <c r="CG61" s="40">
        <f t="shared" si="27"/>
        <v>0.12741380605865404</v>
      </c>
      <c r="CH61" s="40">
        <f t="shared" si="28"/>
        <v>0.14527530283842005</v>
      </c>
      <c r="CI61" s="40">
        <f t="shared" si="29"/>
        <v>0.1554921198456175</v>
      </c>
      <c r="CJ61" s="40">
        <f t="shared" si="30"/>
        <v>0.15682353166370999</v>
      </c>
      <c r="CK61" s="40">
        <f t="shared" si="31"/>
        <v>0.15145151705992788</v>
      </c>
      <c r="CL61" s="40">
        <f t="shared" si="32"/>
        <v>0.14174665846140178</v>
      </c>
      <c r="CM61" s="40">
        <f t="shared" si="33"/>
        <v>0.13802734161879138</v>
      </c>
      <c r="CN61" s="40">
        <f t="shared" si="34"/>
        <v>0.13880486211147169</v>
      </c>
      <c r="CO61" s="40">
        <f t="shared" si="35"/>
        <v>0.14602998290139679</v>
      </c>
      <c r="CP61" s="40">
        <f t="shared" si="36"/>
        <v>0.13834618528159914</v>
      </c>
      <c r="CR61" s="11"/>
      <c r="CS61" s="40"/>
    </row>
    <row r="62" spans="3:97">
      <c r="C62" s="150" t="s">
        <v>149</v>
      </c>
      <c r="D62" s="151" t="s">
        <v>150</v>
      </c>
      <c r="E62" s="159">
        <v>0.33390892287325319</v>
      </c>
      <c r="F62" s="159">
        <v>0.35114805892268791</v>
      </c>
      <c r="G62" s="159">
        <v>0.37243777910555326</v>
      </c>
      <c r="H62" s="159">
        <v>0.38796036914937698</v>
      </c>
      <c r="I62" s="159">
        <v>0.36953045860270739</v>
      </c>
      <c r="J62" s="159">
        <v>0.38245040081360915</v>
      </c>
      <c r="K62" s="159">
        <v>0.37325789629826711</v>
      </c>
      <c r="L62" s="159">
        <v>0.37391168873276409</v>
      </c>
      <c r="M62" s="159">
        <v>0.37106478118443204</v>
      </c>
      <c r="N62" s="159">
        <v>0.4041607174213166</v>
      </c>
      <c r="O62" s="159">
        <v>0.37439143578206102</v>
      </c>
      <c r="P62" s="159">
        <v>0.3793920644851716</v>
      </c>
      <c r="Q62" s="159">
        <v>0.39456968209774823</v>
      </c>
      <c r="R62" s="159">
        <v>0.38505096146114637</v>
      </c>
      <c r="S62" s="159">
        <v>0.38609412849710856</v>
      </c>
      <c r="T62" s="159">
        <v>0.37406428185090013</v>
      </c>
      <c r="U62" s="14">
        <v>1</v>
      </c>
      <c r="AE62" s="154">
        <v>6.1861842731631018</v>
      </c>
      <c r="AF62" s="154">
        <v>6.2735443182869348</v>
      </c>
      <c r="AG62" s="154">
        <v>6.2758967304755284</v>
      </c>
      <c r="AH62" s="154">
        <v>6.2131534318841428</v>
      </c>
      <c r="AI62" s="154">
        <v>6.2365003730449349</v>
      </c>
      <c r="AJ62" s="154">
        <v>6.26874367460454</v>
      </c>
      <c r="AK62" s="154">
        <v>6.3220162593506011</v>
      </c>
      <c r="AL62" s="154">
        <v>6.3108432232966081</v>
      </c>
      <c r="AM62" s="154">
        <v>6.2629535264978378</v>
      </c>
      <c r="AN62" s="154">
        <v>6.3642440936202096</v>
      </c>
      <c r="AO62" s="154">
        <v>6.4499744821333964</v>
      </c>
      <c r="AP62" s="154">
        <v>6.5268415117327976</v>
      </c>
      <c r="AQ62" s="154">
        <v>6.609301551146312</v>
      </c>
      <c r="AR62" s="154">
        <v>6.6857147246318656</v>
      </c>
      <c r="AS62" s="154">
        <v>6.7434666091483022</v>
      </c>
      <c r="AT62" s="154">
        <v>6.7807556785757237</v>
      </c>
      <c r="AU62" s="7"/>
      <c r="AV62" s="7"/>
      <c r="AW62" s="11" t="s">
        <v>150</v>
      </c>
      <c r="AX62" s="165">
        <f t="shared" si="38"/>
        <v>1.221602643793236E-2</v>
      </c>
      <c r="AY62" s="8">
        <f t="shared" si="39"/>
        <v>3.4501371243475014E-2</v>
      </c>
      <c r="BA62" s="156" t="s">
        <v>50</v>
      </c>
      <c r="BB62" s="152">
        <v>0.19977852352135198</v>
      </c>
      <c r="BC62" s="152">
        <v>0.63992396886317227</v>
      </c>
      <c r="BF62" s="31" t="s">
        <v>149</v>
      </c>
      <c r="BG62" s="32" t="s">
        <v>150</v>
      </c>
      <c r="BH62" s="40">
        <f t="shared" si="41"/>
        <v>0.32524638680911899</v>
      </c>
      <c r="BI62" s="40">
        <f t="shared" si="41"/>
        <v>0.33254095057695909</v>
      </c>
      <c r="BJ62" s="40">
        <f t="shared" si="41"/>
        <v>0.33273737699470662</v>
      </c>
      <c r="BK62" s="40">
        <f t="shared" si="41"/>
        <v>0.32749831156232589</v>
      </c>
      <c r="BL62" s="40">
        <f t="shared" si="41"/>
        <v>0.32944778114925211</v>
      </c>
      <c r="BM62" s="40">
        <f t="shared" si="41"/>
        <v>0.33214009682947909</v>
      </c>
      <c r="BN62" s="40">
        <f t="shared" si="41"/>
        <v>0.33658835765577522</v>
      </c>
      <c r="BO62" s="40">
        <f t="shared" si="41"/>
        <v>0.33565540914526681</v>
      </c>
      <c r="BP62" s="40">
        <f t="shared" si="41"/>
        <v>0.33165661946256941</v>
      </c>
      <c r="BQ62" s="40">
        <f t="shared" si="41"/>
        <v>0.34011438181728748</v>
      </c>
      <c r="BR62" s="40">
        <f t="shared" si="41"/>
        <v>0.34727286925813861</v>
      </c>
      <c r="BS62" s="40">
        <f t="shared" si="41"/>
        <v>0.35369126622968861</v>
      </c>
      <c r="BT62" s="40">
        <f t="shared" si="41"/>
        <v>0.36057667952071704</v>
      </c>
      <c r="BU62" s="40">
        <f t="shared" si="41"/>
        <v>0.36695717950676077</v>
      </c>
      <c r="BV62" s="40">
        <f t="shared" si="41"/>
        <v>0.37177946186388322</v>
      </c>
      <c r="BW62" s="40">
        <f t="shared" si="40"/>
        <v>0.37489309916107294</v>
      </c>
      <c r="BY62" s="31" t="s">
        <v>149</v>
      </c>
      <c r="BZ62" s="32" t="s">
        <v>150</v>
      </c>
      <c r="CA62" s="40">
        <f t="shared" si="21"/>
        <v>8.6625360641341964E-3</v>
      </c>
      <c r="CB62" s="40">
        <f t="shared" si="22"/>
        <v>1.8607108345728818E-2</v>
      </c>
      <c r="CC62" s="40">
        <f t="shared" si="23"/>
        <v>3.9700402110846633E-2</v>
      </c>
      <c r="CD62" s="40">
        <f t="shared" si="24"/>
        <v>6.0462057587051088E-2</v>
      </c>
      <c r="CE62" s="40">
        <f t="shared" si="25"/>
        <v>4.0082677453455284E-2</v>
      </c>
      <c r="CF62" s="40">
        <f t="shared" si="26"/>
        <v>5.0310303984130056E-2</v>
      </c>
      <c r="CG62" s="40">
        <f t="shared" si="27"/>
        <v>3.6669538642491895E-2</v>
      </c>
      <c r="CH62" s="40">
        <f t="shared" si="28"/>
        <v>3.8256279587497277E-2</v>
      </c>
      <c r="CI62" s="40">
        <f t="shared" si="29"/>
        <v>3.9408161721862622E-2</v>
      </c>
      <c r="CJ62" s="40">
        <f t="shared" si="30"/>
        <v>6.4046335604029114E-2</v>
      </c>
      <c r="CK62" s="40">
        <f t="shared" si="31"/>
        <v>2.7118566523922416E-2</v>
      </c>
      <c r="CL62" s="40">
        <f t="shared" si="32"/>
        <v>2.5700798255482993E-2</v>
      </c>
      <c r="CM62" s="40">
        <f t="shared" si="33"/>
        <v>3.3993002577031195E-2</v>
      </c>
      <c r="CN62" s="40">
        <f t="shared" si="34"/>
        <v>1.8093781954385602E-2</v>
      </c>
      <c r="CO62" s="40">
        <f t="shared" si="35"/>
        <v>1.4314666633225337E-2</v>
      </c>
      <c r="CP62" s="40">
        <f t="shared" si="36"/>
        <v>-8.2881731017281357E-4</v>
      </c>
      <c r="CR62" s="11"/>
      <c r="CS62" s="40"/>
    </row>
    <row r="63" spans="3:97">
      <c r="C63" s="150" t="s">
        <v>151</v>
      </c>
      <c r="D63" s="151" t="s">
        <v>152</v>
      </c>
      <c r="E63" s="159">
        <v>0.5138915189777723</v>
      </c>
      <c r="F63" s="159">
        <v>0.5278462937819004</v>
      </c>
      <c r="G63" s="159">
        <v>0.53325019124088069</v>
      </c>
      <c r="H63" s="159">
        <v>0.53651651588929261</v>
      </c>
      <c r="I63" s="159">
        <v>0.51780420219009615</v>
      </c>
      <c r="J63" s="159">
        <v>0.49592222983491091</v>
      </c>
      <c r="K63" s="159">
        <v>0.50001710036757763</v>
      </c>
      <c r="L63" s="159">
        <v>0.51390065614436176</v>
      </c>
      <c r="M63" s="159">
        <v>0.52091648858695705</v>
      </c>
      <c r="N63" s="159">
        <v>0.54177764572797671</v>
      </c>
      <c r="O63" s="159">
        <v>0.52559900375927981</v>
      </c>
      <c r="P63" s="159">
        <v>0.51982822870310696</v>
      </c>
      <c r="Q63" s="159">
        <v>0.53202673991840777</v>
      </c>
      <c r="R63" s="159">
        <v>0.54074148317752757</v>
      </c>
      <c r="S63" s="159">
        <v>0.51932333137967024</v>
      </c>
      <c r="T63" s="159">
        <v>0.5167516698352097</v>
      </c>
      <c r="U63" s="14">
        <v>3</v>
      </c>
      <c r="AE63" s="154">
        <v>8.2158613189847483</v>
      </c>
      <c r="AF63" s="154">
        <v>8.2523632161078897</v>
      </c>
      <c r="AG63" s="154">
        <v>8.2208737824153264</v>
      </c>
      <c r="AH63" s="154">
        <v>8.225494117435117</v>
      </c>
      <c r="AI63" s="154">
        <v>8.3021302472649836</v>
      </c>
      <c r="AJ63" s="154">
        <v>8.2776061340137339</v>
      </c>
      <c r="AK63" s="154">
        <v>8.2903882664740927</v>
      </c>
      <c r="AL63" s="154">
        <v>8.3153078446619215</v>
      </c>
      <c r="AM63" s="154">
        <v>8.3189617296179943</v>
      </c>
      <c r="AN63" s="154">
        <v>8.3643953072758368</v>
      </c>
      <c r="AO63" s="154">
        <v>8.3651186708428504</v>
      </c>
      <c r="AP63" s="154">
        <v>8.3775794113009177</v>
      </c>
      <c r="AQ63" s="154">
        <v>8.3621165071607457</v>
      </c>
      <c r="AR63" s="154">
        <v>8.3577593960111987</v>
      </c>
      <c r="AS63" s="154">
        <v>8.3211912579822958</v>
      </c>
      <c r="AT63" s="154">
        <v>8.3320065183537597</v>
      </c>
      <c r="AU63" s="7"/>
      <c r="AV63" s="7"/>
      <c r="AW63" s="11" t="s">
        <v>152</v>
      </c>
      <c r="AX63" s="165">
        <f t="shared" si="38"/>
        <v>0.63413843641141765</v>
      </c>
      <c r="AY63" s="8">
        <f t="shared" si="39"/>
        <v>0.81350632448864102</v>
      </c>
      <c r="BA63" s="11" t="s">
        <v>341</v>
      </c>
      <c r="BB63" s="8">
        <v>0.20023028446756103</v>
      </c>
      <c r="BC63" s="8">
        <v>0.15710228733266046</v>
      </c>
      <c r="BF63" s="31" t="s">
        <v>151</v>
      </c>
      <c r="BG63" s="32" t="s">
        <v>152</v>
      </c>
      <c r="BH63" s="40">
        <f t="shared" si="41"/>
        <v>0.49472442013522644</v>
      </c>
      <c r="BI63" s="40">
        <f t="shared" si="41"/>
        <v>0.49777232854500886</v>
      </c>
      <c r="BJ63" s="40">
        <f t="shared" si="41"/>
        <v>0.49514296083167975</v>
      </c>
      <c r="BK63" s="40">
        <f t="shared" si="41"/>
        <v>0.49552875880583225</v>
      </c>
      <c r="BL63" s="40">
        <f t="shared" si="41"/>
        <v>0.50192787564662611</v>
      </c>
      <c r="BM63" s="40">
        <f t="shared" si="41"/>
        <v>0.49988011219014683</v>
      </c>
      <c r="BN63" s="40">
        <f t="shared" si="41"/>
        <v>0.50094742025058681</v>
      </c>
      <c r="BO63" s="40">
        <f t="shared" si="41"/>
        <v>0.50302820502927048</v>
      </c>
      <c r="BP63" s="40">
        <f t="shared" si="41"/>
        <v>0.50333330442310253</v>
      </c>
      <c r="BQ63" s="40">
        <f t="shared" si="41"/>
        <v>0.50712700815753242</v>
      </c>
      <c r="BR63" s="40">
        <f t="shared" si="41"/>
        <v>0.50718740901537807</v>
      </c>
      <c r="BS63" s="40">
        <f t="shared" si="41"/>
        <v>0.50822788084362669</v>
      </c>
      <c r="BT63" s="40">
        <f t="shared" si="41"/>
        <v>0.50693672834792225</v>
      </c>
      <c r="BU63" s="40">
        <f t="shared" si="41"/>
        <v>0.50657290956693513</v>
      </c>
      <c r="BV63" s="40">
        <f t="shared" si="41"/>
        <v>0.50351947004152176</v>
      </c>
      <c r="BW63" s="40">
        <f t="shared" si="40"/>
        <v>0.50442254428253896</v>
      </c>
      <c r="BY63" s="31" t="s">
        <v>151</v>
      </c>
      <c r="BZ63" s="32" t="s">
        <v>152</v>
      </c>
      <c r="CA63" s="40">
        <f t="shared" si="21"/>
        <v>1.916709884254586E-2</v>
      </c>
      <c r="CB63" s="40">
        <f t="shared" si="22"/>
        <v>3.0073965236891542E-2</v>
      </c>
      <c r="CC63" s="40">
        <f t="shared" si="23"/>
        <v>3.8107230409200943E-2</v>
      </c>
      <c r="CD63" s="40">
        <f t="shared" si="24"/>
        <v>4.0987757083460363E-2</v>
      </c>
      <c r="CE63" s="40">
        <f t="shared" si="25"/>
        <v>1.5876326543470043E-2</v>
      </c>
      <c r="CF63" s="40">
        <f t="shared" si="26"/>
        <v>-3.9578823552359199E-3</v>
      </c>
      <c r="CG63" s="40">
        <f t="shared" si="27"/>
        <v>-9.3031988300917856E-4</v>
      </c>
      <c r="CH63" s="40">
        <f t="shared" si="28"/>
        <v>1.0872451115091275E-2</v>
      </c>
      <c r="CI63" s="40">
        <f t="shared" si="29"/>
        <v>1.7583184163854515E-2</v>
      </c>
      <c r="CJ63" s="40">
        <f t="shared" si="30"/>
        <v>3.4650637570444287E-2</v>
      </c>
      <c r="CK63" s="40">
        <f t="shared" si="31"/>
        <v>1.8411594743901749E-2</v>
      </c>
      <c r="CL63" s="40">
        <f t="shared" si="32"/>
        <v>1.1600347859480276E-2</v>
      </c>
      <c r="CM63" s="40">
        <f t="shared" si="33"/>
        <v>2.5090011570485515E-2</v>
      </c>
      <c r="CN63" s="40">
        <f t="shared" si="34"/>
        <v>3.4168573610592445E-2</v>
      </c>
      <c r="CO63" s="40">
        <f t="shared" si="35"/>
        <v>1.5803861338148484E-2</v>
      </c>
      <c r="CP63" s="40">
        <f t="shared" si="36"/>
        <v>1.2329125552670739E-2</v>
      </c>
      <c r="CR63" s="11"/>
      <c r="CS63" s="40"/>
    </row>
    <row r="64" spans="3:97">
      <c r="C64" s="150" t="s">
        <v>153</v>
      </c>
      <c r="D64" s="151" t="s">
        <v>154</v>
      </c>
      <c r="E64" s="159">
        <v>0.69546450944819938</v>
      </c>
      <c r="F64" s="159">
        <v>0.71066068321519094</v>
      </c>
      <c r="G64" s="159">
        <v>0.72843239942455285</v>
      </c>
      <c r="H64" s="159">
        <v>0.73082647906386966</v>
      </c>
      <c r="I64" s="159">
        <v>0.73913881386190983</v>
      </c>
      <c r="J64" s="159">
        <v>0.74991072132107162</v>
      </c>
      <c r="K64" s="159">
        <v>0.7663599670579363</v>
      </c>
      <c r="L64" s="159">
        <v>0.78978343975323451</v>
      </c>
      <c r="M64" s="159">
        <v>0.79105310632540371</v>
      </c>
      <c r="N64" s="159">
        <v>0.79425020034310423</v>
      </c>
      <c r="O64" s="159">
        <v>0.79081277507849013</v>
      </c>
      <c r="P64" s="159">
        <v>0.80380890676306316</v>
      </c>
      <c r="Q64" s="159">
        <v>0.80658339927124922</v>
      </c>
      <c r="R64" s="159">
        <v>0.80879224228324031</v>
      </c>
      <c r="S64" s="159">
        <v>0.80543743557253422</v>
      </c>
      <c r="T64" s="159">
        <v>0.80668206753264171</v>
      </c>
      <c r="U64" s="14">
        <v>5</v>
      </c>
      <c r="AE64" s="154">
        <v>9.9939476040767428</v>
      </c>
      <c r="AF64" s="154">
        <v>10.025844063579065</v>
      </c>
      <c r="AG64" s="154">
        <v>10.083146548773577</v>
      </c>
      <c r="AH64" s="154">
        <v>10.129555936189417</v>
      </c>
      <c r="AI64" s="154">
        <v>10.165423664919107</v>
      </c>
      <c r="AJ64" s="154">
        <v>10.215391038058048</v>
      </c>
      <c r="AK64" s="154">
        <v>10.235716773468344</v>
      </c>
      <c r="AL64" s="154">
        <v>10.251338990907287</v>
      </c>
      <c r="AM64" s="154">
        <v>10.268768749205364</v>
      </c>
      <c r="AN64" s="154">
        <v>10.306171523347794</v>
      </c>
      <c r="AO64" s="154">
        <v>10.331500708133749</v>
      </c>
      <c r="AP64" s="154">
        <v>10.370814422722271</v>
      </c>
      <c r="AQ64" s="154">
        <v>10.418520669536852</v>
      </c>
      <c r="AR64" s="154">
        <v>10.423043887688365</v>
      </c>
      <c r="AS64" s="154">
        <v>10.334765251650881</v>
      </c>
      <c r="AT64" s="154">
        <v>10.36274465107295</v>
      </c>
      <c r="AU64" s="7"/>
      <c r="AV64" s="7"/>
      <c r="AW64" s="11" t="s">
        <v>154</v>
      </c>
      <c r="AX64" s="165">
        <f t="shared" si="38"/>
        <v>0.20175716781763406</v>
      </c>
      <c r="AY64" s="8">
        <f t="shared" si="39"/>
        <v>0.82922286270669376</v>
      </c>
      <c r="BA64" s="11" t="s">
        <v>399</v>
      </c>
      <c r="BB64" s="8">
        <v>0.2004857035308254</v>
      </c>
      <c r="BC64" s="8">
        <v>8.6263405233596574E-2</v>
      </c>
      <c r="BF64" s="31" t="s">
        <v>153</v>
      </c>
      <c r="BG64" s="32" t="s">
        <v>154</v>
      </c>
      <c r="BH64" s="40">
        <f t="shared" si="41"/>
        <v>0.64319462494040802</v>
      </c>
      <c r="BI64" s="40">
        <f t="shared" si="41"/>
        <v>0.64585797930885191</v>
      </c>
      <c r="BJ64" s="40">
        <f t="shared" si="41"/>
        <v>0.65064273682259366</v>
      </c>
      <c r="BK64" s="40">
        <f t="shared" si="41"/>
        <v>0.65451792067181636</v>
      </c>
      <c r="BL64" s="40">
        <f t="shared" si="41"/>
        <v>0.65751287602074548</v>
      </c>
      <c r="BM64" s="40">
        <f t="shared" si="41"/>
        <v>0.66168515167784703</v>
      </c>
      <c r="BN64" s="40">
        <f t="shared" si="41"/>
        <v>0.66338235058460671</v>
      </c>
      <c r="BO64" s="40">
        <f t="shared" si="41"/>
        <v>0.66468680574075856</v>
      </c>
      <c r="BP64" s="40">
        <f t="shared" si="41"/>
        <v>0.66614219055864787</v>
      </c>
      <c r="BQ64" s="40">
        <f t="shared" si="41"/>
        <v>0.66926532219954082</v>
      </c>
      <c r="BR64" s="40">
        <f t="shared" si="41"/>
        <v>0.67138030912916813</v>
      </c>
      <c r="BS64" s="40">
        <f t="shared" si="41"/>
        <v>0.67466300429730963</v>
      </c>
      <c r="BT64" s="40">
        <f t="shared" si="41"/>
        <v>0.6786464759063271</v>
      </c>
      <c r="BU64" s="40">
        <f t="shared" si="41"/>
        <v>0.67902416462197857</v>
      </c>
      <c r="BV64" s="40">
        <f t="shared" si="41"/>
        <v>0.6716528985128486</v>
      </c>
      <c r="BW64" s="40">
        <f t="shared" si="40"/>
        <v>0.67398917836459127</v>
      </c>
      <c r="BY64" s="31" t="s">
        <v>153</v>
      </c>
      <c r="BZ64" s="32" t="s">
        <v>154</v>
      </c>
      <c r="CA64" s="40">
        <f t="shared" si="21"/>
        <v>5.2269884507791353E-2</v>
      </c>
      <c r="CB64" s="40">
        <f t="shared" si="22"/>
        <v>6.4802703906339021E-2</v>
      </c>
      <c r="CC64" s="40">
        <f t="shared" si="23"/>
        <v>7.7789662601959186E-2</v>
      </c>
      <c r="CD64" s="40">
        <f t="shared" si="24"/>
        <v>7.6308558392053305E-2</v>
      </c>
      <c r="CE64" s="40">
        <f t="shared" si="25"/>
        <v>8.1625937841164342E-2</v>
      </c>
      <c r="CF64" s="40">
        <f t="shared" si="26"/>
        <v>8.8225569643224588E-2</v>
      </c>
      <c r="CG64" s="40">
        <f t="shared" si="27"/>
        <v>0.10297761647332959</v>
      </c>
      <c r="CH64" s="40">
        <f t="shared" si="28"/>
        <v>0.12509663401247595</v>
      </c>
      <c r="CI64" s="40">
        <f t="shared" si="29"/>
        <v>0.12491091576675584</v>
      </c>
      <c r="CJ64" s="40">
        <f t="shared" si="30"/>
        <v>0.1249848781435634</v>
      </c>
      <c r="CK64" s="40">
        <f t="shared" si="31"/>
        <v>0.119432465949322</v>
      </c>
      <c r="CL64" s="40">
        <f t="shared" si="32"/>
        <v>0.12914590246575353</v>
      </c>
      <c r="CM64" s="40">
        <f t="shared" si="33"/>
        <v>0.12793692336492213</v>
      </c>
      <c r="CN64" s="40">
        <f t="shared" si="34"/>
        <v>0.12976807766126175</v>
      </c>
      <c r="CO64" s="40">
        <f t="shared" si="35"/>
        <v>0.13378453705968563</v>
      </c>
      <c r="CP64" s="40">
        <f t="shared" si="36"/>
        <v>0.13269288916805044</v>
      </c>
      <c r="CR64" s="11"/>
      <c r="CS64" s="40"/>
    </row>
    <row r="65" spans="3:97">
      <c r="C65" s="150" t="s">
        <v>155</v>
      </c>
      <c r="D65" s="151" t="s">
        <v>156</v>
      </c>
      <c r="E65" s="159">
        <v>0.63015907282509309</v>
      </c>
      <c r="F65" s="159">
        <v>0.63018986283922718</v>
      </c>
      <c r="G65" s="159">
        <v>0.62071604219174326</v>
      </c>
      <c r="H65" s="159">
        <v>0.62438753523597712</v>
      </c>
      <c r="I65" s="159">
        <v>0.63823770410560021</v>
      </c>
      <c r="J65" s="159">
        <v>0.63824214725806117</v>
      </c>
      <c r="K65" s="159">
        <v>0.65009756430202914</v>
      </c>
      <c r="L65" s="159">
        <v>0.65038891611601135</v>
      </c>
      <c r="M65" s="159">
        <v>0.65749420686368232</v>
      </c>
      <c r="N65" s="159">
        <v>0.6802063145102234</v>
      </c>
      <c r="O65" s="159">
        <v>0.68031058077090034</v>
      </c>
      <c r="P65" s="159">
        <v>0.68566651212025442</v>
      </c>
      <c r="Q65" s="159">
        <v>0.68821702879106395</v>
      </c>
      <c r="R65" s="159">
        <v>0.70506156183523006</v>
      </c>
      <c r="S65" s="159">
        <v>0.698389076627836</v>
      </c>
      <c r="T65" s="159">
        <v>0.70155677195163191</v>
      </c>
      <c r="U65" s="14">
        <v>5</v>
      </c>
      <c r="AE65" s="154">
        <v>10.135451214331791</v>
      </c>
      <c r="AF65" s="154">
        <v>10.143037885477399</v>
      </c>
      <c r="AG65" s="154">
        <v>10.161711577394767</v>
      </c>
      <c r="AH65" s="154">
        <v>10.19255176409256</v>
      </c>
      <c r="AI65" s="154">
        <v>10.220862524888153</v>
      </c>
      <c r="AJ65" s="154">
        <v>10.254260545445792</v>
      </c>
      <c r="AK65" s="154">
        <v>10.267293537612019</v>
      </c>
      <c r="AL65" s="154">
        <v>10.270399576437654</v>
      </c>
      <c r="AM65" s="154">
        <v>10.271734058934852</v>
      </c>
      <c r="AN65" s="154">
        <v>10.289805390461504</v>
      </c>
      <c r="AO65" s="154">
        <v>10.302556257632466</v>
      </c>
      <c r="AP65" s="154">
        <v>10.316499005398322</v>
      </c>
      <c r="AQ65" s="154">
        <v>10.330409644971528</v>
      </c>
      <c r="AR65" s="154">
        <v>10.326972953197277</v>
      </c>
      <c r="AS65" s="154">
        <v>10.294772096267517</v>
      </c>
      <c r="AT65" s="154">
        <v>10.308311334079866</v>
      </c>
      <c r="AU65" s="7"/>
      <c r="AV65" s="7"/>
      <c r="AW65" s="11" t="s">
        <v>156</v>
      </c>
      <c r="AX65" s="165">
        <f t="shared" si="38"/>
        <v>0.28690600715311532</v>
      </c>
      <c r="AY65" s="8">
        <f t="shared" si="39"/>
        <v>0.78316540200606544</v>
      </c>
      <c r="BA65" s="11" t="s">
        <v>192</v>
      </c>
      <c r="BB65" s="8">
        <v>0.20099405818868266</v>
      </c>
      <c r="BC65" s="8">
        <v>0.76329647811341861</v>
      </c>
      <c r="BF65" s="31" t="s">
        <v>155</v>
      </c>
      <c r="BG65" s="32" t="s">
        <v>156</v>
      </c>
      <c r="BH65" s="40">
        <f t="shared" si="41"/>
        <v>0.65501017639670456</v>
      </c>
      <c r="BI65" s="40">
        <f t="shared" si="41"/>
        <v>0.65564366343736291</v>
      </c>
      <c r="BJ65" s="40">
        <f t="shared" si="41"/>
        <v>0.65720291671246311</v>
      </c>
      <c r="BK65" s="40">
        <f t="shared" si="41"/>
        <v>0.6597780723017288</v>
      </c>
      <c r="BL65" s="40">
        <f t="shared" si="41"/>
        <v>0.66214202082816076</v>
      </c>
      <c r="BM65" s="40">
        <f t="shared" si="41"/>
        <v>0.6649307555447237</v>
      </c>
      <c r="BN65" s="40">
        <f t="shared" si="41"/>
        <v>0.66601901039060363</v>
      </c>
      <c r="BO65" s="40">
        <f t="shared" si="41"/>
        <v>0.6662783646325442</v>
      </c>
      <c r="BP65" s="40">
        <f t="shared" si="41"/>
        <v>0.66638979392106013</v>
      </c>
      <c r="BQ65" s="40">
        <f t="shared" si="41"/>
        <v>0.66789875010353561</v>
      </c>
      <c r="BR65" s="40">
        <f t="shared" si="41"/>
        <v>0.66896344751231085</v>
      </c>
      <c r="BS65" s="40">
        <f t="shared" si="41"/>
        <v>0.67012766695075987</v>
      </c>
      <c r="BT65" s="40">
        <f t="shared" si="41"/>
        <v>0.6712892053551226</v>
      </c>
      <c r="BU65" s="40">
        <f t="shared" si="41"/>
        <v>0.67100224159197264</v>
      </c>
      <c r="BV65" s="40">
        <f t="shared" si="41"/>
        <v>0.66831347003833763</v>
      </c>
      <c r="BW65" s="40">
        <f t="shared" si="40"/>
        <v>0.66944399639566876</v>
      </c>
      <c r="BY65" s="31" t="s">
        <v>155</v>
      </c>
      <c r="BZ65" s="32" t="s">
        <v>156</v>
      </c>
      <c r="CA65" s="40">
        <f t="shared" si="21"/>
        <v>-2.4851103571611466E-2</v>
      </c>
      <c r="CB65" s="40">
        <f t="shared" si="22"/>
        <v>-2.5453800598135734E-2</v>
      </c>
      <c r="CC65" s="40">
        <f t="shared" si="23"/>
        <v>-3.6486874520719859E-2</v>
      </c>
      <c r="CD65" s="40">
        <f t="shared" si="24"/>
        <v>-3.5390537065751682E-2</v>
      </c>
      <c r="CE65" s="40">
        <f t="shared" si="25"/>
        <v>-2.3904316722560548E-2</v>
      </c>
      <c r="CF65" s="40">
        <f t="shared" si="26"/>
        <v>-2.668860828666253E-2</v>
      </c>
      <c r="CG65" s="40">
        <f t="shared" si="27"/>
        <v>-1.5921446088574487E-2</v>
      </c>
      <c r="CH65" s="40">
        <f t="shared" si="28"/>
        <v>-1.5889448516532845E-2</v>
      </c>
      <c r="CI65" s="40">
        <f t="shared" si="29"/>
        <v>-8.8955870573778073E-3</v>
      </c>
      <c r="CJ65" s="40">
        <f t="shared" si="30"/>
        <v>1.2307564406687788E-2</v>
      </c>
      <c r="CK65" s="40">
        <f t="shared" si="31"/>
        <v>1.1347133258589492E-2</v>
      </c>
      <c r="CL65" s="40">
        <f t="shared" si="32"/>
        <v>1.5538845169494553E-2</v>
      </c>
      <c r="CM65" s="40">
        <f t="shared" si="33"/>
        <v>1.6927823435941347E-2</v>
      </c>
      <c r="CN65" s="40">
        <f t="shared" si="34"/>
        <v>3.4059320243257418E-2</v>
      </c>
      <c r="CO65" s="40">
        <f t="shared" si="35"/>
        <v>3.0075606589498372E-2</v>
      </c>
      <c r="CP65" s="40">
        <f t="shared" si="36"/>
        <v>3.2112775555963147E-2</v>
      </c>
      <c r="CR65" s="11"/>
      <c r="CS65" s="40"/>
    </row>
    <row r="66" spans="3:97">
      <c r="C66" s="150" t="s">
        <v>157</v>
      </c>
      <c r="D66" s="151" t="s">
        <v>158</v>
      </c>
      <c r="E66" s="159">
        <v>0.42130420040611688</v>
      </c>
      <c r="F66" s="159">
        <v>0.41191916461618172</v>
      </c>
      <c r="G66" s="159">
        <v>0.44123094786731737</v>
      </c>
      <c r="H66" s="159">
        <v>0.45613899800748237</v>
      </c>
      <c r="I66" s="159">
        <v>0.46897007648680511</v>
      </c>
      <c r="J66" s="159">
        <v>0.46811144669183241</v>
      </c>
      <c r="K66" s="159">
        <v>0.45152917694825839</v>
      </c>
      <c r="L66" s="159">
        <v>0.47156424161433808</v>
      </c>
      <c r="M66" s="159">
        <v>0.46694395446877324</v>
      </c>
      <c r="N66" s="159">
        <v>0.46899584670060024</v>
      </c>
      <c r="O66" s="159">
        <v>0.46840829302431664</v>
      </c>
      <c r="P66" s="159">
        <v>0.46728072273022436</v>
      </c>
      <c r="Q66" s="159">
        <v>0.47995780871888544</v>
      </c>
      <c r="R66" s="159">
        <v>0.4815509548667834</v>
      </c>
      <c r="S66" s="159">
        <v>0.48196386880397479</v>
      </c>
      <c r="T66" s="159">
        <v>0.48532230175465046</v>
      </c>
      <c r="U66" s="14">
        <v>3</v>
      </c>
      <c r="AE66" s="154">
        <v>9.6090527601639302</v>
      </c>
      <c r="AF66" s="154">
        <v>9.6164595855361785</v>
      </c>
      <c r="AG66" s="154">
        <v>9.6453766365858211</v>
      </c>
      <c r="AH66" s="154">
        <v>9.6539320908407085</v>
      </c>
      <c r="AI66" s="154">
        <v>9.5358549886491755</v>
      </c>
      <c r="AJ66" s="154">
        <v>9.4933542655051948</v>
      </c>
      <c r="AK66" s="154">
        <v>9.4919417183569941</v>
      </c>
      <c r="AL66" s="154">
        <v>9.467709612397277</v>
      </c>
      <c r="AM66" s="154">
        <v>9.4714128960494683</v>
      </c>
      <c r="AN66" s="154">
        <v>9.4646922856781153</v>
      </c>
      <c r="AO66" s="154">
        <v>9.4748961836183199</v>
      </c>
      <c r="AP66" s="154">
        <v>9.4675529072323723</v>
      </c>
      <c r="AQ66" s="154">
        <v>9.5029516694237408</v>
      </c>
      <c r="AR66" s="154">
        <v>9.5075606157258186</v>
      </c>
      <c r="AS66" s="154">
        <v>9.4798762478281358</v>
      </c>
      <c r="AT66" s="154">
        <v>9.4677756043908765</v>
      </c>
      <c r="AU66" s="7"/>
      <c r="AV66" s="7"/>
      <c r="AW66" s="11" t="s">
        <v>158</v>
      </c>
      <c r="AX66" s="165" t="e">
        <f t="shared" si="38"/>
        <v>#N/A</v>
      </c>
      <c r="AY66" s="8" t="e">
        <f t="shared" si="39"/>
        <v>#N/A</v>
      </c>
      <c r="BA66" s="11" t="s">
        <v>111</v>
      </c>
      <c r="BB66" s="8">
        <v>0.20779572542994515</v>
      </c>
      <c r="BC66" s="8">
        <v>0.78207903633504827</v>
      </c>
      <c r="BF66" s="31" t="s">
        <v>157</v>
      </c>
      <c r="BG66" s="32" t="s">
        <v>158</v>
      </c>
      <c r="BH66" s="40">
        <f t="shared" si="41"/>
        <v>0.61105590547368815</v>
      </c>
      <c r="BI66" s="40">
        <f t="shared" si="41"/>
        <v>0.61167437539227087</v>
      </c>
      <c r="BJ66" s="40">
        <f t="shared" si="41"/>
        <v>0.61408894915491608</v>
      </c>
      <c r="BK66" s="40">
        <f t="shared" si="41"/>
        <v>0.61480332958519923</v>
      </c>
      <c r="BL66" s="40">
        <f t="shared" si="41"/>
        <v>0.60494389155220618</v>
      </c>
      <c r="BM66" s="40">
        <f t="shared" si="41"/>
        <v>0.60139508116968377</v>
      </c>
      <c r="BN66" s="40">
        <f t="shared" si="41"/>
        <v>0.60127713348280898</v>
      </c>
      <c r="BO66" s="40">
        <f t="shared" si="41"/>
        <v>0.59925375263517267</v>
      </c>
      <c r="BP66" s="40">
        <f t="shared" si="41"/>
        <v>0.5995629768201306</v>
      </c>
      <c r="BQ66" s="40">
        <f t="shared" si="41"/>
        <v>0.59900180585412266</v>
      </c>
      <c r="BR66" s="40">
        <f t="shared" si="41"/>
        <v>0.59985383133212977</v>
      </c>
      <c r="BS66" s="40">
        <f t="shared" si="41"/>
        <v>0.59924066775390306</v>
      </c>
      <c r="BT66" s="40">
        <f t="shared" si="41"/>
        <v>0.60219646439688235</v>
      </c>
      <c r="BU66" s="40">
        <f t="shared" si="41"/>
        <v>0.60258131141310589</v>
      </c>
      <c r="BV66" s="40">
        <f t="shared" si="41"/>
        <v>0.60026966669364934</v>
      </c>
      <c r="BW66" s="40">
        <f t="shared" si="40"/>
        <v>0.59925926296663823</v>
      </c>
      <c r="BY66" s="31" t="s">
        <v>157</v>
      </c>
      <c r="BZ66" s="32" t="s">
        <v>158</v>
      </c>
      <c r="CA66" s="40">
        <f t="shared" si="21"/>
        <v>-0.18975170506757127</v>
      </c>
      <c r="CB66" s="40">
        <f t="shared" si="22"/>
        <v>-0.19975521077608915</v>
      </c>
      <c r="CC66" s="40">
        <f t="shared" si="23"/>
        <v>-0.17285800128759871</v>
      </c>
      <c r="CD66" s="40">
        <f t="shared" si="24"/>
        <v>-0.15866433157771687</v>
      </c>
      <c r="CE66" s="40">
        <f t="shared" si="25"/>
        <v>-0.13597381506540107</v>
      </c>
      <c r="CF66" s="40">
        <f t="shared" si="26"/>
        <v>-0.13328363447785135</v>
      </c>
      <c r="CG66" s="40">
        <f t="shared" si="27"/>
        <v>-0.14974795653455059</v>
      </c>
      <c r="CH66" s="40">
        <f t="shared" si="28"/>
        <v>-0.12768951102083459</v>
      </c>
      <c r="CI66" s="40">
        <f t="shared" si="29"/>
        <v>-0.13261902235135736</v>
      </c>
      <c r="CJ66" s="40">
        <f t="shared" si="30"/>
        <v>-0.13000595915352242</v>
      </c>
      <c r="CK66" s="40">
        <f t="shared" si="31"/>
        <v>-0.13144553830781314</v>
      </c>
      <c r="CL66" s="40">
        <f t="shared" si="32"/>
        <v>-0.13195994502367869</v>
      </c>
      <c r="CM66" s="40">
        <f t="shared" si="33"/>
        <v>-0.12223865567799691</v>
      </c>
      <c r="CN66" s="40">
        <f t="shared" si="34"/>
        <v>-0.12103035654632249</v>
      </c>
      <c r="CO66" s="40">
        <f t="shared" si="35"/>
        <v>-0.11830579788967455</v>
      </c>
      <c r="CP66" s="40">
        <f t="shared" si="36"/>
        <v>-0.11393696121198776</v>
      </c>
      <c r="CR66" s="11"/>
      <c r="CS66" s="40"/>
    </row>
    <row r="67" spans="3:97">
      <c r="C67" s="150" t="s">
        <v>159</v>
      </c>
      <c r="D67" s="151" t="s">
        <v>160</v>
      </c>
      <c r="E67" s="159" t="e">
        <v>#N/A</v>
      </c>
      <c r="F67" s="159" t="e">
        <v>#N/A</v>
      </c>
      <c r="G67" s="159" t="e">
        <v>#N/A</v>
      </c>
      <c r="H67" s="159" t="e">
        <v>#N/A</v>
      </c>
      <c r="I67" s="159" t="e">
        <v>#N/A</v>
      </c>
      <c r="J67" s="159" t="e">
        <v>#N/A</v>
      </c>
      <c r="K67" s="159" t="e">
        <v>#N/A</v>
      </c>
      <c r="L67" s="159" t="e">
        <v>#N/A</v>
      </c>
      <c r="M67" s="159" t="e">
        <v>#N/A</v>
      </c>
      <c r="N67" s="159" t="e">
        <v>#N/A</v>
      </c>
      <c r="O67" s="159" t="e">
        <v>#N/A</v>
      </c>
      <c r="P67" s="159" t="e">
        <v>#N/A</v>
      </c>
      <c r="Q67" s="159" t="e">
        <v>#N/A</v>
      </c>
      <c r="R67" s="159" t="e">
        <v>#N/A</v>
      </c>
      <c r="S67" s="159" t="e">
        <v>#N/A</v>
      </c>
      <c r="T67" s="159" t="e">
        <v>#N/A</v>
      </c>
      <c r="U67" s="14">
        <v>1</v>
      </c>
      <c r="AE67" s="154">
        <v>6.9540517960538093</v>
      </c>
      <c r="AF67" s="154">
        <v>6.9383809515394725</v>
      </c>
      <c r="AG67" s="154">
        <v>6.9489250739609236</v>
      </c>
      <c r="AH67" s="154">
        <v>6.9466328233925294</v>
      </c>
      <c r="AI67" s="154">
        <v>6.9728382973696919</v>
      </c>
      <c r="AJ67" s="154">
        <v>6.9915812217701321</v>
      </c>
      <c r="AK67" s="154">
        <v>7.0142010480994923</v>
      </c>
      <c r="AL67" s="154">
        <v>6.948381141721419</v>
      </c>
      <c r="AM67" s="154">
        <v>6.9830337379898877</v>
      </c>
      <c r="AN67" s="154">
        <v>7.0203541737611586</v>
      </c>
      <c r="AO67" s="154">
        <v>7.0403414238575719</v>
      </c>
      <c r="AP67" s="154">
        <v>7.0748880760475625</v>
      </c>
      <c r="AQ67" s="154">
        <v>7.1080173963358106</v>
      </c>
      <c r="AR67" s="154">
        <v>7.1399418752261621</v>
      </c>
      <c r="AS67" s="154">
        <v>7.1581638747258571</v>
      </c>
      <c r="AT67" s="154">
        <v>7.1732733436742473</v>
      </c>
      <c r="AU67" s="7"/>
      <c r="AV67" s="7"/>
      <c r="AW67" s="11" t="s">
        <v>160</v>
      </c>
      <c r="AX67" s="165">
        <f t="shared" si="38"/>
        <v>0.73601564175232281</v>
      </c>
      <c r="AY67" s="8">
        <f t="shared" si="39"/>
        <v>0.87816026840472139</v>
      </c>
      <c r="BA67" s="11" t="s">
        <v>287</v>
      </c>
      <c r="BB67" s="8">
        <v>0.20936357187523591</v>
      </c>
      <c r="BC67" s="8">
        <v>0.70524695803474535</v>
      </c>
      <c r="BF67" s="31" t="s">
        <v>159</v>
      </c>
      <c r="BG67" s="32" t="s">
        <v>160</v>
      </c>
      <c r="BH67" s="40">
        <f t="shared" si="41"/>
        <v>0.38936332497049309</v>
      </c>
      <c r="BI67" s="40">
        <f t="shared" si="41"/>
        <v>0.38805480945354598</v>
      </c>
      <c r="BJ67" s="40">
        <f t="shared" si="41"/>
        <v>0.38893524367573717</v>
      </c>
      <c r="BK67" s="40">
        <f t="shared" si="41"/>
        <v>0.38874384075327617</v>
      </c>
      <c r="BL67" s="40">
        <f t="shared" si="41"/>
        <v>0.39093199783036925</v>
      </c>
      <c r="BM67" s="40">
        <f t="shared" si="41"/>
        <v>0.39249703201780606</v>
      </c>
      <c r="BN67" s="40">
        <f t="shared" si="41"/>
        <v>0.3943857875163076</v>
      </c>
      <c r="BO67" s="40">
        <f t="shared" si="41"/>
        <v>0.3888898253337385</v>
      </c>
      <c r="BP67" s="40">
        <f t="shared" si="41"/>
        <v>0.39178331712215564</v>
      </c>
      <c r="BQ67" s="40">
        <f t="shared" si="41"/>
        <v>0.3948995735090568</v>
      </c>
      <c r="BR67" s="40">
        <f t="shared" si="41"/>
        <v>0.39656850889210726</v>
      </c>
      <c r="BS67" s="40">
        <f t="shared" si="41"/>
        <v>0.39945315434997153</v>
      </c>
      <c r="BT67" s="40">
        <f t="shared" si="41"/>
        <v>0.40221945259404024</v>
      </c>
      <c r="BU67" s="40">
        <f t="shared" si="41"/>
        <v>0.40488514658138453</v>
      </c>
      <c r="BV67" s="40">
        <f t="shared" si="41"/>
        <v>0.40640668353960907</v>
      </c>
      <c r="BW67" s="40">
        <f t="shared" si="40"/>
        <v>0.40766832419679966</v>
      </c>
      <c r="BY67" s="31" t="s">
        <v>159</v>
      </c>
      <c r="BZ67" s="32" t="s">
        <v>160</v>
      </c>
      <c r="CA67" s="40" t="e">
        <f t="shared" si="21"/>
        <v>#N/A</v>
      </c>
      <c r="CB67" s="40" t="e">
        <f t="shared" si="22"/>
        <v>#N/A</v>
      </c>
      <c r="CC67" s="40" t="e">
        <f t="shared" si="23"/>
        <v>#N/A</v>
      </c>
      <c r="CD67" s="40" t="e">
        <f t="shared" si="24"/>
        <v>#N/A</v>
      </c>
      <c r="CE67" s="40" t="e">
        <f t="shared" si="25"/>
        <v>#N/A</v>
      </c>
      <c r="CF67" s="40" t="e">
        <f t="shared" si="26"/>
        <v>#N/A</v>
      </c>
      <c r="CG67" s="40" t="e">
        <f t="shared" si="27"/>
        <v>#N/A</v>
      </c>
      <c r="CH67" s="40" t="e">
        <f t="shared" si="28"/>
        <v>#N/A</v>
      </c>
      <c r="CI67" s="40" t="e">
        <f t="shared" si="29"/>
        <v>#N/A</v>
      </c>
      <c r="CJ67" s="40" t="e">
        <f t="shared" si="30"/>
        <v>#N/A</v>
      </c>
      <c r="CK67" s="40" t="e">
        <f t="shared" si="31"/>
        <v>#N/A</v>
      </c>
      <c r="CL67" s="40" t="e">
        <f t="shared" si="32"/>
        <v>#N/A</v>
      </c>
      <c r="CM67" s="40" t="e">
        <f t="shared" si="33"/>
        <v>#N/A</v>
      </c>
      <c r="CN67" s="40" t="e">
        <f t="shared" si="34"/>
        <v>#N/A</v>
      </c>
      <c r="CO67" s="40" t="e">
        <f t="shared" si="35"/>
        <v>#N/A</v>
      </c>
      <c r="CP67" s="40" t="e">
        <f t="shared" si="36"/>
        <v>#N/A</v>
      </c>
      <c r="CR67" s="11"/>
      <c r="CS67" s="40"/>
    </row>
    <row r="68" spans="3:97">
      <c r="C68" s="150" t="s">
        <v>161</v>
      </c>
      <c r="D68" s="151" t="s">
        <v>162</v>
      </c>
      <c r="E68" s="159">
        <v>0.45476832460319411</v>
      </c>
      <c r="F68" s="159">
        <v>0.45583227517761954</v>
      </c>
      <c r="G68" s="159">
        <v>0.46424040795437149</v>
      </c>
      <c r="H68" s="159">
        <v>0.45816338568965237</v>
      </c>
      <c r="I68" s="159">
        <v>0.45183710645838693</v>
      </c>
      <c r="J68" s="159">
        <v>0.46826991527116835</v>
      </c>
      <c r="K68" s="159">
        <v>0.46558556076191365</v>
      </c>
      <c r="L68" s="159">
        <v>0.46753289121515595</v>
      </c>
      <c r="M68" s="159">
        <v>0.49014356732171571</v>
      </c>
      <c r="N68" s="159">
        <v>0.52654466264010613</v>
      </c>
      <c r="O68" s="159">
        <v>0.53943607835211071</v>
      </c>
      <c r="P68" s="159">
        <v>0.58049686640124731</v>
      </c>
      <c r="Q68" s="159">
        <v>0.61854863399623727</v>
      </c>
      <c r="R68" s="159">
        <v>0.60589877181139917</v>
      </c>
      <c r="S68" s="159">
        <v>0.5942855637918345</v>
      </c>
      <c r="T68" s="159">
        <v>0.59321559118458445</v>
      </c>
      <c r="U68" s="14">
        <v>2</v>
      </c>
      <c r="AE68" s="154">
        <v>7.455601780198486</v>
      </c>
      <c r="AF68" s="154">
        <v>7.5770822477725428</v>
      </c>
      <c r="AG68" s="154">
        <v>7.6908523059370202</v>
      </c>
      <c r="AH68" s="154">
        <v>7.7339587693097602</v>
      </c>
      <c r="AI68" s="154">
        <v>7.7743774082474086</v>
      </c>
      <c r="AJ68" s="154">
        <v>7.8049468025377884</v>
      </c>
      <c r="AK68" s="154">
        <v>7.864368913444217</v>
      </c>
      <c r="AL68" s="154">
        <v>7.9299106472707823</v>
      </c>
      <c r="AM68" s="154">
        <v>8.0504904678638276</v>
      </c>
      <c r="AN68" s="154">
        <v>8.1098526115582015</v>
      </c>
      <c r="AO68" s="154">
        <v>8.1915967987699219</v>
      </c>
      <c r="AP68" s="154">
        <v>8.2729278410853304</v>
      </c>
      <c r="AQ68" s="154">
        <v>8.3915084439344891</v>
      </c>
      <c r="AR68" s="154">
        <v>8.4154454077322143</v>
      </c>
      <c r="AS68" s="154">
        <v>8.374521609608804</v>
      </c>
      <c r="AT68" s="154">
        <v>8.4395649359713474</v>
      </c>
      <c r="AU68" s="7"/>
      <c r="AV68" s="7"/>
      <c r="AW68" s="11" t="s">
        <v>162</v>
      </c>
      <c r="AX68" s="165">
        <f t="shared" si="38"/>
        <v>0.10854584202452279</v>
      </c>
      <c r="AY68" s="8">
        <f t="shared" si="39"/>
        <v>0.88857916659254299</v>
      </c>
      <c r="BA68" s="11" t="s">
        <v>225</v>
      </c>
      <c r="BB68" s="8">
        <v>0.21127697864135347</v>
      </c>
      <c r="BC68" s="8">
        <v>0.63351602408937524</v>
      </c>
      <c r="BF68" s="31" t="s">
        <v>161</v>
      </c>
      <c r="BG68" s="32" t="s">
        <v>162</v>
      </c>
      <c r="BH68" s="40">
        <f t="shared" si="41"/>
        <v>0.43124274864657364</v>
      </c>
      <c r="BI68" s="40">
        <f t="shared" si="41"/>
        <v>0.4413863676890073</v>
      </c>
      <c r="BJ68" s="40">
        <f t="shared" si="41"/>
        <v>0.45088616754574118</v>
      </c>
      <c r="BK68" s="40">
        <f t="shared" si="41"/>
        <v>0.45448555723736495</v>
      </c>
      <c r="BL68" s="40">
        <f t="shared" si="41"/>
        <v>0.45786051358865865</v>
      </c>
      <c r="BM68" s="40">
        <f t="shared" si="41"/>
        <v>0.46041305801190535</v>
      </c>
      <c r="BN68" s="40">
        <f t="shared" si="41"/>
        <v>0.46537480427259215</v>
      </c>
      <c r="BO68" s="40">
        <f t="shared" si="41"/>
        <v>0.4708475390471103</v>
      </c>
      <c r="BP68" s="40">
        <f t="shared" si="41"/>
        <v>0.48091595406662957</v>
      </c>
      <c r="BQ68" s="40">
        <f t="shared" si="41"/>
        <v>0.48587269306510983</v>
      </c>
      <c r="BR68" s="40">
        <f t="shared" si="41"/>
        <v>0.49269833269728847</v>
      </c>
      <c r="BS68" s="40">
        <f t="shared" si="41"/>
        <v>0.4994894747306251</v>
      </c>
      <c r="BT68" s="40">
        <f t="shared" si="41"/>
        <v>0.50939095506852983</v>
      </c>
      <c r="BU68" s="40">
        <f t="shared" si="41"/>
        <v>0.51138969154563996</v>
      </c>
      <c r="BV68" s="40">
        <f t="shared" si="41"/>
        <v>0.50797255440233513</v>
      </c>
      <c r="BW68" s="40">
        <f t="shared" si="40"/>
        <v>0.51340367215360749</v>
      </c>
      <c r="BY68" s="31" t="s">
        <v>161</v>
      </c>
      <c r="BZ68" s="32" t="s">
        <v>162</v>
      </c>
      <c r="CA68" s="40">
        <f t="shared" si="21"/>
        <v>2.352557595662047E-2</v>
      </c>
      <c r="CB68" s="40">
        <f t="shared" si="22"/>
        <v>1.4445907488612242E-2</v>
      </c>
      <c r="CC68" s="40">
        <f t="shared" si="23"/>
        <v>1.3354240408630313E-2</v>
      </c>
      <c r="CD68" s="40">
        <f t="shared" si="24"/>
        <v>3.6778284522874238E-3</v>
      </c>
      <c r="CE68" s="40">
        <f t="shared" si="25"/>
        <v>-6.0234071302717185E-3</v>
      </c>
      <c r="CF68" s="40">
        <f t="shared" si="26"/>
        <v>7.8568572592629948E-3</v>
      </c>
      <c r="CG68" s="40">
        <f t="shared" si="27"/>
        <v>2.1075648932150637E-4</v>
      </c>
      <c r="CH68" s="40">
        <f t="shared" si="28"/>
        <v>-3.3146478319543426E-3</v>
      </c>
      <c r="CI68" s="40">
        <f t="shared" si="29"/>
        <v>9.2276132550861423E-3</v>
      </c>
      <c r="CJ68" s="40">
        <f t="shared" si="30"/>
        <v>4.0671969574996303E-2</v>
      </c>
      <c r="CK68" s="40">
        <f t="shared" si="31"/>
        <v>4.6737745654822249E-2</v>
      </c>
      <c r="CL68" s="40">
        <f t="shared" si="32"/>
        <v>8.1007391670622209E-2</v>
      </c>
      <c r="CM68" s="40">
        <f t="shared" si="33"/>
        <v>0.10915767892770745</v>
      </c>
      <c r="CN68" s="40">
        <f t="shared" si="34"/>
        <v>9.4509080265759216E-2</v>
      </c>
      <c r="CO68" s="40">
        <f t="shared" si="35"/>
        <v>8.6313009389499373E-2</v>
      </c>
      <c r="CP68" s="40">
        <f t="shared" si="36"/>
        <v>7.9811919030976952E-2</v>
      </c>
      <c r="CR68" s="11"/>
      <c r="CS68" s="40"/>
    </row>
    <row r="69" spans="3:97">
      <c r="C69" s="150" t="s">
        <v>163</v>
      </c>
      <c r="D69" s="151" t="s">
        <v>164</v>
      </c>
      <c r="E69" s="159">
        <v>0.66407199176380816</v>
      </c>
      <c r="F69" s="159">
        <v>0.66555631806069226</v>
      </c>
      <c r="G69" s="159">
        <v>0.66651219414794327</v>
      </c>
      <c r="H69" s="159">
        <v>0.65523909125532465</v>
      </c>
      <c r="I69" s="159">
        <v>0.669231882643055</v>
      </c>
      <c r="J69" s="159">
        <v>0.68885980099615429</v>
      </c>
      <c r="K69" s="159">
        <v>0.71449088400173422</v>
      </c>
      <c r="L69" s="159">
        <v>0.72448361443174392</v>
      </c>
      <c r="M69" s="159">
        <v>0.71950111186032817</v>
      </c>
      <c r="N69" s="159">
        <v>0.72678909657967028</v>
      </c>
      <c r="O69" s="159">
        <v>0.73471238971778929</v>
      </c>
      <c r="P69" s="159">
        <v>0.7498066422820947</v>
      </c>
      <c r="Q69" s="159">
        <v>0.74976662432838204</v>
      </c>
      <c r="R69" s="159">
        <v>0.75010438347414188</v>
      </c>
      <c r="S69" s="159">
        <v>0.74892833704371697</v>
      </c>
      <c r="T69" s="159">
        <v>0.75293313962351593</v>
      </c>
      <c r="U69" s="14">
        <v>5</v>
      </c>
      <c r="AE69" s="154">
        <v>10.234449938787693</v>
      </c>
      <c r="AF69" s="154">
        <v>10.241039551430696</v>
      </c>
      <c r="AG69" s="154">
        <v>10.256984073057307</v>
      </c>
      <c r="AH69" s="154">
        <v>10.277376121541275</v>
      </c>
      <c r="AI69" s="154">
        <v>10.296798686176396</v>
      </c>
      <c r="AJ69" s="154">
        <v>10.326895269040705</v>
      </c>
      <c r="AK69" s="154">
        <v>10.337723968524903</v>
      </c>
      <c r="AL69" s="154">
        <v>10.335600709557232</v>
      </c>
      <c r="AM69" s="154">
        <v>10.333025409667499</v>
      </c>
      <c r="AN69" s="154">
        <v>10.34532977920426</v>
      </c>
      <c r="AO69" s="154">
        <v>10.353400787666322</v>
      </c>
      <c r="AP69" s="154">
        <v>10.387659599068449</v>
      </c>
      <c r="AQ69" s="154">
        <v>10.415227493013342</v>
      </c>
      <c r="AR69" s="154">
        <v>10.426960589184814</v>
      </c>
      <c r="AS69" s="154">
        <v>10.381420732696679</v>
      </c>
      <c r="AT69" s="154">
        <v>10.394067975291572</v>
      </c>
      <c r="AU69" s="7"/>
      <c r="AV69" s="7"/>
      <c r="AW69" s="11" t="s">
        <v>164</v>
      </c>
      <c r="AX69" s="165">
        <f t="shared" si="38"/>
        <v>0.54847610190817964</v>
      </c>
      <c r="AY69" s="8">
        <f t="shared" si="39"/>
        <v>0.84040139927193958</v>
      </c>
      <c r="BA69" s="11" t="s">
        <v>275</v>
      </c>
      <c r="BB69" s="8">
        <v>0.21493779257686305</v>
      </c>
      <c r="BC69" s="8">
        <v>0.8306376391627075</v>
      </c>
      <c r="BF69" s="31" t="s">
        <v>163</v>
      </c>
      <c r="BG69" s="32" t="s">
        <v>164</v>
      </c>
      <c r="BH69" s="40">
        <f t="shared" si="41"/>
        <v>0.66327656988877237</v>
      </c>
      <c r="BI69" s="40">
        <f t="shared" si="41"/>
        <v>0.66382680254446313</v>
      </c>
      <c r="BJ69" s="40">
        <f t="shared" si="41"/>
        <v>0.66515817010028511</v>
      </c>
      <c r="BK69" s="40">
        <f t="shared" si="41"/>
        <v>0.66686090614869653</v>
      </c>
      <c r="BL69" s="40">
        <f t="shared" si="41"/>
        <v>0.66848269029572915</v>
      </c>
      <c r="BM69" s="40">
        <f t="shared" si="41"/>
        <v>0.67099575496489883</v>
      </c>
      <c r="BN69" s="40">
        <f t="shared" si="41"/>
        <v>0.67189995137182945</v>
      </c>
      <c r="BO69" s="40">
        <f t="shared" si="41"/>
        <v>0.67172265924802887</v>
      </c>
      <c r="BP69" s="40">
        <f t="shared" si="41"/>
        <v>0.67150762170723621</v>
      </c>
      <c r="BQ69" s="40">
        <f t="shared" si="41"/>
        <v>0.67253503656355573</v>
      </c>
      <c r="BR69" s="40">
        <f t="shared" si="41"/>
        <v>0.67320896577013789</v>
      </c>
      <c r="BS69" s="40">
        <f t="shared" si="41"/>
        <v>0.67606957652221555</v>
      </c>
      <c r="BT69" s="40">
        <f t="shared" si="41"/>
        <v>0.67837149566661403</v>
      </c>
      <c r="BU69" s="40">
        <f t="shared" si="41"/>
        <v>0.67935120919693204</v>
      </c>
      <c r="BV69" s="40">
        <f t="shared" si="41"/>
        <v>0.67554863118017272</v>
      </c>
      <c r="BW69" s="40">
        <f t="shared" si="40"/>
        <v>0.67660467593684626</v>
      </c>
      <c r="BY69" s="31" t="s">
        <v>163</v>
      </c>
      <c r="BZ69" s="32" t="s">
        <v>164</v>
      </c>
      <c r="CA69" s="40">
        <f t="shared" si="21"/>
        <v>7.9542187503578443E-4</v>
      </c>
      <c r="CB69" s="40">
        <f t="shared" si="22"/>
        <v>1.7295155162291298E-3</v>
      </c>
      <c r="CC69" s="40">
        <f t="shared" si="23"/>
        <v>1.3540240476581644E-3</v>
      </c>
      <c r="CD69" s="40">
        <f t="shared" si="24"/>
        <v>-1.1621814893371885E-2</v>
      </c>
      <c r="CE69" s="40">
        <f t="shared" si="25"/>
        <v>7.4919234732584439E-4</v>
      </c>
      <c r="CF69" s="40">
        <f t="shared" si="26"/>
        <v>1.7864046031255465E-2</v>
      </c>
      <c r="CG69" s="40">
        <f t="shared" si="27"/>
        <v>4.2590932629904765E-2</v>
      </c>
      <c r="CH69" s="40">
        <f t="shared" si="28"/>
        <v>5.2760955183715041E-2</v>
      </c>
      <c r="CI69" s="40">
        <f t="shared" si="29"/>
        <v>4.7993490153091956E-2</v>
      </c>
      <c r="CJ69" s="40">
        <f t="shared" si="30"/>
        <v>5.4254060016114547E-2</v>
      </c>
      <c r="CK69" s="40">
        <f t="shared" si="31"/>
        <v>6.1503423947651403E-2</v>
      </c>
      <c r="CL69" s="40">
        <f t="shared" si="32"/>
        <v>7.373706575987915E-2</v>
      </c>
      <c r="CM69" s="40">
        <f t="shared" si="33"/>
        <v>7.1395128661768004E-2</v>
      </c>
      <c r="CN69" s="40">
        <f t="shared" si="34"/>
        <v>7.075317427720984E-2</v>
      </c>
      <c r="CO69" s="40">
        <f t="shared" si="35"/>
        <v>7.3379705863544253E-2</v>
      </c>
      <c r="CP69" s="40">
        <f t="shared" si="36"/>
        <v>7.6328463686669679E-2</v>
      </c>
      <c r="CR69" s="11"/>
      <c r="CS69" s="40"/>
    </row>
    <row r="70" spans="3:97">
      <c r="C70" s="150" t="s">
        <v>165</v>
      </c>
      <c r="D70" s="151" t="s">
        <v>166</v>
      </c>
      <c r="E70" s="159">
        <v>0.42839425505789719</v>
      </c>
      <c r="F70" s="159">
        <v>0.43928238371304285</v>
      </c>
      <c r="G70" s="159">
        <v>0.44345832767314219</v>
      </c>
      <c r="H70" s="159">
        <v>0.44349562649714186</v>
      </c>
      <c r="I70" s="159">
        <v>0.45770236936692249</v>
      </c>
      <c r="J70" s="159">
        <v>0.47862123231283216</v>
      </c>
      <c r="K70" s="159">
        <v>0.47645786960820785</v>
      </c>
      <c r="L70" s="159">
        <v>0.46916178193944913</v>
      </c>
      <c r="M70" s="159">
        <v>0.48006521677710917</v>
      </c>
      <c r="N70" s="159">
        <v>0.47960824364059335</v>
      </c>
      <c r="O70" s="159">
        <v>0.48593402276283454</v>
      </c>
      <c r="P70" s="159">
        <v>0.49780535666518222</v>
      </c>
      <c r="Q70" s="159">
        <v>0.51526931711714319</v>
      </c>
      <c r="R70" s="159">
        <v>0.52221753672930571</v>
      </c>
      <c r="S70" s="159">
        <v>0.53856199280301575</v>
      </c>
      <c r="T70" s="159">
        <v>0.54934198408439028</v>
      </c>
      <c r="U70" s="14">
        <v>1</v>
      </c>
      <c r="AE70" s="154">
        <v>6.866546692437554</v>
      </c>
      <c r="AF70" s="154">
        <v>6.885359129129311</v>
      </c>
      <c r="AG70" s="154">
        <v>6.9011418584011057</v>
      </c>
      <c r="AH70" s="154">
        <v>6.9224244008680405</v>
      </c>
      <c r="AI70" s="154">
        <v>6.9412536820448079</v>
      </c>
      <c r="AJ70" s="154">
        <v>6.9536076189701044</v>
      </c>
      <c r="AK70" s="154">
        <v>6.9690525173593221</v>
      </c>
      <c r="AL70" s="154">
        <v>6.989560604150193</v>
      </c>
      <c r="AM70" s="154">
        <v>7.0170983492192232</v>
      </c>
      <c r="AN70" s="154">
        <v>7.0489055854031291</v>
      </c>
      <c r="AO70" s="154">
        <v>7.0840887782507149</v>
      </c>
      <c r="AP70" s="154">
        <v>7.1245396650823904</v>
      </c>
      <c r="AQ70" s="154">
        <v>7.166031581115341</v>
      </c>
      <c r="AR70" s="154">
        <v>7.2262024098654996</v>
      </c>
      <c r="AS70" s="154">
        <v>7.2511139919936278</v>
      </c>
      <c r="AT70" s="154">
        <v>7.2781886267509099</v>
      </c>
      <c r="AU70" s="7"/>
      <c r="AV70" s="7"/>
      <c r="AW70" s="11" t="s">
        <v>166</v>
      </c>
      <c r="AX70" s="165">
        <f t="shared" ref="AX70:AX101" si="42">SLOPE(E71:T71,AE70:AT70)</f>
        <v>0.22301258270087201</v>
      </c>
      <c r="AY70" s="8">
        <f t="shared" ref="AY70:AY101" si="43">PEARSON(E71:T71,AE70:AT70)^2</f>
        <v>0.50943576994433593</v>
      </c>
      <c r="BA70" s="11" t="s">
        <v>91</v>
      </c>
      <c r="BB70" s="8">
        <v>0.22955205368394554</v>
      </c>
      <c r="BC70" s="8">
        <v>0.5916709242690058</v>
      </c>
      <c r="BF70" s="31" t="s">
        <v>165</v>
      </c>
      <c r="BG70" s="32" t="s">
        <v>166</v>
      </c>
      <c r="BH70" s="40">
        <f t="shared" ref="BH70:BV86" si="44">$BI$3 + AE70*$BK$3</f>
        <v>0.38205664881853574</v>
      </c>
      <c r="BI70" s="40">
        <f t="shared" si="44"/>
        <v>0.38362748728229745</v>
      </c>
      <c r="BJ70" s="40">
        <f t="shared" si="44"/>
        <v>0.38494534517649237</v>
      </c>
      <c r="BK70" s="40">
        <f t="shared" si="44"/>
        <v>0.38672243747248136</v>
      </c>
      <c r="BL70" s="40">
        <f t="shared" si="44"/>
        <v>0.3882946824507415</v>
      </c>
      <c r="BM70" s="40">
        <f t="shared" si="44"/>
        <v>0.38932623618400375</v>
      </c>
      <c r="BN70" s="40">
        <f t="shared" si="44"/>
        <v>0.39061588519950341</v>
      </c>
      <c r="BO70" s="40">
        <f t="shared" si="44"/>
        <v>0.39232831044654115</v>
      </c>
      <c r="BP70" s="40">
        <f t="shared" si="44"/>
        <v>0.39462771215980519</v>
      </c>
      <c r="BQ70" s="40">
        <f t="shared" si="44"/>
        <v>0.39728361638116128</v>
      </c>
      <c r="BR70" s="40">
        <f t="shared" si="44"/>
        <v>0.40022141298393465</v>
      </c>
      <c r="BS70" s="40">
        <f t="shared" si="44"/>
        <v>0.40359906203437956</v>
      </c>
      <c r="BT70" s="40">
        <f t="shared" si="44"/>
        <v>0.40706363702313098</v>
      </c>
      <c r="BU70" s="40">
        <f t="shared" si="44"/>
        <v>0.41208790122376926</v>
      </c>
      <c r="BV70" s="40">
        <f t="shared" si="44"/>
        <v>0.41416801833146788</v>
      </c>
      <c r="BW70" s="40">
        <f t="shared" si="40"/>
        <v>0.41642875033370097</v>
      </c>
      <c r="BY70" s="31" t="s">
        <v>165</v>
      </c>
      <c r="BZ70" s="32" t="s">
        <v>166</v>
      </c>
      <c r="CA70" s="40">
        <f t="shared" si="21"/>
        <v>4.6337606239361451E-2</v>
      </c>
      <c r="CB70" s="40">
        <f t="shared" si="22"/>
        <v>5.5654896430745393E-2</v>
      </c>
      <c r="CC70" s="40">
        <f t="shared" si="23"/>
        <v>5.8512982496649824E-2</v>
      </c>
      <c r="CD70" s="40">
        <f t="shared" si="24"/>
        <v>5.6773189024660498E-2</v>
      </c>
      <c r="CE70" s="40">
        <f t="shared" si="25"/>
        <v>6.9407686916180988E-2</v>
      </c>
      <c r="CF70" s="40">
        <f t="shared" si="26"/>
        <v>8.9294996128828408E-2</v>
      </c>
      <c r="CG70" s="40">
        <f t="shared" si="27"/>
        <v>8.5841984408704441E-2</v>
      </c>
      <c r="CH70" s="40">
        <f t="shared" si="28"/>
        <v>7.6833471492907979E-2</v>
      </c>
      <c r="CI70" s="40">
        <f t="shared" si="29"/>
        <v>8.5437504617303983E-2</v>
      </c>
      <c r="CJ70" s="40">
        <f t="shared" si="30"/>
        <v>8.232462725943207E-2</v>
      </c>
      <c r="CK70" s="40">
        <f t="shared" si="31"/>
        <v>8.5712609778899884E-2</v>
      </c>
      <c r="CL70" s="40">
        <f t="shared" si="32"/>
        <v>9.4206294630802656E-2</v>
      </c>
      <c r="CM70" s="40">
        <f t="shared" si="33"/>
        <v>0.10820568009401221</v>
      </c>
      <c r="CN70" s="40">
        <f t="shared" si="34"/>
        <v>0.11012963550553645</v>
      </c>
      <c r="CO70" s="40">
        <f t="shared" si="35"/>
        <v>0.12439397447154787</v>
      </c>
      <c r="CP70" s="40">
        <f t="shared" si="36"/>
        <v>0.13291323375068931</v>
      </c>
      <c r="CR70" s="11"/>
      <c r="CS70" s="40"/>
    </row>
    <row r="71" spans="3:97">
      <c r="C71" s="150" t="s">
        <v>167</v>
      </c>
      <c r="D71" s="151" t="s">
        <v>168</v>
      </c>
      <c r="E71" s="159">
        <v>0.57908777370488052</v>
      </c>
      <c r="F71" s="159">
        <v>0.58265939043496173</v>
      </c>
      <c r="G71" s="159">
        <v>0.59454015481116884</v>
      </c>
      <c r="H71" s="159">
        <v>0.60410264551284343</v>
      </c>
      <c r="I71" s="159">
        <v>0.61957053086954317</v>
      </c>
      <c r="J71" s="159">
        <v>0.64256688969822795</v>
      </c>
      <c r="K71" s="159">
        <v>0.67503842379326129</v>
      </c>
      <c r="L71" s="159">
        <v>0.6811403585265916</v>
      </c>
      <c r="M71" s="159">
        <v>0.68739657467466808</v>
      </c>
      <c r="N71" s="159">
        <v>0.69281752711879618</v>
      </c>
      <c r="O71" s="159">
        <v>0.68762884394796753</v>
      </c>
      <c r="P71" s="159">
        <v>0.6934598448355459</v>
      </c>
      <c r="Q71" s="159">
        <v>0.68005613010897314</v>
      </c>
      <c r="R71" s="159">
        <v>0.68249671697742997</v>
      </c>
      <c r="S71" s="159">
        <v>0.66985276129122862</v>
      </c>
      <c r="T71" s="159">
        <v>0.6749244969286603</v>
      </c>
      <c r="U71" s="14">
        <v>5</v>
      </c>
      <c r="AE71" s="154">
        <v>9.7858240895248336</v>
      </c>
      <c r="AF71" s="154">
        <v>9.8021062088463005</v>
      </c>
      <c r="AG71" s="154">
        <v>9.8315065764408214</v>
      </c>
      <c r="AH71" s="154">
        <v>9.8592226656859445</v>
      </c>
      <c r="AI71" s="154">
        <v>9.8884246603215846</v>
      </c>
      <c r="AJ71" s="154">
        <v>9.9290602414883278</v>
      </c>
      <c r="AK71" s="154">
        <v>9.9672071863540399</v>
      </c>
      <c r="AL71" s="154">
        <v>9.9975950815806058</v>
      </c>
      <c r="AM71" s="154">
        <v>10.052062491005405</v>
      </c>
      <c r="AN71" s="154">
        <v>10.09379352485862</v>
      </c>
      <c r="AO71" s="154">
        <v>10.1121463562472</v>
      </c>
      <c r="AP71" s="154">
        <v>10.152376631697919</v>
      </c>
      <c r="AQ71" s="154">
        <v>10.192158335010753</v>
      </c>
      <c r="AR71" s="154">
        <v>10.208154968858583</v>
      </c>
      <c r="AS71" s="154">
        <v>10.184231188691705</v>
      </c>
      <c r="AT71" s="154">
        <v>10.216597340523263</v>
      </c>
      <c r="AU71" s="7"/>
      <c r="AV71" s="7"/>
      <c r="AW71" s="11" t="s">
        <v>168</v>
      </c>
      <c r="AX71" s="165" t="e">
        <f t="shared" si="42"/>
        <v>#N/A</v>
      </c>
      <c r="AY71" s="8" t="e">
        <f t="shared" si="43"/>
        <v>#N/A</v>
      </c>
      <c r="BA71" s="11" t="s">
        <v>407</v>
      </c>
      <c r="BB71" s="8">
        <v>0.22967915258312793</v>
      </c>
      <c r="BC71" s="8">
        <v>0.94584775528787235</v>
      </c>
      <c r="BF71" s="31" t="s">
        <v>167</v>
      </c>
      <c r="BG71" s="32" t="s">
        <v>168</v>
      </c>
      <c r="BH71" s="40">
        <f t="shared" si="44"/>
        <v>0.62581631147532368</v>
      </c>
      <c r="BI71" s="40">
        <f t="shared" si="44"/>
        <v>0.62717586843866613</v>
      </c>
      <c r="BJ71" s="40">
        <f t="shared" si="44"/>
        <v>0.62963079913280862</v>
      </c>
      <c r="BK71" s="40">
        <f t="shared" si="44"/>
        <v>0.63194509258477638</v>
      </c>
      <c r="BL71" s="40">
        <f t="shared" si="44"/>
        <v>0.63438345913685235</v>
      </c>
      <c r="BM71" s="40">
        <f t="shared" si="44"/>
        <v>0.63777653016427538</v>
      </c>
      <c r="BN71" s="40">
        <f t="shared" si="44"/>
        <v>0.64096180006056236</v>
      </c>
      <c r="BO71" s="40">
        <f t="shared" si="44"/>
        <v>0.64349918931198058</v>
      </c>
      <c r="BP71" s="40">
        <f t="shared" si="44"/>
        <v>0.64804721799895126</v>
      </c>
      <c r="BQ71" s="40">
        <f t="shared" si="44"/>
        <v>0.65153175932569485</v>
      </c>
      <c r="BR71" s="40">
        <f t="shared" si="44"/>
        <v>0.65306422074664117</v>
      </c>
      <c r="BS71" s="40">
        <f t="shared" si="44"/>
        <v>0.65642344874677627</v>
      </c>
      <c r="BT71" s="40">
        <f t="shared" si="44"/>
        <v>0.65974522097339783</v>
      </c>
      <c r="BU71" s="40">
        <f t="shared" si="44"/>
        <v>0.66108093989969174</v>
      </c>
      <c r="BV71" s="40">
        <f t="shared" si="44"/>
        <v>0.65908330425575734</v>
      </c>
      <c r="BW71" s="40">
        <f t="shared" si="40"/>
        <v>0.66178587793369248</v>
      </c>
      <c r="BY71" s="31" t="s">
        <v>167</v>
      </c>
      <c r="BZ71" s="32" t="s">
        <v>168</v>
      </c>
      <c r="CA71" s="40">
        <f t="shared" si="21"/>
        <v>-4.6728537770443168E-2</v>
      </c>
      <c r="CB71" s="40">
        <f t="shared" si="22"/>
        <v>-4.4516478003704396E-2</v>
      </c>
      <c r="CC71" s="40">
        <f t="shared" si="23"/>
        <v>-3.5090644321639775E-2</v>
      </c>
      <c r="CD71" s="40">
        <f t="shared" si="24"/>
        <v>-2.7842447071932952E-2</v>
      </c>
      <c r="CE71" s="40">
        <f t="shared" si="25"/>
        <v>-1.4812928267309178E-2</v>
      </c>
      <c r="CF71" s="40">
        <f t="shared" si="26"/>
        <v>4.7903595339525706E-3</v>
      </c>
      <c r="CG71" s="40">
        <f t="shared" si="27"/>
        <v>3.407662373269893E-2</v>
      </c>
      <c r="CH71" s="40">
        <f t="shared" si="28"/>
        <v>3.7641169214611025E-2</v>
      </c>
      <c r="CI71" s="40">
        <f t="shared" si="29"/>
        <v>3.9349356675716818E-2</v>
      </c>
      <c r="CJ71" s="40">
        <f t="shared" si="30"/>
        <v>4.1285767793101336E-2</v>
      </c>
      <c r="CK71" s="40">
        <f t="shared" si="31"/>
        <v>3.4564623201326361E-2</v>
      </c>
      <c r="CL71" s="40">
        <f t="shared" si="32"/>
        <v>3.703639608876963E-2</v>
      </c>
      <c r="CM71" s="40">
        <f t="shared" si="33"/>
        <v>2.0310909135575317E-2</v>
      </c>
      <c r="CN71" s="40">
        <f t="shared" si="34"/>
        <v>2.1415777077738229E-2</v>
      </c>
      <c r="CO71" s="40">
        <f t="shared" si="35"/>
        <v>1.0769457035471275E-2</v>
      </c>
      <c r="CP71" s="40">
        <f t="shared" si="36"/>
        <v>1.3138618994967821E-2</v>
      </c>
      <c r="CR71" s="11"/>
      <c r="CS71" s="40"/>
    </row>
    <row r="72" spans="3:97">
      <c r="C72" s="150" t="s">
        <v>169</v>
      </c>
      <c r="D72" s="151" t="s">
        <v>170</v>
      </c>
      <c r="E72" s="159" t="e">
        <v>#N/A</v>
      </c>
      <c r="F72" s="159" t="e">
        <v>#N/A</v>
      </c>
      <c r="G72" s="159" t="e">
        <v>#N/A</v>
      </c>
      <c r="H72" s="159" t="e">
        <v>#N/A</v>
      </c>
      <c r="I72" s="159" t="e">
        <v>#N/A</v>
      </c>
      <c r="J72" s="159" t="e">
        <v>#N/A</v>
      </c>
      <c r="K72" s="159" t="e">
        <v>#N/A</v>
      </c>
      <c r="L72" s="159" t="e">
        <v>#N/A</v>
      </c>
      <c r="M72" s="159" t="e">
        <v>#N/A</v>
      </c>
      <c r="N72" s="159" t="e">
        <v>#N/A</v>
      </c>
      <c r="O72" s="159" t="e">
        <v>#N/A</v>
      </c>
      <c r="P72" s="159" t="e">
        <v>#N/A</v>
      </c>
      <c r="Q72" s="159" t="e">
        <v>#N/A</v>
      </c>
      <c r="R72" s="159" t="e">
        <v>#N/A</v>
      </c>
      <c r="S72" s="159" t="e">
        <v>#N/A</v>
      </c>
      <c r="T72" s="159" t="e">
        <v>#N/A</v>
      </c>
      <c r="U72" s="14">
        <v>3</v>
      </c>
      <c r="AE72" s="154">
        <v>8.5362428887296034</v>
      </c>
      <c r="AF72" s="154">
        <v>8.5710857625360966</v>
      </c>
      <c r="AG72" s="154">
        <v>8.6135641427338747</v>
      </c>
      <c r="AH72" s="154">
        <v>8.6759419763296268</v>
      </c>
      <c r="AI72" s="154">
        <v>8.7712677761468143</v>
      </c>
      <c r="AJ72" s="154">
        <v>8.8888709097197278</v>
      </c>
      <c r="AK72" s="154">
        <v>8.8470499305557659</v>
      </c>
      <c r="AL72" s="154">
        <v>8.8659559621338673</v>
      </c>
      <c r="AM72" s="154">
        <v>8.9443775053499621</v>
      </c>
      <c r="AN72" s="154">
        <v>8.8746193710116046</v>
      </c>
      <c r="AO72" s="154">
        <v>8.9853087468506949</v>
      </c>
      <c r="AP72" s="154">
        <v>8.9626826894114675</v>
      </c>
      <c r="AQ72" s="154">
        <v>9.0036687256499537</v>
      </c>
      <c r="AR72" s="154">
        <v>9.0090731686271255</v>
      </c>
      <c r="AS72" s="154">
        <v>8.9349919482843259</v>
      </c>
      <c r="AT72" s="154">
        <v>8.9658947300063137</v>
      </c>
      <c r="AU72" s="7"/>
      <c r="AV72" s="7"/>
      <c r="AW72" s="11" t="s">
        <v>170</v>
      </c>
      <c r="AX72" s="165" t="e">
        <f t="shared" si="42"/>
        <v>#N/A</v>
      </c>
      <c r="AY72" s="8" t="e">
        <f t="shared" si="43"/>
        <v>#N/A</v>
      </c>
      <c r="BA72" s="11" t="s">
        <v>291</v>
      </c>
      <c r="BB72" s="8">
        <v>0.23652780327896863</v>
      </c>
      <c r="BC72" s="8">
        <v>0.43573248542827281</v>
      </c>
      <c r="BF72" s="31" t="s">
        <v>169</v>
      </c>
      <c r="BG72" s="32" t="s">
        <v>170</v>
      </c>
      <c r="BH72" s="40">
        <f t="shared" si="44"/>
        <v>0.52147628120892187</v>
      </c>
      <c r="BI72" s="40">
        <f t="shared" si="44"/>
        <v>0.52438566117176411</v>
      </c>
      <c r="BJ72" s="40">
        <f t="shared" si="44"/>
        <v>0.52793260591827851</v>
      </c>
      <c r="BK72" s="40">
        <f t="shared" si="44"/>
        <v>0.53314115502352388</v>
      </c>
      <c r="BL72" s="40">
        <f t="shared" si="44"/>
        <v>0.54110085930825902</v>
      </c>
      <c r="BM72" s="40">
        <f t="shared" si="44"/>
        <v>0.55092072096159728</v>
      </c>
      <c r="BN72" s="40">
        <f t="shared" si="44"/>
        <v>0.54742866920140643</v>
      </c>
      <c r="BO72" s="40">
        <f t="shared" si="44"/>
        <v>0.54900732283817788</v>
      </c>
      <c r="BP72" s="40">
        <f t="shared" si="44"/>
        <v>0.55555552169672184</v>
      </c>
      <c r="BQ72" s="40">
        <f t="shared" si="44"/>
        <v>0.549730717479469</v>
      </c>
      <c r="BR72" s="40">
        <f t="shared" si="44"/>
        <v>0.55897328036203309</v>
      </c>
      <c r="BS72" s="40">
        <f t="shared" si="44"/>
        <v>0.5570840045658576</v>
      </c>
      <c r="BT72" s="40">
        <f t="shared" si="44"/>
        <v>0.56050633859177112</v>
      </c>
      <c r="BU72" s="40">
        <f t="shared" si="44"/>
        <v>0.560957609580365</v>
      </c>
      <c r="BV72" s="40">
        <f t="shared" si="44"/>
        <v>0.55477182768174127</v>
      </c>
      <c r="BW72" s="40">
        <f t="shared" si="40"/>
        <v>0.55735220995552726</v>
      </c>
      <c r="BY72" s="31" t="s">
        <v>169</v>
      </c>
      <c r="BZ72" s="32" t="s">
        <v>170</v>
      </c>
      <c r="CA72" s="40" t="e">
        <f t="shared" si="21"/>
        <v>#N/A</v>
      </c>
      <c r="CB72" s="40" t="e">
        <f t="shared" si="22"/>
        <v>#N/A</v>
      </c>
      <c r="CC72" s="40" t="e">
        <f t="shared" si="23"/>
        <v>#N/A</v>
      </c>
      <c r="CD72" s="40" t="e">
        <f t="shared" si="24"/>
        <v>#N/A</v>
      </c>
      <c r="CE72" s="40" t="e">
        <f t="shared" si="25"/>
        <v>#N/A</v>
      </c>
      <c r="CF72" s="40" t="e">
        <f t="shared" si="26"/>
        <v>#N/A</v>
      </c>
      <c r="CG72" s="40" t="e">
        <f t="shared" si="27"/>
        <v>#N/A</v>
      </c>
      <c r="CH72" s="40" t="e">
        <f t="shared" si="28"/>
        <v>#N/A</v>
      </c>
      <c r="CI72" s="40" t="e">
        <f t="shared" si="29"/>
        <v>#N/A</v>
      </c>
      <c r="CJ72" s="40" t="e">
        <f t="shared" si="30"/>
        <v>#N/A</v>
      </c>
      <c r="CK72" s="40" t="e">
        <f t="shared" si="31"/>
        <v>#N/A</v>
      </c>
      <c r="CL72" s="40" t="e">
        <f t="shared" si="32"/>
        <v>#N/A</v>
      </c>
      <c r="CM72" s="40" t="e">
        <f t="shared" si="33"/>
        <v>#N/A</v>
      </c>
      <c r="CN72" s="40" t="e">
        <f t="shared" si="34"/>
        <v>#N/A</v>
      </c>
      <c r="CO72" s="40" t="e">
        <f t="shared" si="35"/>
        <v>#N/A</v>
      </c>
      <c r="CP72" s="40" t="e">
        <f t="shared" si="36"/>
        <v>#N/A</v>
      </c>
      <c r="CR72" s="11"/>
      <c r="CS72" s="40"/>
    </row>
    <row r="73" spans="3:97">
      <c r="C73" s="150" t="s">
        <v>171</v>
      </c>
      <c r="D73" s="151" t="s">
        <v>172</v>
      </c>
      <c r="E73" s="159" t="e">
        <v>#N/A</v>
      </c>
      <c r="F73" s="159" t="e">
        <v>#N/A</v>
      </c>
      <c r="G73" s="159" t="e">
        <v>#N/A</v>
      </c>
      <c r="H73" s="159" t="e">
        <v>#N/A</v>
      </c>
      <c r="I73" s="159" t="e">
        <v>#N/A</v>
      </c>
      <c r="J73" s="159" t="e">
        <v>#N/A</v>
      </c>
      <c r="K73" s="159" t="e">
        <v>#N/A</v>
      </c>
      <c r="L73" s="159" t="e">
        <v>#N/A</v>
      </c>
      <c r="M73" s="159" t="e">
        <v>#N/A</v>
      </c>
      <c r="N73" s="159" t="e">
        <v>#N/A</v>
      </c>
      <c r="O73" s="159" t="e">
        <v>#N/A</v>
      </c>
      <c r="P73" s="159" t="e">
        <v>#N/A</v>
      </c>
      <c r="Q73" s="159" t="e">
        <v>#N/A</v>
      </c>
      <c r="R73" s="159" t="e">
        <v>#N/A</v>
      </c>
      <c r="S73" s="159" t="e">
        <v>#N/A</v>
      </c>
      <c r="T73" s="159" t="e">
        <v>#N/A</v>
      </c>
      <c r="U73" s="14">
        <v>2</v>
      </c>
      <c r="AE73" s="154">
        <v>8.2061321590206955</v>
      </c>
      <c r="AF73" s="154">
        <v>8.2124148944142892</v>
      </c>
      <c r="AG73" s="154">
        <v>8.2323664626537418</v>
      </c>
      <c r="AH73" s="154">
        <v>8.2582338205480283</v>
      </c>
      <c r="AI73" s="154">
        <v>8.2727757263219104</v>
      </c>
      <c r="AJ73" s="154">
        <v>8.2845254964236741</v>
      </c>
      <c r="AK73" s="154">
        <v>8.2833533613475119</v>
      </c>
      <c r="AL73" s="154">
        <v>8.2966375403745065</v>
      </c>
      <c r="AM73" s="154">
        <v>8.2967078547936328</v>
      </c>
      <c r="AN73" s="154">
        <v>8.3027500616134606</v>
      </c>
      <c r="AO73" s="154">
        <v>8.3099122433092987</v>
      </c>
      <c r="AP73" s="154">
        <v>8.3375361852893537</v>
      </c>
      <c r="AQ73" s="154">
        <v>8.3740156080887242</v>
      </c>
      <c r="AR73" s="154">
        <v>8.3818934770688447</v>
      </c>
      <c r="AS73" s="154">
        <v>8.3630194957139565</v>
      </c>
      <c r="AT73" s="154">
        <v>8.3747365048622253</v>
      </c>
      <c r="AU73" s="7"/>
      <c r="AV73" s="7"/>
      <c r="AW73" s="11" t="s">
        <v>172</v>
      </c>
      <c r="AX73" s="165">
        <f t="shared" si="42"/>
        <v>-0.30684351834130524</v>
      </c>
      <c r="AY73" s="8">
        <f t="shared" si="43"/>
        <v>0.70299782856185344</v>
      </c>
      <c r="BA73" s="11" t="s">
        <v>271</v>
      </c>
      <c r="BB73" s="8">
        <v>0.23780511539080665</v>
      </c>
      <c r="BC73" s="8">
        <v>0.80472687798110443</v>
      </c>
      <c r="BF73" s="31" t="s">
        <v>171</v>
      </c>
      <c r="BG73" s="32" t="s">
        <v>172</v>
      </c>
      <c r="BH73" s="40">
        <f t="shared" si="44"/>
        <v>0.49391203527822813</v>
      </c>
      <c r="BI73" s="40">
        <f t="shared" si="44"/>
        <v>0.49443664368359319</v>
      </c>
      <c r="BJ73" s="40">
        <f t="shared" si="44"/>
        <v>0.49610259963158743</v>
      </c>
      <c r="BK73" s="40">
        <f t="shared" si="44"/>
        <v>0.49826252401576043</v>
      </c>
      <c r="BL73" s="40">
        <f t="shared" si="44"/>
        <v>0.49947677314787953</v>
      </c>
      <c r="BM73" s="40">
        <f t="shared" si="44"/>
        <v>0.50045787895137683</v>
      </c>
      <c r="BN73" s="40">
        <f t="shared" si="44"/>
        <v>0.50036000567251726</v>
      </c>
      <c r="BO73" s="40">
        <f t="shared" si="44"/>
        <v>0.50146923462127135</v>
      </c>
      <c r="BP73" s="40">
        <f t="shared" si="44"/>
        <v>0.50147510587526833</v>
      </c>
      <c r="BQ73" s="40">
        <f t="shared" si="44"/>
        <v>0.50197963014472402</v>
      </c>
      <c r="BR73" s="40">
        <f t="shared" si="44"/>
        <v>0.50257767231632644</v>
      </c>
      <c r="BS73" s="40">
        <f t="shared" si="44"/>
        <v>0.50488427147166104</v>
      </c>
      <c r="BT73" s="40">
        <f t="shared" si="44"/>
        <v>0.50793030327540845</v>
      </c>
      <c r="BU73" s="40">
        <f t="shared" si="44"/>
        <v>0.50858810533524856</v>
      </c>
      <c r="BV73" s="40">
        <f t="shared" si="44"/>
        <v>0.50701212789211536</v>
      </c>
      <c r="BW73" s="40">
        <f t="shared" si="40"/>
        <v>0.50799049815599584</v>
      </c>
      <c r="BY73" s="31" t="s">
        <v>171</v>
      </c>
      <c r="BZ73" s="32" t="s">
        <v>172</v>
      </c>
      <c r="CA73" s="40" t="e">
        <f t="shared" si="21"/>
        <v>#N/A</v>
      </c>
      <c r="CB73" s="40" t="e">
        <f t="shared" si="22"/>
        <v>#N/A</v>
      </c>
      <c r="CC73" s="40" t="e">
        <f t="shared" si="23"/>
        <v>#N/A</v>
      </c>
      <c r="CD73" s="40" t="e">
        <f t="shared" si="24"/>
        <v>#N/A</v>
      </c>
      <c r="CE73" s="40" t="e">
        <f t="shared" si="25"/>
        <v>#N/A</v>
      </c>
      <c r="CF73" s="40" t="e">
        <f t="shared" si="26"/>
        <v>#N/A</v>
      </c>
      <c r="CG73" s="40" t="e">
        <f t="shared" si="27"/>
        <v>#N/A</v>
      </c>
      <c r="CH73" s="40" t="e">
        <f t="shared" si="28"/>
        <v>#N/A</v>
      </c>
      <c r="CI73" s="40" t="e">
        <f t="shared" si="29"/>
        <v>#N/A</v>
      </c>
      <c r="CJ73" s="40" t="e">
        <f t="shared" si="30"/>
        <v>#N/A</v>
      </c>
      <c r="CK73" s="40" t="e">
        <f t="shared" si="31"/>
        <v>#N/A</v>
      </c>
      <c r="CL73" s="40" t="e">
        <f t="shared" si="32"/>
        <v>#N/A</v>
      </c>
      <c r="CM73" s="40" t="e">
        <f t="shared" si="33"/>
        <v>#N/A</v>
      </c>
      <c r="CN73" s="40" t="e">
        <f t="shared" si="34"/>
        <v>#N/A</v>
      </c>
      <c r="CO73" s="40" t="e">
        <f t="shared" si="35"/>
        <v>#N/A</v>
      </c>
      <c r="CP73" s="40" t="e">
        <f t="shared" si="36"/>
        <v>#N/A</v>
      </c>
      <c r="CR73" s="11"/>
      <c r="CS73" s="40"/>
    </row>
    <row r="74" spans="3:97">
      <c r="C74" s="150" t="s">
        <v>173</v>
      </c>
      <c r="D74" s="151" t="s">
        <v>174</v>
      </c>
      <c r="E74" s="159">
        <v>0.42969751917143328</v>
      </c>
      <c r="F74" s="159">
        <v>0.42631600326455216</v>
      </c>
      <c r="G74" s="159">
        <v>0.40725930099791363</v>
      </c>
      <c r="H74" s="159">
        <v>0.43538645291343797</v>
      </c>
      <c r="I74" s="159">
        <v>0.41529938042178505</v>
      </c>
      <c r="J74" s="159">
        <v>0.39718463119043079</v>
      </c>
      <c r="K74" s="159">
        <v>0.40662058082093439</v>
      </c>
      <c r="L74" s="159">
        <v>0.3898028811775987</v>
      </c>
      <c r="M74" s="159">
        <v>0.40705796325299348</v>
      </c>
      <c r="N74" s="159">
        <v>0.40872622739431874</v>
      </c>
      <c r="O74" s="159">
        <v>0.40567254734090746</v>
      </c>
      <c r="P74" s="159">
        <v>0.36900473831850894</v>
      </c>
      <c r="Q74" s="159">
        <v>0.36535461733065533</v>
      </c>
      <c r="R74" s="159">
        <v>0.37767996480307275</v>
      </c>
      <c r="S74" s="159">
        <v>0.38581639343266733</v>
      </c>
      <c r="T74" s="159">
        <v>0.39151524847322161</v>
      </c>
      <c r="U74" s="14">
        <v>1</v>
      </c>
      <c r="AE74" s="154">
        <v>6.6892655759047157</v>
      </c>
      <c r="AF74" s="154">
        <v>6.7114310477235666</v>
      </c>
      <c r="AG74" s="154">
        <v>6.7322743716070415</v>
      </c>
      <c r="AH74" s="154">
        <v>6.7579206242930185</v>
      </c>
      <c r="AI74" s="154">
        <v>6.7836429128465987</v>
      </c>
      <c r="AJ74" s="154">
        <v>6.7828900620466213</v>
      </c>
      <c r="AK74" s="154">
        <v>6.792250971043301</v>
      </c>
      <c r="AL74" s="154">
        <v>6.8105809931703272</v>
      </c>
      <c r="AM74" s="154">
        <v>6.8446842339847018</v>
      </c>
      <c r="AN74" s="154">
        <v>6.8487679312474512</v>
      </c>
      <c r="AO74" s="154">
        <v>6.8585604623679739</v>
      </c>
      <c r="AP74" s="154">
        <v>6.8627058364992362</v>
      </c>
      <c r="AQ74" s="154">
        <v>6.8587710003485114</v>
      </c>
      <c r="AR74" s="154">
        <v>6.8845429212175011</v>
      </c>
      <c r="AS74" s="154">
        <v>6.8580048587481226</v>
      </c>
      <c r="AT74" s="154">
        <v>6.8709050979142878</v>
      </c>
      <c r="AU74" s="7"/>
      <c r="AV74" s="7"/>
      <c r="AW74" s="11" t="s">
        <v>174</v>
      </c>
      <c r="AX74" s="165">
        <f t="shared" si="42"/>
        <v>0.63691922147451752</v>
      </c>
      <c r="AY74" s="8">
        <f t="shared" si="43"/>
        <v>0.74660605285805726</v>
      </c>
      <c r="BA74" s="11" t="s">
        <v>136</v>
      </c>
      <c r="BB74" s="8">
        <v>0.24078170074580882</v>
      </c>
      <c r="BC74" s="8">
        <v>0.76006501039524965</v>
      </c>
      <c r="BF74" s="31" t="s">
        <v>173</v>
      </c>
      <c r="BG74" s="32" t="s">
        <v>174</v>
      </c>
      <c r="BH74" s="40">
        <f t="shared" si="44"/>
        <v>0.36725367558804378</v>
      </c>
      <c r="BI74" s="40">
        <f t="shared" si="44"/>
        <v>0.36910449248491783</v>
      </c>
      <c r="BJ74" s="40">
        <f t="shared" si="44"/>
        <v>0.37084491002918796</v>
      </c>
      <c r="BK74" s="40">
        <f t="shared" si="44"/>
        <v>0.37298637212846708</v>
      </c>
      <c r="BL74" s="40">
        <f t="shared" si="44"/>
        <v>0.37513418322269099</v>
      </c>
      <c r="BM74" s="40">
        <f t="shared" si="44"/>
        <v>0.37507132018089284</v>
      </c>
      <c r="BN74" s="40">
        <f t="shared" si="44"/>
        <v>0.37585295608211566</v>
      </c>
      <c r="BO74" s="40">
        <f t="shared" si="44"/>
        <v>0.37738351292972228</v>
      </c>
      <c r="BP74" s="40">
        <f t="shared" si="44"/>
        <v>0.38023113353772264</v>
      </c>
      <c r="BQ74" s="40">
        <f t="shared" si="44"/>
        <v>0.38057212225916215</v>
      </c>
      <c r="BR74" s="40">
        <f t="shared" si="44"/>
        <v>0.38138979860772582</v>
      </c>
      <c r="BS74" s="40">
        <f t="shared" si="44"/>
        <v>0.38173593734768618</v>
      </c>
      <c r="BT74" s="40">
        <f t="shared" si="44"/>
        <v>0.38140737852910067</v>
      </c>
      <c r="BU74" s="40">
        <f t="shared" si="44"/>
        <v>0.38355933392166131</v>
      </c>
      <c r="BV74" s="40">
        <f t="shared" si="44"/>
        <v>0.38134340570546821</v>
      </c>
      <c r="BW74" s="40">
        <f t="shared" si="40"/>
        <v>0.38242057567584309</v>
      </c>
      <c r="BY74" s="31" t="s">
        <v>173</v>
      </c>
      <c r="BZ74" s="32" t="s">
        <v>174</v>
      </c>
      <c r="CA74" s="40">
        <f t="shared" si="21"/>
        <v>6.2443843583389502E-2</v>
      </c>
      <c r="CB74" s="40">
        <f t="shared" si="22"/>
        <v>5.7211510779634323E-2</v>
      </c>
      <c r="CC74" s="40">
        <f t="shared" si="23"/>
        <v>3.6414390968725674E-2</v>
      </c>
      <c r="CD74" s="40">
        <f t="shared" si="24"/>
        <v>6.2400080784970891E-2</v>
      </c>
      <c r="CE74" s="40">
        <f t="shared" si="25"/>
        <v>4.016519719909406E-2</v>
      </c>
      <c r="CF74" s="40">
        <f t="shared" si="26"/>
        <v>2.211331100953795E-2</v>
      </c>
      <c r="CG74" s="40">
        <f t="shared" si="27"/>
        <v>3.0767624738818722E-2</v>
      </c>
      <c r="CH74" s="40">
        <f t="shared" si="28"/>
        <v>1.2419368247876428E-2</v>
      </c>
      <c r="CI74" s="40">
        <f t="shared" si="29"/>
        <v>2.6826829715270839E-2</v>
      </c>
      <c r="CJ74" s="40">
        <f t="shared" si="30"/>
        <v>2.8154105135156593E-2</v>
      </c>
      <c r="CK74" s="40">
        <f t="shared" si="31"/>
        <v>2.4282748733181647E-2</v>
      </c>
      <c r="CL74" s="40">
        <f t="shared" si="32"/>
        <v>-1.2731199029177243E-2</v>
      </c>
      <c r="CM74" s="40">
        <f t="shared" si="33"/>
        <v>-1.6052761198445342E-2</v>
      </c>
      <c r="CN74" s="40">
        <f t="shared" si="34"/>
        <v>-5.879369118588551E-3</v>
      </c>
      <c r="CO74" s="40">
        <f t="shared" si="35"/>
        <v>4.4729877271991181E-3</v>
      </c>
      <c r="CP74" s="40">
        <f t="shared" si="36"/>
        <v>9.0946727973785224E-3</v>
      </c>
      <c r="CR74" s="11"/>
      <c r="CS74" s="40"/>
    </row>
    <row r="75" spans="3:97">
      <c r="C75" s="150" t="s">
        <v>175</v>
      </c>
      <c r="D75" s="151" t="s">
        <v>176</v>
      </c>
      <c r="E75" s="159">
        <v>0.29781381969166276</v>
      </c>
      <c r="F75" s="159">
        <v>0.30081439433117008</v>
      </c>
      <c r="G75" s="159">
        <v>0.28070678876366506</v>
      </c>
      <c r="H75" s="159">
        <v>0.26059918319615999</v>
      </c>
      <c r="I75" s="159">
        <v>0.28639749252186281</v>
      </c>
      <c r="J75" s="159">
        <v>0.31530620589749719</v>
      </c>
      <c r="K75" s="159">
        <v>0.35845259350476938</v>
      </c>
      <c r="L75" s="159">
        <v>0.36068206675201925</v>
      </c>
      <c r="M75" s="159">
        <v>0.36308214391551574</v>
      </c>
      <c r="N75" s="159">
        <v>0.37390735017839383</v>
      </c>
      <c r="O75" s="159">
        <v>0.38904241161547315</v>
      </c>
      <c r="P75" s="159">
        <v>0.39471559659704475</v>
      </c>
      <c r="Q75" s="159">
        <v>0.3882771793811749</v>
      </c>
      <c r="R75" s="159">
        <v>0.37838147710910069</v>
      </c>
      <c r="S75" s="159">
        <v>0.38073401361773246</v>
      </c>
      <c r="T75" s="159">
        <v>0.37226497263064984</v>
      </c>
      <c r="U75" s="14">
        <v>1</v>
      </c>
      <c r="AE75" s="154">
        <v>7.1459211425192262</v>
      </c>
      <c r="AF75" s="154">
        <v>7.2322417384199218</v>
      </c>
      <c r="AG75" s="154">
        <v>7.2730984233964193</v>
      </c>
      <c r="AH75" s="154">
        <v>6.9216936271859089</v>
      </c>
      <c r="AI75" s="154">
        <v>6.9749548130218928</v>
      </c>
      <c r="AJ75" s="154">
        <v>7.0244962556952704</v>
      </c>
      <c r="AK75" s="154">
        <v>7.0026296677170059</v>
      </c>
      <c r="AL75" s="154">
        <v>6.9043630535083125</v>
      </c>
      <c r="AM75" s="154">
        <v>6.8497586178770957</v>
      </c>
      <c r="AN75" s="154">
        <v>6.8554082821793614</v>
      </c>
      <c r="AO75" s="154">
        <v>6.8807177759273008</v>
      </c>
      <c r="AP75" s="154">
        <v>6.879738874000239</v>
      </c>
      <c r="AQ75" s="154">
        <v>6.8605075464354695</v>
      </c>
      <c r="AR75" s="154">
        <v>6.8727136686614809</v>
      </c>
      <c r="AS75" s="154">
        <v>6.8800621080320532</v>
      </c>
      <c r="AT75" s="154">
        <v>6.8532077758275385</v>
      </c>
      <c r="AU75" s="7"/>
      <c r="AV75" s="7"/>
      <c r="AW75" s="11" t="s">
        <v>176</v>
      </c>
      <c r="AX75" s="165">
        <f t="shared" si="42"/>
        <v>2.1756305120923403E-2</v>
      </c>
      <c r="AY75" s="8">
        <f t="shared" si="43"/>
        <v>7.0121169251651919E-2</v>
      </c>
      <c r="BA75" s="11" t="s">
        <v>196</v>
      </c>
      <c r="BB75" s="8">
        <v>0.24455933369418781</v>
      </c>
      <c r="BC75" s="8">
        <v>0.94646581028978916</v>
      </c>
      <c r="BF75" s="31" t="s">
        <v>175</v>
      </c>
      <c r="BG75" s="32" t="s">
        <v>176</v>
      </c>
      <c r="BH75" s="40">
        <f t="shared" si="44"/>
        <v>0.40538441540035541</v>
      </c>
      <c r="BI75" s="40">
        <f t="shared" si="44"/>
        <v>0.41259218515806351</v>
      </c>
      <c r="BJ75" s="40">
        <f t="shared" si="44"/>
        <v>0.41600371835360106</v>
      </c>
      <c r="BK75" s="40">
        <f t="shared" si="44"/>
        <v>0.38666141787002339</v>
      </c>
      <c r="BL75" s="40">
        <f t="shared" si="44"/>
        <v>0.39110872688732801</v>
      </c>
      <c r="BM75" s="40">
        <f t="shared" si="44"/>
        <v>0.39524543735055506</v>
      </c>
      <c r="BN75" s="40">
        <f t="shared" si="44"/>
        <v>0.39341957725437005</v>
      </c>
      <c r="BO75" s="40">
        <f t="shared" si="44"/>
        <v>0.38521431496794412</v>
      </c>
      <c r="BP75" s="40">
        <f t="shared" si="44"/>
        <v>0.38065484459273746</v>
      </c>
      <c r="BQ75" s="40">
        <f t="shared" si="44"/>
        <v>0.3811265915619767</v>
      </c>
      <c r="BR75" s="40">
        <f t="shared" si="44"/>
        <v>0.38323993428992964</v>
      </c>
      <c r="BS75" s="40">
        <f t="shared" si="44"/>
        <v>0.38315819597902001</v>
      </c>
      <c r="BT75" s="40">
        <f t="shared" si="44"/>
        <v>0.3815523801273617</v>
      </c>
      <c r="BU75" s="40">
        <f t="shared" si="44"/>
        <v>0.38257159133323371</v>
      </c>
      <c r="BV75" s="40">
        <f t="shared" si="44"/>
        <v>0.38318518602067642</v>
      </c>
      <c r="BW75" s="40">
        <f t="shared" si="40"/>
        <v>0.38094284928159949</v>
      </c>
      <c r="BY75" s="31" t="s">
        <v>175</v>
      </c>
      <c r="BZ75" s="32" t="s">
        <v>176</v>
      </c>
      <c r="CA75" s="40">
        <f t="shared" si="21"/>
        <v>-0.10757059570869265</v>
      </c>
      <c r="CB75" s="40">
        <f t="shared" si="22"/>
        <v>-0.11177779082689343</v>
      </c>
      <c r="CC75" s="40">
        <f t="shared" si="23"/>
        <v>-0.135296929589936</v>
      </c>
      <c r="CD75" s="40">
        <f t="shared" si="24"/>
        <v>-0.1260622346738634</v>
      </c>
      <c r="CE75" s="40">
        <f t="shared" si="25"/>
        <v>-0.1047112343654652</v>
      </c>
      <c r="CF75" s="40">
        <f t="shared" si="26"/>
        <v>-7.9939231453057868E-2</v>
      </c>
      <c r="CG75" s="40">
        <f t="shared" si="27"/>
        <v>-3.4966983749600666E-2</v>
      </c>
      <c r="CH75" s="40">
        <f t="shared" si="28"/>
        <v>-2.4532248215924868E-2</v>
      </c>
      <c r="CI75" s="40">
        <f t="shared" si="29"/>
        <v>-1.757270067722172E-2</v>
      </c>
      <c r="CJ75" s="40">
        <f t="shared" si="30"/>
        <v>-7.219241383582875E-3</v>
      </c>
      <c r="CK75" s="40">
        <f t="shared" si="31"/>
        <v>5.8024773255435091E-3</v>
      </c>
      <c r="CL75" s="40">
        <f t="shared" si="32"/>
        <v>1.1557400618024738E-2</v>
      </c>
      <c r="CM75" s="40">
        <f t="shared" si="33"/>
        <v>6.7247992538131962E-3</v>
      </c>
      <c r="CN75" s="40">
        <f t="shared" si="34"/>
        <v>-4.1901142241330125E-3</v>
      </c>
      <c r="CO75" s="40">
        <f t="shared" si="35"/>
        <v>-2.4511724029439574E-3</v>
      </c>
      <c r="CP75" s="40">
        <f t="shared" si="36"/>
        <v>-8.6778766509496563E-3</v>
      </c>
      <c r="CR75" s="11"/>
      <c r="CS75" s="40"/>
    </row>
    <row r="76" spans="3:97">
      <c r="C76" s="150" t="s">
        <v>177</v>
      </c>
      <c r="D76" s="151" t="s">
        <v>178</v>
      </c>
      <c r="E76" s="159">
        <v>0.44971478825812722</v>
      </c>
      <c r="F76" s="159">
        <v>0.46227395269269539</v>
      </c>
      <c r="G76" s="159">
        <v>0.47325588462065599</v>
      </c>
      <c r="H76" s="159">
        <v>0.46223218343601213</v>
      </c>
      <c r="I76" s="159">
        <v>0.45840478493444053</v>
      </c>
      <c r="J76" s="159">
        <v>0.45022896727688083</v>
      </c>
      <c r="K76" s="159">
        <v>0.45802684957879769</v>
      </c>
      <c r="L76" s="159">
        <v>0.46425274430464908</v>
      </c>
      <c r="M76" s="159">
        <v>0.44294115756563796</v>
      </c>
      <c r="N76" s="159">
        <v>0.45343006884424863</v>
      </c>
      <c r="O76" s="159">
        <v>0.46943841598515268</v>
      </c>
      <c r="P76" s="159">
        <v>0.47200040222300416</v>
      </c>
      <c r="Q76" s="159">
        <v>0.47265623237953108</v>
      </c>
      <c r="R76" s="159">
        <v>0.44139756667292973</v>
      </c>
      <c r="S76" s="159">
        <v>0.44126508753283517</v>
      </c>
      <c r="T76" s="159">
        <v>0.44483470584636403</v>
      </c>
      <c r="U76" s="14">
        <v>2</v>
      </c>
      <c r="AE76" s="154">
        <v>7.6520192233863726</v>
      </c>
      <c r="AF76" s="154">
        <v>7.7273723803474423</v>
      </c>
      <c r="AG76" s="154">
        <v>7.7886892223509454</v>
      </c>
      <c r="AH76" s="154">
        <v>7.7730932320773301</v>
      </c>
      <c r="AI76" s="154">
        <v>7.8036293231994902</v>
      </c>
      <c r="AJ76" s="154">
        <v>7.7899025878216728</v>
      </c>
      <c r="AK76" s="154">
        <v>7.8109426975195406</v>
      </c>
      <c r="AL76" s="154">
        <v>7.8192092168267422</v>
      </c>
      <c r="AM76" s="154">
        <v>7.8064526111882699</v>
      </c>
      <c r="AN76" s="154">
        <v>7.8364927623539273</v>
      </c>
      <c r="AO76" s="154">
        <v>7.815183607968871</v>
      </c>
      <c r="AP76" s="154">
        <v>7.8646328185416081</v>
      </c>
      <c r="AQ76" s="154">
        <v>7.93251785154425</v>
      </c>
      <c r="AR76" s="154">
        <v>7.9531885429745657</v>
      </c>
      <c r="AS76" s="154">
        <v>7.9868864541041455</v>
      </c>
      <c r="AT76" s="154">
        <v>8.0043769338803177</v>
      </c>
      <c r="AU76" s="7"/>
      <c r="AV76" s="7"/>
      <c r="AW76" s="11" t="s">
        <v>178</v>
      </c>
      <c r="AX76" s="165">
        <f t="shared" si="42"/>
        <v>0.19455811676280024</v>
      </c>
      <c r="AY76" s="8">
        <f t="shared" si="43"/>
        <v>0.4807745392563964</v>
      </c>
      <c r="BA76" s="11" t="s">
        <v>311</v>
      </c>
      <c r="BB76" s="8">
        <v>0.24471030011157535</v>
      </c>
      <c r="BC76" s="8">
        <v>0.68839978970974192</v>
      </c>
      <c r="BF76" s="31" t="s">
        <v>177</v>
      </c>
      <c r="BG76" s="32" t="s">
        <v>178</v>
      </c>
      <c r="BH76" s="40">
        <f t="shared" si="44"/>
        <v>0.44764360515276214</v>
      </c>
      <c r="BI76" s="40">
        <f t="shared" si="44"/>
        <v>0.45393559375901149</v>
      </c>
      <c r="BJ76" s="40">
        <f t="shared" si="44"/>
        <v>0.45905555006630394</v>
      </c>
      <c r="BK76" s="40">
        <f t="shared" si="44"/>
        <v>0.45775328487845712</v>
      </c>
      <c r="BL76" s="40">
        <f t="shared" si="44"/>
        <v>0.46030304848715742</v>
      </c>
      <c r="BM76" s="40">
        <f t="shared" si="44"/>
        <v>0.45915686608310968</v>
      </c>
      <c r="BN76" s="40">
        <f t="shared" si="44"/>
        <v>0.46091371524288161</v>
      </c>
      <c r="BO76" s="40">
        <f t="shared" si="44"/>
        <v>0.46160396960503303</v>
      </c>
      <c r="BP76" s="40">
        <f t="shared" si="44"/>
        <v>0.46053879303422052</v>
      </c>
      <c r="BQ76" s="40">
        <f t="shared" si="44"/>
        <v>0.46304714565655292</v>
      </c>
      <c r="BR76" s="40">
        <f t="shared" si="44"/>
        <v>0.46126783126540072</v>
      </c>
      <c r="BS76" s="40">
        <f t="shared" si="44"/>
        <v>0.46539684034822426</v>
      </c>
      <c r="BT76" s="40">
        <f t="shared" si="44"/>
        <v>0.47106524060394495</v>
      </c>
      <c r="BU76" s="40">
        <f t="shared" si="44"/>
        <v>0.4727912433383763</v>
      </c>
      <c r="BV76" s="40">
        <f t="shared" si="44"/>
        <v>0.47560501891769613</v>
      </c>
      <c r="BW76" s="40">
        <f t="shared" si="40"/>
        <v>0.47706547397900656</v>
      </c>
      <c r="BY76" s="31" t="s">
        <v>177</v>
      </c>
      <c r="BZ76" s="32" t="s">
        <v>178</v>
      </c>
      <c r="CA76" s="40">
        <f t="shared" si="21"/>
        <v>2.071183105365082E-3</v>
      </c>
      <c r="CB76" s="40">
        <f t="shared" si="22"/>
        <v>8.3383589336838981E-3</v>
      </c>
      <c r="CC76" s="40">
        <f t="shared" si="23"/>
        <v>1.4200334554352045E-2</v>
      </c>
      <c r="CD76" s="40">
        <f t="shared" si="24"/>
        <v>4.4788985575550111E-3</v>
      </c>
      <c r="CE76" s="40">
        <f t="shared" si="25"/>
        <v>-1.8982635527168834E-3</v>
      </c>
      <c r="CF76" s="40">
        <f t="shared" si="26"/>
        <v>-8.9278988062288511E-3</v>
      </c>
      <c r="CG76" s="40">
        <f t="shared" si="27"/>
        <v>-2.8868656640839152E-3</v>
      </c>
      <c r="CH76" s="40">
        <f t="shared" si="28"/>
        <v>2.6487746996160522E-3</v>
      </c>
      <c r="CI76" s="40">
        <f t="shared" si="29"/>
        <v>-1.7597635468582562E-2</v>
      </c>
      <c r="CJ76" s="40">
        <f t="shared" si="30"/>
        <v>-9.6170768123042816E-3</v>
      </c>
      <c r="CK76" s="40">
        <f t="shared" si="31"/>
        <v>8.170584719751961E-3</v>
      </c>
      <c r="CL76" s="40">
        <f t="shared" si="32"/>
        <v>6.6035618747798952E-3</v>
      </c>
      <c r="CM76" s="40">
        <f t="shared" si="33"/>
        <v>1.5909917755861369E-3</v>
      </c>
      <c r="CN76" s="40">
        <f t="shared" si="34"/>
        <v>-3.1393676665446568E-2</v>
      </c>
      <c r="CO76" s="40">
        <f t="shared" si="35"/>
        <v>-3.4339931384860967E-2</v>
      </c>
      <c r="CP76" s="40">
        <f t="shared" si="36"/>
        <v>-3.2230768132642529E-2</v>
      </c>
      <c r="CR76" s="11"/>
      <c r="CS76" s="40"/>
    </row>
    <row r="77" spans="3:97">
      <c r="C77" s="150" t="s">
        <v>179</v>
      </c>
      <c r="D77" s="151" t="s">
        <v>180</v>
      </c>
      <c r="E77" s="159">
        <v>0.40888449245054925</v>
      </c>
      <c r="F77" s="159">
        <v>0.39742556680178481</v>
      </c>
      <c r="G77" s="159">
        <v>0.4068548534462656</v>
      </c>
      <c r="H77" s="159">
        <v>0.3876611546511553</v>
      </c>
      <c r="I77" s="159">
        <v>0.39423226221581126</v>
      </c>
      <c r="J77" s="159">
        <v>0.39855836910009756</v>
      </c>
      <c r="K77" s="159">
        <v>0.38982011350323786</v>
      </c>
      <c r="L77" s="159">
        <v>0.37804640473381451</v>
      </c>
      <c r="M77" s="159">
        <v>0.39828950214276826</v>
      </c>
      <c r="N77" s="159">
        <v>0.38067477285991907</v>
      </c>
      <c r="O77" s="159">
        <v>0.36772754839497346</v>
      </c>
      <c r="P77" s="159">
        <v>0.40490709269362984</v>
      </c>
      <c r="Q77" s="159">
        <v>0.43395463695485292</v>
      </c>
      <c r="R77" s="159">
        <v>0.42547673770942662</v>
      </c>
      <c r="S77" s="159">
        <v>0.45652237826754066</v>
      </c>
      <c r="T77" s="159">
        <v>0.45963536152347223</v>
      </c>
      <c r="U77" s="14">
        <v>1</v>
      </c>
      <c r="AE77" s="154">
        <v>7.0070739259617829</v>
      </c>
      <c r="AF77" s="154">
        <v>7.0279452566430205</v>
      </c>
      <c r="AG77" s="154">
        <v>7.0351368974606379</v>
      </c>
      <c r="AH77" s="154">
        <v>7.0375085562597564</v>
      </c>
      <c r="AI77" s="154">
        <v>7.045488118222365</v>
      </c>
      <c r="AJ77" s="154">
        <v>7.0358843660517216</v>
      </c>
      <c r="AK77" s="154">
        <v>7.0077384361524659</v>
      </c>
      <c r="AL77" s="154">
        <v>6.9880483784655638</v>
      </c>
      <c r="AM77" s="154">
        <v>6.974914421571806</v>
      </c>
      <c r="AN77" s="154">
        <v>6.9225769684145853</v>
      </c>
      <c r="AO77" s="154">
        <v>6.9240332479878521</v>
      </c>
      <c r="AP77" s="154">
        <v>6.9300321223946257</v>
      </c>
      <c r="AQ77" s="154">
        <v>6.9467767183229565</v>
      </c>
      <c r="AR77" s="154">
        <v>6.9392269393953168</v>
      </c>
      <c r="AS77" s="154">
        <v>6.9519755820473446</v>
      </c>
      <c r="AT77" s="154">
        <v>6.9433304159969795</v>
      </c>
      <c r="AU77" s="7"/>
      <c r="AV77" s="7"/>
      <c r="AW77" s="11" t="s">
        <v>180</v>
      </c>
      <c r="AX77" s="165" t="e">
        <f t="shared" si="42"/>
        <v>#N/A</v>
      </c>
      <c r="AY77" s="8" t="e">
        <f t="shared" si="43"/>
        <v>#N/A</v>
      </c>
      <c r="BA77" s="11" t="s">
        <v>333</v>
      </c>
      <c r="BB77" s="8">
        <v>0.24716413031873022</v>
      </c>
      <c r="BC77" s="8">
        <v>0.89704705322423073</v>
      </c>
      <c r="BF77" s="31" t="s">
        <v>179</v>
      </c>
      <c r="BG77" s="32" t="s">
        <v>180</v>
      </c>
      <c r="BH77" s="40">
        <f t="shared" si="44"/>
        <v>0.39379067281780888</v>
      </c>
      <c r="BI77" s="40">
        <f t="shared" si="44"/>
        <v>0.39553342892969223</v>
      </c>
      <c r="BJ77" s="40">
        <f t="shared" si="44"/>
        <v>0.39613393093796323</v>
      </c>
      <c r="BK77" s="40">
        <f t="shared" si="44"/>
        <v>0.3963319644476897</v>
      </c>
      <c r="BL77" s="40">
        <f t="shared" si="44"/>
        <v>0.39699825787156751</v>
      </c>
      <c r="BM77" s="40">
        <f t="shared" si="44"/>
        <v>0.39619634456531871</v>
      </c>
      <c r="BN77" s="40">
        <f t="shared" si="44"/>
        <v>0.39384615941873091</v>
      </c>
      <c r="BO77" s="40">
        <f t="shared" si="44"/>
        <v>0.39220203960187461</v>
      </c>
      <c r="BP77" s="40">
        <f t="shared" si="44"/>
        <v>0.39110535420124581</v>
      </c>
      <c r="BQ77" s="40">
        <f t="shared" si="44"/>
        <v>0.38673517686261782</v>
      </c>
      <c r="BR77" s="40">
        <f t="shared" si="44"/>
        <v>0.38685677620698566</v>
      </c>
      <c r="BS77" s="40">
        <f t="shared" si="44"/>
        <v>0.38735768221995126</v>
      </c>
      <c r="BT77" s="40">
        <f t="shared" si="44"/>
        <v>0.38875585597996687</v>
      </c>
      <c r="BU77" s="40">
        <f t="shared" si="44"/>
        <v>0.388125449439509</v>
      </c>
      <c r="BV77" s="40">
        <f t="shared" si="44"/>
        <v>0.38918996110095327</v>
      </c>
      <c r="BW77" s="40">
        <f t="shared" si="40"/>
        <v>0.38846808973574776</v>
      </c>
      <c r="BY77" s="31" t="s">
        <v>179</v>
      </c>
      <c r="BZ77" s="32" t="s">
        <v>180</v>
      </c>
      <c r="CA77" s="40">
        <f t="shared" si="21"/>
        <v>1.5093819632740368E-2</v>
      </c>
      <c r="CB77" s="40">
        <f t="shared" si="22"/>
        <v>1.8921378720925808E-3</v>
      </c>
      <c r="CC77" s="40">
        <f t="shared" si="23"/>
        <v>1.0720922508302366E-2</v>
      </c>
      <c r="CD77" s="40">
        <f t="shared" si="24"/>
        <v>-8.6708097965343955E-3</v>
      </c>
      <c r="CE77" s="40">
        <f t="shared" si="25"/>
        <v>-2.7659956557562482E-3</v>
      </c>
      <c r="CF77" s="40">
        <f t="shared" si="26"/>
        <v>2.3620245347788504E-3</v>
      </c>
      <c r="CG77" s="40">
        <f t="shared" si="27"/>
        <v>-4.0260459154930484E-3</v>
      </c>
      <c r="CH77" s="40">
        <f t="shared" si="28"/>
        <v>-1.4155634868060096E-2</v>
      </c>
      <c r="CI77" s="40">
        <f t="shared" si="29"/>
        <v>7.1841479415224452E-3</v>
      </c>
      <c r="CJ77" s="40">
        <f t="shared" si="30"/>
        <v>-6.0604040026987493E-3</v>
      </c>
      <c r="CK77" s="40">
        <f t="shared" si="31"/>
        <v>-1.9129227812012206E-2</v>
      </c>
      <c r="CL77" s="40">
        <f t="shared" si="32"/>
        <v>1.7549410473678584E-2</v>
      </c>
      <c r="CM77" s="40">
        <f t="shared" si="33"/>
        <v>4.5198780974886055E-2</v>
      </c>
      <c r="CN77" s="40">
        <f t="shared" si="34"/>
        <v>3.7351288269917626E-2</v>
      </c>
      <c r="CO77" s="40">
        <f t="shared" si="35"/>
        <v>6.7332417166587388E-2</v>
      </c>
      <c r="CP77" s="40">
        <f t="shared" si="36"/>
        <v>7.1167271787724473E-2</v>
      </c>
      <c r="CR77" s="11"/>
      <c r="CS77" s="40"/>
    </row>
    <row r="78" spans="3:97">
      <c r="C78" s="150" t="s">
        <v>181</v>
      </c>
      <c r="D78" s="151" t="s">
        <v>182</v>
      </c>
      <c r="E78" s="159" t="e">
        <v>#N/A</v>
      </c>
      <c r="F78" s="159" t="e">
        <v>#N/A</v>
      </c>
      <c r="G78" s="159" t="e">
        <v>#N/A</v>
      </c>
      <c r="H78" s="159" t="e">
        <v>#N/A</v>
      </c>
      <c r="I78" s="159" t="e">
        <v>#N/A</v>
      </c>
      <c r="J78" s="159" t="e">
        <v>#N/A</v>
      </c>
      <c r="K78" s="159" t="e">
        <v>#N/A</v>
      </c>
      <c r="L78" s="159" t="e">
        <v>#N/A</v>
      </c>
      <c r="M78" s="159" t="e">
        <v>#N/A</v>
      </c>
      <c r="N78" s="159" t="e">
        <v>#N/A</v>
      </c>
      <c r="O78" s="159" t="e">
        <v>#N/A</v>
      </c>
      <c r="P78" s="159" t="e">
        <v>#N/A</v>
      </c>
      <c r="Q78" s="159" t="e">
        <v>#N/A</v>
      </c>
      <c r="R78" s="159" t="e">
        <v>#N/A</v>
      </c>
      <c r="S78" s="159" t="e">
        <v>#N/A</v>
      </c>
      <c r="T78" s="159" t="e">
        <v>#N/A</v>
      </c>
      <c r="U78" s="14">
        <v>2</v>
      </c>
      <c r="AE78" s="154">
        <v>7.9256618396981233</v>
      </c>
      <c r="AF78" s="154">
        <v>7.9377485225841982</v>
      </c>
      <c r="AG78" s="154">
        <v>7.9642219980348319</v>
      </c>
      <c r="AH78" s="154">
        <v>7.9713265299061913</v>
      </c>
      <c r="AI78" s="154">
        <v>7.9312323777951867</v>
      </c>
      <c r="AJ78" s="154">
        <v>7.9663779283355982</v>
      </c>
      <c r="AK78" s="154">
        <v>7.9727233791540142</v>
      </c>
      <c r="AL78" s="154">
        <v>7.9892803578759235</v>
      </c>
      <c r="AM78" s="154">
        <v>8.0135963387955851</v>
      </c>
      <c r="AN78" s="154">
        <v>8.0539811976572349</v>
      </c>
      <c r="AO78" s="154">
        <v>8.0926874220858771</v>
      </c>
      <c r="AP78" s="154">
        <v>8.1362668839132812</v>
      </c>
      <c r="AQ78" s="154">
        <v>8.1774350144537671</v>
      </c>
      <c r="AR78" s="154">
        <v>8.196412466060762</v>
      </c>
      <c r="AS78" s="154">
        <v>8.1572003510730315</v>
      </c>
      <c r="AT78" s="154">
        <v>8.1773396577324942</v>
      </c>
      <c r="AU78" s="7"/>
      <c r="AV78" s="7"/>
      <c r="AW78" s="11" t="s">
        <v>182</v>
      </c>
      <c r="AX78" s="165" t="e">
        <f t="shared" si="42"/>
        <v>#N/A</v>
      </c>
      <c r="AY78" s="8" t="e">
        <f t="shared" si="43"/>
        <v>#N/A</v>
      </c>
      <c r="BA78" s="11" t="s">
        <v>170</v>
      </c>
      <c r="BB78" s="8">
        <v>0.24741023979519283</v>
      </c>
      <c r="BC78" s="8">
        <v>0.53837571508748006</v>
      </c>
      <c r="BF78" s="31" t="s">
        <v>181</v>
      </c>
      <c r="BG78" s="32" t="s">
        <v>182</v>
      </c>
      <c r="BH78" s="40">
        <f t="shared" si="44"/>
        <v>0.47049276361479331</v>
      </c>
      <c r="BI78" s="40">
        <f t="shared" si="44"/>
        <v>0.4715020016357806</v>
      </c>
      <c r="BJ78" s="40">
        <f t="shared" si="44"/>
        <v>0.47371253683590853</v>
      </c>
      <c r="BK78" s="40">
        <f t="shared" si="44"/>
        <v>0.47430576524716694</v>
      </c>
      <c r="BL78" s="40">
        <f t="shared" si="44"/>
        <v>0.47095790354589806</v>
      </c>
      <c r="BM78" s="40">
        <f t="shared" si="44"/>
        <v>0.47389255701602251</v>
      </c>
      <c r="BN78" s="40">
        <f t="shared" si="44"/>
        <v>0.47442240215936016</v>
      </c>
      <c r="BO78" s="40">
        <f t="shared" si="44"/>
        <v>0.47580490988263957</v>
      </c>
      <c r="BP78" s="40">
        <f t="shared" si="44"/>
        <v>0.47783529428943139</v>
      </c>
      <c r="BQ78" s="40">
        <f t="shared" si="44"/>
        <v>0.48120743000437916</v>
      </c>
      <c r="BR78" s="40">
        <f t="shared" si="44"/>
        <v>0.48443939974417072</v>
      </c>
      <c r="BS78" s="40">
        <f t="shared" si="44"/>
        <v>0.48807828480675897</v>
      </c>
      <c r="BT78" s="40">
        <f t="shared" si="44"/>
        <v>0.49151582370688951</v>
      </c>
      <c r="BU78" s="40">
        <f t="shared" si="44"/>
        <v>0.49310044091607363</v>
      </c>
      <c r="BV78" s="40">
        <f t="shared" si="44"/>
        <v>0.48982622931459818</v>
      </c>
      <c r="BW78" s="40">
        <f t="shared" si="40"/>
        <v>0.49150786142066327</v>
      </c>
      <c r="BY78" s="31" t="s">
        <v>181</v>
      </c>
      <c r="BZ78" s="32" t="s">
        <v>182</v>
      </c>
      <c r="CA78" s="40" t="e">
        <f t="shared" si="21"/>
        <v>#N/A</v>
      </c>
      <c r="CB78" s="40" t="e">
        <f t="shared" si="22"/>
        <v>#N/A</v>
      </c>
      <c r="CC78" s="40" t="e">
        <f t="shared" si="23"/>
        <v>#N/A</v>
      </c>
      <c r="CD78" s="40" t="e">
        <f t="shared" si="24"/>
        <v>#N/A</v>
      </c>
      <c r="CE78" s="40" t="e">
        <f t="shared" si="25"/>
        <v>#N/A</v>
      </c>
      <c r="CF78" s="40" t="e">
        <f t="shared" si="26"/>
        <v>#N/A</v>
      </c>
      <c r="CG78" s="40" t="e">
        <f t="shared" si="27"/>
        <v>#N/A</v>
      </c>
      <c r="CH78" s="40" t="e">
        <f t="shared" si="28"/>
        <v>#N/A</v>
      </c>
      <c r="CI78" s="40" t="e">
        <f t="shared" si="29"/>
        <v>#N/A</v>
      </c>
      <c r="CJ78" s="40" t="e">
        <f t="shared" si="30"/>
        <v>#N/A</v>
      </c>
      <c r="CK78" s="40" t="e">
        <f t="shared" si="31"/>
        <v>#N/A</v>
      </c>
      <c r="CL78" s="40" t="e">
        <f t="shared" si="32"/>
        <v>#N/A</v>
      </c>
      <c r="CM78" s="40" t="e">
        <f t="shared" si="33"/>
        <v>#N/A</v>
      </c>
      <c r="CN78" s="40" t="e">
        <f t="shared" si="34"/>
        <v>#N/A</v>
      </c>
      <c r="CO78" s="40" t="e">
        <f t="shared" si="35"/>
        <v>#N/A</v>
      </c>
      <c r="CP78" s="40" t="e">
        <f t="shared" si="36"/>
        <v>#N/A</v>
      </c>
      <c r="CR78" s="11"/>
      <c r="CS78" s="40"/>
    </row>
    <row r="79" spans="3:97">
      <c r="C79" s="150" t="s">
        <v>183</v>
      </c>
      <c r="D79" s="151" t="s">
        <v>184</v>
      </c>
      <c r="E79" s="159" t="e">
        <v>#N/A</v>
      </c>
      <c r="F79" s="159" t="e">
        <v>#N/A</v>
      </c>
      <c r="G79" s="159" t="e">
        <v>#N/A</v>
      </c>
      <c r="H79" s="159" t="e">
        <v>#N/A</v>
      </c>
      <c r="I79" s="159" t="e">
        <v>#N/A</v>
      </c>
      <c r="J79" s="159" t="e">
        <v>#N/A</v>
      </c>
      <c r="K79" s="159" t="e">
        <v>#N/A</v>
      </c>
      <c r="L79" s="159" t="e">
        <v>#N/A</v>
      </c>
      <c r="M79" s="159" t="e">
        <v>#N/A</v>
      </c>
      <c r="N79" s="159" t="e">
        <v>#N/A</v>
      </c>
      <c r="O79" s="159" t="e">
        <v>#N/A</v>
      </c>
      <c r="P79" s="159" t="e">
        <v>#N/A</v>
      </c>
      <c r="Q79" s="159" t="e">
        <v>#N/A</v>
      </c>
      <c r="R79" s="159" t="e">
        <v>#N/A</v>
      </c>
      <c r="S79" s="159" t="e">
        <v>#N/A</v>
      </c>
      <c r="T79" s="159" t="e">
        <v>#N/A</v>
      </c>
      <c r="U79" s="14">
        <v>5</v>
      </c>
      <c r="AE79" s="154">
        <v>9.3005499389777349</v>
      </c>
      <c r="AF79" s="154">
        <v>9.3124285914249327</v>
      </c>
      <c r="AG79" s="154">
        <v>9.3566604990912428</v>
      </c>
      <c r="AH79" s="154">
        <v>9.4093365677130638</v>
      </c>
      <c r="AI79" s="154">
        <v>9.4536287857246837</v>
      </c>
      <c r="AJ79" s="154">
        <v>9.5165868966125213</v>
      </c>
      <c r="AK79" s="154">
        <v>9.5590624780784363</v>
      </c>
      <c r="AL79" s="154">
        <v>9.6049694813108548</v>
      </c>
      <c r="AM79" s="154">
        <v>9.6499349900107756</v>
      </c>
      <c r="AN79" s="154">
        <v>9.6980783156857235</v>
      </c>
      <c r="AO79" s="154">
        <v>9.7383273032892639</v>
      </c>
      <c r="AP79" s="154">
        <v>9.7791036942349834</v>
      </c>
      <c r="AQ79" s="154">
        <v>9.7906031766687605</v>
      </c>
      <c r="AR79" s="154">
        <v>9.7983362220210566</v>
      </c>
      <c r="AS79" s="154">
        <v>9.7348480353757765</v>
      </c>
      <c r="AT79" s="154">
        <v>9.7720477681262068</v>
      </c>
      <c r="AU79" s="7"/>
      <c r="AV79" s="7"/>
      <c r="AW79" s="11" t="s">
        <v>184</v>
      </c>
      <c r="AX79" s="165">
        <f t="shared" si="42"/>
        <v>0.33281728284539869</v>
      </c>
      <c r="AY79" s="8">
        <f t="shared" si="43"/>
        <v>0.94780147392449132</v>
      </c>
      <c r="BA79" s="11" t="s">
        <v>319</v>
      </c>
      <c r="BB79" s="8">
        <v>0.25288355497623116</v>
      </c>
      <c r="BC79" s="8">
        <v>0.95843716088406983</v>
      </c>
      <c r="BF79" s="31" t="s">
        <v>183</v>
      </c>
      <c r="BG79" s="32" t="s">
        <v>184</v>
      </c>
      <c r="BH79" s="40">
        <f t="shared" si="44"/>
        <v>0.58529591990464092</v>
      </c>
      <c r="BI79" s="40">
        <f t="shared" si="44"/>
        <v>0.58628778738398191</v>
      </c>
      <c r="BJ79" s="40">
        <f t="shared" si="44"/>
        <v>0.5899811516741188</v>
      </c>
      <c r="BK79" s="40">
        <f t="shared" si="44"/>
        <v>0.59437960340404083</v>
      </c>
      <c r="BL79" s="40">
        <f t="shared" si="44"/>
        <v>0.59807800360801111</v>
      </c>
      <c r="BM79" s="40">
        <f t="shared" si="44"/>
        <v>0.6033350058671455</v>
      </c>
      <c r="BN79" s="40">
        <f t="shared" si="44"/>
        <v>0.60688171691954951</v>
      </c>
      <c r="BO79" s="40">
        <f t="shared" si="44"/>
        <v>0.61071495168945644</v>
      </c>
      <c r="BP79" s="40">
        <f t="shared" si="44"/>
        <v>0.61446957166589977</v>
      </c>
      <c r="BQ79" s="40">
        <f t="shared" si="44"/>
        <v>0.61848953935975792</v>
      </c>
      <c r="BR79" s="40">
        <f t="shared" si="44"/>
        <v>0.6218503298246536</v>
      </c>
      <c r="BS79" s="40">
        <f t="shared" si="44"/>
        <v>0.62525515846862112</v>
      </c>
      <c r="BT79" s="40">
        <f t="shared" si="44"/>
        <v>0.62621536525184152</v>
      </c>
      <c r="BU79" s="40">
        <f t="shared" si="44"/>
        <v>0.62686107453875828</v>
      </c>
      <c r="BV79" s="40">
        <f t="shared" si="44"/>
        <v>0.62155981095387736</v>
      </c>
      <c r="BW79" s="40">
        <f t="shared" si="40"/>
        <v>0.62466598863853828</v>
      </c>
      <c r="BY79" s="31" t="s">
        <v>183</v>
      </c>
      <c r="BZ79" s="32" t="s">
        <v>184</v>
      </c>
      <c r="CA79" s="40" t="e">
        <f t="shared" si="21"/>
        <v>#N/A</v>
      </c>
      <c r="CB79" s="40" t="e">
        <f t="shared" si="22"/>
        <v>#N/A</v>
      </c>
      <c r="CC79" s="40" t="e">
        <f t="shared" si="23"/>
        <v>#N/A</v>
      </c>
      <c r="CD79" s="40" t="e">
        <f t="shared" si="24"/>
        <v>#N/A</v>
      </c>
      <c r="CE79" s="40" t="e">
        <f t="shared" si="25"/>
        <v>#N/A</v>
      </c>
      <c r="CF79" s="40" t="e">
        <f t="shared" si="26"/>
        <v>#N/A</v>
      </c>
      <c r="CG79" s="40" t="e">
        <f t="shared" si="27"/>
        <v>#N/A</v>
      </c>
      <c r="CH79" s="40" t="e">
        <f t="shared" si="28"/>
        <v>#N/A</v>
      </c>
      <c r="CI79" s="40" t="e">
        <f t="shared" si="29"/>
        <v>#N/A</v>
      </c>
      <c r="CJ79" s="40" t="e">
        <f t="shared" si="30"/>
        <v>#N/A</v>
      </c>
      <c r="CK79" s="40" t="e">
        <f t="shared" si="31"/>
        <v>#N/A</v>
      </c>
      <c r="CL79" s="40" t="e">
        <f t="shared" si="32"/>
        <v>#N/A</v>
      </c>
      <c r="CM79" s="40" t="e">
        <f t="shared" si="33"/>
        <v>#N/A</v>
      </c>
      <c r="CN79" s="40" t="e">
        <f t="shared" si="34"/>
        <v>#N/A</v>
      </c>
      <c r="CO79" s="40" t="e">
        <f t="shared" si="35"/>
        <v>#N/A</v>
      </c>
      <c r="CP79" s="40" t="e">
        <f t="shared" si="36"/>
        <v>#N/A</v>
      </c>
      <c r="CR79" s="11"/>
      <c r="CS79" s="40"/>
    </row>
    <row r="80" spans="3:97">
      <c r="C80" s="150" t="s">
        <v>185</v>
      </c>
      <c r="D80" s="151" t="s">
        <v>186</v>
      </c>
      <c r="E80" s="159">
        <v>0.6405395798471335</v>
      </c>
      <c r="F80" s="159">
        <v>0.65037335884719172</v>
      </c>
      <c r="G80" s="159">
        <v>0.67191610406423652</v>
      </c>
      <c r="H80" s="159">
        <v>0.69426698220568639</v>
      </c>
      <c r="I80" s="159">
        <v>0.71834811884065741</v>
      </c>
      <c r="J80" s="159">
        <v>0.75342672198523908</v>
      </c>
      <c r="K80" s="159">
        <v>0.7619005103198887</v>
      </c>
      <c r="L80" s="159">
        <v>0.77308973956236504</v>
      </c>
      <c r="M80" s="159">
        <v>0.78849107555998021</v>
      </c>
      <c r="N80" s="159">
        <v>0.78805530581540517</v>
      </c>
      <c r="O80" s="159">
        <v>0.82122889899797213</v>
      </c>
      <c r="P80" s="159">
        <v>0.81475311067203626</v>
      </c>
      <c r="Q80" s="159">
        <v>0.81418103928328656</v>
      </c>
      <c r="R80" s="159">
        <v>0.80617364015173998</v>
      </c>
      <c r="S80" s="159">
        <v>0.80443757530514948</v>
      </c>
      <c r="T80" s="159">
        <v>0.79318807270212999</v>
      </c>
      <c r="U80" s="14">
        <v>5</v>
      </c>
      <c r="AE80" s="154">
        <v>10.11432809444902</v>
      </c>
      <c r="AF80" s="154">
        <v>10.153634157601534</v>
      </c>
      <c r="AG80" s="154">
        <v>10.194217106955632</v>
      </c>
      <c r="AH80" s="154">
        <v>10.248144151347233</v>
      </c>
      <c r="AI80" s="154">
        <v>10.275577019253719</v>
      </c>
      <c r="AJ80" s="154">
        <v>10.305360581772174</v>
      </c>
      <c r="AK80" s="154">
        <v>10.329692672226688</v>
      </c>
      <c r="AL80" s="154">
        <v>10.32061001064622</v>
      </c>
      <c r="AM80" s="154">
        <v>10.339060293891452</v>
      </c>
      <c r="AN80" s="154">
        <v>10.40452075167258</v>
      </c>
      <c r="AO80" s="154">
        <v>10.460831049377591</v>
      </c>
      <c r="AP80" s="154">
        <v>10.482373679276392</v>
      </c>
      <c r="AQ80" s="154">
        <v>10.514883740250204</v>
      </c>
      <c r="AR80" s="154">
        <v>10.505793915993053</v>
      </c>
      <c r="AS80" s="154">
        <v>10.433533897121199</v>
      </c>
      <c r="AT80" s="154">
        <v>10.460088378603416</v>
      </c>
      <c r="AU80" s="7"/>
      <c r="AV80" s="7"/>
      <c r="AW80" s="11" t="s">
        <v>186</v>
      </c>
      <c r="AX80" s="165">
        <f t="shared" si="42"/>
        <v>0.15678325531599688</v>
      </c>
      <c r="AY80" s="8">
        <f t="shared" si="43"/>
        <v>0.84692118366476643</v>
      </c>
      <c r="BA80" s="11" t="s">
        <v>216</v>
      </c>
      <c r="BB80" s="8">
        <v>0.25760135853426552</v>
      </c>
      <c r="BC80" s="8">
        <v>0.92375013574282139</v>
      </c>
      <c r="BF80" s="31" t="s">
        <v>185</v>
      </c>
      <c r="BG80" s="32" t="s">
        <v>186</v>
      </c>
      <c r="BH80" s="40">
        <f t="shared" si="44"/>
        <v>0.65324639588649314</v>
      </c>
      <c r="BI80" s="40">
        <f t="shared" si="44"/>
        <v>0.6565284521597281</v>
      </c>
      <c r="BJ80" s="40">
        <f t="shared" si="44"/>
        <v>0.65991712843079531</v>
      </c>
      <c r="BK80" s="40">
        <f t="shared" si="44"/>
        <v>0.66442003663749405</v>
      </c>
      <c r="BL80" s="40">
        <f t="shared" si="44"/>
        <v>0.6667106811076855</v>
      </c>
      <c r="BM80" s="40">
        <f t="shared" si="44"/>
        <v>0.6691976085779765</v>
      </c>
      <c r="BN80" s="40">
        <f t="shared" si="44"/>
        <v>0.67122933813092844</v>
      </c>
      <c r="BO80" s="40">
        <f t="shared" si="44"/>
        <v>0.67047093588895945</v>
      </c>
      <c r="BP80" s="40">
        <f t="shared" si="44"/>
        <v>0.67201153453993623</v>
      </c>
      <c r="BQ80" s="40">
        <f t="shared" si="44"/>
        <v>0.67747748276466047</v>
      </c>
      <c r="BR80" s="40">
        <f t="shared" si="44"/>
        <v>0.68217939262302885</v>
      </c>
      <c r="BS80" s="40">
        <f t="shared" si="44"/>
        <v>0.68397820221957883</v>
      </c>
      <c r="BT80" s="40">
        <f t="shared" si="44"/>
        <v>0.68669279231089198</v>
      </c>
      <c r="BU80" s="40">
        <f t="shared" si="44"/>
        <v>0.68593379198541993</v>
      </c>
      <c r="BV80" s="40">
        <f t="shared" si="44"/>
        <v>0.67990008040962013</v>
      </c>
      <c r="BW80" s="40">
        <f t="shared" si="40"/>
        <v>0.68211737961338526</v>
      </c>
      <c r="BY80" s="31" t="s">
        <v>185</v>
      </c>
      <c r="BZ80" s="32" t="s">
        <v>186</v>
      </c>
      <c r="CA80" s="40">
        <f t="shared" si="21"/>
        <v>-1.2706816039359636E-2</v>
      </c>
      <c r="CB80" s="40">
        <f t="shared" si="22"/>
        <v>-6.155093312536386E-3</v>
      </c>
      <c r="CC80" s="40">
        <f t="shared" si="23"/>
        <v>1.1998975633441211E-2</v>
      </c>
      <c r="CD80" s="40">
        <f t="shared" si="24"/>
        <v>2.984694556819234E-2</v>
      </c>
      <c r="CE80" s="40">
        <f t="shared" si="25"/>
        <v>5.1637437732971914E-2</v>
      </c>
      <c r="CF80" s="40">
        <f t="shared" si="26"/>
        <v>8.4229113407262579E-2</v>
      </c>
      <c r="CG80" s="40">
        <f t="shared" si="27"/>
        <v>9.0671172188960258E-2</v>
      </c>
      <c r="CH80" s="40">
        <f t="shared" si="28"/>
        <v>0.10261880367340559</v>
      </c>
      <c r="CI80" s="40">
        <f t="shared" si="29"/>
        <v>0.11647954102004399</v>
      </c>
      <c r="CJ80" s="40">
        <f t="shared" si="30"/>
        <v>0.11057782305074471</v>
      </c>
      <c r="CK80" s="40">
        <f t="shared" si="31"/>
        <v>0.13904950637494329</v>
      </c>
      <c r="CL80" s="40">
        <f t="shared" si="32"/>
        <v>0.13077490845245743</v>
      </c>
      <c r="CM80" s="40">
        <f t="shared" si="33"/>
        <v>0.12748824697239458</v>
      </c>
      <c r="CN80" s="40">
        <f t="shared" si="34"/>
        <v>0.12023984816632005</v>
      </c>
      <c r="CO80" s="40">
        <f t="shared" si="35"/>
        <v>0.12453749489552934</v>
      </c>
      <c r="CP80" s="40">
        <f t="shared" si="36"/>
        <v>0.11107069308874473</v>
      </c>
      <c r="CR80" s="11"/>
      <c r="CS80" s="40"/>
    </row>
    <row r="81" spans="3:97">
      <c r="C81" s="150" t="s">
        <v>187</v>
      </c>
      <c r="D81" s="151" t="s">
        <v>188</v>
      </c>
      <c r="E81" s="159">
        <v>0.41994769247087177</v>
      </c>
      <c r="F81" s="159">
        <v>0.42609921162211339</v>
      </c>
      <c r="G81" s="159">
        <v>0.43142839015972723</v>
      </c>
      <c r="H81" s="159">
        <v>0.43734253556455055</v>
      </c>
      <c r="I81" s="159">
        <v>0.44219421830120542</v>
      </c>
      <c r="J81" s="159">
        <v>0.42956461116058292</v>
      </c>
      <c r="K81" s="159">
        <v>0.43536318459771101</v>
      </c>
      <c r="L81" s="159">
        <v>0.44503941629739074</v>
      </c>
      <c r="M81" s="159">
        <v>0.4446761661229594</v>
      </c>
      <c r="N81" s="159">
        <v>0.45782951126626609</v>
      </c>
      <c r="O81" s="159">
        <v>0.47234112251912957</v>
      </c>
      <c r="P81" s="159">
        <v>0.46588280065712823</v>
      </c>
      <c r="Q81" s="159">
        <v>0.47393114978422168</v>
      </c>
      <c r="R81" s="159">
        <v>0.47942546910422601</v>
      </c>
      <c r="S81" s="159">
        <v>0.48292181545372409</v>
      </c>
      <c r="T81" s="159">
        <v>0.48111302170774317</v>
      </c>
      <c r="U81" s="14">
        <v>2</v>
      </c>
      <c r="AE81" s="154">
        <v>7.2808368652195563</v>
      </c>
      <c r="AF81" s="154">
        <v>7.3360608557536624</v>
      </c>
      <c r="AG81" s="154">
        <v>7.3583883991832266</v>
      </c>
      <c r="AH81" s="154">
        <v>7.4012761142172376</v>
      </c>
      <c r="AI81" s="154">
        <v>7.4555542522781888</v>
      </c>
      <c r="AJ81" s="154">
        <v>7.4782852868981688</v>
      </c>
      <c r="AK81" s="154">
        <v>7.5129792340118993</v>
      </c>
      <c r="AL81" s="154">
        <v>7.5344179573377987</v>
      </c>
      <c r="AM81" s="154">
        <v>7.5998921630081293</v>
      </c>
      <c r="AN81" s="154">
        <v>7.6651326777979198</v>
      </c>
      <c r="AO81" s="154">
        <v>7.7405613974714074</v>
      </c>
      <c r="AP81" s="154">
        <v>7.8154134681886083</v>
      </c>
      <c r="AQ81" s="154">
        <v>7.895654841335876</v>
      </c>
      <c r="AR81" s="154">
        <v>7.9303969355126327</v>
      </c>
      <c r="AS81" s="154">
        <v>8.0041330064756</v>
      </c>
      <c r="AT81" s="154">
        <v>8.054740886822108</v>
      </c>
      <c r="AU81" s="7"/>
      <c r="AV81" s="7"/>
      <c r="AW81" s="11" t="s">
        <v>188</v>
      </c>
      <c r="AX81" s="165">
        <f t="shared" si="42"/>
        <v>9.6387292304717917E-2</v>
      </c>
      <c r="AY81" s="8">
        <f t="shared" si="43"/>
        <v>0.55345159652461839</v>
      </c>
      <c r="BA81" s="11" t="s">
        <v>327</v>
      </c>
      <c r="BB81" s="8">
        <v>0.26509213762828721</v>
      </c>
      <c r="BC81" s="8">
        <v>0.90800386009857326</v>
      </c>
      <c r="BF81" s="31" t="s">
        <v>187</v>
      </c>
      <c r="BG81" s="32" t="s">
        <v>188</v>
      </c>
      <c r="BH81" s="40">
        <f t="shared" si="44"/>
        <v>0.41664987824583299</v>
      </c>
      <c r="BI81" s="40">
        <f t="shared" si="44"/>
        <v>0.42126108145543084</v>
      </c>
      <c r="BJ81" s="40">
        <f t="shared" si="44"/>
        <v>0.42312543133179947</v>
      </c>
      <c r="BK81" s="40">
        <f t="shared" si="44"/>
        <v>0.42670655553713932</v>
      </c>
      <c r="BL81" s="40">
        <f t="shared" si="44"/>
        <v>0.43123878006522876</v>
      </c>
      <c r="BM81" s="40">
        <f t="shared" si="44"/>
        <v>0.43313682145599708</v>
      </c>
      <c r="BN81" s="40">
        <f t="shared" si="44"/>
        <v>0.43603376603999355</v>
      </c>
      <c r="BO81" s="40">
        <f t="shared" si="44"/>
        <v>0.43782389943770617</v>
      </c>
      <c r="BP81" s="40">
        <f t="shared" si="44"/>
        <v>0.4432909956111788</v>
      </c>
      <c r="BQ81" s="40">
        <f t="shared" si="44"/>
        <v>0.44873857859612631</v>
      </c>
      <c r="BR81" s="40">
        <f t="shared" si="44"/>
        <v>0.4550368766888625</v>
      </c>
      <c r="BS81" s="40">
        <f t="shared" si="44"/>
        <v>0.46128702459374882</v>
      </c>
      <c r="BT81" s="40">
        <f t="shared" si="44"/>
        <v>0.46798717925154565</v>
      </c>
      <c r="BU81" s="40">
        <f t="shared" si="44"/>
        <v>0.47088814411530489</v>
      </c>
      <c r="BV81" s="40">
        <f t="shared" si="44"/>
        <v>0.4770451060407126</v>
      </c>
      <c r="BW81" s="40">
        <f t="shared" si="40"/>
        <v>0.48127086404964603</v>
      </c>
      <c r="BY81" s="31" t="s">
        <v>187</v>
      </c>
      <c r="BZ81" s="32" t="s">
        <v>188</v>
      </c>
      <c r="CA81" s="40">
        <f t="shared" si="21"/>
        <v>3.2978142250387754E-3</v>
      </c>
      <c r="CB81" s="40">
        <f t="shared" si="22"/>
        <v>4.8381301666825527E-3</v>
      </c>
      <c r="CC81" s="40">
        <f t="shared" si="23"/>
        <v>8.3029588279277533E-3</v>
      </c>
      <c r="CD81" s="40">
        <f t="shared" si="24"/>
        <v>1.0635980027411229E-2</v>
      </c>
      <c r="CE81" s="40">
        <f t="shared" si="25"/>
        <v>1.0955438235976667E-2</v>
      </c>
      <c r="CF81" s="40">
        <f t="shared" si="26"/>
        <v>-3.5722102954141577E-3</v>
      </c>
      <c r="CG81" s="40">
        <f t="shared" si="27"/>
        <v>-6.7058144228254735E-4</v>
      </c>
      <c r="CH81" s="40">
        <f t="shared" si="28"/>
        <v>7.2155168596845787E-3</v>
      </c>
      <c r="CI81" s="40">
        <f t="shared" si="29"/>
        <v>1.385170511780609E-3</v>
      </c>
      <c r="CJ81" s="40">
        <f t="shared" si="30"/>
        <v>9.090932670139773E-3</v>
      </c>
      <c r="CK81" s="40">
        <f t="shared" si="31"/>
        <v>1.7304245830267073E-2</v>
      </c>
      <c r="CL81" s="40">
        <f t="shared" si="32"/>
        <v>4.5957760633794087E-3</v>
      </c>
      <c r="CM81" s="40">
        <f t="shared" si="33"/>
        <v>5.943970532676035E-3</v>
      </c>
      <c r="CN81" s="40">
        <f t="shared" si="34"/>
        <v>8.5373249889211245E-3</v>
      </c>
      <c r="CO81" s="40">
        <f t="shared" si="35"/>
        <v>5.8767094130114939E-3</v>
      </c>
      <c r="CP81" s="40">
        <f t="shared" si="36"/>
        <v>-1.5784234190285851E-4</v>
      </c>
      <c r="CR81" s="11"/>
      <c r="CS81" s="40"/>
    </row>
    <row r="82" spans="3:97">
      <c r="C82" s="150" t="s">
        <v>189</v>
      </c>
      <c r="D82" s="151" t="s">
        <v>190</v>
      </c>
      <c r="E82" s="159">
        <v>0.42746919868374089</v>
      </c>
      <c r="F82" s="159">
        <v>0.46077783581157128</v>
      </c>
      <c r="G82" s="159">
        <v>0.44678226413866529</v>
      </c>
      <c r="H82" s="159">
        <v>0.4358115855317185</v>
      </c>
      <c r="I82" s="159">
        <v>0.43148357943401733</v>
      </c>
      <c r="J82" s="159">
        <v>0.40854918794662032</v>
      </c>
      <c r="K82" s="159">
        <v>0.40856004417385566</v>
      </c>
      <c r="L82" s="159">
        <v>0.42159963895784752</v>
      </c>
      <c r="M82" s="159">
        <v>0.42329301680380765</v>
      </c>
      <c r="N82" s="159">
        <v>0.42525265705364274</v>
      </c>
      <c r="O82" s="159">
        <v>0.44716484672709683</v>
      </c>
      <c r="P82" s="159">
        <v>0.44964615457693358</v>
      </c>
      <c r="Q82" s="159">
        <v>0.47212777067887574</v>
      </c>
      <c r="R82" s="159">
        <v>0.48853692868315668</v>
      </c>
      <c r="S82" s="159">
        <v>0.50405351731801307</v>
      </c>
      <c r="T82" s="159">
        <v>0.51489132030928553</v>
      </c>
      <c r="U82" s="14">
        <v>2</v>
      </c>
      <c r="AE82" s="154">
        <v>7.9455756061410376</v>
      </c>
      <c r="AF82" s="154">
        <v>8.0049006359045549</v>
      </c>
      <c r="AG82" s="154">
        <v>8.0367727050119804</v>
      </c>
      <c r="AH82" s="154">
        <v>7.8822108966965496</v>
      </c>
      <c r="AI82" s="154">
        <v>7.8764025868351739</v>
      </c>
      <c r="AJ82" s="154">
        <v>7.9108583456850825</v>
      </c>
      <c r="AK82" s="154">
        <v>7.9331781990757779</v>
      </c>
      <c r="AL82" s="154">
        <v>7.9638478492988272</v>
      </c>
      <c r="AM82" s="154">
        <v>7.9973648443311722</v>
      </c>
      <c r="AN82" s="154">
        <v>8.0334857526961958</v>
      </c>
      <c r="AO82" s="154">
        <v>8.0761470118095229</v>
      </c>
      <c r="AP82" s="154">
        <v>8.1172596044413297</v>
      </c>
      <c r="AQ82" s="154">
        <v>8.1666159997518601</v>
      </c>
      <c r="AR82" s="154">
        <v>8.2131086425827302</v>
      </c>
      <c r="AS82" s="154">
        <v>8.2461076048653066</v>
      </c>
      <c r="AT82" s="154">
        <v>8.267526529227327</v>
      </c>
      <c r="AU82" s="7"/>
      <c r="AV82" s="7"/>
      <c r="AW82" s="11" t="s">
        <v>190</v>
      </c>
      <c r="AX82" s="165">
        <f t="shared" si="42"/>
        <v>0.15065459076182908</v>
      </c>
      <c r="AY82" s="8">
        <f t="shared" si="43"/>
        <v>0.40438398753295113</v>
      </c>
      <c r="BA82" s="11" t="s">
        <v>122</v>
      </c>
      <c r="BB82" s="8">
        <v>0.26709433827230911</v>
      </c>
      <c r="BC82" s="8">
        <v>0.89837565222836435</v>
      </c>
      <c r="BF82" s="31" t="s">
        <v>189</v>
      </c>
      <c r="BG82" s="32" t="s">
        <v>190</v>
      </c>
      <c r="BH82" s="40">
        <f t="shared" si="44"/>
        <v>0.47215556311277662</v>
      </c>
      <c r="BI82" s="40">
        <f t="shared" si="44"/>
        <v>0.4771092030980304</v>
      </c>
      <c r="BJ82" s="40">
        <f t="shared" si="44"/>
        <v>0.47977052086850036</v>
      </c>
      <c r="BK82" s="40">
        <f t="shared" si="44"/>
        <v>0.4668646098741619</v>
      </c>
      <c r="BL82" s="40">
        <f t="shared" si="44"/>
        <v>0.46637961600073707</v>
      </c>
      <c r="BM82" s="40">
        <f t="shared" si="44"/>
        <v>0.46925667186470443</v>
      </c>
      <c r="BN82" s="40">
        <f t="shared" si="44"/>
        <v>0.47112037962282749</v>
      </c>
      <c r="BO82" s="40">
        <f t="shared" si="44"/>
        <v>0.4736812954164521</v>
      </c>
      <c r="BP82" s="40">
        <f t="shared" si="44"/>
        <v>0.47647996450165286</v>
      </c>
      <c r="BQ82" s="40">
        <f t="shared" si="44"/>
        <v>0.47949606035013237</v>
      </c>
      <c r="BR82" s="40">
        <f t="shared" si="44"/>
        <v>0.48305827548609515</v>
      </c>
      <c r="BS82" s="40">
        <f t="shared" si="44"/>
        <v>0.48649117697085109</v>
      </c>
      <c r="BT82" s="40">
        <f t="shared" si="44"/>
        <v>0.49061243597928028</v>
      </c>
      <c r="BU82" s="40">
        <f t="shared" si="44"/>
        <v>0.49449457165565802</v>
      </c>
      <c r="BV82" s="40">
        <f t="shared" si="44"/>
        <v>0.49724998500625306</v>
      </c>
      <c r="BW82" s="40">
        <f t="shared" si="40"/>
        <v>0.49903846519048178</v>
      </c>
      <c r="BY82" s="31" t="s">
        <v>189</v>
      </c>
      <c r="BZ82" s="32" t="s">
        <v>190</v>
      </c>
      <c r="CA82" s="40">
        <f t="shared" si="21"/>
        <v>-4.468636442903573E-2</v>
      </c>
      <c r="CB82" s="40">
        <f t="shared" si="22"/>
        <v>-1.633136728645912E-2</v>
      </c>
      <c r="CC82" s="40">
        <f t="shared" si="23"/>
        <v>-3.2988256729835075E-2</v>
      </c>
      <c r="CD82" s="40">
        <f t="shared" si="24"/>
        <v>-3.1053024342443392E-2</v>
      </c>
      <c r="CE82" s="40">
        <f t="shared" si="25"/>
        <v>-3.4896036566719746E-2</v>
      </c>
      <c r="CF82" s="40">
        <f t="shared" si="26"/>
        <v>-6.0707483918084115E-2</v>
      </c>
      <c r="CG82" s="40">
        <f t="shared" si="27"/>
        <v>-6.2560335448971827E-2</v>
      </c>
      <c r="CH82" s="40">
        <f t="shared" si="28"/>
        <v>-5.2081656458604575E-2</v>
      </c>
      <c r="CI82" s="40">
        <f t="shared" si="29"/>
        <v>-5.318694769784521E-2</v>
      </c>
      <c r="CJ82" s="40">
        <f t="shared" si="30"/>
        <v>-5.4243403296489634E-2</v>
      </c>
      <c r="CK82" s="40">
        <f t="shared" si="31"/>
        <v>-3.5893428758998314E-2</v>
      </c>
      <c r="CL82" s="40">
        <f t="shared" si="32"/>
        <v>-3.6845022393917515E-2</v>
      </c>
      <c r="CM82" s="40">
        <f t="shared" si="33"/>
        <v>-1.8484665300404546E-2</v>
      </c>
      <c r="CN82" s="40">
        <f t="shared" si="34"/>
        <v>-5.9576429725013424E-3</v>
      </c>
      <c r="CO82" s="40">
        <f t="shared" si="35"/>
        <v>6.8035323117600077E-3</v>
      </c>
      <c r="CP82" s="40">
        <f t="shared" si="36"/>
        <v>1.5852855118803744E-2</v>
      </c>
      <c r="CR82" s="11"/>
      <c r="CS82" s="40"/>
    </row>
    <row r="83" spans="3:97">
      <c r="C83" s="150" t="s">
        <v>191</v>
      </c>
      <c r="D83" s="151" t="s">
        <v>192</v>
      </c>
      <c r="E83" s="159">
        <v>0.3385607944933185</v>
      </c>
      <c r="F83" s="159">
        <v>0.34493766657649516</v>
      </c>
      <c r="G83" s="159">
        <v>0.35591277187667564</v>
      </c>
      <c r="H83" s="159">
        <v>0.3831926401581458</v>
      </c>
      <c r="I83" s="159">
        <v>0.3891952325787269</v>
      </c>
      <c r="J83" s="159">
        <v>0.388245566704081</v>
      </c>
      <c r="K83" s="159">
        <v>0.38630476015775111</v>
      </c>
      <c r="L83" s="159">
        <v>0.3840964034160072</v>
      </c>
      <c r="M83" s="159">
        <v>0.41603749898572379</v>
      </c>
      <c r="N83" s="159">
        <v>0.414497053376087</v>
      </c>
      <c r="O83" s="159">
        <v>0.42752635795631727</v>
      </c>
      <c r="P83" s="159">
        <v>0.39600037295696999</v>
      </c>
      <c r="Q83" s="159">
        <v>0.41588355084244877</v>
      </c>
      <c r="R83" s="159">
        <v>0.43422934057336843</v>
      </c>
      <c r="S83" s="159">
        <v>0.42866932736261232</v>
      </c>
      <c r="T83" s="159">
        <v>0.42874496325872086</v>
      </c>
      <c r="U83" s="14">
        <v>2</v>
      </c>
      <c r="AE83" s="154">
        <v>8.8276718500735374</v>
      </c>
      <c r="AF83" s="154">
        <v>8.8806973801777609</v>
      </c>
      <c r="AG83" s="154">
        <v>8.8987120532750854</v>
      </c>
      <c r="AH83" s="154">
        <v>8.9086549082958157</v>
      </c>
      <c r="AI83" s="154">
        <v>8.9110354532601228</v>
      </c>
      <c r="AJ83" s="154">
        <v>8.944736181967837</v>
      </c>
      <c r="AK83" s="154">
        <v>8.9646447598316694</v>
      </c>
      <c r="AL83" s="154">
        <v>9.0213006491840719</v>
      </c>
      <c r="AM83" s="154">
        <v>9.0745417603627594</v>
      </c>
      <c r="AN83" s="154">
        <v>9.1089644549388851</v>
      </c>
      <c r="AO83" s="154">
        <v>9.1393150270230592</v>
      </c>
      <c r="AP83" s="154">
        <v>9.1820574122568654</v>
      </c>
      <c r="AQ83" s="154">
        <v>9.244311669224599</v>
      </c>
      <c r="AR83" s="154">
        <v>9.2539680198117562</v>
      </c>
      <c r="AS83" s="154">
        <v>9.2587248015577561</v>
      </c>
      <c r="AT83" s="154">
        <v>9.2912609650009106</v>
      </c>
      <c r="AU83" s="7"/>
      <c r="AV83" s="7"/>
      <c r="AW83" s="11" t="s">
        <v>192</v>
      </c>
      <c r="AX83" s="165">
        <f t="shared" si="42"/>
        <v>7.459500974068943E-2</v>
      </c>
      <c r="AY83" s="8">
        <f t="shared" si="43"/>
        <v>0.51044590748960328</v>
      </c>
      <c r="BA83" s="11" t="s">
        <v>138</v>
      </c>
      <c r="BB83" s="8">
        <v>0.27136463613228773</v>
      </c>
      <c r="BC83" s="8">
        <v>0.61986692358446427</v>
      </c>
      <c r="BF83" s="31" t="s">
        <v>191</v>
      </c>
      <c r="BG83" s="32" t="s">
        <v>192</v>
      </c>
      <c r="BH83" s="40">
        <f t="shared" si="44"/>
        <v>0.54581059948114041</v>
      </c>
      <c r="BI83" s="40">
        <f t="shared" si="44"/>
        <v>0.55023823124484306</v>
      </c>
      <c r="BJ83" s="40">
        <f t="shared" si="44"/>
        <v>0.55174245644846964</v>
      </c>
      <c r="BK83" s="40">
        <f t="shared" si="44"/>
        <v>0.55257268484270061</v>
      </c>
      <c r="BL83" s="40">
        <f t="shared" si="44"/>
        <v>0.55277146034722024</v>
      </c>
      <c r="BM83" s="40">
        <f t="shared" si="44"/>
        <v>0.55558547119431445</v>
      </c>
      <c r="BN83" s="40">
        <f t="shared" si="44"/>
        <v>0.55724783744594442</v>
      </c>
      <c r="BO83" s="40">
        <f t="shared" si="44"/>
        <v>0.56197860420687007</v>
      </c>
      <c r="BP83" s="40">
        <f t="shared" si="44"/>
        <v>0.56642423699029043</v>
      </c>
      <c r="BQ83" s="40">
        <f t="shared" si="44"/>
        <v>0.56929853198739688</v>
      </c>
      <c r="BR83" s="40">
        <f t="shared" si="44"/>
        <v>0.57183280475642551</v>
      </c>
      <c r="BS83" s="40">
        <f t="shared" si="44"/>
        <v>0.57540179392344826</v>
      </c>
      <c r="BT83" s="40">
        <f t="shared" si="44"/>
        <v>0.58060002438025404</v>
      </c>
      <c r="BU83" s="40">
        <f t="shared" si="44"/>
        <v>0.58140632965428163</v>
      </c>
      <c r="BV83" s="40">
        <f t="shared" si="44"/>
        <v>0.5818035209300727</v>
      </c>
      <c r="BW83" s="40">
        <f t="shared" si="40"/>
        <v>0.58452029057757604</v>
      </c>
      <c r="BY83" s="31" t="s">
        <v>191</v>
      </c>
      <c r="BZ83" s="32" t="s">
        <v>192</v>
      </c>
      <c r="CA83" s="40">
        <f t="shared" si="21"/>
        <v>-0.20724980498782192</v>
      </c>
      <c r="CB83" s="40">
        <f t="shared" si="22"/>
        <v>-0.2053005646683479</v>
      </c>
      <c r="CC83" s="40">
        <f t="shared" si="23"/>
        <v>-0.195829684571794</v>
      </c>
      <c r="CD83" s="40">
        <f t="shared" si="24"/>
        <v>-0.16938004468455481</v>
      </c>
      <c r="CE83" s="40">
        <f t="shared" si="25"/>
        <v>-0.16357622776849334</v>
      </c>
      <c r="CF83" s="40">
        <f t="shared" si="26"/>
        <v>-0.16733990449023345</v>
      </c>
      <c r="CG83" s="40">
        <f t="shared" si="27"/>
        <v>-0.1709430772881933</v>
      </c>
      <c r="CH83" s="40">
        <f t="shared" si="28"/>
        <v>-0.17788220079086287</v>
      </c>
      <c r="CI83" s="40">
        <f t="shared" si="29"/>
        <v>-0.15038673800456664</v>
      </c>
      <c r="CJ83" s="40">
        <f t="shared" si="30"/>
        <v>-0.15480147861130988</v>
      </c>
      <c r="CK83" s="40">
        <f t="shared" si="31"/>
        <v>-0.14430644680010823</v>
      </c>
      <c r="CL83" s="40">
        <f t="shared" si="32"/>
        <v>-0.17940142096647826</v>
      </c>
      <c r="CM83" s="40">
        <f t="shared" si="33"/>
        <v>-0.16471647353780527</v>
      </c>
      <c r="CN83" s="40">
        <f t="shared" si="34"/>
        <v>-0.1471769890809132</v>
      </c>
      <c r="CO83" s="40">
        <f t="shared" si="35"/>
        <v>-0.15313419356746039</v>
      </c>
      <c r="CP83" s="40">
        <f t="shared" si="36"/>
        <v>-0.15577532731885518</v>
      </c>
      <c r="CR83" s="11"/>
      <c r="CS83" s="40"/>
    </row>
    <row r="84" spans="3:97">
      <c r="C84" s="150" t="s">
        <v>193</v>
      </c>
      <c r="D84" s="151" t="s">
        <v>194</v>
      </c>
      <c r="E84" s="159">
        <v>0.16397675231846173</v>
      </c>
      <c r="F84" s="159">
        <v>0.16491997149300269</v>
      </c>
      <c r="G84" s="159">
        <v>0.15955233644317759</v>
      </c>
      <c r="H84" s="159">
        <v>0.15794543899727023</v>
      </c>
      <c r="I84" s="159">
        <v>0.16619630816854436</v>
      </c>
      <c r="J84" s="159">
        <v>0.17547748654071529</v>
      </c>
      <c r="K84" s="159">
        <v>0.17297297315813934</v>
      </c>
      <c r="L84" s="159">
        <v>0.16087289625326889</v>
      </c>
      <c r="M84" s="159">
        <v>0.16940598494238165</v>
      </c>
      <c r="N84" s="159">
        <v>0.15067679397766973</v>
      </c>
      <c r="O84" s="159">
        <v>0.16227572804335683</v>
      </c>
      <c r="P84" s="159">
        <v>0.17712388955238614</v>
      </c>
      <c r="Q84" s="159">
        <v>0.1846652514277704</v>
      </c>
      <c r="R84" s="159">
        <v>0.19176843505630495</v>
      </c>
      <c r="S84" s="159">
        <v>0.20607348310216261</v>
      </c>
      <c r="T84" s="159">
        <v>0.20535750768059693</v>
      </c>
      <c r="U84" s="14">
        <v>2</v>
      </c>
      <c r="AE84" s="154">
        <v>7.9582708404539932</v>
      </c>
      <c r="AF84" s="154">
        <v>7.9887300479387013</v>
      </c>
      <c r="AG84" s="154">
        <v>8.0191892554234094</v>
      </c>
      <c r="AH84" s="154">
        <v>8.2875928043140608</v>
      </c>
      <c r="AI84" s="154">
        <v>8.4789166106618357</v>
      </c>
      <c r="AJ84" s="154">
        <v>8.404746259533189</v>
      </c>
      <c r="AK84" s="154">
        <v>8.3112919087982835</v>
      </c>
      <c r="AL84" s="154">
        <v>8.20490634339113</v>
      </c>
      <c r="AM84" s="154">
        <v>7.647000374255474</v>
      </c>
      <c r="AN84" s="154">
        <v>8.0036801067428947</v>
      </c>
      <c r="AO84" s="154">
        <v>7.9714799860671963</v>
      </c>
      <c r="AP84" s="154">
        <v>8.0064536103566422</v>
      </c>
      <c r="AQ84" s="154">
        <v>7.996161924320095</v>
      </c>
      <c r="AR84" s="154">
        <v>8.0617359890582616</v>
      </c>
      <c r="AS84" s="154">
        <v>8.0776976338591382</v>
      </c>
      <c r="AT84" s="154">
        <v>8.0658437180714806</v>
      </c>
      <c r="AU84" s="7"/>
      <c r="AV84" s="7"/>
      <c r="AW84" s="11" t="s">
        <v>194</v>
      </c>
      <c r="AX84" s="165">
        <f t="shared" si="42"/>
        <v>-5.9921388922877468E-2</v>
      </c>
      <c r="AY84" s="8">
        <f t="shared" si="43"/>
        <v>4.2143148505483674E-2</v>
      </c>
      <c r="BA84" s="11" t="s">
        <v>220</v>
      </c>
      <c r="BB84" s="8">
        <v>0.27360111529846531</v>
      </c>
      <c r="BC84" s="8">
        <v>0.55500183630172195</v>
      </c>
      <c r="BF84" s="31" t="s">
        <v>193</v>
      </c>
      <c r="BG84" s="32" t="s">
        <v>194</v>
      </c>
      <c r="BH84" s="40">
        <f t="shared" si="44"/>
        <v>0.47321561517790844</v>
      </c>
      <c r="BI84" s="40">
        <f t="shared" si="44"/>
        <v>0.47575895900288157</v>
      </c>
      <c r="BJ84" s="40">
        <f t="shared" si="44"/>
        <v>0.47830230282785469</v>
      </c>
      <c r="BK84" s="40">
        <f t="shared" si="44"/>
        <v>0.50071399916022408</v>
      </c>
      <c r="BL84" s="40">
        <f t="shared" si="44"/>
        <v>0.51668953699026332</v>
      </c>
      <c r="BM84" s="40">
        <f t="shared" si="44"/>
        <v>0.51049631267102125</v>
      </c>
      <c r="BN84" s="40">
        <f t="shared" si="44"/>
        <v>0.50269287438465671</v>
      </c>
      <c r="BO84" s="40">
        <f t="shared" si="44"/>
        <v>0.49380967967315936</v>
      </c>
      <c r="BP84" s="40">
        <f t="shared" si="44"/>
        <v>0.44722453125033212</v>
      </c>
      <c r="BQ84" s="40">
        <f t="shared" si="44"/>
        <v>0.47700728891303168</v>
      </c>
      <c r="BR84" s="40">
        <f t="shared" si="44"/>
        <v>0.47431857883661088</v>
      </c>
      <c r="BS84" s="40">
        <f t="shared" si="44"/>
        <v>0.47723887646477958</v>
      </c>
      <c r="BT84" s="40">
        <f t="shared" si="44"/>
        <v>0.47637952068072797</v>
      </c>
      <c r="BU84" s="40">
        <f t="shared" si="44"/>
        <v>0.48185495508636489</v>
      </c>
      <c r="BV84" s="40">
        <f t="shared" si="44"/>
        <v>0.4831877524272381</v>
      </c>
      <c r="BW84" s="40">
        <f t="shared" si="40"/>
        <v>0.48219795045896863</v>
      </c>
      <c r="BY84" s="31" t="s">
        <v>193</v>
      </c>
      <c r="BZ84" s="32" t="s">
        <v>194</v>
      </c>
      <c r="CA84" s="40">
        <f t="shared" si="21"/>
        <v>-0.30923886285944668</v>
      </c>
      <c r="CB84" s="40">
        <f t="shared" si="22"/>
        <v>-0.31083898750987887</v>
      </c>
      <c r="CC84" s="40">
        <f t="shared" si="23"/>
        <v>-0.31874996638467712</v>
      </c>
      <c r="CD84" s="40">
        <f t="shared" si="24"/>
        <v>-0.34276856016295387</v>
      </c>
      <c r="CE84" s="40">
        <f t="shared" si="25"/>
        <v>-0.35049322882171896</v>
      </c>
      <c r="CF84" s="40">
        <f t="shared" si="26"/>
        <v>-0.33501882613030598</v>
      </c>
      <c r="CG84" s="40">
        <f t="shared" si="27"/>
        <v>-0.3297199012265174</v>
      </c>
      <c r="CH84" s="40">
        <f t="shared" si="28"/>
        <v>-0.33293678341989047</v>
      </c>
      <c r="CI84" s="40">
        <f t="shared" si="29"/>
        <v>-0.27781854630795044</v>
      </c>
      <c r="CJ84" s="40">
        <f t="shared" si="30"/>
        <v>-0.32633049493536193</v>
      </c>
      <c r="CK84" s="40">
        <f t="shared" si="31"/>
        <v>-0.31204285079325406</v>
      </c>
      <c r="CL84" s="40">
        <f t="shared" si="32"/>
        <v>-0.30011498691239347</v>
      </c>
      <c r="CM84" s="40">
        <f t="shared" si="33"/>
        <v>-0.29171426925295757</v>
      </c>
      <c r="CN84" s="40">
        <f t="shared" si="34"/>
        <v>-0.29008652003005997</v>
      </c>
      <c r="CO84" s="40">
        <f t="shared" si="35"/>
        <v>-0.27711426932507549</v>
      </c>
      <c r="CP84" s="40">
        <f t="shared" si="36"/>
        <v>-0.27684044277837172</v>
      </c>
      <c r="CR84" s="11"/>
      <c r="CS84" s="40"/>
    </row>
    <row r="85" spans="3:97">
      <c r="C85" s="150" t="s">
        <v>195</v>
      </c>
      <c r="D85" s="151" t="s">
        <v>196</v>
      </c>
      <c r="E85" s="159">
        <v>0.66656057460489981</v>
      </c>
      <c r="F85" s="159">
        <v>0.67206706637898506</v>
      </c>
      <c r="G85" s="159">
        <v>0.68547249819154532</v>
      </c>
      <c r="H85" s="159">
        <v>0.70611724254195218</v>
      </c>
      <c r="I85" s="159">
        <v>0.72444257598881856</v>
      </c>
      <c r="J85" s="159">
        <v>0.74619006880697658</v>
      </c>
      <c r="K85" s="159">
        <v>0.78512303423152796</v>
      </c>
      <c r="L85" s="159">
        <v>0.78877321523286503</v>
      </c>
      <c r="M85" s="159">
        <v>0.79916975555422343</v>
      </c>
      <c r="N85" s="159">
        <v>0.80409602595786955</v>
      </c>
      <c r="O85" s="159">
        <v>0.81370999383162679</v>
      </c>
      <c r="P85" s="159">
        <v>0.82209057658493478</v>
      </c>
      <c r="Q85" s="159">
        <v>0.82989370622931746</v>
      </c>
      <c r="R85" s="159">
        <v>0.82636063857986541</v>
      </c>
      <c r="S85" s="159">
        <v>0.82030605982577143</v>
      </c>
      <c r="T85" s="159">
        <v>0.81569253820079191</v>
      </c>
      <c r="U85" s="14">
        <v>5</v>
      </c>
      <c r="AE85" s="154">
        <v>9.9769633810815748</v>
      </c>
      <c r="AF85" s="154">
        <v>10.046797703868974</v>
      </c>
      <c r="AG85" s="154">
        <v>10.14555144231622</v>
      </c>
      <c r="AH85" s="154">
        <v>10.216050872091973</v>
      </c>
      <c r="AI85" s="154">
        <v>10.306008809462883</v>
      </c>
      <c r="AJ85" s="154">
        <v>10.382944535658075</v>
      </c>
      <c r="AK85" s="154">
        <v>10.422867658985112</v>
      </c>
      <c r="AL85" s="154">
        <v>10.468866085501613</v>
      </c>
      <c r="AM85" s="154">
        <v>10.495663725061343</v>
      </c>
      <c r="AN85" s="154">
        <v>10.522549078323861</v>
      </c>
      <c r="AO85" s="154">
        <v>10.560432911744918</v>
      </c>
      <c r="AP85" s="154">
        <v>10.588456705811922</v>
      </c>
      <c r="AQ85" s="154">
        <v>10.624635548093408</v>
      </c>
      <c r="AR85" s="154">
        <v>10.578152773445867</v>
      </c>
      <c r="AS85" s="154">
        <v>10.498962890211743</v>
      </c>
      <c r="AT85" s="154">
        <v>10.537703357151225</v>
      </c>
      <c r="AU85" s="7"/>
      <c r="AV85" s="7"/>
      <c r="AW85" s="11" t="s">
        <v>196</v>
      </c>
      <c r="AX85" s="165">
        <f t="shared" si="42"/>
        <v>6.7026471308043803E-2</v>
      </c>
      <c r="AY85" s="8">
        <f t="shared" si="43"/>
        <v>0.58192785784253087</v>
      </c>
      <c r="BA85" s="11" t="s">
        <v>186</v>
      </c>
      <c r="BB85" s="8">
        <v>0.27378315568417316</v>
      </c>
      <c r="BC85" s="8">
        <v>0.80169649445875046</v>
      </c>
      <c r="BF85" s="31" t="s">
        <v>195</v>
      </c>
      <c r="BG85" s="32" t="s">
        <v>196</v>
      </c>
      <c r="BH85" s="40">
        <f t="shared" si="44"/>
        <v>0.6417764423203115</v>
      </c>
      <c r="BI85" s="40">
        <f t="shared" si="44"/>
        <v>0.6476076082730593</v>
      </c>
      <c r="BJ85" s="40">
        <f t="shared" si="44"/>
        <v>0.65585354543340446</v>
      </c>
      <c r="BK85" s="40">
        <f t="shared" si="44"/>
        <v>0.66174024781967977</v>
      </c>
      <c r="BL85" s="40">
        <f t="shared" si="44"/>
        <v>0.66925173559015072</v>
      </c>
      <c r="BM85" s="40">
        <f t="shared" si="44"/>
        <v>0.67567586872744922</v>
      </c>
      <c r="BN85" s="40">
        <f t="shared" si="44"/>
        <v>0.67900944952525688</v>
      </c>
      <c r="BO85" s="40">
        <f t="shared" si="44"/>
        <v>0.68285031813938468</v>
      </c>
      <c r="BP85" s="40">
        <f t="shared" si="44"/>
        <v>0.68508792104262217</v>
      </c>
      <c r="BQ85" s="40">
        <f t="shared" si="44"/>
        <v>0.68733284804004235</v>
      </c>
      <c r="BR85" s="40">
        <f t="shared" si="44"/>
        <v>0.6904961481307007</v>
      </c>
      <c r="BS85" s="40">
        <f t="shared" si="44"/>
        <v>0.6928361349352955</v>
      </c>
      <c r="BT85" s="40">
        <f t="shared" si="44"/>
        <v>0.69585706826579963</v>
      </c>
      <c r="BU85" s="40">
        <f t="shared" si="44"/>
        <v>0.69197575658272992</v>
      </c>
      <c r="BV85" s="40">
        <f t="shared" si="44"/>
        <v>0.68536340133268059</v>
      </c>
      <c r="BW85" s="40">
        <f t="shared" si="40"/>
        <v>0.6885982303221273</v>
      </c>
      <c r="BY85" s="31" t="s">
        <v>195</v>
      </c>
      <c r="BZ85" s="32" t="s">
        <v>196</v>
      </c>
      <c r="CA85" s="40">
        <f t="shared" si="21"/>
        <v>2.4784132284588312E-2</v>
      </c>
      <c r="CB85" s="40">
        <f t="shared" si="22"/>
        <v>2.4459458105925758E-2</v>
      </c>
      <c r="CC85" s="40">
        <f t="shared" si="23"/>
        <v>2.961895275814086E-2</v>
      </c>
      <c r="CD85" s="40">
        <f t="shared" si="24"/>
        <v>4.4376994722272411E-2</v>
      </c>
      <c r="CE85" s="40">
        <f t="shared" si="25"/>
        <v>5.519084039866784E-2</v>
      </c>
      <c r="CF85" s="40">
        <f t="shared" si="26"/>
        <v>7.0514200079527356E-2</v>
      </c>
      <c r="CG85" s="40">
        <f t="shared" si="27"/>
        <v>0.10611358470627108</v>
      </c>
      <c r="CH85" s="40">
        <f t="shared" si="28"/>
        <v>0.10592289709348035</v>
      </c>
      <c r="CI85" s="40">
        <f t="shared" si="29"/>
        <v>0.11408183451160125</v>
      </c>
      <c r="CJ85" s="40">
        <f t="shared" si="30"/>
        <v>0.1167631779178272</v>
      </c>
      <c r="CK85" s="40">
        <f t="shared" si="31"/>
        <v>0.12321384570092608</v>
      </c>
      <c r="CL85" s="40">
        <f t="shared" si="32"/>
        <v>0.12925444164963928</v>
      </c>
      <c r="CM85" s="40">
        <f t="shared" si="33"/>
        <v>0.13403663796351784</v>
      </c>
      <c r="CN85" s="40">
        <f t="shared" si="34"/>
        <v>0.1343848819971355</v>
      </c>
      <c r="CO85" s="40">
        <f t="shared" si="35"/>
        <v>0.13494265849309084</v>
      </c>
      <c r="CP85" s="40">
        <f t="shared" si="36"/>
        <v>0.1270943078786646</v>
      </c>
      <c r="CR85" s="11"/>
      <c r="CS85" s="40"/>
    </row>
    <row r="86" spans="3:97">
      <c r="C86" s="150" t="s">
        <v>197</v>
      </c>
      <c r="D86" s="151" t="s">
        <v>198</v>
      </c>
      <c r="E86" s="159">
        <v>0.60610474658904778</v>
      </c>
      <c r="F86" s="159">
        <v>0.61897007859319064</v>
      </c>
      <c r="G86" s="159">
        <v>0.62209146300081619</v>
      </c>
      <c r="H86" s="159">
        <v>0.62031607889587037</v>
      </c>
      <c r="I86" s="159">
        <v>0.63056436161022822</v>
      </c>
      <c r="J86" s="159">
        <v>0.6367878484681202</v>
      </c>
      <c r="K86" s="159">
        <v>0.64754417339022208</v>
      </c>
      <c r="L86" s="159">
        <v>0.65656836704339394</v>
      </c>
      <c r="M86" s="159">
        <v>0.62483653210321921</v>
      </c>
      <c r="N86" s="159">
        <v>0.62309767708588903</v>
      </c>
      <c r="O86" s="159">
        <v>0.63347553460545791</v>
      </c>
      <c r="P86" s="159">
        <v>0.65066718652782385</v>
      </c>
      <c r="Q86" s="159">
        <v>0.65354699991238974</v>
      </c>
      <c r="R86" s="159">
        <v>0.6610996788518404</v>
      </c>
      <c r="S86" s="159">
        <v>0.658532460882431</v>
      </c>
      <c r="T86" s="159">
        <v>0.66084840908847375</v>
      </c>
      <c r="U86" s="14">
        <v>4</v>
      </c>
      <c r="AE86" s="154">
        <v>9.9312674326929891</v>
      </c>
      <c r="AF86" s="154">
        <v>9.9598722279524097</v>
      </c>
      <c r="AG86" s="154">
        <v>9.9631441570285446</v>
      </c>
      <c r="AH86" s="154">
        <v>9.9821643073647603</v>
      </c>
      <c r="AI86" s="154">
        <v>9.9891733474229643</v>
      </c>
      <c r="AJ86" s="154">
        <v>10.050728562318922</v>
      </c>
      <c r="AK86" s="154">
        <v>10.026732694221241</v>
      </c>
      <c r="AL86" s="154">
        <v>9.9999210950843942</v>
      </c>
      <c r="AM86" s="154">
        <v>9.9968685316549468</v>
      </c>
      <c r="AN86" s="154">
        <v>10.027966760123459</v>
      </c>
      <c r="AO86" s="154">
        <v>10.060068638955579</v>
      </c>
      <c r="AP86" s="154">
        <v>10.097810369650471</v>
      </c>
      <c r="AQ86" s="154">
        <v>10.13183402923276</v>
      </c>
      <c r="AR86" s="154">
        <v>10.155801608282461</v>
      </c>
      <c r="AS86" s="154">
        <v>10.145411711325307</v>
      </c>
      <c r="AT86" s="154">
        <v>10.160157082819349</v>
      </c>
      <c r="AU86" s="7"/>
      <c r="AV86" s="7"/>
      <c r="AW86" s="11" t="s">
        <v>198</v>
      </c>
      <c r="AX86" s="165">
        <f t="shared" si="42"/>
        <v>0.3269329350526724</v>
      </c>
      <c r="AY86" s="8">
        <f t="shared" si="43"/>
        <v>0.45311569298217891</v>
      </c>
      <c r="BA86" s="11" t="s">
        <v>251</v>
      </c>
      <c r="BB86" s="8">
        <v>0.28010876443859412</v>
      </c>
      <c r="BC86" s="8">
        <v>0.81580599318268066</v>
      </c>
      <c r="BF86" s="31" t="s">
        <v>197</v>
      </c>
      <c r="BG86" s="32" t="s">
        <v>198</v>
      </c>
      <c r="BH86" s="40">
        <f t="shared" si="44"/>
        <v>0.63796083062986464</v>
      </c>
      <c r="BI86" s="40">
        <f t="shared" si="44"/>
        <v>0.64034933103402625</v>
      </c>
      <c r="BJ86" s="40">
        <f t="shared" si="44"/>
        <v>0.64062253711188355</v>
      </c>
      <c r="BK86" s="40">
        <f t="shared" si="44"/>
        <v>0.64221071966495746</v>
      </c>
      <c r="BL86" s="40">
        <f t="shared" si="44"/>
        <v>0.64279597450981751</v>
      </c>
      <c r="BM86" s="40">
        <f t="shared" si="44"/>
        <v>0.64793583495362994</v>
      </c>
      <c r="BN86" s="40">
        <f t="shared" si="44"/>
        <v>0.64593217996747365</v>
      </c>
      <c r="BO86" s="40">
        <f t="shared" si="44"/>
        <v>0.64369341143954695</v>
      </c>
      <c r="BP86" s="40">
        <f t="shared" si="44"/>
        <v>0.64343852239318811</v>
      </c>
      <c r="BQ86" s="40">
        <f t="shared" si="44"/>
        <v>0.64603522447030881</v>
      </c>
      <c r="BR86" s="40">
        <f t="shared" si="44"/>
        <v>0.64871573135279093</v>
      </c>
      <c r="BS86" s="40">
        <f t="shared" si="44"/>
        <v>0.65186716586581439</v>
      </c>
      <c r="BT86" s="40">
        <f t="shared" si="44"/>
        <v>0.65470814144093548</v>
      </c>
      <c r="BU86" s="40">
        <f t="shared" si="44"/>
        <v>0.65670943429158557</v>
      </c>
      <c r="BV86" s="40">
        <f t="shared" si="44"/>
        <v>0.65584187789566317</v>
      </c>
      <c r="BW86" s="40">
        <f t="shared" si="40"/>
        <v>0.65707311641541566</v>
      </c>
      <c r="BY86" s="31" t="s">
        <v>197</v>
      </c>
      <c r="BZ86" s="32" t="s">
        <v>198</v>
      </c>
      <c r="CA86" s="40">
        <f t="shared" si="21"/>
        <v>-3.1856084040816857E-2</v>
      </c>
      <c r="CB86" s="40">
        <f t="shared" si="22"/>
        <v>-2.1379252440835605E-2</v>
      </c>
      <c r="CC86" s="40">
        <f t="shared" si="23"/>
        <v>-1.8531074111067358E-2</v>
      </c>
      <c r="CD86" s="40">
        <f t="shared" si="24"/>
        <v>-2.1894640769087093E-2</v>
      </c>
      <c r="CE86" s="40">
        <f t="shared" si="25"/>
        <v>-1.2231612899589295E-2</v>
      </c>
      <c r="CF86" s="40">
        <f t="shared" si="26"/>
        <v>-1.1147986485509742E-2</v>
      </c>
      <c r="CG86" s="40">
        <f t="shared" si="27"/>
        <v>1.6119934227484256E-3</v>
      </c>
      <c r="CH86" s="40">
        <f t="shared" si="28"/>
        <v>1.2874955603846994E-2</v>
      </c>
      <c r="CI86" s="40">
        <f t="shared" si="29"/>
        <v>-1.8601990289968895E-2</v>
      </c>
      <c r="CJ86" s="40">
        <f t="shared" si="30"/>
        <v>-2.2937547384419776E-2</v>
      </c>
      <c r="CK86" s="40">
        <f t="shared" si="31"/>
        <v>-1.5240196747333012E-2</v>
      </c>
      <c r="CL86" s="40">
        <f t="shared" si="32"/>
        <v>-1.1999793379905421E-3</v>
      </c>
      <c r="CM86" s="40">
        <f t="shared" si="33"/>
        <v>-1.1611415285457394E-3</v>
      </c>
      <c r="CN86" s="40">
        <f t="shared" si="34"/>
        <v>4.3902445602548301E-3</v>
      </c>
      <c r="CO86" s="40">
        <f t="shared" si="35"/>
        <v>2.690582986767831E-3</v>
      </c>
      <c r="CP86" s="40">
        <f t="shared" si="36"/>
        <v>3.7752926730580949E-3</v>
      </c>
      <c r="CR86" s="11"/>
      <c r="CS86" s="40"/>
    </row>
    <row r="87" spans="3:97">
      <c r="C87" s="150" t="s">
        <v>199</v>
      </c>
      <c r="D87" s="151" t="s">
        <v>200</v>
      </c>
      <c r="E87" s="159">
        <v>0.59252960429890966</v>
      </c>
      <c r="F87" s="159">
        <v>0.58282431968430914</v>
      </c>
      <c r="G87" s="159">
        <v>0.61745311166846195</v>
      </c>
      <c r="H87" s="159">
        <v>0.63365974248193158</v>
      </c>
      <c r="I87" s="159">
        <v>0.65023135794605269</v>
      </c>
      <c r="J87" s="159">
        <v>0.67054202178317712</v>
      </c>
      <c r="K87" s="159">
        <v>0.68511010273628314</v>
      </c>
      <c r="L87" s="159">
        <v>0.69001124211360298</v>
      </c>
      <c r="M87" s="159">
        <v>0.68868889125192645</v>
      </c>
      <c r="N87" s="159">
        <v>0.69383658451502361</v>
      </c>
      <c r="O87" s="159">
        <v>0.68416404116225349</v>
      </c>
      <c r="P87" s="159">
        <v>0.68326422133220632</v>
      </c>
      <c r="Q87" s="159">
        <v>0.6874895903010334</v>
      </c>
      <c r="R87" s="159">
        <v>0.68597836389591615</v>
      </c>
      <c r="S87" s="159">
        <v>0.67643463123376657</v>
      </c>
      <c r="T87" s="159">
        <v>0.68559765552323315</v>
      </c>
      <c r="U87" s="14">
        <v>5</v>
      </c>
      <c r="AE87" s="154">
        <v>10.137315688406156</v>
      </c>
      <c r="AF87" s="154">
        <v>10.147916205875298</v>
      </c>
      <c r="AG87" s="154">
        <v>10.165920580980478</v>
      </c>
      <c r="AH87" s="154">
        <v>10.179535166559855</v>
      </c>
      <c r="AI87" s="154">
        <v>10.193885552022007</v>
      </c>
      <c r="AJ87" s="154">
        <v>10.229676683487652</v>
      </c>
      <c r="AK87" s="154">
        <v>10.247132003500068</v>
      </c>
      <c r="AL87" s="154">
        <v>10.24856597672388</v>
      </c>
      <c r="AM87" s="154">
        <v>10.240602297328898</v>
      </c>
      <c r="AN87" s="154">
        <v>10.245946795726343</v>
      </c>
      <c r="AO87" s="154">
        <v>10.245089961252505</v>
      </c>
      <c r="AP87" s="154">
        <v>10.259555348140918</v>
      </c>
      <c r="AQ87" s="154">
        <v>10.266936164668476</v>
      </c>
      <c r="AR87" s="154">
        <v>10.24599849722358</v>
      </c>
      <c r="AS87" s="154">
        <v>10.187822823439879</v>
      </c>
      <c r="AT87" s="154">
        <v>10.194651073436731</v>
      </c>
      <c r="AU87" s="7"/>
      <c r="AV87" s="7"/>
      <c r="AW87" s="11" t="s">
        <v>200</v>
      </c>
      <c r="AX87" s="165" t="e">
        <f t="shared" si="42"/>
        <v>#N/A</v>
      </c>
      <c r="AY87" s="8" t="e">
        <f t="shared" si="43"/>
        <v>#N/A</v>
      </c>
      <c r="BA87" s="156" t="s">
        <v>40</v>
      </c>
      <c r="BB87" s="152">
        <v>0.28017495987671653</v>
      </c>
      <c r="BC87" s="152">
        <v>0.91866132715421822</v>
      </c>
      <c r="BF87" s="31" t="s">
        <v>199</v>
      </c>
      <c r="BG87" s="32" t="s">
        <v>200</v>
      </c>
      <c r="BH87" s="40">
        <f t="shared" ref="BH87:BV103" si="45">$BI$3 + AE87*$BK$3</f>
        <v>0.65516585998191401</v>
      </c>
      <c r="BI87" s="40">
        <f t="shared" si="45"/>
        <v>0.6560510031905874</v>
      </c>
      <c r="BJ87" s="40">
        <f t="shared" si="45"/>
        <v>0.65755436851186988</v>
      </c>
      <c r="BK87" s="40">
        <f t="shared" si="45"/>
        <v>0.65869118640774793</v>
      </c>
      <c r="BL87" s="40">
        <f t="shared" si="45"/>
        <v>0.65988944359383761</v>
      </c>
      <c r="BM87" s="40">
        <f t="shared" si="45"/>
        <v>0.66287800307121891</v>
      </c>
      <c r="BN87" s="40">
        <f t="shared" si="45"/>
        <v>0.66433552229225579</v>
      </c>
      <c r="BO87" s="40">
        <f t="shared" si="45"/>
        <v>0.66445525905644398</v>
      </c>
      <c r="BP87" s="40">
        <f t="shared" si="45"/>
        <v>0.66379029182696303</v>
      </c>
      <c r="BQ87" s="40">
        <f t="shared" si="45"/>
        <v>0.66423655744314969</v>
      </c>
      <c r="BR87" s="40">
        <f t="shared" si="45"/>
        <v>0.6641650117645842</v>
      </c>
      <c r="BS87" s="40">
        <f t="shared" si="45"/>
        <v>0.66537287156976666</v>
      </c>
      <c r="BT87" s="40">
        <f t="shared" si="45"/>
        <v>0.6659891697498177</v>
      </c>
      <c r="BU87" s="40">
        <f t="shared" si="45"/>
        <v>0.66424087451816893</v>
      </c>
      <c r="BV87" s="40">
        <f t="shared" si="45"/>
        <v>0.65938320575722986</v>
      </c>
      <c r="BW87" s="40">
        <f t="shared" si="40"/>
        <v>0.65995336463196708</v>
      </c>
      <c r="BY87" s="31" t="s">
        <v>199</v>
      </c>
      <c r="BZ87" s="32" t="s">
        <v>200</v>
      </c>
      <c r="CA87" s="40">
        <f t="shared" si="21"/>
        <v>-6.2636255683004349E-2</v>
      </c>
      <c r="CB87" s="40">
        <f t="shared" si="22"/>
        <v>-7.3226683506278256E-2</v>
      </c>
      <c r="CC87" s="40">
        <f t="shared" si="23"/>
        <v>-4.0101256843407929E-2</v>
      </c>
      <c r="CD87" s="40">
        <f t="shared" si="24"/>
        <v>-2.5031443925816355E-2</v>
      </c>
      <c r="CE87" s="40">
        <f t="shared" si="25"/>
        <v>-9.6580856477849197E-3</v>
      </c>
      <c r="CF87" s="40">
        <f t="shared" si="26"/>
        <v>7.6640187119582093E-3</v>
      </c>
      <c r="CG87" s="40">
        <f t="shared" si="27"/>
        <v>2.0774580444027357E-2</v>
      </c>
      <c r="CH87" s="40">
        <f t="shared" si="28"/>
        <v>2.5555983057159004E-2</v>
      </c>
      <c r="CI87" s="40">
        <f t="shared" si="29"/>
        <v>2.4898599424963419E-2</v>
      </c>
      <c r="CJ87" s="40">
        <f t="shared" si="30"/>
        <v>2.9600027071873924E-2</v>
      </c>
      <c r="CK87" s="40">
        <f t="shared" si="31"/>
        <v>1.9999029397669288E-2</v>
      </c>
      <c r="CL87" s="40">
        <f t="shared" si="32"/>
        <v>1.7891349762439668E-2</v>
      </c>
      <c r="CM87" s="40">
        <f t="shared" si="33"/>
        <v>2.1500420551215704E-2</v>
      </c>
      <c r="CN87" s="40">
        <f t="shared" si="34"/>
        <v>2.1737489377747221E-2</v>
      </c>
      <c r="CO87" s="40">
        <f t="shared" si="35"/>
        <v>1.7051425476536708E-2</v>
      </c>
      <c r="CP87" s="40">
        <f t="shared" si="36"/>
        <v>2.5644290891266075E-2</v>
      </c>
      <c r="CR87" s="11"/>
      <c r="CS87" s="40"/>
    </row>
    <row r="88" spans="3:97">
      <c r="C88" s="150" t="s">
        <v>201</v>
      </c>
      <c r="D88" s="151" t="s">
        <v>202</v>
      </c>
      <c r="E88" s="159" t="e">
        <v>#N/A</v>
      </c>
      <c r="F88" s="159" t="e">
        <v>#N/A</v>
      </c>
      <c r="G88" s="159" t="e">
        <v>#N/A</v>
      </c>
      <c r="H88" s="159" t="e">
        <v>#N/A</v>
      </c>
      <c r="I88" s="159" t="e">
        <v>#N/A</v>
      </c>
      <c r="J88" s="159" t="e">
        <v>#N/A</v>
      </c>
      <c r="K88" s="159" t="e">
        <v>#N/A</v>
      </c>
      <c r="L88" s="159" t="e">
        <v>#N/A</v>
      </c>
      <c r="M88" s="159" t="e">
        <v>#N/A</v>
      </c>
      <c r="N88" s="159" t="e">
        <v>#N/A</v>
      </c>
      <c r="O88" s="159" t="e">
        <v>#N/A</v>
      </c>
      <c r="P88" s="159" t="e">
        <v>#N/A</v>
      </c>
      <c r="Q88" s="159" t="e">
        <v>#N/A</v>
      </c>
      <c r="R88" s="159" t="e">
        <v>#N/A</v>
      </c>
      <c r="S88" s="159" t="e">
        <v>#N/A</v>
      </c>
      <c r="T88" s="159" t="e">
        <v>#N/A</v>
      </c>
      <c r="U88" s="14">
        <v>3</v>
      </c>
      <c r="AE88" s="154">
        <v>8.8448973716182078</v>
      </c>
      <c r="AF88" s="154">
        <v>8.8317657277067525</v>
      </c>
      <c r="AG88" s="154">
        <v>8.8107216596149893</v>
      </c>
      <c r="AH88" s="154">
        <v>8.7781768089922814</v>
      </c>
      <c r="AI88" s="154">
        <v>8.7817742003870478</v>
      </c>
      <c r="AJ88" s="154">
        <v>8.7846746081512528</v>
      </c>
      <c r="AK88" s="154">
        <v>8.7921045044489485</v>
      </c>
      <c r="AL88" s="154">
        <v>8.7968955003056077</v>
      </c>
      <c r="AM88" s="154">
        <v>8.8428661000009736</v>
      </c>
      <c r="AN88" s="154">
        <v>8.8519863238659298</v>
      </c>
      <c r="AO88" s="154">
        <v>8.8575783973906859</v>
      </c>
      <c r="AP88" s="154">
        <v>8.8795407290297916</v>
      </c>
      <c r="AQ88" s="154">
        <v>8.8889695840971665</v>
      </c>
      <c r="AR88" s="154">
        <v>8.8792791576037544</v>
      </c>
      <c r="AS88" s="154">
        <v>8.8437373348800445</v>
      </c>
      <c r="AT88" s="154">
        <v>8.8490604542481641</v>
      </c>
      <c r="AU88" s="7"/>
      <c r="AV88" s="7"/>
      <c r="AW88" s="11" t="s">
        <v>202</v>
      </c>
      <c r="AX88" s="165">
        <f t="shared" si="42"/>
        <v>0.52300819682275379</v>
      </c>
      <c r="AY88" s="8">
        <f t="shared" si="43"/>
        <v>0.30390128546398515</v>
      </c>
      <c r="BA88" s="11" t="s">
        <v>299</v>
      </c>
      <c r="BB88" s="8">
        <v>0.28244503033853274</v>
      </c>
      <c r="BC88" s="8">
        <v>0.92156536351308016</v>
      </c>
      <c r="BF88" s="31" t="s">
        <v>201</v>
      </c>
      <c r="BG88" s="32" t="s">
        <v>202</v>
      </c>
      <c r="BH88" s="40">
        <f t="shared" si="45"/>
        <v>0.54724893053012036</v>
      </c>
      <c r="BI88" s="40">
        <f t="shared" si="45"/>
        <v>0.5461524382635139</v>
      </c>
      <c r="BJ88" s="40">
        <f t="shared" si="45"/>
        <v>0.54439525857785165</v>
      </c>
      <c r="BK88" s="40">
        <f t="shared" si="45"/>
        <v>0.54167776355085551</v>
      </c>
      <c r="BL88" s="40">
        <f t="shared" si="45"/>
        <v>0.54197814573231851</v>
      </c>
      <c r="BM88" s="40">
        <f t="shared" si="45"/>
        <v>0.54222032978062962</v>
      </c>
      <c r="BN88" s="40">
        <f t="shared" si="45"/>
        <v>0.54284072612148726</v>
      </c>
      <c r="BO88" s="40">
        <f t="shared" si="45"/>
        <v>0.54324077427551831</v>
      </c>
      <c r="BP88" s="40">
        <f t="shared" si="45"/>
        <v>0.54707931935008136</v>
      </c>
      <c r="BQ88" s="40">
        <f t="shared" si="45"/>
        <v>0.54784085804280513</v>
      </c>
      <c r="BR88" s="40">
        <f t="shared" si="45"/>
        <v>0.54830779618212233</v>
      </c>
      <c r="BS88" s="40">
        <f t="shared" si="45"/>
        <v>0.55014165087398759</v>
      </c>
      <c r="BT88" s="40">
        <f t="shared" si="45"/>
        <v>0.55092896027211347</v>
      </c>
      <c r="BU88" s="40">
        <f t="shared" si="45"/>
        <v>0.55011980965991347</v>
      </c>
      <c r="BV88" s="40">
        <f t="shared" si="45"/>
        <v>0.54715206746248368</v>
      </c>
      <c r="BW88" s="40">
        <f t="shared" si="40"/>
        <v>0.54759654792972168</v>
      </c>
      <c r="BY88" s="31" t="s">
        <v>201</v>
      </c>
      <c r="BZ88" s="32" t="s">
        <v>202</v>
      </c>
      <c r="CA88" s="40" t="e">
        <f t="shared" ref="CA88:CA151" si="46">E88-BH88</f>
        <v>#N/A</v>
      </c>
      <c r="CB88" s="40" t="e">
        <f t="shared" si="22"/>
        <v>#N/A</v>
      </c>
      <c r="CC88" s="40" t="e">
        <f t="shared" si="23"/>
        <v>#N/A</v>
      </c>
      <c r="CD88" s="40" t="e">
        <f t="shared" si="24"/>
        <v>#N/A</v>
      </c>
      <c r="CE88" s="40" t="e">
        <f t="shared" si="25"/>
        <v>#N/A</v>
      </c>
      <c r="CF88" s="40" t="e">
        <f t="shared" si="26"/>
        <v>#N/A</v>
      </c>
      <c r="CG88" s="40" t="e">
        <f t="shared" si="27"/>
        <v>#N/A</v>
      </c>
      <c r="CH88" s="40" t="e">
        <f t="shared" si="28"/>
        <v>#N/A</v>
      </c>
      <c r="CI88" s="40" t="e">
        <f t="shared" si="29"/>
        <v>#N/A</v>
      </c>
      <c r="CJ88" s="40" t="e">
        <f t="shared" si="30"/>
        <v>#N/A</v>
      </c>
      <c r="CK88" s="40" t="e">
        <f t="shared" si="31"/>
        <v>#N/A</v>
      </c>
      <c r="CL88" s="40" t="e">
        <f t="shared" si="32"/>
        <v>#N/A</v>
      </c>
      <c r="CM88" s="40" t="e">
        <f t="shared" si="33"/>
        <v>#N/A</v>
      </c>
      <c r="CN88" s="40" t="e">
        <f t="shared" si="34"/>
        <v>#N/A</v>
      </c>
      <c r="CO88" s="40" t="e">
        <f t="shared" si="35"/>
        <v>#N/A</v>
      </c>
      <c r="CP88" s="40" t="e">
        <f t="shared" si="36"/>
        <v>#N/A</v>
      </c>
      <c r="CR88" s="11"/>
      <c r="CS88" s="40"/>
    </row>
    <row r="89" spans="3:97">
      <c r="C89" s="150" t="s">
        <v>203</v>
      </c>
      <c r="D89" s="151" t="s">
        <v>204</v>
      </c>
      <c r="E89" s="159">
        <v>0.65437805085131362</v>
      </c>
      <c r="F89" s="159">
        <v>0.65118264705827311</v>
      </c>
      <c r="G89" s="159">
        <v>0.66812482732380496</v>
      </c>
      <c r="H89" s="159">
        <v>0.68095028772833599</v>
      </c>
      <c r="I89" s="159">
        <v>0.68413265672420587</v>
      </c>
      <c r="J89" s="159">
        <v>0.70484177417096006</v>
      </c>
      <c r="K89" s="159">
        <v>0.70817697822057857</v>
      </c>
      <c r="L89" s="159">
        <v>0.69841974032699938</v>
      </c>
      <c r="M89" s="159">
        <v>0.71090423203251496</v>
      </c>
      <c r="N89" s="159">
        <v>0.69883756038768319</v>
      </c>
      <c r="O89" s="159">
        <v>0.70895495356375815</v>
      </c>
      <c r="P89" s="159">
        <v>0.75214511743112478</v>
      </c>
      <c r="Q89" s="159">
        <v>0.74735161860005794</v>
      </c>
      <c r="R89" s="159">
        <v>0.74749998236864967</v>
      </c>
      <c r="S89" s="159">
        <v>0.75454685644645036</v>
      </c>
      <c r="T89" s="159">
        <v>0.75259247038717381</v>
      </c>
      <c r="U89" s="14">
        <v>5</v>
      </c>
      <c r="AE89" s="154">
        <v>10.225319803366393</v>
      </c>
      <c r="AF89" s="154">
        <v>10.248787212976184</v>
      </c>
      <c r="AG89" s="154">
        <v>10.261681313240963</v>
      </c>
      <c r="AH89" s="154">
        <v>10.238453105344661</v>
      </c>
      <c r="AI89" s="154">
        <v>10.235145218382074</v>
      </c>
      <c r="AJ89" s="154">
        <v>10.261609664604427</v>
      </c>
      <c r="AK89" s="154">
        <v>10.261255174636515</v>
      </c>
      <c r="AL89" s="154">
        <v>10.261549040122203</v>
      </c>
      <c r="AM89" s="154">
        <v>10.273445660157293</v>
      </c>
      <c r="AN89" s="154">
        <v>10.300181859968658</v>
      </c>
      <c r="AO89" s="154">
        <v>10.319244205909813</v>
      </c>
      <c r="AP89" s="154">
        <v>10.339566769106492</v>
      </c>
      <c r="AQ89" s="154">
        <v>10.362804901303083</v>
      </c>
      <c r="AR89" s="154">
        <v>10.351220072391236</v>
      </c>
      <c r="AS89" s="154">
        <v>10.298646629287759</v>
      </c>
      <c r="AT89" s="154">
        <v>10.30716298332632</v>
      </c>
      <c r="AU89" s="7"/>
      <c r="AV89" s="7"/>
      <c r="AW89" s="11" t="s">
        <v>204</v>
      </c>
      <c r="AX89" s="165">
        <f t="shared" si="42"/>
        <v>0.64609282412414792</v>
      </c>
      <c r="AY89" s="8">
        <f t="shared" si="43"/>
        <v>0.70633126992979556</v>
      </c>
      <c r="BA89" s="11" t="s">
        <v>415</v>
      </c>
      <c r="BB89" s="8">
        <v>0.28317496516990909</v>
      </c>
      <c r="BC89" s="8">
        <v>0.43851517722683242</v>
      </c>
      <c r="BF89" s="31" t="s">
        <v>203</v>
      </c>
      <c r="BG89" s="32" t="s">
        <v>204</v>
      </c>
      <c r="BH89" s="40">
        <f t="shared" si="45"/>
        <v>0.66251420358109381</v>
      </c>
      <c r="BI89" s="40">
        <f t="shared" si="45"/>
        <v>0.66447373228351136</v>
      </c>
      <c r="BJ89" s="40">
        <f t="shared" si="45"/>
        <v>0.66555038965562041</v>
      </c>
      <c r="BK89" s="40">
        <f t="shared" si="45"/>
        <v>0.66361083429627921</v>
      </c>
      <c r="BL89" s="40">
        <f t="shared" si="45"/>
        <v>0.6633346257349032</v>
      </c>
      <c r="BM89" s="40">
        <f t="shared" si="45"/>
        <v>0.6655444069944696</v>
      </c>
      <c r="BN89" s="40">
        <f t="shared" si="45"/>
        <v>0.66551480708214905</v>
      </c>
      <c r="BO89" s="40">
        <f t="shared" si="45"/>
        <v>0.66553934485020394</v>
      </c>
      <c r="BP89" s="40">
        <f t="shared" si="45"/>
        <v>0.66653271262313396</v>
      </c>
      <c r="BQ89" s="40">
        <f t="shared" si="45"/>
        <v>0.66876518530738305</v>
      </c>
      <c r="BR89" s="40">
        <f t="shared" si="45"/>
        <v>0.67035689119346942</v>
      </c>
      <c r="BS89" s="40">
        <f t="shared" si="45"/>
        <v>0.67205382522039214</v>
      </c>
      <c r="BT89" s="40">
        <f t="shared" si="45"/>
        <v>0.67399420925880738</v>
      </c>
      <c r="BU89" s="40">
        <f t="shared" si="45"/>
        <v>0.67302687604466827</v>
      </c>
      <c r="BV89" s="40">
        <f t="shared" si="45"/>
        <v>0.66863699354552797</v>
      </c>
      <c r="BW89" s="40">
        <f t="shared" si="40"/>
        <v>0.66934810910774778</v>
      </c>
      <c r="BY89" s="31" t="s">
        <v>203</v>
      </c>
      <c r="BZ89" s="32" t="s">
        <v>204</v>
      </c>
      <c r="CA89" s="40">
        <f t="shared" si="46"/>
        <v>-8.1361527297801883E-3</v>
      </c>
      <c r="CB89" s="40">
        <f t="shared" ref="CB89:CB152" si="47">F89-BI89</f>
        <v>-1.3291085225238253E-2</v>
      </c>
      <c r="CC89" s="40">
        <f t="shared" ref="CC89:CC152" si="48">G89-BJ89</f>
        <v>2.5744376681845482E-3</v>
      </c>
      <c r="CD89" s="40">
        <f t="shared" ref="CD89:CD152" si="49">H89-BK89</f>
        <v>1.7339453432056784E-2</v>
      </c>
      <c r="CE89" s="40">
        <f t="shared" ref="CE89:CE152" si="50">I89-BL89</f>
        <v>2.0798030989302663E-2</v>
      </c>
      <c r="CF89" s="40">
        <f t="shared" ref="CF89:CF152" si="51">J89-BM89</f>
        <v>3.9297367176490461E-2</v>
      </c>
      <c r="CG89" s="40">
        <f t="shared" ref="CG89:CG152" si="52">K89-BN89</f>
        <v>4.2662171138429517E-2</v>
      </c>
      <c r="CH89" s="40">
        <f t="shared" ref="CH89:CH152" si="53">L89-BO89</f>
        <v>3.2880395476795443E-2</v>
      </c>
      <c r="CI89" s="40">
        <f t="shared" ref="CI89:CI152" si="54">M89-BP89</f>
        <v>4.4371519409380999E-2</v>
      </c>
      <c r="CJ89" s="40">
        <f t="shared" ref="CJ89:CJ152" si="55">N89-BQ89</f>
        <v>3.007237508030014E-2</v>
      </c>
      <c r="CK89" s="40">
        <f t="shared" ref="CK89:CK152" si="56">O89-BR89</f>
        <v>3.8598062370288733E-2</v>
      </c>
      <c r="CL89" s="40">
        <f t="shared" ref="CL89:CL152" si="57">P89-BS89</f>
        <v>8.0091292210732634E-2</v>
      </c>
      <c r="CM89" s="40">
        <f t="shared" ref="CM89:CM152" si="58">Q89-BT89</f>
        <v>7.3357409341250568E-2</v>
      </c>
      <c r="CN89" s="40">
        <f t="shared" ref="CN89:CN152" si="59">R89-BU89</f>
        <v>7.4473106323981408E-2</v>
      </c>
      <c r="CO89" s="40">
        <f t="shared" ref="CO89:CO152" si="60">S89-BV89</f>
        <v>8.5909862900922396E-2</v>
      </c>
      <c r="CP89" s="40">
        <f t="shared" ref="CP89:CP152" si="61">T89-BW89</f>
        <v>8.3244361279426027E-2</v>
      </c>
      <c r="CR89" s="11"/>
      <c r="CS89" s="40"/>
    </row>
    <row r="90" spans="3:97">
      <c r="C90" s="150" t="s">
        <v>205</v>
      </c>
      <c r="D90" s="151" t="s">
        <v>206</v>
      </c>
      <c r="E90" s="159">
        <v>0.52275002406724913</v>
      </c>
      <c r="F90" s="159">
        <v>0.5162487362088074</v>
      </c>
      <c r="G90" s="159">
        <v>0.53393692394850523</v>
      </c>
      <c r="H90" s="159">
        <v>0.54194846729644219</v>
      </c>
      <c r="I90" s="159">
        <v>0.55095636502607426</v>
      </c>
      <c r="J90" s="159">
        <v>0.56082635469724018</v>
      </c>
      <c r="K90" s="159">
        <v>0.56094046720924795</v>
      </c>
      <c r="L90" s="159">
        <v>0.55350797551373099</v>
      </c>
      <c r="M90" s="159">
        <v>0.5711836467662087</v>
      </c>
      <c r="N90" s="159">
        <v>0.59185282476413081</v>
      </c>
      <c r="O90" s="159">
        <v>0.6087699310626844</v>
      </c>
      <c r="P90" s="159">
        <v>0.58647997926896167</v>
      </c>
      <c r="Q90" s="159">
        <v>0.60148332856466002</v>
      </c>
      <c r="R90" s="159">
        <v>0.6073408202739925</v>
      </c>
      <c r="S90" s="159">
        <v>0.61071488571095078</v>
      </c>
      <c r="T90" s="159">
        <v>0.61318210428914721</v>
      </c>
      <c r="U90" s="14">
        <v>2</v>
      </c>
      <c r="AE90" s="154">
        <v>8.1624563817849491</v>
      </c>
      <c r="AF90" s="154">
        <v>8.1525872095708198</v>
      </c>
      <c r="AG90" s="154">
        <v>8.1545989914751011</v>
      </c>
      <c r="AH90" s="154">
        <v>8.1537384811218843</v>
      </c>
      <c r="AI90" s="154">
        <v>8.1691722179896686</v>
      </c>
      <c r="AJ90" s="154">
        <v>8.1860517283895184</v>
      </c>
      <c r="AK90" s="154">
        <v>8.2126980134225374</v>
      </c>
      <c r="AL90" s="154">
        <v>8.2447351755666318</v>
      </c>
      <c r="AM90" s="154">
        <v>8.2609643873837921</v>
      </c>
      <c r="AN90" s="154">
        <v>8.3189807824888611</v>
      </c>
      <c r="AO90" s="154">
        <v>8.3743563386790409</v>
      </c>
      <c r="AP90" s="154">
        <v>8.4269669288727478</v>
      </c>
      <c r="AQ90" s="154">
        <v>8.4847117764118813</v>
      </c>
      <c r="AR90" s="154">
        <v>8.5341904259963801</v>
      </c>
      <c r="AS90" s="154">
        <v>8.5335430389106204</v>
      </c>
      <c r="AT90" s="154">
        <v>8.5645259705117525</v>
      </c>
      <c r="AU90" s="7"/>
      <c r="AV90" s="7"/>
      <c r="AW90" s="11" t="s">
        <v>206</v>
      </c>
      <c r="AX90" s="165">
        <f t="shared" si="42"/>
        <v>0.39148223165880142</v>
      </c>
      <c r="AY90" s="8">
        <f t="shared" si="43"/>
        <v>0.96855387379154334</v>
      </c>
      <c r="BA90" s="11" t="s">
        <v>72</v>
      </c>
      <c r="BB90" s="8">
        <v>0.2900361970824798</v>
      </c>
      <c r="BC90" s="8">
        <v>0.66680417393381342</v>
      </c>
      <c r="BF90" s="31" t="s">
        <v>205</v>
      </c>
      <c r="BG90" s="32" t="s">
        <v>206</v>
      </c>
      <c r="BH90" s="40">
        <f t="shared" si="45"/>
        <v>0.49026510787904332</v>
      </c>
      <c r="BI90" s="40">
        <f t="shared" si="45"/>
        <v>0.48944103199916345</v>
      </c>
      <c r="BJ90" s="40">
        <f t="shared" si="45"/>
        <v>0.48960901578817095</v>
      </c>
      <c r="BK90" s="40">
        <f t="shared" si="45"/>
        <v>0.48953716317367735</v>
      </c>
      <c r="BL90" s="40">
        <f t="shared" si="45"/>
        <v>0.49082588020213735</v>
      </c>
      <c r="BM90" s="40">
        <f t="shared" si="45"/>
        <v>0.49223531932052478</v>
      </c>
      <c r="BN90" s="40">
        <f t="shared" si="45"/>
        <v>0.49446028412078191</v>
      </c>
      <c r="BO90" s="40">
        <f t="shared" si="45"/>
        <v>0.49713538715981376</v>
      </c>
      <c r="BP90" s="40">
        <f t="shared" si="45"/>
        <v>0.49849052634654667</v>
      </c>
      <c r="BQ90" s="40">
        <f t="shared" si="45"/>
        <v>0.50333489533781994</v>
      </c>
      <c r="BR90" s="40">
        <f t="shared" si="45"/>
        <v>0.50795875427969994</v>
      </c>
      <c r="BS90" s="40">
        <f t="shared" si="45"/>
        <v>0.51235173856087446</v>
      </c>
      <c r="BT90" s="40">
        <f t="shared" si="45"/>
        <v>0.51717343333039212</v>
      </c>
      <c r="BU90" s="40">
        <f t="shared" si="45"/>
        <v>0.52130490057069778</v>
      </c>
      <c r="BV90" s="40">
        <f t="shared" si="45"/>
        <v>0.52125084374903685</v>
      </c>
      <c r="BW90" s="40">
        <f t="shared" si="40"/>
        <v>0.52383791853773132</v>
      </c>
      <c r="BY90" s="31" t="s">
        <v>205</v>
      </c>
      <c r="BZ90" s="32" t="s">
        <v>206</v>
      </c>
      <c r="CA90" s="40">
        <f t="shared" si="46"/>
        <v>3.2484916188205815E-2</v>
      </c>
      <c r="CB90" s="40">
        <f t="shared" si="47"/>
        <v>2.6807704209643957E-2</v>
      </c>
      <c r="CC90" s="40">
        <f t="shared" si="48"/>
        <v>4.4327908160334273E-2</v>
      </c>
      <c r="CD90" s="40">
        <f t="shared" si="49"/>
        <v>5.2411304122764846E-2</v>
      </c>
      <c r="CE90" s="40">
        <f t="shared" si="50"/>
        <v>6.0130484823936903E-2</v>
      </c>
      <c r="CF90" s="40">
        <f t="shared" si="51"/>
        <v>6.8591035376715404E-2</v>
      </c>
      <c r="CG90" s="40">
        <f t="shared" si="52"/>
        <v>6.6480183088466038E-2</v>
      </c>
      <c r="CH90" s="40">
        <f t="shared" si="53"/>
        <v>5.637258835391723E-2</v>
      </c>
      <c r="CI90" s="40">
        <f t="shared" si="54"/>
        <v>7.2693120419662027E-2</v>
      </c>
      <c r="CJ90" s="40">
        <f t="shared" si="55"/>
        <v>8.8517929426310871E-2</v>
      </c>
      <c r="CK90" s="40">
        <f t="shared" si="56"/>
        <v>0.10081117678298446</v>
      </c>
      <c r="CL90" s="40">
        <f t="shared" si="57"/>
        <v>7.4128240708087212E-2</v>
      </c>
      <c r="CM90" s="40">
        <f t="shared" si="58"/>
        <v>8.4309895234267906E-2</v>
      </c>
      <c r="CN90" s="40">
        <f t="shared" si="59"/>
        <v>8.6035919703294716E-2</v>
      </c>
      <c r="CO90" s="40">
        <f t="shared" si="60"/>
        <v>8.9464041961913932E-2</v>
      </c>
      <c r="CP90" s="40">
        <f t="shared" si="61"/>
        <v>8.9344185751415894E-2</v>
      </c>
      <c r="CR90" s="11"/>
      <c r="CS90" s="40"/>
    </row>
    <row r="91" spans="3:97">
      <c r="C91" s="150" t="s">
        <v>207</v>
      </c>
      <c r="D91" s="151" t="s">
        <v>208</v>
      </c>
      <c r="E91" s="159">
        <v>0.42389513382734223</v>
      </c>
      <c r="F91" s="159">
        <v>0.42301356822395059</v>
      </c>
      <c r="G91" s="159">
        <v>0.4326672826495771</v>
      </c>
      <c r="H91" s="159">
        <v>0.44238426638352452</v>
      </c>
      <c r="I91" s="159">
        <v>0.44037355488629382</v>
      </c>
      <c r="J91" s="159">
        <v>0.459779877679866</v>
      </c>
      <c r="K91" s="159">
        <v>0.46750210055650787</v>
      </c>
      <c r="L91" s="159">
        <v>0.47372121236419995</v>
      </c>
      <c r="M91" s="159">
        <v>0.48563415101522733</v>
      </c>
      <c r="N91" s="159">
        <v>0.47568868678484633</v>
      </c>
      <c r="O91" s="159">
        <v>0.51427599798864798</v>
      </c>
      <c r="P91" s="159">
        <v>0.55745378452398364</v>
      </c>
      <c r="Q91" s="159">
        <v>0.57384880804677174</v>
      </c>
      <c r="R91" s="159">
        <v>0.58358337438329932</v>
      </c>
      <c r="S91" s="159">
        <v>0.58270080505339483</v>
      </c>
      <c r="T91" s="159">
        <v>0.58514742564865441</v>
      </c>
      <c r="U91" s="14">
        <v>3</v>
      </c>
      <c r="AE91" s="154">
        <v>8.4116908884634096</v>
      </c>
      <c r="AF91" s="154">
        <v>8.4318240182868376</v>
      </c>
      <c r="AG91" s="154">
        <v>8.46448079101609</v>
      </c>
      <c r="AH91" s="154">
        <v>8.4625589091188722</v>
      </c>
      <c r="AI91" s="154">
        <v>8.4987259504837738</v>
      </c>
      <c r="AJ91" s="154">
        <v>8.5952235288429186</v>
      </c>
      <c r="AK91" s="154">
        <v>8.7235574837348366</v>
      </c>
      <c r="AL91" s="154">
        <v>8.8170074461671959</v>
      </c>
      <c r="AM91" s="154">
        <v>8.9025676102389095</v>
      </c>
      <c r="AN91" s="154">
        <v>8.9872833637808274</v>
      </c>
      <c r="AO91" s="154">
        <v>9.0709765449591995</v>
      </c>
      <c r="AP91" s="154">
        <v>9.1620505911564596</v>
      </c>
      <c r="AQ91" s="154">
        <v>9.2358723859903993</v>
      </c>
      <c r="AR91" s="154">
        <v>9.2561564366882401</v>
      </c>
      <c r="AS91" s="154">
        <v>9.254524188881371</v>
      </c>
      <c r="AT91" s="154">
        <v>9.32323984951997</v>
      </c>
      <c r="AU91" s="7"/>
      <c r="AV91" s="7"/>
      <c r="AW91" s="11" t="s">
        <v>208</v>
      </c>
      <c r="AX91" s="165">
        <f t="shared" si="42"/>
        <v>7.586118234488691E-2</v>
      </c>
      <c r="AY91" s="8">
        <f t="shared" si="43"/>
        <v>0.91546523840698124</v>
      </c>
      <c r="BA91" s="156" t="s">
        <v>42</v>
      </c>
      <c r="BB91" s="152">
        <v>0.29039326985304265</v>
      </c>
      <c r="BC91" s="152">
        <v>0.91542619910721412</v>
      </c>
      <c r="BF91" s="31" t="s">
        <v>207</v>
      </c>
      <c r="BG91" s="32" t="s">
        <v>208</v>
      </c>
      <c r="BH91" s="40">
        <f t="shared" si="45"/>
        <v>0.51107618918669473</v>
      </c>
      <c r="BI91" s="40">
        <f t="shared" si="45"/>
        <v>0.51275730552695098</v>
      </c>
      <c r="BJ91" s="40">
        <f t="shared" si="45"/>
        <v>0.51548414604984349</v>
      </c>
      <c r="BK91" s="40">
        <f t="shared" si="45"/>
        <v>0.51532366891142589</v>
      </c>
      <c r="BL91" s="40">
        <f t="shared" si="45"/>
        <v>0.5183436168653951</v>
      </c>
      <c r="BM91" s="40">
        <f t="shared" si="45"/>
        <v>0.52640116465838371</v>
      </c>
      <c r="BN91" s="40">
        <f t="shared" si="45"/>
        <v>0.53711704989185882</v>
      </c>
      <c r="BO91" s="40">
        <f t="shared" si="45"/>
        <v>0.54492012175496085</v>
      </c>
      <c r="BP91" s="40">
        <f t="shared" si="45"/>
        <v>0.55206439545494901</v>
      </c>
      <c r="BQ91" s="40">
        <f t="shared" si="45"/>
        <v>0.55913816087569912</v>
      </c>
      <c r="BR91" s="40">
        <f t="shared" si="45"/>
        <v>0.56612654150409314</v>
      </c>
      <c r="BS91" s="40">
        <f t="shared" si="45"/>
        <v>0.57373122436156443</v>
      </c>
      <c r="BT91" s="40">
        <f t="shared" si="45"/>
        <v>0.5798953442301984</v>
      </c>
      <c r="BU91" s="40">
        <f t="shared" si="45"/>
        <v>0.58158906246346809</v>
      </c>
      <c r="BV91" s="40">
        <f t="shared" si="45"/>
        <v>0.58145276977159455</v>
      </c>
      <c r="BW91" s="40">
        <f t="shared" si="40"/>
        <v>0.58719052743491751</v>
      </c>
      <c r="BY91" s="31" t="s">
        <v>207</v>
      </c>
      <c r="BZ91" s="32" t="s">
        <v>208</v>
      </c>
      <c r="CA91" s="40">
        <f t="shared" si="46"/>
        <v>-8.71810553593525E-2</v>
      </c>
      <c r="CB91" s="40">
        <f t="shared" si="47"/>
        <v>-8.9743737303000393E-2</v>
      </c>
      <c r="CC91" s="40">
        <f t="shared" si="48"/>
        <v>-8.2816863400266394E-2</v>
      </c>
      <c r="CD91" s="40">
        <f t="shared" si="49"/>
        <v>-7.2939402527901376E-2</v>
      </c>
      <c r="CE91" s="40">
        <f t="shared" si="50"/>
        <v>-7.7970061979101279E-2</v>
      </c>
      <c r="CF91" s="40">
        <f t="shared" si="51"/>
        <v>-6.6621286978517713E-2</v>
      </c>
      <c r="CG91" s="40">
        <f t="shared" si="52"/>
        <v>-6.9614949335350951E-2</v>
      </c>
      <c r="CH91" s="40">
        <f t="shared" si="53"/>
        <v>-7.1198909390760901E-2</v>
      </c>
      <c r="CI91" s="40">
        <f t="shared" si="54"/>
        <v>-6.6430244439721675E-2</v>
      </c>
      <c r="CJ91" s="40">
        <f t="shared" si="55"/>
        <v>-8.3449474090852793E-2</v>
      </c>
      <c r="CK91" s="40">
        <f t="shared" si="56"/>
        <v>-5.1850543515445158E-2</v>
      </c>
      <c r="CL91" s="40">
        <f t="shared" si="57"/>
        <v>-1.6277439837580787E-2</v>
      </c>
      <c r="CM91" s="40">
        <f t="shared" si="58"/>
        <v>-6.046536183426654E-3</v>
      </c>
      <c r="CN91" s="40">
        <f t="shared" si="59"/>
        <v>1.9943119198312376E-3</v>
      </c>
      <c r="CO91" s="40">
        <f t="shared" si="60"/>
        <v>1.248035281800286E-3</v>
      </c>
      <c r="CP91" s="40">
        <f t="shared" si="61"/>
        <v>-2.0431017862631018E-3</v>
      </c>
      <c r="CR91" s="11"/>
      <c r="CS91" s="40"/>
    </row>
    <row r="92" spans="3:97">
      <c r="C92" s="150" t="s">
        <v>209</v>
      </c>
      <c r="D92" s="151" t="s">
        <v>210</v>
      </c>
      <c r="E92" s="159">
        <v>0.37660521943641534</v>
      </c>
      <c r="F92" s="159">
        <v>0.38691674627403339</v>
      </c>
      <c r="G92" s="159">
        <v>0.40195543328548117</v>
      </c>
      <c r="H92" s="159">
        <v>0.40511346018325395</v>
      </c>
      <c r="I92" s="159">
        <v>0.4070868711841808</v>
      </c>
      <c r="J92" s="159">
        <v>0.41555930639695393</v>
      </c>
      <c r="K92" s="159">
        <v>0.40996504354481089</v>
      </c>
      <c r="L92" s="159">
        <v>0.41453070740291292</v>
      </c>
      <c r="M92" s="159">
        <v>0.42784683263815643</v>
      </c>
      <c r="N92" s="159">
        <v>0.43516474280568029</v>
      </c>
      <c r="O92" s="159">
        <v>0.43358139594511824</v>
      </c>
      <c r="P92" s="159">
        <v>0.45381336232669239</v>
      </c>
      <c r="Q92" s="159">
        <v>0.46119385137249003</v>
      </c>
      <c r="R92" s="159">
        <v>0.46118942165926236</v>
      </c>
      <c r="S92" s="159">
        <v>0.45839633238036892</v>
      </c>
      <c r="T92" s="159">
        <v>0.4519403260824556</v>
      </c>
      <c r="U92" s="14">
        <v>1</v>
      </c>
      <c r="AE92" s="154">
        <v>7.1789017477245123</v>
      </c>
      <c r="AF92" s="154">
        <v>7.1911572771794683</v>
      </c>
      <c r="AG92" s="154">
        <v>7.1686464004499415</v>
      </c>
      <c r="AH92" s="154">
        <v>7.1745584357916385</v>
      </c>
      <c r="AI92" s="154">
        <v>7.1712573852619608</v>
      </c>
      <c r="AJ92" s="154">
        <v>7.1512116563860832</v>
      </c>
      <c r="AK92" s="154">
        <v>7.1622957517297721</v>
      </c>
      <c r="AL92" s="154">
        <v>7.1417682148611297</v>
      </c>
      <c r="AM92" s="154">
        <v>7.1446581960059499</v>
      </c>
      <c r="AN92" s="154">
        <v>7.1683440354816401</v>
      </c>
      <c r="AO92" s="154">
        <v>7.1995261819285643</v>
      </c>
      <c r="AP92" s="154">
        <v>7.2344886083105049</v>
      </c>
      <c r="AQ92" s="154">
        <v>7.2758306169990838</v>
      </c>
      <c r="AR92" s="154">
        <v>7.2648286340286052</v>
      </c>
      <c r="AS92" s="154">
        <v>7.2640281072610176</v>
      </c>
      <c r="AT92" s="154">
        <v>7.2710203361086307</v>
      </c>
      <c r="AU92" s="7"/>
      <c r="AV92" s="7"/>
      <c r="AW92" s="11" t="s">
        <v>210</v>
      </c>
      <c r="AX92" s="165">
        <f t="shared" si="42"/>
        <v>0.41999975469087381</v>
      </c>
      <c r="AY92" s="8">
        <f t="shared" si="43"/>
        <v>0.3116259436775341</v>
      </c>
      <c r="BA92" s="11" t="s">
        <v>105</v>
      </c>
      <c r="BB92" s="8">
        <v>0.29182777445923258</v>
      </c>
      <c r="BC92" s="8">
        <v>0.82204227673531238</v>
      </c>
      <c r="BF92" s="31" t="s">
        <v>209</v>
      </c>
      <c r="BG92" s="32" t="s">
        <v>210</v>
      </c>
      <c r="BH92" s="40">
        <f t="shared" si="45"/>
        <v>0.40813829593499673</v>
      </c>
      <c r="BI92" s="40">
        <f t="shared" si="45"/>
        <v>0.40916163264448557</v>
      </c>
      <c r="BJ92" s="40">
        <f t="shared" si="45"/>
        <v>0.40728197443757008</v>
      </c>
      <c r="BK92" s="40">
        <f t="shared" si="45"/>
        <v>0.40777562938860179</v>
      </c>
      <c r="BL92" s="40">
        <f t="shared" si="45"/>
        <v>0.40749999166937378</v>
      </c>
      <c r="BM92" s="40">
        <f t="shared" si="45"/>
        <v>0.405826173308238</v>
      </c>
      <c r="BN92" s="40">
        <f t="shared" si="45"/>
        <v>0.406751695269436</v>
      </c>
      <c r="BO92" s="40">
        <f t="shared" si="45"/>
        <v>0.4050376459409043</v>
      </c>
      <c r="BP92" s="40">
        <f t="shared" si="45"/>
        <v>0.40527895936649683</v>
      </c>
      <c r="BQ92" s="40">
        <f t="shared" si="45"/>
        <v>0.40725672696271698</v>
      </c>
      <c r="BR92" s="40">
        <f t="shared" si="45"/>
        <v>0.40986043619103518</v>
      </c>
      <c r="BS92" s="40">
        <f t="shared" si="45"/>
        <v>0.41277979879392712</v>
      </c>
      <c r="BT92" s="40">
        <f t="shared" si="45"/>
        <v>0.41623185651942352</v>
      </c>
      <c r="BU92" s="40">
        <f t="shared" si="45"/>
        <v>0.41531319094138852</v>
      </c>
      <c r="BV92" s="40">
        <f t="shared" si="45"/>
        <v>0.41524634695629492</v>
      </c>
      <c r="BW92" s="40">
        <f t="shared" si="40"/>
        <v>0.41583019806507071</v>
      </c>
      <c r="BY92" s="31" t="s">
        <v>209</v>
      </c>
      <c r="BZ92" s="32" t="s">
        <v>210</v>
      </c>
      <c r="CA92" s="40">
        <f t="shared" si="46"/>
        <v>-3.1533076498581392E-2</v>
      </c>
      <c r="CB92" s="40">
        <f t="shared" si="47"/>
        <v>-2.2244886370452188E-2</v>
      </c>
      <c r="CC92" s="40">
        <f t="shared" si="48"/>
        <v>-5.326541152088915E-3</v>
      </c>
      <c r="CD92" s="40">
        <f t="shared" si="49"/>
        <v>-2.6621692053478418E-3</v>
      </c>
      <c r="CE92" s="40">
        <f t="shared" si="50"/>
        <v>-4.1312048519298594E-4</v>
      </c>
      <c r="CF92" s="40">
        <f t="shared" si="51"/>
        <v>9.7331330887159284E-3</v>
      </c>
      <c r="CG92" s="40">
        <f t="shared" si="52"/>
        <v>3.2133482753748943E-3</v>
      </c>
      <c r="CH92" s="40">
        <f t="shared" si="53"/>
        <v>9.4930614620086229E-3</v>
      </c>
      <c r="CI92" s="40">
        <f t="shared" si="54"/>
        <v>2.25678732716596E-2</v>
      </c>
      <c r="CJ92" s="40">
        <f t="shared" si="55"/>
        <v>2.7908015842963318E-2</v>
      </c>
      <c r="CK92" s="40">
        <f t="shared" si="56"/>
        <v>2.372095975408306E-2</v>
      </c>
      <c r="CL92" s="40">
        <f t="shared" si="57"/>
        <v>4.1033563532765271E-2</v>
      </c>
      <c r="CM92" s="40">
        <f t="shared" si="58"/>
        <v>4.4961994853066511E-2</v>
      </c>
      <c r="CN92" s="40">
        <f t="shared" si="59"/>
        <v>4.5876230717873834E-2</v>
      </c>
      <c r="CO92" s="40">
        <f t="shared" si="60"/>
        <v>4.3149985424074E-2</v>
      </c>
      <c r="CP92" s="40">
        <f t="shared" si="61"/>
        <v>3.611012801738489E-2</v>
      </c>
      <c r="CR92" s="11"/>
      <c r="CS92" s="40"/>
    </row>
    <row r="93" spans="3:97">
      <c r="C93" s="150" t="s">
        <v>211</v>
      </c>
      <c r="D93" s="151" t="s">
        <v>212</v>
      </c>
      <c r="E93" s="159">
        <v>0.45822483767800093</v>
      </c>
      <c r="F93" s="159">
        <v>0.46167243636949945</v>
      </c>
      <c r="G93" s="159">
        <v>0.46526679295534229</v>
      </c>
      <c r="H93" s="159">
        <v>0.46886114954118496</v>
      </c>
      <c r="I93" s="159">
        <v>0.49022166664620842</v>
      </c>
      <c r="J93" s="159">
        <v>0.51151594826772162</v>
      </c>
      <c r="K93" s="159">
        <v>0.52011646996170802</v>
      </c>
      <c r="L93" s="159">
        <v>0.52871808836635525</v>
      </c>
      <c r="M93" s="159">
        <v>0.52970959877378943</v>
      </c>
      <c r="N93" s="159">
        <v>0.52836739596210813</v>
      </c>
      <c r="O93" s="159">
        <v>0.53852876888102774</v>
      </c>
      <c r="P93" s="159">
        <v>0.55550531607555209</v>
      </c>
      <c r="Q93" s="159">
        <v>0.55938109109837453</v>
      </c>
      <c r="R93" s="159">
        <v>0.55416111419539538</v>
      </c>
      <c r="S93" s="159">
        <v>0.55121920064940855</v>
      </c>
      <c r="T93" s="159">
        <v>0.53962359723318409</v>
      </c>
      <c r="U93" s="14">
        <v>2</v>
      </c>
      <c r="AE93" s="154">
        <v>7.5484144218361724</v>
      </c>
      <c r="AF93" s="154">
        <v>7.5917691614018388</v>
      </c>
      <c r="AG93" s="154">
        <v>7.6288541093047399</v>
      </c>
      <c r="AH93" s="154">
        <v>7.7159188129434755</v>
      </c>
      <c r="AI93" s="154">
        <v>7.7121642958723964</v>
      </c>
      <c r="AJ93" s="154">
        <v>7.7642321213109255</v>
      </c>
      <c r="AK93" s="154">
        <v>7.714850414909117</v>
      </c>
      <c r="AL93" s="154">
        <v>7.7564155405823696</v>
      </c>
      <c r="AM93" s="154">
        <v>7.7819424785210831</v>
      </c>
      <c r="AN93" s="154">
        <v>7.7728892701785917</v>
      </c>
      <c r="AO93" s="154">
        <v>7.7584300849073005</v>
      </c>
      <c r="AP93" s="154">
        <v>7.7605372048220271</v>
      </c>
      <c r="AQ93" s="154">
        <v>7.7485480655119039</v>
      </c>
      <c r="AR93" s="154">
        <v>7.7219503897998063</v>
      </c>
      <c r="AS93" s="154">
        <v>7.7001137663504275</v>
      </c>
      <c r="AT93" s="154">
        <v>7.7097323821057913</v>
      </c>
      <c r="AU93" s="7"/>
      <c r="AV93" s="7"/>
      <c r="AW93" s="11" t="s">
        <v>212</v>
      </c>
      <c r="AX93" s="165" t="e">
        <f t="shared" si="42"/>
        <v>#N/A</v>
      </c>
      <c r="AY93" s="8" t="e">
        <f t="shared" si="43"/>
        <v>#N/A</v>
      </c>
      <c r="BA93" s="11" t="s">
        <v>115</v>
      </c>
      <c r="BB93" s="8">
        <v>0.29523201628237999</v>
      </c>
      <c r="BC93" s="8">
        <v>0.61336092398225239</v>
      </c>
      <c r="BF93" s="31" t="s">
        <v>211</v>
      </c>
      <c r="BG93" s="32" t="s">
        <v>212</v>
      </c>
      <c r="BH93" s="40">
        <f t="shared" si="45"/>
        <v>0.43899260422332043</v>
      </c>
      <c r="BI93" s="40">
        <f t="shared" si="45"/>
        <v>0.44261272497705351</v>
      </c>
      <c r="BJ93" s="40">
        <f t="shared" si="45"/>
        <v>0.44570931812694581</v>
      </c>
      <c r="BK93" s="40">
        <f t="shared" si="45"/>
        <v>0.45297922088078024</v>
      </c>
      <c r="BL93" s="40">
        <f t="shared" si="45"/>
        <v>0.45266571870534511</v>
      </c>
      <c r="BM93" s="40">
        <f t="shared" si="45"/>
        <v>0.4570133821294623</v>
      </c>
      <c r="BN93" s="40">
        <f t="shared" si="45"/>
        <v>0.45289000964491133</v>
      </c>
      <c r="BO93" s="40">
        <f t="shared" si="45"/>
        <v>0.45636069763862785</v>
      </c>
      <c r="BP93" s="40">
        <f t="shared" si="45"/>
        <v>0.45849219695651044</v>
      </c>
      <c r="BQ93" s="40">
        <f t="shared" si="45"/>
        <v>0.45773625405991236</v>
      </c>
      <c r="BR93" s="40">
        <f t="shared" si="45"/>
        <v>0.45652891208975965</v>
      </c>
      <c r="BS93" s="40">
        <f t="shared" si="45"/>
        <v>0.45670485660263926</v>
      </c>
      <c r="BT93" s="40">
        <f t="shared" si="45"/>
        <v>0.45570376347024399</v>
      </c>
      <c r="BU93" s="40">
        <f t="shared" si="45"/>
        <v>0.45348285754828388</v>
      </c>
      <c r="BV93" s="40">
        <f t="shared" si="45"/>
        <v>0.45165949949026074</v>
      </c>
      <c r="BW93" s="40">
        <f t="shared" si="40"/>
        <v>0.45246265390583362</v>
      </c>
      <c r="BY93" s="31" t="s">
        <v>211</v>
      </c>
      <c r="BZ93" s="32" t="s">
        <v>212</v>
      </c>
      <c r="CA93" s="40">
        <f t="shared" si="46"/>
        <v>1.9232233454680503E-2</v>
      </c>
      <c r="CB93" s="40">
        <f t="shared" si="47"/>
        <v>1.9059711392445944E-2</v>
      </c>
      <c r="CC93" s="40">
        <f t="shared" si="48"/>
        <v>1.9557474828396482E-2</v>
      </c>
      <c r="CD93" s="40">
        <f t="shared" si="49"/>
        <v>1.5881928660404721E-2</v>
      </c>
      <c r="CE93" s="40">
        <f t="shared" si="50"/>
        <v>3.755594794086331E-2</v>
      </c>
      <c r="CF93" s="40">
        <f t="shared" si="51"/>
        <v>5.4502566138259323E-2</v>
      </c>
      <c r="CG93" s="40">
        <f t="shared" si="52"/>
        <v>6.7226460316796688E-2</v>
      </c>
      <c r="CH93" s="40">
        <f t="shared" si="53"/>
        <v>7.23573907277274E-2</v>
      </c>
      <c r="CI93" s="40">
        <f t="shared" si="54"/>
        <v>7.121740181727898E-2</v>
      </c>
      <c r="CJ93" s="40">
        <f t="shared" si="55"/>
        <v>7.0631141902195771E-2</v>
      </c>
      <c r="CK93" s="40">
        <f t="shared" si="56"/>
        <v>8.1999856791268089E-2</v>
      </c>
      <c r="CL93" s="40">
        <f t="shared" si="57"/>
        <v>9.8800459472912827E-2</v>
      </c>
      <c r="CM93" s="40">
        <f t="shared" si="58"/>
        <v>0.10367732762813053</v>
      </c>
      <c r="CN93" s="40">
        <f t="shared" si="59"/>
        <v>0.1006782566471115</v>
      </c>
      <c r="CO93" s="40">
        <f t="shared" si="60"/>
        <v>9.9559701159147806E-2</v>
      </c>
      <c r="CP93" s="40">
        <f t="shared" si="61"/>
        <v>8.7160943327350471E-2</v>
      </c>
      <c r="CR93" s="11"/>
      <c r="CS93" s="40"/>
    </row>
    <row r="94" spans="3:97">
      <c r="C94" s="150" t="s">
        <v>213</v>
      </c>
      <c r="D94" s="151" t="s">
        <v>214</v>
      </c>
      <c r="E94" s="159" t="e">
        <v>#N/A</v>
      </c>
      <c r="F94" s="159" t="e">
        <v>#N/A</v>
      </c>
      <c r="G94" s="159" t="e">
        <v>#N/A</v>
      </c>
      <c r="H94" s="159" t="e">
        <v>#N/A</v>
      </c>
      <c r="I94" s="159" t="e">
        <v>#N/A</v>
      </c>
      <c r="J94" s="159" t="e">
        <v>#N/A</v>
      </c>
      <c r="K94" s="159" t="e">
        <v>#N/A</v>
      </c>
      <c r="L94" s="159" t="e">
        <v>#N/A</v>
      </c>
      <c r="M94" s="159" t="e">
        <v>#N/A</v>
      </c>
      <c r="N94" s="159" t="e">
        <v>#N/A</v>
      </c>
      <c r="O94" s="159" t="e">
        <v>#N/A</v>
      </c>
      <c r="P94" s="159" t="e">
        <v>#N/A</v>
      </c>
      <c r="Q94" s="159" t="e">
        <v>#N/A</v>
      </c>
      <c r="R94" s="159" t="e">
        <v>#N/A</v>
      </c>
      <c r="S94" s="159" t="e">
        <v>#N/A</v>
      </c>
      <c r="T94" s="159" t="e">
        <v>#N/A</v>
      </c>
      <c r="U94" s="14">
        <v>1</v>
      </c>
      <c r="AE94" s="154">
        <v>7.1231802603686116</v>
      </c>
      <c r="AF94" s="154">
        <v>7.1536394678533206</v>
      </c>
      <c r="AG94" s="154">
        <v>7.1840986753380287</v>
      </c>
      <c r="AH94" s="154">
        <v>7.2145578828227377</v>
      </c>
      <c r="AI94" s="154">
        <v>7.2450170903074458</v>
      </c>
      <c r="AJ94" s="154">
        <v>7.2754762977921548</v>
      </c>
      <c r="AK94" s="154">
        <v>7.3059355052768629</v>
      </c>
      <c r="AL94" s="154">
        <v>7.3363947127615718</v>
      </c>
      <c r="AM94" s="154">
        <v>7.3668539202462808</v>
      </c>
      <c r="AN94" s="154">
        <v>7.3973131277309889</v>
      </c>
      <c r="AO94" s="154">
        <v>7.4277723352156979</v>
      </c>
      <c r="AP94" s="154">
        <v>7.458231542700406</v>
      </c>
      <c r="AQ94" s="154">
        <v>7.488690750185115</v>
      </c>
      <c r="AR94" s="154">
        <v>7.5191499576698231</v>
      </c>
      <c r="AS94" s="154">
        <v>7.5496091651545321</v>
      </c>
      <c r="AT94" s="154">
        <v>7.5795109103243989</v>
      </c>
      <c r="AU94" s="7"/>
      <c r="AV94" s="7"/>
      <c r="AW94" s="11" t="s">
        <v>214</v>
      </c>
      <c r="AX94" s="165" t="e">
        <f t="shared" si="42"/>
        <v>#N/A</v>
      </c>
      <c r="AY94" s="8" t="e">
        <f t="shared" si="43"/>
        <v>#N/A</v>
      </c>
      <c r="BA94" s="11" t="s">
        <v>107</v>
      </c>
      <c r="BB94" s="8">
        <v>0.2966400131770911</v>
      </c>
      <c r="BC94" s="8">
        <v>0.93002171691008462</v>
      </c>
      <c r="BF94" s="31" t="s">
        <v>213</v>
      </c>
      <c r="BG94" s="32" t="s">
        <v>214</v>
      </c>
      <c r="BH94" s="40">
        <f t="shared" si="45"/>
        <v>0.40348555174077905</v>
      </c>
      <c r="BI94" s="40">
        <f t="shared" si="45"/>
        <v>0.40602889556575228</v>
      </c>
      <c r="BJ94" s="40">
        <f t="shared" si="45"/>
        <v>0.4085722393907254</v>
      </c>
      <c r="BK94" s="40">
        <f t="shared" si="45"/>
        <v>0.41111558321569863</v>
      </c>
      <c r="BL94" s="40">
        <f t="shared" si="45"/>
        <v>0.41365892704067175</v>
      </c>
      <c r="BM94" s="40">
        <f t="shared" si="45"/>
        <v>0.41620227086564499</v>
      </c>
      <c r="BN94" s="40">
        <f t="shared" si="45"/>
        <v>0.41874561469061811</v>
      </c>
      <c r="BO94" s="40">
        <f t="shared" si="45"/>
        <v>0.42128895851559123</v>
      </c>
      <c r="BP94" s="40">
        <f t="shared" si="45"/>
        <v>0.42383230234056446</v>
      </c>
      <c r="BQ94" s="40">
        <f t="shared" si="45"/>
        <v>0.42637564616553758</v>
      </c>
      <c r="BR94" s="40">
        <f t="shared" si="45"/>
        <v>0.42891898999051081</v>
      </c>
      <c r="BS94" s="40">
        <f t="shared" si="45"/>
        <v>0.43146233381548393</v>
      </c>
      <c r="BT94" s="40">
        <f t="shared" si="45"/>
        <v>0.43400567764045717</v>
      </c>
      <c r="BU94" s="40">
        <f t="shared" si="45"/>
        <v>0.43654902146543029</v>
      </c>
      <c r="BV94" s="40">
        <f t="shared" si="45"/>
        <v>0.43909236529040341</v>
      </c>
      <c r="BW94" s="40">
        <f t="shared" si="40"/>
        <v>0.44158916101208734</v>
      </c>
      <c r="BY94" s="31" t="s">
        <v>213</v>
      </c>
      <c r="BZ94" s="32" t="s">
        <v>214</v>
      </c>
      <c r="CA94" s="40" t="e">
        <f t="shared" si="46"/>
        <v>#N/A</v>
      </c>
      <c r="CB94" s="40" t="e">
        <f t="shared" si="47"/>
        <v>#N/A</v>
      </c>
      <c r="CC94" s="40" t="e">
        <f t="shared" si="48"/>
        <v>#N/A</v>
      </c>
      <c r="CD94" s="40" t="e">
        <f t="shared" si="49"/>
        <v>#N/A</v>
      </c>
      <c r="CE94" s="40" t="e">
        <f t="shared" si="50"/>
        <v>#N/A</v>
      </c>
      <c r="CF94" s="40" t="e">
        <f t="shared" si="51"/>
        <v>#N/A</v>
      </c>
      <c r="CG94" s="40" t="e">
        <f t="shared" si="52"/>
        <v>#N/A</v>
      </c>
      <c r="CH94" s="40" t="e">
        <f t="shared" si="53"/>
        <v>#N/A</v>
      </c>
      <c r="CI94" s="40" t="e">
        <f t="shared" si="54"/>
        <v>#N/A</v>
      </c>
      <c r="CJ94" s="40" t="e">
        <f t="shared" si="55"/>
        <v>#N/A</v>
      </c>
      <c r="CK94" s="40" t="e">
        <f t="shared" si="56"/>
        <v>#N/A</v>
      </c>
      <c r="CL94" s="40" t="e">
        <f t="shared" si="57"/>
        <v>#N/A</v>
      </c>
      <c r="CM94" s="40" t="e">
        <f t="shared" si="58"/>
        <v>#N/A</v>
      </c>
      <c r="CN94" s="40" t="e">
        <f t="shared" si="59"/>
        <v>#N/A</v>
      </c>
      <c r="CO94" s="40" t="e">
        <f t="shared" si="60"/>
        <v>#N/A</v>
      </c>
      <c r="CP94" s="40" t="e">
        <f t="shared" si="61"/>
        <v>#N/A</v>
      </c>
      <c r="CR94" s="11"/>
      <c r="CS94" s="40"/>
    </row>
    <row r="95" spans="3:97">
      <c r="C95" s="150" t="s">
        <v>215</v>
      </c>
      <c r="D95" s="151" t="s">
        <v>216</v>
      </c>
      <c r="E95" s="159" t="e">
        <v>#N/A</v>
      </c>
      <c r="F95" s="159" t="e">
        <v>#N/A</v>
      </c>
      <c r="G95" s="159" t="e">
        <v>#N/A</v>
      </c>
      <c r="H95" s="159" t="e">
        <v>#N/A</v>
      </c>
      <c r="I95" s="159" t="e">
        <v>#N/A</v>
      </c>
      <c r="J95" s="159" t="e">
        <v>#N/A</v>
      </c>
      <c r="K95" s="159" t="e">
        <v>#N/A</v>
      </c>
      <c r="L95" s="159" t="e">
        <v>#N/A</v>
      </c>
      <c r="M95" s="159" t="e">
        <v>#N/A</v>
      </c>
      <c r="N95" s="159" t="e">
        <v>#N/A</v>
      </c>
      <c r="O95" s="159" t="e">
        <v>#N/A</v>
      </c>
      <c r="P95" s="159" t="e">
        <v>#N/A</v>
      </c>
      <c r="Q95" s="159" t="e">
        <v>#N/A</v>
      </c>
      <c r="R95" s="159" t="e">
        <v>#N/A</v>
      </c>
      <c r="S95" s="159" t="e">
        <v>#N/A</v>
      </c>
      <c r="T95" s="159" t="e">
        <v>#N/A</v>
      </c>
      <c r="U95" s="14">
        <v>5</v>
      </c>
      <c r="AE95" s="154">
        <v>9.665313887016552</v>
      </c>
      <c r="AF95" s="154">
        <v>9.7234250403560374</v>
      </c>
      <c r="AG95" s="154">
        <v>9.7595061697253414</v>
      </c>
      <c r="AH95" s="154">
        <v>9.6812789607226239</v>
      </c>
      <c r="AI95" s="154">
        <v>9.7648042739628966</v>
      </c>
      <c r="AJ95" s="154">
        <v>9.8379044911502778</v>
      </c>
      <c r="AK95" s="154">
        <v>9.8694733158560126</v>
      </c>
      <c r="AL95" s="154">
        <v>9.9329528198899943</v>
      </c>
      <c r="AM95" s="154">
        <v>9.9556306410581783</v>
      </c>
      <c r="AN95" s="154">
        <v>9.9970318363314732</v>
      </c>
      <c r="AO95" s="154">
        <v>10.033781775980968</v>
      </c>
      <c r="AP95" s="154">
        <v>10.08097469399878</v>
      </c>
      <c r="AQ95" s="154">
        <v>10.127485475234156</v>
      </c>
      <c r="AR95" s="154">
        <v>10.147097703723935</v>
      </c>
      <c r="AS95" s="154">
        <v>10.146176053081001</v>
      </c>
      <c r="AT95" s="154">
        <v>10.182989145098217</v>
      </c>
      <c r="AU95" s="7"/>
      <c r="AV95" s="7"/>
      <c r="AW95" s="11" t="s">
        <v>216</v>
      </c>
      <c r="AX95" s="165">
        <f t="shared" si="42"/>
        <v>0.18082070883426812</v>
      </c>
      <c r="AY95" s="8">
        <f t="shared" si="43"/>
        <v>0.85397329857499904</v>
      </c>
      <c r="BA95" s="11" t="s">
        <v>214</v>
      </c>
      <c r="BB95" s="8">
        <v>0.32013269560749302</v>
      </c>
      <c r="BC95" s="8">
        <v>0.84858746072760194</v>
      </c>
      <c r="BF95" s="31" t="s">
        <v>215</v>
      </c>
      <c r="BG95" s="32" t="s">
        <v>216</v>
      </c>
      <c r="BH95" s="40">
        <f t="shared" si="45"/>
        <v>0.61575370956588216</v>
      </c>
      <c r="BI95" s="40">
        <f t="shared" si="45"/>
        <v>0.62060599086972912</v>
      </c>
      <c r="BJ95" s="40">
        <f t="shared" si="45"/>
        <v>0.62361876517206605</v>
      </c>
      <c r="BK95" s="40">
        <f t="shared" si="45"/>
        <v>0.6170867932203391</v>
      </c>
      <c r="BL95" s="40">
        <f t="shared" si="45"/>
        <v>0.62406115687590191</v>
      </c>
      <c r="BM95" s="40">
        <f t="shared" si="45"/>
        <v>0.63016502501104821</v>
      </c>
      <c r="BN95" s="40">
        <f t="shared" si="45"/>
        <v>0.63280102187397702</v>
      </c>
      <c r="BO95" s="40">
        <f t="shared" si="45"/>
        <v>0.63810156046081457</v>
      </c>
      <c r="BP95" s="40">
        <f t="shared" si="45"/>
        <v>0.63999515852835787</v>
      </c>
      <c r="BQ95" s="40">
        <f t="shared" si="45"/>
        <v>0.64345215833367808</v>
      </c>
      <c r="BR95" s="40">
        <f t="shared" si="45"/>
        <v>0.64652077829441079</v>
      </c>
      <c r="BS95" s="40">
        <f t="shared" si="45"/>
        <v>0.6504613869488981</v>
      </c>
      <c r="BT95" s="40">
        <f t="shared" si="45"/>
        <v>0.65434503718205206</v>
      </c>
      <c r="BU95" s="40">
        <f t="shared" si="45"/>
        <v>0.65598265826094859</v>
      </c>
      <c r="BV95" s="40">
        <f t="shared" si="45"/>
        <v>0.65590570043226359</v>
      </c>
      <c r="BW95" s="40">
        <f t="shared" si="40"/>
        <v>0.65897959361570113</v>
      </c>
      <c r="BY95" s="31" t="s">
        <v>215</v>
      </c>
      <c r="BZ95" s="32" t="s">
        <v>216</v>
      </c>
      <c r="CA95" s="40" t="e">
        <f t="shared" si="46"/>
        <v>#N/A</v>
      </c>
      <c r="CB95" s="40" t="e">
        <f t="shared" si="47"/>
        <v>#N/A</v>
      </c>
      <c r="CC95" s="40" t="e">
        <f t="shared" si="48"/>
        <v>#N/A</v>
      </c>
      <c r="CD95" s="40" t="e">
        <f t="shared" si="49"/>
        <v>#N/A</v>
      </c>
      <c r="CE95" s="40" t="e">
        <f t="shared" si="50"/>
        <v>#N/A</v>
      </c>
      <c r="CF95" s="40" t="e">
        <f t="shared" si="51"/>
        <v>#N/A</v>
      </c>
      <c r="CG95" s="40" t="e">
        <f t="shared" si="52"/>
        <v>#N/A</v>
      </c>
      <c r="CH95" s="40" t="e">
        <f t="shared" si="53"/>
        <v>#N/A</v>
      </c>
      <c r="CI95" s="40" t="e">
        <f t="shared" si="54"/>
        <v>#N/A</v>
      </c>
      <c r="CJ95" s="40" t="e">
        <f t="shared" si="55"/>
        <v>#N/A</v>
      </c>
      <c r="CK95" s="40" t="e">
        <f t="shared" si="56"/>
        <v>#N/A</v>
      </c>
      <c r="CL95" s="40" t="e">
        <f t="shared" si="57"/>
        <v>#N/A</v>
      </c>
      <c r="CM95" s="40" t="e">
        <f t="shared" si="58"/>
        <v>#N/A</v>
      </c>
      <c r="CN95" s="40" t="e">
        <f t="shared" si="59"/>
        <v>#N/A</v>
      </c>
      <c r="CO95" s="40" t="e">
        <f t="shared" si="60"/>
        <v>#N/A</v>
      </c>
      <c r="CP95" s="40" t="e">
        <f t="shared" si="61"/>
        <v>#N/A</v>
      </c>
      <c r="CR95" s="11"/>
      <c r="CS95" s="40"/>
    </row>
    <row r="96" spans="3:97">
      <c r="C96" s="150" t="s">
        <v>217</v>
      </c>
      <c r="D96" s="151" t="s">
        <v>218</v>
      </c>
      <c r="E96" s="159">
        <v>0.51999743812677146</v>
      </c>
      <c r="F96" s="159">
        <v>0.52958623427865881</v>
      </c>
      <c r="G96" s="159">
        <v>0.53741320430521233</v>
      </c>
      <c r="H96" s="159">
        <v>0.55879021030921006</v>
      </c>
      <c r="I96" s="159">
        <v>0.57981388238319032</v>
      </c>
      <c r="J96" s="159">
        <v>0.58742302335248198</v>
      </c>
      <c r="K96" s="159">
        <v>0.58240544369589164</v>
      </c>
      <c r="L96" s="159">
        <v>0.58115528439176278</v>
      </c>
      <c r="M96" s="159">
        <v>0.58879233576896439</v>
      </c>
      <c r="N96" s="159">
        <v>0.59836743514459545</v>
      </c>
      <c r="O96" s="159">
        <v>0.61139616788722262</v>
      </c>
      <c r="P96" s="159">
        <v>0.62598058605527196</v>
      </c>
      <c r="Q96" s="159">
        <v>0.62150684415523549</v>
      </c>
      <c r="R96" s="159">
        <v>0.62663124873262788</v>
      </c>
      <c r="S96" s="159">
        <v>0.61351269010739329</v>
      </c>
      <c r="T96" s="159">
        <v>0.62531588694980911</v>
      </c>
      <c r="U96" s="14">
        <v>4</v>
      </c>
      <c r="AE96" s="154">
        <v>10.534681344257635</v>
      </c>
      <c r="AF96" s="154">
        <v>10.490920542687961</v>
      </c>
      <c r="AG96" s="154">
        <v>10.470947028391869</v>
      </c>
      <c r="AH96" s="154">
        <v>10.483452957765955</v>
      </c>
      <c r="AI96" s="154">
        <v>10.426692635797254</v>
      </c>
      <c r="AJ96" s="154">
        <v>10.433933410354738</v>
      </c>
      <c r="AK96" s="154">
        <v>10.403118720945425</v>
      </c>
      <c r="AL96" s="154">
        <v>10.406680262501084</v>
      </c>
      <c r="AM96" s="154">
        <v>10.540418059936354</v>
      </c>
      <c r="AN96" s="154">
        <v>10.61154750998119</v>
      </c>
      <c r="AO96" s="154">
        <v>10.681899667100364</v>
      </c>
      <c r="AP96" s="154">
        <v>10.707664967267</v>
      </c>
      <c r="AQ96" s="154">
        <v>10.72632264470831</v>
      </c>
      <c r="AR96" s="154">
        <v>10.736396675471232</v>
      </c>
      <c r="AS96" s="154">
        <v>10.757902880692196</v>
      </c>
      <c r="AT96" s="154">
        <v>10.781546162612527</v>
      </c>
      <c r="AU96" s="7"/>
      <c r="AV96" s="7"/>
      <c r="AW96" s="11" t="s">
        <v>218</v>
      </c>
      <c r="AX96" s="165" t="e">
        <f t="shared" si="42"/>
        <v>#N/A</v>
      </c>
      <c r="AY96" s="8" t="e">
        <f t="shared" si="43"/>
        <v>#N/A</v>
      </c>
      <c r="BA96" s="11" t="s">
        <v>62</v>
      </c>
      <c r="BB96" s="8">
        <v>0.32240205779730174</v>
      </c>
      <c r="BC96" s="8">
        <v>0.8319136242379721</v>
      </c>
      <c r="BF96" s="31" t="s">
        <v>217</v>
      </c>
      <c r="BG96" s="32" t="s">
        <v>218</v>
      </c>
      <c r="BH96" s="40">
        <f t="shared" si="45"/>
        <v>0.68834589224551257</v>
      </c>
      <c r="BI96" s="40">
        <f t="shared" si="45"/>
        <v>0.68469186531444481</v>
      </c>
      <c r="BJ96" s="40">
        <f t="shared" si="45"/>
        <v>0.68302407687072109</v>
      </c>
      <c r="BK96" s="40">
        <f t="shared" si="45"/>
        <v>0.68406832197345724</v>
      </c>
      <c r="BL96" s="40">
        <f t="shared" si="45"/>
        <v>0.67932883508907072</v>
      </c>
      <c r="BM96" s="40">
        <f t="shared" si="45"/>
        <v>0.67993343976462073</v>
      </c>
      <c r="BN96" s="40">
        <f t="shared" si="45"/>
        <v>0.67736041319894302</v>
      </c>
      <c r="BO96" s="40">
        <f t="shared" si="45"/>
        <v>0.67765780191884051</v>
      </c>
      <c r="BP96" s="40">
        <f t="shared" si="45"/>
        <v>0.68882490800468554</v>
      </c>
      <c r="BQ96" s="40">
        <f t="shared" si="45"/>
        <v>0.69476421708342939</v>
      </c>
      <c r="BR96" s="40">
        <f t="shared" si="45"/>
        <v>0.70063862220288042</v>
      </c>
      <c r="BS96" s="40">
        <f t="shared" si="45"/>
        <v>0.70279002476679453</v>
      </c>
      <c r="BT96" s="40">
        <f t="shared" si="45"/>
        <v>0.70434794083314389</v>
      </c>
      <c r="BU96" s="40">
        <f t="shared" si="45"/>
        <v>0.70518912240184783</v>
      </c>
      <c r="BV96" s="40">
        <f t="shared" si="45"/>
        <v>0.70698489053779845</v>
      </c>
      <c r="BW96" s="40">
        <f t="shared" si="40"/>
        <v>0.70895910457814604</v>
      </c>
      <c r="BY96" s="31" t="s">
        <v>217</v>
      </c>
      <c r="BZ96" s="32" t="s">
        <v>218</v>
      </c>
      <c r="CA96" s="40">
        <f t="shared" si="46"/>
        <v>-0.16834845411874111</v>
      </c>
      <c r="CB96" s="40">
        <f t="shared" si="47"/>
        <v>-0.15510563103578601</v>
      </c>
      <c r="CC96" s="40">
        <f t="shared" si="48"/>
        <v>-0.14561087256550875</v>
      </c>
      <c r="CD96" s="40">
        <f t="shared" si="49"/>
        <v>-0.12527811166424718</v>
      </c>
      <c r="CE96" s="40">
        <f t="shared" si="50"/>
        <v>-9.95149527058804E-2</v>
      </c>
      <c r="CF96" s="40">
        <f t="shared" si="51"/>
        <v>-9.2510416412138752E-2</v>
      </c>
      <c r="CG96" s="40">
        <f t="shared" si="52"/>
        <v>-9.4954969503051379E-2</v>
      </c>
      <c r="CH96" s="40">
        <f t="shared" si="53"/>
        <v>-9.6502517527077725E-2</v>
      </c>
      <c r="CI96" s="40">
        <f t="shared" si="54"/>
        <v>-0.10003257223572115</v>
      </c>
      <c r="CJ96" s="40">
        <f t="shared" si="55"/>
        <v>-9.6396781938833942E-2</v>
      </c>
      <c r="CK96" s="40">
        <f t="shared" si="56"/>
        <v>-8.9242454315657804E-2</v>
      </c>
      <c r="CL96" s="40">
        <f t="shared" si="57"/>
        <v>-7.6809438711522571E-2</v>
      </c>
      <c r="CM96" s="40">
        <f t="shared" si="58"/>
        <v>-8.2841096677908399E-2</v>
      </c>
      <c r="CN96" s="40">
        <f t="shared" si="59"/>
        <v>-7.8557873669219958E-2</v>
      </c>
      <c r="CO96" s="40">
        <f t="shared" si="60"/>
        <v>-9.3472200430405161E-2</v>
      </c>
      <c r="CP96" s="40">
        <f t="shared" si="61"/>
        <v>-8.364321762833693E-2</v>
      </c>
      <c r="CR96" s="11"/>
      <c r="CS96" s="40"/>
    </row>
    <row r="97" spans="3:97">
      <c r="C97" s="150" t="s">
        <v>219</v>
      </c>
      <c r="D97" s="151" t="s">
        <v>220</v>
      </c>
      <c r="E97" s="159" t="e">
        <v>#N/A</v>
      </c>
      <c r="F97" s="159" t="e">
        <v>#N/A</v>
      </c>
      <c r="G97" s="159" t="e">
        <v>#N/A</v>
      </c>
      <c r="H97" s="159" t="e">
        <v>#N/A</v>
      </c>
      <c r="I97" s="159" t="e">
        <v>#N/A</v>
      </c>
      <c r="J97" s="159" t="e">
        <v>#N/A</v>
      </c>
      <c r="K97" s="159" t="e">
        <v>#N/A</v>
      </c>
      <c r="L97" s="159" t="e">
        <v>#N/A</v>
      </c>
      <c r="M97" s="159" t="e">
        <v>#N/A</v>
      </c>
      <c r="N97" s="159" t="e">
        <v>#N/A</v>
      </c>
      <c r="O97" s="159" t="e">
        <v>#N/A</v>
      </c>
      <c r="P97" s="159" t="e">
        <v>#N/A</v>
      </c>
      <c r="Q97" s="159" t="e">
        <v>#N/A</v>
      </c>
      <c r="R97" s="159" t="e">
        <v>#N/A</v>
      </c>
      <c r="S97" s="159" t="e">
        <v>#N/A</v>
      </c>
      <c r="T97" s="159" t="e">
        <v>#N/A</v>
      </c>
      <c r="U97" s="14">
        <v>1</v>
      </c>
      <c r="AE97" s="154">
        <v>7.1099378128809461</v>
      </c>
      <c r="AF97" s="154">
        <v>7.1638726652457159</v>
      </c>
      <c r="AG97" s="154">
        <v>7.2439152542385505</v>
      </c>
      <c r="AH97" s="154">
        <v>7.2497884704141917</v>
      </c>
      <c r="AI97" s="154">
        <v>7.2717002072880277</v>
      </c>
      <c r="AJ97" s="154">
        <v>7.3143345803231679</v>
      </c>
      <c r="AK97" s="154">
        <v>7.3582310545517133</v>
      </c>
      <c r="AL97" s="154">
        <v>7.3503373259778</v>
      </c>
      <c r="AM97" s="154">
        <v>7.4090183189462735</v>
      </c>
      <c r="AN97" s="154">
        <v>7.4662280564854049</v>
      </c>
      <c r="AO97" s="154">
        <v>7.454565420594867</v>
      </c>
      <c r="AP97" s="154">
        <v>7.4757182829637809</v>
      </c>
      <c r="AQ97" s="154">
        <v>7.5495029512375673</v>
      </c>
      <c r="AR97" s="154">
        <v>7.6219761106269379</v>
      </c>
      <c r="AS97" s="154">
        <v>7.6369380075354663</v>
      </c>
      <c r="AT97" s="154">
        <v>7.6712215881889332</v>
      </c>
      <c r="AU97" s="7"/>
      <c r="AV97" s="7"/>
      <c r="AW97" s="11" t="s">
        <v>220</v>
      </c>
      <c r="AX97" s="165" t="e">
        <f t="shared" si="42"/>
        <v>#N/A</v>
      </c>
      <c r="AY97" s="8" t="e">
        <f t="shared" si="43"/>
        <v>#N/A</v>
      </c>
      <c r="BA97" s="11" t="s">
        <v>154</v>
      </c>
      <c r="BB97" s="8">
        <v>0.35762672714808702</v>
      </c>
      <c r="BC97" s="8">
        <v>0.91343255261021139</v>
      </c>
      <c r="BF97" s="31" t="s">
        <v>219</v>
      </c>
      <c r="BG97" s="32" t="s">
        <v>220</v>
      </c>
      <c r="BH97" s="40">
        <f t="shared" si="45"/>
        <v>0.40237980737555901</v>
      </c>
      <c r="BI97" s="40">
        <f t="shared" si="45"/>
        <v>0.40688336754801724</v>
      </c>
      <c r="BJ97" s="40">
        <f t="shared" si="45"/>
        <v>0.41356692372891901</v>
      </c>
      <c r="BK97" s="40">
        <f t="shared" si="45"/>
        <v>0.41405733727958505</v>
      </c>
      <c r="BL97" s="40">
        <f t="shared" si="45"/>
        <v>0.41588696730855035</v>
      </c>
      <c r="BM97" s="40">
        <f t="shared" si="45"/>
        <v>0.41944693745698447</v>
      </c>
      <c r="BN97" s="40">
        <f t="shared" si="45"/>
        <v>0.42311229305506803</v>
      </c>
      <c r="BO97" s="40">
        <f t="shared" si="45"/>
        <v>0.42245316671914634</v>
      </c>
      <c r="BP97" s="40">
        <f t="shared" si="45"/>
        <v>0.42735302963201383</v>
      </c>
      <c r="BQ97" s="40">
        <f t="shared" si="45"/>
        <v>0.43213004271653133</v>
      </c>
      <c r="BR97" s="40">
        <f t="shared" si="45"/>
        <v>0.43115621261967141</v>
      </c>
      <c r="BS97" s="40">
        <f t="shared" si="45"/>
        <v>0.43292247662747574</v>
      </c>
      <c r="BT97" s="40">
        <f t="shared" si="45"/>
        <v>0.43908349642833688</v>
      </c>
      <c r="BU97" s="40">
        <f t="shared" si="45"/>
        <v>0.44513500523734928</v>
      </c>
      <c r="BV97" s="40">
        <f t="shared" si="45"/>
        <v>0.44638432362921143</v>
      </c>
      <c r="BW97" s="40">
        <f t="shared" si="40"/>
        <v>0.44924700261377593</v>
      </c>
      <c r="BY97" s="31" t="s">
        <v>219</v>
      </c>
      <c r="BZ97" s="32" t="s">
        <v>220</v>
      </c>
      <c r="CA97" s="40" t="e">
        <f t="shared" si="46"/>
        <v>#N/A</v>
      </c>
      <c r="CB97" s="40" t="e">
        <f t="shared" si="47"/>
        <v>#N/A</v>
      </c>
      <c r="CC97" s="40" t="e">
        <f t="shared" si="48"/>
        <v>#N/A</v>
      </c>
      <c r="CD97" s="40" t="e">
        <f t="shared" si="49"/>
        <v>#N/A</v>
      </c>
      <c r="CE97" s="40" t="e">
        <f t="shared" si="50"/>
        <v>#N/A</v>
      </c>
      <c r="CF97" s="40" t="e">
        <f t="shared" si="51"/>
        <v>#N/A</v>
      </c>
      <c r="CG97" s="40" t="e">
        <f t="shared" si="52"/>
        <v>#N/A</v>
      </c>
      <c r="CH97" s="40" t="e">
        <f t="shared" si="53"/>
        <v>#N/A</v>
      </c>
      <c r="CI97" s="40" t="e">
        <f t="shared" si="54"/>
        <v>#N/A</v>
      </c>
      <c r="CJ97" s="40" t="e">
        <f t="shared" si="55"/>
        <v>#N/A</v>
      </c>
      <c r="CK97" s="40" t="e">
        <f t="shared" si="56"/>
        <v>#N/A</v>
      </c>
      <c r="CL97" s="40" t="e">
        <f t="shared" si="57"/>
        <v>#N/A</v>
      </c>
      <c r="CM97" s="40" t="e">
        <f t="shared" si="58"/>
        <v>#N/A</v>
      </c>
      <c r="CN97" s="40" t="e">
        <f t="shared" si="59"/>
        <v>#N/A</v>
      </c>
      <c r="CO97" s="40" t="e">
        <f t="shared" si="60"/>
        <v>#N/A</v>
      </c>
      <c r="CP97" s="40" t="e">
        <f t="shared" si="61"/>
        <v>#N/A</v>
      </c>
      <c r="CR97" s="11"/>
      <c r="CS97" s="40"/>
    </row>
    <row r="98" spans="3:97">
      <c r="C98" s="150" t="s">
        <v>221</v>
      </c>
      <c r="D98" s="151" t="s">
        <v>433</v>
      </c>
      <c r="E98" s="159" t="e">
        <v>#N/A</v>
      </c>
      <c r="F98" s="159" t="e">
        <v>#N/A</v>
      </c>
      <c r="G98" s="159" t="e">
        <v>#N/A</v>
      </c>
      <c r="H98" s="159" t="e">
        <v>#N/A</v>
      </c>
      <c r="I98" s="159" t="e">
        <v>#N/A</v>
      </c>
      <c r="J98" s="159" t="e">
        <v>#N/A</v>
      </c>
      <c r="K98" s="159" t="e">
        <v>#N/A</v>
      </c>
      <c r="L98" s="159" t="e">
        <v>#N/A</v>
      </c>
      <c r="M98" s="159" t="e">
        <v>#N/A</v>
      </c>
      <c r="N98" s="159" t="e">
        <v>#N/A</v>
      </c>
      <c r="O98" s="159" t="e">
        <v>#N/A</v>
      </c>
      <c r="P98" s="159" t="e">
        <v>#N/A</v>
      </c>
      <c r="Q98" s="159" t="e">
        <v>#N/A</v>
      </c>
      <c r="R98" s="159" t="e">
        <v>#N/A</v>
      </c>
      <c r="S98" s="159" t="e">
        <v>#N/A</v>
      </c>
      <c r="T98" s="159" t="e">
        <v>#N/A</v>
      </c>
      <c r="U98" s="14">
        <v>1</v>
      </c>
      <c r="AE98" s="154">
        <v>7.0078051054917019</v>
      </c>
      <c r="AF98" s="154">
        <v>7.0494802637153153</v>
      </c>
      <c r="AG98" s="154">
        <v>7.0911871193620364</v>
      </c>
      <c r="AH98" s="154">
        <v>7.1063265042556392</v>
      </c>
      <c r="AI98" s="154">
        <v>7.1545813099996867</v>
      </c>
      <c r="AJ98" s="154">
        <v>7.1903526013591881</v>
      </c>
      <c r="AK98" s="154">
        <v>7.2278300258535078</v>
      </c>
      <c r="AL98" s="154">
        <v>7.2682711287739545</v>
      </c>
      <c r="AM98" s="154">
        <v>7.3114975503634012</v>
      </c>
      <c r="AN98" s="154">
        <v>7.3574246881511103</v>
      </c>
      <c r="AO98" s="154">
        <v>7.409319662296368</v>
      </c>
      <c r="AP98" s="154">
        <v>7.4735578007934285</v>
      </c>
      <c r="AQ98" s="154">
        <v>7.5290363016618249</v>
      </c>
      <c r="AR98" s="154">
        <v>7.580760338306475</v>
      </c>
      <c r="AS98" s="154">
        <v>7.6246592977155352</v>
      </c>
      <c r="AT98" s="154">
        <v>7.6681649321049887</v>
      </c>
      <c r="AU98" s="7"/>
      <c r="AV98" s="7"/>
      <c r="AW98" s="11" t="s">
        <v>433</v>
      </c>
      <c r="AX98" s="165">
        <f t="shared" si="42"/>
        <v>0.32160098946189247</v>
      </c>
      <c r="AY98" s="8">
        <f t="shared" si="43"/>
        <v>0.7366208560090628</v>
      </c>
      <c r="BA98" s="11" t="s">
        <v>347</v>
      </c>
      <c r="BB98" s="8">
        <v>0.35862830899782155</v>
      </c>
      <c r="BC98" s="8">
        <v>0.69488762552283767</v>
      </c>
      <c r="BF98" s="31" t="s">
        <v>221</v>
      </c>
      <c r="BG98" s="32" t="s">
        <v>433</v>
      </c>
      <c r="BH98" s="40">
        <f t="shared" si="45"/>
        <v>0.39385172630855714</v>
      </c>
      <c r="BI98" s="40">
        <f t="shared" si="45"/>
        <v>0.39733160202022888</v>
      </c>
      <c r="BJ98" s="40">
        <f t="shared" si="45"/>
        <v>0.40081412446673004</v>
      </c>
      <c r="BK98" s="40">
        <f t="shared" si="45"/>
        <v>0.40207826310534589</v>
      </c>
      <c r="BL98" s="40">
        <f t="shared" si="45"/>
        <v>0.40610753938497379</v>
      </c>
      <c r="BM98" s="40">
        <f t="shared" si="45"/>
        <v>0.40909444221349223</v>
      </c>
      <c r="BN98" s="40">
        <f t="shared" si="45"/>
        <v>0.41222380715876794</v>
      </c>
      <c r="BO98" s="40">
        <f t="shared" si="45"/>
        <v>0.41560063925262525</v>
      </c>
      <c r="BP98" s="40">
        <f t="shared" si="45"/>
        <v>0.41921004545534402</v>
      </c>
      <c r="BQ98" s="40">
        <f t="shared" si="45"/>
        <v>0.42304496146061776</v>
      </c>
      <c r="BR98" s="40">
        <f t="shared" si="45"/>
        <v>0.42737819180174674</v>
      </c>
      <c r="BS98" s="40">
        <f t="shared" si="45"/>
        <v>0.43274207636625128</v>
      </c>
      <c r="BT98" s="40">
        <f t="shared" si="45"/>
        <v>0.43737453118876235</v>
      </c>
      <c r="BU98" s="40">
        <f t="shared" si="45"/>
        <v>0.44169348824859067</v>
      </c>
      <c r="BV98" s="40">
        <f t="shared" si="45"/>
        <v>0.44535905135924725</v>
      </c>
      <c r="BW98" s="40">
        <f t="shared" si="40"/>
        <v>0.44899177183076655</v>
      </c>
      <c r="BY98" s="31" t="s">
        <v>221</v>
      </c>
      <c r="BZ98" s="32" t="s">
        <v>433</v>
      </c>
      <c r="CA98" s="40" t="e">
        <f t="shared" si="46"/>
        <v>#N/A</v>
      </c>
      <c r="CB98" s="40" t="e">
        <f t="shared" si="47"/>
        <v>#N/A</v>
      </c>
      <c r="CC98" s="40" t="e">
        <f t="shared" si="48"/>
        <v>#N/A</v>
      </c>
      <c r="CD98" s="40" t="e">
        <f t="shared" si="49"/>
        <v>#N/A</v>
      </c>
      <c r="CE98" s="40" t="e">
        <f t="shared" si="50"/>
        <v>#N/A</v>
      </c>
      <c r="CF98" s="40" t="e">
        <f t="shared" si="51"/>
        <v>#N/A</v>
      </c>
      <c r="CG98" s="40" t="e">
        <f t="shared" si="52"/>
        <v>#N/A</v>
      </c>
      <c r="CH98" s="40" t="e">
        <f t="shared" si="53"/>
        <v>#N/A</v>
      </c>
      <c r="CI98" s="40" t="e">
        <f t="shared" si="54"/>
        <v>#N/A</v>
      </c>
      <c r="CJ98" s="40" t="e">
        <f t="shared" si="55"/>
        <v>#N/A</v>
      </c>
      <c r="CK98" s="40" t="e">
        <f t="shared" si="56"/>
        <v>#N/A</v>
      </c>
      <c r="CL98" s="40" t="e">
        <f t="shared" si="57"/>
        <v>#N/A</v>
      </c>
      <c r="CM98" s="40" t="e">
        <f t="shared" si="58"/>
        <v>#N/A</v>
      </c>
      <c r="CN98" s="40" t="e">
        <f t="shared" si="59"/>
        <v>#N/A</v>
      </c>
      <c r="CO98" s="40" t="e">
        <f t="shared" si="60"/>
        <v>#N/A</v>
      </c>
      <c r="CP98" s="40" t="e">
        <f t="shared" si="61"/>
        <v>#N/A</v>
      </c>
      <c r="CR98" s="11"/>
      <c r="CS98" s="40"/>
    </row>
    <row r="99" spans="3:97">
      <c r="C99" s="150" t="s">
        <v>222</v>
      </c>
      <c r="D99" s="151" t="s">
        <v>223</v>
      </c>
      <c r="E99" s="159">
        <v>0.49163974299500213</v>
      </c>
      <c r="F99" s="159">
        <v>0.50211889151120048</v>
      </c>
      <c r="G99" s="159">
        <v>0.57079843269414765</v>
      </c>
      <c r="H99" s="159">
        <v>0.60037554179526509</v>
      </c>
      <c r="I99" s="159">
        <v>0.62171786243546234</v>
      </c>
      <c r="J99" s="159">
        <v>0.6345785544586493</v>
      </c>
      <c r="K99" s="159">
        <v>0.6684071240968954</v>
      </c>
      <c r="L99" s="159">
        <v>0.67890108293458451</v>
      </c>
      <c r="M99" s="159">
        <v>0.70974059099123332</v>
      </c>
      <c r="N99" s="159">
        <v>0.71415499915214875</v>
      </c>
      <c r="O99" s="159">
        <v>0.72018318526596947</v>
      </c>
      <c r="P99" s="159">
        <v>0.73063282736234192</v>
      </c>
      <c r="Q99" s="159">
        <v>0.73237313025315309</v>
      </c>
      <c r="R99" s="159">
        <v>0.72095919501640515</v>
      </c>
      <c r="S99" s="159">
        <v>0.71471386419964866</v>
      </c>
      <c r="T99" s="159">
        <v>0.71119850092320214</v>
      </c>
      <c r="U99" s="14">
        <v>3</v>
      </c>
      <c r="AE99" s="154">
        <v>8.7172176334257934</v>
      </c>
      <c r="AF99" s="154">
        <v>8.7640143520138576</v>
      </c>
      <c r="AG99" s="154">
        <v>8.8601866133013427</v>
      </c>
      <c r="AH99" s="154">
        <v>8.9227943478446683</v>
      </c>
      <c r="AI99" s="154">
        <v>8.9770479520460409</v>
      </c>
      <c r="AJ99" s="154">
        <v>9.0514615943379049</v>
      </c>
      <c r="AK99" s="154">
        <v>9.1343210014013163</v>
      </c>
      <c r="AL99" s="154">
        <v>9.2059796986602596</v>
      </c>
      <c r="AM99" s="154">
        <v>9.2808966763252414</v>
      </c>
      <c r="AN99" s="154">
        <v>9.3695259927805683</v>
      </c>
      <c r="AO99" s="154">
        <v>9.4756127357393218</v>
      </c>
      <c r="AP99" s="154">
        <v>9.5964928252305519</v>
      </c>
      <c r="AQ99" s="154">
        <v>9.6967913451551961</v>
      </c>
      <c r="AR99" s="154">
        <v>9.6546071385891139</v>
      </c>
      <c r="AS99" s="154">
        <v>9.4608277541945753</v>
      </c>
      <c r="AT99" s="154">
        <v>9.5267403642641959</v>
      </c>
      <c r="AU99" s="7"/>
      <c r="AV99" s="7"/>
      <c r="AW99" s="11" t="s">
        <v>223</v>
      </c>
      <c r="AX99" s="165">
        <f t="shared" si="42"/>
        <v>-8.742302853278313E-3</v>
      </c>
      <c r="AY99" s="8">
        <f t="shared" si="43"/>
        <v>7.485766231093012E-2</v>
      </c>
      <c r="BA99" s="11" t="s">
        <v>411</v>
      </c>
      <c r="BB99" s="8">
        <v>0.35985737878072882</v>
      </c>
      <c r="BC99" s="8">
        <v>0.38719068448194549</v>
      </c>
      <c r="BF99" s="31" t="s">
        <v>222</v>
      </c>
      <c r="BG99" s="32" t="s">
        <v>223</v>
      </c>
      <c r="BH99" s="40">
        <f t="shared" si="45"/>
        <v>0.53658767239105376</v>
      </c>
      <c r="BI99" s="40">
        <f t="shared" si="45"/>
        <v>0.54049519839315707</v>
      </c>
      <c r="BJ99" s="40">
        <f t="shared" si="45"/>
        <v>0.54852558221066217</v>
      </c>
      <c r="BK99" s="40">
        <f t="shared" si="45"/>
        <v>0.55375332804502986</v>
      </c>
      <c r="BL99" s="40">
        <f t="shared" si="45"/>
        <v>0.55828350399584448</v>
      </c>
      <c r="BM99" s="40">
        <f t="shared" si="45"/>
        <v>0.56449704312721505</v>
      </c>
      <c r="BN99" s="40">
        <f t="shared" si="45"/>
        <v>0.57141580361700994</v>
      </c>
      <c r="BO99" s="40">
        <f t="shared" si="45"/>
        <v>0.57739930483813173</v>
      </c>
      <c r="BP99" s="40">
        <f t="shared" si="45"/>
        <v>0.58365487247315773</v>
      </c>
      <c r="BQ99" s="40">
        <f t="shared" si="45"/>
        <v>0.59105542039717751</v>
      </c>
      <c r="BR99" s="40">
        <f t="shared" si="45"/>
        <v>0.59991366343423336</v>
      </c>
      <c r="BS99" s="40">
        <f t="shared" si="45"/>
        <v>0.61000715090675106</v>
      </c>
      <c r="BT99" s="40">
        <f t="shared" si="45"/>
        <v>0.61838207732045891</v>
      </c>
      <c r="BU99" s="40">
        <f t="shared" si="45"/>
        <v>0.61485969607219104</v>
      </c>
      <c r="BV99" s="40">
        <f t="shared" si="45"/>
        <v>0.59867911747524705</v>
      </c>
      <c r="BW99" s="40">
        <f t="shared" si="40"/>
        <v>0.60418282041606042</v>
      </c>
      <c r="BY99" s="31" t="s">
        <v>222</v>
      </c>
      <c r="BZ99" s="32" t="s">
        <v>223</v>
      </c>
      <c r="CA99" s="40">
        <f t="shared" si="46"/>
        <v>-4.4947929396051634E-2</v>
      </c>
      <c r="CB99" s="40">
        <f t="shared" si="47"/>
        <v>-3.837630688195659E-2</v>
      </c>
      <c r="CC99" s="40">
        <f t="shared" si="48"/>
        <v>2.2272850483485485E-2</v>
      </c>
      <c r="CD99" s="40">
        <f t="shared" si="49"/>
        <v>4.6622213750235231E-2</v>
      </c>
      <c r="CE99" s="40">
        <f t="shared" si="50"/>
        <v>6.3434358439617866E-2</v>
      </c>
      <c r="CF99" s="40">
        <f t="shared" si="51"/>
        <v>7.0081511331434254E-2</v>
      </c>
      <c r="CG99" s="40">
        <f t="shared" si="52"/>
        <v>9.6991320479885457E-2</v>
      </c>
      <c r="CH99" s="40">
        <f t="shared" si="53"/>
        <v>0.10150177809645278</v>
      </c>
      <c r="CI99" s="40">
        <f t="shared" si="54"/>
        <v>0.1260857185180756</v>
      </c>
      <c r="CJ99" s="40">
        <f t="shared" si="55"/>
        <v>0.12309957875497124</v>
      </c>
      <c r="CK99" s="40">
        <f t="shared" si="56"/>
        <v>0.12026952183173611</v>
      </c>
      <c r="CL99" s="40">
        <f t="shared" si="57"/>
        <v>0.12062567645559086</v>
      </c>
      <c r="CM99" s="40">
        <f t="shared" si="58"/>
        <v>0.11399105293269418</v>
      </c>
      <c r="CN99" s="40">
        <f t="shared" si="59"/>
        <v>0.10609949894421411</v>
      </c>
      <c r="CO99" s="40">
        <f t="shared" si="60"/>
        <v>0.11603474672440162</v>
      </c>
      <c r="CP99" s="40">
        <f t="shared" si="61"/>
        <v>0.10701568050714172</v>
      </c>
      <c r="CR99" s="11"/>
      <c r="CS99" s="40"/>
    </row>
    <row r="100" spans="3:97">
      <c r="C100" s="150" t="s">
        <v>224</v>
      </c>
      <c r="D100" s="151" t="s">
        <v>225</v>
      </c>
      <c r="E100" s="159">
        <v>0.51785054619821236</v>
      </c>
      <c r="F100" s="159">
        <v>0.52489959245694218</v>
      </c>
      <c r="G100" s="159">
        <v>0.53233099924818106</v>
      </c>
      <c r="H100" s="159">
        <v>0.51030041695807082</v>
      </c>
      <c r="I100" s="159">
        <v>0.52033974406859862</v>
      </c>
      <c r="J100" s="159">
        <v>0.51335121504607351</v>
      </c>
      <c r="K100" s="159">
        <v>0.53484098604619401</v>
      </c>
      <c r="L100" s="159">
        <v>0.52256384164592595</v>
      </c>
      <c r="M100" s="159">
        <v>0.52264314145088142</v>
      </c>
      <c r="N100" s="159">
        <v>0.53048007013774912</v>
      </c>
      <c r="O100" s="159">
        <v>0.51851197282300243</v>
      </c>
      <c r="P100" s="159">
        <v>0.49476594184897904</v>
      </c>
      <c r="Q100" s="159">
        <v>0.50828138269809808</v>
      </c>
      <c r="R100" s="159">
        <v>0.51655780920581884</v>
      </c>
      <c r="S100" s="159">
        <v>0.52335431948051647</v>
      </c>
      <c r="T100" s="159">
        <v>0.53202049848037991</v>
      </c>
      <c r="U100" s="14">
        <v>3</v>
      </c>
      <c r="AE100" s="154">
        <v>9.0617098987068267</v>
      </c>
      <c r="AF100" s="154">
        <v>9.090139896999947</v>
      </c>
      <c r="AG100" s="154">
        <v>9.0506848381728737</v>
      </c>
      <c r="AH100" s="154">
        <v>9.0729878001554276</v>
      </c>
      <c r="AI100" s="154">
        <v>9.0558984643699869</v>
      </c>
      <c r="AJ100" s="154">
        <v>9.0552063221426966</v>
      </c>
      <c r="AK100" s="154">
        <v>9.07801570783373</v>
      </c>
      <c r="AL100" s="154">
        <v>9.0942205882222993</v>
      </c>
      <c r="AM100" s="154">
        <v>9.1090918502524065</v>
      </c>
      <c r="AN100" s="154">
        <v>9.1656238869646902</v>
      </c>
      <c r="AO100" s="154">
        <v>9.1608524985071806</v>
      </c>
      <c r="AP100" s="154">
        <v>9.1566869478323856</v>
      </c>
      <c r="AQ100" s="154">
        <v>9.2213722667205218</v>
      </c>
      <c r="AR100" s="154">
        <v>9.3025148351388331</v>
      </c>
      <c r="AS100" s="154">
        <v>9.381613043775932</v>
      </c>
      <c r="AT100" s="154">
        <v>9.4010934686551639</v>
      </c>
      <c r="AU100" s="7"/>
      <c r="AV100" s="7"/>
      <c r="AW100" s="11" t="s">
        <v>225</v>
      </c>
      <c r="AX100" s="165">
        <f t="shared" si="42"/>
        <v>0.11840457292326587</v>
      </c>
      <c r="AY100" s="8">
        <f t="shared" si="43"/>
        <v>0.48803215956375939</v>
      </c>
      <c r="BA100" s="11" t="s">
        <v>140</v>
      </c>
      <c r="BB100" s="8">
        <v>0.37073441125485379</v>
      </c>
      <c r="BC100" s="8">
        <v>0.95879993035356326</v>
      </c>
      <c r="BF100" s="31" t="s">
        <v>224</v>
      </c>
      <c r="BG100" s="32" t="s">
        <v>225</v>
      </c>
      <c r="BH100" s="40">
        <f t="shared" si="45"/>
        <v>0.5653527765420201</v>
      </c>
      <c r="BI100" s="40">
        <f t="shared" si="45"/>
        <v>0.56772668139949556</v>
      </c>
      <c r="BJ100" s="40">
        <f t="shared" si="45"/>
        <v>0.564432183987435</v>
      </c>
      <c r="BK100" s="40">
        <f t="shared" si="45"/>
        <v>0.56629448131297822</v>
      </c>
      <c r="BL100" s="40">
        <f t="shared" si="45"/>
        <v>0.56486752177489397</v>
      </c>
      <c r="BM100" s="40">
        <f t="shared" si="45"/>
        <v>0.56480972789891515</v>
      </c>
      <c r="BN100" s="40">
        <f t="shared" si="45"/>
        <v>0.56671431160411645</v>
      </c>
      <c r="BO100" s="40">
        <f t="shared" si="45"/>
        <v>0.568067419116562</v>
      </c>
      <c r="BP100" s="40">
        <f t="shared" si="45"/>
        <v>0.56930916949607602</v>
      </c>
      <c r="BQ100" s="40">
        <f t="shared" si="45"/>
        <v>0.57402959456155167</v>
      </c>
      <c r="BR100" s="40">
        <f t="shared" si="45"/>
        <v>0.57363118362534959</v>
      </c>
      <c r="BS100" s="40">
        <f t="shared" si="45"/>
        <v>0.57328336014400416</v>
      </c>
      <c r="BT100" s="40">
        <f t="shared" si="45"/>
        <v>0.57868458427116354</v>
      </c>
      <c r="BU100" s="40">
        <f t="shared" si="45"/>
        <v>0.58545998873409255</v>
      </c>
      <c r="BV100" s="40">
        <f t="shared" si="45"/>
        <v>0.59206468915529031</v>
      </c>
      <c r="BW100" s="40">
        <f t="shared" si="40"/>
        <v>0.59369130463270625</v>
      </c>
      <c r="BY100" s="31" t="s">
        <v>224</v>
      </c>
      <c r="BZ100" s="32" t="s">
        <v>225</v>
      </c>
      <c r="CA100" s="40">
        <f t="shared" si="46"/>
        <v>-4.7502230343807739E-2</v>
      </c>
      <c r="CB100" s="40">
        <f t="shared" si="47"/>
        <v>-4.2827088942553382E-2</v>
      </c>
      <c r="CC100" s="40">
        <f t="shared" si="48"/>
        <v>-3.2101184739253941E-2</v>
      </c>
      <c r="CD100" s="40">
        <f t="shared" si="49"/>
        <v>-5.5994064354907391E-2</v>
      </c>
      <c r="CE100" s="40">
        <f t="shared" si="50"/>
        <v>-4.4527777706295346E-2</v>
      </c>
      <c r="CF100" s="40">
        <f t="shared" si="51"/>
        <v>-5.1458512852841642E-2</v>
      </c>
      <c r="CG100" s="40">
        <f t="shared" si="52"/>
        <v>-3.1873325557922438E-2</v>
      </c>
      <c r="CH100" s="40">
        <f t="shared" si="53"/>
        <v>-4.5503577470636047E-2</v>
      </c>
      <c r="CI100" s="40">
        <f t="shared" si="54"/>
        <v>-4.6666028045194596E-2</v>
      </c>
      <c r="CJ100" s="40">
        <f t="shared" si="55"/>
        <v>-4.3549524423802555E-2</v>
      </c>
      <c r="CK100" s="40">
        <f t="shared" si="56"/>
        <v>-5.5119210802347163E-2</v>
      </c>
      <c r="CL100" s="40">
        <f t="shared" si="57"/>
        <v>-7.8517418295025121E-2</v>
      </c>
      <c r="CM100" s="40">
        <f t="shared" si="58"/>
        <v>-7.0403201573065455E-2</v>
      </c>
      <c r="CN100" s="40">
        <f t="shared" si="59"/>
        <v>-6.890217952827371E-2</v>
      </c>
      <c r="CO100" s="40">
        <f t="shared" si="60"/>
        <v>-6.8710369674773841E-2</v>
      </c>
      <c r="CP100" s="40">
        <f t="shared" si="61"/>
        <v>-6.1670806152326341E-2</v>
      </c>
      <c r="CR100" s="11"/>
      <c r="CS100" s="40"/>
    </row>
    <row r="101" spans="3:97">
      <c r="C101" s="150" t="s">
        <v>226</v>
      </c>
      <c r="D101" s="151" t="s">
        <v>227</v>
      </c>
      <c r="E101" s="159">
        <v>0.42311266161340322</v>
      </c>
      <c r="F101" s="159">
        <v>0.42750387280816515</v>
      </c>
      <c r="G101" s="159">
        <v>0.41956266695514494</v>
      </c>
      <c r="H101" s="159">
        <v>0.41711244703726014</v>
      </c>
      <c r="I101" s="159">
        <v>0.42049795610293872</v>
      </c>
      <c r="J101" s="159">
        <v>0.42616823304433138</v>
      </c>
      <c r="K101" s="159">
        <v>0.44300563040341456</v>
      </c>
      <c r="L101" s="159">
        <v>0.44099210914829046</v>
      </c>
      <c r="M101" s="159">
        <v>0.45559548386174265</v>
      </c>
      <c r="N101" s="159">
        <v>0.45542936776162674</v>
      </c>
      <c r="O101" s="159">
        <v>0.45954768369741633</v>
      </c>
      <c r="P101" s="159">
        <v>0.47383741414487179</v>
      </c>
      <c r="Q101" s="159">
        <v>0.4629899782258971</v>
      </c>
      <c r="R101" s="159">
        <v>0.46884866610430792</v>
      </c>
      <c r="S101" s="159">
        <v>0.46297071770987963</v>
      </c>
      <c r="T101" s="159">
        <v>0.45456804511606819</v>
      </c>
      <c r="U101" s="14">
        <v>2</v>
      </c>
      <c r="AE101" s="154">
        <v>6.9176761133190743</v>
      </c>
      <c r="AF101" s="154">
        <v>6.9454349701687175</v>
      </c>
      <c r="AG101" s="154">
        <v>6.9601725824335485</v>
      </c>
      <c r="AH101" s="154">
        <v>6.9944171557753894</v>
      </c>
      <c r="AI101" s="154">
        <v>6.980156541215365</v>
      </c>
      <c r="AJ101" s="154">
        <v>7.0192370798333403</v>
      </c>
      <c r="AK101" s="154">
        <v>7.0463249461869895</v>
      </c>
      <c r="AL101" s="154">
        <v>7.0451451278139112</v>
      </c>
      <c r="AM101" s="154">
        <v>7.0773047558298234</v>
      </c>
      <c r="AN101" s="154">
        <v>7.0899650132552594</v>
      </c>
      <c r="AO101" s="154">
        <v>7.0910641954778848</v>
      </c>
      <c r="AP101" s="154">
        <v>7.1448272380517635</v>
      </c>
      <c r="AQ101" s="154">
        <v>7.1599165235700788</v>
      </c>
      <c r="AR101" s="154">
        <v>7.194888253149184</v>
      </c>
      <c r="AS101" s="154">
        <v>7.1949162634346404</v>
      </c>
      <c r="AT101" s="154">
        <v>7.2145586875604391</v>
      </c>
      <c r="AU101" s="7"/>
      <c r="AV101" s="7"/>
      <c r="AW101" s="11" t="s">
        <v>227</v>
      </c>
      <c r="AX101" s="165">
        <f t="shared" si="42"/>
        <v>0.70318181811239611</v>
      </c>
      <c r="AY101" s="8">
        <f t="shared" si="43"/>
        <v>0.96039826890235636</v>
      </c>
      <c r="BA101" s="11" t="s">
        <v>361</v>
      </c>
      <c r="BB101" s="8">
        <v>0.38240606988446135</v>
      </c>
      <c r="BC101" s="8">
        <v>0.96672642570582534</v>
      </c>
      <c r="BF101" s="31" t="s">
        <v>226</v>
      </c>
      <c r="BG101" s="32" t="s">
        <v>227</v>
      </c>
      <c r="BH101" s="40">
        <f t="shared" si="45"/>
        <v>0.38632595546214266</v>
      </c>
      <c r="BI101" s="40">
        <f t="shared" si="45"/>
        <v>0.38864382000908793</v>
      </c>
      <c r="BJ101" s="40">
        <f t="shared" si="45"/>
        <v>0.38987441063320127</v>
      </c>
      <c r="BK101" s="40">
        <f t="shared" si="45"/>
        <v>0.39273383250724503</v>
      </c>
      <c r="BL101" s="40">
        <f t="shared" si="45"/>
        <v>0.39154307119148302</v>
      </c>
      <c r="BM101" s="40">
        <f t="shared" si="45"/>
        <v>0.39480629616608398</v>
      </c>
      <c r="BN101" s="40">
        <f t="shared" si="45"/>
        <v>0.39706813300661359</v>
      </c>
      <c r="BO101" s="40">
        <f t="shared" si="45"/>
        <v>0.39696961817246157</v>
      </c>
      <c r="BP101" s="40">
        <f t="shared" si="45"/>
        <v>0.39965494711179028</v>
      </c>
      <c r="BQ101" s="40">
        <f t="shared" si="45"/>
        <v>0.40071207860681413</v>
      </c>
      <c r="BR101" s="40">
        <f t="shared" si="45"/>
        <v>0.40080386032240334</v>
      </c>
      <c r="BS101" s="40">
        <f t="shared" si="45"/>
        <v>0.4052930743773222</v>
      </c>
      <c r="BT101" s="40">
        <f t="shared" si="45"/>
        <v>0.40655302971810159</v>
      </c>
      <c r="BU101" s="40">
        <f t="shared" si="45"/>
        <v>0.40947316913795684</v>
      </c>
      <c r="BV101" s="40">
        <f t="shared" si="45"/>
        <v>0.40947550799679244</v>
      </c>
      <c r="BW101" s="40">
        <f t="shared" si="40"/>
        <v>0.41111565041129672</v>
      </c>
      <c r="BY101" s="31" t="s">
        <v>226</v>
      </c>
      <c r="BZ101" s="32" t="s">
        <v>227</v>
      </c>
      <c r="CA101" s="40">
        <f t="shared" si="46"/>
        <v>3.6786706151260562E-2</v>
      </c>
      <c r="CB101" s="40">
        <f t="shared" si="47"/>
        <v>3.8860052799077227E-2</v>
      </c>
      <c r="CC101" s="40">
        <f t="shared" si="48"/>
        <v>2.9688256321943662E-2</v>
      </c>
      <c r="CD101" s="40">
        <f t="shared" si="49"/>
        <v>2.4378614530015108E-2</v>
      </c>
      <c r="CE101" s="40">
        <f t="shared" si="50"/>
        <v>2.8954884911455703E-2</v>
      </c>
      <c r="CF101" s="40">
        <f t="shared" si="51"/>
        <v>3.1361936878247398E-2</v>
      </c>
      <c r="CG101" s="40">
        <f t="shared" si="52"/>
        <v>4.5937497396800975E-2</v>
      </c>
      <c r="CH101" s="40">
        <f t="shared" si="53"/>
        <v>4.4022490975828887E-2</v>
      </c>
      <c r="CI101" s="40">
        <f t="shared" si="54"/>
        <v>5.5940536749952363E-2</v>
      </c>
      <c r="CJ101" s="40">
        <f t="shared" si="55"/>
        <v>5.4717289154812609E-2</v>
      </c>
      <c r="CK101" s="40">
        <f t="shared" si="56"/>
        <v>5.8743823375012993E-2</v>
      </c>
      <c r="CL101" s="40">
        <f t="shared" si="57"/>
        <v>6.8544339767549589E-2</v>
      </c>
      <c r="CM101" s="40">
        <f t="shared" si="58"/>
        <v>5.6436948507795515E-2</v>
      </c>
      <c r="CN101" s="40">
        <f t="shared" si="59"/>
        <v>5.9375496966351082E-2</v>
      </c>
      <c r="CO101" s="40">
        <f t="shared" si="60"/>
        <v>5.3495209713087188E-2</v>
      </c>
      <c r="CP101" s="40">
        <f t="shared" si="61"/>
        <v>4.3452394704771469E-2</v>
      </c>
      <c r="CR101" s="11"/>
      <c r="CS101" s="40"/>
    </row>
    <row r="102" spans="3:97">
      <c r="C102" s="150" t="s">
        <v>228</v>
      </c>
      <c r="D102" s="151" t="s">
        <v>229</v>
      </c>
      <c r="E102" s="159">
        <v>0.23469448073839616</v>
      </c>
      <c r="F102" s="159">
        <v>0.23828944609243738</v>
      </c>
      <c r="G102" s="159">
        <v>0.25350035098611284</v>
      </c>
      <c r="H102" s="159">
        <v>0.27063614583562939</v>
      </c>
      <c r="I102" s="159">
        <v>0.27239469386983578</v>
      </c>
      <c r="J102" s="159">
        <v>0.28632794716698479</v>
      </c>
      <c r="K102" s="159">
        <v>0.2948416996564967</v>
      </c>
      <c r="L102" s="159">
        <v>0.3034007022455027</v>
      </c>
      <c r="M102" s="159">
        <v>0.30923594638097823</v>
      </c>
      <c r="N102" s="159">
        <v>0.33310323269567865</v>
      </c>
      <c r="O102" s="159">
        <v>0.36304669130038147</v>
      </c>
      <c r="P102" s="159">
        <v>0.39566426902937907</v>
      </c>
      <c r="Q102" s="159">
        <v>0.41261461111214109</v>
      </c>
      <c r="R102" s="159">
        <v>0.4097118498948521</v>
      </c>
      <c r="S102" s="159">
        <v>0.42679340552186923</v>
      </c>
      <c r="T102" s="159">
        <v>0.41508896228437475</v>
      </c>
      <c r="U102" s="14">
        <v>1</v>
      </c>
      <c r="AE102" s="154">
        <v>5.0160007021088804</v>
      </c>
      <c r="AF102" s="154">
        <v>5.0761687213326763</v>
      </c>
      <c r="AG102" s="154">
        <v>5.7187590232412271</v>
      </c>
      <c r="AH102" s="154">
        <v>5.8879218303442844</v>
      </c>
      <c r="AI102" s="154">
        <v>6.0120150403726926</v>
      </c>
      <c r="AJ102" s="154">
        <v>6.1762926746512088</v>
      </c>
      <c r="AK102" s="154">
        <v>6.1588379554994921</v>
      </c>
      <c r="AL102" s="154">
        <v>6.1621294010766627</v>
      </c>
      <c r="AM102" s="154">
        <v>5.7605581549649463</v>
      </c>
      <c r="AN102" s="154">
        <v>5.7589421245386356</v>
      </c>
      <c r="AO102" s="154">
        <v>5.7771682386832719</v>
      </c>
      <c r="AP102" s="154">
        <v>5.8120665451753304</v>
      </c>
      <c r="AQ102" s="154">
        <v>5.8578713519960841</v>
      </c>
      <c r="AR102" s="154">
        <v>5.8816858634439813</v>
      </c>
      <c r="AS102" s="154">
        <v>5.8849466521837899</v>
      </c>
      <c r="AT102" s="154">
        <v>5.9057802902728973</v>
      </c>
      <c r="AU102" s="7"/>
      <c r="AV102" s="7"/>
      <c r="AW102" s="11" t="s">
        <v>229</v>
      </c>
      <c r="AX102" s="165" t="e">
        <f t="shared" ref="AX102:AX133" si="62">SLOPE(E103:T103,AE102:AT102)</f>
        <v>#N/A</v>
      </c>
      <c r="AY102" s="8" t="e">
        <f t="shared" ref="AY102:AY133" si="63">PEARSON(E103:T103,AE102:AT102)^2</f>
        <v>#N/A</v>
      </c>
      <c r="BA102" s="11" t="s">
        <v>387</v>
      </c>
      <c r="BB102" s="8">
        <v>0.39382853477815299</v>
      </c>
      <c r="BC102" s="8">
        <v>0.95114712722148798</v>
      </c>
      <c r="BF102" s="31" t="s">
        <v>228</v>
      </c>
      <c r="BG102" s="32" t="s">
        <v>229</v>
      </c>
      <c r="BH102" s="40">
        <f t="shared" si="45"/>
        <v>0.22753605862609153</v>
      </c>
      <c r="BI102" s="40">
        <f t="shared" si="45"/>
        <v>0.23256008823127852</v>
      </c>
      <c r="BJ102" s="40">
        <f t="shared" si="45"/>
        <v>0.28621637844064252</v>
      </c>
      <c r="BK102" s="40">
        <f t="shared" si="45"/>
        <v>0.30034147283374779</v>
      </c>
      <c r="BL102" s="40">
        <f t="shared" si="45"/>
        <v>0.3107032558711198</v>
      </c>
      <c r="BM102" s="40">
        <f t="shared" si="45"/>
        <v>0.32442043833337597</v>
      </c>
      <c r="BN102" s="40">
        <f t="shared" si="45"/>
        <v>0.32296296928420765</v>
      </c>
      <c r="BO102" s="40">
        <f t="shared" si="45"/>
        <v>0.32323780498990129</v>
      </c>
      <c r="BP102" s="40">
        <f t="shared" si="45"/>
        <v>0.28970660593957309</v>
      </c>
      <c r="BQ102" s="40">
        <f t="shared" si="45"/>
        <v>0.28957166739897611</v>
      </c>
      <c r="BR102" s="40">
        <f t="shared" si="45"/>
        <v>0.29109354793005326</v>
      </c>
      <c r="BS102" s="40">
        <f t="shared" si="45"/>
        <v>0.29400755652214017</v>
      </c>
      <c r="BT102" s="40">
        <f t="shared" si="45"/>
        <v>0.297832257891673</v>
      </c>
      <c r="BU102" s="40">
        <f t="shared" si="45"/>
        <v>0.29982076959757242</v>
      </c>
      <c r="BV102" s="40">
        <f t="shared" si="45"/>
        <v>0.3000930454573465</v>
      </c>
      <c r="BW102" s="40">
        <f t="shared" si="40"/>
        <v>0.30183265423778693</v>
      </c>
      <c r="BY102" s="31" t="s">
        <v>228</v>
      </c>
      <c r="BZ102" s="32" t="s">
        <v>229</v>
      </c>
      <c r="CA102" s="40">
        <f t="shared" si="46"/>
        <v>7.1584221123046354E-3</v>
      </c>
      <c r="CB102" s="40">
        <f t="shared" si="47"/>
        <v>5.7293578611588569E-3</v>
      </c>
      <c r="CC102" s="40">
        <f t="shared" si="48"/>
        <v>-3.2716027454529673E-2</v>
      </c>
      <c r="CD102" s="40">
        <f t="shared" si="49"/>
        <v>-2.9705326998118398E-2</v>
      </c>
      <c r="CE102" s="40">
        <f t="shared" si="50"/>
        <v>-3.8308562001284019E-2</v>
      </c>
      <c r="CF102" s="40">
        <f t="shared" si="51"/>
        <v>-3.8092491166391185E-2</v>
      </c>
      <c r="CG102" s="40">
        <f t="shared" si="52"/>
        <v>-2.8121269627710943E-2</v>
      </c>
      <c r="CH102" s="40">
        <f t="shared" si="53"/>
        <v>-1.9837102744398594E-2</v>
      </c>
      <c r="CI102" s="40">
        <f t="shared" si="54"/>
        <v>1.9529340441405141E-2</v>
      </c>
      <c r="CJ102" s="40">
        <f t="shared" si="55"/>
        <v>4.3531565296702546E-2</v>
      </c>
      <c r="CK102" s="40">
        <f t="shared" si="56"/>
        <v>7.195314337032821E-2</v>
      </c>
      <c r="CL102" s="40">
        <f t="shared" si="57"/>
        <v>0.1016567125072389</v>
      </c>
      <c r="CM102" s="40">
        <f t="shared" si="58"/>
        <v>0.11478235322046809</v>
      </c>
      <c r="CN102" s="40">
        <f t="shared" si="59"/>
        <v>0.10989108029727968</v>
      </c>
      <c r="CO102" s="40">
        <f t="shared" si="60"/>
        <v>0.12670036006452273</v>
      </c>
      <c r="CP102" s="40">
        <f t="shared" si="61"/>
        <v>0.11325630804658782</v>
      </c>
      <c r="CR102" s="11"/>
      <c r="CS102" s="40"/>
    </row>
    <row r="103" spans="3:97">
      <c r="C103" s="150" t="s">
        <v>230</v>
      </c>
      <c r="D103" s="151" t="s">
        <v>231</v>
      </c>
      <c r="E103" s="159" t="e">
        <v>#N/A</v>
      </c>
      <c r="F103" s="159" t="e">
        <v>#N/A</v>
      </c>
      <c r="G103" s="159" t="e">
        <v>#N/A</v>
      </c>
      <c r="H103" s="159" t="e">
        <v>#N/A</v>
      </c>
      <c r="I103" s="159" t="e">
        <v>#N/A</v>
      </c>
      <c r="J103" s="159" t="e">
        <v>#N/A</v>
      </c>
      <c r="K103" s="159" t="e">
        <v>#N/A</v>
      </c>
      <c r="L103" s="159" t="e">
        <v>#N/A</v>
      </c>
      <c r="M103" s="159" t="e">
        <v>#N/A</v>
      </c>
      <c r="N103" s="159" t="e">
        <v>#N/A</v>
      </c>
      <c r="O103" s="159" t="e">
        <v>#N/A</v>
      </c>
      <c r="P103" s="159" t="e">
        <v>#N/A</v>
      </c>
      <c r="Q103" s="159" t="e">
        <v>#N/A</v>
      </c>
      <c r="R103" s="159" t="e">
        <v>#N/A</v>
      </c>
      <c r="S103" s="159" t="e">
        <v>#N/A</v>
      </c>
      <c r="T103" s="159" t="e">
        <v>#N/A</v>
      </c>
      <c r="U103" s="14">
        <v>3</v>
      </c>
      <c r="AE103" s="154">
        <v>9.2836210957903695</v>
      </c>
      <c r="AF103" s="154">
        <v>9.3140803032750785</v>
      </c>
      <c r="AG103" s="154">
        <v>9.3445395107597875</v>
      </c>
      <c r="AH103" s="154">
        <v>9.3749987182444965</v>
      </c>
      <c r="AI103" s="154">
        <v>9.4054579257292055</v>
      </c>
      <c r="AJ103" s="154">
        <v>9.4214717662424849</v>
      </c>
      <c r="AK103" s="154">
        <v>9.3571252167543904</v>
      </c>
      <c r="AL103" s="154">
        <v>9.3235710996001249</v>
      </c>
      <c r="AM103" s="154">
        <v>9.4252733276890783</v>
      </c>
      <c r="AN103" s="154">
        <v>9.4478071960352228</v>
      </c>
      <c r="AO103" s="154">
        <v>9.5217164850430898</v>
      </c>
      <c r="AP103" s="154">
        <v>9.5586193214412667</v>
      </c>
      <c r="AQ103" s="154">
        <v>9.5965889087492666</v>
      </c>
      <c r="AR103" s="154">
        <v>9.6137954016422711</v>
      </c>
      <c r="AS103" s="154">
        <v>9.6147970612097531</v>
      </c>
      <c r="AT103" s="154">
        <v>9.6384065701056407</v>
      </c>
      <c r="AU103" s="7"/>
      <c r="AV103" s="7"/>
      <c r="AW103" s="11" t="s">
        <v>231</v>
      </c>
      <c r="AX103" s="165" t="e">
        <f t="shared" si="62"/>
        <v>#N/A</v>
      </c>
      <c r="AY103" s="8" t="e">
        <f t="shared" si="63"/>
        <v>#N/A</v>
      </c>
      <c r="BA103" s="11" t="s">
        <v>401</v>
      </c>
      <c r="BB103" s="8">
        <v>0.39552868701380745</v>
      </c>
      <c r="BC103" s="8">
        <v>0.88953454399485643</v>
      </c>
      <c r="BF103" s="31" t="s">
        <v>230</v>
      </c>
      <c r="BG103" s="32" t="s">
        <v>231</v>
      </c>
      <c r="BH103" s="40">
        <f t="shared" si="45"/>
        <v>0.58388236149849593</v>
      </c>
      <c r="BI103" s="40">
        <f t="shared" si="45"/>
        <v>0.58642570532346905</v>
      </c>
      <c r="BJ103" s="40">
        <f t="shared" si="45"/>
        <v>0.58896904914844228</v>
      </c>
      <c r="BK103" s="40">
        <f t="shared" si="45"/>
        <v>0.59151239297341551</v>
      </c>
      <c r="BL103" s="40">
        <f t="shared" si="45"/>
        <v>0.59405573679838863</v>
      </c>
      <c r="BM103" s="40">
        <f t="shared" si="45"/>
        <v>0.59539289248124749</v>
      </c>
      <c r="BN103" s="40">
        <f t="shared" si="45"/>
        <v>0.59001995559899156</v>
      </c>
      <c r="BO103" s="40">
        <f t="shared" si="45"/>
        <v>0.58721818681661042</v>
      </c>
      <c r="BP103" s="40">
        <f t="shared" si="45"/>
        <v>0.59571032286203807</v>
      </c>
      <c r="BQ103" s="40">
        <f t="shared" si="45"/>
        <v>0.59759190086894109</v>
      </c>
      <c r="BR103" s="40">
        <f t="shared" si="45"/>
        <v>0.60376332650109799</v>
      </c>
      <c r="BS103" s="40">
        <f t="shared" si="45"/>
        <v>0.60684471334034584</v>
      </c>
      <c r="BT103" s="40">
        <f t="shared" si="45"/>
        <v>0.61001517388056381</v>
      </c>
      <c r="BU103" s="40">
        <f t="shared" si="45"/>
        <v>0.61145191603712967</v>
      </c>
      <c r="BV103" s="40">
        <f t="shared" si="45"/>
        <v>0.61153555461101439</v>
      </c>
      <c r="BW103" s="40">
        <f t="shared" si="40"/>
        <v>0.61350694860382105</v>
      </c>
      <c r="BY103" s="31" t="s">
        <v>230</v>
      </c>
      <c r="BZ103" s="32" t="s">
        <v>231</v>
      </c>
      <c r="CA103" s="40" t="e">
        <f t="shared" si="46"/>
        <v>#N/A</v>
      </c>
      <c r="CB103" s="40" t="e">
        <f t="shared" si="47"/>
        <v>#N/A</v>
      </c>
      <c r="CC103" s="40" t="e">
        <f t="shared" si="48"/>
        <v>#N/A</v>
      </c>
      <c r="CD103" s="40" t="e">
        <f t="shared" si="49"/>
        <v>#N/A</v>
      </c>
      <c r="CE103" s="40" t="e">
        <f t="shared" si="50"/>
        <v>#N/A</v>
      </c>
      <c r="CF103" s="40" t="e">
        <f t="shared" si="51"/>
        <v>#N/A</v>
      </c>
      <c r="CG103" s="40" t="e">
        <f t="shared" si="52"/>
        <v>#N/A</v>
      </c>
      <c r="CH103" s="40" t="e">
        <f t="shared" si="53"/>
        <v>#N/A</v>
      </c>
      <c r="CI103" s="40" t="e">
        <f t="shared" si="54"/>
        <v>#N/A</v>
      </c>
      <c r="CJ103" s="40" t="e">
        <f t="shared" si="55"/>
        <v>#N/A</v>
      </c>
      <c r="CK103" s="40" t="e">
        <f t="shared" si="56"/>
        <v>#N/A</v>
      </c>
      <c r="CL103" s="40" t="e">
        <f t="shared" si="57"/>
        <v>#N/A</v>
      </c>
      <c r="CM103" s="40" t="e">
        <f t="shared" si="58"/>
        <v>#N/A</v>
      </c>
      <c r="CN103" s="40" t="e">
        <f t="shared" si="59"/>
        <v>#N/A</v>
      </c>
      <c r="CO103" s="40" t="e">
        <f t="shared" si="60"/>
        <v>#N/A</v>
      </c>
      <c r="CP103" s="40" t="e">
        <f t="shared" si="61"/>
        <v>#N/A</v>
      </c>
      <c r="CR103" s="11"/>
      <c r="CS103" s="40"/>
    </row>
    <row r="104" spans="3:97">
      <c r="C104" s="150" t="s">
        <v>232</v>
      </c>
      <c r="D104" s="151" t="s">
        <v>233</v>
      </c>
      <c r="E104" s="159" t="e">
        <v>#N/A</v>
      </c>
      <c r="F104" s="159" t="e">
        <v>#N/A</v>
      </c>
      <c r="G104" s="159" t="e">
        <v>#N/A</v>
      </c>
      <c r="H104" s="159" t="e">
        <v>#N/A</v>
      </c>
      <c r="I104" s="159" t="e">
        <v>#N/A</v>
      </c>
      <c r="J104" s="159" t="e">
        <v>#N/A</v>
      </c>
      <c r="K104" s="159" t="e">
        <v>#N/A</v>
      </c>
      <c r="L104" s="159" t="e">
        <v>#N/A</v>
      </c>
      <c r="M104" s="159" t="e">
        <v>#N/A</v>
      </c>
      <c r="N104" s="159" t="e">
        <v>#N/A</v>
      </c>
      <c r="O104" s="159" t="e">
        <v>#N/A</v>
      </c>
      <c r="P104" s="159" t="e">
        <v>#N/A</v>
      </c>
      <c r="Q104" s="159" t="e">
        <v>#N/A</v>
      </c>
      <c r="R104" s="159" t="e">
        <v>#N/A</v>
      </c>
      <c r="S104" s="159" t="e">
        <v>#N/A</v>
      </c>
      <c r="T104" s="159" t="e">
        <v>#N/A</v>
      </c>
      <c r="U104" s="14">
        <v>4</v>
      </c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W104" s="11" t="s">
        <v>233</v>
      </c>
      <c r="AX104" s="165" t="e">
        <f t="shared" si="62"/>
        <v>#DIV/0!</v>
      </c>
      <c r="AY104" s="8" t="e">
        <f t="shared" si="63"/>
        <v>#DIV/0!</v>
      </c>
      <c r="BA104" s="11" t="s">
        <v>190</v>
      </c>
      <c r="BB104" s="8">
        <v>0.39749727516916833</v>
      </c>
      <c r="BC104" s="8">
        <v>0.81624289551949758</v>
      </c>
      <c r="BF104" s="31" t="s">
        <v>232</v>
      </c>
      <c r="BG104" s="32" t="s">
        <v>233</v>
      </c>
      <c r="BH104" s="40">
        <f t="shared" ref="BH104:BW120" si="64">$BI$3 + AE104*$BK$3</f>
        <v>-0.1913</v>
      </c>
      <c r="BI104" s="40">
        <f t="shared" si="64"/>
        <v>-0.1913</v>
      </c>
      <c r="BJ104" s="40">
        <f t="shared" si="64"/>
        <v>-0.1913</v>
      </c>
      <c r="BK104" s="40">
        <f t="shared" si="64"/>
        <v>-0.1913</v>
      </c>
      <c r="BL104" s="40">
        <f t="shared" si="64"/>
        <v>-0.1913</v>
      </c>
      <c r="BM104" s="40">
        <f t="shared" si="64"/>
        <v>-0.1913</v>
      </c>
      <c r="BN104" s="40">
        <f t="shared" si="64"/>
        <v>-0.1913</v>
      </c>
      <c r="BO104" s="40">
        <f t="shared" si="64"/>
        <v>-0.1913</v>
      </c>
      <c r="BP104" s="40">
        <f t="shared" si="64"/>
        <v>-0.1913</v>
      </c>
      <c r="BQ104" s="40">
        <f t="shared" si="64"/>
        <v>-0.1913</v>
      </c>
      <c r="BR104" s="40">
        <f t="shared" si="64"/>
        <v>-0.1913</v>
      </c>
      <c r="BS104" s="40">
        <f t="shared" si="64"/>
        <v>-0.1913</v>
      </c>
      <c r="BT104" s="40">
        <f t="shared" si="64"/>
        <v>-0.1913</v>
      </c>
      <c r="BU104" s="40">
        <f t="shared" si="64"/>
        <v>-0.1913</v>
      </c>
      <c r="BV104" s="40">
        <f t="shared" si="64"/>
        <v>-0.1913</v>
      </c>
      <c r="BW104" s="40">
        <f t="shared" si="40"/>
        <v>-0.1913</v>
      </c>
      <c r="BY104" s="31" t="s">
        <v>232</v>
      </c>
      <c r="BZ104" s="32" t="s">
        <v>233</v>
      </c>
      <c r="CA104" s="40" t="e">
        <f t="shared" si="46"/>
        <v>#N/A</v>
      </c>
      <c r="CB104" s="40" t="e">
        <f t="shared" si="47"/>
        <v>#N/A</v>
      </c>
      <c r="CC104" s="40" t="e">
        <f t="shared" si="48"/>
        <v>#N/A</v>
      </c>
      <c r="CD104" s="40" t="e">
        <f t="shared" si="49"/>
        <v>#N/A</v>
      </c>
      <c r="CE104" s="40" t="e">
        <f t="shared" si="50"/>
        <v>#N/A</v>
      </c>
      <c r="CF104" s="40" t="e">
        <f t="shared" si="51"/>
        <v>#N/A</v>
      </c>
      <c r="CG104" s="40" t="e">
        <f t="shared" si="52"/>
        <v>#N/A</v>
      </c>
      <c r="CH104" s="40" t="e">
        <f t="shared" si="53"/>
        <v>#N/A</v>
      </c>
      <c r="CI104" s="40" t="e">
        <f t="shared" si="54"/>
        <v>#N/A</v>
      </c>
      <c r="CJ104" s="40" t="e">
        <f t="shared" si="55"/>
        <v>#N/A</v>
      </c>
      <c r="CK104" s="40" t="e">
        <f t="shared" si="56"/>
        <v>#N/A</v>
      </c>
      <c r="CL104" s="40" t="e">
        <f t="shared" si="57"/>
        <v>#N/A</v>
      </c>
      <c r="CM104" s="40" t="e">
        <f t="shared" si="58"/>
        <v>#N/A</v>
      </c>
      <c r="CN104" s="40" t="e">
        <f t="shared" si="59"/>
        <v>#N/A</v>
      </c>
      <c r="CO104" s="40" t="e">
        <f t="shared" si="60"/>
        <v>#N/A</v>
      </c>
      <c r="CP104" s="40" t="e">
        <f t="shared" si="61"/>
        <v>#N/A</v>
      </c>
      <c r="CR104" s="11"/>
      <c r="CS104" s="40"/>
    </row>
    <row r="105" spans="3:97">
      <c r="C105" s="150" t="s">
        <v>234</v>
      </c>
      <c r="D105" s="151" t="s">
        <v>235</v>
      </c>
      <c r="E105" s="159">
        <v>0.49847089772213654</v>
      </c>
      <c r="F105" s="159">
        <v>0.50636835737567321</v>
      </c>
      <c r="G105" s="159">
        <v>0.55823938228965186</v>
      </c>
      <c r="H105" s="159">
        <v>0.58485709622918525</v>
      </c>
      <c r="I105" s="159">
        <v>0.60573345521078448</v>
      </c>
      <c r="J105" s="159">
        <v>0.62222232562274826</v>
      </c>
      <c r="K105" s="159">
        <v>0.65735797518092731</v>
      </c>
      <c r="L105" s="159">
        <v>0.68028519492118145</v>
      </c>
      <c r="M105" s="159">
        <v>0.7219307786278415</v>
      </c>
      <c r="N105" s="159">
        <v>0.75022651365468751</v>
      </c>
      <c r="O105" s="159">
        <v>0.74558485507719319</v>
      </c>
      <c r="P105" s="159">
        <v>0.75172330299771872</v>
      </c>
      <c r="Q105" s="159">
        <v>0.74767511742319903</v>
      </c>
      <c r="R105" s="159">
        <v>0.74318205270026194</v>
      </c>
      <c r="S105" s="159">
        <v>0.74008271131283698</v>
      </c>
      <c r="T105" s="159">
        <v>0.74014753963443036</v>
      </c>
      <c r="U105" s="14">
        <v>3</v>
      </c>
      <c r="AE105" s="7">
        <v>8.9063333567806993</v>
      </c>
      <c r="AF105" s="7">
        <v>8.9643234137046264</v>
      </c>
      <c r="AG105" s="7">
        <v>9.0433159201709223</v>
      </c>
      <c r="AH105" s="7">
        <v>9.1238418990089336</v>
      </c>
      <c r="AI105" s="7">
        <v>9.119825504453857</v>
      </c>
      <c r="AJ105" s="7">
        <v>9.1607687038141048</v>
      </c>
      <c r="AK105" s="7">
        <v>9.2311778450408255</v>
      </c>
      <c r="AL105" s="7">
        <v>9.3010711947466245</v>
      </c>
      <c r="AM105" s="7">
        <v>9.4029124430746656</v>
      </c>
      <c r="AN105" s="7">
        <v>9.4792594228147209</v>
      </c>
      <c r="AO105" s="7">
        <v>9.5606022029740263</v>
      </c>
      <c r="AP105" s="7">
        <v>9.6420646025162604</v>
      </c>
      <c r="AQ105" s="7">
        <v>9.7413722830404428</v>
      </c>
      <c r="AR105" s="7">
        <v>9.773810904139161</v>
      </c>
      <c r="AS105" s="7">
        <v>9.6165178753425486</v>
      </c>
      <c r="AT105" s="7">
        <v>9.6763584101097155</v>
      </c>
      <c r="AW105" s="11" t="s">
        <v>235</v>
      </c>
      <c r="AX105" s="165">
        <f t="shared" si="62"/>
        <v>0.11072397068022077</v>
      </c>
      <c r="AY105" s="8">
        <f t="shared" si="63"/>
        <v>0.63695524753142074</v>
      </c>
      <c r="BA105" s="11" t="s">
        <v>255</v>
      </c>
      <c r="BB105" s="8">
        <v>0.40819895782645371</v>
      </c>
      <c r="BC105" s="8">
        <v>0.93947321780755799</v>
      </c>
      <c r="BF105" s="31" t="s">
        <v>234</v>
      </c>
      <c r="BG105" s="32" t="s">
        <v>235</v>
      </c>
      <c r="BH105" s="40">
        <f t="shared" si="64"/>
        <v>0.55237883529118836</v>
      </c>
      <c r="BI105" s="40">
        <f t="shared" si="64"/>
        <v>0.55722100504433636</v>
      </c>
      <c r="BJ105" s="40">
        <f t="shared" si="64"/>
        <v>0.56381687933427205</v>
      </c>
      <c r="BK105" s="40">
        <f t="shared" si="64"/>
        <v>0.57054079856724593</v>
      </c>
      <c r="BL105" s="40">
        <f t="shared" si="64"/>
        <v>0.57020542962189713</v>
      </c>
      <c r="BM105" s="40">
        <f t="shared" si="64"/>
        <v>0.57362418676847782</v>
      </c>
      <c r="BN105" s="40">
        <f t="shared" si="64"/>
        <v>0.57950335006090892</v>
      </c>
      <c r="BO105" s="40">
        <f t="shared" si="64"/>
        <v>0.58533944476134314</v>
      </c>
      <c r="BP105" s="40">
        <f t="shared" si="64"/>
        <v>0.59384318899673461</v>
      </c>
      <c r="BQ105" s="40">
        <f t="shared" si="64"/>
        <v>0.60021816180502918</v>
      </c>
      <c r="BR105" s="40">
        <f t="shared" si="64"/>
        <v>0.60701028394833123</v>
      </c>
      <c r="BS105" s="40">
        <f t="shared" si="64"/>
        <v>0.61381239431010781</v>
      </c>
      <c r="BT105" s="40">
        <f t="shared" si="64"/>
        <v>0.62210458563387694</v>
      </c>
      <c r="BU105" s="40">
        <f t="shared" si="64"/>
        <v>0.62481321049562</v>
      </c>
      <c r="BV105" s="40">
        <f t="shared" si="64"/>
        <v>0.61167924259110285</v>
      </c>
      <c r="BW105" s="40">
        <f t="shared" si="40"/>
        <v>0.61667592724416131</v>
      </c>
      <c r="BY105" s="31" t="s">
        <v>234</v>
      </c>
      <c r="BZ105" s="32" t="s">
        <v>235</v>
      </c>
      <c r="CA105" s="40">
        <f t="shared" si="46"/>
        <v>-5.3907937569051823E-2</v>
      </c>
      <c r="CB105" s="40">
        <f t="shared" si="47"/>
        <v>-5.0852647668663153E-2</v>
      </c>
      <c r="CC105" s="40">
        <f t="shared" si="48"/>
        <v>-5.5774970446201833E-3</v>
      </c>
      <c r="CD105" s="40">
        <f t="shared" si="49"/>
        <v>1.4316297661939315E-2</v>
      </c>
      <c r="CE105" s="40">
        <f t="shared" si="50"/>
        <v>3.5528025588887346E-2</v>
      </c>
      <c r="CF105" s="40">
        <f t="shared" si="51"/>
        <v>4.8598138854270445E-2</v>
      </c>
      <c r="CG105" s="40">
        <f t="shared" si="52"/>
        <v>7.7854625120018395E-2</v>
      </c>
      <c r="CH105" s="40">
        <f t="shared" si="53"/>
        <v>9.4945750159838305E-2</v>
      </c>
      <c r="CI105" s="40">
        <f t="shared" si="54"/>
        <v>0.12808758963110689</v>
      </c>
      <c r="CJ105" s="40">
        <f t="shared" si="55"/>
        <v>0.15000835184965833</v>
      </c>
      <c r="CK105" s="40">
        <f t="shared" si="56"/>
        <v>0.13857457112886196</v>
      </c>
      <c r="CL105" s="40">
        <f t="shared" si="57"/>
        <v>0.13791090868761091</v>
      </c>
      <c r="CM105" s="40">
        <f t="shared" si="58"/>
        <v>0.12557053178932209</v>
      </c>
      <c r="CN105" s="40">
        <f t="shared" si="59"/>
        <v>0.11836884220464194</v>
      </c>
      <c r="CO105" s="40">
        <f t="shared" si="60"/>
        <v>0.12840346872173414</v>
      </c>
      <c r="CP105" s="40">
        <f t="shared" si="61"/>
        <v>0.12347161239026905</v>
      </c>
      <c r="CR105" s="11"/>
      <c r="CS105" s="40"/>
    </row>
    <row r="106" spans="3:97">
      <c r="C106" s="150" t="s">
        <v>236</v>
      </c>
      <c r="D106" s="151" t="s">
        <v>237</v>
      </c>
      <c r="E106" s="159">
        <v>0.62208055745223634</v>
      </c>
      <c r="F106" s="159">
        <v>0.63052172514856364</v>
      </c>
      <c r="G106" s="159">
        <v>0.64369830057756017</v>
      </c>
      <c r="H106" s="159">
        <v>0.66132821634260064</v>
      </c>
      <c r="I106" s="159">
        <v>0.67304954556211616</v>
      </c>
      <c r="J106" s="159">
        <v>0.70613873084268741</v>
      </c>
      <c r="K106" s="159">
        <v>0.73568057782956009</v>
      </c>
      <c r="L106" s="159">
        <v>0.73483168380279529</v>
      </c>
      <c r="M106" s="159">
        <v>0.72961060890205454</v>
      </c>
      <c r="N106" s="159">
        <v>0.72633604325757672</v>
      </c>
      <c r="O106" s="159">
        <v>0.72199054988020361</v>
      </c>
      <c r="P106" s="159">
        <v>0.72156562334215224</v>
      </c>
      <c r="Q106" s="159">
        <v>0.72189915899644819</v>
      </c>
      <c r="R106" s="159">
        <v>0.72522167818099237</v>
      </c>
      <c r="S106" s="159">
        <v>0.72797980972361931</v>
      </c>
      <c r="T106" s="159">
        <v>0.73032159256239826</v>
      </c>
      <c r="U106" s="14">
        <v>5</v>
      </c>
      <c r="AE106" s="7">
        <v>10.787619816059435</v>
      </c>
      <c r="AF106" s="7">
        <v>10.789072744623667</v>
      </c>
      <c r="AG106" s="7">
        <v>10.834230880732001</v>
      </c>
      <c r="AH106" s="7">
        <v>10.884671505481643</v>
      </c>
      <c r="AI106" s="7">
        <v>10.951988333962113</v>
      </c>
      <c r="AJ106" s="7">
        <v>11.019602438639254</v>
      </c>
      <c r="AK106" s="7">
        <v>11.032558318338783</v>
      </c>
      <c r="AL106" s="7">
        <v>11.062313313022662</v>
      </c>
      <c r="AM106" s="7">
        <v>11.065519564013528</v>
      </c>
      <c r="AN106" s="7">
        <v>11.094352760149551</v>
      </c>
      <c r="AO106" s="7">
        <v>11.131945913825193</v>
      </c>
      <c r="AP106" s="7">
        <v>11.170213011488732</v>
      </c>
      <c r="AQ106" s="7">
        <v>11.217501874714847</v>
      </c>
      <c r="AR106" s="7">
        <v>11.199948883901186</v>
      </c>
      <c r="AS106" s="7">
        <v>11.139735706997328</v>
      </c>
      <c r="AT106" s="7">
        <v>11.169535824698061</v>
      </c>
      <c r="AW106" s="11" t="s">
        <v>237</v>
      </c>
      <c r="AX106" s="165">
        <f t="shared" si="62"/>
        <v>0.15583494112919166</v>
      </c>
      <c r="AY106" s="8">
        <f t="shared" si="63"/>
        <v>0.6103374312213643</v>
      </c>
      <c r="BA106" s="11" t="s">
        <v>166</v>
      </c>
      <c r="BB106" s="8">
        <v>0.4090115944555171</v>
      </c>
      <c r="BC106" s="8">
        <v>0.59615868938424721</v>
      </c>
      <c r="BF106" s="31" t="s">
        <v>236</v>
      </c>
      <c r="BG106" s="32" t="s">
        <v>237</v>
      </c>
      <c r="BH106" s="40">
        <f t="shared" si="64"/>
        <v>0.7094662546409628</v>
      </c>
      <c r="BI106" s="40">
        <f t="shared" si="64"/>
        <v>0.70958757417607621</v>
      </c>
      <c r="BJ106" s="40">
        <f t="shared" si="64"/>
        <v>0.7133582785411221</v>
      </c>
      <c r="BK106" s="40">
        <f t="shared" si="64"/>
        <v>0.71757007070771728</v>
      </c>
      <c r="BL106" s="40">
        <f t="shared" si="64"/>
        <v>0.7231910258858365</v>
      </c>
      <c r="BM106" s="40">
        <f t="shared" si="64"/>
        <v>0.72883680362637771</v>
      </c>
      <c r="BN106" s="40">
        <f t="shared" si="64"/>
        <v>0.72991861958128834</v>
      </c>
      <c r="BO106" s="40">
        <f t="shared" si="64"/>
        <v>0.73240316163739227</v>
      </c>
      <c r="BP106" s="40">
        <f t="shared" si="64"/>
        <v>0.73267088359512955</v>
      </c>
      <c r="BQ106" s="40">
        <f t="shared" si="64"/>
        <v>0.73507845547248751</v>
      </c>
      <c r="BR106" s="40">
        <f t="shared" si="64"/>
        <v>0.73821748380440366</v>
      </c>
      <c r="BS106" s="40">
        <f t="shared" si="64"/>
        <v>0.74141278645930919</v>
      </c>
      <c r="BT106" s="40">
        <f t="shared" si="64"/>
        <v>0.74536140653868976</v>
      </c>
      <c r="BU106" s="40">
        <f t="shared" si="64"/>
        <v>0.74389573180574908</v>
      </c>
      <c r="BV106" s="40">
        <f t="shared" si="64"/>
        <v>0.73886793153427688</v>
      </c>
      <c r="BW106" s="40">
        <f t="shared" si="40"/>
        <v>0.74135624136228806</v>
      </c>
      <c r="BY106" s="31" t="s">
        <v>236</v>
      </c>
      <c r="BZ106" s="32" t="s">
        <v>237</v>
      </c>
      <c r="CA106" s="40">
        <f t="shared" si="46"/>
        <v>-8.7385697188726463E-2</v>
      </c>
      <c r="CB106" s="40">
        <f t="shared" si="47"/>
        <v>-7.9065849027512569E-2</v>
      </c>
      <c r="CC106" s="40">
        <f t="shared" si="48"/>
        <v>-6.9659977963561936E-2</v>
      </c>
      <c r="CD106" s="40">
        <f t="shared" si="49"/>
        <v>-5.6241854365116639E-2</v>
      </c>
      <c r="CE106" s="40">
        <f t="shared" si="50"/>
        <v>-5.0141480323720344E-2</v>
      </c>
      <c r="CF106" s="40">
        <f t="shared" si="51"/>
        <v>-2.2698072783690293E-2</v>
      </c>
      <c r="CG106" s="40">
        <f t="shared" si="52"/>
        <v>5.761958248271748E-3</v>
      </c>
      <c r="CH106" s="40">
        <f t="shared" si="53"/>
        <v>2.4285221654030131E-3</v>
      </c>
      <c r="CI106" s="40">
        <f t="shared" si="54"/>
        <v>-3.0602746930750158E-3</v>
      </c>
      <c r="CJ106" s="40">
        <f t="shared" si="55"/>
        <v>-8.7424122149107886E-3</v>
      </c>
      <c r="CK106" s="40">
        <f t="shared" si="56"/>
        <v>-1.6226933924200049E-2</v>
      </c>
      <c r="CL106" s="40">
        <f t="shared" si="57"/>
        <v>-1.9847163117156952E-2</v>
      </c>
      <c r="CM106" s="40">
        <f t="shared" si="58"/>
        <v>-2.3462247542241577E-2</v>
      </c>
      <c r="CN106" s="40">
        <f t="shared" si="59"/>
        <v>-1.8674053624756715E-2</v>
      </c>
      <c r="CO106" s="40">
        <f t="shared" si="60"/>
        <v>-1.0888121810657569E-2</v>
      </c>
      <c r="CP106" s="40">
        <f t="shared" si="61"/>
        <v>-1.1034648799889801E-2</v>
      </c>
      <c r="CR106" s="11"/>
      <c r="CS106" s="40"/>
    </row>
    <row r="107" spans="3:97">
      <c r="C107" s="150" t="s">
        <v>238</v>
      </c>
      <c r="D107" s="151" t="s">
        <v>239</v>
      </c>
      <c r="E107" s="159">
        <v>0.46171120081165096</v>
      </c>
      <c r="F107" s="159">
        <v>0.44211443119626476</v>
      </c>
      <c r="G107" s="159">
        <v>0.44236576686279422</v>
      </c>
      <c r="H107" s="159">
        <v>0.4243516578829255</v>
      </c>
      <c r="I107" s="159">
        <v>0.43962522460661313</v>
      </c>
      <c r="J107" s="159">
        <v>0.45772256100947717</v>
      </c>
      <c r="K107" s="159">
        <v>0.46344194634180302</v>
      </c>
      <c r="L107" s="159">
        <v>0.46076703460405177</v>
      </c>
      <c r="M107" s="159">
        <v>0.51632936057149392</v>
      </c>
      <c r="N107" s="159">
        <v>0.5027304781888966</v>
      </c>
      <c r="O107" s="159">
        <v>0.51133500644595908</v>
      </c>
      <c r="P107" s="159">
        <v>0.49210716265987176</v>
      </c>
      <c r="Q107" s="159">
        <v>0.50198352406831848</v>
      </c>
      <c r="R107" s="159">
        <v>0.50054856538218262</v>
      </c>
      <c r="S107" s="159">
        <v>0.48196822774697801</v>
      </c>
      <c r="T107" s="159">
        <v>0.48966007433254954</v>
      </c>
      <c r="U107" s="14">
        <v>1</v>
      </c>
      <c r="AE107" s="7">
        <v>6.7760959150874234</v>
      </c>
      <c r="AF107" s="7">
        <v>6.7666102205914456</v>
      </c>
      <c r="AG107" s="7">
        <v>6.7721612248974781</v>
      </c>
      <c r="AH107" s="7">
        <v>6.7801864555515134</v>
      </c>
      <c r="AI107" s="7">
        <v>6.7955122521476783</v>
      </c>
      <c r="AJ107" s="7">
        <v>6.8122383865937364</v>
      </c>
      <c r="AK107" s="7">
        <v>6.8413775644216379</v>
      </c>
      <c r="AL107" s="7">
        <v>6.6770159539324592</v>
      </c>
      <c r="AM107" s="7">
        <v>6.7419357014174617</v>
      </c>
      <c r="AN107" s="7">
        <v>6.7650764953140126</v>
      </c>
      <c r="AO107" s="7">
        <v>6.7822767286147574</v>
      </c>
      <c r="AP107" s="7">
        <v>6.8037785097213801</v>
      </c>
      <c r="AQ107" s="7">
        <v>6.8371317802656915</v>
      </c>
      <c r="AR107" s="7">
        <v>6.8791243732793692</v>
      </c>
      <c r="AS107" s="7">
        <v>6.8152697855996029</v>
      </c>
      <c r="AT107" s="7">
        <v>6.8194171751309032</v>
      </c>
      <c r="AW107" s="11" t="s">
        <v>239</v>
      </c>
      <c r="AX107" s="165">
        <f t="shared" si="62"/>
        <v>0.1038368374354605</v>
      </c>
      <c r="AY107" s="8">
        <f t="shared" si="63"/>
        <v>0.26295440372694112</v>
      </c>
      <c r="BA107" s="11" t="s">
        <v>83</v>
      </c>
      <c r="BB107" s="8">
        <v>0.412944098222981</v>
      </c>
      <c r="BC107" s="8">
        <v>0.91478679296679466</v>
      </c>
      <c r="BF107" s="31" t="s">
        <v>238</v>
      </c>
      <c r="BG107" s="32" t="s">
        <v>239</v>
      </c>
      <c r="BH107" s="40">
        <f t="shared" si="64"/>
        <v>0.37450400890979985</v>
      </c>
      <c r="BI107" s="40">
        <f t="shared" si="64"/>
        <v>0.37371195341938568</v>
      </c>
      <c r="BJ107" s="40">
        <f t="shared" si="64"/>
        <v>0.37417546227893939</v>
      </c>
      <c r="BK107" s="40">
        <f t="shared" si="64"/>
        <v>0.37484556903855137</v>
      </c>
      <c r="BL107" s="40">
        <f t="shared" si="64"/>
        <v>0.37612527305433119</v>
      </c>
      <c r="BM107" s="40">
        <f t="shared" si="64"/>
        <v>0.37752190528057694</v>
      </c>
      <c r="BN107" s="40">
        <f t="shared" si="64"/>
        <v>0.37995502662920677</v>
      </c>
      <c r="BO107" s="40">
        <f t="shared" si="64"/>
        <v>0.36623083215336039</v>
      </c>
      <c r="BP107" s="40">
        <f t="shared" si="64"/>
        <v>0.37165163106835808</v>
      </c>
      <c r="BQ107" s="40">
        <f t="shared" si="64"/>
        <v>0.37358388735872006</v>
      </c>
      <c r="BR107" s="40">
        <f t="shared" si="64"/>
        <v>0.37502010683933229</v>
      </c>
      <c r="BS107" s="40">
        <f t="shared" si="64"/>
        <v>0.37681550556173526</v>
      </c>
      <c r="BT107" s="40">
        <f t="shared" si="64"/>
        <v>0.37960050365218523</v>
      </c>
      <c r="BU107" s="40">
        <f t="shared" si="64"/>
        <v>0.38310688516882729</v>
      </c>
      <c r="BV107" s="40">
        <f t="shared" si="64"/>
        <v>0.37777502709756683</v>
      </c>
      <c r="BW107" s="40">
        <f t="shared" si="40"/>
        <v>0.37812133412343041</v>
      </c>
      <c r="BY107" s="31" t="s">
        <v>238</v>
      </c>
      <c r="BZ107" s="32" t="s">
        <v>239</v>
      </c>
      <c r="CA107" s="40">
        <f t="shared" si="46"/>
        <v>8.7207191901851111E-2</v>
      </c>
      <c r="CB107" s="40">
        <f t="shared" si="47"/>
        <v>6.8402477776879078E-2</v>
      </c>
      <c r="CC107" s="40">
        <f t="shared" si="48"/>
        <v>6.8190304583854833E-2</v>
      </c>
      <c r="CD107" s="40">
        <f t="shared" si="49"/>
        <v>4.950608884437413E-2</v>
      </c>
      <c r="CE107" s="40">
        <f t="shared" si="50"/>
        <v>6.3499951552281941E-2</v>
      </c>
      <c r="CF107" s="40">
        <f t="shared" si="51"/>
        <v>8.0200655728900228E-2</v>
      </c>
      <c r="CG107" s="40">
        <f t="shared" si="52"/>
        <v>8.3486919712596253E-2</v>
      </c>
      <c r="CH107" s="40">
        <f t="shared" si="53"/>
        <v>9.4536202450691387E-2</v>
      </c>
      <c r="CI107" s="40">
        <f t="shared" si="54"/>
        <v>0.14467772950313584</v>
      </c>
      <c r="CJ107" s="40">
        <f t="shared" si="55"/>
        <v>0.12914659083017654</v>
      </c>
      <c r="CK107" s="40">
        <f t="shared" si="56"/>
        <v>0.13631489960662679</v>
      </c>
      <c r="CL107" s="40">
        <f t="shared" si="57"/>
        <v>0.11529165709813649</v>
      </c>
      <c r="CM107" s="40">
        <f t="shared" si="58"/>
        <v>0.12238302041613325</v>
      </c>
      <c r="CN107" s="40">
        <f t="shared" si="59"/>
        <v>0.11744168021335533</v>
      </c>
      <c r="CO107" s="40">
        <f t="shared" si="60"/>
        <v>0.10419320064941118</v>
      </c>
      <c r="CP107" s="40">
        <f t="shared" si="61"/>
        <v>0.11153874020911914</v>
      </c>
      <c r="CR107" s="11"/>
      <c r="CS107" s="40"/>
    </row>
    <row r="108" spans="3:97">
      <c r="C108" s="150" t="s">
        <v>240</v>
      </c>
      <c r="D108" s="151" t="s">
        <v>241</v>
      </c>
      <c r="E108" s="159">
        <v>0.44130586544241435</v>
      </c>
      <c r="F108" s="159">
        <v>0.44942556319026949</v>
      </c>
      <c r="G108" s="159">
        <v>0.43631850332152328</v>
      </c>
      <c r="H108" s="159">
        <v>0.44131739982222062</v>
      </c>
      <c r="I108" s="159">
        <v>0.43600999217954928</v>
      </c>
      <c r="J108" s="159">
        <v>0.44230266178182548</v>
      </c>
      <c r="K108" s="159">
        <v>0.4285092623110156</v>
      </c>
      <c r="L108" s="159">
        <v>0.42474121344625598</v>
      </c>
      <c r="M108" s="159">
        <v>0.42087693675011784</v>
      </c>
      <c r="N108" s="159">
        <v>0.43280113114879953</v>
      </c>
      <c r="O108" s="159">
        <v>0.4308439721611575</v>
      </c>
      <c r="P108" s="159">
        <v>0.44509052693626355</v>
      </c>
      <c r="Q108" s="159">
        <v>0.43890802714480515</v>
      </c>
      <c r="R108" s="159">
        <v>0.44505783730613624</v>
      </c>
      <c r="S108" s="159">
        <v>0.44957075629840365</v>
      </c>
      <c r="T108" s="159">
        <v>0.45422735273514719</v>
      </c>
      <c r="U108" s="14">
        <v>1</v>
      </c>
      <c r="AE108" s="7">
        <v>6.413086560414909</v>
      </c>
      <c r="AF108" s="7">
        <v>6.4594730578190251</v>
      </c>
      <c r="AG108" s="7">
        <v>6.4666273410221438</v>
      </c>
      <c r="AH108" s="7">
        <v>6.4712579872560916</v>
      </c>
      <c r="AI108" s="7">
        <v>6.4673426909219884</v>
      </c>
      <c r="AJ108" s="7">
        <v>6.4508691268211935</v>
      </c>
      <c r="AK108" s="7">
        <v>6.3696893048034111</v>
      </c>
      <c r="AL108" s="7">
        <v>6.3575275551856745</v>
      </c>
      <c r="AM108" s="7">
        <v>6.3828566266660456</v>
      </c>
      <c r="AN108" s="7">
        <v>6.4084672000379177</v>
      </c>
      <c r="AO108" s="7">
        <v>6.40613806147711</v>
      </c>
      <c r="AP108" s="7">
        <v>6.4522951815607055</v>
      </c>
      <c r="AQ108" s="7">
        <v>6.4807978700104067</v>
      </c>
      <c r="AR108" s="7">
        <v>6.5355235935160065</v>
      </c>
      <c r="AS108" s="7">
        <v>6.5810578635381471</v>
      </c>
      <c r="AT108" s="7">
        <v>6.586252586335946</v>
      </c>
      <c r="AW108" s="11" t="s">
        <v>241</v>
      </c>
      <c r="AX108" s="165" t="e">
        <f t="shared" si="62"/>
        <v>#N/A</v>
      </c>
      <c r="AY108" s="8" t="e">
        <f t="shared" si="63"/>
        <v>#N/A</v>
      </c>
      <c r="BA108" s="11" t="s">
        <v>405</v>
      </c>
      <c r="BB108" s="8">
        <v>0.42177213467313368</v>
      </c>
      <c r="BC108" s="8">
        <v>0.78919861503053701</v>
      </c>
      <c r="BF108" s="31" t="s">
        <v>240</v>
      </c>
      <c r="BG108" s="32" t="s">
        <v>241</v>
      </c>
      <c r="BH108" s="40">
        <f t="shared" si="64"/>
        <v>0.34419272779464494</v>
      </c>
      <c r="BI108" s="40">
        <f t="shared" si="64"/>
        <v>0.34806600032788859</v>
      </c>
      <c r="BJ108" s="40">
        <f t="shared" si="64"/>
        <v>0.34866338297534905</v>
      </c>
      <c r="BK108" s="40">
        <f t="shared" si="64"/>
        <v>0.34905004193588363</v>
      </c>
      <c r="BL108" s="40">
        <f t="shared" si="64"/>
        <v>0.34872311469198602</v>
      </c>
      <c r="BM108" s="40">
        <f t="shared" si="64"/>
        <v>0.34734757208956968</v>
      </c>
      <c r="BN108" s="40">
        <f t="shared" si="64"/>
        <v>0.34056905695108486</v>
      </c>
      <c r="BO108" s="40">
        <f t="shared" si="64"/>
        <v>0.33955355085800387</v>
      </c>
      <c r="BP108" s="40">
        <f t="shared" si="64"/>
        <v>0.34166852832661476</v>
      </c>
      <c r="BQ108" s="40">
        <f t="shared" si="64"/>
        <v>0.34380701120316615</v>
      </c>
      <c r="BR108" s="40">
        <f t="shared" si="64"/>
        <v>0.34361252813333865</v>
      </c>
      <c r="BS108" s="40">
        <f t="shared" si="64"/>
        <v>0.34746664766031887</v>
      </c>
      <c r="BT108" s="40">
        <f t="shared" si="64"/>
        <v>0.34984662214586892</v>
      </c>
      <c r="BU108" s="40">
        <f t="shared" si="64"/>
        <v>0.35441622005858653</v>
      </c>
      <c r="BV108" s="40">
        <f t="shared" si="64"/>
        <v>0.35821833160543526</v>
      </c>
      <c r="BW108" s="40">
        <f t="shared" si="40"/>
        <v>0.35865209095905148</v>
      </c>
      <c r="BY108" s="31" t="s">
        <v>240</v>
      </c>
      <c r="BZ108" s="32" t="s">
        <v>241</v>
      </c>
      <c r="CA108" s="40">
        <f t="shared" si="46"/>
        <v>9.711313764776941E-2</v>
      </c>
      <c r="CB108" s="40">
        <f t="shared" si="47"/>
        <v>0.1013595628623809</v>
      </c>
      <c r="CC108" s="40">
        <f t="shared" si="48"/>
        <v>8.7655120346174231E-2</v>
      </c>
      <c r="CD108" s="40">
        <f t="shared" si="49"/>
        <v>9.2267357886336998E-2</v>
      </c>
      <c r="CE108" s="40">
        <f t="shared" si="50"/>
        <v>8.7286877487563252E-2</v>
      </c>
      <c r="CF108" s="40">
        <f t="shared" si="51"/>
        <v>9.4955089692255801E-2</v>
      </c>
      <c r="CG108" s="40">
        <f t="shared" si="52"/>
        <v>8.7940205359930745E-2</v>
      </c>
      <c r="CH108" s="40">
        <f t="shared" si="53"/>
        <v>8.5187662588252111E-2</v>
      </c>
      <c r="CI108" s="40">
        <f t="shared" si="54"/>
        <v>7.9208408423503074E-2</v>
      </c>
      <c r="CJ108" s="40">
        <f t="shared" si="55"/>
        <v>8.8994119945633388E-2</v>
      </c>
      <c r="CK108" s="40">
        <f t="shared" si="56"/>
        <v>8.723144402781885E-2</v>
      </c>
      <c r="CL108" s="40">
        <f t="shared" si="57"/>
        <v>9.7623879275944681E-2</v>
      </c>
      <c r="CM108" s="40">
        <f t="shared" si="58"/>
        <v>8.9061404998936222E-2</v>
      </c>
      <c r="CN108" s="40">
        <f t="shared" si="59"/>
        <v>9.0641617247549711E-2</v>
      </c>
      <c r="CO108" s="40">
        <f t="shared" si="60"/>
        <v>9.1352424692968393E-2</v>
      </c>
      <c r="CP108" s="40">
        <f t="shared" si="61"/>
        <v>9.557526177609571E-2</v>
      </c>
      <c r="CR108" s="11"/>
      <c r="CS108" s="40"/>
    </row>
    <row r="109" spans="3:97">
      <c r="C109" s="150" t="s">
        <v>242</v>
      </c>
      <c r="D109" s="151" t="s">
        <v>243</v>
      </c>
      <c r="E109" s="159" t="e">
        <v>#N/A</v>
      </c>
      <c r="F109" s="159" t="e">
        <v>#N/A</v>
      </c>
      <c r="G109" s="159" t="e">
        <v>#N/A</v>
      </c>
      <c r="H109" s="159" t="e">
        <v>#N/A</v>
      </c>
      <c r="I109" s="159" t="e">
        <v>#N/A</v>
      </c>
      <c r="J109" s="159" t="e">
        <v>#N/A</v>
      </c>
      <c r="K109" s="159" t="e">
        <v>#N/A</v>
      </c>
      <c r="L109" s="159" t="e">
        <v>#N/A</v>
      </c>
      <c r="M109" s="159" t="e">
        <v>#N/A</v>
      </c>
      <c r="N109" s="159" t="e">
        <v>#N/A</v>
      </c>
      <c r="O109" s="159" t="e">
        <v>#N/A</v>
      </c>
      <c r="P109" s="159" t="e">
        <v>#N/A</v>
      </c>
      <c r="Q109" s="159" t="e">
        <v>#N/A</v>
      </c>
      <c r="R109" s="159" t="e">
        <v>#N/A</v>
      </c>
      <c r="S109" s="159" t="e">
        <v>#N/A</v>
      </c>
      <c r="T109" s="159" t="e">
        <v>#N/A</v>
      </c>
      <c r="U109" s="14">
        <v>3</v>
      </c>
      <c r="AE109" s="7">
        <v>9.1253585932744787</v>
      </c>
      <c r="AF109" s="7">
        <v>9.195202447874502</v>
      </c>
      <c r="AG109" s="7">
        <v>9.2404565781981312</v>
      </c>
      <c r="AH109" s="7">
        <v>9.1390877750474964</v>
      </c>
      <c r="AI109" s="7">
        <v>9.1747414699040064</v>
      </c>
      <c r="AJ109" s="7">
        <v>9.2370463312274147</v>
      </c>
      <c r="AK109" s="7">
        <v>9.2210478787512766</v>
      </c>
      <c r="AL109" s="7">
        <v>9.2536222314394294</v>
      </c>
      <c r="AM109" s="7">
        <v>9.2909121902405847</v>
      </c>
      <c r="AN109" s="7">
        <v>9.3381375776811968</v>
      </c>
      <c r="AO109" s="7">
        <v>9.3719942625591894</v>
      </c>
      <c r="AP109" s="7">
        <v>9.4109978669640899</v>
      </c>
      <c r="AQ109" s="7">
        <v>9.4562778189356429</v>
      </c>
      <c r="AR109" s="7">
        <v>9.4851608778888554</v>
      </c>
      <c r="AS109" s="7">
        <v>9.451226755502466</v>
      </c>
      <c r="AT109" s="7">
        <v>9.476367481355485</v>
      </c>
      <c r="AW109" s="11" t="s">
        <v>243</v>
      </c>
      <c r="AX109" s="165">
        <f t="shared" si="62"/>
        <v>0.26563792931999192</v>
      </c>
      <c r="AY109" s="8">
        <f t="shared" si="63"/>
        <v>0.80429022745378198</v>
      </c>
      <c r="BA109" s="11" t="s">
        <v>241</v>
      </c>
      <c r="BB109" s="8">
        <v>0.42435491328850095</v>
      </c>
      <c r="BC109" s="8">
        <v>0.37918149633967579</v>
      </c>
      <c r="BF109" s="31" t="s">
        <v>242</v>
      </c>
      <c r="BG109" s="32" t="s">
        <v>243</v>
      </c>
      <c r="BH109" s="40">
        <f t="shared" si="64"/>
        <v>0.57066744253841895</v>
      </c>
      <c r="BI109" s="40">
        <f t="shared" si="64"/>
        <v>0.5764994043975209</v>
      </c>
      <c r="BJ109" s="40">
        <f t="shared" si="64"/>
        <v>0.58027812427954395</v>
      </c>
      <c r="BK109" s="40">
        <f t="shared" si="64"/>
        <v>0.57181382921646595</v>
      </c>
      <c r="BL109" s="40">
        <f t="shared" si="64"/>
        <v>0.57479091273698457</v>
      </c>
      <c r="BM109" s="40">
        <f t="shared" si="64"/>
        <v>0.57999336865748918</v>
      </c>
      <c r="BN109" s="40">
        <f t="shared" si="64"/>
        <v>0.57865749787573162</v>
      </c>
      <c r="BO109" s="40">
        <f t="shared" si="64"/>
        <v>0.58137745632519233</v>
      </c>
      <c r="BP109" s="40">
        <f t="shared" si="64"/>
        <v>0.58449116788508881</v>
      </c>
      <c r="BQ109" s="40">
        <f t="shared" si="64"/>
        <v>0.58843448773637996</v>
      </c>
      <c r="BR109" s="40">
        <f t="shared" si="64"/>
        <v>0.59126152092369233</v>
      </c>
      <c r="BS109" s="40">
        <f t="shared" si="64"/>
        <v>0.59451832189150156</v>
      </c>
      <c r="BT109" s="40">
        <f t="shared" si="64"/>
        <v>0.59829919788112618</v>
      </c>
      <c r="BU109" s="40">
        <f t="shared" si="64"/>
        <v>0.6007109333037195</v>
      </c>
      <c r="BV109" s="40">
        <f t="shared" si="64"/>
        <v>0.59787743408445593</v>
      </c>
      <c r="BW109" s="40">
        <f t="shared" si="40"/>
        <v>0.59997668469318299</v>
      </c>
      <c r="BY109" s="31" t="s">
        <v>242</v>
      </c>
      <c r="BZ109" s="32" t="s">
        <v>243</v>
      </c>
      <c r="CA109" s="40" t="e">
        <f t="shared" si="46"/>
        <v>#N/A</v>
      </c>
      <c r="CB109" s="40" t="e">
        <f t="shared" si="47"/>
        <v>#N/A</v>
      </c>
      <c r="CC109" s="40" t="e">
        <f t="shared" si="48"/>
        <v>#N/A</v>
      </c>
      <c r="CD109" s="40" t="e">
        <f t="shared" si="49"/>
        <v>#N/A</v>
      </c>
      <c r="CE109" s="40" t="e">
        <f t="shared" si="50"/>
        <v>#N/A</v>
      </c>
      <c r="CF109" s="40" t="e">
        <f t="shared" si="51"/>
        <v>#N/A</v>
      </c>
      <c r="CG109" s="40" t="e">
        <f t="shared" si="52"/>
        <v>#N/A</v>
      </c>
      <c r="CH109" s="40" t="e">
        <f t="shared" si="53"/>
        <v>#N/A</v>
      </c>
      <c r="CI109" s="40" t="e">
        <f t="shared" si="54"/>
        <v>#N/A</v>
      </c>
      <c r="CJ109" s="40" t="e">
        <f t="shared" si="55"/>
        <v>#N/A</v>
      </c>
      <c r="CK109" s="40" t="e">
        <f t="shared" si="56"/>
        <v>#N/A</v>
      </c>
      <c r="CL109" s="40" t="e">
        <f t="shared" si="57"/>
        <v>#N/A</v>
      </c>
      <c r="CM109" s="40" t="e">
        <f t="shared" si="58"/>
        <v>#N/A</v>
      </c>
      <c r="CN109" s="40" t="e">
        <f t="shared" si="59"/>
        <v>#N/A</v>
      </c>
      <c r="CO109" s="40" t="e">
        <f t="shared" si="60"/>
        <v>#N/A</v>
      </c>
      <c r="CP109" s="40" t="e">
        <f t="shared" si="61"/>
        <v>#N/A</v>
      </c>
      <c r="CR109" s="11"/>
      <c r="CS109" s="40"/>
    </row>
    <row r="110" spans="3:97">
      <c r="C110" s="150" t="s">
        <v>244</v>
      </c>
      <c r="D110" s="151" t="s">
        <v>245</v>
      </c>
      <c r="E110" s="159">
        <v>0.39349913797198077</v>
      </c>
      <c r="F110" s="159">
        <v>0.39936034784738234</v>
      </c>
      <c r="G110" s="159">
        <v>0.41817834549212946</v>
      </c>
      <c r="H110" s="159">
        <v>0.43677226829083632</v>
      </c>
      <c r="I110" s="159">
        <v>0.43968413072684237</v>
      </c>
      <c r="J110" s="159">
        <v>0.44332143519297801</v>
      </c>
      <c r="K110" s="159">
        <v>0.44855313215368275</v>
      </c>
      <c r="L110" s="159">
        <v>0.45618613433033273</v>
      </c>
      <c r="M110" s="159">
        <v>0.47186382091762347</v>
      </c>
      <c r="N110" s="159">
        <v>0.46367021597205876</v>
      </c>
      <c r="O110" s="159">
        <v>0.49357683047112672</v>
      </c>
      <c r="P110" s="159">
        <v>0.50177020530219618</v>
      </c>
      <c r="Q110" s="159">
        <v>0.48668290187191804</v>
      </c>
      <c r="R110" s="159">
        <v>0.49651746300886895</v>
      </c>
      <c r="S110" s="159">
        <v>0.50864175339027506</v>
      </c>
      <c r="T110" s="159">
        <v>0.4993861468765064</v>
      </c>
      <c r="U110" s="14">
        <v>2</v>
      </c>
      <c r="AE110" s="7">
        <v>7.8499960951083914</v>
      </c>
      <c r="AF110" s="7">
        <v>7.9148204342612756</v>
      </c>
      <c r="AG110" s="7">
        <v>7.9936917748404586</v>
      </c>
      <c r="AH110" s="7">
        <v>8.0686965091479017</v>
      </c>
      <c r="AI110" s="7">
        <v>8.1213477754360088</v>
      </c>
      <c r="AJ110" s="7">
        <v>8.151752803259269</v>
      </c>
      <c r="AK110" s="7">
        <v>8.1703987343434221</v>
      </c>
      <c r="AL110" s="7">
        <v>8.2191070067016678</v>
      </c>
      <c r="AM110" s="7">
        <v>8.2870531313947104</v>
      </c>
      <c r="AN110" s="7">
        <v>8.3641712466341556</v>
      </c>
      <c r="AO110" s="7">
        <v>8.3028049174903327</v>
      </c>
      <c r="AP110" s="7">
        <v>8.4541772634998669</v>
      </c>
      <c r="AQ110" s="7">
        <v>8.51001571658845</v>
      </c>
      <c r="AR110" s="7">
        <v>8.5564622602730953</v>
      </c>
      <c r="AS110" s="7">
        <v>8.5116299486048828</v>
      </c>
      <c r="AT110" s="7">
        <v>8.5585633869722795</v>
      </c>
      <c r="AW110" s="11" t="s">
        <v>245</v>
      </c>
      <c r="AX110" s="165">
        <f t="shared" si="62"/>
        <v>6.6785542080881821E-4</v>
      </c>
      <c r="AY110" s="8">
        <f t="shared" si="63"/>
        <v>1.7937911799331598E-4</v>
      </c>
      <c r="BA110" s="11" t="s">
        <v>433</v>
      </c>
      <c r="BB110" s="8">
        <v>0.42959541687066582</v>
      </c>
      <c r="BC110" s="8">
        <v>0.83489241454730301</v>
      </c>
      <c r="BF110" s="31" t="s">
        <v>244</v>
      </c>
      <c r="BG110" s="32" t="s">
        <v>245</v>
      </c>
      <c r="BH110" s="40">
        <f t="shared" si="64"/>
        <v>0.46417467394155065</v>
      </c>
      <c r="BI110" s="40">
        <f t="shared" si="64"/>
        <v>0.46958750626081647</v>
      </c>
      <c r="BJ110" s="40">
        <f t="shared" si="64"/>
        <v>0.4761732631991783</v>
      </c>
      <c r="BK110" s="40">
        <f t="shared" si="64"/>
        <v>0.4824361585138498</v>
      </c>
      <c r="BL110" s="40">
        <f t="shared" si="64"/>
        <v>0.48683253924890679</v>
      </c>
      <c r="BM110" s="40">
        <f t="shared" si="64"/>
        <v>0.48937135907214901</v>
      </c>
      <c r="BN110" s="40">
        <f t="shared" si="64"/>
        <v>0.49092829431767571</v>
      </c>
      <c r="BO110" s="40">
        <f t="shared" si="64"/>
        <v>0.49499543505958932</v>
      </c>
      <c r="BP110" s="40">
        <f t="shared" si="64"/>
        <v>0.50066893647145838</v>
      </c>
      <c r="BQ110" s="40">
        <f t="shared" si="64"/>
        <v>0.50710829909395205</v>
      </c>
      <c r="BR110" s="40">
        <f t="shared" si="64"/>
        <v>0.50198421061044274</v>
      </c>
      <c r="BS110" s="40">
        <f t="shared" si="64"/>
        <v>0.51462380150223885</v>
      </c>
      <c r="BT110" s="40">
        <f t="shared" si="64"/>
        <v>0.51928631233513556</v>
      </c>
      <c r="BU110" s="40">
        <f t="shared" si="64"/>
        <v>0.52316459873280352</v>
      </c>
      <c r="BV110" s="40">
        <f t="shared" si="64"/>
        <v>0.51942110070850778</v>
      </c>
      <c r="BW110" s="40">
        <f t="shared" si="40"/>
        <v>0.52334004281218538</v>
      </c>
      <c r="BY110" s="31" t="s">
        <v>244</v>
      </c>
      <c r="BZ110" s="32" t="s">
        <v>245</v>
      </c>
      <c r="CA110" s="40">
        <f t="shared" si="46"/>
        <v>-7.067553596956988E-2</v>
      </c>
      <c r="CB110" s="40">
        <f t="shared" si="47"/>
        <v>-7.0227158413434132E-2</v>
      </c>
      <c r="CC110" s="40">
        <f t="shared" si="48"/>
        <v>-5.7994917707048843E-2</v>
      </c>
      <c r="CD110" s="40">
        <f t="shared" si="49"/>
        <v>-4.5663890223013481E-2</v>
      </c>
      <c r="CE110" s="40">
        <f t="shared" si="50"/>
        <v>-4.7148408522064422E-2</v>
      </c>
      <c r="CF110" s="40">
        <f t="shared" si="51"/>
        <v>-4.6049923879171006E-2</v>
      </c>
      <c r="CG110" s="40">
        <f t="shared" si="52"/>
        <v>-4.2375162163992952E-2</v>
      </c>
      <c r="CH110" s="40">
        <f t="shared" si="53"/>
        <v>-3.8809300729256591E-2</v>
      </c>
      <c r="CI110" s="40">
        <f t="shared" si="54"/>
        <v>-2.8805115553834915E-2</v>
      </c>
      <c r="CJ110" s="40">
        <f t="shared" si="55"/>
        <v>-4.3438083121893289E-2</v>
      </c>
      <c r="CK110" s="40">
        <f t="shared" si="56"/>
        <v>-8.407380139316023E-3</v>
      </c>
      <c r="CL110" s="40">
        <f t="shared" si="57"/>
        <v>-1.2853596200042672E-2</v>
      </c>
      <c r="CM110" s="40">
        <f t="shared" si="58"/>
        <v>-3.2603410463217519E-2</v>
      </c>
      <c r="CN110" s="40">
        <f t="shared" si="59"/>
        <v>-2.6647135723934567E-2</v>
      </c>
      <c r="CO110" s="40">
        <f t="shared" si="60"/>
        <v>-1.0779347318232713E-2</v>
      </c>
      <c r="CP110" s="40">
        <f t="shared" si="61"/>
        <v>-2.3953895935678982E-2</v>
      </c>
      <c r="CR110" s="11"/>
      <c r="CS110" s="40"/>
    </row>
    <row r="111" spans="3:97">
      <c r="C111" s="150" t="s">
        <v>246</v>
      </c>
      <c r="D111" s="151" t="s">
        <v>247</v>
      </c>
      <c r="E111" s="159">
        <v>0.48212814197284842</v>
      </c>
      <c r="F111" s="159">
        <v>0.49414593248885313</v>
      </c>
      <c r="G111" s="159">
        <v>0.47750720611215008</v>
      </c>
      <c r="H111" s="159">
        <v>0.46761441058820491</v>
      </c>
      <c r="I111" s="159">
        <v>0.47562933221458981</v>
      </c>
      <c r="J111" s="159">
        <v>0.48620706318975426</v>
      </c>
      <c r="K111" s="159">
        <v>0.49336197853322461</v>
      </c>
      <c r="L111" s="159">
        <v>0.50621981404027017</v>
      </c>
      <c r="M111" s="159">
        <v>0.50350290201082315</v>
      </c>
      <c r="N111" s="159">
        <v>0.49682752339945513</v>
      </c>
      <c r="O111" s="159">
        <v>0.49914219712981789</v>
      </c>
      <c r="P111" s="159">
        <v>0.47302621415008173</v>
      </c>
      <c r="Q111" s="159">
        <v>0.48493207824318874</v>
      </c>
      <c r="R111" s="159">
        <v>0.48904211030152633</v>
      </c>
      <c r="S111" s="159">
        <v>0.4809563999271208</v>
      </c>
      <c r="T111" s="159">
        <v>0.47579709096082334</v>
      </c>
      <c r="U111" s="14">
        <v>1</v>
      </c>
      <c r="AE111" s="7">
        <v>6.5474078770837751</v>
      </c>
      <c r="AF111" s="7">
        <v>6.5601722167746388</v>
      </c>
      <c r="AG111" s="7">
        <v>6.6069111392299096</v>
      </c>
      <c r="AH111" s="7">
        <v>6.64657814533797</v>
      </c>
      <c r="AI111" s="7">
        <v>6.69203242750112</v>
      </c>
      <c r="AJ111" s="7">
        <v>6.7026408030378661</v>
      </c>
      <c r="AK111" s="7">
        <v>6.7947118183649007</v>
      </c>
      <c r="AL111" s="7">
        <v>6.8122179188913465</v>
      </c>
      <c r="AM111" s="7">
        <v>6.8601174790434758</v>
      </c>
      <c r="AN111" s="7">
        <v>6.8576362111276126</v>
      </c>
      <c r="AO111" s="7">
        <v>6.8926504753004343</v>
      </c>
      <c r="AP111" s="7">
        <v>6.9204723170374649</v>
      </c>
      <c r="AQ111" s="7">
        <v>6.9388662758997208</v>
      </c>
      <c r="AR111" s="7">
        <v>6.9630578927085951</v>
      </c>
      <c r="AS111" s="7">
        <v>6.9814782568092237</v>
      </c>
      <c r="AT111" s="7">
        <v>7.0131625355803315</v>
      </c>
      <c r="AW111" s="11" t="s">
        <v>247</v>
      </c>
      <c r="AX111" s="165">
        <f t="shared" si="62"/>
        <v>0.27319851788390476</v>
      </c>
      <c r="AY111" s="8">
        <f t="shared" si="63"/>
        <v>0.94528920055622534</v>
      </c>
      <c r="BA111" s="11" t="s">
        <v>184</v>
      </c>
      <c r="BB111" s="8">
        <v>0.43767924195309837</v>
      </c>
      <c r="BC111" s="8">
        <v>0.93430816866369992</v>
      </c>
      <c r="BF111" s="31" t="s">
        <v>246</v>
      </c>
      <c r="BG111" s="32" t="s">
        <v>247</v>
      </c>
      <c r="BH111" s="40">
        <f t="shared" si="64"/>
        <v>0.35540855773649527</v>
      </c>
      <c r="BI111" s="40">
        <f t="shared" si="64"/>
        <v>0.35647438010068233</v>
      </c>
      <c r="BJ111" s="40">
        <f t="shared" si="64"/>
        <v>0.36037708012569747</v>
      </c>
      <c r="BK111" s="40">
        <f t="shared" si="64"/>
        <v>0.36368927513572047</v>
      </c>
      <c r="BL111" s="40">
        <f t="shared" si="64"/>
        <v>0.36748470769634356</v>
      </c>
      <c r="BM111" s="40">
        <f t="shared" si="64"/>
        <v>0.36837050705366181</v>
      </c>
      <c r="BN111" s="40">
        <f t="shared" si="64"/>
        <v>0.37605843683346918</v>
      </c>
      <c r="BO111" s="40">
        <f t="shared" si="64"/>
        <v>0.3775201962274275</v>
      </c>
      <c r="BP111" s="40">
        <f t="shared" si="64"/>
        <v>0.3815198095001302</v>
      </c>
      <c r="BQ111" s="40">
        <f t="shared" si="64"/>
        <v>0.38131262362915563</v>
      </c>
      <c r="BR111" s="40">
        <f t="shared" si="64"/>
        <v>0.38423631468758623</v>
      </c>
      <c r="BS111" s="40">
        <f t="shared" si="64"/>
        <v>0.3865594384726283</v>
      </c>
      <c r="BT111" s="40">
        <f t="shared" si="64"/>
        <v>0.38809533403762675</v>
      </c>
      <c r="BU111" s="40">
        <f t="shared" si="64"/>
        <v>0.39011533404116772</v>
      </c>
      <c r="BV111" s="40">
        <f t="shared" si="64"/>
        <v>0.39165343444357015</v>
      </c>
      <c r="BW111" s="40">
        <f t="shared" si="40"/>
        <v>0.39429907172095768</v>
      </c>
      <c r="BY111" s="31" t="s">
        <v>246</v>
      </c>
      <c r="BZ111" s="32" t="s">
        <v>247</v>
      </c>
      <c r="CA111" s="40">
        <f t="shared" si="46"/>
        <v>0.12671958423635316</v>
      </c>
      <c r="CB111" s="40">
        <f t="shared" si="47"/>
        <v>0.1376715523881708</v>
      </c>
      <c r="CC111" s="40">
        <f t="shared" si="48"/>
        <v>0.11713012598645262</v>
      </c>
      <c r="CD111" s="40">
        <f t="shared" si="49"/>
        <v>0.10392513545248444</v>
      </c>
      <c r="CE111" s="40">
        <f t="shared" si="50"/>
        <v>0.10814462451824625</v>
      </c>
      <c r="CF111" s="40">
        <f t="shared" si="51"/>
        <v>0.11783655613609245</v>
      </c>
      <c r="CG111" s="40">
        <f t="shared" si="52"/>
        <v>0.11730354169975543</v>
      </c>
      <c r="CH111" s="40">
        <f t="shared" si="53"/>
        <v>0.12869961781284267</v>
      </c>
      <c r="CI111" s="40">
        <f t="shared" si="54"/>
        <v>0.12198309251069295</v>
      </c>
      <c r="CJ111" s="40">
        <f t="shared" si="55"/>
        <v>0.1155148997702995</v>
      </c>
      <c r="CK111" s="40">
        <f t="shared" si="56"/>
        <v>0.11490588244223165</v>
      </c>
      <c r="CL111" s="40">
        <f t="shared" si="57"/>
        <v>8.6466775677453422E-2</v>
      </c>
      <c r="CM111" s="40">
        <f t="shared" si="58"/>
        <v>9.6836744205561986E-2</v>
      </c>
      <c r="CN111" s="40">
        <f t="shared" si="59"/>
        <v>9.8926776260358618E-2</v>
      </c>
      <c r="CO111" s="40">
        <f t="shared" si="60"/>
        <v>8.9302965483550656E-2</v>
      </c>
      <c r="CP111" s="40">
        <f t="shared" si="61"/>
        <v>8.149801923986566E-2</v>
      </c>
      <c r="CR111" s="11"/>
      <c r="CS111" s="40"/>
    </row>
    <row r="112" spans="3:97">
      <c r="C112" s="150" t="s">
        <v>248</v>
      </c>
      <c r="D112" s="151" t="s">
        <v>249</v>
      </c>
      <c r="E112" s="159">
        <v>0.57452211303972001</v>
      </c>
      <c r="F112" s="159">
        <v>0.57348222205744115</v>
      </c>
      <c r="G112" s="159">
        <v>0.58718447519906247</v>
      </c>
      <c r="H112" s="159">
        <v>0.61204474158623312</v>
      </c>
      <c r="I112" s="159">
        <v>0.59985247488744164</v>
      </c>
      <c r="J112" s="159">
        <v>0.61216616360566545</v>
      </c>
      <c r="K112" s="159">
        <v>0.64991672961511482</v>
      </c>
      <c r="L112" s="159">
        <v>0.65366343933750237</v>
      </c>
      <c r="M112" s="159">
        <v>0.66464944164665263</v>
      </c>
      <c r="N112" s="159">
        <v>0.65281229632206972</v>
      </c>
      <c r="O112" s="159">
        <v>0.694825051912622</v>
      </c>
      <c r="P112" s="159">
        <v>0.68155900257545499</v>
      </c>
      <c r="Q112" s="159">
        <v>0.68309844462897251</v>
      </c>
      <c r="R112" s="159">
        <v>0.68274882286401917</v>
      </c>
      <c r="S112" s="159">
        <v>0.67958842166036193</v>
      </c>
      <c r="T112" s="159">
        <v>0.6921309292021991</v>
      </c>
      <c r="U112" s="14">
        <v>4</v>
      </c>
      <c r="AE112" s="7">
        <v>9.7271900233497028</v>
      </c>
      <c r="AF112" s="7">
        <v>9.7589903839398069</v>
      </c>
      <c r="AG112" s="7">
        <v>9.8023612387176886</v>
      </c>
      <c r="AH112" s="7">
        <v>9.8471385634892883</v>
      </c>
      <c r="AI112" s="7">
        <v>9.8854962324013549</v>
      </c>
      <c r="AJ112" s="7">
        <v>9.9294664104262793</v>
      </c>
      <c r="AK112" s="7">
        <v>9.905506658668493</v>
      </c>
      <c r="AL112" s="7">
        <v>9.9238921195646892</v>
      </c>
      <c r="AM112" s="7">
        <v>9.9141509898404383</v>
      </c>
      <c r="AN112" s="7">
        <v>9.9163844239808228</v>
      </c>
      <c r="AO112" s="7">
        <v>9.9502780265683946</v>
      </c>
      <c r="AP112" s="7">
        <v>9.978808328073896</v>
      </c>
      <c r="AQ112" s="7">
        <v>10.008628007007154</v>
      </c>
      <c r="AR112" s="7">
        <v>10.026976554530695</v>
      </c>
      <c r="AS112" s="7">
        <v>9.9982172555385311</v>
      </c>
      <c r="AT112" s="7">
        <v>10.016420194509639</v>
      </c>
      <c r="AW112" s="11" t="s">
        <v>249</v>
      </c>
      <c r="AX112" s="165" t="e">
        <f t="shared" si="62"/>
        <v>#N/A</v>
      </c>
      <c r="AY112" s="8" t="e">
        <f t="shared" si="63"/>
        <v>#N/A</v>
      </c>
      <c r="BA112" s="11" t="s">
        <v>218</v>
      </c>
      <c r="BB112" s="8">
        <v>0.45167971855645783</v>
      </c>
      <c r="BC112" s="8">
        <v>0.74570006347092421</v>
      </c>
      <c r="BF112" s="31" t="s">
        <v>248</v>
      </c>
      <c r="BG112" s="32" t="s">
        <v>249</v>
      </c>
      <c r="BH112" s="40">
        <f t="shared" si="64"/>
        <v>0.62092036694970021</v>
      </c>
      <c r="BI112" s="40">
        <f t="shared" si="64"/>
        <v>0.62357569705897387</v>
      </c>
      <c r="BJ112" s="40">
        <f t="shared" si="64"/>
        <v>0.62719716343292697</v>
      </c>
      <c r="BK112" s="40">
        <f t="shared" si="64"/>
        <v>0.63093607005135555</v>
      </c>
      <c r="BL112" s="40">
        <f t="shared" si="64"/>
        <v>0.63413893540551314</v>
      </c>
      <c r="BM112" s="40">
        <f t="shared" si="64"/>
        <v>0.63781044527059438</v>
      </c>
      <c r="BN112" s="40">
        <f t="shared" si="64"/>
        <v>0.6358098059988192</v>
      </c>
      <c r="BO112" s="40">
        <f t="shared" si="64"/>
        <v>0.63734499198365158</v>
      </c>
      <c r="BP112" s="40">
        <f t="shared" si="64"/>
        <v>0.6365316076516766</v>
      </c>
      <c r="BQ112" s="40">
        <f t="shared" si="64"/>
        <v>0.63671809940239876</v>
      </c>
      <c r="BR112" s="40">
        <f t="shared" si="64"/>
        <v>0.63954821521846095</v>
      </c>
      <c r="BS112" s="40">
        <f t="shared" si="64"/>
        <v>0.64193049539417035</v>
      </c>
      <c r="BT112" s="40">
        <f t="shared" si="64"/>
        <v>0.64442043858509734</v>
      </c>
      <c r="BU112" s="40">
        <f t="shared" si="64"/>
        <v>0.645952542303313</v>
      </c>
      <c r="BV112" s="40">
        <f t="shared" si="64"/>
        <v>0.64355114083746734</v>
      </c>
      <c r="BW112" s="40">
        <f t="shared" si="40"/>
        <v>0.64507108624155485</v>
      </c>
      <c r="BY112" s="31" t="s">
        <v>248</v>
      </c>
      <c r="BZ112" s="32" t="s">
        <v>249</v>
      </c>
      <c r="CA112" s="40">
        <f t="shared" si="46"/>
        <v>-4.6398253909980203E-2</v>
      </c>
      <c r="CB112" s="40">
        <f t="shared" si="47"/>
        <v>-5.0093475001532717E-2</v>
      </c>
      <c r="CC112" s="40">
        <f t="shared" si="48"/>
        <v>-4.0012688233864502E-2</v>
      </c>
      <c r="CD112" s="40">
        <f t="shared" si="49"/>
        <v>-1.8891328465122426E-2</v>
      </c>
      <c r="CE112" s="40">
        <f t="shared" si="50"/>
        <v>-3.4286460518071493E-2</v>
      </c>
      <c r="CF112" s="40">
        <f t="shared" si="51"/>
        <v>-2.5644281664928936E-2</v>
      </c>
      <c r="CG112" s="40">
        <f t="shared" si="52"/>
        <v>1.4106923616295619E-2</v>
      </c>
      <c r="CH112" s="40">
        <f t="shared" si="53"/>
        <v>1.6318447353850796E-2</v>
      </c>
      <c r="CI112" s="40">
        <f t="shared" si="54"/>
        <v>2.8117833994976027E-2</v>
      </c>
      <c r="CJ112" s="40">
        <f t="shared" si="55"/>
        <v>1.6094196919670956E-2</v>
      </c>
      <c r="CK112" s="40">
        <f t="shared" si="56"/>
        <v>5.5276836694161058E-2</v>
      </c>
      <c r="CL112" s="40">
        <f t="shared" si="57"/>
        <v>3.9628507181284633E-2</v>
      </c>
      <c r="CM112" s="40">
        <f t="shared" si="58"/>
        <v>3.8678006043875168E-2</v>
      </c>
      <c r="CN112" s="40">
        <f t="shared" si="59"/>
        <v>3.6796280560706163E-2</v>
      </c>
      <c r="CO112" s="40">
        <f t="shared" si="60"/>
        <v>3.6037280822894591E-2</v>
      </c>
      <c r="CP112" s="40">
        <f t="shared" si="61"/>
        <v>4.7059842960644249E-2</v>
      </c>
      <c r="CR112" s="11"/>
      <c r="CS112" s="40"/>
    </row>
    <row r="113" spans="3:97">
      <c r="C113" s="150" t="s">
        <v>250</v>
      </c>
      <c r="D113" s="151" t="s">
        <v>251</v>
      </c>
      <c r="E113" s="159" t="e">
        <v>#N/A</v>
      </c>
      <c r="F113" s="159" t="e">
        <v>#N/A</v>
      </c>
      <c r="G113" s="159" t="e">
        <v>#N/A</v>
      </c>
      <c r="H113" s="159" t="e">
        <v>#N/A</v>
      </c>
      <c r="I113" s="159" t="e">
        <v>#N/A</v>
      </c>
      <c r="J113" s="159" t="e">
        <v>#N/A</v>
      </c>
      <c r="K113" s="159" t="e">
        <v>#N/A</v>
      </c>
      <c r="L113" s="159" t="e">
        <v>#N/A</v>
      </c>
      <c r="M113" s="159" t="e">
        <v>#N/A</v>
      </c>
      <c r="N113" s="159" t="e">
        <v>#N/A</v>
      </c>
      <c r="O113" s="159" t="e">
        <v>#N/A</v>
      </c>
      <c r="P113" s="159" t="e">
        <v>#N/A</v>
      </c>
      <c r="Q113" s="159" t="e">
        <v>#N/A</v>
      </c>
      <c r="R113" s="159" t="e">
        <v>#N/A</v>
      </c>
      <c r="S113" s="159" t="e">
        <v>#N/A</v>
      </c>
      <c r="T113" s="159" t="e">
        <v>#N/A</v>
      </c>
      <c r="U113" s="14">
        <v>2</v>
      </c>
      <c r="AE113" s="7">
        <v>7.6678739411274801</v>
      </c>
      <c r="AF113" s="7">
        <v>7.6983331486121882</v>
      </c>
      <c r="AG113" s="7">
        <v>7.7287923560968972</v>
      </c>
      <c r="AH113" s="7">
        <v>7.7592515635816053</v>
      </c>
      <c r="AI113" s="7">
        <v>7.7897107710663143</v>
      </c>
      <c r="AJ113" s="7">
        <v>7.8201699785510224</v>
      </c>
      <c r="AK113" s="7">
        <v>7.8506291860357313</v>
      </c>
      <c r="AL113" s="7">
        <v>7.8810883935204394</v>
      </c>
      <c r="AM113" s="7">
        <v>7.9115476010051484</v>
      </c>
      <c r="AN113" s="7">
        <v>7.9420068084898565</v>
      </c>
      <c r="AO113" s="7">
        <v>7.9724660159745655</v>
      </c>
      <c r="AP113" s="7">
        <v>8.0020248182161104</v>
      </c>
      <c r="AQ113" s="7">
        <v>8.0315836204576545</v>
      </c>
      <c r="AR113" s="7">
        <v>8.0611424226991986</v>
      </c>
      <c r="AS113" s="7">
        <v>8.0907012249407426</v>
      </c>
      <c r="AT113" s="7">
        <v>8.1204000552457813</v>
      </c>
      <c r="AW113" s="11" t="s">
        <v>251</v>
      </c>
      <c r="AX113" s="165">
        <f t="shared" si="62"/>
        <v>0.15829093370004815</v>
      </c>
      <c r="AY113" s="8">
        <f t="shared" si="63"/>
        <v>0.49231940915258765</v>
      </c>
      <c r="BA113" s="11" t="s">
        <v>257</v>
      </c>
      <c r="BB113" s="8">
        <v>0.46061242222905047</v>
      </c>
      <c r="BC113" s="8">
        <v>0.70283880061087334</v>
      </c>
      <c r="BF113" s="31" t="s">
        <v>250</v>
      </c>
      <c r="BG113" s="32" t="s">
        <v>251</v>
      </c>
      <c r="BH113" s="40">
        <f t="shared" si="64"/>
        <v>0.44896747408414461</v>
      </c>
      <c r="BI113" s="40">
        <f t="shared" si="64"/>
        <v>0.45151081790911773</v>
      </c>
      <c r="BJ113" s="40">
        <f t="shared" si="64"/>
        <v>0.45405416173409097</v>
      </c>
      <c r="BK113" s="40">
        <f t="shared" si="64"/>
        <v>0.45659750555906409</v>
      </c>
      <c r="BL113" s="40">
        <f t="shared" si="64"/>
        <v>0.45914084938403721</v>
      </c>
      <c r="BM113" s="40">
        <f t="shared" si="64"/>
        <v>0.46168419320901033</v>
      </c>
      <c r="BN113" s="40">
        <f t="shared" si="64"/>
        <v>0.46422753703398356</v>
      </c>
      <c r="BO113" s="40">
        <f t="shared" si="64"/>
        <v>0.46677088085895668</v>
      </c>
      <c r="BP113" s="40">
        <f t="shared" si="64"/>
        <v>0.46931422468392991</v>
      </c>
      <c r="BQ113" s="40">
        <f t="shared" si="64"/>
        <v>0.47185756850890304</v>
      </c>
      <c r="BR113" s="40">
        <f t="shared" si="64"/>
        <v>0.47440091233387627</v>
      </c>
      <c r="BS113" s="40">
        <f t="shared" si="64"/>
        <v>0.47686907232104525</v>
      </c>
      <c r="BT113" s="40">
        <f t="shared" si="64"/>
        <v>0.47933723230821412</v>
      </c>
      <c r="BU113" s="40">
        <f t="shared" si="64"/>
        <v>0.48180539229538311</v>
      </c>
      <c r="BV113" s="40">
        <f t="shared" si="64"/>
        <v>0.48427355228255198</v>
      </c>
      <c r="BW113" s="40">
        <f t="shared" si="40"/>
        <v>0.48675340461302274</v>
      </c>
      <c r="BY113" s="31" t="s">
        <v>250</v>
      </c>
      <c r="BZ113" s="32" t="s">
        <v>251</v>
      </c>
      <c r="CA113" s="40" t="e">
        <f t="shared" si="46"/>
        <v>#N/A</v>
      </c>
      <c r="CB113" s="40" t="e">
        <f t="shared" si="47"/>
        <v>#N/A</v>
      </c>
      <c r="CC113" s="40" t="e">
        <f t="shared" si="48"/>
        <v>#N/A</v>
      </c>
      <c r="CD113" s="40" t="e">
        <f t="shared" si="49"/>
        <v>#N/A</v>
      </c>
      <c r="CE113" s="40" t="e">
        <f t="shared" si="50"/>
        <v>#N/A</v>
      </c>
      <c r="CF113" s="40" t="e">
        <f t="shared" si="51"/>
        <v>#N/A</v>
      </c>
      <c r="CG113" s="40" t="e">
        <f t="shared" si="52"/>
        <v>#N/A</v>
      </c>
      <c r="CH113" s="40" t="e">
        <f t="shared" si="53"/>
        <v>#N/A</v>
      </c>
      <c r="CI113" s="40" t="e">
        <f t="shared" si="54"/>
        <v>#N/A</v>
      </c>
      <c r="CJ113" s="40" t="e">
        <f t="shared" si="55"/>
        <v>#N/A</v>
      </c>
      <c r="CK113" s="40" t="e">
        <f t="shared" si="56"/>
        <v>#N/A</v>
      </c>
      <c r="CL113" s="40" t="e">
        <f t="shared" si="57"/>
        <v>#N/A</v>
      </c>
      <c r="CM113" s="40" t="e">
        <f t="shared" si="58"/>
        <v>#N/A</v>
      </c>
      <c r="CN113" s="40" t="e">
        <f t="shared" si="59"/>
        <v>#N/A</v>
      </c>
      <c r="CO113" s="40" t="e">
        <f t="shared" si="60"/>
        <v>#N/A</v>
      </c>
      <c r="CP113" s="40" t="e">
        <f t="shared" si="61"/>
        <v>#N/A</v>
      </c>
      <c r="CR113" s="11"/>
      <c r="CS113" s="40"/>
    </row>
    <row r="114" spans="3:97">
      <c r="C114" s="150" t="s">
        <v>252</v>
      </c>
      <c r="D114" s="151" t="s">
        <v>253</v>
      </c>
      <c r="E114" s="159">
        <v>0.3917294325672373</v>
      </c>
      <c r="F114" s="159">
        <v>0.39623162624510044</v>
      </c>
      <c r="G114" s="159">
        <v>0.40771208020014954</v>
      </c>
      <c r="H114" s="159">
        <v>0.3947464003150466</v>
      </c>
      <c r="I114" s="159">
        <v>0.39028382363289815</v>
      </c>
      <c r="J114" s="159">
        <v>0.40368758542372035</v>
      </c>
      <c r="K114" s="159">
        <v>0.42296931119297698</v>
      </c>
      <c r="L114" s="159">
        <v>0.4510225430918301</v>
      </c>
      <c r="M114" s="159">
        <v>0.48013018980897848</v>
      </c>
      <c r="N114" s="159">
        <v>0.4773654313421854</v>
      </c>
      <c r="O114" s="159">
        <v>0.47559539649959132</v>
      </c>
      <c r="P114" s="159">
        <v>0.45983663239216499</v>
      </c>
      <c r="Q114" s="159">
        <v>0.45599257891367584</v>
      </c>
      <c r="R114" s="159">
        <v>0.44543120350347154</v>
      </c>
      <c r="S114" s="159">
        <v>0.44420019567045782</v>
      </c>
      <c r="T114" s="159">
        <v>0.43221455726704033</v>
      </c>
      <c r="U114" s="14">
        <v>1</v>
      </c>
      <c r="AE114" s="7">
        <v>7.3728659033010757</v>
      </c>
      <c r="AF114" s="7">
        <v>7.4022550293970513</v>
      </c>
      <c r="AG114" s="7">
        <v>7.3336548807287203</v>
      </c>
      <c r="AH114" s="7">
        <v>7.333588226671111</v>
      </c>
      <c r="AI114" s="7">
        <v>7.3705223580256387</v>
      </c>
      <c r="AJ114" s="7">
        <v>7.3610771137283075</v>
      </c>
      <c r="AK114" s="7">
        <v>7.3616963307149854</v>
      </c>
      <c r="AL114" s="7">
        <v>7.3447286770699032</v>
      </c>
      <c r="AM114" s="7">
        <v>7.371550667622329</v>
      </c>
      <c r="AN114" s="7">
        <v>7.3949895401683134</v>
      </c>
      <c r="AO114" s="7">
        <v>7.4217167636463754</v>
      </c>
      <c r="AP114" s="7">
        <v>7.5735378764397909</v>
      </c>
      <c r="AQ114" s="7">
        <v>7.4900466086983473</v>
      </c>
      <c r="AR114" s="7">
        <v>7.5020907312854446</v>
      </c>
      <c r="AS114" s="7">
        <v>7.4681477427874086</v>
      </c>
      <c r="AT114" s="7">
        <v>7.4799268711647873</v>
      </c>
      <c r="AW114" s="11" t="s">
        <v>253</v>
      </c>
      <c r="AX114" s="165">
        <f t="shared" si="62"/>
        <v>0.45763949148213279</v>
      </c>
      <c r="AY114" s="8">
        <f t="shared" si="63"/>
        <v>0.49683118575540053</v>
      </c>
      <c r="BA114" s="11" t="s">
        <v>317</v>
      </c>
      <c r="BB114" s="8">
        <v>0.46326700999060055</v>
      </c>
      <c r="BC114" s="8">
        <v>0.90448059361796218</v>
      </c>
      <c r="BF114" s="31" t="s">
        <v>252</v>
      </c>
      <c r="BG114" s="32" t="s">
        <v>253</v>
      </c>
      <c r="BH114" s="40">
        <f t="shared" si="64"/>
        <v>0.42433430292563978</v>
      </c>
      <c r="BI114" s="40">
        <f t="shared" si="64"/>
        <v>0.42678829495465376</v>
      </c>
      <c r="BJ114" s="40">
        <f t="shared" si="64"/>
        <v>0.4210601825408482</v>
      </c>
      <c r="BK114" s="40">
        <f t="shared" si="64"/>
        <v>0.42105461692703783</v>
      </c>
      <c r="BL114" s="40">
        <f t="shared" si="64"/>
        <v>0.42413861689514087</v>
      </c>
      <c r="BM114" s="40">
        <f t="shared" si="64"/>
        <v>0.42334993899631368</v>
      </c>
      <c r="BN114" s="40">
        <f t="shared" si="64"/>
        <v>0.42340164361470134</v>
      </c>
      <c r="BO114" s="40">
        <f t="shared" si="64"/>
        <v>0.42198484453533691</v>
      </c>
      <c r="BP114" s="40">
        <f t="shared" si="64"/>
        <v>0.42422448074646446</v>
      </c>
      <c r="BQ114" s="40">
        <f t="shared" si="64"/>
        <v>0.42618162660405423</v>
      </c>
      <c r="BR114" s="40">
        <f t="shared" si="64"/>
        <v>0.42841334976447232</v>
      </c>
      <c r="BS114" s="40">
        <f t="shared" si="64"/>
        <v>0.44109041268272253</v>
      </c>
      <c r="BT114" s="40">
        <f t="shared" si="64"/>
        <v>0.43411889182631203</v>
      </c>
      <c r="BU114" s="40">
        <f t="shared" si="64"/>
        <v>0.43512457606233468</v>
      </c>
      <c r="BV114" s="40">
        <f t="shared" si="64"/>
        <v>0.43229033652274862</v>
      </c>
      <c r="BW114" s="40">
        <f t="shared" si="40"/>
        <v>0.43327389374225977</v>
      </c>
      <c r="BY114" s="31" t="s">
        <v>252</v>
      </c>
      <c r="BZ114" s="32" t="s">
        <v>253</v>
      </c>
      <c r="CA114" s="40">
        <f t="shared" si="46"/>
        <v>-3.2604870358402482E-2</v>
      </c>
      <c r="CB114" s="40">
        <f t="shared" si="47"/>
        <v>-3.0556668709553314E-2</v>
      </c>
      <c r="CC114" s="40">
        <f t="shared" si="48"/>
        <v>-1.3348102340698664E-2</v>
      </c>
      <c r="CD114" s="40">
        <f t="shared" si="49"/>
        <v>-2.6308216611991231E-2</v>
      </c>
      <c r="CE114" s="40">
        <f t="shared" si="50"/>
        <v>-3.3854793262242722E-2</v>
      </c>
      <c r="CF114" s="40">
        <f t="shared" si="51"/>
        <v>-1.9662353572593327E-2</v>
      </c>
      <c r="CG114" s="40">
        <f t="shared" si="52"/>
        <v>-4.3233242172435737E-4</v>
      </c>
      <c r="CH114" s="40">
        <f t="shared" si="53"/>
        <v>2.9037698556493186E-2</v>
      </c>
      <c r="CI114" s="40">
        <f t="shared" si="54"/>
        <v>5.590570906251402E-2</v>
      </c>
      <c r="CJ114" s="40">
        <f t="shared" si="55"/>
        <v>5.1183804738131167E-2</v>
      </c>
      <c r="CK114" s="40">
        <f t="shared" si="56"/>
        <v>4.7182046735118999E-2</v>
      </c>
      <c r="CL114" s="40">
        <f t="shared" si="57"/>
        <v>1.8746219709442458E-2</v>
      </c>
      <c r="CM114" s="40">
        <f t="shared" si="58"/>
        <v>2.1873687087363813E-2</v>
      </c>
      <c r="CN114" s="40">
        <f t="shared" si="59"/>
        <v>1.0306627441136862E-2</v>
      </c>
      <c r="CO114" s="40">
        <f t="shared" si="60"/>
        <v>1.1909859147709201E-2</v>
      </c>
      <c r="CP114" s="40">
        <f t="shared" si="61"/>
        <v>-1.0593364752194412E-3</v>
      </c>
      <c r="CR114" s="11"/>
      <c r="CS114" s="40"/>
    </row>
    <row r="115" spans="3:97">
      <c r="C115" s="150" t="s">
        <v>254</v>
      </c>
      <c r="D115" s="151" t="s">
        <v>255</v>
      </c>
      <c r="E115" s="159">
        <v>0.56251208718391776</v>
      </c>
      <c r="F115" s="159">
        <v>0.57069705118505487</v>
      </c>
      <c r="G115" s="159">
        <v>0.58291853349580214</v>
      </c>
      <c r="H115" s="159">
        <v>0.59745942388907902</v>
      </c>
      <c r="I115" s="159">
        <v>0.60523560104547136</v>
      </c>
      <c r="J115" s="159">
        <v>0.60150692666609351</v>
      </c>
      <c r="K115" s="159">
        <v>0.61314461168901968</v>
      </c>
      <c r="L115" s="159">
        <v>0.62323461796498159</v>
      </c>
      <c r="M115" s="159">
        <v>0.61540474746068863</v>
      </c>
      <c r="N115" s="159">
        <v>0.61705944595340345</v>
      </c>
      <c r="O115" s="159">
        <v>0.63635048038991759</v>
      </c>
      <c r="P115" s="159">
        <v>0.64033972517190141</v>
      </c>
      <c r="Q115" s="159">
        <v>0.66939390552209777</v>
      </c>
      <c r="R115" s="159">
        <v>0.69452091632475699</v>
      </c>
      <c r="S115" s="159">
        <v>0.70497016008449209</v>
      </c>
      <c r="T115" s="159">
        <v>0.71288397586410768</v>
      </c>
      <c r="U115" s="14">
        <v>3</v>
      </c>
      <c r="AE115" s="7">
        <v>8.8969167922240437</v>
      </c>
      <c r="AF115" s="7">
        <v>8.9410622106847875</v>
      </c>
      <c r="AG115" s="7">
        <v>8.9838574619612661</v>
      </c>
      <c r="AH115" s="7">
        <v>9.0322782348418915</v>
      </c>
      <c r="AI115" s="7">
        <v>9.0453385542603115</v>
      </c>
      <c r="AJ115" s="7">
        <v>9.121933624741267</v>
      </c>
      <c r="AK115" s="7">
        <v>9.1364434712934131</v>
      </c>
      <c r="AL115" s="7">
        <v>9.1487964517132916</v>
      </c>
      <c r="AM115" s="7">
        <v>9.1743422753410577</v>
      </c>
      <c r="AN115" s="7">
        <v>9.2215989567388057</v>
      </c>
      <c r="AO115" s="7">
        <v>9.2259683131730164</v>
      </c>
      <c r="AP115" s="7">
        <v>9.2568865941876979</v>
      </c>
      <c r="AQ115" s="7">
        <v>9.3044842010090196</v>
      </c>
      <c r="AR115" s="7">
        <v>9.3476714995334742</v>
      </c>
      <c r="AS115" s="7">
        <v>9.3637529263599095</v>
      </c>
      <c r="AT115" s="7">
        <v>9.3950154743001377</v>
      </c>
      <c r="AW115" s="11" t="s">
        <v>255</v>
      </c>
      <c r="AX115" s="165">
        <f t="shared" si="62"/>
        <v>0.2881890761466247</v>
      </c>
      <c r="AY115" s="8">
        <f t="shared" si="63"/>
        <v>0.90993993437747311</v>
      </c>
      <c r="BA115" s="11" t="s">
        <v>128</v>
      </c>
      <c r="BB115" s="8">
        <v>0.46790880069041385</v>
      </c>
      <c r="BC115" s="8">
        <v>0.81176018437754682</v>
      </c>
      <c r="BF115" s="31" t="s">
        <v>254</v>
      </c>
      <c r="BG115" s="32" t="s">
        <v>255</v>
      </c>
      <c r="BH115" s="40">
        <f t="shared" si="64"/>
        <v>0.55159255215070768</v>
      </c>
      <c r="BI115" s="40">
        <f t="shared" si="64"/>
        <v>0.55527869459217982</v>
      </c>
      <c r="BJ115" s="40">
        <f t="shared" si="64"/>
        <v>0.55885209807376579</v>
      </c>
      <c r="BK115" s="40">
        <f t="shared" si="64"/>
        <v>0.56289523260929797</v>
      </c>
      <c r="BL115" s="40">
        <f t="shared" si="64"/>
        <v>0.56398576928073607</v>
      </c>
      <c r="BM115" s="40">
        <f t="shared" si="64"/>
        <v>0.57038145766589576</v>
      </c>
      <c r="BN115" s="40">
        <f t="shared" si="64"/>
        <v>0.57159302985299998</v>
      </c>
      <c r="BO115" s="40">
        <f t="shared" si="64"/>
        <v>0.57262450371805984</v>
      </c>
      <c r="BP115" s="40">
        <f t="shared" si="64"/>
        <v>0.57475757999097832</v>
      </c>
      <c r="BQ115" s="40">
        <f t="shared" si="64"/>
        <v>0.57870351288769029</v>
      </c>
      <c r="BR115" s="40">
        <f t="shared" si="64"/>
        <v>0.57906835414994684</v>
      </c>
      <c r="BS115" s="40">
        <f t="shared" si="64"/>
        <v>0.5816500306146728</v>
      </c>
      <c r="BT115" s="40">
        <f t="shared" si="64"/>
        <v>0.58562443078425319</v>
      </c>
      <c r="BU115" s="40">
        <f t="shared" si="64"/>
        <v>0.58923057021104508</v>
      </c>
      <c r="BV115" s="40">
        <f t="shared" si="64"/>
        <v>0.59057336935105242</v>
      </c>
      <c r="BW115" s="40">
        <f t="shared" si="40"/>
        <v>0.59318379210406147</v>
      </c>
      <c r="BY115" s="31" t="s">
        <v>254</v>
      </c>
      <c r="BZ115" s="32" t="s">
        <v>255</v>
      </c>
      <c r="CA115" s="40">
        <f t="shared" si="46"/>
        <v>1.0919535033210082E-2</v>
      </c>
      <c r="CB115" s="40">
        <f t="shared" si="47"/>
        <v>1.5418356592875049E-2</v>
      </c>
      <c r="CC115" s="40">
        <f t="shared" si="48"/>
        <v>2.4066435422036347E-2</v>
      </c>
      <c r="CD115" s="40">
        <f t="shared" si="49"/>
        <v>3.4564191279781054E-2</v>
      </c>
      <c r="CE115" s="40">
        <f t="shared" si="50"/>
        <v>4.124983176473529E-2</v>
      </c>
      <c r="CF115" s="40">
        <f t="shared" si="51"/>
        <v>3.1125469000197747E-2</v>
      </c>
      <c r="CG115" s="40">
        <f t="shared" si="52"/>
        <v>4.1551581836019702E-2</v>
      </c>
      <c r="CH115" s="40">
        <f t="shared" si="53"/>
        <v>5.0610114246921745E-2</v>
      </c>
      <c r="CI115" s="40">
        <f t="shared" si="54"/>
        <v>4.064716746971031E-2</v>
      </c>
      <c r="CJ115" s="40">
        <f t="shared" si="55"/>
        <v>3.8355933065713166E-2</v>
      </c>
      <c r="CK115" s="40">
        <f t="shared" si="56"/>
        <v>5.7282126239970754E-2</v>
      </c>
      <c r="CL115" s="40">
        <f t="shared" si="57"/>
        <v>5.8689694557228611E-2</v>
      </c>
      <c r="CM115" s="40">
        <f t="shared" si="58"/>
        <v>8.3769474737844574E-2</v>
      </c>
      <c r="CN115" s="40">
        <f t="shared" si="59"/>
        <v>0.10529034611371191</v>
      </c>
      <c r="CO115" s="40">
        <f t="shared" si="60"/>
        <v>0.11439679073343967</v>
      </c>
      <c r="CP115" s="40">
        <f t="shared" si="61"/>
        <v>0.11970018376004621</v>
      </c>
      <c r="CR115" s="11"/>
      <c r="CS115" s="40"/>
    </row>
    <row r="116" spans="3:97">
      <c r="C116" s="150" t="s">
        <v>256</v>
      </c>
      <c r="D116" s="151" t="s">
        <v>257</v>
      </c>
      <c r="E116" s="159">
        <v>0.46544437922046189</v>
      </c>
      <c r="F116" s="159">
        <v>0.46921540187153682</v>
      </c>
      <c r="G116" s="159">
        <v>0.46333400949979697</v>
      </c>
      <c r="H116" s="159">
        <v>0.47319856266561494</v>
      </c>
      <c r="I116" s="159">
        <v>0.49531617149641466</v>
      </c>
      <c r="J116" s="159">
        <v>0.51271255892882928</v>
      </c>
      <c r="K116" s="159">
        <v>0.52865826610449651</v>
      </c>
      <c r="L116" s="159">
        <v>0.54940232037485026</v>
      </c>
      <c r="M116" s="159">
        <v>0.56094782015549305</v>
      </c>
      <c r="N116" s="159">
        <v>0.56927405214028537</v>
      </c>
      <c r="O116" s="159">
        <v>0.56386316226365185</v>
      </c>
      <c r="P116" s="159">
        <v>0.56054313283556412</v>
      </c>
      <c r="Q116" s="159">
        <v>0.57185798021013023</v>
      </c>
      <c r="R116" s="159">
        <v>0.57590711657250859</v>
      </c>
      <c r="S116" s="159">
        <v>0.57815463826682034</v>
      </c>
      <c r="T116" s="159">
        <v>0.59292238768075178</v>
      </c>
      <c r="U116" s="14">
        <v>3</v>
      </c>
      <c r="AE116" s="7">
        <v>9.2071646161269243</v>
      </c>
      <c r="AF116" s="7">
        <v>9.2417639924333859</v>
      </c>
      <c r="AG116" s="7">
        <v>9.2927856167360794</v>
      </c>
      <c r="AH116" s="7">
        <v>9.326679358137989</v>
      </c>
      <c r="AI116" s="7">
        <v>9.3507786663292336</v>
      </c>
      <c r="AJ116" s="7">
        <v>9.4005082757428227</v>
      </c>
      <c r="AK116" s="7">
        <v>9.3884975550587058</v>
      </c>
      <c r="AL116" s="7">
        <v>9.3865969541973993</v>
      </c>
      <c r="AM116" s="7">
        <v>9.3898882602321443</v>
      </c>
      <c r="AN116" s="7">
        <v>9.419439223255873</v>
      </c>
      <c r="AO116" s="7">
        <v>9.4408569695741189</v>
      </c>
      <c r="AP116" s="7">
        <v>9.4780825586276425</v>
      </c>
      <c r="AQ116" s="7">
        <v>9.5008345524941085</v>
      </c>
      <c r="AR116" s="7">
        <v>9.5055153663723129</v>
      </c>
      <c r="AS116" s="7">
        <v>9.4277889446258882</v>
      </c>
      <c r="AT116" s="7">
        <v>9.4454486088172764</v>
      </c>
      <c r="AW116" s="11" t="s">
        <v>257</v>
      </c>
      <c r="AX116" s="165" t="e">
        <f t="shared" si="62"/>
        <v>#N/A</v>
      </c>
      <c r="AY116" s="8" t="e">
        <f t="shared" si="63"/>
        <v>#N/A</v>
      </c>
      <c r="BA116" s="11" t="s">
        <v>142</v>
      </c>
      <c r="BB116" s="8">
        <v>0.47556709264211117</v>
      </c>
      <c r="BC116" s="8">
        <v>0.9166451444745165</v>
      </c>
      <c r="BF116" s="31" t="s">
        <v>256</v>
      </c>
      <c r="BG116" s="32" t="s">
        <v>257</v>
      </c>
      <c r="BH116" s="40">
        <f t="shared" si="64"/>
        <v>0.57749824544659822</v>
      </c>
      <c r="BI116" s="40">
        <f t="shared" si="64"/>
        <v>0.58038729336818773</v>
      </c>
      <c r="BJ116" s="40">
        <f t="shared" si="64"/>
        <v>0.58464759899746266</v>
      </c>
      <c r="BK116" s="40">
        <f t="shared" si="64"/>
        <v>0.58747772640452212</v>
      </c>
      <c r="BL116" s="40">
        <f t="shared" si="64"/>
        <v>0.58949001863849104</v>
      </c>
      <c r="BM116" s="40">
        <f t="shared" si="64"/>
        <v>0.59364244102452568</v>
      </c>
      <c r="BN116" s="40">
        <f t="shared" si="64"/>
        <v>0.59263954584740197</v>
      </c>
      <c r="BO116" s="40">
        <f t="shared" si="64"/>
        <v>0.59248084567548287</v>
      </c>
      <c r="BP116" s="40">
        <f t="shared" si="64"/>
        <v>0.59275566972938409</v>
      </c>
      <c r="BQ116" s="40">
        <f t="shared" si="64"/>
        <v>0.5952231751418654</v>
      </c>
      <c r="BR116" s="40">
        <f t="shared" si="64"/>
        <v>0.59701155695943897</v>
      </c>
      <c r="BS116" s="40">
        <f t="shared" si="64"/>
        <v>0.60011989364540819</v>
      </c>
      <c r="BT116" s="40">
        <f t="shared" si="64"/>
        <v>0.6020196851332581</v>
      </c>
      <c r="BU116" s="40">
        <f t="shared" si="64"/>
        <v>0.60241053309208814</v>
      </c>
      <c r="BV116" s="40">
        <f t="shared" si="64"/>
        <v>0.59592037687626165</v>
      </c>
      <c r="BW116" s="40">
        <f t="shared" si="64"/>
        <v>0.59739495883624261</v>
      </c>
      <c r="BY116" s="31" t="s">
        <v>256</v>
      </c>
      <c r="BZ116" s="32" t="s">
        <v>257</v>
      </c>
      <c r="CA116" s="40">
        <f t="shared" si="46"/>
        <v>-0.11205386622613633</v>
      </c>
      <c r="CB116" s="40">
        <f t="shared" si="47"/>
        <v>-0.11117189149665091</v>
      </c>
      <c r="CC116" s="40">
        <f t="shared" si="48"/>
        <v>-0.12131358949766569</v>
      </c>
      <c r="CD116" s="40">
        <f t="shared" si="49"/>
        <v>-0.11427916373890717</v>
      </c>
      <c r="CE116" s="40">
        <f t="shared" si="50"/>
        <v>-9.4173847142076383E-2</v>
      </c>
      <c r="CF116" s="40">
        <f t="shared" si="51"/>
        <v>-8.0929882095696404E-2</v>
      </c>
      <c r="CG116" s="40">
        <f t="shared" si="52"/>
        <v>-6.3981279742905461E-2</v>
      </c>
      <c r="CH116" s="40">
        <f t="shared" si="53"/>
        <v>-4.3078525300632609E-2</v>
      </c>
      <c r="CI116" s="40">
        <f t="shared" si="54"/>
        <v>-3.1807849573891045E-2</v>
      </c>
      <c r="CJ116" s="40">
        <f t="shared" si="55"/>
        <v>-2.5949123001580032E-2</v>
      </c>
      <c r="CK116" s="40">
        <f t="shared" si="56"/>
        <v>-3.314839469578712E-2</v>
      </c>
      <c r="CL116" s="40">
        <f t="shared" si="57"/>
        <v>-3.9576760809844069E-2</v>
      </c>
      <c r="CM116" s="40">
        <f t="shared" si="58"/>
        <v>-3.0161704923127863E-2</v>
      </c>
      <c r="CN116" s="40">
        <f t="shared" si="59"/>
        <v>-2.6503416519579548E-2</v>
      </c>
      <c r="CO116" s="40">
        <f t="shared" si="60"/>
        <v>-1.7765738609441306E-2</v>
      </c>
      <c r="CP116" s="40">
        <f t="shared" si="61"/>
        <v>-4.4725711554908232E-3</v>
      </c>
      <c r="CR116" s="11"/>
      <c r="CS116" s="40"/>
    </row>
    <row r="117" spans="3:97">
      <c r="C117" s="150" t="s">
        <v>258</v>
      </c>
      <c r="D117" s="151" t="s">
        <v>259</v>
      </c>
      <c r="E117" s="159" t="e">
        <v>#N/A</v>
      </c>
      <c r="F117" s="159" t="e">
        <v>#N/A</v>
      </c>
      <c r="G117" s="159" t="e">
        <v>#N/A</v>
      </c>
      <c r="H117" s="159" t="e">
        <v>#N/A</v>
      </c>
      <c r="I117" s="159" t="e">
        <v>#N/A</v>
      </c>
      <c r="J117" s="159" t="e">
        <v>#N/A</v>
      </c>
      <c r="K117" s="159" t="e">
        <v>#N/A</v>
      </c>
      <c r="L117" s="159" t="e">
        <v>#N/A</v>
      </c>
      <c r="M117" s="159" t="e">
        <v>#N/A</v>
      </c>
      <c r="N117" s="159" t="e">
        <v>#N/A</v>
      </c>
      <c r="O117" s="159" t="e">
        <v>#N/A</v>
      </c>
      <c r="P117" s="159" t="e">
        <v>#N/A</v>
      </c>
      <c r="Q117" s="159" t="e">
        <v>#N/A</v>
      </c>
      <c r="R117" s="159" t="e">
        <v>#N/A</v>
      </c>
      <c r="S117" s="159" t="e">
        <v>#N/A</v>
      </c>
      <c r="T117" s="159" t="e">
        <v>#N/A</v>
      </c>
      <c r="U117" s="14">
        <v>2</v>
      </c>
      <c r="AE117" s="7">
        <v>7.9991001850542034</v>
      </c>
      <c r="AF117" s="7">
        <v>7.9689186445453792</v>
      </c>
      <c r="AG117" s="7">
        <v>7.8972551964348385</v>
      </c>
      <c r="AH117" s="7">
        <v>7.9244520940351419</v>
      </c>
      <c r="AI117" s="7">
        <v>7.9442618768155233</v>
      </c>
      <c r="AJ117" s="7">
        <v>7.9924467092113813</v>
      </c>
      <c r="AK117" s="7">
        <v>8.0010765546442055</v>
      </c>
      <c r="AL117" s="7">
        <v>8.0122023112383918</v>
      </c>
      <c r="AM117" s="7">
        <v>8.0132377410592142</v>
      </c>
      <c r="AN117" s="7">
        <v>7.9699751545632793</v>
      </c>
      <c r="AO117" s="7">
        <v>7.996949379913624</v>
      </c>
      <c r="AP117" s="7">
        <v>7.9915202851403837</v>
      </c>
      <c r="AQ117" s="7">
        <v>7.9886697335144472</v>
      </c>
      <c r="AR117" s="7">
        <v>7.956774555319563</v>
      </c>
      <c r="AS117" s="7">
        <v>7.938821111312401</v>
      </c>
      <c r="AT117" s="7">
        <v>7.9400359170540753</v>
      </c>
      <c r="AW117" s="11" t="s">
        <v>259</v>
      </c>
      <c r="AX117" s="165" t="e">
        <f t="shared" si="62"/>
        <v>#N/A</v>
      </c>
      <c r="AY117" s="8" t="e">
        <f t="shared" si="63"/>
        <v>#N/A</v>
      </c>
      <c r="BA117" s="11" t="s">
        <v>124</v>
      </c>
      <c r="BB117" s="8">
        <v>0.48081865191084294</v>
      </c>
      <c r="BC117" s="8">
        <v>0.90946668719506707</v>
      </c>
      <c r="BF117" s="31" t="s">
        <v>258</v>
      </c>
      <c r="BG117" s="32" t="s">
        <v>259</v>
      </c>
      <c r="BH117" s="40">
        <f t="shared" si="64"/>
        <v>0.47662486545202598</v>
      </c>
      <c r="BI117" s="40">
        <f t="shared" si="64"/>
        <v>0.4741047068195392</v>
      </c>
      <c r="BJ117" s="40">
        <f t="shared" si="64"/>
        <v>0.468120808902309</v>
      </c>
      <c r="BK117" s="40">
        <f t="shared" si="64"/>
        <v>0.47039174985193433</v>
      </c>
      <c r="BL117" s="40">
        <f t="shared" si="64"/>
        <v>0.47204586671409621</v>
      </c>
      <c r="BM117" s="40">
        <f t="shared" si="64"/>
        <v>0.47606930021915039</v>
      </c>
      <c r="BN117" s="40">
        <f t="shared" si="64"/>
        <v>0.47678989231279112</v>
      </c>
      <c r="BO117" s="40">
        <f t="shared" si="64"/>
        <v>0.47771889298840575</v>
      </c>
      <c r="BP117" s="40">
        <f t="shared" si="64"/>
        <v>0.47780535137844438</v>
      </c>
      <c r="BQ117" s="40">
        <f t="shared" si="64"/>
        <v>0.47419292540603386</v>
      </c>
      <c r="BR117" s="40">
        <f t="shared" si="64"/>
        <v>0.47644527322278762</v>
      </c>
      <c r="BS117" s="40">
        <f t="shared" si="64"/>
        <v>0.47599194380922205</v>
      </c>
      <c r="BT117" s="40">
        <f t="shared" si="64"/>
        <v>0.4757539227484564</v>
      </c>
      <c r="BU117" s="40">
        <f t="shared" si="64"/>
        <v>0.47309067536918348</v>
      </c>
      <c r="BV117" s="40">
        <f t="shared" si="64"/>
        <v>0.47159156279458547</v>
      </c>
      <c r="BW117" s="40">
        <f t="shared" si="64"/>
        <v>0.4716929990740153</v>
      </c>
      <c r="BY117" s="31" t="s">
        <v>258</v>
      </c>
      <c r="BZ117" s="32" t="s">
        <v>259</v>
      </c>
      <c r="CA117" s="40" t="e">
        <f t="shared" si="46"/>
        <v>#N/A</v>
      </c>
      <c r="CB117" s="40" t="e">
        <f t="shared" si="47"/>
        <v>#N/A</v>
      </c>
      <c r="CC117" s="40" t="e">
        <f t="shared" si="48"/>
        <v>#N/A</v>
      </c>
      <c r="CD117" s="40" t="e">
        <f t="shared" si="49"/>
        <v>#N/A</v>
      </c>
      <c r="CE117" s="40" t="e">
        <f t="shared" si="50"/>
        <v>#N/A</v>
      </c>
      <c r="CF117" s="40" t="e">
        <f t="shared" si="51"/>
        <v>#N/A</v>
      </c>
      <c r="CG117" s="40" t="e">
        <f t="shared" si="52"/>
        <v>#N/A</v>
      </c>
      <c r="CH117" s="40" t="e">
        <f t="shared" si="53"/>
        <v>#N/A</v>
      </c>
      <c r="CI117" s="40" t="e">
        <f t="shared" si="54"/>
        <v>#N/A</v>
      </c>
      <c r="CJ117" s="40" t="e">
        <f t="shared" si="55"/>
        <v>#N/A</v>
      </c>
      <c r="CK117" s="40" t="e">
        <f t="shared" si="56"/>
        <v>#N/A</v>
      </c>
      <c r="CL117" s="40" t="e">
        <f t="shared" si="57"/>
        <v>#N/A</v>
      </c>
      <c r="CM117" s="40" t="e">
        <f t="shared" si="58"/>
        <v>#N/A</v>
      </c>
      <c r="CN117" s="40" t="e">
        <f t="shared" si="59"/>
        <v>#N/A</v>
      </c>
      <c r="CO117" s="40" t="e">
        <f t="shared" si="60"/>
        <v>#N/A</v>
      </c>
      <c r="CP117" s="40" t="e">
        <f t="shared" si="61"/>
        <v>#N/A</v>
      </c>
      <c r="CR117" s="11"/>
      <c r="CS117" s="40"/>
    </row>
    <row r="118" spans="3:97">
      <c r="C118" s="150" t="s">
        <v>260</v>
      </c>
      <c r="D118" s="151" t="s">
        <v>261</v>
      </c>
      <c r="E118" s="159" t="e">
        <v>#N/A</v>
      </c>
      <c r="F118" s="159" t="e">
        <v>#N/A</v>
      </c>
      <c r="G118" s="159" t="e">
        <v>#N/A</v>
      </c>
      <c r="H118" s="159" t="e">
        <v>#N/A</v>
      </c>
      <c r="I118" s="159" t="e">
        <v>#N/A</v>
      </c>
      <c r="J118" s="159" t="e">
        <v>#N/A</v>
      </c>
      <c r="K118" s="159" t="e">
        <v>#N/A</v>
      </c>
      <c r="L118" s="159" t="e">
        <v>#N/A</v>
      </c>
      <c r="M118" s="159" t="e">
        <v>#N/A</v>
      </c>
      <c r="N118" s="159" t="e">
        <v>#N/A</v>
      </c>
      <c r="O118" s="159" t="e">
        <v>#N/A</v>
      </c>
      <c r="P118" s="159" t="e">
        <v>#N/A</v>
      </c>
      <c r="Q118" s="159" t="e">
        <v>#N/A</v>
      </c>
      <c r="R118" s="159" t="e">
        <v>#N/A</v>
      </c>
      <c r="S118" s="159" t="e">
        <v>#N/A</v>
      </c>
      <c r="T118" s="159" t="e">
        <v>#N/A</v>
      </c>
      <c r="U118" s="14">
        <v>2</v>
      </c>
      <c r="AE118" s="7">
        <v>7.524004183899331</v>
      </c>
      <c r="AF118" s="7">
        <v>7.4719831074827257</v>
      </c>
      <c r="AG118" s="7">
        <v>7.4892361569495272</v>
      </c>
      <c r="AH118" s="7">
        <v>7.4231177729512368</v>
      </c>
      <c r="AI118" s="7">
        <v>7.3901003560924918</v>
      </c>
      <c r="AJ118" s="7">
        <v>7.412916494403432</v>
      </c>
      <c r="AK118" s="7">
        <v>7.4743643447196657</v>
      </c>
      <c r="AL118" s="7">
        <v>7.5517876145638292</v>
      </c>
      <c r="AM118" s="7">
        <v>7.618516887472353</v>
      </c>
      <c r="AN118" s="7">
        <v>7.6924775719902012</v>
      </c>
      <c r="AO118" s="7">
        <v>7.7672420129732425</v>
      </c>
      <c r="AP118" s="7">
        <v>7.8166705420585538</v>
      </c>
      <c r="AQ118" s="7">
        <v>7.8492946612674253</v>
      </c>
      <c r="AR118" s="7">
        <v>7.9259785935691376</v>
      </c>
      <c r="AS118" s="7">
        <v>7.8601433981459703</v>
      </c>
      <c r="AT118" s="7">
        <v>7.897301652802498</v>
      </c>
      <c r="AW118" s="11" t="s">
        <v>261</v>
      </c>
      <c r="AX118" s="165" t="e">
        <f t="shared" si="62"/>
        <v>#N/A</v>
      </c>
      <c r="AY118" s="8" t="e">
        <f t="shared" si="63"/>
        <v>#N/A</v>
      </c>
      <c r="BA118" s="11" t="s">
        <v>395</v>
      </c>
      <c r="BB118" s="8">
        <v>0.48336715052448881</v>
      </c>
      <c r="BC118" s="8">
        <v>0.8601700252724821</v>
      </c>
      <c r="BF118" s="31" t="s">
        <v>260</v>
      </c>
      <c r="BG118" s="32" t="s">
        <v>261</v>
      </c>
      <c r="BH118" s="40">
        <f t="shared" si="64"/>
        <v>0.43695434935559418</v>
      </c>
      <c r="BI118" s="40">
        <f t="shared" si="64"/>
        <v>0.43261058947480757</v>
      </c>
      <c r="BJ118" s="40">
        <f t="shared" si="64"/>
        <v>0.43405121910528555</v>
      </c>
      <c r="BK118" s="40">
        <f t="shared" si="64"/>
        <v>0.42853033404142826</v>
      </c>
      <c r="BL118" s="40">
        <f t="shared" si="64"/>
        <v>0.42577337973372309</v>
      </c>
      <c r="BM118" s="40">
        <f t="shared" si="64"/>
        <v>0.42767852728268663</v>
      </c>
      <c r="BN118" s="40">
        <f t="shared" si="64"/>
        <v>0.43280942278409207</v>
      </c>
      <c r="BO118" s="40">
        <f t="shared" si="64"/>
        <v>0.43927426581607976</v>
      </c>
      <c r="BP118" s="40">
        <f t="shared" si="64"/>
        <v>0.44484616010394151</v>
      </c>
      <c r="BQ118" s="40">
        <f t="shared" si="64"/>
        <v>0.45102187726118181</v>
      </c>
      <c r="BR118" s="40">
        <f t="shared" si="64"/>
        <v>0.4572647080832658</v>
      </c>
      <c r="BS118" s="40">
        <f t="shared" si="64"/>
        <v>0.46139199026188926</v>
      </c>
      <c r="BT118" s="40">
        <f t="shared" si="64"/>
        <v>0.46411610421583005</v>
      </c>
      <c r="BU118" s="40">
        <f t="shared" si="64"/>
        <v>0.47051921256302298</v>
      </c>
      <c r="BV118" s="40">
        <f t="shared" si="64"/>
        <v>0.4650219737451885</v>
      </c>
      <c r="BW118" s="40">
        <f t="shared" si="64"/>
        <v>0.46812468800900864</v>
      </c>
      <c r="BY118" s="31" t="s">
        <v>260</v>
      </c>
      <c r="BZ118" s="32" t="s">
        <v>261</v>
      </c>
      <c r="CA118" s="40" t="e">
        <f t="shared" si="46"/>
        <v>#N/A</v>
      </c>
      <c r="CB118" s="40" t="e">
        <f t="shared" si="47"/>
        <v>#N/A</v>
      </c>
      <c r="CC118" s="40" t="e">
        <f t="shared" si="48"/>
        <v>#N/A</v>
      </c>
      <c r="CD118" s="40" t="e">
        <f t="shared" si="49"/>
        <v>#N/A</v>
      </c>
      <c r="CE118" s="40" t="e">
        <f t="shared" si="50"/>
        <v>#N/A</v>
      </c>
      <c r="CF118" s="40" t="e">
        <f t="shared" si="51"/>
        <v>#N/A</v>
      </c>
      <c r="CG118" s="40" t="e">
        <f t="shared" si="52"/>
        <v>#N/A</v>
      </c>
      <c r="CH118" s="40" t="e">
        <f t="shared" si="53"/>
        <v>#N/A</v>
      </c>
      <c r="CI118" s="40" t="e">
        <f t="shared" si="54"/>
        <v>#N/A</v>
      </c>
      <c r="CJ118" s="40" t="e">
        <f t="shared" si="55"/>
        <v>#N/A</v>
      </c>
      <c r="CK118" s="40" t="e">
        <f t="shared" si="56"/>
        <v>#N/A</v>
      </c>
      <c r="CL118" s="40" t="e">
        <f t="shared" si="57"/>
        <v>#N/A</v>
      </c>
      <c r="CM118" s="40" t="e">
        <f t="shared" si="58"/>
        <v>#N/A</v>
      </c>
      <c r="CN118" s="40" t="e">
        <f t="shared" si="59"/>
        <v>#N/A</v>
      </c>
      <c r="CO118" s="40" t="e">
        <f t="shared" si="60"/>
        <v>#N/A</v>
      </c>
      <c r="CP118" s="40" t="e">
        <f t="shared" si="61"/>
        <v>#N/A</v>
      </c>
      <c r="CR118" s="11"/>
      <c r="CS118" s="40"/>
    </row>
    <row r="119" spans="3:97">
      <c r="C119" s="150" t="s">
        <v>262</v>
      </c>
      <c r="D119" s="151" t="s">
        <v>263</v>
      </c>
      <c r="E119" s="159" t="e">
        <v>#N/A</v>
      </c>
      <c r="F119" s="159" t="e">
        <v>#N/A</v>
      </c>
      <c r="G119" s="159" t="e">
        <v>#N/A</v>
      </c>
      <c r="H119" s="159" t="e">
        <v>#N/A</v>
      </c>
      <c r="I119" s="159" t="e">
        <v>#N/A</v>
      </c>
      <c r="J119" s="159" t="e">
        <v>#N/A</v>
      </c>
      <c r="K119" s="159" t="e">
        <v>#N/A</v>
      </c>
      <c r="L119" s="159" t="e">
        <v>#N/A</v>
      </c>
      <c r="M119" s="159" t="e">
        <v>#N/A</v>
      </c>
      <c r="N119" s="159" t="e">
        <v>#N/A</v>
      </c>
      <c r="O119" s="159" t="e">
        <v>#N/A</v>
      </c>
      <c r="P119" s="159" t="e">
        <v>#N/A</v>
      </c>
      <c r="Q119" s="159" t="e">
        <v>#N/A</v>
      </c>
      <c r="R119" s="159" t="e">
        <v>#N/A</v>
      </c>
      <c r="S119" s="159" t="e">
        <v>#N/A</v>
      </c>
      <c r="T119" s="159" t="e">
        <v>#N/A</v>
      </c>
      <c r="U119" s="14">
        <v>4</v>
      </c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W119" s="11" t="s">
        <v>263</v>
      </c>
      <c r="AX119" s="165" t="e">
        <f t="shared" si="62"/>
        <v>#DIV/0!</v>
      </c>
      <c r="AY119" s="8" t="e">
        <f t="shared" si="63"/>
        <v>#DIV/0!</v>
      </c>
      <c r="BA119" s="11" t="s">
        <v>247</v>
      </c>
      <c r="BB119" s="8">
        <v>0.49254187219692475</v>
      </c>
      <c r="BC119" s="8">
        <v>0.94830452143723742</v>
      </c>
      <c r="BF119" s="31" t="s">
        <v>262</v>
      </c>
      <c r="BG119" s="32" t="s">
        <v>263</v>
      </c>
      <c r="BH119" s="40">
        <f t="shared" si="64"/>
        <v>-0.1913</v>
      </c>
      <c r="BI119" s="40">
        <f t="shared" si="64"/>
        <v>-0.1913</v>
      </c>
      <c r="BJ119" s="40">
        <f t="shared" si="64"/>
        <v>-0.1913</v>
      </c>
      <c r="BK119" s="40">
        <f t="shared" si="64"/>
        <v>-0.1913</v>
      </c>
      <c r="BL119" s="40">
        <f t="shared" si="64"/>
        <v>-0.1913</v>
      </c>
      <c r="BM119" s="40">
        <f t="shared" si="64"/>
        <v>-0.1913</v>
      </c>
      <c r="BN119" s="40">
        <f t="shared" si="64"/>
        <v>-0.1913</v>
      </c>
      <c r="BO119" s="40">
        <f t="shared" si="64"/>
        <v>-0.1913</v>
      </c>
      <c r="BP119" s="40">
        <f t="shared" si="64"/>
        <v>-0.1913</v>
      </c>
      <c r="BQ119" s="40">
        <f t="shared" si="64"/>
        <v>-0.1913</v>
      </c>
      <c r="BR119" s="40">
        <f t="shared" si="64"/>
        <v>-0.1913</v>
      </c>
      <c r="BS119" s="40">
        <f t="shared" si="64"/>
        <v>-0.1913</v>
      </c>
      <c r="BT119" s="40">
        <f t="shared" si="64"/>
        <v>-0.1913</v>
      </c>
      <c r="BU119" s="40">
        <f t="shared" si="64"/>
        <v>-0.1913</v>
      </c>
      <c r="BV119" s="40">
        <f t="shared" si="64"/>
        <v>-0.1913</v>
      </c>
      <c r="BW119" s="40">
        <f t="shared" si="64"/>
        <v>-0.1913</v>
      </c>
      <c r="BY119" s="31" t="s">
        <v>262</v>
      </c>
      <c r="BZ119" s="32" t="s">
        <v>263</v>
      </c>
      <c r="CA119" s="40" t="e">
        <f t="shared" si="46"/>
        <v>#N/A</v>
      </c>
      <c r="CB119" s="40" t="e">
        <f t="shared" si="47"/>
        <v>#N/A</v>
      </c>
      <c r="CC119" s="40" t="e">
        <f t="shared" si="48"/>
        <v>#N/A</v>
      </c>
      <c r="CD119" s="40" t="e">
        <f t="shared" si="49"/>
        <v>#N/A</v>
      </c>
      <c r="CE119" s="40" t="e">
        <f t="shared" si="50"/>
        <v>#N/A</v>
      </c>
      <c r="CF119" s="40" t="e">
        <f t="shared" si="51"/>
        <v>#N/A</v>
      </c>
      <c r="CG119" s="40" t="e">
        <f t="shared" si="52"/>
        <v>#N/A</v>
      </c>
      <c r="CH119" s="40" t="e">
        <f t="shared" si="53"/>
        <v>#N/A</v>
      </c>
      <c r="CI119" s="40" t="e">
        <f t="shared" si="54"/>
        <v>#N/A</v>
      </c>
      <c r="CJ119" s="40" t="e">
        <f t="shared" si="55"/>
        <v>#N/A</v>
      </c>
      <c r="CK119" s="40" t="e">
        <f t="shared" si="56"/>
        <v>#N/A</v>
      </c>
      <c r="CL119" s="40" t="e">
        <f t="shared" si="57"/>
        <v>#N/A</v>
      </c>
      <c r="CM119" s="40" t="e">
        <f t="shared" si="58"/>
        <v>#N/A</v>
      </c>
      <c r="CN119" s="40" t="e">
        <f t="shared" si="59"/>
        <v>#N/A</v>
      </c>
      <c r="CO119" s="40" t="e">
        <f t="shared" si="60"/>
        <v>#N/A</v>
      </c>
      <c r="CP119" s="40" t="e">
        <f t="shared" si="61"/>
        <v>#N/A</v>
      </c>
      <c r="CR119" s="11"/>
      <c r="CS119" s="40"/>
    </row>
    <row r="120" spans="3:97">
      <c r="C120" s="150" t="s">
        <v>264</v>
      </c>
      <c r="D120" s="151" t="s">
        <v>603</v>
      </c>
      <c r="E120" s="159">
        <v>0.45527790593209277</v>
      </c>
      <c r="F120" s="159">
        <v>0.4609580297798046</v>
      </c>
      <c r="G120" s="159">
        <v>0.45625217083404251</v>
      </c>
      <c r="H120" s="159">
        <v>0.45171863288120834</v>
      </c>
      <c r="I120" s="159">
        <v>0.45840250733223459</v>
      </c>
      <c r="J120" s="159">
        <v>0.46523984418933828</v>
      </c>
      <c r="K120" s="159">
        <v>0.47423199555190398</v>
      </c>
      <c r="L120" s="159">
        <v>0.48521422774011475</v>
      </c>
      <c r="M120" s="159">
        <v>0.51497442023871454</v>
      </c>
      <c r="N120" s="159">
        <v>0.51358402788277691</v>
      </c>
      <c r="O120" s="159">
        <v>0.52763602726056302</v>
      </c>
      <c r="P120" s="159">
        <v>0.55694082394796107</v>
      </c>
      <c r="Q120" s="159">
        <v>0.59376440777919415</v>
      </c>
      <c r="R120" s="159">
        <v>0.60850796783573258</v>
      </c>
      <c r="S120" s="159">
        <v>0.61175624029020281</v>
      </c>
      <c r="T120" s="159">
        <v>0.63202190563119964</v>
      </c>
      <c r="U120" s="14">
        <v>2</v>
      </c>
      <c r="AE120" s="7">
        <v>8.7627458584214715</v>
      </c>
      <c r="AF120" s="7">
        <v>8.7692882301298365</v>
      </c>
      <c r="AG120" s="7">
        <v>8.7783363802721635</v>
      </c>
      <c r="AH120" s="7">
        <v>8.8064849141105412</v>
      </c>
      <c r="AI120" s="7">
        <v>8.8443229824164415</v>
      </c>
      <c r="AJ120" s="7">
        <v>8.8848002324420445</v>
      </c>
      <c r="AK120" s="7">
        <v>8.8351494656867935</v>
      </c>
      <c r="AL120" s="7">
        <v>8.8408942443779157</v>
      </c>
      <c r="AM120" s="7">
        <v>8.8664300784981211</v>
      </c>
      <c r="AN120" s="7">
        <v>8.9046280483428806</v>
      </c>
      <c r="AO120" s="7">
        <v>8.9432968402243009</v>
      </c>
      <c r="AP120" s="7">
        <v>8.9808232274826096</v>
      </c>
      <c r="AQ120" s="7">
        <v>9.0371796109373044</v>
      </c>
      <c r="AR120" s="7">
        <v>9.0833261550648619</v>
      </c>
      <c r="AS120" s="7">
        <v>9.0757422606533211</v>
      </c>
      <c r="AT120" s="7">
        <v>9.0988756857072115</v>
      </c>
      <c r="AW120" s="11" t="s">
        <v>603</v>
      </c>
      <c r="AX120" s="165">
        <f t="shared" si="62"/>
        <v>0.41289723283134261</v>
      </c>
      <c r="AY120" s="8">
        <f t="shared" si="63"/>
        <v>0.85547889865617321</v>
      </c>
      <c r="BA120" s="156" t="s">
        <v>56</v>
      </c>
      <c r="BB120" s="152">
        <v>0.51015654546141553</v>
      </c>
      <c r="BC120" s="152">
        <v>0.90064741523115754</v>
      </c>
      <c r="BF120" s="31" t="s">
        <v>264</v>
      </c>
      <c r="BG120" s="32" t="s">
        <v>603</v>
      </c>
      <c r="BH120" s="40">
        <f t="shared" si="64"/>
        <v>0.54038927917819291</v>
      </c>
      <c r="BI120" s="40">
        <f t="shared" si="64"/>
        <v>0.54093556721584135</v>
      </c>
      <c r="BJ120" s="40">
        <f t="shared" si="64"/>
        <v>0.54169108775272568</v>
      </c>
      <c r="BK120" s="40">
        <f t="shared" si="64"/>
        <v>0.54404149032823024</v>
      </c>
      <c r="BL120" s="40">
        <f t="shared" si="64"/>
        <v>0.54720096903177284</v>
      </c>
      <c r="BM120" s="40">
        <f t="shared" si="64"/>
        <v>0.55058081940891068</v>
      </c>
      <c r="BN120" s="40">
        <f t="shared" si="64"/>
        <v>0.54643498038484728</v>
      </c>
      <c r="BO120" s="40">
        <f t="shared" si="64"/>
        <v>0.546914669405556</v>
      </c>
      <c r="BP120" s="40">
        <f t="shared" si="64"/>
        <v>0.54904691155459318</v>
      </c>
      <c r="BQ120" s="40">
        <f t="shared" si="64"/>
        <v>0.55223644203663058</v>
      </c>
      <c r="BR120" s="40">
        <f t="shared" si="64"/>
        <v>0.55546528615872914</v>
      </c>
      <c r="BS120" s="40">
        <f t="shared" ref="BS120:BW170" si="65">$BI$3 + AP120*$BK$3</f>
        <v>0.55859873949479788</v>
      </c>
      <c r="BT120" s="40">
        <f t="shared" si="65"/>
        <v>0.56330449751326495</v>
      </c>
      <c r="BU120" s="40">
        <f t="shared" si="65"/>
        <v>0.56715773394791602</v>
      </c>
      <c r="BV120" s="40">
        <f t="shared" si="65"/>
        <v>0.56652447876455236</v>
      </c>
      <c r="BW120" s="40">
        <f t="shared" si="65"/>
        <v>0.56845611975655219</v>
      </c>
      <c r="BY120" s="31" t="s">
        <v>264</v>
      </c>
      <c r="BZ120" s="32" t="s">
        <v>603</v>
      </c>
      <c r="CA120" s="40">
        <f t="shared" si="46"/>
        <v>-8.511137324610013E-2</v>
      </c>
      <c r="CB120" s="40">
        <f t="shared" si="47"/>
        <v>-7.997753743603675E-2</v>
      </c>
      <c r="CC120" s="40">
        <f t="shared" si="48"/>
        <v>-8.5438916918683161E-2</v>
      </c>
      <c r="CD120" s="40">
        <f t="shared" si="49"/>
        <v>-9.23228574470219E-2</v>
      </c>
      <c r="CE120" s="40">
        <f t="shared" si="50"/>
        <v>-8.8798461699538256E-2</v>
      </c>
      <c r="CF120" s="40">
        <f t="shared" si="51"/>
        <v>-8.5340975219572401E-2</v>
      </c>
      <c r="CG120" s="40">
        <f t="shared" si="52"/>
        <v>-7.2202984832943296E-2</v>
      </c>
      <c r="CH120" s="40">
        <f t="shared" si="53"/>
        <v>-6.1700441665441252E-2</v>
      </c>
      <c r="CI120" s="40">
        <f t="shared" si="54"/>
        <v>-3.4072491315878639E-2</v>
      </c>
      <c r="CJ120" s="40">
        <f t="shared" si="55"/>
        <v>-3.8652414153853676E-2</v>
      </c>
      <c r="CK120" s="40">
        <f t="shared" si="56"/>
        <v>-2.782925889816612E-2</v>
      </c>
      <c r="CL120" s="40">
        <f t="shared" si="57"/>
        <v>-1.6579155468368079E-3</v>
      </c>
      <c r="CM120" s="40">
        <f t="shared" si="58"/>
        <v>3.0459910265929202E-2</v>
      </c>
      <c r="CN120" s="40">
        <f t="shared" si="59"/>
        <v>4.1350233887816557E-2</v>
      </c>
      <c r="CO120" s="40">
        <f t="shared" si="60"/>
        <v>4.5231761525650449E-2</v>
      </c>
      <c r="CP120" s="40">
        <f t="shared" si="61"/>
        <v>6.3565785874647451E-2</v>
      </c>
      <c r="CR120" s="11"/>
      <c r="CS120" s="40"/>
    </row>
    <row r="121" spans="3:97">
      <c r="C121" s="150" t="s">
        <v>266</v>
      </c>
      <c r="D121" s="151" t="s">
        <v>267</v>
      </c>
      <c r="E121" s="159">
        <v>0.46385888808432807</v>
      </c>
      <c r="F121" s="159">
        <v>0.45697566893052455</v>
      </c>
      <c r="G121" s="159">
        <v>0.49172917327725119</v>
      </c>
      <c r="H121" s="159">
        <v>0.51014451368508251</v>
      </c>
      <c r="I121" s="159">
        <v>0.52834724094451602</v>
      </c>
      <c r="J121" s="159">
        <v>0.53870422904181503</v>
      </c>
      <c r="K121" s="159">
        <v>0.54500957814514561</v>
      </c>
      <c r="L121" s="159">
        <v>0.55940640222975024</v>
      </c>
      <c r="M121" s="159">
        <v>0.56189411617875884</v>
      </c>
      <c r="N121" s="159">
        <v>0.54884375921348005</v>
      </c>
      <c r="O121" s="159">
        <v>0.56036237409317224</v>
      </c>
      <c r="P121" s="159">
        <v>0.5994204692585936</v>
      </c>
      <c r="Q121" s="159">
        <v>0.59058043480969846</v>
      </c>
      <c r="R121" s="159">
        <v>0.62244728160265417</v>
      </c>
      <c r="S121" s="159">
        <v>0.62393963429654864</v>
      </c>
      <c r="T121" s="159">
        <v>0.60887429961699868</v>
      </c>
      <c r="U121" s="14">
        <v>2</v>
      </c>
      <c r="AE121" s="7">
        <v>7.5364257033226014</v>
      </c>
      <c r="AF121" s="7">
        <v>7.5529579508537052</v>
      </c>
      <c r="AG121" s="7">
        <v>7.5830187674683778</v>
      </c>
      <c r="AH121" s="7">
        <v>7.606670537494078</v>
      </c>
      <c r="AI121" s="7">
        <v>7.6262914359413267</v>
      </c>
      <c r="AJ121" s="7">
        <v>7.6191766243992989</v>
      </c>
      <c r="AK121" s="7">
        <v>7.6356821188464039</v>
      </c>
      <c r="AL121" s="7">
        <v>7.6687867744488285</v>
      </c>
      <c r="AM121" s="7">
        <v>7.7231326483249214</v>
      </c>
      <c r="AN121" s="7">
        <v>7.810920267461448</v>
      </c>
      <c r="AO121" s="7">
        <v>7.8681838658647836</v>
      </c>
      <c r="AP121" s="7">
        <v>7.9380848195875151</v>
      </c>
      <c r="AQ121" s="7">
        <v>8.0237245985866821</v>
      </c>
      <c r="AR121" s="7">
        <v>8.097274984059796</v>
      </c>
      <c r="AS121" s="7">
        <v>8.0704146263428242</v>
      </c>
      <c r="AT121" s="7">
        <v>8.1127887882876433</v>
      </c>
      <c r="AW121" s="11" t="s">
        <v>267</v>
      </c>
      <c r="AX121" s="165">
        <f t="shared" si="62"/>
        <v>0.19392756803962172</v>
      </c>
      <c r="AY121" s="8">
        <f t="shared" si="63"/>
        <v>0.83913944418332964</v>
      </c>
      <c r="BA121" s="11" t="s">
        <v>367</v>
      </c>
      <c r="BB121" s="8">
        <v>0.51892587532559342</v>
      </c>
      <c r="BC121" s="8">
        <v>0.93392931946562974</v>
      </c>
      <c r="BF121" s="31" t="s">
        <v>266</v>
      </c>
      <c r="BG121" s="32" t="s">
        <v>267</v>
      </c>
      <c r="BH121" s="40">
        <f t="shared" ref="BH121:BR144" si="66">$BI$3 + AE121*$BK$3</f>
        <v>0.43799154622743719</v>
      </c>
      <c r="BI121" s="40">
        <f t="shared" si="66"/>
        <v>0.43937198889628437</v>
      </c>
      <c r="BJ121" s="40">
        <f t="shared" si="66"/>
        <v>0.44188206708360955</v>
      </c>
      <c r="BK121" s="40">
        <f t="shared" si="66"/>
        <v>0.4438569898807555</v>
      </c>
      <c r="BL121" s="40">
        <f t="shared" si="66"/>
        <v>0.44549533490110083</v>
      </c>
      <c r="BM121" s="40">
        <f t="shared" si="66"/>
        <v>0.44490124813734144</v>
      </c>
      <c r="BN121" s="40">
        <f t="shared" si="66"/>
        <v>0.44627945692367477</v>
      </c>
      <c r="BO121" s="40">
        <f t="shared" si="66"/>
        <v>0.44904369566647717</v>
      </c>
      <c r="BP121" s="40">
        <f t="shared" si="66"/>
        <v>0.45358157613513095</v>
      </c>
      <c r="BQ121" s="40">
        <f t="shared" si="66"/>
        <v>0.46091184233303095</v>
      </c>
      <c r="BR121" s="40">
        <f t="shared" si="66"/>
        <v>0.46569335279970947</v>
      </c>
      <c r="BS121" s="40">
        <f t="shared" si="65"/>
        <v>0.4715300824355575</v>
      </c>
      <c r="BT121" s="40">
        <f t="shared" si="65"/>
        <v>0.47868100398198798</v>
      </c>
      <c r="BU121" s="40">
        <f t="shared" si="65"/>
        <v>0.48482246116899297</v>
      </c>
      <c r="BV121" s="40">
        <f t="shared" si="65"/>
        <v>0.48257962129962584</v>
      </c>
      <c r="BW121" s="40">
        <f t="shared" si="65"/>
        <v>0.48611786382201827</v>
      </c>
      <c r="BY121" s="31" t="s">
        <v>266</v>
      </c>
      <c r="BZ121" s="32" t="s">
        <v>267</v>
      </c>
      <c r="CA121" s="40">
        <f t="shared" si="46"/>
        <v>2.586734185689088E-2</v>
      </c>
      <c r="CB121" s="40">
        <f t="shared" si="47"/>
        <v>1.7603680034240177E-2</v>
      </c>
      <c r="CC121" s="40">
        <f t="shared" si="48"/>
        <v>4.9847106193641633E-2</v>
      </c>
      <c r="CD121" s="40">
        <f t="shared" si="49"/>
        <v>6.6287523804327009E-2</v>
      </c>
      <c r="CE121" s="40">
        <f t="shared" si="50"/>
        <v>8.2851906043415191E-2</v>
      </c>
      <c r="CF121" s="40">
        <f t="shared" si="51"/>
        <v>9.3802980904473587E-2</v>
      </c>
      <c r="CG121" s="40">
        <f t="shared" si="52"/>
        <v>9.8730121221470846E-2</v>
      </c>
      <c r="CH121" s="40">
        <f t="shared" si="53"/>
        <v>0.11036270656327307</v>
      </c>
      <c r="CI121" s="40">
        <f t="shared" si="54"/>
        <v>0.10831254004362789</v>
      </c>
      <c r="CJ121" s="40">
        <f t="shared" si="55"/>
        <v>8.7931916880449101E-2</v>
      </c>
      <c r="CK121" s="40">
        <f t="shared" si="56"/>
        <v>9.4669021293462774E-2</v>
      </c>
      <c r="CL121" s="40">
        <f t="shared" si="57"/>
        <v>0.12789038682303611</v>
      </c>
      <c r="CM121" s="40">
        <f t="shared" si="58"/>
        <v>0.11189943082771048</v>
      </c>
      <c r="CN121" s="40">
        <f t="shared" si="59"/>
        <v>0.1376248204336612</v>
      </c>
      <c r="CO121" s="40">
        <f t="shared" si="60"/>
        <v>0.1413600129969228</v>
      </c>
      <c r="CP121" s="40">
        <f t="shared" si="61"/>
        <v>0.12275643579498041</v>
      </c>
      <c r="CR121" s="11"/>
      <c r="CS121" s="40"/>
    </row>
    <row r="122" spans="3:97">
      <c r="C122" s="150" t="s">
        <v>268</v>
      </c>
      <c r="D122" s="151" t="s">
        <v>269</v>
      </c>
      <c r="E122" s="159">
        <v>0.49358868172372056</v>
      </c>
      <c r="F122" s="159">
        <v>0.49796029189547225</v>
      </c>
      <c r="G122" s="159">
        <v>0.50205815545331201</v>
      </c>
      <c r="H122" s="159">
        <v>0.50615601901115193</v>
      </c>
      <c r="I122" s="159">
        <v>0.51025388256899185</v>
      </c>
      <c r="J122" s="159">
        <v>0.51435174612683154</v>
      </c>
      <c r="K122" s="159">
        <v>0.51844960968467146</v>
      </c>
      <c r="L122" s="159">
        <v>0.52254747324251116</v>
      </c>
      <c r="M122" s="159">
        <v>0.5039271908594225</v>
      </c>
      <c r="N122" s="159">
        <v>0.51384527311639894</v>
      </c>
      <c r="O122" s="159">
        <v>0.53108324620148351</v>
      </c>
      <c r="P122" s="159">
        <v>0.54381999752245813</v>
      </c>
      <c r="Q122" s="159">
        <v>0.5700853865326172</v>
      </c>
      <c r="R122" s="159">
        <v>0.59338757768810091</v>
      </c>
      <c r="S122" s="159">
        <v>0.60931657927142258</v>
      </c>
      <c r="T122" s="159">
        <v>0.64083579615833874</v>
      </c>
      <c r="U122" s="14">
        <v>4</v>
      </c>
      <c r="AE122" s="7">
        <v>8.8107268733798261</v>
      </c>
      <c r="AF122" s="7">
        <v>8.8411860808645351</v>
      </c>
      <c r="AG122" s="7">
        <v>8.871645288349244</v>
      </c>
      <c r="AH122" s="7">
        <v>8.9054190035367693</v>
      </c>
      <c r="AI122" s="7">
        <v>8.7973494498031179</v>
      </c>
      <c r="AJ122" s="7">
        <v>8.8250409650430282</v>
      </c>
      <c r="AK122" s="7">
        <v>8.840745289914965</v>
      </c>
      <c r="AL122" s="7">
        <v>8.8709381207282885</v>
      </c>
      <c r="AM122" s="7">
        <v>8.9107071863111216</v>
      </c>
      <c r="AN122" s="7">
        <v>8.9681830942101062</v>
      </c>
      <c r="AO122" s="7">
        <v>9.0197457386175675</v>
      </c>
      <c r="AP122" s="7">
        <v>9.1073929067418806</v>
      </c>
      <c r="AQ122" s="7">
        <v>9.2098064083421907</v>
      </c>
      <c r="AR122" s="7">
        <v>9.2742731152303026</v>
      </c>
      <c r="AS122" s="7">
        <v>9.2125854571268881</v>
      </c>
      <c r="AT122" s="7">
        <v>9.245488628086612</v>
      </c>
      <c r="AW122" s="11" t="s">
        <v>269</v>
      </c>
      <c r="AX122" s="165">
        <f t="shared" si="62"/>
        <v>3.5026919277038944E-2</v>
      </c>
      <c r="AY122" s="8">
        <f t="shared" si="63"/>
        <v>0.14820202968152207</v>
      </c>
      <c r="BA122" s="11" t="s">
        <v>409</v>
      </c>
      <c r="BB122" s="8">
        <v>0.51930312304747439</v>
      </c>
      <c r="BC122" s="8">
        <v>0.52490295100633821</v>
      </c>
      <c r="BF122" s="31" t="s">
        <v>268</v>
      </c>
      <c r="BG122" s="32" t="s">
        <v>269</v>
      </c>
      <c r="BH122" s="40">
        <f t="shared" si="66"/>
        <v>0.54439569392721554</v>
      </c>
      <c r="BI122" s="40">
        <f t="shared" si="66"/>
        <v>0.54693903775218866</v>
      </c>
      <c r="BJ122" s="40">
        <f t="shared" si="66"/>
        <v>0.54948238157716189</v>
      </c>
      <c r="BK122" s="40">
        <f t="shared" si="66"/>
        <v>0.55230248679532024</v>
      </c>
      <c r="BL122" s="40">
        <f t="shared" si="66"/>
        <v>0.54327867905856031</v>
      </c>
      <c r="BM122" s="40">
        <f t="shared" si="66"/>
        <v>0.54559092058109282</v>
      </c>
      <c r="BN122" s="40">
        <f t="shared" si="66"/>
        <v>0.54690223170789964</v>
      </c>
      <c r="BO122" s="40">
        <f t="shared" si="66"/>
        <v>0.54942333308081215</v>
      </c>
      <c r="BP122" s="40">
        <f t="shared" si="66"/>
        <v>0.55274405005697869</v>
      </c>
      <c r="BQ122" s="40">
        <f t="shared" si="66"/>
        <v>0.55754328836654388</v>
      </c>
      <c r="BR122" s="40">
        <f t="shared" si="66"/>
        <v>0.56184876917456694</v>
      </c>
      <c r="BS122" s="40">
        <f t="shared" si="65"/>
        <v>0.5691673077129471</v>
      </c>
      <c r="BT122" s="40">
        <f t="shared" si="65"/>
        <v>0.57771883509657296</v>
      </c>
      <c r="BU122" s="40">
        <f t="shared" si="65"/>
        <v>0.58310180512173027</v>
      </c>
      <c r="BV122" s="40">
        <f t="shared" si="65"/>
        <v>0.57795088567009523</v>
      </c>
      <c r="BW122" s="40">
        <f t="shared" si="65"/>
        <v>0.58069830044523207</v>
      </c>
      <c r="BY122" s="31" t="s">
        <v>268</v>
      </c>
      <c r="BZ122" s="32" t="s">
        <v>269</v>
      </c>
      <c r="CA122" s="40">
        <f t="shared" si="46"/>
        <v>-5.0807012203494983E-2</v>
      </c>
      <c r="CB122" s="40">
        <f t="shared" si="47"/>
        <v>-4.897874585671641E-2</v>
      </c>
      <c r="CC122" s="40">
        <f t="shared" si="48"/>
        <v>-4.7424226123849889E-2</v>
      </c>
      <c r="CD122" s="40">
        <f t="shared" si="49"/>
        <v>-4.614646778416831E-2</v>
      </c>
      <c r="CE122" s="40">
        <f t="shared" si="50"/>
        <v>-3.3024796489568464E-2</v>
      </c>
      <c r="CF122" s="40">
        <f t="shared" si="51"/>
        <v>-3.1239174454261276E-2</v>
      </c>
      <c r="CG122" s="40">
        <f t="shared" si="52"/>
        <v>-2.845262202322818E-2</v>
      </c>
      <c r="CH122" s="40">
        <f t="shared" si="53"/>
        <v>-2.6875859838300986E-2</v>
      </c>
      <c r="CI122" s="40">
        <f t="shared" si="54"/>
        <v>-4.8816859197556184E-2</v>
      </c>
      <c r="CJ122" s="40">
        <f t="shared" si="55"/>
        <v>-4.3698015250144939E-2</v>
      </c>
      <c r="CK122" s="40">
        <f t="shared" si="56"/>
        <v>-3.0765522973083437E-2</v>
      </c>
      <c r="CL122" s="40">
        <f t="shared" si="57"/>
        <v>-2.534731019048897E-2</v>
      </c>
      <c r="CM122" s="40">
        <f t="shared" si="58"/>
        <v>-7.6334485639557581E-3</v>
      </c>
      <c r="CN122" s="40">
        <f t="shared" si="59"/>
        <v>1.0285772566370643E-2</v>
      </c>
      <c r="CO122" s="40">
        <f t="shared" si="60"/>
        <v>3.1365693601327349E-2</v>
      </c>
      <c r="CP122" s="40">
        <f t="shared" si="61"/>
        <v>6.013749571310667E-2</v>
      </c>
      <c r="CR122" s="11"/>
      <c r="CS122" s="40"/>
    </row>
    <row r="123" spans="3:97">
      <c r="C123" s="150" t="s">
        <v>270</v>
      </c>
      <c r="D123" s="151" t="s">
        <v>271</v>
      </c>
      <c r="E123" s="159">
        <v>0.4784218957929246</v>
      </c>
      <c r="F123" s="159">
        <v>0.48726964081455326</v>
      </c>
      <c r="G123" s="159">
        <v>0.49731700721543654</v>
      </c>
      <c r="H123" s="159">
        <v>0.49429626441366814</v>
      </c>
      <c r="I123" s="159">
        <v>0.50182957491864499</v>
      </c>
      <c r="J123" s="159">
        <v>0.50196805507770781</v>
      </c>
      <c r="K123" s="159">
        <v>0.50500442192141426</v>
      </c>
      <c r="L123" s="159">
        <v>0.48682972214854969</v>
      </c>
      <c r="M123" s="159">
        <v>0.47811105495222439</v>
      </c>
      <c r="N123" s="159">
        <v>0.48703083655150292</v>
      </c>
      <c r="O123" s="159">
        <v>0.47044505971279749</v>
      </c>
      <c r="P123" s="159">
        <v>0.47141527911796105</v>
      </c>
      <c r="Q123" s="159">
        <v>0.5057191691605023</v>
      </c>
      <c r="R123" s="159">
        <v>0.50056805196022403</v>
      </c>
      <c r="S123" s="159">
        <v>0.51772170451805266</v>
      </c>
      <c r="T123" s="159">
        <v>0.52470890322725972</v>
      </c>
      <c r="U123" s="14">
        <v>2</v>
      </c>
      <c r="AE123" s="7">
        <v>7.8573808481228493</v>
      </c>
      <c r="AF123" s="7">
        <v>7.9579259459269212</v>
      </c>
      <c r="AG123" s="7">
        <v>7.9211876898894094</v>
      </c>
      <c r="AH123" s="7">
        <v>7.9812432429640952</v>
      </c>
      <c r="AI123" s="7">
        <v>7.9732997869815927</v>
      </c>
      <c r="AJ123" s="7">
        <v>7.9763428306183011</v>
      </c>
      <c r="AK123" s="7">
        <v>8.0368431051317533</v>
      </c>
      <c r="AL123" s="7">
        <v>8.0575304306415774</v>
      </c>
      <c r="AM123" s="7">
        <v>8.1070399985251402</v>
      </c>
      <c r="AN123" s="7">
        <v>8.1421684359328452</v>
      </c>
      <c r="AO123" s="7">
        <v>8.1595687037766869</v>
      </c>
      <c r="AP123" s="7">
        <v>8.2221243300035383</v>
      </c>
      <c r="AQ123" s="7">
        <v>8.2364564608689275</v>
      </c>
      <c r="AR123" s="7">
        <v>8.2783395680815062</v>
      </c>
      <c r="AS123" s="7">
        <v>8.3141515710702105</v>
      </c>
      <c r="AT123" s="7">
        <v>8.3446532897854961</v>
      </c>
      <c r="AW123" s="11" t="s">
        <v>271</v>
      </c>
      <c r="AX123" s="165" t="e">
        <f t="shared" si="62"/>
        <v>#N/A</v>
      </c>
      <c r="AY123" s="8" t="e">
        <f t="shared" si="63"/>
        <v>#N/A</v>
      </c>
      <c r="BA123" s="11" t="s">
        <v>68</v>
      </c>
      <c r="BB123" s="8">
        <v>0.52103220106826453</v>
      </c>
      <c r="BC123" s="8">
        <v>0.93445716903111886</v>
      </c>
      <c r="BF123" s="31" t="s">
        <v>270</v>
      </c>
      <c r="BG123" s="32" t="s">
        <v>271</v>
      </c>
      <c r="BH123" s="40">
        <f t="shared" si="66"/>
        <v>0.46479130081825792</v>
      </c>
      <c r="BI123" s="40">
        <f t="shared" si="66"/>
        <v>0.47318681648489791</v>
      </c>
      <c r="BJ123" s="40">
        <f t="shared" si="66"/>
        <v>0.4701191721057657</v>
      </c>
      <c r="BK123" s="40">
        <f t="shared" si="66"/>
        <v>0.47513381078750194</v>
      </c>
      <c r="BL123" s="40">
        <f t="shared" si="66"/>
        <v>0.47447053221296298</v>
      </c>
      <c r="BM123" s="40">
        <f t="shared" si="66"/>
        <v>0.47472462635662815</v>
      </c>
      <c r="BN123" s="40">
        <f t="shared" si="66"/>
        <v>0.47977639927850146</v>
      </c>
      <c r="BO123" s="40">
        <f t="shared" si="66"/>
        <v>0.48150379095857176</v>
      </c>
      <c r="BP123" s="40">
        <f t="shared" si="66"/>
        <v>0.48563783987684928</v>
      </c>
      <c r="BQ123" s="40">
        <f t="shared" si="66"/>
        <v>0.48857106440039255</v>
      </c>
      <c r="BR123" s="40">
        <f t="shared" si="66"/>
        <v>0.49002398676535341</v>
      </c>
      <c r="BS123" s="40">
        <f t="shared" si="65"/>
        <v>0.49524738155529546</v>
      </c>
      <c r="BT123" s="40">
        <f t="shared" si="65"/>
        <v>0.49644411448255543</v>
      </c>
      <c r="BU123" s="40">
        <f t="shared" si="65"/>
        <v>0.49994135393480577</v>
      </c>
      <c r="BV123" s="40">
        <f t="shared" si="65"/>
        <v>0.50293165618436264</v>
      </c>
      <c r="BW123" s="40">
        <f t="shared" si="65"/>
        <v>0.50547854969708894</v>
      </c>
      <c r="BY123" s="31" t="s">
        <v>270</v>
      </c>
      <c r="BZ123" s="32" t="s">
        <v>271</v>
      </c>
      <c r="CA123" s="40">
        <f t="shared" si="46"/>
        <v>1.3630594974666677E-2</v>
      </c>
      <c r="CB123" s="40">
        <f t="shared" si="47"/>
        <v>1.4082824329655352E-2</v>
      </c>
      <c r="CC123" s="40">
        <f t="shared" si="48"/>
        <v>2.7197835109670832E-2</v>
      </c>
      <c r="CD123" s="40">
        <f t="shared" si="49"/>
        <v>1.9162453626166198E-2</v>
      </c>
      <c r="CE123" s="40">
        <f t="shared" si="50"/>
        <v>2.7359042705682013E-2</v>
      </c>
      <c r="CF123" s="40">
        <f t="shared" si="51"/>
        <v>2.7243428721079654E-2</v>
      </c>
      <c r="CG123" s="40">
        <f t="shared" si="52"/>
        <v>2.5228022642912795E-2</v>
      </c>
      <c r="CH123" s="40">
        <f t="shared" si="53"/>
        <v>5.3259311899779282E-3</v>
      </c>
      <c r="CI123" s="40">
        <f t="shared" si="54"/>
        <v>-7.5267849246248852E-3</v>
      </c>
      <c r="CJ123" s="40">
        <f t="shared" si="55"/>
        <v>-1.5402278488896304E-3</v>
      </c>
      <c r="CK123" s="40">
        <f t="shared" si="56"/>
        <v>-1.9578927052555928E-2</v>
      </c>
      <c r="CL123" s="40">
        <f t="shared" si="57"/>
        <v>-2.3832102437334413E-2</v>
      </c>
      <c r="CM123" s="40">
        <f t="shared" si="58"/>
        <v>9.2750546779468701E-3</v>
      </c>
      <c r="CN123" s="40">
        <f t="shared" si="59"/>
        <v>6.266980254182597E-4</v>
      </c>
      <c r="CO123" s="40">
        <f t="shared" si="60"/>
        <v>1.479004833369002E-2</v>
      </c>
      <c r="CP123" s="40">
        <f t="shared" si="61"/>
        <v>1.9230353530170774E-2</v>
      </c>
      <c r="CR123" s="11"/>
      <c r="CS123" s="40"/>
    </row>
    <row r="124" spans="3:97">
      <c r="C124" s="150" t="s">
        <v>272</v>
      </c>
      <c r="D124" s="151" t="s">
        <v>273</v>
      </c>
      <c r="E124" s="159" t="e">
        <v>#N/A</v>
      </c>
      <c r="F124" s="159" t="e">
        <v>#N/A</v>
      </c>
      <c r="G124" s="159" t="e">
        <v>#N/A</v>
      </c>
      <c r="H124" s="159" t="e">
        <v>#N/A</v>
      </c>
      <c r="I124" s="159" t="e">
        <v>#N/A</v>
      </c>
      <c r="J124" s="159" t="e">
        <v>#N/A</v>
      </c>
      <c r="K124" s="159" t="e">
        <v>#N/A</v>
      </c>
      <c r="L124" s="159" t="e">
        <v>#N/A</v>
      </c>
      <c r="M124" s="159" t="e">
        <v>#N/A</v>
      </c>
      <c r="N124" s="159" t="e">
        <v>#N/A</v>
      </c>
      <c r="O124" s="159" t="e">
        <v>#N/A</v>
      </c>
      <c r="P124" s="159" t="e">
        <v>#N/A</v>
      </c>
      <c r="Q124" s="159" t="e">
        <v>#N/A</v>
      </c>
      <c r="R124" s="159" t="e">
        <v>#N/A</v>
      </c>
      <c r="S124" s="159" t="e">
        <v>#N/A</v>
      </c>
      <c r="T124" s="159" t="e">
        <v>#N/A</v>
      </c>
      <c r="U124" s="14">
        <v>1</v>
      </c>
      <c r="AE124" s="7">
        <v>5.9988952102498327</v>
      </c>
      <c r="AF124" s="7">
        <v>6.0402721217338007</v>
      </c>
      <c r="AG124" s="7">
        <v>6.1103215314950843</v>
      </c>
      <c r="AH124" s="7">
        <v>6.1869338462476904</v>
      </c>
      <c r="AI124" s="7">
        <v>6.2394430769809066</v>
      </c>
      <c r="AJ124" s="7">
        <v>6.2240986269065672</v>
      </c>
      <c r="AK124" s="7">
        <v>6.3096635884091157</v>
      </c>
      <c r="AL124" s="7">
        <v>6.367152069010225</v>
      </c>
      <c r="AM124" s="7">
        <v>6.3987927731924925</v>
      </c>
      <c r="AN124" s="7">
        <v>6.4483881518449504</v>
      </c>
      <c r="AO124" s="7">
        <v>6.5034718946367969</v>
      </c>
      <c r="AP124" s="7">
        <v>6.562124230210256</v>
      </c>
      <c r="AQ124" s="7">
        <v>6.6085394192287836</v>
      </c>
      <c r="AR124" s="7">
        <v>6.6505603774612529</v>
      </c>
      <c r="AS124" s="7">
        <v>6.6893716451385208</v>
      </c>
      <c r="AT124" s="7">
        <v>6.7369384615025849</v>
      </c>
      <c r="AW124" s="11" t="s">
        <v>273</v>
      </c>
      <c r="AX124" s="165" t="e">
        <f t="shared" si="62"/>
        <v>#N/A</v>
      </c>
      <c r="AY124" s="8" t="e">
        <f t="shared" si="63"/>
        <v>#N/A</v>
      </c>
      <c r="BA124" s="11" t="s">
        <v>156</v>
      </c>
      <c r="BB124" s="8">
        <v>0.52217004720161153</v>
      </c>
      <c r="BC124" s="8">
        <v>0.72473059526959061</v>
      </c>
      <c r="BF124" s="31" t="s">
        <v>272</v>
      </c>
      <c r="BG124" s="32" t="s">
        <v>273</v>
      </c>
      <c r="BH124" s="40">
        <f t="shared" si="66"/>
        <v>0.30960775005586105</v>
      </c>
      <c r="BI124" s="40">
        <f t="shared" si="66"/>
        <v>0.31306272216477238</v>
      </c>
      <c r="BJ124" s="40">
        <f t="shared" si="66"/>
        <v>0.31891184787983951</v>
      </c>
      <c r="BK124" s="40">
        <f t="shared" si="66"/>
        <v>0.3253089761616822</v>
      </c>
      <c r="BL124" s="40">
        <f t="shared" si="66"/>
        <v>0.32969349692790573</v>
      </c>
      <c r="BM124" s="40">
        <f t="shared" si="66"/>
        <v>0.32841223534669839</v>
      </c>
      <c r="BN124" s="40">
        <f t="shared" si="66"/>
        <v>0.33555690963216112</v>
      </c>
      <c r="BO124" s="40">
        <f t="shared" si="66"/>
        <v>0.34035719776235385</v>
      </c>
      <c r="BP124" s="40">
        <f t="shared" si="66"/>
        <v>0.34299919656157318</v>
      </c>
      <c r="BQ124" s="40">
        <f t="shared" si="66"/>
        <v>0.34714041067905332</v>
      </c>
      <c r="BR124" s="40">
        <f t="shared" si="66"/>
        <v>0.35173990320217252</v>
      </c>
      <c r="BS124" s="40">
        <f t="shared" si="65"/>
        <v>0.3566373732225564</v>
      </c>
      <c r="BT124" s="40">
        <f t="shared" si="65"/>
        <v>0.36051304150560348</v>
      </c>
      <c r="BU124" s="40">
        <f t="shared" si="65"/>
        <v>0.36402179151801461</v>
      </c>
      <c r="BV124" s="40">
        <f t="shared" si="65"/>
        <v>0.36726253236906647</v>
      </c>
      <c r="BW124" s="40">
        <f t="shared" si="65"/>
        <v>0.37123436153546585</v>
      </c>
      <c r="BY124" s="31" t="s">
        <v>272</v>
      </c>
      <c r="BZ124" s="32" t="s">
        <v>273</v>
      </c>
      <c r="CA124" s="40" t="e">
        <f t="shared" si="46"/>
        <v>#N/A</v>
      </c>
      <c r="CB124" s="40" t="e">
        <f t="shared" si="47"/>
        <v>#N/A</v>
      </c>
      <c r="CC124" s="40" t="e">
        <f t="shared" si="48"/>
        <v>#N/A</v>
      </c>
      <c r="CD124" s="40" t="e">
        <f t="shared" si="49"/>
        <v>#N/A</v>
      </c>
      <c r="CE124" s="40" t="e">
        <f t="shared" si="50"/>
        <v>#N/A</v>
      </c>
      <c r="CF124" s="40" t="e">
        <f t="shared" si="51"/>
        <v>#N/A</v>
      </c>
      <c r="CG124" s="40" t="e">
        <f t="shared" si="52"/>
        <v>#N/A</v>
      </c>
      <c r="CH124" s="40" t="e">
        <f t="shared" si="53"/>
        <v>#N/A</v>
      </c>
      <c r="CI124" s="40" t="e">
        <f t="shared" si="54"/>
        <v>#N/A</v>
      </c>
      <c r="CJ124" s="40" t="e">
        <f t="shared" si="55"/>
        <v>#N/A</v>
      </c>
      <c r="CK124" s="40" t="e">
        <f t="shared" si="56"/>
        <v>#N/A</v>
      </c>
      <c r="CL124" s="40" t="e">
        <f t="shared" si="57"/>
        <v>#N/A</v>
      </c>
      <c r="CM124" s="40" t="e">
        <f t="shared" si="58"/>
        <v>#N/A</v>
      </c>
      <c r="CN124" s="40" t="e">
        <f t="shared" si="59"/>
        <v>#N/A</v>
      </c>
      <c r="CO124" s="40" t="e">
        <f t="shared" si="60"/>
        <v>#N/A</v>
      </c>
      <c r="CP124" s="40" t="e">
        <f t="shared" si="61"/>
        <v>#N/A</v>
      </c>
      <c r="CR124" s="11"/>
      <c r="CS124" s="40"/>
    </row>
    <row r="125" spans="3:97">
      <c r="C125" s="150" t="s">
        <v>274</v>
      </c>
      <c r="D125" s="151" t="s">
        <v>275</v>
      </c>
      <c r="E125" s="159" t="e">
        <v>#N/A</v>
      </c>
      <c r="F125" s="159" t="e">
        <v>#N/A</v>
      </c>
      <c r="G125" s="159" t="e">
        <v>#N/A</v>
      </c>
      <c r="H125" s="159" t="e">
        <v>#N/A</v>
      </c>
      <c r="I125" s="159" t="e">
        <v>#N/A</v>
      </c>
      <c r="J125" s="159" t="e">
        <v>#N/A</v>
      </c>
      <c r="K125" s="159" t="e">
        <v>#N/A</v>
      </c>
      <c r="L125" s="159" t="e">
        <v>#N/A</v>
      </c>
      <c r="M125" s="159" t="e">
        <v>#N/A</v>
      </c>
      <c r="N125" s="159" t="e">
        <v>#N/A</v>
      </c>
      <c r="O125" s="159" t="e">
        <v>#N/A</v>
      </c>
      <c r="P125" s="159" t="e">
        <v>#N/A</v>
      </c>
      <c r="Q125" s="159" t="e">
        <v>#N/A</v>
      </c>
      <c r="R125" s="159" t="e">
        <v>#N/A</v>
      </c>
      <c r="S125" s="159" t="e">
        <v>#N/A</v>
      </c>
      <c r="T125" s="159" t="e">
        <v>#N/A</v>
      </c>
      <c r="U125" s="14">
        <v>1</v>
      </c>
      <c r="AE125" s="7">
        <v>6.704469925510427</v>
      </c>
      <c r="AF125" s="7">
        <v>6.7349291329951351</v>
      </c>
      <c r="AG125" s="7">
        <v>6.7653883404798441</v>
      </c>
      <c r="AH125" s="7">
        <v>6.7958475479645521</v>
      </c>
      <c r="AI125" s="7">
        <v>6.8263067554492611</v>
      </c>
      <c r="AJ125" s="7">
        <v>6.8567659629339701</v>
      </c>
      <c r="AK125" s="7">
        <v>6.8872251704186782</v>
      </c>
      <c r="AL125" s="7">
        <v>6.9176843779033872</v>
      </c>
      <c r="AM125" s="7">
        <v>6.9481435853880953</v>
      </c>
      <c r="AN125" s="7">
        <v>6.9786027928728043</v>
      </c>
      <c r="AO125" s="7">
        <v>7.0090620003575124</v>
      </c>
      <c r="AP125" s="7">
        <v>7.0395212078422214</v>
      </c>
      <c r="AQ125" s="7">
        <v>7.0699804153269294</v>
      </c>
      <c r="AR125" s="7">
        <v>7.1004396228116384</v>
      </c>
      <c r="AS125" s="7">
        <v>7.1308988302963465</v>
      </c>
      <c r="AT125" s="7">
        <v>7.1608005754662143</v>
      </c>
      <c r="AW125" s="11" t="s">
        <v>275</v>
      </c>
      <c r="AX125" s="165">
        <f t="shared" si="62"/>
        <v>0.13226982472308357</v>
      </c>
      <c r="AY125" s="8">
        <f t="shared" si="63"/>
        <v>0.63317441154076404</v>
      </c>
      <c r="BA125" s="11" t="s">
        <v>134</v>
      </c>
      <c r="BB125" s="8">
        <v>0.5282242735691729</v>
      </c>
      <c r="BC125" s="8">
        <v>0.80266111426302922</v>
      </c>
      <c r="BF125" s="31" t="s">
        <v>274</v>
      </c>
      <c r="BG125" s="32" t="s">
        <v>275</v>
      </c>
      <c r="BH125" s="40">
        <f t="shared" si="66"/>
        <v>0.36852323878012061</v>
      </c>
      <c r="BI125" s="40">
        <f t="shared" si="66"/>
        <v>0.37106658260509373</v>
      </c>
      <c r="BJ125" s="40">
        <f t="shared" si="66"/>
        <v>0.37360992643006696</v>
      </c>
      <c r="BK125" s="40">
        <f t="shared" si="66"/>
        <v>0.37615327025504008</v>
      </c>
      <c r="BL125" s="40">
        <f t="shared" si="66"/>
        <v>0.37869661408001332</v>
      </c>
      <c r="BM125" s="40">
        <f t="shared" si="66"/>
        <v>0.38123995790498655</v>
      </c>
      <c r="BN125" s="40">
        <f t="shared" si="66"/>
        <v>0.38378330172995967</v>
      </c>
      <c r="BO125" s="40">
        <f t="shared" si="66"/>
        <v>0.38632664555493279</v>
      </c>
      <c r="BP125" s="40">
        <f t="shared" si="66"/>
        <v>0.38886998937990591</v>
      </c>
      <c r="BQ125" s="40">
        <f t="shared" si="66"/>
        <v>0.39141333320487914</v>
      </c>
      <c r="BR125" s="40">
        <f t="shared" si="66"/>
        <v>0.39395667702985226</v>
      </c>
      <c r="BS125" s="40">
        <f t="shared" si="65"/>
        <v>0.3965000208548255</v>
      </c>
      <c r="BT125" s="40">
        <f t="shared" si="65"/>
        <v>0.39904336467979862</v>
      </c>
      <c r="BU125" s="40">
        <f t="shared" si="65"/>
        <v>0.40158670850477185</v>
      </c>
      <c r="BV125" s="40">
        <f t="shared" si="65"/>
        <v>0.40413005232974497</v>
      </c>
      <c r="BW125" s="40">
        <f t="shared" si="65"/>
        <v>0.4066268480514289</v>
      </c>
      <c r="BY125" s="31" t="s">
        <v>274</v>
      </c>
      <c r="BZ125" s="32" t="s">
        <v>275</v>
      </c>
      <c r="CA125" s="40" t="e">
        <f t="shared" si="46"/>
        <v>#N/A</v>
      </c>
      <c r="CB125" s="40" t="e">
        <f t="shared" si="47"/>
        <v>#N/A</v>
      </c>
      <c r="CC125" s="40" t="e">
        <f t="shared" si="48"/>
        <v>#N/A</v>
      </c>
      <c r="CD125" s="40" t="e">
        <f t="shared" si="49"/>
        <v>#N/A</v>
      </c>
      <c r="CE125" s="40" t="e">
        <f t="shared" si="50"/>
        <v>#N/A</v>
      </c>
      <c r="CF125" s="40" t="e">
        <f t="shared" si="51"/>
        <v>#N/A</v>
      </c>
      <c r="CG125" s="40" t="e">
        <f t="shared" si="52"/>
        <v>#N/A</v>
      </c>
      <c r="CH125" s="40" t="e">
        <f t="shared" si="53"/>
        <v>#N/A</v>
      </c>
      <c r="CI125" s="40" t="e">
        <f t="shared" si="54"/>
        <v>#N/A</v>
      </c>
      <c r="CJ125" s="40" t="e">
        <f t="shared" si="55"/>
        <v>#N/A</v>
      </c>
      <c r="CK125" s="40" t="e">
        <f t="shared" si="56"/>
        <v>#N/A</v>
      </c>
      <c r="CL125" s="40" t="e">
        <f t="shared" si="57"/>
        <v>#N/A</v>
      </c>
      <c r="CM125" s="40" t="e">
        <f t="shared" si="58"/>
        <v>#N/A</v>
      </c>
      <c r="CN125" s="40" t="e">
        <f t="shared" si="59"/>
        <v>#N/A</v>
      </c>
      <c r="CO125" s="40" t="e">
        <f t="shared" si="60"/>
        <v>#N/A</v>
      </c>
      <c r="CP125" s="40" t="e">
        <f t="shared" si="61"/>
        <v>#N/A</v>
      </c>
      <c r="CR125" s="11"/>
      <c r="CS125" s="40"/>
    </row>
    <row r="126" spans="3:97">
      <c r="C126" s="150" t="s">
        <v>276</v>
      </c>
      <c r="D126" s="151" t="s">
        <v>277</v>
      </c>
      <c r="E126" s="159">
        <v>0.52384946447099145</v>
      </c>
      <c r="F126" s="159">
        <v>0.52838993835849268</v>
      </c>
      <c r="G126" s="159">
        <v>0.53019050761068243</v>
      </c>
      <c r="H126" s="159">
        <v>0.55334372669638499</v>
      </c>
      <c r="I126" s="159">
        <v>0.5459137870837707</v>
      </c>
      <c r="J126" s="159">
        <v>0.54139159213700649</v>
      </c>
      <c r="K126" s="159">
        <v>0.53171099885257267</v>
      </c>
      <c r="L126" s="159">
        <v>0.5309427701291296</v>
      </c>
      <c r="M126" s="159">
        <v>0.5505272224925164</v>
      </c>
      <c r="N126" s="159">
        <v>0.52634707918539969</v>
      </c>
      <c r="O126" s="159">
        <v>0.54348596200563504</v>
      </c>
      <c r="P126" s="159">
        <v>0.55838538181391761</v>
      </c>
      <c r="Q126" s="159">
        <v>0.58704180753832802</v>
      </c>
      <c r="R126" s="159">
        <v>0.5953545075129173</v>
      </c>
      <c r="S126" s="159">
        <v>0.58410377619715637</v>
      </c>
      <c r="T126" s="159">
        <v>0.58337974890219235</v>
      </c>
      <c r="U126" s="14">
        <v>2</v>
      </c>
      <c r="AE126" s="7">
        <v>8.3938899914701093</v>
      </c>
      <c r="AF126" s="7">
        <v>8.4006371534678834</v>
      </c>
      <c r="AG126" s="7">
        <v>8.4173399239678641</v>
      </c>
      <c r="AH126" s="7">
        <v>8.4255931954240939</v>
      </c>
      <c r="AI126" s="7">
        <v>8.4356037222455136</v>
      </c>
      <c r="AJ126" s="7">
        <v>8.4480340843918871</v>
      </c>
      <c r="AK126" s="7">
        <v>8.4392401083540367</v>
      </c>
      <c r="AL126" s="7">
        <v>8.4665109178638769</v>
      </c>
      <c r="AM126" s="7">
        <v>8.4891697085102162</v>
      </c>
      <c r="AN126" s="7">
        <v>8.5861692769695175</v>
      </c>
      <c r="AO126" s="7">
        <v>8.5921469852164094</v>
      </c>
      <c r="AP126" s="7">
        <v>8.6411518588393896</v>
      </c>
      <c r="AQ126" s="7">
        <v>8.6739592814900028</v>
      </c>
      <c r="AR126" s="7">
        <v>8.6964582340441261</v>
      </c>
      <c r="AS126" s="7">
        <v>8.6691877788543596</v>
      </c>
      <c r="AT126" s="7">
        <v>8.6929945660418184</v>
      </c>
      <c r="AW126" s="11" t="s">
        <v>277</v>
      </c>
      <c r="AX126" s="165" t="e">
        <f t="shared" si="62"/>
        <v>#N/A</v>
      </c>
      <c r="AY126" s="8" t="e">
        <f t="shared" si="63"/>
        <v>#N/A</v>
      </c>
      <c r="BA126" s="11" t="s">
        <v>383</v>
      </c>
      <c r="BB126" s="8">
        <v>0.5295028533500602</v>
      </c>
      <c r="BC126" s="8">
        <v>0.46597457261944414</v>
      </c>
      <c r="BF126" s="31" t="s">
        <v>276</v>
      </c>
      <c r="BG126" s="32" t="s">
        <v>277</v>
      </c>
      <c r="BH126" s="40">
        <f t="shared" si="66"/>
        <v>0.50958981428775418</v>
      </c>
      <c r="BI126" s="40">
        <f t="shared" si="66"/>
        <v>0.51015320231456829</v>
      </c>
      <c r="BJ126" s="40">
        <f t="shared" si="66"/>
        <v>0.51154788365131665</v>
      </c>
      <c r="BK126" s="40">
        <f t="shared" si="66"/>
        <v>0.5122370318179118</v>
      </c>
      <c r="BL126" s="40">
        <f t="shared" si="66"/>
        <v>0.51307291080750039</v>
      </c>
      <c r="BM126" s="40">
        <f t="shared" si="66"/>
        <v>0.51411084604672264</v>
      </c>
      <c r="BN126" s="40">
        <f t="shared" si="66"/>
        <v>0.51337654904756203</v>
      </c>
      <c r="BO126" s="40">
        <f t="shared" si="66"/>
        <v>0.51565366164163373</v>
      </c>
      <c r="BP126" s="40">
        <f t="shared" si="66"/>
        <v>0.51754567066060309</v>
      </c>
      <c r="BQ126" s="40">
        <f t="shared" si="66"/>
        <v>0.52564513462695472</v>
      </c>
      <c r="BR126" s="40">
        <f t="shared" si="66"/>
        <v>0.52614427326557023</v>
      </c>
      <c r="BS126" s="40">
        <f t="shared" si="65"/>
        <v>0.53023618021308905</v>
      </c>
      <c r="BT126" s="40">
        <f t="shared" si="65"/>
        <v>0.53297560000441524</v>
      </c>
      <c r="BU126" s="40">
        <f t="shared" si="65"/>
        <v>0.53485426254268453</v>
      </c>
      <c r="BV126" s="40">
        <f t="shared" si="65"/>
        <v>0.53257717953433903</v>
      </c>
      <c r="BW126" s="40">
        <f t="shared" si="65"/>
        <v>0.53456504626449186</v>
      </c>
      <c r="BY126" s="31" t="s">
        <v>276</v>
      </c>
      <c r="BZ126" s="32" t="s">
        <v>277</v>
      </c>
      <c r="CA126" s="40">
        <f t="shared" si="46"/>
        <v>1.4259650183237271E-2</v>
      </c>
      <c r="CB126" s="40">
        <f t="shared" si="47"/>
        <v>1.8236736043924395E-2</v>
      </c>
      <c r="CC126" s="40">
        <f t="shared" si="48"/>
        <v>1.8642623959365778E-2</v>
      </c>
      <c r="CD126" s="40">
        <f t="shared" si="49"/>
        <v>4.1106694878473182E-2</v>
      </c>
      <c r="CE126" s="40">
        <f t="shared" si="50"/>
        <v>3.2840876276270303E-2</v>
      </c>
      <c r="CF126" s="40">
        <f t="shared" si="51"/>
        <v>2.7280746090283858E-2</v>
      </c>
      <c r="CG126" s="40">
        <f t="shared" si="52"/>
        <v>1.8334449805010644E-2</v>
      </c>
      <c r="CH126" s="40">
        <f t="shared" si="53"/>
        <v>1.5289108487495873E-2</v>
      </c>
      <c r="CI126" s="40">
        <f t="shared" si="54"/>
        <v>3.2981551831913314E-2</v>
      </c>
      <c r="CJ126" s="40">
        <f t="shared" si="55"/>
        <v>7.0194455844496684E-4</v>
      </c>
      <c r="CK126" s="40">
        <f t="shared" si="56"/>
        <v>1.7341688740064809E-2</v>
      </c>
      <c r="CL126" s="40">
        <f t="shared" si="57"/>
        <v>2.8149201600828566E-2</v>
      </c>
      <c r="CM126" s="40">
        <f t="shared" si="58"/>
        <v>5.406620753391278E-2</v>
      </c>
      <c r="CN126" s="40">
        <f t="shared" si="59"/>
        <v>6.0500244970232764E-2</v>
      </c>
      <c r="CO126" s="40">
        <f t="shared" si="60"/>
        <v>5.1526596662817337E-2</v>
      </c>
      <c r="CP126" s="40">
        <f t="shared" si="61"/>
        <v>4.8814702637700491E-2</v>
      </c>
      <c r="CR126" s="11"/>
      <c r="CS126" s="40"/>
    </row>
    <row r="127" spans="3:97">
      <c r="C127" s="150" t="s">
        <v>278</v>
      </c>
      <c r="D127" s="151" t="s">
        <v>279</v>
      </c>
      <c r="E127" s="159" t="e">
        <v>#N/A</v>
      </c>
      <c r="F127" s="159" t="e">
        <v>#N/A</v>
      </c>
      <c r="G127" s="159" t="e">
        <v>#N/A</v>
      </c>
      <c r="H127" s="159" t="e">
        <v>#N/A</v>
      </c>
      <c r="I127" s="159" t="e">
        <v>#N/A</v>
      </c>
      <c r="J127" s="159" t="e">
        <v>#N/A</v>
      </c>
      <c r="K127" s="159" t="e">
        <v>#N/A</v>
      </c>
      <c r="L127" s="159" t="e">
        <v>#N/A</v>
      </c>
      <c r="M127" s="159" t="e">
        <v>#N/A</v>
      </c>
      <c r="N127" s="159" t="e">
        <v>#N/A</v>
      </c>
      <c r="O127" s="159" t="e">
        <v>#N/A</v>
      </c>
      <c r="P127" s="159" t="e">
        <v>#N/A</v>
      </c>
      <c r="Q127" s="159" t="e">
        <v>#N/A</v>
      </c>
      <c r="R127" s="159" t="e">
        <v>#N/A</v>
      </c>
      <c r="S127" s="159" t="e">
        <v>#N/A</v>
      </c>
      <c r="T127" s="159" t="e">
        <v>#N/A</v>
      </c>
      <c r="U127" s="14">
        <v>1</v>
      </c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W127" s="11" t="s">
        <v>279</v>
      </c>
      <c r="AX127" s="165" t="e">
        <f t="shared" si="62"/>
        <v>#DIV/0!</v>
      </c>
      <c r="AY127" s="8" t="e">
        <f t="shared" si="63"/>
        <v>#DIV/0!</v>
      </c>
      <c r="BA127" s="11" t="s">
        <v>335</v>
      </c>
      <c r="BB127" s="8">
        <v>0.53223982545757431</v>
      </c>
      <c r="BC127" s="8">
        <v>0.65884557024572943</v>
      </c>
      <c r="BF127" s="31" t="s">
        <v>278</v>
      </c>
      <c r="BG127" s="32" t="s">
        <v>279</v>
      </c>
      <c r="BH127" s="40">
        <f t="shared" si="66"/>
        <v>-0.1913</v>
      </c>
      <c r="BI127" s="40">
        <f t="shared" si="66"/>
        <v>-0.1913</v>
      </c>
      <c r="BJ127" s="40">
        <f t="shared" si="66"/>
        <v>-0.1913</v>
      </c>
      <c r="BK127" s="40">
        <f t="shared" si="66"/>
        <v>-0.1913</v>
      </c>
      <c r="BL127" s="40">
        <f t="shared" si="66"/>
        <v>-0.1913</v>
      </c>
      <c r="BM127" s="40">
        <f t="shared" si="66"/>
        <v>-0.1913</v>
      </c>
      <c r="BN127" s="40">
        <f t="shared" si="66"/>
        <v>-0.1913</v>
      </c>
      <c r="BO127" s="40">
        <f t="shared" si="66"/>
        <v>-0.1913</v>
      </c>
      <c r="BP127" s="40">
        <f t="shared" si="66"/>
        <v>-0.1913</v>
      </c>
      <c r="BQ127" s="40">
        <f t="shared" si="66"/>
        <v>-0.1913</v>
      </c>
      <c r="BR127" s="40">
        <f t="shared" si="66"/>
        <v>-0.1913</v>
      </c>
      <c r="BS127" s="40">
        <f t="shared" si="65"/>
        <v>-0.1913</v>
      </c>
      <c r="BT127" s="40">
        <f t="shared" si="65"/>
        <v>-0.1913</v>
      </c>
      <c r="BU127" s="40">
        <f t="shared" si="65"/>
        <v>-0.1913</v>
      </c>
      <c r="BV127" s="40">
        <f t="shared" si="65"/>
        <v>-0.1913</v>
      </c>
      <c r="BW127" s="40">
        <f t="shared" si="65"/>
        <v>-0.1913</v>
      </c>
      <c r="BY127" s="31" t="s">
        <v>278</v>
      </c>
      <c r="BZ127" s="32" t="s">
        <v>279</v>
      </c>
      <c r="CA127" s="40" t="e">
        <f t="shared" si="46"/>
        <v>#N/A</v>
      </c>
      <c r="CB127" s="40" t="e">
        <f t="shared" si="47"/>
        <v>#N/A</v>
      </c>
      <c r="CC127" s="40" t="e">
        <f t="shared" si="48"/>
        <v>#N/A</v>
      </c>
      <c r="CD127" s="40" t="e">
        <f t="shared" si="49"/>
        <v>#N/A</v>
      </c>
      <c r="CE127" s="40" t="e">
        <f t="shared" si="50"/>
        <v>#N/A</v>
      </c>
      <c r="CF127" s="40" t="e">
        <f t="shared" si="51"/>
        <v>#N/A</v>
      </c>
      <c r="CG127" s="40" t="e">
        <f t="shared" si="52"/>
        <v>#N/A</v>
      </c>
      <c r="CH127" s="40" t="e">
        <f t="shared" si="53"/>
        <v>#N/A</v>
      </c>
      <c r="CI127" s="40" t="e">
        <f t="shared" si="54"/>
        <v>#N/A</v>
      </c>
      <c r="CJ127" s="40" t="e">
        <f t="shared" si="55"/>
        <v>#N/A</v>
      </c>
      <c r="CK127" s="40" t="e">
        <f t="shared" si="56"/>
        <v>#N/A</v>
      </c>
      <c r="CL127" s="40" t="e">
        <f t="shared" si="57"/>
        <v>#N/A</v>
      </c>
      <c r="CM127" s="40" t="e">
        <f t="shared" si="58"/>
        <v>#N/A</v>
      </c>
      <c r="CN127" s="40" t="e">
        <f t="shared" si="59"/>
        <v>#N/A</v>
      </c>
      <c r="CO127" s="40" t="e">
        <f t="shared" si="60"/>
        <v>#N/A</v>
      </c>
      <c r="CP127" s="40" t="e">
        <f t="shared" si="61"/>
        <v>#N/A</v>
      </c>
      <c r="CR127" s="11"/>
      <c r="CS127" s="40"/>
    </row>
    <row r="128" spans="3:97">
      <c r="C128" s="150" t="s">
        <v>280</v>
      </c>
      <c r="D128" s="151" t="s">
        <v>281</v>
      </c>
      <c r="E128" s="159">
        <v>0.42967951214237182</v>
      </c>
      <c r="F128" s="159">
        <v>0.43545513514633599</v>
      </c>
      <c r="G128" s="159">
        <v>0.4386349059590281</v>
      </c>
      <c r="H128" s="159">
        <v>0.43621719752794696</v>
      </c>
      <c r="I128" s="159">
        <v>0.42778684654032922</v>
      </c>
      <c r="J128" s="159">
        <v>0.41171350729871903</v>
      </c>
      <c r="K128" s="159">
        <v>0.41395951297246997</v>
      </c>
      <c r="L128" s="159">
        <v>0.40696670823900993</v>
      </c>
      <c r="M128" s="159">
        <v>0.40034991232935557</v>
      </c>
      <c r="N128" s="159">
        <v>0.38117873340310676</v>
      </c>
      <c r="O128" s="159">
        <v>0.36969217225834866</v>
      </c>
      <c r="P128" s="159">
        <v>0.38604993908276197</v>
      </c>
      <c r="Q128" s="159">
        <v>0.39746281549415158</v>
      </c>
      <c r="R128" s="159">
        <v>0.40142196588428902</v>
      </c>
      <c r="S128" s="159">
        <v>0.41015801499037907</v>
      </c>
      <c r="T128" s="159">
        <v>0.40362894945780192</v>
      </c>
      <c r="U128" s="14">
        <v>1</v>
      </c>
      <c r="AE128" s="7">
        <v>6.6953569332412819</v>
      </c>
      <c r="AF128" s="7">
        <v>6.7223267127583775</v>
      </c>
      <c r="AG128" s="7">
        <v>6.7467303849114266</v>
      </c>
      <c r="AH128" s="7">
        <v>6.7518596659182775</v>
      </c>
      <c r="AI128" s="7">
        <v>6.7709049952439848</v>
      </c>
      <c r="AJ128" s="7">
        <v>6.8075159485174392</v>
      </c>
      <c r="AK128" s="7">
        <v>6.8314712331048275</v>
      </c>
      <c r="AL128" s="7">
        <v>6.8103466921648863</v>
      </c>
      <c r="AM128" s="7">
        <v>6.8273758738758845</v>
      </c>
      <c r="AN128" s="7">
        <v>6.8521759796742359</v>
      </c>
      <c r="AO128" s="7">
        <v>6.8626819412793685</v>
      </c>
      <c r="AP128" s="7">
        <v>6.879645874517716</v>
      </c>
      <c r="AQ128" s="7">
        <v>6.8937150885941323</v>
      </c>
      <c r="AR128" s="7">
        <v>6.927514333163117</v>
      </c>
      <c r="AS128" s="7">
        <v>6.9551531682850323</v>
      </c>
      <c r="AT128" s="7">
        <v>6.9716420935172909</v>
      </c>
      <c r="AW128" s="11" t="s">
        <v>281</v>
      </c>
      <c r="AX128" s="165" t="e">
        <f t="shared" si="62"/>
        <v>#N/A</v>
      </c>
      <c r="AY128" s="8" t="e">
        <f t="shared" si="63"/>
        <v>#N/A</v>
      </c>
      <c r="BA128" s="11" t="s">
        <v>99</v>
      </c>
      <c r="BB128" s="8">
        <v>0.54517804096641187</v>
      </c>
      <c r="BC128" s="8">
        <v>0.5790847844032091</v>
      </c>
      <c r="BF128" s="31" t="s">
        <v>280</v>
      </c>
      <c r="BG128" s="32" t="s">
        <v>281</v>
      </c>
      <c r="BH128" s="40">
        <f t="shared" si="66"/>
        <v>0.36776230392564702</v>
      </c>
      <c r="BI128" s="40">
        <f t="shared" si="66"/>
        <v>0.37001428051532448</v>
      </c>
      <c r="BJ128" s="40">
        <f t="shared" si="66"/>
        <v>0.37205198714010412</v>
      </c>
      <c r="BK128" s="40">
        <f t="shared" si="66"/>
        <v>0.37248028210417616</v>
      </c>
      <c r="BL128" s="40">
        <f t="shared" si="66"/>
        <v>0.37407056710287279</v>
      </c>
      <c r="BM128" s="40">
        <f t="shared" si="66"/>
        <v>0.37712758170120619</v>
      </c>
      <c r="BN128" s="40">
        <f t="shared" si="66"/>
        <v>0.37912784796425314</v>
      </c>
      <c r="BO128" s="40">
        <f t="shared" si="66"/>
        <v>0.37736394879576807</v>
      </c>
      <c r="BP128" s="40">
        <f t="shared" si="66"/>
        <v>0.37878588546863634</v>
      </c>
      <c r="BQ128" s="40">
        <f t="shared" si="66"/>
        <v>0.38085669430279867</v>
      </c>
      <c r="BR128" s="40">
        <f t="shared" si="66"/>
        <v>0.38173394209682732</v>
      </c>
      <c r="BS128" s="40">
        <f t="shared" si="65"/>
        <v>0.3831504305222293</v>
      </c>
      <c r="BT128" s="40">
        <f t="shared" si="65"/>
        <v>0.3843252098976101</v>
      </c>
      <c r="BU128" s="40">
        <f t="shared" si="65"/>
        <v>0.38714744681912028</v>
      </c>
      <c r="BV128" s="40">
        <f t="shared" si="65"/>
        <v>0.3894552895518002</v>
      </c>
      <c r="BW128" s="40">
        <f t="shared" si="65"/>
        <v>0.39083211480869384</v>
      </c>
      <c r="BY128" s="31" t="s">
        <v>280</v>
      </c>
      <c r="BZ128" s="32" t="s">
        <v>281</v>
      </c>
      <c r="CA128" s="40">
        <f t="shared" si="46"/>
        <v>6.1917208216724806E-2</v>
      </c>
      <c r="CB128" s="40">
        <f t="shared" si="47"/>
        <v>6.5440854631011514E-2</v>
      </c>
      <c r="CC128" s="40">
        <f t="shared" si="48"/>
        <v>6.6582918818923975E-2</v>
      </c>
      <c r="CD128" s="40">
        <f t="shared" si="49"/>
        <v>6.3736915423770801E-2</v>
      </c>
      <c r="CE128" s="40">
        <f t="shared" si="50"/>
        <v>5.3716279437456438E-2</v>
      </c>
      <c r="CF128" s="40">
        <f t="shared" si="51"/>
        <v>3.4585925597512834E-2</v>
      </c>
      <c r="CG128" s="40">
        <f t="shared" si="52"/>
        <v>3.4831665008216828E-2</v>
      </c>
      <c r="CH128" s="40">
        <f t="shared" si="53"/>
        <v>2.9602759443241866E-2</v>
      </c>
      <c r="CI128" s="40">
        <f t="shared" si="54"/>
        <v>2.1564026860719232E-2</v>
      </c>
      <c r="CJ128" s="40">
        <f t="shared" si="55"/>
        <v>3.2203910030809135E-4</v>
      </c>
      <c r="CK128" s="40">
        <f t="shared" si="56"/>
        <v>-1.2041769838478655E-2</v>
      </c>
      <c r="CL128" s="40">
        <f t="shared" si="57"/>
        <v>2.8995085605326709E-3</v>
      </c>
      <c r="CM128" s="40">
        <f t="shared" si="58"/>
        <v>1.313760559654148E-2</v>
      </c>
      <c r="CN128" s="40">
        <f t="shared" si="59"/>
        <v>1.4274519065168745E-2</v>
      </c>
      <c r="CO128" s="40">
        <f t="shared" si="60"/>
        <v>2.0702725438578873E-2</v>
      </c>
      <c r="CP128" s="40">
        <f t="shared" si="61"/>
        <v>1.279683464910808E-2</v>
      </c>
      <c r="CR128" s="11"/>
      <c r="CS128" s="40"/>
    </row>
    <row r="129" spans="3:97">
      <c r="C129" s="150" t="s">
        <v>282</v>
      </c>
      <c r="D129" s="151" t="s">
        <v>283</v>
      </c>
      <c r="E129" s="159" t="e">
        <v>#N/A</v>
      </c>
      <c r="F129" s="159" t="e">
        <v>#N/A</v>
      </c>
      <c r="G129" s="159" t="e">
        <v>#N/A</v>
      </c>
      <c r="H129" s="159" t="e">
        <v>#N/A</v>
      </c>
      <c r="I129" s="159" t="e">
        <v>#N/A</v>
      </c>
      <c r="J129" s="159" t="e">
        <v>#N/A</v>
      </c>
      <c r="K129" s="159" t="e">
        <v>#N/A</v>
      </c>
      <c r="L129" s="159" t="e">
        <v>#N/A</v>
      </c>
      <c r="M129" s="159" t="e">
        <v>#N/A</v>
      </c>
      <c r="N129" s="159" t="e">
        <v>#N/A</v>
      </c>
      <c r="O129" s="159" t="e">
        <v>#N/A</v>
      </c>
      <c r="P129" s="159" t="e">
        <v>#N/A</v>
      </c>
      <c r="Q129" s="159" t="e">
        <v>#N/A</v>
      </c>
      <c r="R129" s="159" t="e">
        <v>#N/A</v>
      </c>
      <c r="S129" s="159" t="e">
        <v>#N/A</v>
      </c>
      <c r="T129" s="159" t="e">
        <v>#N/A</v>
      </c>
      <c r="U129" s="14">
        <v>5</v>
      </c>
      <c r="AE129" s="7">
        <v>10.256337602654614</v>
      </c>
      <c r="AF129" s="7">
        <v>10.286153210938357</v>
      </c>
      <c r="AG129" s="7">
        <v>10.322264276030149</v>
      </c>
      <c r="AH129" s="7">
        <v>10.35493555791845</v>
      </c>
      <c r="AI129" s="7">
        <v>10.393923271188948</v>
      </c>
      <c r="AJ129" s="7">
        <v>10.424984938244245</v>
      </c>
      <c r="AK129" s="7">
        <v>10.43651166731134</v>
      </c>
      <c r="AL129" s="7">
        <v>10.430888170781216</v>
      </c>
      <c r="AM129" s="7">
        <v>10.42952073103999</v>
      </c>
      <c r="AN129" s="7">
        <v>10.448165320492832</v>
      </c>
      <c r="AO129" s="7">
        <v>10.466085354098935</v>
      </c>
      <c r="AP129" s="7">
        <v>10.497857438385106</v>
      </c>
      <c r="AQ129" s="7">
        <v>10.531175958089909</v>
      </c>
      <c r="AR129" s="7">
        <v>10.547044566062178</v>
      </c>
      <c r="AS129" s="7">
        <v>10.501169652540076</v>
      </c>
      <c r="AT129" s="7">
        <v>10.519131486475919</v>
      </c>
      <c r="AW129" s="11" t="s">
        <v>283</v>
      </c>
      <c r="AX129" s="165">
        <f t="shared" si="62"/>
        <v>0.33111220620620596</v>
      </c>
      <c r="AY129" s="8">
        <f t="shared" si="63"/>
        <v>0.8781244343061132</v>
      </c>
      <c r="BA129" s="11" t="s">
        <v>355</v>
      </c>
      <c r="BB129" s="8">
        <v>0.5547307996969284</v>
      </c>
      <c r="BC129" s="8">
        <v>0.46097535146874136</v>
      </c>
      <c r="BF129" s="31" t="s">
        <v>282</v>
      </c>
      <c r="BG129" s="32" t="s">
        <v>283</v>
      </c>
      <c r="BH129" s="40">
        <f t="shared" si="66"/>
        <v>0.66510418982166031</v>
      </c>
      <c r="BI129" s="40">
        <f t="shared" si="66"/>
        <v>0.66759379311335287</v>
      </c>
      <c r="BJ129" s="40">
        <f t="shared" si="66"/>
        <v>0.67060906704851742</v>
      </c>
      <c r="BK129" s="40">
        <f t="shared" si="66"/>
        <v>0.67333711908619065</v>
      </c>
      <c r="BL129" s="40">
        <f t="shared" si="66"/>
        <v>0.67659259314427711</v>
      </c>
      <c r="BM129" s="40">
        <f t="shared" si="66"/>
        <v>0.67918624234339453</v>
      </c>
      <c r="BN129" s="40">
        <f t="shared" si="66"/>
        <v>0.68014872422049688</v>
      </c>
      <c r="BO129" s="40">
        <f t="shared" si="66"/>
        <v>0.67967916226023162</v>
      </c>
      <c r="BP129" s="40">
        <f t="shared" si="66"/>
        <v>0.67956498104183916</v>
      </c>
      <c r="BQ129" s="40">
        <f t="shared" si="66"/>
        <v>0.68112180426115143</v>
      </c>
      <c r="BR129" s="40">
        <f t="shared" si="66"/>
        <v>0.6826181270672611</v>
      </c>
      <c r="BS129" s="40">
        <f t="shared" si="65"/>
        <v>0.68527109610515635</v>
      </c>
      <c r="BT129" s="40">
        <f t="shared" si="65"/>
        <v>0.68805319250050745</v>
      </c>
      <c r="BU129" s="40">
        <f t="shared" si="65"/>
        <v>0.68937822126619186</v>
      </c>
      <c r="BV129" s="40">
        <f t="shared" si="65"/>
        <v>0.68554766598709638</v>
      </c>
      <c r="BW129" s="40">
        <f t="shared" si="65"/>
        <v>0.68704747912073927</v>
      </c>
      <c r="BY129" s="31" t="s">
        <v>282</v>
      </c>
      <c r="BZ129" s="32" t="s">
        <v>283</v>
      </c>
      <c r="CA129" s="40" t="e">
        <f t="shared" si="46"/>
        <v>#N/A</v>
      </c>
      <c r="CB129" s="40" t="e">
        <f t="shared" si="47"/>
        <v>#N/A</v>
      </c>
      <c r="CC129" s="40" t="e">
        <f t="shared" si="48"/>
        <v>#N/A</v>
      </c>
      <c r="CD129" s="40" t="e">
        <f t="shared" si="49"/>
        <v>#N/A</v>
      </c>
      <c r="CE129" s="40" t="e">
        <f t="shared" si="50"/>
        <v>#N/A</v>
      </c>
      <c r="CF129" s="40" t="e">
        <f t="shared" si="51"/>
        <v>#N/A</v>
      </c>
      <c r="CG129" s="40" t="e">
        <f t="shared" si="52"/>
        <v>#N/A</v>
      </c>
      <c r="CH129" s="40" t="e">
        <f t="shared" si="53"/>
        <v>#N/A</v>
      </c>
      <c r="CI129" s="40" t="e">
        <f t="shared" si="54"/>
        <v>#N/A</v>
      </c>
      <c r="CJ129" s="40" t="e">
        <f t="shared" si="55"/>
        <v>#N/A</v>
      </c>
      <c r="CK129" s="40" t="e">
        <f t="shared" si="56"/>
        <v>#N/A</v>
      </c>
      <c r="CL129" s="40" t="e">
        <f t="shared" si="57"/>
        <v>#N/A</v>
      </c>
      <c r="CM129" s="40" t="e">
        <f t="shared" si="58"/>
        <v>#N/A</v>
      </c>
      <c r="CN129" s="40" t="e">
        <f t="shared" si="59"/>
        <v>#N/A</v>
      </c>
      <c r="CO129" s="40" t="e">
        <f t="shared" si="60"/>
        <v>#N/A</v>
      </c>
      <c r="CP129" s="40" t="e">
        <f t="shared" si="61"/>
        <v>#N/A</v>
      </c>
      <c r="CR129" s="11"/>
      <c r="CS129" s="40"/>
    </row>
    <row r="130" spans="3:97">
      <c r="C130" s="150" t="s">
        <v>284</v>
      </c>
      <c r="D130" s="151" t="s">
        <v>285</v>
      </c>
      <c r="E130" s="159">
        <v>0.75403621084200489</v>
      </c>
      <c r="F130" s="159">
        <v>0.76371972458556914</v>
      </c>
      <c r="G130" s="159">
        <v>0.77424147261424525</v>
      </c>
      <c r="H130" s="159">
        <v>0.77891289695928467</v>
      </c>
      <c r="I130" s="159">
        <v>0.80555009862580917</v>
      </c>
      <c r="J130" s="159">
        <v>0.80447136152624765</v>
      </c>
      <c r="K130" s="159">
        <v>0.81954478302917955</v>
      </c>
      <c r="L130" s="159">
        <v>0.82182915603857654</v>
      </c>
      <c r="M130" s="159">
        <v>0.828451754469403</v>
      </c>
      <c r="N130" s="159">
        <v>0.84325812964308677</v>
      </c>
      <c r="O130" s="159">
        <v>0.84105845392053413</v>
      </c>
      <c r="P130" s="159">
        <v>0.84119316102557884</v>
      </c>
      <c r="Q130" s="159">
        <v>0.8381681162719169</v>
      </c>
      <c r="R130" s="159">
        <v>0.83416700141222333</v>
      </c>
      <c r="S130" s="159">
        <v>0.83948044975386638</v>
      </c>
      <c r="T130" s="159">
        <v>0.84026177678845571</v>
      </c>
      <c r="U130" s="14">
        <v>5</v>
      </c>
      <c r="AE130" s="7">
        <v>9.9354507006005974</v>
      </c>
      <c r="AF130" s="7">
        <v>9.9532112630184386</v>
      </c>
      <c r="AG130" s="7">
        <v>9.9568885690596094</v>
      </c>
      <c r="AH130" s="7">
        <v>9.9531812300989841</v>
      </c>
      <c r="AI130" s="7">
        <v>9.9992809651372117</v>
      </c>
      <c r="AJ130" s="7">
        <v>10.01666348607567</v>
      </c>
      <c r="AK130" s="7">
        <v>10.04529063684515</v>
      </c>
      <c r="AL130" s="7">
        <v>10.075588252026423</v>
      </c>
      <c r="AM130" s="7">
        <v>10.09787881441985</v>
      </c>
      <c r="AN130" s="7">
        <v>10.118963217553967</v>
      </c>
      <c r="AO130" s="7">
        <v>10.138751973277524</v>
      </c>
      <c r="AP130" s="7">
        <v>10.135100393694456</v>
      </c>
      <c r="AQ130" s="7">
        <v>10.153683900294157</v>
      </c>
      <c r="AR130" s="7">
        <v>10.130130757935866</v>
      </c>
      <c r="AS130" s="7">
        <v>10.114810380064263</v>
      </c>
      <c r="AT130" s="7">
        <v>10.131272852674707</v>
      </c>
      <c r="AW130" s="11" t="s">
        <v>285</v>
      </c>
      <c r="AX130" s="165" t="e">
        <f t="shared" si="62"/>
        <v>#N/A</v>
      </c>
      <c r="AY130" s="8" t="e">
        <f t="shared" si="63"/>
        <v>#N/A</v>
      </c>
      <c r="BA130" s="11" t="s">
        <v>132</v>
      </c>
      <c r="BB130" s="8">
        <v>0.5761492532367849</v>
      </c>
      <c r="BC130" s="8">
        <v>0.19915083515758561</v>
      </c>
      <c r="BF130" s="31" t="s">
        <v>284</v>
      </c>
      <c r="BG130" s="32" t="s">
        <v>285</v>
      </c>
      <c r="BH130" s="40">
        <f t="shared" si="66"/>
        <v>0.63831013350014987</v>
      </c>
      <c r="BI130" s="40">
        <f t="shared" si="66"/>
        <v>0.63979314046203961</v>
      </c>
      <c r="BJ130" s="40">
        <f t="shared" si="66"/>
        <v>0.64010019551647745</v>
      </c>
      <c r="BK130" s="40">
        <f t="shared" si="66"/>
        <v>0.63979063271326519</v>
      </c>
      <c r="BL130" s="40">
        <f t="shared" si="66"/>
        <v>0.64363996058895723</v>
      </c>
      <c r="BM130" s="40">
        <f t="shared" si="66"/>
        <v>0.64509140108731844</v>
      </c>
      <c r="BN130" s="40">
        <f t="shared" si="66"/>
        <v>0.6474817681765701</v>
      </c>
      <c r="BO130" s="40">
        <f t="shared" si="66"/>
        <v>0.65001161904420635</v>
      </c>
      <c r="BP130" s="40">
        <f t="shared" si="66"/>
        <v>0.65187288100405749</v>
      </c>
      <c r="BQ130" s="40">
        <f t="shared" si="66"/>
        <v>0.65363342866575624</v>
      </c>
      <c r="BR130" s="40">
        <f t="shared" si="66"/>
        <v>0.65528578976867324</v>
      </c>
      <c r="BS130" s="40">
        <f t="shared" si="65"/>
        <v>0.6549808828734871</v>
      </c>
      <c r="BT130" s="40">
        <f t="shared" si="65"/>
        <v>0.65653260567456206</v>
      </c>
      <c r="BU130" s="40">
        <f t="shared" si="65"/>
        <v>0.65456591828764488</v>
      </c>
      <c r="BV130" s="40">
        <f t="shared" si="65"/>
        <v>0.65328666673536595</v>
      </c>
      <c r="BW130" s="40">
        <f t="shared" si="65"/>
        <v>0.65466128319833805</v>
      </c>
      <c r="BY130" s="31" t="s">
        <v>284</v>
      </c>
      <c r="BZ130" s="32" t="s">
        <v>285</v>
      </c>
      <c r="CA130" s="40">
        <f t="shared" si="46"/>
        <v>0.11572607734185503</v>
      </c>
      <c r="CB130" s="40">
        <f t="shared" si="47"/>
        <v>0.12392658412352953</v>
      </c>
      <c r="CC130" s="40">
        <f t="shared" si="48"/>
        <v>0.1341412770977678</v>
      </c>
      <c r="CD130" s="40">
        <f t="shared" si="49"/>
        <v>0.13912226424601948</v>
      </c>
      <c r="CE130" s="40">
        <f t="shared" si="50"/>
        <v>0.16191013803685195</v>
      </c>
      <c r="CF130" s="40">
        <f t="shared" si="51"/>
        <v>0.15937996043892921</v>
      </c>
      <c r="CG130" s="40">
        <f t="shared" si="52"/>
        <v>0.17206301485260944</v>
      </c>
      <c r="CH130" s="40">
        <f t="shared" si="53"/>
        <v>0.17181753699437019</v>
      </c>
      <c r="CI130" s="40">
        <f t="shared" si="54"/>
        <v>0.17657887346534551</v>
      </c>
      <c r="CJ130" s="40">
        <f t="shared" si="55"/>
        <v>0.18962470097733053</v>
      </c>
      <c r="CK130" s="40">
        <f t="shared" si="56"/>
        <v>0.18577266415186089</v>
      </c>
      <c r="CL130" s="40">
        <f t="shared" si="57"/>
        <v>0.18621227815209174</v>
      </c>
      <c r="CM130" s="40">
        <f t="shared" si="58"/>
        <v>0.18163551059735483</v>
      </c>
      <c r="CN130" s="40">
        <f t="shared" si="59"/>
        <v>0.17960108312457845</v>
      </c>
      <c r="CO130" s="40">
        <f t="shared" si="60"/>
        <v>0.18619378301850043</v>
      </c>
      <c r="CP130" s="40">
        <f t="shared" si="61"/>
        <v>0.18560049359011765</v>
      </c>
      <c r="CR130" s="11"/>
      <c r="CS130" s="40"/>
    </row>
    <row r="131" spans="3:97">
      <c r="C131" s="150" t="s">
        <v>286</v>
      </c>
      <c r="D131" s="151" t="s">
        <v>287</v>
      </c>
      <c r="E131" s="159" t="e">
        <v>#N/A</v>
      </c>
      <c r="F131" s="159" t="e">
        <v>#N/A</v>
      </c>
      <c r="G131" s="159" t="e">
        <v>#N/A</v>
      </c>
      <c r="H131" s="159" t="e">
        <v>#N/A</v>
      </c>
      <c r="I131" s="159" t="e">
        <v>#N/A</v>
      </c>
      <c r="J131" s="159" t="e">
        <v>#N/A</v>
      </c>
      <c r="K131" s="159" t="e">
        <v>#N/A</v>
      </c>
      <c r="L131" s="159" t="e">
        <v>#N/A</v>
      </c>
      <c r="M131" s="159" t="e">
        <v>#N/A</v>
      </c>
      <c r="N131" s="159" t="e">
        <v>#N/A</v>
      </c>
      <c r="O131" s="159" t="e">
        <v>#N/A</v>
      </c>
      <c r="P131" s="159" t="e">
        <v>#N/A</v>
      </c>
      <c r="Q131" s="159" t="e">
        <v>#N/A</v>
      </c>
      <c r="R131" s="159" t="e">
        <v>#N/A</v>
      </c>
      <c r="S131" s="159" t="e">
        <v>#N/A</v>
      </c>
      <c r="T131" s="159" t="e">
        <v>#N/A</v>
      </c>
      <c r="U131" s="14">
        <v>2</v>
      </c>
      <c r="AE131" s="7">
        <v>7.5076822379653176</v>
      </c>
      <c r="AF131" s="7">
        <v>7.5485520264103032</v>
      </c>
      <c r="AG131" s="7">
        <v>7.5681638516094552</v>
      </c>
      <c r="AH131" s="7">
        <v>7.5866133866017069</v>
      </c>
      <c r="AI131" s="7">
        <v>7.6377837996245725</v>
      </c>
      <c r="AJ131" s="7">
        <v>7.6622076682653688</v>
      </c>
      <c r="AK131" s="7">
        <v>7.6766371351658851</v>
      </c>
      <c r="AL131" s="7">
        <v>7.670346555248452</v>
      </c>
      <c r="AM131" s="7">
        <v>7.682115608477714</v>
      </c>
      <c r="AN131" s="7">
        <v>7.7210944112415563</v>
      </c>
      <c r="AO131" s="7">
        <v>7.7503311189091972</v>
      </c>
      <c r="AP131" s="7">
        <v>7.7759590630071029</v>
      </c>
      <c r="AQ131" s="7">
        <v>7.7943292117270522</v>
      </c>
      <c r="AR131" s="7">
        <v>7.8538987177397948</v>
      </c>
      <c r="AS131" s="7">
        <v>7.7825766669760155</v>
      </c>
      <c r="AT131" s="7">
        <v>7.8040182885076259</v>
      </c>
      <c r="AW131" s="11" t="s">
        <v>287</v>
      </c>
      <c r="AX131" s="165">
        <f t="shared" si="62"/>
        <v>0.1979579977449086</v>
      </c>
      <c r="AY131" s="8">
        <f t="shared" si="63"/>
        <v>0.57674060731280574</v>
      </c>
      <c r="BA131" s="11" t="s">
        <v>243</v>
      </c>
      <c r="BB131" s="8">
        <v>0.58312276129203744</v>
      </c>
      <c r="BC131" s="8">
        <v>0.91494465223694665</v>
      </c>
      <c r="BF131" s="31" t="s">
        <v>286</v>
      </c>
      <c r="BG131" s="32" t="s">
        <v>287</v>
      </c>
      <c r="BH131" s="40">
        <f t="shared" si="66"/>
        <v>0.43559146687010408</v>
      </c>
      <c r="BI131" s="40">
        <f t="shared" si="66"/>
        <v>0.43900409420526032</v>
      </c>
      <c r="BJ131" s="40">
        <f t="shared" si="66"/>
        <v>0.44064168160938955</v>
      </c>
      <c r="BK131" s="40">
        <f t="shared" si="66"/>
        <v>0.44218221778124256</v>
      </c>
      <c r="BL131" s="40">
        <f t="shared" si="66"/>
        <v>0.44645494726865187</v>
      </c>
      <c r="BM131" s="40">
        <f t="shared" si="66"/>
        <v>0.44849434030015833</v>
      </c>
      <c r="BN131" s="40">
        <f t="shared" si="66"/>
        <v>0.44969920078635139</v>
      </c>
      <c r="BO131" s="40">
        <f t="shared" si="66"/>
        <v>0.44917393736324573</v>
      </c>
      <c r="BP131" s="40">
        <f t="shared" si="66"/>
        <v>0.45015665330788912</v>
      </c>
      <c r="BQ131" s="40">
        <f t="shared" si="66"/>
        <v>0.45341138333866993</v>
      </c>
      <c r="BR131" s="40">
        <f t="shared" si="66"/>
        <v>0.45585264842891793</v>
      </c>
      <c r="BS131" s="40">
        <f t="shared" si="65"/>
        <v>0.45799258176109314</v>
      </c>
      <c r="BT131" s="40">
        <f t="shared" si="65"/>
        <v>0.45952648917920891</v>
      </c>
      <c r="BU131" s="40">
        <f t="shared" si="65"/>
        <v>0.46450054293127285</v>
      </c>
      <c r="BV131" s="40">
        <f t="shared" si="65"/>
        <v>0.45854515169249732</v>
      </c>
      <c r="BW131" s="40">
        <f t="shared" si="65"/>
        <v>0.46033552709038672</v>
      </c>
      <c r="BY131" s="31" t="s">
        <v>286</v>
      </c>
      <c r="BZ131" s="32" t="s">
        <v>287</v>
      </c>
      <c r="CA131" s="40" t="e">
        <f t="shared" si="46"/>
        <v>#N/A</v>
      </c>
      <c r="CB131" s="40" t="e">
        <f t="shared" si="47"/>
        <v>#N/A</v>
      </c>
      <c r="CC131" s="40" t="e">
        <f t="shared" si="48"/>
        <v>#N/A</v>
      </c>
      <c r="CD131" s="40" t="e">
        <f t="shared" si="49"/>
        <v>#N/A</v>
      </c>
      <c r="CE131" s="40" t="e">
        <f t="shared" si="50"/>
        <v>#N/A</v>
      </c>
      <c r="CF131" s="40" t="e">
        <f t="shared" si="51"/>
        <v>#N/A</v>
      </c>
      <c r="CG131" s="40" t="e">
        <f t="shared" si="52"/>
        <v>#N/A</v>
      </c>
      <c r="CH131" s="40" t="e">
        <f t="shared" si="53"/>
        <v>#N/A</v>
      </c>
      <c r="CI131" s="40" t="e">
        <f t="shared" si="54"/>
        <v>#N/A</v>
      </c>
      <c r="CJ131" s="40" t="e">
        <f t="shared" si="55"/>
        <v>#N/A</v>
      </c>
      <c r="CK131" s="40" t="e">
        <f t="shared" si="56"/>
        <v>#N/A</v>
      </c>
      <c r="CL131" s="40" t="e">
        <f t="shared" si="57"/>
        <v>#N/A</v>
      </c>
      <c r="CM131" s="40" t="e">
        <f t="shared" si="58"/>
        <v>#N/A</v>
      </c>
      <c r="CN131" s="40" t="e">
        <f t="shared" si="59"/>
        <v>#N/A</v>
      </c>
      <c r="CO131" s="40" t="e">
        <f t="shared" si="60"/>
        <v>#N/A</v>
      </c>
      <c r="CP131" s="40" t="e">
        <f t="shared" si="61"/>
        <v>#N/A</v>
      </c>
      <c r="CR131" s="11"/>
      <c r="CS131" s="40"/>
    </row>
    <row r="132" spans="3:97">
      <c r="C132" s="150" t="s">
        <v>288</v>
      </c>
      <c r="D132" s="151" t="s">
        <v>289</v>
      </c>
      <c r="E132" s="159">
        <v>0.38232557057391142</v>
      </c>
      <c r="F132" s="159">
        <v>0.38690849247010412</v>
      </c>
      <c r="G132" s="159">
        <v>0.36427927709432445</v>
      </c>
      <c r="H132" s="159">
        <v>0.35450141712516686</v>
      </c>
      <c r="I132" s="159">
        <v>0.37652272716316593</v>
      </c>
      <c r="J132" s="159">
        <v>0.39088512522508451</v>
      </c>
      <c r="K132" s="159">
        <v>0.40547706940895883</v>
      </c>
      <c r="L132" s="159">
        <v>0.40090989527264909</v>
      </c>
      <c r="M132" s="159">
        <v>0.43582510980331307</v>
      </c>
      <c r="N132" s="159">
        <v>0.43358786848941916</v>
      </c>
      <c r="O132" s="159">
        <v>0.44207213325169603</v>
      </c>
      <c r="P132" s="159">
        <v>0.42152464567334641</v>
      </c>
      <c r="Q132" s="159">
        <v>0.42236541635072455</v>
      </c>
      <c r="R132" s="159">
        <v>0.42339601771863661</v>
      </c>
      <c r="S132" s="159">
        <v>0.4209488059239691</v>
      </c>
      <c r="T132" s="159">
        <v>0.414602375131569</v>
      </c>
      <c r="U132" s="14">
        <v>1</v>
      </c>
      <c r="AE132" s="7">
        <v>6.412587617393938</v>
      </c>
      <c r="AF132" s="7">
        <v>6.4123844221939885</v>
      </c>
      <c r="AG132" s="7">
        <v>6.4053733723358111</v>
      </c>
      <c r="AH132" s="7">
        <v>6.4701986003022727</v>
      </c>
      <c r="AI132" s="7">
        <v>6.4302909899484257</v>
      </c>
      <c r="AJ132" s="7">
        <v>6.3821137435411499</v>
      </c>
      <c r="AK132" s="7">
        <v>6.4171086939331774</v>
      </c>
      <c r="AL132" s="7">
        <v>6.4131775229480059</v>
      </c>
      <c r="AM132" s="7">
        <v>6.4309678230588707</v>
      </c>
      <c r="AN132" s="7">
        <v>6.3971049605729373</v>
      </c>
      <c r="AO132" s="7">
        <v>6.4049106917606506</v>
      </c>
      <c r="AP132" s="7">
        <v>6.4236966433331393</v>
      </c>
      <c r="AQ132" s="7">
        <v>6.4175328322873666</v>
      </c>
      <c r="AR132" s="7">
        <v>6.469131315677755</v>
      </c>
      <c r="AS132" s="7">
        <v>7.1308988302963465</v>
      </c>
      <c r="AT132" s="7">
        <v>7.1555850790302964</v>
      </c>
      <c r="AW132" s="11" t="s">
        <v>289</v>
      </c>
      <c r="AX132" s="165">
        <f t="shared" si="62"/>
        <v>6.6483099453964023E-2</v>
      </c>
      <c r="AY132" s="8">
        <f t="shared" si="63"/>
        <v>0.28409289157952816</v>
      </c>
      <c r="BA132" s="156" t="s">
        <v>52</v>
      </c>
      <c r="BB132" s="152">
        <v>0.58425640894510744</v>
      </c>
      <c r="BC132" s="152">
        <v>0.51786884319592996</v>
      </c>
      <c r="BF132" s="31" t="s">
        <v>288</v>
      </c>
      <c r="BG132" s="32" t="s">
        <v>289</v>
      </c>
      <c r="BH132" s="40">
        <f t="shared" si="66"/>
        <v>0.34415106605239387</v>
      </c>
      <c r="BI132" s="40">
        <f t="shared" si="66"/>
        <v>0.34413409925319804</v>
      </c>
      <c r="BJ132" s="40">
        <f t="shared" si="66"/>
        <v>0.34354867659004018</v>
      </c>
      <c r="BK132" s="40">
        <f t="shared" si="66"/>
        <v>0.34896158312523973</v>
      </c>
      <c r="BL132" s="40">
        <f t="shared" si="66"/>
        <v>0.3456292976606935</v>
      </c>
      <c r="BM132" s="40">
        <f t="shared" si="66"/>
        <v>0.34160649758568606</v>
      </c>
      <c r="BN132" s="40">
        <f t="shared" si="66"/>
        <v>0.34452857594342035</v>
      </c>
      <c r="BO132" s="40">
        <f t="shared" si="66"/>
        <v>0.34420032316615845</v>
      </c>
      <c r="BP132" s="40">
        <f t="shared" si="66"/>
        <v>0.34568581322541569</v>
      </c>
      <c r="BQ132" s="40">
        <f t="shared" si="66"/>
        <v>0.34285826420784027</v>
      </c>
      <c r="BR132" s="40">
        <f t="shared" si="66"/>
        <v>0.34351004276201436</v>
      </c>
      <c r="BS132" s="40">
        <f t="shared" si="65"/>
        <v>0.34507866971831713</v>
      </c>
      <c r="BT132" s="40">
        <f t="shared" si="65"/>
        <v>0.34456399149599515</v>
      </c>
      <c r="BU132" s="40">
        <f t="shared" si="65"/>
        <v>0.34887246485909251</v>
      </c>
      <c r="BV132" s="40">
        <f t="shared" si="65"/>
        <v>0.40413005232974497</v>
      </c>
      <c r="BW132" s="40">
        <f t="shared" si="65"/>
        <v>0.40619135409902973</v>
      </c>
      <c r="BY132" s="31" t="s">
        <v>288</v>
      </c>
      <c r="BZ132" s="32" t="s">
        <v>289</v>
      </c>
      <c r="CA132" s="40">
        <f t="shared" si="46"/>
        <v>3.8174504521517549E-2</v>
      </c>
      <c r="CB132" s="40">
        <f t="shared" si="47"/>
        <v>4.277439321690607E-2</v>
      </c>
      <c r="CC132" s="40">
        <f t="shared" si="48"/>
        <v>2.0730600504284269E-2</v>
      </c>
      <c r="CD132" s="40">
        <f t="shared" si="49"/>
        <v>5.5398339999271351E-3</v>
      </c>
      <c r="CE132" s="40">
        <f t="shared" si="50"/>
        <v>3.0893429502472425E-2</v>
      </c>
      <c r="CF132" s="40">
        <f t="shared" si="51"/>
        <v>4.9278627639398442E-2</v>
      </c>
      <c r="CG132" s="40">
        <f t="shared" si="52"/>
        <v>6.0948493465538489E-2</v>
      </c>
      <c r="CH132" s="40">
        <f t="shared" si="53"/>
        <v>5.6709572106490636E-2</v>
      </c>
      <c r="CI132" s="40">
        <f t="shared" si="54"/>
        <v>9.0139296577897376E-2</v>
      </c>
      <c r="CJ132" s="40">
        <f t="shared" si="55"/>
        <v>9.0729604281578891E-2</v>
      </c>
      <c r="CK132" s="40">
        <f t="shared" si="56"/>
        <v>9.8562090489681675E-2</v>
      </c>
      <c r="CL132" s="40">
        <f t="shared" si="57"/>
        <v>7.6445975955029277E-2</v>
      </c>
      <c r="CM132" s="40">
        <f t="shared" si="58"/>
        <v>7.7801424854729406E-2</v>
      </c>
      <c r="CN132" s="40">
        <f t="shared" si="59"/>
        <v>7.4523552859544095E-2</v>
      </c>
      <c r="CO132" s="40">
        <f t="shared" si="60"/>
        <v>1.6818753594224134E-2</v>
      </c>
      <c r="CP132" s="40">
        <f t="shared" si="61"/>
        <v>8.4110210325392676E-3</v>
      </c>
      <c r="CR132" s="11"/>
      <c r="CS132" s="40"/>
    </row>
    <row r="133" spans="3:97">
      <c r="C133" s="150" t="s">
        <v>290</v>
      </c>
      <c r="D133" s="151" t="s">
        <v>291</v>
      </c>
      <c r="E133" s="159">
        <v>0.32796489084697322</v>
      </c>
      <c r="F133" s="159">
        <v>0.32977670261923597</v>
      </c>
      <c r="G133" s="159">
        <v>0.34862809773156533</v>
      </c>
      <c r="H133" s="159">
        <v>0.38807435589572808</v>
      </c>
      <c r="I133" s="159">
        <v>0.39861162675049061</v>
      </c>
      <c r="J133" s="159">
        <v>0.39654206298586797</v>
      </c>
      <c r="K133" s="159">
        <v>0.37587783943944897</v>
      </c>
      <c r="L133" s="159">
        <v>0.38136346668247045</v>
      </c>
      <c r="M133" s="159">
        <v>0.37616543504954059</v>
      </c>
      <c r="N133" s="159">
        <v>0.37321631071772671</v>
      </c>
      <c r="O133" s="159">
        <v>0.3631197974490456</v>
      </c>
      <c r="P133" s="159">
        <v>0.37681292454111792</v>
      </c>
      <c r="Q133" s="159">
        <v>0.41702371950826272</v>
      </c>
      <c r="R133" s="159">
        <v>0.42673889811448851</v>
      </c>
      <c r="S133" s="159">
        <v>0.4191025116156753</v>
      </c>
      <c r="T133" s="159">
        <v>0.42601022675525935</v>
      </c>
      <c r="U133" s="14">
        <v>1</v>
      </c>
      <c r="AE133" s="7">
        <v>7.254819727985085</v>
      </c>
      <c r="AF133" s="7">
        <v>7.2722149912854288</v>
      </c>
      <c r="AG133" s="7">
        <v>7.2742987329399575</v>
      </c>
      <c r="AH133" s="7">
        <v>7.2684637631227123</v>
      </c>
      <c r="AI133" s="7">
        <v>7.2550062245991933</v>
      </c>
      <c r="AJ133" s="7">
        <v>7.2832238744555102</v>
      </c>
      <c r="AK133" s="7">
        <v>7.2894158602738379</v>
      </c>
      <c r="AL133" s="7">
        <v>7.2805142142346204</v>
      </c>
      <c r="AM133" s="7">
        <v>7.3543569573836747</v>
      </c>
      <c r="AN133" s="7">
        <v>7.4310181761203005</v>
      </c>
      <c r="AO133" s="7">
        <v>7.4596532275767578</v>
      </c>
      <c r="AP133" s="7">
        <v>7.4959968999598914</v>
      </c>
      <c r="AQ133" s="7">
        <v>7.5348780238997533</v>
      </c>
      <c r="AR133" s="7">
        <v>7.5697934928017778</v>
      </c>
      <c r="AS133" s="7">
        <v>7.6012916819057708</v>
      </c>
      <c r="AT133" s="7">
        <v>7.6281038216435944</v>
      </c>
      <c r="AW133" s="11" t="s">
        <v>291</v>
      </c>
      <c r="AX133" s="165">
        <f t="shared" si="62"/>
        <v>0.16448652602727798</v>
      </c>
      <c r="AY133" s="8">
        <f t="shared" si="63"/>
        <v>0.5527382524651393</v>
      </c>
      <c r="BA133" s="11" t="s">
        <v>97</v>
      </c>
      <c r="BB133" s="8">
        <v>0.59341113132748147</v>
      </c>
      <c r="BC133" s="8">
        <v>0.86360718535614778</v>
      </c>
      <c r="BF133" s="31" t="s">
        <v>290</v>
      </c>
      <c r="BG133" s="32" t="s">
        <v>291</v>
      </c>
      <c r="BH133" s="40">
        <f t="shared" si="66"/>
        <v>0.41447744728675462</v>
      </c>
      <c r="BI133" s="40">
        <f t="shared" si="66"/>
        <v>0.41592995177233327</v>
      </c>
      <c r="BJ133" s="40">
        <f t="shared" si="66"/>
        <v>0.41610394420048646</v>
      </c>
      <c r="BK133" s="40">
        <f t="shared" si="66"/>
        <v>0.41561672422074647</v>
      </c>
      <c r="BL133" s="40">
        <f t="shared" si="66"/>
        <v>0.41449301975403263</v>
      </c>
      <c r="BM133" s="40">
        <f t="shared" si="66"/>
        <v>0.41684919351703509</v>
      </c>
      <c r="BN133" s="40">
        <f t="shared" si="66"/>
        <v>0.41736622433286552</v>
      </c>
      <c r="BO133" s="40">
        <f t="shared" si="66"/>
        <v>0.41662293688859087</v>
      </c>
      <c r="BP133" s="40">
        <f t="shared" si="66"/>
        <v>0.42278880594153689</v>
      </c>
      <c r="BQ133" s="40">
        <f t="shared" si="66"/>
        <v>0.42919001770604515</v>
      </c>
      <c r="BR133" s="40">
        <f t="shared" si="66"/>
        <v>0.43158104450265933</v>
      </c>
      <c r="BS133" s="40">
        <f t="shared" si="65"/>
        <v>0.43461574114665091</v>
      </c>
      <c r="BT133" s="40">
        <f t="shared" si="65"/>
        <v>0.43786231499562944</v>
      </c>
      <c r="BU133" s="40">
        <f t="shared" si="65"/>
        <v>0.44077775664894847</v>
      </c>
      <c r="BV133" s="40">
        <f t="shared" si="65"/>
        <v>0.44340785543913186</v>
      </c>
      <c r="BW133" s="40">
        <f t="shared" si="65"/>
        <v>0.44564666910724016</v>
      </c>
      <c r="BY133" s="31" t="s">
        <v>290</v>
      </c>
      <c r="BZ133" s="32" t="s">
        <v>291</v>
      </c>
      <c r="CA133" s="40">
        <f t="shared" si="46"/>
        <v>-8.6512556439781396E-2</v>
      </c>
      <c r="CB133" s="40">
        <f t="shared" si="47"/>
        <v>-8.61532491530973E-2</v>
      </c>
      <c r="CC133" s="40">
        <f t="shared" si="48"/>
        <v>-6.747584646892113E-2</v>
      </c>
      <c r="CD133" s="40">
        <f t="shared" si="49"/>
        <v>-2.7542368325018385E-2</v>
      </c>
      <c r="CE133" s="40">
        <f t="shared" si="50"/>
        <v>-1.5881393003542021E-2</v>
      </c>
      <c r="CF133" s="40">
        <f t="shared" si="51"/>
        <v>-2.0307130531167117E-2</v>
      </c>
      <c r="CG133" s="40">
        <f t="shared" si="52"/>
        <v>-4.1488384893416552E-2</v>
      </c>
      <c r="CH133" s="40">
        <f t="shared" si="53"/>
        <v>-3.5259470206120413E-2</v>
      </c>
      <c r="CI133" s="40">
        <f t="shared" si="54"/>
        <v>-4.6623370891996307E-2</v>
      </c>
      <c r="CJ133" s="40">
        <f t="shared" si="55"/>
        <v>-5.5973706988318439E-2</v>
      </c>
      <c r="CK133" s="40">
        <f t="shared" si="56"/>
        <v>-6.8461247053613727E-2</v>
      </c>
      <c r="CL133" s="40">
        <f t="shared" si="57"/>
        <v>-5.7802816605532992E-2</v>
      </c>
      <c r="CM133" s="40">
        <f t="shared" si="58"/>
        <v>-2.0838595487366718E-2</v>
      </c>
      <c r="CN133" s="40">
        <f t="shared" si="59"/>
        <v>-1.4038858534459964E-2</v>
      </c>
      <c r="CO133" s="40">
        <f t="shared" si="60"/>
        <v>-2.430534382345656E-2</v>
      </c>
      <c r="CP133" s="40">
        <f t="shared" si="61"/>
        <v>-1.963644235198081E-2</v>
      </c>
      <c r="CR133" s="11"/>
      <c r="CS133" s="40"/>
    </row>
    <row r="134" spans="3:97">
      <c r="C134" s="150" t="s">
        <v>292</v>
      </c>
      <c r="D134" s="151" t="s">
        <v>293</v>
      </c>
      <c r="E134" s="159">
        <v>0.67491643000607693</v>
      </c>
      <c r="F134" s="159">
        <v>0.68953222198488462</v>
      </c>
      <c r="G134" s="159">
        <v>0.7021374203964732</v>
      </c>
      <c r="H134" s="159">
        <v>0.72385660668169682</v>
      </c>
      <c r="I134" s="159">
        <v>0.73721778734122612</v>
      </c>
      <c r="J134" s="159">
        <v>0.75348322636008325</v>
      </c>
      <c r="K134" s="159">
        <v>0.7464077613682345</v>
      </c>
      <c r="L134" s="159">
        <v>0.75127030143275808</v>
      </c>
      <c r="M134" s="159">
        <v>0.75116376134042062</v>
      </c>
      <c r="N134" s="159">
        <v>0.74988284320471665</v>
      </c>
      <c r="O134" s="159">
        <v>0.74654455374122586</v>
      </c>
      <c r="P134" s="159">
        <v>0.76827324374050465</v>
      </c>
      <c r="Q134" s="159">
        <v>0.76253701521619255</v>
      </c>
      <c r="R134" s="159">
        <v>0.76896665645053475</v>
      </c>
      <c r="S134" s="159">
        <v>0.77784354333799033</v>
      </c>
      <c r="T134" s="159">
        <v>0.77762417867160416</v>
      </c>
      <c r="U134" s="14">
        <v>5</v>
      </c>
      <c r="AE134" s="7">
        <v>10.532572558694275</v>
      </c>
      <c r="AF134" s="7">
        <v>10.577507392897548</v>
      </c>
      <c r="AG134" s="7">
        <v>10.624770404047904</v>
      </c>
      <c r="AH134" s="7">
        <v>10.64493000833526</v>
      </c>
      <c r="AI134" s="7">
        <v>10.658687756716855</v>
      </c>
      <c r="AJ134" s="7">
        <v>10.683777963642042</v>
      </c>
      <c r="AK134" s="7">
        <v>10.698597365203165</v>
      </c>
      <c r="AL134" s="7">
        <v>10.707982520594797</v>
      </c>
      <c r="AM134" s="7">
        <v>10.712156909111238</v>
      </c>
      <c r="AN134" s="7">
        <v>10.744161792396584</v>
      </c>
      <c r="AO134" s="7">
        <v>10.764381406420268</v>
      </c>
      <c r="AP134" s="7">
        <v>10.778882031239384</v>
      </c>
      <c r="AQ134" s="7">
        <v>10.795478807721434</v>
      </c>
      <c r="AR134" s="7">
        <v>10.801003425854498</v>
      </c>
      <c r="AS134" s="7">
        <v>10.772182572802931</v>
      </c>
      <c r="AT134" s="7">
        <v>10.789117300136175</v>
      </c>
      <c r="AW134" s="11" t="s">
        <v>293</v>
      </c>
      <c r="AX134" s="165">
        <f t="shared" ref="AX134:AX165" si="67">SLOPE(E135:T135,AE134:AT134)</f>
        <v>0.48412006925065826</v>
      </c>
      <c r="AY134" s="8">
        <f t="shared" ref="AY134:AY165" si="68">PEARSON(E135:T135,AE134:AT134)^2</f>
        <v>0.83265685606575024</v>
      </c>
      <c r="BA134" s="11" t="s">
        <v>227</v>
      </c>
      <c r="BB134" s="8">
        <v>0.59818242858636872</v>
      </c>
      <c r="BC134" s="8">
        <v>0.94840468267421818</v>
      </c>
      <c r="BF134" s="31" t="s">
        <v>292</v>
      </c>
      <c r="BG134" s="32" t="s">
        <v>293</v>
      </c>
      <c r="BH134" s="40">
        <f t="shared" si="66"/>
        <v>0.68816980865097199</v>
      </c>
      <c r="BI134" s="40">
        <f t="shared" si="66"/>
        <v>0.69192186730694527</v>
      </c>
      <c r="BJ134" s="40">
        <f t="shared" si="66"/>
        <v>0.69586832873800009</v>
      </c>
      <c r="BK134" s="40">
        <f t="shared" si="66"/>
        <v>0.6975516556959942</v>
      </c>
      <c r="BL134" s="40">
        <f t="shared" si="66"/>
        <v>0.69870042768585738</v>
      </c>
      <c r="BM134" s="40">
        <f t="shared" si="66"/>
        <v>0.70079545996411052</v>
      </c>
      <c r="BN134" s="40">
        <f t="shared" si="66"/>
        <v>0.70203287999446429</v>
      </c>
      <c r="BO134" s="40">
        <f t="shared" si="66"/>
        <v>0.70281654046966557</v>
      </c>
      <c r="BP134" s="40">
        <f t="shared" si="66"/>
        <v>0.7031651019107884</v>
      </c>
      <c r="BQ134" s="40">
        <f t="shared" si="66"/>
        <v>0.70583750966511483</v>
      </c>
      <c r="BR134" s="40">
        <f t="shared" si="66"/>
        <v>0.70752584743609248</v>
      </c>
      <c r="BS134" s="40">
        <f t="shared" si="65"/>
        <v>0.70873664960848859</v>
      </c>
      <c r="BT134" s="40">
        <f t="shared" si="65"/>
        <v>0.7101224804447398</v>
      </c>
      <c r="BU134" s="40">
        <f t="shared" si="65"/>
        <v>0.71058378605885064</v>
      </c>
      <c r="BV134" s="40">
        <f t="shared" si="65"/>
        <v>0.70817724482904476</v>
      </c>
      <c r="BW134" s="40">
        <f t="shared" si="65"/>
        <v>0.7095912945613706</v>
      </c>
      <c r="BY134" s="31" t="s">
        <v>292</v>
      </c>
      <c r="BZ134" s="32" t="s">
        <v>293</v>
      </c>
      <c r="CA134" s="40">
        <f t="shared" si="46"/>
        <v>-1.3253378644895064E-2</v>
      </c>
      <c r="CB134" s="40">
        <f t="shared" si="47"/>
        <v>-2.3896453220606517E-3</v>
      </c>
      <c r="CC134" s="40">
        <f t="shared" si="48"/>
        <v>6.2690916584731138E-3</v>
      </c>
      <c r="CD134" s="40">
        <f t="shared" si="49"/>
        <v>2.6304950985702624E-2</v>
      </c>
      <c r="CE134" s="40">
        <f t="shared" si="50"/>
        <v>3.8517359655368733E-2</v>
      </c>
      <c r="CF134" s="40">
        <f t="shared" si="51"/>
        <v>5.2687766395972724E-2</v>
      </c>
      <c r="CG134" s="40">
        <f t="shared" si="52"/>
        <v>4.4374881373770214E-2</v>
      </c>
      <c r="CH134" s="40">
        <f t="shared" si="53"/>
        <v>4.8453760963092507E-2</v>
      </c>
      <c r="CI134" s="40">
        <f t="shared" si="54"/>
        <v>4.7998659429632218E-2</v>
      </c>
      <c r="CJ134" s="40">
        <f t="shared" si="55"/>
        <v>4.4045333539601828E-2</v>
      </c>
      <c r="CK134" s="40">
        <f t="shared" si="56"/>
        <v>3.9018706305133377E-2</v>
      </c>
      <c r="CL134" s="40">
        <f t="shared" si="57"/>
        <v>5.9536594132016063E-2</v>
      </c>
      <c r="CM134" s="40">
        <f t="shared" si="58"/>
        <v>5.2414534771452748E-2</v>
      </c>
      <c r="CN134" s="40">
        <f t="shared" si="59"/>
        <v>5.8382870391684105E-2</v>
      </c>
      <c r="CO134" s="40">
        <f t="shared" si="60"/>
        <v>6.9666298508945568E-2</v>
      </c>
      <c r="CP134" s="40">
        <f t="shared" si="61"/>
        <v>6.803288411023356E-2</v>
      </c>
      <c r="CR134" s="11"/>
      <c r="CS134" s="40"/>
    </row>
    <row r="135" spans="3:97">
      <c r="C135" s="150" t="s">
        <v>294</v>
      </c>
      <c r="D135" s="151" t="s">
        <v>295</v>
      </c>
      <c r="E135" s="159">
        <v>0.51741517144805083</v>
      </c>
      <c r="F135" s="159">
        <v>0.494002011723851</v>
      </c>
      <c r="G135" s="159">
        <v>0.50791071366290019</v>
      </c>
      <c r="H135" s="159">
        <v>0.52868133605283996</v>
      </c>
      <c r="I135" s="159">
        <v>0.53275444736893829</v>
      </c>
      <c r="J135" s="159">
        <v>0.54499520534101165</v>
      </c>
      <c r="K135" s="159">
        <v>0.56977809521860634</v>
      </c>
      <c r="L135" s="159">
        <v>0.55656207100713306</v>
      </c>
      <c r="M135" s="159">
        <v>0.55128051779510945</v>
      </c>
      <c r="N135" s="159">
        <v>0.5827468841751019</v>
      </c>
      <c r="O135" s="159">
        <v>0.58553701267075298</v>
      </c>
      <c r="P135" s="159">
        <v>0.57830389306468133</v>
      </c>
      <c r="Q135" s="159">
        <v>0.60307212906482532</v>
      </c>
      <c r="R135" s="159">
        <v>0.62774351194296041</v>
      </c>
      <c r="S135" s="159">
        <v>0.6277358612841818</v>
      </c>
      <c r="T135" s="159">
        <v>0.62673327736628426</v>
      </c>
      <c r="U135" s="14">
        <v>4</v>
      </c>
      <c r="AE135" s="7">
        <v>9.727525940743929</v>
      </c>
      <c r="AF135" s="7">
        <v>9.7331677222809549</v>
      </c>
      <c r="AG135" s="7">
        <v>9.7702347034288231</v>
      </c>
      <c r="AH135" s="7">
        <v>9.7769604571655595</v>
      </c>
      <c r="AI135" s="7">
        <v>9.7576324077742953</v>
      </c>
      <c r="AJ135" s="7">
        <v>9.7927448810334354</v>
      </c>
      <c r="AK135" s="7">
        <v>9.8479038385580857</v>
      </c>
      <c r="AL135" s="7">
        <v>9.856727242912882</v>
      </c>
      <c r="AM135" s="7">
        <v>9.8430886901324364</v>
      </c>
      <c r="AN135" s="7">
        <v>9.8591704085499696</v>
      </c>
      <c r="AO135" s="7">
        <v>9.8798780533465571</v>
      </c>
      <c r="AP135" s="7">
        <v>9.9136666251247245</v>
      </c>
      <c r="AQ135" s="7">
        <v>9.9586076917398003</v>
      </c>
      <c r="AR135" s="7">
        <v>10.057622102230361</v>
      </c>
      <c r="AS135" s="7">
        <v>10.126631103850338</v>
      </c>
      <c r="AT135" s="7">
        <v>10.151148944239155</v>
      </c>
      <c r="AW135" s="11" t="s">
        <v>295</v>
      </c>
      <c r="AX135" s="165" t="e">
        <f t="shared" si="67"/>
        <v>#N/A</v>
      </c>
      <c r="AY135" s="8" t="e">
        <f t="shared" si="68"/>
        <v>#N/A</v>
      </c>
      <c r="BA135" s="11" t="s">
        <v>345</v>
      </c>
      <c r="BB135" s="8">
        <v>0.60633959871260346</v>
      </c>
      <c r="BC135" s="8">
        <v>0.92713726369631566</v>
      </c>
      <c r="BF135" s="31" t="s">
        <v>294</v>
      </c>
      <c r="BG135" s="32" t="s">
        <v>295</v>
      </c>
      <c r="BH135" s="40">
        <f t="shared" si="66"/>
        <v>0.62094841605211804</v>
      </c>
      <c r="BI135" s="40">
        <f t="shared" si="66"/>
        <v>0.62141950481045971</v>
      </c>
      <c r="BJ135" s="40">
        <f t="shared" si="66"/>
        <v>0.6245145977363068</v>
      </c>
      <c r="BK135" s="40">
        <f t="shared" si="66"/>
        <v>0.62507619817332427</v>
      </c>
      <c r="BL135" s="40">
        <f t="shared" si="66"/>
        <v>0.62346230604915365</v>
      </c>
      <c r="BM135" s="40">
        <f t="shared" si="66"/>
        <v>0.62639419756629189</v>
      </c>
      <c r="BN135" s="40">
        <f t="shared" si="66"/>
        <v>0.63099997051960022</v>
      </c>
      <c r="BO135" s="40">
        <f t="shared" si="66"/>
        <v>0.63173672478322562</v>
      </c>
      <c r="BP135" s="40">
        <f t="shared" si="66"/>
        <v>0.63059790562605844</v>
      </c>
      <c r="BQ135" s="40">
        <f t="shared" si="66"/>
        <v>0.63194072911392252</v>
      </c>
      <c r="BR135" s="40">
        <f t="shared" si="66"/>
        <v>0.63366981745443751</v>
      </c>
      <c r="BS135" s="40">
        <f t="shared" si="65"/>
        <v>0.63649116319791454</v>
      </c>
      <c r="BT135" s="40">
        <f t="shared" si="65"/>
        <v>0.64024374226027336</v>
      </c>
      <c r="BU135" s="40">
        <f t="shared" si="65"/>
        <v>0.64851144553623519</v>
      </c>
      <c r="BV135" s="40">
        <f t="shared" si="65"/>
        <v>0.65427369717150319</v>
      </c>
      <c r="BW135" s="40">
        <f t="shared" si="65"/>
        <v>0.65632093684396953</v>
      </c>
      <c r="BY135" s="31" t="s">
        <v>294</v>
      </c>
      <c r="BZ135" s="32" t="s">
        <v>295</v>
      </c>
      <c r="CA135" s="40">
        <f t="shared" si="46"/>
        <v>-0.10353324460406721</v>
      </c>
      <c r="CB135" s="40">
        <f t="shared" si="47"/>
        <v>-0.12741749308660871</v>
      </c>
      <c r="CC135" s="40">
        <f t="shared" si="48"/>
        <v>-0.11660388407340661</v>
      </c>
      <c r="CD135" s="40">
        <f t="shared" si="49"/>
        <v>-9.6394862120484315E-2</v>
      </c>
      <c r="CE135" s="40">
        <f t="shared" si="50"/>
        <v>-9.0707858680215359E-2</v>
      </c>
      <c r="CF135" s="40">
        <f t="shared" si="51"/>
        <v>-8.1398992225280242E-2</v>
      </c>
      <c r="CG135" s="40">
        <f t="shared" si="52"/>
        <v>-6.1221875300993878E-2</v>
      </c>
      <c r="CH135" s="40">
        <f t="shared" si="53"/>
        <v>-7.5174653776092559E-2</v>
      </c>
      <c r="CI135" s="40">
        <f t="shared" si="54"/>
        <v>-7.9317387830948993E-2</v>
      </c>
      <c r="CJ135" s="40">
        <f t="shared" si="55"/>
        <v>-4.9193844938820619E-2</v>
      </c>
      <c r="CK135" s="40">
        <f t="shared" si="56"/>
        <v>-4.8132804783684535E-2</v>
      </c>
      <c r="CL135" s="40">
        <f t="shared" si="57"/>
        <v>-5.8187270133233215E-2</v>
      </c>
      <c r="CM135" s="40">
        <f t="shared" si="58"/>
        <v>-3.7171613195448039E-2</v>
      </c>
      <c r="CN135" s="40">
        <f t="shared" si="59"/>
        <v>-2.0767933593274779E-2</v>
      </c>
      <c r="CO135" s="40">
        <f t="shared" si="60"/>
        <v>-2.6537835887321393E-2</v>
      </c>
      <c r="CP135" s="40">
        <f t="shared" si="61"/>
        <v>-2.9587659477685269E-2</v>
      </c>
      <c r="CR135" s="11"/>
      <c r="CS135" s="40"/>
    </row>
    <row r="136" spans="3:97">
      <c r="C136" s="150" t="s">
        <v>296</v>
      </c>
      <c r="D136" s="151" t="s">
        <v>297</v>
      </c>
      <c r="E136" s="159" t="e">
        <v>#N/A</v>
      </c>
      <c r="F136" s="159" t="e">
        <v>#N/A</v>
      </c>
      <c r="G136" s="159" t="e">
        <v>#N/A</v>
      </c>
      <c r="H136" s="159" t="e">
        <v>#N/A</v>
      </c>
      <c r="I136" s="159" t="e">
        <v>#N/A</v>
      </c>
      <c r="J136" s="159" t="e">
        <v>#N/A</v>
      </c>
      <c r="K136" s="159" t="e">
        <v>#N/A</v>
      </c>
      <c r="L136" s="159" t="e">
        <v>#N/A</v>
      </c>
      <c r="M136" s="159" t="e">
        <v>#N/A</v>
      </c>
      <c r="N136" s="159" t="e">
        <v>#N/A</v>
      </c>
      <c r="O136" s="159" t="e">
        <v>#N/A</v>
      </c>
      <c r="P136" s="159" t="e">
        <v>#N/A</v>
      </c>
      <c r="Q136" s="159" t="e">
        <v>#N/A</v>
      </c>
      <c r="R136" s="159" t="e">
        <v>#N/A</v>
      </c>
      <c r="S136" s="159" t="e">
        <v>#N/A</v>
      </c>
      <c r="T136" s="159" t="e">
        <v>#N/A</v>
      </c>
      <c r="U136" s="14">
        <v>1</v>
      </c>
      <c r="AE136" s="7">
        <v>7.5264475768864685</v>
      </c>
      <c r="AF136" s="7">
        <v>7.5492780703305797</v>
      </c>
      <c r="AG136" s="7">
        <v>7.5353614733740297</v>
      </c>
      <c r="AH136" s="7">
        <v>7.5365104628800443</v>
      </c>
      <c r="AI136" s="7">
        <v>7.5483700898915078</v>
      </c>
      <c r="AJ136" s="7">
        <v>7.5659733118067267</v>
      </c>
      <c r="AK136" s="7">
        <v>7.5614900439729675</v>
      </c>
      <c r="AL136" s="7">
        <v>7.5691123127139388</v>
      </c>
      <c r="AM136" s="7">
        <v>7.5923257601522272</v>
      </c>
      <c r="AN136" s="7">
        <v>7.6393121076378376</v>
      </c>
      <c r="AO136" s="7">
        <v>7.6890779644913776</v>
      </c>
      <c r="AP136" s="7">
        <v>7.7275984722335025</v>
      </c>
      <c r="AQ136" s="7">
        <v>7.7614515095769132</v>
      </c>
      <c r="AR136" s="7">
        <v>7.7558633750734023</v>
      </c>
      <c r="AS136" s="7">
        <v>7.7701220359651533</v>
      </c>
      <c r="AT136" s="7">
        <v>7.7897306762587535</v>
      </c>
      <c r="AW136" s="11" t="s">
        <v>297</v>
      </c>
      <c r="AX136" s="165" t="e">
        <f t="shared" si="67"/>
        <v>#N/A</v>
      </c>
      <c r="AY136" s="8" t="e">
        <f t="shared" si="68"/>
        <v>#N/A</v>
      </c>
      <c r="BA136" s="11" t="s">
        <v>369</v>
      </c>
      <c r="BB136" s="8">
        <v>0.60680787301899242</v>
      </c>
      <c r="BC136" s="8">
        <v>0.61271461289869711</v>
      </c>
      <c r="BF136" s="31" t="s">
        <v>296</v>
      </c>
      <c r="BG136" s="32" t="s">
        <v>297</v>
      </c>
      <c r="BH136" s="40">
        <f t="shared" si="66"/>
        <v>0.43715837267002011</v>
      </c>
      <c r="BI136" s="40">
        <f t="shared" si="66"/>
        <v>0.43906471887260345</v>
      </c>
      <c r="BJ136" s="40">
        <f t="shared" si="66"/>
        <v>0.43790268302673152</v>
      </c>
      <c r="BK136" s="40">
        <f t="shared" si="66"/>
        <v>0.4379986236504837</v>
      </c>
      <c r="BL136" s="40">
        <f t="shared" si="66"/>
        <v>0.43898890250594091</v>
      </c>
      <c r="BM136" s="40">
        <f t="shared" si="66"/>
        <v>0.44045877153586166</v>
      </c>
      <c r="BN136" s="40">
        <f t="shared" si="66"/>
        <v>0.44008441867174275</v>
      </c>
      <c r="BO136" s="40">
        <f t="shared" si="66"/>
        <v>0.44072087811161387</v>
      </c>
      <c r="BP136" s="40">
        <f t="shared" si="66"/>
        <v>0.44265920097271094</v>
      </c>
      <c r="BQ136" s="40">
        <f t="shared" si="66"/>
        <v>0.4465825609877595</v>
      </c>
      <c r="BR136" s="40">
        <f t="shared" si="66"/>
        <v>0.45073801003503</v>
      </c>
      <c r="BS136" s="40">
        <f t="shared" si="65"/>
        <v>0.45395447243149745</v>
      </c>
      <c r="BT136" s="40">
        <f t="shared" si="65"/>
        <v>0.45678120104967224</v>
      </c>
      <c r="BU136" s="40">
        <f t="shared" si="65"/>
        <v>0.4563145918186291</v>
      </c>
      <c r="BV136" s="40">
        <f t="shared" si="65"/>
        <v>0.45750519000309031</v>
      </c>
      <c r="BW136" s="40">
        <f t="shared" si="65"/>
        <v>0.45914251146760587</v>
      </c>
      <c r="BY136" s="31" t="s">
        <v>296</v>
      </c>
      <c r="BZ136" s="32" t="s">
        <v>297</v>
      </c>
      <c r="CA136" s="40" t="e">
        <f t="shared" si="46"/>
        <v>#N/A</v>
      </c>
      <c r="CB136" s="40" t="e">
        <f t="shared" si="47"/>
        <v>#N/A</v>
      </c>
      <c r="CC136" s="40" t="e">
        <f t="shared" si="48"/>
        <v>#N/A</v>
      </c>
      <c r="CD136" s="40" t="e">
        <f t="shared" si="49"/>
        <v>#N/A</v>
      </c>
      <c r="CE136" s="40" t="e">
        <f t="shared" si="50"/>
        <v>#N/A</v>
      </c>
      <c r="CF136" s="40" t="e">
        <f t="shared" si="51"/>
        <v>#N/A</v>
      </c>
      <c r="CG136" s="40" t="e">
        <f t="shared" si="52"/>
        <v>#N/A</v>
      </c>
      <c r="CH136" s="40" t="e">
        <f t="shared" si="53"/>
        <v>#N/A</v>
      </c>
      <c r="CI136" s="40" t="e">
        <f t="shared" si="54"/>
        <v>#N/A</v>
      </c>
      <c r="CJ136" s="40" t="e">
        <f t="shared" si="55"/>
        <v>#N/A</v>
      </c>
      <c r="CK136" s="40" t="e">
        <f t="shared" si="56"/>
        <v>#N/A</v>
      </c>
      <c r="CL136" s="40" t="e">
        <f t="shared" si="57"/>
        <v>#N/A</v>
      </c>
      <c r="CM136" s="40" t="e">
        <f t="shared" si="58"/>
        <v>#N/A</v>
      </c>
      <c r="CN136" s="40" t="e">
        <f t="shared" si="59"/>
        <v>#N/A</v>
      </c>
      <c r="CO136" s="40" t="e">
        <f t="shared" si="60"/>
        <v>#N/A</v>
      </c>
      <c r="CP136" s="40" t="e">
        <f t="shared" si="61"/>
        <v>#N/A</v>
      </c>
      <c r="CR136" s="11"/>
      <c r="CS136" s="40"/>
    </row>
    <row r="137" spans="3:97">
      <c r="C137" s="150" t="s">
        <v>298</v>
      </c>
      <c r="D137" s="151" t="s">
        <v>299</v>
      </c>
      <c r="E137" s="159" t="e">
        <v>#N/A</v>
      </c>
      <c r="F137" s="159" t="e">
        <v>#N/A</v>
      </c>
      <c r="G137" s="159" t="e">
        <v>#N/A</v>
      </c>
      <c r="H137" s="159" t="e">
        <v>#N/A</v>
      </c>
      <c r="I137" s="159" t="e">
        <v>#N/A</v>
      </c>
      <c r="J137" s="159" t="e">
        <v>#N/A</v>
      </c>
      <c r="K137" s="159" t="e">
        <v>#N/A</v>
      </c>
      <c r="L137" s="159" t="e">
        <v>#N/A</v>
      </c>
      <c r="M137" s="159" t="e">
        <v>#N/A</v>
      </c>
      <c r="N137" s="159" t="e">
        <v>#N/A</v>
      </c>
      <c r="O137" s="159" t="e">
        <v>#N/A</v>
      </c>
      <c r="P137" s="159" t="e">
        <v>#N/A</v>
      </c>
      <c r="Q137" s="159" t="e">
        <v>#N/A</v>
      </c>
      <c r="R137" s="159" t="e">
        <v>#N/A</v>
      </c>
      <c r="S137" s="159" t="e">
        <v>#N/A</v>
      </c>
      <c r="T137" s="159" t="e">
        <v>#N/A</v>
      </c>
      <c r="U137" s="14">
        <v>3</v>
      </c>
      <c r="AE137" s="7">
        <v>8.6036496433593186</v>
      </c>
      <c r="AF137" s="7">
        <v>8.6341088508440276</v>
      </c>
      <c r="AG137" s="7">
        <v>8.6645680583287366</v>
      </c>
      <c r="AH137" s="7">
        <v>8.6950272658134438</v>
      </c>
      <c r="AI137" s="7">
        <v>8.7254864732981527</v>
      </c>
      <c r="AJ137" s="7">
        <v>8.7559456807828617</v>
      </c>
      <c r="AK137" s="7">
        <v>8.7864048882675707</v>
      </c>
      <c r="AL137" s="7">
        <v>8.8168640957522779</v>
      </c>
      <c r="AM137" s="7">
        <v>8.8473233032369869</v>
      </c>
      <c r="AN137" s="7">
        <v>8.8777825107216959</v>
      </c>
      <c r="AO137" s="7">
        <v>8.9082417182064049</v>
      </c>
      <c r="AP137" s="7">
        <v>8.9387009256911139</v>
      </c>
      <c r="AQ137" s="7">
        <v>8.9691601331758211</v>
      </c>
      <c r="AR137" s="7">
        <v>8.99961934066053</v>
      </c>
      <c r="AS137" s="7">
        <v>9.030016817844901</v>
      </c>
      <c r="AT137" s="7">
        <v>9.0599168740209617</v>
      </c>
      <c r="AW137" s="11" t="s">
        <v>299</v>
      </c>
      <c r="AX137" s="165" t="e">
        <f t="shared" si="67"/>
        <v>#N/A</v>
      </c>
      <c r="AY137" s="8" t="e">
        <f t="shared" si="68"/>
        <v>#N/A</v>
      </c>
      <c r="BA137" s="11" t="s">
        <v>164</v>
      </c>
      <c r="BB137" s="8">
        <v>0.6225710510475585</v>
      </c>
      <c r="BC137" s="8">
        <v>0.64350363650400322</v>
      </c>
      <c r="BF137" s="31" t="s">
        <v>298</v>
      </c>
      <c r="BG137" s="32" t="s">
        <v>299</v>
      </c>
      <c r="BH137" s="40">
        <f t="shared" si="66"/>
        <v>0.5271047452205031</v>
      </c>
      <c r="BI137" s="40">
        <f t="shared" si="66"/>
        <v>0.52964808904547633</v>
      </c>
      <c r="BJ137" s="40">
        <f t="shared" si="66"/>
        <v>0.53219143287044957</v>
      </c>
      <c r="BK137" s="40">
        <f t="shared" si="66"/>
        <v>0.53473477669542258</v>
      </c>
      <c r="BL137" s="40">
        <f t="shared" si="66"/>
        <v>0.53727812052039581</v>
      </c>
      <c r="BM137" s="40">
        <f t="shared" si="66"/>
        <v>0.53982146434536893</v>
      </c>
      <c r="BN137" s="40">
        <f t="shared" si="66"/>
        <v>0.54236480817034216</v>
      </c>
      <c r="BO137" s="40">
        <f t="shared" si="66"/>
        <v>0.54490815199531517</v>
      </c>
      <c r="BP137" s="40">
        <f t="shared" si="66"/>
        <v>0.5474514958202884</v>
      </c>
      <c r="BQ137" s="40">
        <f t="shared" si="66"/>
        <v>0.54999483964526164</v>
      </c>
      <c r="BR137" s="40">
        <f t="shared" si="66"/>
        <v>0.55253818347023487</v>
      </c>
      <c r="BS137" s="40">
        <f t="shared" si="65"/>
        <v>0.55508152729520799</v>
      </c>
      <c r="BT137" s="40">
        <f t="shared" si="65"/>
        <v>0.55762487112018111</v>
      </c>
      <c r="BU137" s="40">
        <f t="shared" si="65"/>
        <v>0.56016821494515423</v>
      </c>
      <c r="BV137" s="40">
        <f t="shared" si="65"/>
        <v>0.56270640429004926</v>
      </c>
      <c r="BW137" s="40">
        <f t="shared" si="65"/>
        <v>0.56520305898075029</v>
      </c>
      <c r="BY137" s="31" t="s">
        <v>298</v>
      </c>
      <c r="BZ137" s="32" t="s">
        <v>299</v>
      </c>
      <c r="CA137" s="40" t="e">
        <f t="shared" si="46"/>
        <v>#N/A</v>
      </c>
      <c r="CB137" s="40" t="e">
        <f t="shared" si="47"/>
        <v>#N/A</v>
      </c>
      <c r="CC137" s="40" t="e">
        <f t="shared" si="48"/>
        <v>#N/A</v>
      </c>
      <c r="CD137" s="40" t="e">
        <f t="shared" si="49"/>
        <v>#N/A</v>
      </c>
      <c r="CE137" s="40" t="e">
        <f t="shared" si="50"/>
        <v>#N/A</v>
      </c>
      <c r="CF137" s="40" t="e">
        <f t="shared" si="51"/>
        <v>#N/A</v>
      </c>
      <c r="CG137" s="40" t="e">
        <f t="shared" si="52"/>
        <v>#N/A</v>
      </c>
      <c r="CH137" s="40" t="e">
        <f t="shared" si="53"/>
        <v>#N/A</v>
      </c>
      <c r="CI137" s="40" t="e">
        <f t="shared" si="54"/>
        <v>#N/A</v>
      </c>
      <c r="CJ137" s="40" t="e">
        <f t="shared" si="55"/>
        <v>#N/A</v>
      </c>
      <c r="CK137" s="40" t="e">
        <f t="shared" si="56"/>
        <v>#N/A</v>
      </c>
      <c r="CL137" s="40" t="e">
        <f t="shared" si="57"/>
        <v>#N/A</v>
      </c>
      <c r="CM137" s="40" t="e">
        <f t="shared" si="58"/>
        <v>#N/A</v>
      </c>
      <c r="CN137" s="40" t="e">
        <f t="shared" si="59"/>
        <v>#N/A</v>
      </c>
      <c r="CO137" s="40" t="e">
        <f t="shared" si="60"/>
        <v>#N/A</v>
      </c>
      <c r="CP137" s="40" t="e">
        <f t="shared" si="61"/>
        <v>#N/A</v>
      </c>
      <c r="CR137" s="11"/>
      <c r="CS137" s="40"/>
    </row>
    <row r="138" spans="3:97">
      <c r="C138" s="150" t="s">
        <v>300</v>
      </c>
      <c r="D138" s="151" t="s">
        <v>301</v>
      </c>
      <c r="E138" s="159" t="e">
        <v>#N/A</v>
      </c>
      <c r="F138" s="159" t="e">
        <v>#N/A</v>
      </c>
      <c r="G138" s="159" t="e">
        <v>#N/A</v>
      </c>
      <c r="H138" s="159" t="e">
        <v>#N/A</v>
      </c>
      <c r="I138" s="159" t="e">
        <v>#N/A</v>
      </c>
      <c r="J138" s="159" t="e">
        <v>#N/A</v>
      </c>
      <c r="K138" s="159" t="e">
        <v>#N/A</v>
      </c>
      <c r="L138" s="159" t="e">
        <v>#N/A</v>
      </c>
      <c r="M138" s="159" t="e">
        <v>#N/A</v>
      </c>
      <c r="N138" s="159" t="e">
        <v>#N/A</v>
      </c>
      <c r="O138" s="159" t="e">
        <v>#N/A</v>
      </c>
      <c r="P138" s="159" t="e">
        <v>#N/A</v>
      </c>
      <c r="Q138" s="159" t="e">
        <v>#N/A</v>
      </c>
      <c r="R138" s="159" t="e">
        <v>#N/A</v>
      </c>
      <c r="S138" s="159" t="e">
        <v>#N/A</v>
      </c>
      <c r="T138" s="159" t="e">
        <v>#N/A</v>
      </c>
      <c r="U138" s="14">
        <v>3</v>
      </c>
      <c r="AE138" s="7">
        <v>8.8779578495799552</v>
      </c>
      <c r="AF138" s="7">
        <v>8.8854559835068354</v>
      </c>
      <c r="AG138" s="7">
        <v>8.9279900116991833</v>
      </c>
      <c r="AH138" s="7">
        <v>8.9789701458238564</v>
      </c>
      <c r="AI138" s="7">
        <v>8.9978127097626484</v>
      </c>
      <c r="AJ138" s="7">
        <v>9.0053576685269494</v>
      </c>
      <c r="AK138" s="7">
        <v>8.9921984379353468</v>
      </c>
      <c r="AL138" s="7">
        <v>8.995716866164333</v>
      </c>
      <c r="AM138" s="7">
        <v>9.0187443221249968</v>
      </c>
      <c r="AN138" s="7">
        <v>9.073440568088861</v>
      </c>
      <c r="AO138" s="7">
        <v>9.1253879349166489</v>
      </c>
      <c r="AP138" s="7">
        <v>9.190058338733289</v>
      </c>
      <c r="AQ138" s="7">
        <v>9.2875720271452469</v>
      </c>
      <c r="AR138" s="7">
        <v>9.3730403776081186</v>
      </c>
      <c r="AS138" s="7">
        <v>9.3806453587765795</v>
      </c>
      <c r="AT138" s="7">
        <v>9.4157651721604978</v>
      </c>
      <c r="AW138" s="11" t="s">
        <v>301</v>
      </c>
      <c r="AX138" s="165">
        <f t="shared" si="67"/>
        <v>9.4252122415991648E-3</v>
      </c>
      <c r="AY138" s="8">
        <f t="shared" si="68"/>
        <v>3.2124185604392015E-2</v>
      </c>
      <c r="BA138" s="156" t="s">
        <v>46</v>
      </c>
      <c r="BB138" s="152">
        <v>0.62438054041257118</v>
      </c>
      <c r="BC138" s="152">
        <v>0.90644031445317497</v>
      </c>
      <c r="BF138" s="31" t="s">
        <v>300</v>
      </c>
      <c r="BG138" s="32" t="s">
        <v>301</v>
      </c>
      <c r="BH138" s="40">
        <f t="shared" si="66"/>
        <v>0.55000948043992626</v>
      </c>
      <c r="BI138" s="40">
        <f t="shared" si="66"/>
        <v>0.55063557462282076</v>
      </c>
      <c r="BJ138" s="40">
        <f t="shared" si="66"/>
        <v>0.55418716597688178</v>
      </c>
      <c r="BK138" s="40">
        <f t="shared" si="66"/>
        <v>0.55844400717629206</v>
      </c>
      <c r="BL138" s="40">
        <f t="shared" si="66"/>
        <v>0.5600173612651812</v>
      </c>
      <c r="BM138" s="40">
        <f t="shared" si="66"/>
        <v>0.56064736532200032</v>
      </c>
      <c r="BN138" s="40">
        <f t="shared" si="66"/>
        <v>0.55954856956760146</v>
      </c>
      <c r="BO138" s="40">
        <f t="shared" si="66"/>
        <v>0.55984235832472184</v>
      </c>
      <c r="BP138" s="40">
        <f t="shared" si="66"/>
        <v>0.56176515089743728</v>
      </c>
      <c r="BQ138" s="40">
        <f t="shared" si="66"/>
        <v>0.56633228743541997</v>
      </c>
      <c r="BR138" s="40">
        <f t="shared" si="66"/>
        <v>0.57066989256554024</v>
      </c>
      <c r="BS138" s="40">
        <f t="shared" si="65"/>
        <v>0.57606987128422971</v>
      </c>
      <c r="BT138" s="40">
        <f t="shared" si="65"/>
        <v>0.58421226426662809</v>
      </c>
      <c r="BU138" s="40">
        <f t="shared" si="65"/>
        <v>0.59134887153027793</v>
      </c>
      <c r="BV138" s="40">
        <f t="shared" si="65"/>
        <v>0.59198388745784436</v>
      </c>
      <c r="BW138" s="40">
        <f t="shared" si="65"/>
        <v>0.59491639187540157</v>
      </c>
      <c r="BY138" s="31" t="s">
        <v>300</v>
      </c>
      <c r="BZ138" s="32" t="s">
        <v>301</v>
      </c>
      <c r="CA138" s="40" t="e">
        <f t="shared" si="46"/>
        <v>#N/A</v>
      </c>
      <c r="CB138" s="40" t="e">
        <f t="shared" si="47"/>
        <v>#N/A</v>
      </c>
      <c r="CC138" s="40" t="e">
        <f t="shared" si="48"/>
        <v>#N/A</v>
      </c>
      <c r="CD138" s="40" t="e">
        <f t="shared" si="49"/>
        <v>#N/A</v>
      </c>
      <c r="CE138" s="40" t="e">
        <f t="shared" si="50"/>
        <v>#N/A</v>
      </c>
      <c r="CF138" s="40" t="e">
        <f t="shared" si="51"/>
        <v>#N/A</v>
      </c>
      <c r="CG138" s="40" t="e">
        <f t="shared" si="52"/>
        <v>#N/A</v>
      </c>
      <c r="CH138" s="40" t="e">
        <f t="shared" si="53"/>
        <v>#N/A</v>
      </c>
      <c r="CI138" s="40" t="e">
        <f t="shared" si="54"/>
        <v>#N/A</v>
      </c>
      <c r="CJ138" s="40" t="e">
        <f t="shared" si="55"/>
        <v>#N/A</v>
      </c>
      <c r="CK138" s="40" t="e">
        <f t="shared" si="56"/>
        <v>#N/A</v>
      </c>
      <c r="CL138" s="40" t="e">
        <f t="shared" si="57"/>
        <v>#N/A</v>
      </c>
      <c r="CM138" s="40" t="e">
        <f t="shared" si="58"/>
        <v>#N/A</v>
      </c>
      <c r="CN138" s="40" t="e">
        <f t="shared" si="59"/>
        <v>#N/A</v>
      </c>
      <c r="CO138" s="40" t="e">
        <f t="shared" si="60"/>
        <v>#N/A</v>
      </c>
      <c r="CP138" s="40" t="e">
        <f t="shared" si="61"/>
        <v>#N/A</v>
      </c>
      <c r="CR138" s="11"/>
      <c r="CS138" s="40"/>
    </row>
    <row r="139" spans="3:97">
      <c r="C139" s="150" t="s">
        <v>302</v>
      </c>
      <c r="D139" s="151" t="s">
        <v>303</v>
      </c>
      <c r="E139" s="159">
        <v>0.43668106101129617</v>
      </c>
      <c r="F139" s="159">
        <v>0.44291157642476275</v>
      </c>
      <c r="G139" s="159">
        <v>0.43369409769027212</v>
      </c>
      <c r="H139" s="159">
        <v>0.42670467002327256</v>
      </c>
      <c r="I139" s="159">
        <v>0.42675124674177733</v>
      </c>
      <c r="J139" s="159">
        <v>0.41880060572576966</v>
      </c>
      <c r="K139" s="159">
        <v>0.42197395473200905</v>
      </c>
      <c r="L139" s="159">
        <v>0.41904164039927888</v>
      </c>
      <c r="M139" s="159">
        <v>0.41337228737481369</v>
      </c>
      <c r="N139" s="159">
        <v>0.41448757788204527</v>
      </c>
      <c r="O139" s="159">
        <v>0.41321546325681952</v>
      </c>
      <c r="P139" s="159">
        <v>0.42693771765819433</v>
      </c>
      <c r="Q139" s="159">
        <v>0.43264349851541972</v>
      </c>
      <c r="R139" s="159">
        <v>0.43646365552979638</v>
      </c>
      <c r="S139" s="159">
        <v>0.43825372773646831</v>
      </c>
      <c r="T139" s="159">
        <v>0.43077679553075221</v>
      </c>
      <c r="U139" s="14">
        <v>1</v>
      </c>
      <c r="AE139" s="7">
        <v>7.7194173833502369</v>
      </c>
      <c r="AF139" s="7">
        <v>7.7669835097964928</v>
      </c>
      <c r="AG139" s="7">
        <v>7.7000607966857233</v>
      </c>
      <c r="AH139" s="7">
        <v>7.6345451681163077</v>
      </c>
      <c r="AI139" s="7">
        <v>7.6260400804884734</v>
      </c>
      <c r="AJ139" s="7">
        <v>7.5742310753217543</v>
      </c>
      <c r="AK139" s="7">
        <v>7.5468705848253093</v>
      </c>
      <c r="AL139" s="7">
        <v>7.5195127964771054</v>
      </c>
      <c r="AM139" s="7">
        <v>7.5155189197154781</v>
      </c>
      <c r="AN139" s="7">
        <v>7.5172897372142602</v>
      </c>
      <c r="AO139" s="7">
        <v>7.5278491664860843</v>
      </c>
      <c r="AP139" s="7">
        <v>7.5289154794935813</v>
      </c>
      <c r="AQ139" s="7">
        <v>7.574341187944551</v>
      </c>
      <c r="AR139" s="7">
        <v>7.6154594822506549</v>
      </c>
      <c r="AS139" s="7">
        <v>7.6361321230214889</v>
      </c>
      <c r="AT139" s="7">
        <v>7.6249624960503386</v>
      </c>
      <c r="AW139" s="11" t="s">
        <v>303</v>
      </c>
      <c r="AX139" s="165" t="e">
        <f t="shared" si="67"/>
        <v>#N/A</v>
      </c>
      <c r="AY139" s="8" t="e">
        <f t="shared" si="68"/>
        <v>#N/A</v>
      </c>
      <c r="BA139" s="11" t="s">
        <v>283</v>
      </c>
      <c r="BB139" s="8">
        <v>0.62943948892996959</v>
      </c>
      <c r="BC139" s="8">
        <v>0.91385678861830166</v>
      </c>
      <c r="BF139" s="31" t="s">
        <v>302</v>
      </c>
      <c r="BG139" s="32" t="s">
        <v>303</v>
      </c>
      <c r="BH139" s="40">
        <f t="shared" si="66"/>
        <v>0.45327135150974474</v>
      </c>
      <c r="BI139" s="40">
        <f t="shared" si="66"/>
        <v>0.45724312306800718</v>
      </c>
      <c r="BJ139" s="40">
        <f t="shared" si="66"/>
        <v>0.45165507652325787</v>
      </c>
      <c r="BK139" s="40">
        <f t="shared" si="66"/>
        <v>0.44618452153771171</v>
      </c>
      <c r="BL139" s="40">
        <f t="shared" si="66"/>
        <v>0.44547434672078756</v>
      </c>
      <c r="BM139" s="40">
        <f t="shared" si="66"/>
        <v>0.44114829478936646</v>
      </c>
      <c r="BN139" s="40">
        <f t="shared" si="66"/>
        <v>0.43886369383291335</v>
      </c>
      <c r="BO139" s="40">
        <f t="shared" si="66"/>
        <v>0.43657931850583831</v>
      </c>
      <c r="BP139" s="40">
        <f t="shared" si="66"/>
        <v>0.43624582979624249</v>
      </c>
      <c r="BQ139" s="40">
        <f t="shared" si="66"/>
        <v>0.43639369305739073</v>
      </c>
      <c r="BR139" s="40">
        <f t="shared" si="66"/>
        <v>0.43727540540158805</v>
      </c>
      <c r="BS139" s="40">
        <f t="shared" si="65"/>
        <v>0.437364442537714</v>
      </c>
      <c r="BT139" s="40">
        <f t="shared" si="65"/>
        <v>0.44115748919337006</v>
      </c>
      <c r="BU139" s="40">
        <f t="shared" si="65"/>
        <v>0.44459086676792969</v>
      </c>
      <c r="BV139" s="40">
        <f t="shared" si="65"/>
        <v>0.44631703227229436</v>
      </c>
      <c r="BW139" s="40">
        <f t="shared" si="65"/>
        <v>0.44538436842020324</v>
      </c>
      <c r="BY139" s="31" t="s">
        <v>302</v>
      </c>
      <c r="BZ139" s="32" t="s">
        <v>303</v>
      </c>
      <c r="CA139" s="40">
        <f t="shared" si="46"/>
        <v>-1.6590290498448568E-2</v>
      </c>
      <c r="CB139" s="40">
        <f t="shared" si="47"/>
        <v>-1.4331546643244431E-2</v>
      </c>
      <c r="CC139" s="40">
        <f t="shared" si="48"/>
        <v>-1.7960978832985752E-2</v>
      </c>
      <c r="CD139" s="40">
        <f t="shared" si="49"/>
        <v>-1.947985151443915E-2</v>
      </c>
      <c r="CE139" s="40">
        <f t="shared" si="50"/>
        <v>-1.8723099979010227E-2</v>
      </c>
      <c r="CF139" s="40">
        <f t="shared" si="51"/>
        <v>-2.2347689063596798E-2</v>
      </c>
      <c r="CG139" s="40">
        <f t="shared" si="52"/>
        <v>-1.68897391009043E-2</v>
      </c>
      <c r="CH139" s="40">
        <f t="shared" si="53"/>
        <v>-1.7537678106559429E-2</v>
      </c>
      <c r="CI139" s="40">
        <f t="shared" si="54"/>
        <v>-2.2873542421428805E-2</v>
      </c>
      <c r="CJ139" s="40">
        <f t="shared" si="55"/>
        <v>-2.1906115175345464E-2</v>
      </c>
      <c r="CK139" s="40">
        <f t="shared" si="56"/>
        <v>-2.4059942144768531E-2</v>
      </c>
      <c r="CL139" s="40">
        <f t="shared" si="57"/>
        <v>-1.0426724879519678E-2</v>
      </c>
      <c r="CM139" s="40">
        <f t="shared" si="58"/>
        <v>-8.5139906779503338E-3</v>
      </c>
      <c r="CN139" s="40">
        <f t="shared" si="59"/>
        <v>-8.1272112381333139E-3</v>
      </c>
      <c r="CO139" s="40">
        <f t="shared" si="60"/>
        <v>-8.0633045358260436E-3</v>
      </c>
      <c r="CP139" s="40">
        <f t="shared" si="61"/>
        <v>-1.4607572889451026E-2</v>
      </c>
      <c r="CR139" s="11"/>
      <c r="CS139" s="40"/>
    </row>
    <row r="140" spans="3:97">
      <c r="C140" s="150" t="s">
        <v>304</v>
      </c>
      <c r="D140" s="151" t="s">
        <v>305</v>
      </c>
      <c r="E140" s="159" t="e">
        <v>#N/A</v>
      </c>
      <c r="F140" s="159" t="e">
        <v>#N/A</v>
      </c>
      <c r="G140" s="159" t="e">
        <v>#N/A</v>
      </c>
      <c r="H140" s="159" t="e">
        <v>#N/A</v>
      </c>
      <c r="I140" s="159" t="e">
        <v>#N/A</v>
      </c>
      <c r="J140" s="159" t="e">
        <v>#N/A</v>
      </c>
      <c r="K140" s="159" t="e">
        <v>#N/A</v>
      </c>
      <c r="L140" s="159" t="e">
        <v>#N/A</v>
      </c>
      <c r="M140" s="159" t="e">
        <v>#N/A</v>
      </c>
      <c r="N140" s="159" t="e">
        <v>#N/A</v>
      </c>
      <c r="O140" s="159" t="e">
        <v>#N/A</v>
      </c>
      <c r="P140" s="159" t="e">
        <v>#N/A</v>
      </c>
      <c r="Q140" s="159" t="e">
        <v>#N/A</v>
      </c>
      <c r="R140" s="159" t="e">
        <v>#N/A</v>
      </c>
      <c r="S140" s="159" t="e">
        <v>#N/A</v>
      </c>
      <c r="T140" s="159" t="e">
        <v>#N/A</v>
      </c>
      <c r="U140" s="14">
        <v>2</v>
      </c>
      <c r="AE140" s="7">
        <v>8.3577019858063704</v>
      </c>
      <c r="AF140" s="7">
        <v>8.339097014337419</v>
      </c>
      <c r="AG140" s="7">
        <v>8.3465151350585707</v>
      </c>
      <c r="AH140" s="7">
        <v>8.3307286763710557</v>
      </c>
      <c r="AI140" s="7">
        <v>8.2946642086998388</v>
      </c>
      <c r="AJ140" s="7">
        <v>8.2398746783788805</v>
      </c>
      <c r="AK140" s="7">
        <v>8.2399013991248271</v>
      </c>
      <c r="AL140" s="7">
        <v>8.219364992246339</v>
      </c>
      <c r="AM140" s="7">
        <v>8.2373405669905182</v>
      </c>
      <c r="AN140" s="7">
        <v>8.2585083889631594</v>
      </c>
      <c r="AO140" s="7">
        <v>8.2678594717757541</v>
      </c>
      <c r="AP140" s="7">
        <v>8.2915140152159363</v>
      </c>
      <c r="AQ140" s="7">
        <v>8.3386119294690921</v>
      </c>
      <c r="AR140" s="7">
        <v>8.3772565428215557</v>
      </c>
      <c r="AS140" s="7">
        <v>8.3203833811126842</v>
      </c>
      <c r="AT140" s="7">
        <v>8.3194002494745618</v>
      </c>
      <c r="AW140" s="11" t="s">
        <v>305</v>
      </c>
      <c r="AX140" s="165">
        <f t="shared" si="67"/>
        <v>-6.0007343226994241E-2</v>
      </c>
      <c r="AY140" s="8">
        <f t="shared" si="68"/>
        <v>6.7849849992462465E-3</v>
      </c>
      <c r="BA140" s="11" t="s">
        <v>285</v>
      </c>
      <c r="BB140" s="8">
        <v>0.63176671893912473</v>
      </c>
      <c r="BC140" s="8">
        <v>0.92410257476065327</v>
      </c>
      <c r="BF140" s="31" t="s">
        <v>304</v>
      </c>
      <c r="BG140" s="32" t="s">
        <v>305</v>
      </c>
      <c r="BH140" s="40">
        <f t="shared" si="66"/>
        <v>0.50656811581483197</v>
      </c>
      <c r="BI140" s="40">
        <f t="shared" si="66"/>
        <v>0.50501460069717452</v>
      </c>
      <c r="BJ140" s="40">
        <f t="shared" si="66"/>
        <v>0.5056340137773907</v>
      </c>
      <c r="BK140" s="40">
        <f t="shared" si="66"/>
        <v>0.50431584447698319</v>
      </c>
      <c r="BL140" s="40">
        <f t="shared" si="66"/>
        <v>0.50130446142643659</v>
      </c>
      <c r="BM140" s="40">
        <f t="shared" si="66"/>
        <v>0.49672953564463651</v>
      </c>
      <c r="BN140" s="40">
        <f t="shared" si="66"/>
        <v>0.4967317668269231</v>
      </c>
      <c r="BO140" s="40">
        <f t="shared" si="66"/>
        <v>0.49501697685256929</v>
      </c>
      <c r="BP140" s="40">
        <f t="shared" si="66"/>
        <v>0.4965179373437083</v>
      </c>
      <c r="BQ140" s="40">
        <f t="shared" si="66"/>
        <v>0.49828545047842387</v>
      </c>
      <c r="BR140" s="40">
        <f t="shared" si="66"/>
        <v>0.49906626589327552</v>
      </c>
      <c r="BS140" s="40">
        <f t="shared" si="65"/>
        <v>0.50104142027053067</v>
      </c>
      <c r="BT140" s="40">
        <f t="shared" si="65"/>
        <v>0.50497409611066923</v>
      </c>
      <c r="BU140" s="40">
        <f t="shared" si="65"/>
        <v>0.50820092132559991</v>
      </c>
      <c r="BV140" s="40">
        <f t="shared" si="65"/>
        <v>0.50345201232290915</v>
      </c>
      <c r="BW140" s="40">
        <f t="shared" si="65"/>
        <v>0.50336992083112597</v>
      </c>
      <c r="BY140" s="31" t="s">
        <v>304</v>
      </c>
      <c r="BZ140" s="32" t="s">
        <v>305</v>
      </c>
      <c r="CA140" s="40" t="e">
        <f t="shared" si="46"/>
        <v>#N/A</v>
      </c>
      <c r="CB140" s="40" t="e">
        <f t="shared" si="47"/>
        <v>#N/A</v>
      </c>
      <c r="CC140" s="40" t="e">
        <f t="shared" si="48"/>
        <v>#N/A</v>
      </c>
      <c r="CD140" s="40" t="e">
        <f t="shared" si="49"/>
        <v>#N/A</v>
      </c>
      <c r="CE140" s="40" t="e">
        <f t="shared" si="50"/>
        <v>#N/A</v>
      </c>
      <c r="CF140" s="40" t="e">
        <f t="shared" si="51"/>
        <v>#N/A</v>
      </c>
      <c r="CG140" s="40" t="e">
        <f t="shared" si="52"/>
        <v>#N/A</v>
      </c>
      <c r="CH140" s="40" t="e">
        <f t="shared" si="53"/>
        <v>#N/A</v>
      </c>
      <c r="CI140" s="40" t="e">
        <f t="shared" si="54"/>
        <v>#N/A</v>
      </c>
      <c r="CJ140" s="40" t="e">
        <f t="shared" si="55"/>
        <v>#N/A</v>
      </c>
      <c r="CK140" s="40" t="e">
        <f t="shared" si="56"/>
        <v>#N/A</v>
      </c>
      <c r="CL140" s="40" t="e">
        <f t="shared" si="57"/>
        <v>#N/A</v>
      </c>
      <c r="CM140" s="40" t="e">
        <f t="shared" si="58"/>
        <v>#N/A</v>
      </c>
      <c r="CN140" s="40" t="e">
        <f t="shared" si="59"/>
        <v>#N/A</v>
      </c>
      <c r="CO140" s="40" t="e">
        <f t="shared" si="60"/>
        <v>#N/A</v>
      </c>
      <c r="CP140" s="40" t="e">
        <f t="shared" si="61"/>
        <v>#N/A</v>
      </c>
      <c r="CR140" s="11"/>
      <c r="CS140" s="40"/>
    </row>
    <row r="141" spans="3:97">
      <c r="C141" s="150" t="s">
        <v>306</v>
      </c>
      <c r="D141" s="151" t="s">
        <v>307</v>
      </c>
      <c r="E141" s="159">
        <v>0.46652288555488969</v>
      </c>
      <c r="F141" s="159">
        <v>0.48267827630606008</v>
      </c>
      <c r="G141" s="159">
        <v>0.49184319552497952</v>
      </c>
      <c r="H141" s="159">
        <v>0.50366163885392257</v>
      </c>
      <c r="I141" s="159">
        <v>0.520213908496305</v>
      </c>
      <c r="J141" s="159">
        <v>0.52621852952768389</v>
      </c>
      <c r="K141" s="159">
        <v>0.54015290835018481</v>
      </c>
      <c r="L141" s="159">
        <v>0.53706862037227243</v>
      </c>
      <c r="M141" s="159">
        <v>0.53413541279217636</v>
      </c>
      <c r="N141" s="159">
        <v>0.53425597857198026</v>
      </c>
      <c r="O141" s="159">
        <v>0.52452790355727363</v>
      </c>
      <c r="P141" s="159">
        <v>0.53458222486027629</v>
      </c>
      <c r="Q141" s="159">
        <v>0.55640714282525405</v>
      </c>
      <c r="R141" s="159">
        <v>0.57594504772327404</v>
      </c>
      <c r="S141" s="159">
        <v>0.58412855420817367</v>
      </c>
      <c r="T141" s="159">
        <v>0.60099580342364012</v>
      </c>
      <c r="U141" s="14">
        <v>2</v>
      </c>
      <c r="AE141" s="7">
        <v>8.5745447715528034</v>
      </c>
      <c r="AF141" s="7">
        <v>8.5818644103372641</v>
      </c>
      <c r="AG141" s="7">
        <v>8.6311518833675596</v>
      </c>
      <c r="AH141" s="7">
        <v>8.6079643270340362</v>
      </c>
      <c r="AI141" s="7">
        <v>8.6010749078704869</v>
      </c>
      <c r="AJ141" s="7">
        <v>8.6148109407393374</v>
      </c>
      <c r="AK141" s="7">
        <v>8.6022468061077841</v>
      </c>
      <c r="AL141" s="7">
        <v>8.6371031311661675</v>
      </c>
      <c r="AM141" s="7">
        <v>8.6630609264417853</v>
      </c>
      <c r="AN141" s="7">
        <v>8.6985670240218358</v>
      </c>
      <c r="AO141" s="7">
        <v>8.7520062029706267</v>
      </c>
      <c r="AP141" s="7">
        <v>8.8144191522252111</v>
      </c>
      <c r="AQ141" s="7">
        <v>8.8876582272669999</v>
      </c>
      <c r="AR141" s="7">
        <v>8.9693484975445248</v>
      </c>
      <c r="AS141" s="7">
        <v>8.9664993579646506</v>
      </c>
      <c r="AT141" s="7">
        <v>8.9954129544583683</v>
      </c>
      <c r="AW141" s="11" t="s">
        <v>307</v>
      </c>
      <c r="AX141" s="165" t="e">
        <f t="shared" si="67"/>
        <v>#N/A</v>
      </c>
      <c r="AY141" s="8" t="e">
        <f t="shared" si="68"/>
        <v>#N/A</v>
      </c>
      <c r="BA141" s="11" t="s">
        <v>603</v>
      </c>
      <c r="BB141" s="8">
        <v>0.63680660551232715</v>
      </c>
      <c r="BC141" s="8">
        <v>0.95109764293590116</v>
      </c>
      <c r="BF141" s="31" t="s">
        <v>306</v>
      </c>
      <c r="BG141" s="32" t="s">
        <v>307</v>
      </c>
      <c r="BH141" s="40">
        <f t="shared" si="66"/>
        <v>0.52467448842465914</v>
      </c>
      <c r="BI141" s="40">
        <f t="shared" si="66"/>
        <v>0.52528567826316153</v>
      </c>
      <c r="BJ141" s="40">
        <f t="shared" si="66"/>
        <v>0.52940118226119126</v>
      </c>
      <c r="BK141" s="40">
        <f t="shared" si="66"/>
        <v>0.52746502130734207</v>
      </c>
      <c r="BL141" s="40">
        <f t="shared" si="66"/>
        <v>0.5268897548071857</v>
      </c>
      <c r="BM141" s="40">
        <f t="shared" si="66"/>
        <v>0.52803671355173465</v>
      </c>
      <c r="BN141" s="40">
        <f t="shared" si="66"/>
        <v>0.52698760831000002</v>
      </c>
      <c r="BO141" s="40">
        <f t="shared" si="66"/>
        <v>0.52989811145237498</v>
      </c>
      <c r="BP141" s="40">
        <f t="shared" si="66"/>
        <v>0.53206558735788911</v>
      </c>
      <c r="BQ141" s="40">
        <f t="shared" si="66"/>
        <v>0.53503034650582326</v>
      </c>
      <c r="BR141" s="40">
        <f t="shared" si="66"/>
        <v>0.53949251794804731</v>
      </c>
      <c r="BS141" s="40">
        <f t="shared" si="65"/>
        <v>0.54470399921080515</v>
      </c>
      <c r="BT141" s="40">
        <f t="shared" si="65"/>
        <v>0.55081946197679454</v>
      </c>
      <c r="BU141" s="40">
        <f t="shared" si="65"/>
        <v>0.55764059954496781</v>
      </c>
      <c r="BV141" s="40">
        <f t="shared" si="65"/>
        <v>0.55740269639004836</v>
      </c>
      <c r="BW141" s="40">
        <f t="shared" si="65"/>
        <v>0.55981698169727379</v>
      </c>
      <c r="BY141" s="31" t="s">
        <v>306</v>
      </c>
      <c r="BZ141" s="32" t="s">
        <v>307</v>
      </c>
      <c r="CA141" s="40">
        <f t="shared" si="46"/>
        <v>-5.8151602869769448E-2</v>
      </c>
      <c r="CB141" s="40">
        <f t="shared" si="47"/>
        <v>-4.2607401957101443E-2</v>
      </c>
      <c r="CC141" s="40">
        <f t="shared" si="48"/>
        <v>-3.7557986736211746E-2</v>
      </c>
      <c r="CD141" s="40">
        <f t="shared" si="49"/>
        <v>-2.3803382453419508E-2</v>
      </c>
      <c r="CE141" s="40">
        <f t="shared" si="50"/>
        <v>-6.6758463108806954E-3</v>
      </c>
      <c r="CF141" s="40">
        <f t="shared" si="51"/>
        <v>-1.8181840240507618E-3</v>
      </c>
      <c r="CG141" s="40">
        <f t="shared" si="52"/>
        <v>1.3165300040184791E-2</v>
      </c>
      <c r="CH141" s="40">
        <f t="shared" si="53"/>
        <v>7.1705089198974559E-3</v>
      </c>
      <c r="CI141" s="40">
        <f t="shared" si="54"/>
        <v>2.0698254342872424E-3</v>
      </c>
      <c r="CJ141" s="40">
        <f t="shared" si="55"/>
        <v>-7.7436793384300096E-4</v>
      </c>
      <c r="CK141" s="40">
        <f t="shared" si="56"/>
        <v>-1.4964614390773678E-2</v>
      </c>
      <c r="CL141" s="40">
        <f t="shared" si="57"/>
        <v>-1.0121774350528856E-2</v>
      </c>
      <c r="CM141" s="40">
        <f t="shared" si="58"/>
        <v>5.5876808484595086E-3</v>
      </c>
      <c r="CN141" s="40">
        <f t="shared" si="59"/>
        <v>1.8304448178306232E-2</v>
      </c>
      <c r="CO141" s="40">
        <f t="shared" si="60"/>
        <v>2.6725857818125309E-2</v>
      </c>
      <c r="CP141" s="40">
        <f t="shared" si="61"/>
        <v>4.1178821726366333E-2</v>
      </c>
      <c r="CR141" s="11"/>
      <c r="CS141" s="40"/>
    </row>
    <row r="142" spans="3:97">
      <c r="C142" s="150" t="s">
        <v>308</v>
      </c>
      <c r="D142" s="151" t="s">
        <v>309</v>
      </c>
      <c r="E142" s="159" t="e">
        <v>#N/A</v>
      </c>
      <c r="F142" s="159" t="e">
        <v>#N/A</v>
      </c>
      <c r="G142" s="159" t="e">
        <v>#N/A</v>
      </c>
      <c r="H142" s="159" t="e">
        <v>#N/A</v>
      </c>
      <c r="I142" s="159" t="e">
        <v>#N/A</v>
      </c>
      <c r="J142" s="159" t="e">
        <v>#N/A</v>
      </c>
      <c r="K142" s="159" t="e">
        <v>#N/A</v>
      </c>
      <c r="L142" s="159" t="e">
        <v>#N/A</v>
      </c>
      <c r="M142" s="159" t="e">
        <v>#N/A</v>
      </c>
      <c r="N142" s="159" t="e">
        <v>#N/A</v>
      </c>
      <c r="O142" s="159" t="e">
        <v>#N/A</v>
      </c>
      <c r="P142" s="159" t="e">
        <v>#N/A</v>
      </c>
      <c r="Q142" s="159" t="e">
        <v>#N/A</v>
      </c>
      <c r="R142" s="159" t="e">
        <v>#N/A</v>
      </c>
      <c r="S142" s="159" t="e">
        <v>#N/A</v>
      </c>
      <c r="T142" s="159" t="e">
        <v>#N/A</v>
      </c>
      <c r="U142" s="14">
        <v>2</v>
      </c>
      <c r="AE142" s="7">
        <v>7.7700103887943186</v>
      </c>
      <c r="AF142" s="7">
        <v>7.8051578276760312</v>
      </c>
      <c r="AG142" s="7">
        <v>7.8343790255020709</v>
      </c>
      <c r="AH142" s="7">
        <v>7.8076207110830582</v>
      </c>
      <c r="AI142" s="7">
        <v>7.8204409555933694</v>
      </c>
      <c r="AJ142" s="7">
        <v>7.8582428657102756</v>
      </c>
      <c r="AK142" s="7">
        <v>7.8558955083490174</v>
      </c>
      <c r="AL142" s="7">
        <v>7.8800581402478569</v>
      </c>
      <c r="AM142" s="7">
        <v>7.9091138415438147</v>
      </c>
      <c r="AN142" s="7">
        <v>7.9521006200557869</v>
      </c>
      <c r="AO142" s="7">
        <v>7.9817246149856063</v>
      </c>
      <c r="AP142" s="7">
        <v>8.0151792468316749</v>
      </c>
      <c r="AQ142" s="7">
        <v>8.0648550319055747</v>
      </c>
      <c r="AR142" s="7">
        <v>8.0833034674299054</v>
      </c>
      <c r="AS142" s="7">
        <v>8.0759213238046215</v>
      </c>
      <c r="AT142" s="7">
        <v>8.0992169795255702</v>
      </c>
      <c r="AW142" s="11" t="s">
        <v>309</v>
      </c>
      <c r="AX142" s="165">
        <f t="shared" si="67"/>
        <v>0.43832655009420723</v>
      </c>
      <c r="AY142" s="8">
        <f t="shared" si="68"/>
        <v>0.82848790834198172</v>
      </c>
      <c r="BA142" s="11" t="s">
        <v>198</v>
      </c>
      <c r="BB142" s="8">
        <v>0.64050804740827849</v>
      </c>
      <c r="BC142" s="8">
        <v>0.55978317365390717</v>
      </c>
      <c r="BF142" s="31" t="s">
        <v>308</v>
      </c>
      <c r="BG142" s="32" t="s">
        <v>309</v>
      </c>
      <c r="BH142" s="40">
        <f t="shared" si="66"/>
        <v>0.45749586746432558</v>
      </c>
      <c r="BI142" s="40">
        <f t="shared" si="66"/>
        <v>0.46043067861094866</v>
      </c>
      <c r="BJ142" s="40">
        <f t="shared" si="66"/>
        <v>0.46287064862942295</v>
      </c>
      <c r="BK142" s="40">
        <f t="shared" si="66"/>
        <v>0.46063632937543542</v>
      </c>
      <c r="BL142" s="40">
        <f t="shared" si="66"/>
        <v>0.46170681979204631</v>
      </c>
      <c r="BM142" s="40">
        <f t="shared" si="66"/>
        <v>0.46486327928680804</v>
      </c>
      <c r="BN142" s="40">
        <f t="shared" si="66"/>
        <v>0.46466727494714299</v>
      </c>
      <c r="BO142" s="40">
        <f t="shared" si="66"/>
        <v>0.4666848547106961</v>
      </c>
      <c r="BP142" s="40">
        <f t="shared" si="66"/>
        <v>0.46911100576890852</v>
      </c>
      <c r="BQ142" s="40">
        <f t="shared" si="66"/>
        <v>0.47270040177465822</v>
      </c>
      <c r="BR142" s="40">
        <f t="shared" si="66"/>
        <v>0.47517400535129817</v>
      </c>
      <c r="BS142" s="40">
        <f t="shared" si="65"/>
        <v>0.47796746711044491</v>
      </c>
      <c r="BT142" s="40">
        <f t="shared" si="65"/>
        <v>0.4821153951641155</v>
      </c>
      <c r="BU142" s="40">
        <f t="shared" si="65"/>
        <v>0.48365583953039715</v>
      </c>
      <c r="BV142" s="40">
        <f t="shared" si="65"/>
        <v>0.48303943053768594</v>
      </c>
      <c r="BW142" s="40">
        <f t="shared" si="65"/>
        <v>0.48498461779038515</v>
      </c>
      <c r="BY142" s="31" t="s">
        <v>308</v>
      </c>
      <c r="BZ142" s="32" t="s">
        <v>309</v>
      </c>
      <c r="CA142" s="40" t="e">
        <f t="shared" si="46"/>
        <v>#N/A</v>
      </c>
      <c r="CB142" s="40" t="e">
        <f t="shared" si="47"/>
        <v>#N/A</v>
      </c>
      <c r="CC142" s="40" t="e">
        <f t="shared" si="48"/>
        <v>#N/A</v>
      </c>
      <c r="CD142" s="40" t="e">
        <f t="shared" si="49"/>
        <v>#N/A</v>
      </c>
      <c r="CE142" s="40" t="e">
        <f t="shared" si="50"/>
        <v>#N/A</v>
      </c>
      <c r="CF142" s="40" t="e">
        <f t="shared" si="51"/>
        <v>#N/A</v>
      </c>
      <c r="CG142" s="40" t="e">
        <f t="shared" si="52"/>
        <v>#N/A</v>
      </c>
      <c r="CH142" s="40" t="e">
        <f t="shared" si="53"/>
        <v>#N/A</v>
      </c>
      <c r="CI142" s="40" t="e">
        <f t="shared" si="54"/>
        <v>#N/A</v>
      </c>
      <c r="CJ142" s="40" t="e">
        <f t="shared" si="55"/>
        <v>#N/A</v>
      </c>
      <c r="CK142" s="40" t="e">
        <f t="shared" si="56"/>
        <v>#N/A</v>
      </c>
      <c r="CL142" s="40" t="e">
        <f t="shared" si="57"/>
        <v>#N/A</v>
      </c>
      <c r="CM142" s="40" t="e">
        <f t="shared" si="58"/>
        <v>#N/A</v>
      </c>
      <c r="CN142" s="40" t="e">
        <f t="shared" si="59"/>
        <v>#N/A</v>
      </c>
      <c r="CO142" s="40" t="e">
        <f t="shared" si="60"/>
        <v>#N/A</v>
      </c>
      <c r="CP142" s="40" t="e">
        <f t="shared" si="61"/>
        <v>#N/A</v>
      </c>
      <c r="CR142" s="11"/>
      <c r="CS142" s="40"/>
    </row>
    <row r="143" spans="3:97">
      <c r="C143" s="150" t="s">
        <v>310</v>
      </c>
      <c r="D143" s="151" t="s">
        <v>311</v>
      </c>
      <c r="E143" s="159">
        <v>0.53535200729577759</v>
      </c>
      <c r="F143" s="159">
        <v>0.55527944654316819</v>
      </c>
      <c r="G143" s="159">
        <v>0.55965105994516895</v>
      </c>
      <c r="H143" s="159">
        <v>0.5833715497132167</v>
      </c>
      <c r="I143" s="159">
        <v>0.59579568345622769</v>
      </c>
      <c r="J143" s="159">
        <v>0.60758503363214866</v>
      </c>
      <c r="K143" s="159">
        <v>0.63316166117665695</v>
      </c>
      <c r="L143" s="159">
        <v>0.66189753822913611</v>
      </c>
      <c r="M143" s="159">
        <v>0.65462251216713108</v>
      </c>
      <c r="N143" s="159">
        <v>0.6453668088049741</v>
      </c>
      <c r="O143" s="159">
        <v>0.66492376230148531</v>
      </c>
      <c r="P143" s="159">
        <v>0.66715889948419227</v>
      </c>
      <c r="Q143" s="159">
        <v>0.66847667868164951</v>
      </c>
      <c r="R143" s="159">
        <v>0.69423398323484775</v>
      </c>
      <c r="S143" s="159">
        <v>0.69987084015576395</v>
      </c>
      <c r="T143" s="159">
        <v>0.71115557250841899</v>
      </c>
      <c r="U143" s="14">
        <v>3</v>
      </c>
      <c r="AE143" s="7">
        <v>9.1049190929668349</v>
      </c>
      <c r="AF143" s="7">
        <v>9.1646535813277836</v>
      </c>
      <c r="AG143" s="7">
        <v>9.2322913365789621</v>
      </c>
      <c r="AH143" s="7">
        <v>9.2804891011519111</v>
      </c>
      <c r="AI143" s="7">
        <v>9.3249486819430967</v>
      </c>
      <c r="AJ143" s="7">
        <v>9.3718965743390505</v>
      </c>
      <c r="AK143" s="7">
        <v>9.3892405426555463</v>
      </c>
      <c r="AL143" s="7">
        <v>9.4040350291155779</v>
      </c>
      <c r="AM143" s="7">
        <v>9.4426515682320193</v>
      </c>
      <c r="AN143" s="7">
        <v>9.495304487095872</v>
      </c>
      <c r="AO143" s="7">
        <v>9.5312755645044831</v>
      </c>
      <c r="AP143" s="7">
        <v>9.592322187371856</v>
      </c>
      <c r="AQ143" s="7">
        <v>9.658514612104355</v>
      </c>
      <c r="AR143" s="7">
        <v>9.7072073026830399</v>
      </c>
      <c r="AS143" s="7">
        <v>9.7234653640113837</v>
      </c>
      <c r="AT143" s="7">
        <v>9.7648287752056007</v>
      </c>
      <c r="AW143" s="11" t="s">
        <v>311</v>
      </c>
      <c r="AX143" s="165">
        <f t="shared" si="67"/>
        <v>0.12145091594583553</v>
      </c>
      <c r="AY143" s="8">
        <f t="shared" si="68"/>
        <v>0.7345523960537691</v>
      </c>
      <c r="BA143" s="11" t="s">
        <v>206</v>
      </c>
      <c r="BB143" s="8">
        <v>0.66565277677606949</v>
      </c>
      <c r="BC143" s="8">
        <v>0.97270372904372271</v>
      </c>
      <c r="BF143" s="31" t="s">
        <v>310</v>
      </c>
      <c r="BG143" s="32" t="s">
        <v>311</v>
      </c>
      <c r="BH143" s="40">
        <f t="shared" si="66"/>
        <v>0.56896074426273069</v>
      </c>
      <c r="BI143" s="40">
        <f t="shared" si="66"/>
        <v>0.57394857404086996</v>
      </c>
      <c r="BJ143" s="40">
        <f t="shared" si="66"/>
        <v>0.57959632660434335</v>
      </c>
      <c r="BK143" s="40">
        <f t="shared" si="66"/>
        <v>0.58362083994618463</v>
      </c>
      <c r="BL143" s="40">
        <f t="shared" si="66"/>
        <v>0.58733321494224855</v>
      </c>
      <c r="BM143" s="40">
        <f t="shared" si="66"/>
        <v>0.59125336395731076</v>
      </c>
      <c r="BN143" s="40">
        <f t="shared" si="66"/>
        <v>0.59270158531173811</v>
      </c>
      <c r="BO143" s="40">
        <f t="shared" si="66"/>
        <v>0.5939369249311508</v>
      </c>
      <c r="BP143" s="40">
        <f t="shared" si="66"/>
        <v>0.59716140594737366</v>
      </c>
      <c r="BQ143" s="40">
        <f t="shared" si="66"/>
        <v>0.60155792467250535</v>
      </c>
      <c r="BR143" s="40">
        <f t="shared" si="66"/>
        <v>0.60456150963612432</v>
      </c>
      <c r="BS143" s="40">
        <f t="shared" si="65"/>
        <v>0.60965890264555</v>
      </c>
      <c r="BT143" s="40">
        <f t="shared" si="65"/>
        <v>0.61518597011071363</v>
      </c>
      <c r="BU143" s="40">
        <f t="shared" si="65"/>
        <v>0.61925180977403382</v>
      </c>
      <c r="BV143" s="40">
        <f t="shared" si="65"/>
        <v>0.62060935789495053</v>
      </c>
      <c r="BW143" s="40">
        <f t="shared" si="65"/>
        <v>0.62406320272966764</v>
      </c>
      <c r="BY143" s="31" t="s">
        <v>310</v>
      </c>
      <c r="BZ143" s="32" t="s">
        <v>311</v>
      </c>
      <c r="CA143" s="40">
        <f t="shared" si="46"/>
        <v>-3.3608736966953101E-2</v>
      </c>
      <c r="CB143" s="40">
        <f t="shared" si="47"/>
        <v>-1.8669127497701776E-2</v>
      </c>
      <c r="CC143" s="40">
        <f t="shared" si="48"/>
        <v>-1.9945266659174399E-2</v>
      </c>
      <c r="CD143" s="40">
        <f t="shared" si="49"/>
        <v>-2.4929023296793584E-4</v>
      </c>
      <c r="CE143" s="40">
        <f t="shared" si="50"/>
        <v>8.4624685139791378E-3</v>
      </c>
      <c r="CF143" s="40">
        <f t="shared" si="51"/>
        <v>1.6331669674837901E-2</v>
      </c>
      <c r="CG143" s="40">
        <f t="shared" si="52"/>
        <v>4.0460075864918843E-2</v>
      </c>
      <c r="CH143" s="40">
        <f t="shared" si="53"/>
        <v>6.7960613297985306E-2</v>
      </c>
      <c r="CI143" s="40">
        <f t="shared" si="54"/>
        <v>5.7461106219757419E-2</v>
      </c>
      <c r="CJ143" s="40">
        <f t="shared" si="55"/>
        <v>4.3808884132468751E-2</v>
      </c>
      <c r="CK143" s="40">
        <f t="shared" si="56"/>
        <v>6.0362252665360994E-2</v>
      </c>
      <c r="CL143" s="40">
        <f t="shared" si="57"/>
        <v>5.7499996838642264E-2</v>
      </c>
      <c r="CM143" s="40">
        <f t="shared" si="58"/>
        <v>5.3290708570935874E-2</v>
      </c>
      <c r="CN143" s="40">
        <f t="shared" si="59"/>
        <v>7.4982173460813928E-2</v>
      </c>
      <c r="CO143" s="40">
        <f t="shared" si="60"/>
        <v>7.9261482260813421E-2</v>
      </c>
      <c r="CP143" s="40">
        <f t="shared" si="61"/>
        <v>8.7092369778751344E-2</v>
      </c>
      <c r="CR143" s="11"/>
      <c r="CS143" s="40"/>
    </row>
    <row r="144" spans="3:97">
      <c r="C144" s="150" t="s">
        <v>312</v>
      </c>
      <c r="D144" s="151" t="s">
        <v>313</v>
      </c>
      <c r="E144" s="159">
        <v>0.62243553486972658</v>
      </c>
      <c r="F144" s="159">
        <v>0.63894458088711203</v>
      </c>
      <c r="G144" s="159">
        <v>0.64717223205128083</v>
      </c>
      <c r="H144" s="159">
        <v>0.65767893070178174</v>
      </c>
      <c r="I144" s="159">
        <v>0.66517940368921824</v>
      </c>
      <c r="J144" s="159">
        <v>0.67965142215653906</v>
      </c>
      <c r="K144" s="159">
        <v>0.69562712537193072</v>
      </c>
      <c r="L144" s="159">
        <v>0.70514578849679099</v>
      </c>
      <c r="M144" s="159">
        <v>0.71050578565221634</v>
      </c>
      <c r="N144" s="159">
        <v>0.70621550257236076</v>
      </c>
      <c r="O144" s="159">
        <v>0.69758002272009545</v>
      </c>
      <c r="P144" s="159">
        <v>0.69169338142244019</v>
      </c>
      <c r="Q144" s="159">
        <v>0.69723677450700094</v>
      </c>
      <c r="R144" s="159">
        <v>0.70451401411209291</v>
      </c>
      <c r="S144" s="159">
        <v>0.7109927934151189</v>
      </c>
      <c r="T144" s="159">
        <v>0.71218172349979725</v>
      </c>
      <c r="U144" s="14">
        <v>5</v>
      </c>
      <c r="AE144" s="7">
        <v>9.77020188914938</v>
      </c>
      <c r="AF144" s="7">
        <v>9.8033566041977469</v>
      </c>
      <c r="AG144" s="7">
        <v>9.8428752889963071</v>
      </c>
      <c r="AH144" s="7">
        <v>9.8881814359259135</v>
      </c>
      <c r="AI144" s="7">
        <v>9.9237109363834808</v>
      </c>
      <c r="AJ144" s="7">
        <v>9.9571429846234576</v>
      </c>
      <c r="AK144" s="7">
        <v>9.9700753925114309</v>
      </c>
      <c r="AL144" s="7">
        <v>9.9698571394116495</v>
      </c>
      <c r="AM144" s="7">
        <v>9.9535100585924905</v>
      </c>
      <c r="AN144" s="7">
        <v>9.9631533681632192</v>
      </c>
      <c r="AO144" s="7">
        <v>9.9661843317087158</v>
      </c>
      <c r="AP144" s="7">
        <v>9.9771745503418519</v>
      </c>
      <c r="AQ144" s="7">
        <v>9.9984913703796821</v>
      </c>
      <c r="AR144" s="7">
        <v>9.9968183747626131</v>
      </c>
      <c r="AS144" s="7">
        <v>9.9697351122268518</v>
      </c>
      <c r="AT144" s="7">
        <v>9.9828296562618775</v>
      </c>
      <c r="AW144" s="11" t="s">
        <v>313</v>
      </c>
      <c r="AX144" s="165">
        <f t="shared" si="67"/>
        <v>0.67963328744657781</v>
      </c>
      <c r="AY144" s="8">
        <f t="shared" si="68"/>
        <v>0.81185347359970716</v>
      </c>
      <c r="BA144" s="11" t="s">
        <v>309</v>
      </c>
      <c r="BB144" s="8">
        <v>0.68557715335602076</v>
      </c>
      <c r="BC144" s="8">
        <v>0.89826439855086682</v>
      </c>
      <c r="BF144" s="31" t="s">
        <v>312</v>
      </c>
      <c r="BG144" s="32" t="s">
        <v>313</v>
      </c>
      <c r="BH144" s="40">
        <f t="shared" si="66"/>
        <v>0.62451185774397322</v>
      </c>
      <c r="BI144" s="40">
        <f t="shared" si="66"/>
        <v>0.62728027645051188</v>
      </c>
      <c r="BJ144" s="40">
        <f t="shared" ref="BJ144:BU171" si="69">$BI$3 + AG144*$BK$3</f>
        <v>0.63058008663119169</v>
      </c>
      <c r="BK144" s="40">
        <f t="shared" si="69"/>
        <v>0.63436314989981379</v>
      </c>
      <c r="BL144" s="40">
        <f t="shared" si="69"/>
        <v>0.63732986318802065</v>
      </c>
      <c r="BM144" s="40">
        <f t="shared" si="69"/>
        <v>0.64012143921605869</v>
      </c>
      <c r="BN144" s="40">
        <f t="shared" si="69"/>
        <v>0.64120129527470449</v>
      </c>
      <c r="BO144" s="40">
        <f t="shared" si="69"/>
        <v>0.64118307114087281</v>
      </c>
      <c r="BP144" s="40">
        <f t="shared" si="69"/>
        <v>0.63981808989247302</v>
      </c>
      <c r="BQ144" s="40">
        <f t="shared" si="69"/>
        <v>0.64062330624162878</v>
      </c>
      <c r="BR144" s="40">
        <f t="shared" si="69"/>
        <v>0.64087639169767774</v>
      </c>
      <c r="BS144" s="40">
        <f t="shared" si="65"/>
        <v>0.64179407495354468</v>
      </c>
      <c r="BT144" s="40">
        <f t="shared" si="65"/>
        <v>0.6435740294267035</v>
      </c>
      <c r="BU144" s="40">
        <f t="shared" si="65"/>
        <v>0.64343433429267827</v>
      </c>
      <c r="BV144" s="40">
        <f t="shared" si="65"/>
        <v>0.64117288187094212</v>
      </c>
      <c r="BW144" s="40">
        <f t="shared" si="65"/>
        <v>0.64226627629786681</v>
      </c>
      <c r="BY144" s="31" t="s">
        <v>312</v>
      </c>
      <c r="BZ144" s="32" t="s">
        <v>313</v>
      </c>
      <c r="CA144" s="40">
        <f t="shared" si="46"/>
        <v>-2.0763228742466389E-3</v>
      </c>
      <c r="CB144" s="40">
        <f t="shared" si="47"/>
        <v>1.1664304436600159E-2</v>
      </c>
      <c r="CC144" s="40">
        <f t="shared" si="48"/>
        <v>1.6592145420089133E-2</v>
      </c>
      <c r="CD144" s="40">
        <f t="shared" si="49"/>
        <v>2.3315780801967945E-2</v>
      </c>
      <c r="CE144" s="40">
        <f t="shared" si="50"/>
        <v>2.7849540501197589E-2</v>
      </c>
      <c r="CF144" s="40">
        <f t="shared" si="51"/>
        <v>3.9529982940480379E-2</v>
      </c>
      <c r="CG144" s="40">
        <f t="shared" si="52"/>
        <v>5.4425830097226235E-2</v>
      </c>
      <c r="CH144" s="40">
        <f t="shared" si="53"/>
        <v>6.3962717355918186E-2</v>
      </c>
      <c r="CI144" s="40">
        <f t="shared" si="54"/>
        <v>7.0687695759743319E-2</v>
      </c>
      <c r="CJ144" s="40">
        <f t="shared" si="55"/>
        <v>6.5592196330731989E-2</v>
      </c>
      <c r="CK144" s="40">
        <f t="shared" si="56"/>
        <v>5.6703631022417711E-2</v>
      </c>
      <c r="CL144" s="40">
        <f t="shared" si="57"/>
        <v>4.989930646889551E-2</v>
      </c>
      <c r="CM144" s="40">
        <f t="shared" si="58"/>
        <v>5.3662745080297447E-2</v>
      </c>
      <c r="CN144" s="40">
        <f t="shared" si="59"/>
        <v>6.1079679819414645E-2</v>
      </c>
      <c r="CO144" s="40">
        <f t="shared" si="60"/>
        <v>6.9819911544176771E-2</v>
      </c>
      <c r="CP144" s="40">
        <f t="shared" si="61"/>
        <v>6.9915447201930436E-2</v>
      </c>
      <c r="CR144" s="11"/>
      <c r="CS144" s="40"/>
    </row>
    <row r="145" spans="3:97">
      <c r="C145" s="150" t="s">
        <v>314</v>
      </c>
      <c r="D145" s="151" t="s">
        <v>315</v>
      </c>
      <c r="E145" s="159">
        <v>0.46238448179425368</v>
      </c>
      <c r="F145" s="159">
        <v>0.46985724299884984</v>
      </c>
      <c r="G145" s="159">
        <v>0.49957135296331395</v>
      </c>
      <c r="H145" s="159">
        <v>0.53009583764324142</v>
      </c>
      <c r="I145" s="159">
        <v>0.54356246786551532</v>
      </c>
      <c r="J145" s="159">
        <v>0.54870967506446289</v>
      </c>
      <c r="K145" s="159">
        <v>0.54648293519426383</v>
      </c>
      <c r="L145" s="159">
        <v>0.55614084659550445</v>
      </c>
      <c r="M145" s="159">
        <v>0.58030797271433043</v>
      </c>
      <c r="N145" s="159">
        <v>0.59555039386724029</v>
      </c>
      <c r="O145" s="159">
        <v>0.6036314029297033</v>
      </c>
      <c r="P145" s="159">
        <v>0.59768035494671101</v>
      </c>
      <c r="Q145" s="159">
        <v>0.59753852916842021</v>
      </c>
      <c r="R145" s="159">
        <v>0.60577499618311181</v>
      </c>
      <c r="S145" s="159">
        <v>0.62981593871937758</v>
      </c>
      <c r="T145" s="159">
        <v>0.63557266480348773</v>
      </c>
      <c r="U145" s="14">
        <v>4</v>
      </c>
      <c r="AE145" s="7">
        <v>10.884377093971546</v>
      </c>
      <c r="AF145" s="7">
        <v>10.914836301456255</v>
      </c>
      <c r="AG145" s="7">
        <v>10.945295508940962</v>
      </c>
      <c r="AH145" s="7">
        <v>10.975754716425671</v>
      </c>
      <c r="AI145" s="7">
        <v>11.00621392391038</v>
      </c>
      <c r="AJ145" s="7">
        <v>11.036673131395089</v>
      </c>
      <c r="AK145" s="7">
        <v>11.019673760509795</v>
      </c>
      <c r="AL145" s="7">
        <v>11.03416686150255</v>
      </c>
      <c r="AM145" s="7">
        <v>11.002078061734466</v>
      </c>
      <c r="AN145" s="7">
        <v>11.105612684871952</v>
      </c>
      <c r="AO145" s="7">
        <v>11.073681935844723</v>
      </c>
      <c r="AP145" s="7">
        <v>11.121989708804026</v>
      </c>
      <c r="AQ145" s="7">
        <v>11.23076351697312</v>
      </c>
      <c r="AR145" s="7">
        <v>11.339085889697381</v>
      </c>
      <c r="AS145" s="7">
        <v>11.326326664771473</v>
      </c>
      <c r="AT145" s="7">
        <v>11.355325142795735</v>
      </c>
      <c r="AW145" s="11" t="s">
        <v>315</v>
      </c>
      <c r="AX145" s="165">
        <f t="shared" si="67"/>
        <v>0.5217515999365564</v>
      </c>
      <c r="AY145" s="8">
        <f t="shared" si="68"/>
        <v>0.9264298560672326</v>
      </c>
      <c r="BA145" s="11" t="s">
        <v>365</v>
      </c>
      <c r="BB145" s="8">
        <v>0.69848172723158863</v>
      </c>
      <c r="BC145" s="8">
        <v>0.81151947132605451</v>
      </c>
      <c r="BF145" s="31" t="s">
        <v>314</v>
      </c>
      <c r="BG145" s="32" t="s">
        <v>315</v>
      </c>
      <c r="BH145" s="40">
        <f t="shared" ref="BH145:BU186" si="70">$BI$3 + AE145*$BK$3</f>
        <v>0.71754548734662416</v>
      </c>
      <c r="BI145" s="40">
        <f t="shared" si="70"/>
        <v>0.72008883117159728</v>
      </c>
      <c r="BJ145" s="40">
        <f t="shared" si="69"/>
        <v>0.7226321749965704</v>
      </c>
      <c r="BK145" s="40">
        <f t="shared" si="69"/>
        <v>0.72517551882154352</v>
      </c>
      <c r="BL145" s="40">
        <f t="shared" si="69"/>
        <v>0.72771886264651675</v>
      </c>
      <c r="BM145" s="40">
        <f t="shared" si="69"/>
        <v>0.73026220647148998</v>
      </c>
      <c r="BN145" s="40">
        <f t="shared" si="69"/>
        <v>0.7288427590025679</v>
      </c>
      <c r="BO145" s="40">
        <f t="shared" si="69"/>
        <v>0.73005293293546292</v>
      </c>
      <c r="BP145" s="40">
        <f t="shared" si="69"/>
        <v>0.72737351815482787</v>
      </c>
      <c r="BQ145" s="40">
        <f t="shared" si="69"/>
        <v>0.73601865918680798</v>
      </c>
      <c r="BR145" s="40">
        <f t="shared" si="69"/>
        <v>0.73335244164303437</v>
      </c>
      <c r="BS145" s="40">
        <f t="shared" si="65"/>
        <v>0.73738614068513619</v>
      </c>
      <c r="BT145" s="40">
        <f t="shared" si="65"/>
        <v>0.74646875366725551</v>
      </c>
      <c r="BU145" s="40">
        <f t="shared" si="65"/>
        <v>0.75551367178973139</v>
      </c>
      <c r="BV145" s="40">
        <f t="shared" si="65"/>
        <v>0.75444827650841806</v>
      </c>
      <c r="BW145" s="40">
        <f t="shared" si="65"/>
        <v>0.75686964942344392</v>
      </c>
      <c r="BY145" s="31" t="s">
        <v>314</v>
      </c>
      <c r="BZ145" s="32" t="s">
        <v>315</v>
      </c>
      <c r="CA145" s="40">
        <f t="shared" si="46"/>
        <v>-0.25516100555237048</v>
      </c>
      <c r="CB145" s="40">
        <f t="shared" si="47"/>
        <v>-0.25023158817274743</v>
      </c>
      <c r="CC145" s="40">
        <f t="shared" si="48"/>
        <v>-0.22306082203325645</v>
      </c>
      <c r="CD145" s="40">
        <f t="shared" si="49"/>
        <v>-0.1950796811783021</v>
      </c>
      <c r="CE145" s="40">
        <f t="shared" si="50"/>
        <v>-0.18415639478100143</v>
      </c>
      <c r="CF145" s="40">
        <f t="shared" si="51"/>
        <v>-0.1815525314070271</v>
      </c>
      <c r="CG145" s="40">
        <f t="shared" si="52"/>
        <v>-0.18235982380830407</v>
      </c>
      <c r="CH145" s="40">
        <f t="shared" si="53"/>
        <v>-0.17391208633995847</v>
      </c>
      <c r="CI145" s="40">
        <f t="shared" si="54"/>
        <v>-0.14706554544049744</v>
      </c>
      <c r="CJ145" s="40">
        <f t="shared" si="55"/>
        <v>-0.14046826531956769</v>
      </c>
      <c r="CK145" s="40">
        <f t="shared" si="56"/>
        <v>-0.12972103871333107</v>
      </c>
      <c r="CL145" s="40">
        <f t="shared" si="57"/>
        <v>-0.13970578573842518</v>
      </c>
      <c r="CM145" s="40">
        <f t="shared" si="58"/>
        <v>-0.14893022449883531</v>
      </c>
      <c r="CN145" s="40">
        <f t="shared" si="59"/>
        <v>-0.14973867560661958</v>
      </c>
      <c r="CO145" s="40">
        <f t="shared" si="60"/>
        <v>-0.12463233778904048</v>
      </c>
      <c r="CP145" s="40">
        <f t="shared" si="61"/>
        <v>-0.12129698461995619</v>
      </c>
      <c r="CR145" s="11"/>
      <c r="CS145" s="40"/>
    </row>
    <row r="146" spans="3:97">
      <c r="C146" s="150" t="s">
        <v>316</v>
      </c>
      <c r="D146" s="151" t="s">
        <v>317</v>
      </c>
      <c r="E146" s="159">
        <v>0.46169300009146547</v>
      </c>
      <c r="F146" s="159">
        <v>0.45907040290488776</v>
      </c>
      <c r="G146" s="159">
        <v>0.48828143663741364</v>
      </c>
      <c r="H146" s="159">
        <v>0.49154528759270916</v>
      </c>
      <c r="I146" s="159">
        <v>0.48202875847953247</v>
      </c>
      <c r="J146" s="159">
        <v>0.49968031666634172</v>
      </c>
      <c r="K146" s="159">
        <v>0.50144139095048146</v>
      </c>
      <c r="L146" s="159">
        <v>0.50936236402841506</v>
      </c>
      <c r="M146" s="159">
        <v>0.53124535288094255</v>
      </c>
      <c r="N146" s="159">
        <v>0.54268238159777538</v>
      </c>
      <c r="O146" s="159">
        <v>0.56546895836459665</v>
      </c>
      <c r="P146" s="159">
        <v>0.62219187515964225</v>
      </c>
      <c r="Q146" s="159">
        <v>0.65695868577134564</v>
      </c>
      <c r="R146" s="159">
        <v>0.67223193659642766</v>
      </c>
      <c r="S146" s="159">
        <v>0.67800711417634563</v>
      </c>
      <c r="T146" s="159">
        <v>0.68239497144555128</v>
      </c>
      <c r="U146" s="14">
        <v>3</v>
      </c>
      <c r="AE146" s="7">
        <v>8.9544977677657958</v>
      </c>
      <c r="AF146" s="7">
        <v>8.9849569752505047</v>
      </c>
      <c r="AG146" s="7">
        <v>9.0154161827352137</v>
      </c>
      <c r="AH146" s="7">
        <v>9.0458753902199227</v>
      </c>
      <c r="AI146" s="7">
        <v>9.0763345977046299</v>
      </c>
      <c r="AJ146" s="7">
        <v>9.1067938051893389</v>
      </c>
      <c r="AK146" s="7">
        <v>9.1372530126740479</v>
      </c>
      <c r="AL146" s="7">
        <v>9.1677122201587569</v>
      </c>
      <c r="AM146" s="7">
        <v>9.1981714276434641</v>
      </c>
      <c r="AN146" s="7">
        <v>9.2286306351281731</v>
      </c>
      <c r="AO146" s="7">
        <v>9.259089842612882</v>
      </c>
      <c r="AP146" s="7">
        <v>9.289549050097591</v>
      </c>
      <c r="AQ146" s="7">
        <v>9.3200082575823</v>
      </c>
      <c r="AR146" s="7">
        <v>9.3504674650670072</v>
      </c>
      <c r="AS146" s="7">
        <v>9.3809266725517162</v>
      </c>
      <c r="AT146" s="7">
        <v>9.410828417721584</v>
      </c>
      <c r="AW146" s="11" t="s">
        <v>317</v>
      </c>
      <c r="AX146" s="165" t="e">
        <f t="shared" si="67"/>
        <v>#N/A</v>
      </c>
      <c r="AY146" s="8" t="e">
        <f t="shared" si="68"/>
        <v>#N/A</v>
      </c>
      <c r="BA146" s="11" t="s">
        <v>293</v>
      </c>
      <c r="BB146" s="8">
        <v>0.70672234513438437</v>
      </c>
      <c r="BC146" s="8">
        <v>0.76721547439371029</v>
      </c>
      <c r="BF146" s="31" t="s">
        <v>316</v>
      </c>
      <c r="BG146" s="32" t="s">
        <v>317</v>
      </c>
      <c r="BH146" s="40">
        <f t="shared" si="70"/>
        <v>0.55640056360844392</v>
      </c>
      <c r="BI146" s="40">
        <f t="shared" si="70"/>
        <v>0.55894390743341715</v>
      </c>
      <c r="BJ146" s="40">
        <f t="shared" si="69"/>
        <v>0.56148725125839039</v>
      </c>
      <c r="BK146" s="40">
        <f t="shared" si="69"/>
        <v>0.56403059508336362</v>
      </c>
      <c r="BL146" s="40">
        <f t="shared" si="69"/>
        <v>0.56657393890833663</v>
      </c>
      <c r="BM146" s="40">
        <f t="shared" si="69"/>
        <v>0.56911728273330986</v>
      </c>
      <c r="BN146" s="40">
        <f t="shared" si="69"/>
        <v>0.57166062655828298</v>
      </c>
      <c r="BO146" s="40">
        <f t="shared" si="69"/>
        <v>0.57420397038325621</v>
      </c>
      <c r="BP146" s="40">
        <f t="shared" si="69"/>
        <v>0.57674731420822922</v>
      </c>
      <c r="BQ146" s="40">
        <f t="shared" si="69"/>
        <v>0.57929065803320245</v>
      </c>
      <c r="BR146" s="40">
        <f t="shared" si="69"/>
        <v>0.58183400185817569</v>
      </c>
      <c r="BS146" s="40">
        <f t="shared" si="65"/>
        <v>0.58437734568314892</v>
      </c>
      <c r="BT146" s="40">
        <f t="shared" si="65"/>
        <v>0.58692068950812204</v>
      </c>
      <c r="BU146" s="40">
        <f t="shared" si="65"/>
        <v>0.58946403333309516</v>
      </c>
      <c r="BV146" s="40">
        <f t="shared" si="65"/>
        <v>0.59200737715806828</v>
      </c>
      <c r="BW146" s="40">
        <f t="shared" si="65"/>
        <v>0.59450417287975232</v>
      </c>
      <c r="BY146" s="31" t="s">
        <v>316</v>
      </c>
      <c r="BZ146" s="32" t="s">
        <v>317</v>
      </c>
      <c r="CA146" s="40">
        <f t="shared" si="46"/>
        <v>-9.4707563516978455E-2</v>
      </c>
      <c r="CB146" s="40">
        <f t="shared" si="47"/>
        <v>-9.9873504528529389E-2</v>
      </c>
      <c r="CC146" s="40">
        <f t="shared" si="48"/>
        <v>-7.320581462097675E-2</v>
      </c>
      <c r="CD146" s="40">
        <f t="shared" si="49"/>
        <v>-7.248530749065446E-2</v>
      </c>
      <c r="CE146" s="40">
        <f t="shared" si="50"/>
        <v>-8.4545180428804156E-2</v>
      </c>
      <c r="CF146" s="40">
        <f t="shared" si="51"/>
        <v>-6.9436966066968142E-2</v>
      </c>
      <c r="CG146" s="40">
        <f t="shared" si="52"/>
        <v>-7.0219235607801522E-2</v>
      </c>
      <c r="CH146" s="40">
        <f t="shared" si="53"/>
        <v>-6.4841606354841153E-2</v>
      </c>
      <c r="CI146" s="40">
        <f t="shared" si="54"/>
        <v>-4.5501961327286677E-2</v>
      </c>
      <c r="CJ146" s="40">
        <f t="shared" si="55"/>
        <v>-3.6608276435427078E-2</v>
      </c>
      <c r="CK146" s="40">
        <f t="shared" si="56"/>
        <v>-1.6365043493579035E-2</v>
      </c>
      <c r="CL146" s="40">
        <f t="shared" si="57"/>
        <v>3.781452947649333E-2</v>
      </c>
      <c r="CM146" s="40">
        <f t="shared" si="58"/>
        <v>7.0037996263223601E-2</v>
      </c>
      <c r="CN146" s="40">
        <f t="shared" si="59"/>
        <v>8.2767903263332498E-2</v>
      </c>
      <c r="CO146" s="40">
        <f t="shared" si="60"/>
        <v>8.5999737018277345E-2</v>
      </c>
      <c r="CP146" s="40">
        <f t="shared" si="61"/>
        <v>8.7890798565798955E-2</v>
      </c>
      <c r="CR146" s="11"/>
      <c r="CS146" s="40"/>
    </row>
    <row r="147" spans="3:97">
      <c r="C147" s="150" t="s">
        <v>318</v>
      </c>
      <c r="D147" s="151" t="s">
        <v>319</v>
      </c>
      <c r="E147" s="159" t="e">
        <v>#N/A</v>
      </c>
      <c r="F147" s="159" t="e">
        <v>#N/A</v>
      </c>
      <c r="G147" s="159" t="e">
        <v>#N/A</v>
      </c>
      <c r="H147" s="159" t="e">
        <v>#N/A</v>
      </c>
      <c r="I147" s="159" t="e">
        <v>#N/A</v>
      </c>
      <c r="J147" s="159" t="e">
        <v>#N/A</v>
      </c>
      <c r="K147" s="159" t="e">
        <v>#N/A</v>
      </c>
      <c r="L147" s="159" t="e">
        <v>#N/A</v>
      </c>
      <c r="M147" s="159" t="e">
        <v>#N/A</v>
      </c>
      <c r="N147" s="159" t="e">
        <v>#N/A</v>
      </c>
      <c r="O147" s="159" t="e">
        <v>#N/A</v>
      </c>
      <c r="P147" s="159" t="e">
        <v>#N/A</v>
      </c>
      <c r="Q147" s="159" t="e">
        <v>#N/A</v>
      </c>
      <c r="R147" s="159" t="e">
        <v>#N/A</v>
      </c>
      <c r="S147" s="159" t="e">
        <v>#N/A</v>
      </c>
      <c r="T147" s="159" t="e">
        <v>#N/A</v>
      </c>
      <c r="U147" s="14">
        <v>3</v>
      </c>
      <c r="AE147" s="7">
        <v>8.9683752787085655</v>
      </c>
      <c r="AF147" s="7">
        <v>8.9344286138405433</v>
      </c>
      <c r="AG147" s="7">
        <v>8.9512802438746757</v>
      </c>
      <c r="AH147" s="7">
        <v>8.8995772608388144</v>
      </c>
      <c r="AI147" s="7">
        <v>8.9656371039990912</v>
      </c>
      <c r="AJ147" s="7">
        <v>9.0609882937414969</v>
      </c>
      <c r="AK147" s="7">
        <v>9.1130727064409243</v>
      </c>
      <c r="AL147" s="7">
        <v>9.1638814296527666</v>
      </c>
      <c r="AM147" s="7">
        <v>9.2391322117630921</v>
      </c>
      <c r="AN147" s="7">
        <v>9.3136332483051394</v>
      </c>
      <c r="AO147" s="7">
        <v>9.3803199065203273</v>
      </c>
      <c r="AP147" s="7">
        <v>9.4632516377159543</v>
      </c>
      <c r="AQ147" s="7">
        <v>9.5479658569567434</v>
      </c>
      <c r="AR147" s="7">
        <v>9.6001137097095732</v>
      </c>
      <c r="AS147" s="7">
        <v>9.5186615738545957</v>
      </c>
      <c r="AT147" s="7">
        <v>9.571264791943026</v>
      </c>
      <c r="AW147" s="11" t="s">
        <v>319</v>
      </c>
      <c r="AX147" s="165">
        <f t="shared" si="67"/>
        <v>0.24519268881665018</v>
      </c>
      <c r="AY147" s="8">
        <f t="shared" si="68"/>
        <v>0.96436802344971218</v>
      </c>
      <c r="BA147" s="11" t="s">
        <v>313</v>
      </c>
      <c r="BB147" s="8">
        <v>0.71033374565430518</v>
      </c>
      <c r="BC147" s="8">
        <v>0.72861325106111285</v>
      </c>
      <c r="BF147" s="31" t="s">
        <v>318</v>
      </c>
      <c r="BG147" s="32" t="s">
        <v>319</v>
      </c>
      <c r="BH147" s="40">
        <f t="shared" si="70"/>
        <v>0.55755933577216521</v>
      </c>
      <c r="BI147" s="40">
        <f t="shared" si="70"/>
        <v>0.55472478925568536</v>
      </c>
      <c r="BJ147" s="40">
        <f t="shared" si="69"/>
        <v>0.55613190036353544</v>
      </c>
      <c r="BK147" s="40">
        <f t="shared" si="69"/>
        <v>0.55181470128004106</v>
      </c>
      <c r="BL147" s="40">
        <f t="shared" si="69"/>
        <v>0.55733069818392411</v>
      </c>
      <c r="BM147" s="40">
        <f t="shared" si="69"/>
        <v>0.56529252252741502</v>
      </c>
      <c r="BN147" s="40">
        <f t="shared" si="69"/>
        <v>0.5696415709878172</v>
      </c>
      <c r="BO147" s="40">
        <f t="shared" si="69"/>
        <v>0.57388409937600604</v>
      </c>
      <c r="BP147" s="40">
        <f t="shared" si="69"/>
        <v>0.58016753968221824</v>
      </c>
      <c r="BQ147" s="40">
        <f t="shared" si="69"/>
        <v>0.58638837623347917</v>
      </c>
      <c r="BR147" s="40">
        <f t="shared" si="69"/>
        <v>0.59195671219444734</v>
      </c>
      <c r="BS147" s="40">
        <f t="shared" si="65"/>
        <v>0.59888151174928217</v>
      </c>
      <c r="BT147" s="40">
        <f t="shared" si="65"/>
        <v>0.6059551490558881</v>
      </c>
      <c r="BU147" s="40">
        <f t="shared" si="65"/>
        <v>0.61030949476074936</v>
      </c>
      <c r="BV147" s="40">
        <f t="shared" si="65"/>
        <v>0.60350824141685877</v>
      </c>
      <c r="BW147" s="40">
        <f t="shared" si="65"/>
        <v>0.60790061012724272</v>
      </c>
      <c r="BY147" s="31" t="s">
        <v>318</v>
      </c>
      <c r="BZ147" s="32" t="s">
        <v>319</v>
      </c>
      <c r="CA147" s="40" t="e">
        <f t="shared" si="46"/>
        <v>#N/A</v>
      </c>
      <c r="CB147" s="40" t="e">
        <f t="shared" si="47"/>
        <v>#N/A</v>
      </c>
      <c r="CC147" s="40" t="e">
        <f t="shared" si="48"/>
        <v>#N/A</v>
      </c>
      <c r="CD147" s="40" t="e">
        <f t="shared" si="49"/>
        <v>#N/A</v>
      </c>
      <c r="CE147" s="40" t="e">
        <f t="shared" si="50"/>
        <v>#N/A</v>
      </c>
      <c r="CF147" s="40" t="e">
        <f t="shared" si="51"/>
        <v>#N/A</v>
      </c>
      <c r="CG147" s="40" t="e">
        <f t="shared" si="52"/>
        <v>#N/A</v>
      </c>
      <c r="CH147" s="40" t="e">
        <f t="shared" si="53"/>
        <v>#N/A</v>
      </c>
      <c r="CI147" s="40" t="e">
        <f t="shared" si="54"/>
        <v>#N/A</v>
      </c>
      <c r="CJ147" s="40" t="e">
        <f t="shared" si="55"/>
        <v>#N/A</v>
      </c>
      <c r="CK147" s="40" t="e">
        <f t="shared" si="56"/>
        <v>#N/A</v>
      </c>
      <c r="CL147" s="40" t="e">
        <f t="shared" si="57"/>
        <v>#N/A</v>
      </c>
      <c r="CM147" s="40" t="e">
        <f t="shared" si="58"/>
        <v>#N/A</v>
      </c>
      <c r="CN147" s="40" t="e">
        <f t="shared" si="59"/>
        <v>#N/A</v>
      </c>
      <c r="CO147" s="40" t="e">
        <f t="shared" si="60"/>
        <v>#N/A</v>
      </c>
      <c r="CP147" s="40" t="e">
        <f t="shared" si="61"/>
        <v>#N/A</v>
      </c>
      <c r="CR147" s="11"/>
      <c r="CS147" s="40"/>
    </row>
    <row r="148" spans="3:97">
      <c r="C148" s="150" t="s">
        <v>320</v>
      </c>
      <c r="D148" s="151" t="s">
        <v>321</v>
      </c>
      <c r="E148" s="159">
        <v>0.29149769732047087</v>
      </c>
      <c r="F148" s="159">
        <v>0.29618330814359095</v>
      </c>
      <c r="G148" s="159">
        <v>0.29786536850848688</v>
      </c>
      <c r="H148" s="159">
        <v>0.30006262551530827</v>
      </c>
      <c r="I148" s="159">
        <v>0.30860918196449288</v>
      </c>
      <c r="J148" s="159">
        <v>0.32748754131420327</v>
      </c>
      <c r="K148" s="159">
        <v>0.3498104703379169</v>
      </c>
      <c r="L148" s="159">
        <v>0.37018473811693997</v>
      </c>
      <c r="M148" s="159">
        <v>0.37278045895458001</v>
      </c>
      <c r="N148" s="159">
        <v>0.40688306915755235</v>
      </c>
      <c r="O148" s="159">
        <v>0.39911386207287808</v>
      </c>
      <c r="P148" s="159">
        <v>0.42901723410928067</v>
      </c>
      <c r="Q148" s="159">
        <v>0.43073444260363564</v>
      </c>
      <c r="R148" s="159">
        <v>0.44603649946658835</v>
      </c>
      <c r="S148" s="159">
        <v>0.45283642662126511</v>
      </c>
      <c r="T148" s="159">
        <v>0.47735837426000677</v>
      </c>
      <c r="U148" s="14">
        <v>1</v>
      </c>
      <c r="AE148" s="7">
        <v>6.4059141953672434</v>
      </c>
      <c r="AF148" s="7">
        <v>6.4862917222066976</v>
      </c>
      <c r="AG148" s="7">
        <v>6.5328577593622894</v>
      </c>
      <c r="AH148" s="7">
        <v>6.5173096818375527</v>
      </c>
      <c r="AI148" s="7">
        <v>6.5001184997028485</v>
      </c>
      <c r="AJ148" s="7">
        <v>6.511137711629523</v>
      </c>
      <c r="AK148" s="7">
        <v>6.5494041553468456</v>
      </c>
      <c r="AL148" s="7">
        <v>6.6266214966565808</v>
      </c>
      <c r="AM148" s="7">
        <v>6.631341390717691</v>
      </c>
      <c r="AN148" s="7">
        <v>6.6873949093285541</v>
      </c>
      <c r="AO148" s="7">
        <v>6.7569567513411641</v>
      </c>
      <c r="AP148" s="7">
        <v>6.8210289665547652</v>
      </c>
      <c r="AQ148" s="7">
        <v>6.8483648432132513</v>
      </c>
      <c r="AR148" s="7">
        <v>6.9267624387449462</v>
      </c>
      <c r="AS148" s="7">
        <v>6.9388547789537443</v>
      </c>
      <c r="AT148" s="7">
        <v>6.9760079321899378</v>
      </c>
      <c r="AW148" s="11" t="s">
        <v>321</v>
      </c>
      <c r="AX148" s="165" t="e">
        <f t="shared" si="67"/>
        <v>#N/A</v>
      </c>
      <c r="AY148" s="8" t="e">
        <f t="shared" si="68"/>
        <v>#N/A</v>
      </c>
      <c r="BA148" s="11" t="s">
        <v>315</v>
      </c>
      <c r="BB148" s="8">
        <v>0.72315944455334469</v>
      </c>
      <c r="BC148" s="8">
        <v>0.92024954303989115</v>
      </c>
      <c r="BF148" s="31" t="s">
        <v>320</v>
      </c>
      <c r="BG148" s="32" t="s">
        <v>321</v>
      </c>
      <c r="BH148" s="40">
        <f t="shared" si="70"/>
        <v>0.34359383531316479</v>
      </c>
      <c r="BI148" s="40">
        <f t="shared" si="70"/>
        <v>0.35030535880425928</v>
      </c>
      <c r="BJ148" s="40">
        <f t="shared" si="69"/>
        <v>0.35419362290675116</v>
      </c>
      <c r="BK148" s="40">
        <f t="shared" si="69"/>
        <v>0.35289535843343567</v>
      </c>
      <c r="BL148" s="40">
        <f t="shared" si="69"/>
        <v>0.3514598947251879</v>
      </c>
      <c r="BM148" s="40">
        <f t="shared" si="69"/>
        <v>0.3523799989210652</v>
      </c>
      <c r="BN148" s="40">
        <f t="shared" si="69"/>
        <v>0.35557524697146159</v>
      </c>
      <c r="BO148" s="40">
        <f t="shared" si="69"/>
        <v>0.36202289497082452</v>
      </c>
      <c r="BP148" s="40">
        <f t="shared" si="69"/>
        <v>0.36241700612492722</v>
      </c>
      <c r="BQ148" s="40">
        <f t="shared" si="69"/>
        <v>0.3670974749289343</v>
      </c>
      <c r="BR148" s="40">
        <f t="shared" si="69"/>
        <v>0.37290588873698716</v>
      </c>
      <c r="BS148" s="40">
        <f t="shared" si="65"/>
        <v>0.37825591870732289</v>
      </c>
      <c r="BT148" s="40">
        <f t="shared" si="65"/>
        <v>0.38053846440830652</v>
      </c>
      <c r="BU148" s="40">
        <f t="shared" si="65"/>
        <v>0.387084663635203</v>
      </c>
      <c r="BV148" s="40">
        <f t="shared" si="65"/>
        <v>0.38809437404263769</v>
      </c>
      <c r="BW148" s="40">
        <f t="shared" si="65"/>
        <v>0.39119666233785977</v>
      </c>
      <c r="BY148" s="31" t="s">
        <v>320</v>
      </c>
      <c r="BZ148" s="32" t="s">
        <v>321</v>
      </c>
      <c r="CA148" s="40">
        <f t="shared" si="46"/>
        <v>-5.2096137992693914E-2</v>
      </c>
      <c r="CB148" s="40">
        <f t="shared" si="47"/>
        <v>-5.412205066066833E-2</v>
      </c>
      <c r="CC148" s="40">
        <f t="shared" si="48"/>
        <v>-5.6328254398264277E-2</v>
      </c>
      <c r="CD148" s="40">
        <f t="shared" si="49"/>
        <v>-5.2832732918127401E-2</v>
      </c>
      <c r="CE148" s="40">
        <f t="shared" si="50"/>
        <v>-4.285071276069502E-2</v>
      </c>
      <c r="CF148" s="40">
        <f t="shared" si="51"/>
        <v>-2.4892457606861929E-2</v>
      </c>
      <c r="CG148" s="40">
        <f t="shared" si="52"/>
        <v>-5.7647766335446882E-3</v>
      </c>
      <c r="CH148" s="40">
        <f t="shared" si="53"/>
        <v>8.161843146115455E-3</v>
      </c>
      <c r="CI148" s="40">
        <f t="shared" si="54"/>
        <v>1.0363452829652786E-2</v>
      </c>
      <c r="CJ148" s="40">
        <f t="shared" si="55"/>
        <v>3.9785594228618049E-2</v>
      </c>
      <c r="CK148" s="40">
        <f t="shared" si="56"/>
        <v>2.6207973335890922E-2</v>
      </c>
      <c r="CL148" s="40">
        <f t="shared" si="57"/>
        <v>5.0761315401957774E-2</v>
      </c>
      <c r="CM148" s="40">
        <f t="shared" si="58"/>
        <v>5.0195978195329116E-2</v>
      </c>
      <c r="CN148" s="40">
        <f t="shared" si="59"/>
        <v>5.8951835831385357E-2</v>
      </c>
      <c r="CO148" s="40">
        <f t="shared" si="60"/>
        <v>6.4742052578627418E-2</v>
      </c>
      <c r="CP148" s="40">
        <f t="shared" si="61"/>
        <v>8.6161711922147E-2</v>
      </c>
      <c r="CR148" s="11"/>
      <c r="CS148" s="40"/>
    </row>
    <row r="149" spans="3:97">
      <c r="C149" s="150" t="s">
        <v>322</v>
      </c>
      <c r="D149" s="151" t="s">
        <v>323</v>
      </c>
      <c r="E149" s="159" t="e">
        <v>#N/A</v>
      </c>
      <c r="F149" s="159" t="e">
        <v>#N/A</v>
      </c>
      <c r="G149" s="159" t="e">
        <v>#N/A</v>
      </c>
      <c r="H149" s="159" t="e">
        <v>#N/A</v>
      </c>
      <c r="I149" s="159" t="e">
        <v>#N/A</v>
      </c>
      <c r="J149" s="159" t="e">
        <v>#N/A</v>
      </c>
      <c r="K149" s="159" t="e">
        <v>#N/A</v>
      </c>
      <c r="L149" s="159" t="e">
        <v>#N/A</v>
      </c>
      <c r="M149" s="159" t="e">
        <v>#N/A</v>
      </c>
      <c r="N149" s="159" t="e">
        <v>#N/A</v>
      </c>
      <c r="O149" s="159" t="e">
        <v>#N/A</v>
      </c>
      <c r="P149" s="159" t="e">
        <v>#N/A</v>
      </c>
      <c r="Q149" s="159" t="e">
        <v>#N/A</v>
      </c>
      <c r="R149" s="159" t="e">
        <v>#N/A</v>
      </c>
      <c r="S149" s="159" t="e">
        <v>#N/A</v>
      </c>
      <c r="T149" s="159" t="e">
        <v>#N/A</v>
      </c>
      <c r="U149" s="14">
        <v>3</v>
      </c>
      <c r="AE149" s="7">
        <v>9.2605182609943828</v>
      </c>
      <c r="AF149" s="7">
        <v>9.3270762313429945</v>
      </c>
      <c r="AG149" s="7">
        <v>9.3957705082318927</v>
      </c>
      <c r="AH149" s="7">
        <v>9.4222281084654043</v>
      </c>
      <c r="AI149" s="7">
        <v>9.4213053914921936</v>
      </c>
      <c r="AJ149" s="7">
        <v>9.4019530530869453</v>
      </c>
      <c r="AK149" s="7">
        <v>9.3818404616273821</v>
      </c>
      <c r="AL149" s="7">
        <v>9.3791275502262206</v>
      </c>
      <c r="AM149" s="7">
        <v>9.3838126007121403</v>
      </c>
      <c r="AN149" s="7">
        <v>9.4515246359468161</v>
      </c>
      <c r="AO149" s="7">
        <v>9.4847482483797982</v>
      </c>
      <c r="AP149" s="7">
        <v>9.5301917347098151</v>
      </c>
      <c r="AQ149" s="7">
        <v>9.5420898591667402</v>
      </c>
      <c r="AR149" s="7">
        <v>9.5792214454136086</v>
      </c>
      <c r="AS149" s="7">
        <v>9.4873031028444181</v>
      </c>
      <c r="AT149" s="7">
        <v>9.5034261869329075</v>
      </c>
      <c r="AW149" s="11" t="s">
        <v>323</v>
      </c>
      <c r="AX149" s="165">
        <f t="shared" si="67"/>
        <v>0.66743665991733236</v>
      </c>
      <c r="AY149" s="8">
        <f t="shared" si="68"/>
        <v>0.68570274333495707</v>
      </c>
      <c r="BA149" s="11" t="s">
        <v>281</v>
      </c>
      <c r="BB149" s="8">
        <v>0.73079892170958494</v>
      </c>
      <c r="BC149" s="8">
        <v>0.80012786005981673</v>
      </c>
      <c r="BF149" s="31" t="s">
        <v>322</v>
      </c>
      <c r="BG149" s="32" t="s">
        <v>323</v>
      </c>
      <c r="BH149" s="40">
        <f t="shared" si="70"/>
        <v>0.58195327479303094</v>
      </c>
      <c r="BI149" s="40">
        <f t="shared" si="70"/>
        <v>0.58751086531714003</v>
      </c>
      <c r="BJ149" s="40">
        <f t="shared" si="69"/>
        <v>0.59324683743736306</v>
      </c>
      <c r="BK149" s="40">
        <f t="shared" si="69"/>
        <v>0.59545604705686128</v>
      </c>
      <c r="BL149" s="40">
        <f t="shared" si="69"/>
        <v>0.59537900018959822</v>
      </c>
      <c r="BM149" s="40">
        <f t="shared" si="69"/>
        <v>0.5937630799327599</v>
      </c>
      <c r="BN149" s="40">
        <f t="shared" si="69"/>
        <v>0.59208367854588639</v>
      </c>
      <c r="BO149" s="40">
        <f t="shared" si="69"/>
        <v>0.59185715044388942</v>
      </c>
      <c r="BP149" s="40">
        <f t="shared" si="69"/>
        <v>0.5922483521594637</v>
      </c>
      <c r="BQ149" s="40">
        <f t="shared" si="69"/>
        <v>0.59790230710155912</v>
      </c>
      <c r="BR149" s="40">
        <f t="shared" si="69"/>
        <v>0.60067647873971319</v>
      </c>
      <c r="BS149" s="40">
        <f t="shared" si="65"/>
        <v>0.60447100984826962</v>
      </c>
      <c r="BT149" s="40">
        <f t="shared" si="65"/>
        <v>0.60546450324042278</v>
      </c>
      <c r="BU149" s="40">
        <f t="shared" si="65"/>
        <v>0.60856499069203629</v>
      </c>
      <c r="BV149" s="40">
        <f t="shared" si="65"/>
        <v>0.60088980908750889</v>
      </c>
      <c r="BW149" s="40">
        <f t="shared" si="65"/>
        <v>0.60223608660889782</v>
      </c>
      <c r="BY149" s="31" t="s">
        <v>322</v>
      </c>
      <c r="BZ149" s="32" t="s">
        <v>323</v>
      </c>
      <c r="CA149" s="40" t="e">
        <f t="shared" si="46"/>
        <v>#N/A</v>
      </c>
      <c r="CB149" s="40" t="e">
        <f t="shared" si="47"/>
        <v>#N/A</v>
      </c>
      <c r="CC149" s="40" t="e">
        <f t="shared" si="48"/>
        <v>#N/A</v>
      </c>
      <c r="CD149" s="40" t="e">
        <f t="shared" si="49"/>
        <v>#N/A</v>
      </c>
      <c r="CE149" s="40" t="e">
        <f t="shared" si="50"/>
        <v>#N/A</v>
      </c>
      <c r="CF149" s="40" t="e">
        <f t="shared" si="51"/>
        <v>#N/A</v>
      </c>
      <c r="CG149" s="40" t="e">
        <f t="shared" si="52"/>
        <v>#N/A</v>
      </c>
      <c r="CH149" s="40" t="e">
        <f t="shared" si="53"/>
        <v>#N/A</v>
      </c>
      <c r="CI149" s="40" t="e">
        <f t="shared" si="54"/>
        <v>#N/A</v>
      </c>
      <c r="CJ149" s="40" t="e">
        <f t="shared" si="55"/>
        <v>#N/A</v>
      </c>
      <c r="CK149" s="40" t="e">
        <f t="shared" si="56"/>
        <v>#N/A</v>
      </c>
      <c r="CL149" s="40" t="e">
        <f t="shared" si="57"/>
        <v>#N/A</v>
      </c>
      <c r="CM149" s="40" t="e">
        <f t="shared" si="58"/>
        <v>#N/A</v>
      </c>
      <c r="CN149" s="40" t="e">
        <f t="shared" si="59"/>
        <v>#N/A</v>
      </c>
      <c r="CO149" s="40" t="e">
        <f t="shared" si="60"/>
        <v>#N/A</v>
      </c>
      <c r="CP149" s="40" t="e">
        <f t="shared" si="61"/>
        <v>#N/A</v>
      </c>
      <c r="CR149" s="11"/>
      <c r="CS149" s="40"/>
    </row>
    <row r="150" spans="3:97">
      <c r="C150" s="150" t="s">
        <v>324</v>
      </c>
      <c r="D150" s="151" t="s">
        <v>325</v>
      </c>
      <c r="E150" s="159">
        <v>0.49278842988255106</v>
      </c>
      <c r="F150" s="159">
        <v>0.49758442216552712</v>
      </c>
      <c r="G150" s="159">
        <v>0.493915652297782</v>
      </c>
      <c r="H150" s="159">
        <v>0.49028260433686327</v>
      </c>
      <c r="I150" s="159">
        <v>0.51466401276258578</v>
      </c>
      <c r="J150" s="159">
        <v>0.53896773970069345</v>
      </c>
      <c r="K150" s="159">
        <v>0.53301035940882602</v>
      </c>
      <c r="L150" s="159">
        <v>0.53104140754544427</v>
      </c>
      <c r="M150" s="159">
        <v>0.58997257417032178</v>
      </c>
      <c r="N150" s="159">
        <v>0.59125425446474844</v>
      </c>
      <c r="O150" s="159">
        <v>0.62238086570987616</v>
      </c>
      <c r="P150" s="159">
        <v>0.63462133102446261</v>
      </c>
      <c r="Q150" s="159">
        <v>0.63523452848588402</v>
      </c>
      <c r="R150" s="159">
        <v>0.65309428549827986</v>
      </c>
      <c r="S150" s="159">
        <v>0.66376950424775016</v>
      </c>
      <c r="T150" s="159">
        <v>0.67193516960476118</v>
      </c>
      <c r="U150" s="14">
        <v>3</v>
      </c>
      <c r="AE150" s="7">
        <v>8.9570962206844342</v>
      </c>
      <c r="AF150" s="7">
        <v>8.9987409115231305</v>
      </c>
      <c r="AG150" s="7">
        <v>8.9852174307437664</v>
      </c>
      <c r="AH150" s="7">
        <v>9.0316538691936916</v>
      </c>
      <c r="AI150" s="7">
        <v>9.0435083982111486</v>
      </c>
      <c r="AJ150" s="7">
        <v>9.028651898088965</v>
      </c>
      <c r="AK150" s="7">
        <v>8.9639825098821007</v>
      </c>
      <c r="AL150" s="7">
        <v>8.9867689362140428</v>
      </c>
      <c r="AM150" s="7">
        <v>8.997575206607177</v>
      </c>
      <c r="AN150" s="7">
        <v>9.0410926654104546</v>
      </c>
      <c r="AO150" s="7">
        <v>9.0691533964784341</v>
      </c>
      <c r="AP150" s="7">
        <v>9.1139793405245673</v>
      </c>
      <c r="AQ150" s="7">
        <v>9.1263317396091956</v>
      </c>
      <c r="AR150" s="7">
        <v>9.1237206835451801</v>
      </c>
      <c r="AS150" s="7">
        <v>9.0735621334465382</v>
      </c>
      <c r="AT150" s="7">
        <v>9.0833762720139415</v>
      </c>
      <c r="AW150" s="11" t="s">
        <v>325</v>
      </c>
      <c r="AX150" s="165">
        <f t="shared" si="67"/>
        <v>1.0852863053980562</v>
      </c>
      <c r="AY150" s="8">
        <f t="shared" si="68"/>
        <v>0.66384805231970867</v>
      </c>
      <c r="BA150" s="11" t="s">
        <v>200</v>
      </c>
      <c r="BB150" s="8">
        <v>0.7375409334948041</v>
      </c>
      <c r="BC150" s="8">
        <v>0.3162398466500258</v>
      </c>
      <c r="BF150" s="31" t="s">
        <v>324</v>
      </c>
      <c r="BG150" s="32" t="s">
        <v>325</v>
      </c>
      <c r="BH150" s="40">
        <f t="shared" si="70"/>
        <v>0.55661753442715023</v>
      </c>
      <c r="BI150" s="40">
        <f t="shared" si="70"/>
        <v>0.5600948661121814</v>
      </c>
      <c r="BJ150" s="40">
        <f t="shared" si="69"/>
        <v>0.55896565546710453</v>
      </c>
      <c r="BK150" s="40">
        <f t="shared" si="69"/>
        <v>0.5628430980776733</v>
      </c>
      <c r="BL150" s="40">
        <f t="shared" si="69"/>
        <v>0.56383295125063093</v>
      </c>
      <c r="BM150" s="40">
        <f t="shared" si="69"/>
        <v>0.56259243349042865</v>
      </c>
      <c r="BN150" s="40">
        <f t="shared" si="69"/>
        <v>0.55719253957515547</v>
      </c>
      <c r="BO150" s="40">
        <f t="shared" si="69"/>
        <v>0.55909520617387254</v>
      </c>
      <c r="BP150" s="40">
        <f t="shared" si="69"/>
        <v>0.55999752975169925</v>
      </c>
      <c r="BQ150" s="40">
        <f t="shared" si="69"/>
        <v>0.56363123756177302</v>
      </c>
      <c r="BR150" s="40">
        <f t="shared" si="69"/>
        <v>0.56597430860594922</v>
      </c>
      <c r="BS150" s="40">
        <f t="shared" si="65"/>
        <v>0.56971727493380142</v>
      </c>
      <c r="BT150" s="40">
        <f t="shared" si="65"/>
        <v>0.5707487002573679</v>
      </c>
      <c r="BU150" s="40">
        <f t="shared" si="65"/>
        <v>0.57053067707602256</v>
      </c>
      <c r="BV150" s="40">
        <f t="shared" si="65"/>
        <v>0.56634243814278595</v>
      </c>
      <c r="BW150" s="40">
        <f t="shared" si="65"/>
        <v>0.56716191871316413</v>
      </c>
      <c r="BY150" s="31" t="s">
        <v>324</v>
      </c>
      <c r="BZ150" s="32" t="s">
        <v>325</v>
      </c>
      <c r="CA150" s="40">
        <f t="shared" si="46"/>
        <v>-6.3829104544599169E-2</v>
      </c>
      <c r="CB150" s="40">
        <f t="shared" si="47"/>
        <v>-6.2510443946654282E-2</v>
      </c>
      <c r="CC150" s="40">
        <f t="shared" si="48"/>
        <v>-6.5050003169322523E-2</v>
      </c>
      <c r="CD150" s="40">
        <f t="shared" si="49"/>
        <v>-7.2560493740810028E-2</v>
      </c>
      <c r="CE150" s="40">
        <f t="shared" si="50"/>
        <v>-4.9168938488045155E-2</v>
      </c>
      <c r="CF150" s="40">
        <f t="shared" si="51"/>
        <v>-2.3624693789735196E-2</v>
      </c>
      <c r="CG150" s="40">
        <f t="shared" si="52"/>
        <v>-2.4182180166329448E-2</v>
      </c>
      <c r="CH150" s="40">
        <f t="shared" si="53"/>
        <v>-2.8053798628428273E-2</v>
      </c>
      <c r="CI150" s="40">
        <f t="shared" si="54"/>
        <v>2.9975044418622532E-2</v>
      </c>
      <c r="CJ150" s="40">
        <f t="shared" si="55"/>
        <v>2.7623016902975417E-2</v>
      </c>
      <c r="CK150" s="40">
        <f t="shared" si="56"/>
        <v>5.6406557103926946E-2</v>
      </c>
      <c r="CL150" s="40">
        <f t="shared" si="57"/>
        <v>6.4904056090661189E-2</v>
      </c>
      <c r="CM150" s="40">
        <f t="shared" si="58"/>
        <v>6.4485828228516118E-2</v>
      </c>
      <c r="CN150" s="40">
        <f t="shared" si="59"/>
        <v>8.2563608422257295E-2</v>
      </c>
      <c r="CO150" s="40">
        <f t="shared" si="60"/>
        <v>9.7427066104964211E-2</v>
      </c>
      <c r="CP150" s="40">
        <f t="shared" si="61"/>
        <v>0.10477325089159706</v>
      </c>
      <c r="CR150" s="11"/>
      <c r="CS150" s="40"/>
    </row>
    <row r="151" spans="3:97">
      <c r="C151" s="150" t="s">
        <v>326</v>
      </c>
      <c r="D151" s="151" t="s">
        <v>327</v>
      </c>
      <c r="E151" s="159">
        <v>0.49565062408235683</v>
      </c>
      <c r="F151" s="159">
        <v>0.5010413278979613</v>
      </c>
      <c r="G151" s="159">
        <v>0.50690703711384855</v>
      </c>
      <c r="H151" s="159">
        <v>0.51296627589739552</v>
      </c>
      <c r="I151" s="159">
        <v>0.52852946319799421</v>
      </c>
      <c r="J151" s="159">
        <v>0.54424741184435355</v>
      </c>
      <c r="K151" s="159">
        <v>0.54849933753586511</v>
      </c>
      <c r="L151" s="159">
        <v>0.55123320846977075</v>
      </c>
      <c r="M151" s="159">
        <v>0.60450787461707534</v>
      </c>
      <c r="N151" s="159">
        <v>0.61700853196179628</v>
      </c>
      <c r="O151" s="159">
        <v>0.64907007503717884</v>
      </c>
      <c r="P151" s="159">
        <v>0.65907093421574137</v>
      </c>
      <c r="Q151" s="159">
        <v>0.66325949629877623</v>
      </c>
      <c r="R151" s="159">
        <v>0.67618315702092469</v>
      </c>
      <c r="S151" s="159">
        <v>0.68473389573679688</v>
      </c>
      <c r="T151" s="159">
        <v>0.69889519109338927</v>
      </c>
      <c r="U151" s="14">
        <v>3</v>
      </c>
      <c r="AE151" s="7">
        <v>8.4576210852447016</v>
      </c>
      <c r="AF151" s="7">
        <v>8.4712945774236825</v>
      </c>
      <c r="AG151" s="7">
        <v>8.5965981452199323</v>
      </c>
      <c r="AH151" s="7">
        <v>8.6477319669667896</v>
      </c>
      <c r="AI151" s="7">
        <v>8.6912006807464124</v>
      </c>
      <c r="AJ151" s="7">
        <v>8.7088223514482355</v>
      </c>
      <c r="AK151" s="7">
        <v>8.7299372780891051</v>
      </c>
      <c r="AL151" s="7">
        <v>8.7661236240474221</v>
      </c>
      <c r="AM151" s="7">
        <v>8.7944990704999455</v>
      </c>
      <c r="AN151" s="7">
        <v>8.8562489423661201</v>
      </c>
      <c r="AO151" s="7">
        <v>8.875598179960253</v>
      </c>
      <c r="AP151" s="7">
        <v>8.965189602866328</v>
      </c>
      <c r="AQ151" s="7">
        <v>9.044226173012218</v>
      </c>
      <c r="AR151" s="7">
        <v>9.0543376306303802</v>
      </c>
      <c r="AS151" s="7">
        <v>9.0254720389052814</v>
      </c>
      <c r="AT151" s="7">
        <v>9.0665687492778133</v>
      </c>
      <c r="AW151" s="11" t="s">
        <v>327</v>
      </c>
      <c r="AX151" s="165">
        <f t="shared" si="67"/>
        <v>0.16439633900609538</v>
      </c>
      <c r="AY151" s="8">
        <f t="shared" si="68"/>
        <v>0.90695608936467786</v>
      </c>
      <c r="BA151" s="11" t="s">
        <v>174</v>
      </c>
      <c r="BB151" s="8">
        <v>0.74891751011884355</v>
      </c>
      <c r="BC151" s="8">
        <v>0.75033568369344106</v>
      </c>
      <c r="BF151" s="31" t="s">
        <v>326</v>
      </c>
      <c r="BG151" s="32" t="s">
        <v>327</v>
      </c>
      <c r="BH151" s="40">
        <f t="shared" si="70"/>
        <v>0.51491136061793263</v>
      </c>
      <c r="BI151" s="40">
        <f t="shared" si="70"/>
        <v>0.51605309721487747</v>
      </c>
      <c r="BJ151" s="40">
        <f t="shared" si="69"/>
        <v>0.5265159451258643</v>
      </c>
      <c r="BK151" s="40">
        <f t="shared" si="69"/>
        <v>0.53078561924172696</v>
      </c>
      <c r="BL151" s="40">
        <f t="shared" si="69"/>
        <v>0.53441525684232549</v>
      </c>
      <c r="BM151" s="40">
        <f t="shared" si="69"/>
        <v>0.53588666634592763</v>
      </c>
      <c r="BN151" s="40">
        <f t="shared" si="69"/>
        <v>0.53764976272044029</v>
      </c>
      <c r="BO151" s="40">
        <f t="shared" si="69"/>
        <v>0.5406713226079598</v>
      </c>
      <c r="BP151" s="40">
        <f t="shared" si="69"/>
        <v>0.54304067238674547</v>
      </c>
      <c r="BQ151" s="40">
        <f t="shared" si="69"/>
        <v>0.5481967866875711</v>
      </c>
      <c r="BR151" s="40">
        <f t="shared" si="69"/>
        <v>0.54981244802668117</v>
      </c>
      <c r="BS151" s="40">
        <f t="shared" si="65"/>
        <v>0.55729333183933838</v>
      </c>
      <c r="BT151" s="40">
        <f t="shared" si="65"/>
        <v>0.56389288544652016</v>
      </c>
      <c r="BU151" s="40">
        <f t="shared" si="65"/>
        <v>0.56473719215763674</v>
      </c>
      <c r="BV151" s="40">
        <f t="shared" si="65"/>
        <v>0.56232691524859102</v>
      </c>
      <c r="BW151" s="40">
        <f t="shared" si="65"/>
        <v>0.5657584905646974</v>
      </c>
      <c r="BY151" s="31" t="s">
        <v>326</v>
      </c>
      <c r="BZ151" s="32" t="s">
        <v>327</v>
      </c>
      <c r="CA151" s="40">
        <f t="shared" si="46"/>
        <v>-1.9260736535575806E-2</v>
      </c>
      <c r="CB151" s="40">
        <f t="shared" si="47"/>
        <v>-1.5011769316916168E-2</v>
      </c>
      <c r="CC151" s="40">
        <f t="shared" si="48"/>
        <v>-1.9608908012015758E-2</v>
      </c>
      <c r="CD151" s="40">
        <f t="shared" si="49"/>
        <v>-1.781934334433144E-2</v>
      </c>
      <c r="CE151" s="40">
        <f t="shared" si="50"/>
        <v>-5.885793644331283E-3</v>
      </c>
      <c r="CF151" s="40">
        <f t="shared" si="51"/>
        <v>8.3607454984259144E-3</v>
      </c>
      <c r="CG151" s="40">
        <f t="shared" si="52"/>
        <v>1.0849574815424812E-2</v>
      </c>
      <c r="CH151" s="40">
        <f t="shared" si="53"/>
        <v>1.0561885861810949E-2</v>
      </c>
      <c r="CI151" s="40">
        <f t="shared" si="54"/>
        <v>6.1467202230329865E-2</v>
      </c>
      <c r="CJ151" s="40">
        <f t="shared" si="55"/>
        <v>6.8811745274225178E-2</v>
      </c>
      <c r="CK151" s="40">
        <f t="shared" si="56"/>
        <v>9.9257627010497673E-2</v>
      </c>
      <c r="CL151" s="40">
        <f t="shared" si="57"/>
        <v>0.10177760237640299</v>
      </c>
      <c r="CM151" s="40">
        <f t="shared" si="58"/>
        <v>9.9366610852256065E-2</v>
      </c>
      <c r="CN151" s="40">
        <f t="shared" si="59"/>
        <v>0.11144596486328795</v>
      </c>
      <c r="CO151" s="40">
        <f t="shared" si="60"/>
        <v>0.12240698048820586</v>
      </c>
      <c r="CP151" s="40">
        <f t="shared" si="61"/>
        <v>0.13313670052869186</v>
      </c>
      <c r="CR151" s="11"/>
      <c r="CS151" s="40"/>
    </row>
    <row r="152" spans="3:97">
      <c r="C152" s="150" t="s">
        <v>328</v>
      </c>
      <c r="D152" s="151" t="s">
        <v>329</v>
      </c>
      <c r="E152" s="159">
        <v>0.47695701183922068</v>
      </c>
      <c r="F152" s="159">
        <v>0.48089452094339358</v>
      </c>
      <c r="G152" s="159">
        <v>0.51013075281393938</v>
      </c>
      <c r="H152" s="159">
        <v>0.51201031268346864</v>
      </c>
      <c r="I152" s="159">
        <v>0.53057881265154783</v>
      </c>
      <c r="J152" s="159">
        <v>0.53956482261650918</v>
      </c>
      <c r="K152" s="159">
        <v>0.55417638472923814</v>
      </c>
      <c r="L152" s="159">
        <v>0.55478774598262559</v>
      </c>
      <c r="M152" s="159">
        <v>0.56262734385037283</v>
      </c>
      <c r="N152" s="159">
        <v>0.55251419699158644</v>
      </c>
      <c r="O152" s="159">
        <v>0.55859492978606606</v>
      </c>
      <c r="P152" s="159">
        <v>0.56469727644297441</v>
      </c>
      <c r="Q152" s="159">
        <v>0.57267833199435225</v>
      </c>
      <c r="R152" s="159">
        <v>0.58123617049050902</v>
      </c>
      <c r="S152" s="159">
        <v>0.58093017706196315</v>
      </c>
      <c r="T152" s="159">
        <v>0.59036906487922758</v>
      </c>
      <c r="U152" s="14">
        <v>2</v>
      </c>
      <c r="AE152" s="7">
        <v>7.8815622942272832</v>
      </c>
      <c r="AF152" s="7">
        <v>7.9415067128093053</v>
      </c>
      <c r="AG152" s="7">
        <v>7.938826860510459</v>
      </c>
      <c r="AH152" s="7">
        <v>7.9521111516003025</v>
      </c>
      <c r="AI152" s="7">
        <v>7.9654582705390897</v>
      </c>
      <c r="AJ152" s="7">
        <v>8.0259237439254854</v>
      </c>
      <c r="AK152" s="7">
        <v>8.0889643141338556</v>
      </c>
      <c r="AL152" s="7">
        <v>8.1283805707193721</v>
      </c>
      <c r="AM152" s="7">
        <v>8.1726321401312045</v>
      </c>
      <c r="AN152" s="7">
        <v>8.2181194089155021</v>
      </c>
      <c r="AO152" s="7">
        <v>8.2579857590958383</v>
      </c>
      <c r="AP152" s="7">
        <v>8.2790624906613903</v>
      </c>
      <c r="AQ152" s="7">
        <v>8.3017971514437399</v>
      </c>
      <c r="AR152" s="7">
        <v>8.3509343617784335</v>
      </c>
      <c r="AS152" s="7">
        <v>8.2941301907988318</v>
      </c>
      <c r="AT152" s="7">
        <v>8.3282523154052424</v>
      </c>
      <c r="AW152" s="11" t="s">
        <v>329</v>
      </c>
      <c r="AX152" s="165" t="e">
        <f t="shared" si="67"/>
        <v>#N/A</v>
      </c>
      <c r="AY152" s="8" t="e">
        <f t="shared" si="68"/>
        <v>#N/A</v>
      </c>
      <c r="BA152" s="11" t="s">
        <v>253</v>
      </c>
      <c r="BB152" s="8">
        <v>0.74980602285054998</v>
      </c>
      <c r="BC152" s="8">
        <v>0.58530300943788394</v>
      </c>
      <c r="BF152" s="31" t="s">
        <v>328</v>
      </c>
      <c r="BG152" s="32" t="s">
        <v>329</v>
      </c>
      <c r="BH152" s="40">
        <f t="shared" si="70"/>
        <v>0.46681045156797818</v>
      </c>
      <c r="BI152" s="40">
        <f t="shared" si="70"/>
        <v>0.47181581051957699</v>
      </c>
      <c r="BJ152" s="40">
        <f t="shared" si="69"/>
        <v>0.47159204285262335</v>
      </c>
      <c r="BK152" s="40">
        <f t="shared" si="69"/>
        <v>0.47270128115862531</v>
      </c>
      <c r="BL152" s="40">
        <f t="shared" si="69"/>
        <v>0.47381576559001404</v>
      </c>
      <c r="BM152" s="40">
        <f t="shared" si="69"/>
        <v>0.47886463261777801</v>
      </c>
      <c r="BN152" s="40">
        <f t="shared" si="69"/>
        <v>0.48412852023017694</v>
      </c>
      <c r="BO152" s="40">
        <f t="shared" si="69"/>
        <v>0.48741977765506761</v>
      </c>
      <c r="BP152" s="40">
        <f t="shared" si="69"/>
        <v>0.49111478370095563</v>
      </c>
      <c r="BQ152" s="40">
        <f t="shared" si="69"/>
        <v>0.49491297064444439</v>
      </c>
      <c r="BR152" s="40">
        <f t="shared" si="69"/>
        <v>0.49824181088450248</v>
      </c>
      <c r="BS152" s="40">
        <f t="shared" si="65"/>
        <v>0.50000171797022608</v>
      </c>
      <c r="BT152" s="40">
        <f t="shared" si="65"/>
        <v>0.50190006214555227</v>
      </c>
      <c r="BU152" s="40">
        <f t="shared" si="65"/>
        <v>0.50600301920849922</v>
      </c>
      <c r="BV152" s="40">
        <f t="shared" si="65"/>
        <v>0.50125987093170243</v>
      </c>
      <c r="BW152" s="40">
        <f t="shared" si="65"/>
        <v>0.50410906833633773</v>
      </c>
      <c r="BY152" s="31" t="s">
        <v>328</v>
      </c>
      <c r="BZ152" s="32" t="s">
        <v>329</v>
      </c>
      <c r="CA152" s="40">
        <f t="shared" ref="CA152:CA197" si="71">E152-BH152</f>
        <v>1.01465602712425E-2</v>
      </c>
      <c r="CB152" s="40">
        <f t="shared" si="47"/>
        <v>9.0787104238165828E-3</v>
      </c>
      <c r="CC152" s="40">
        <f t="shared" si="48"/>
        <v>3.8538709961316031E-2</v>
      </c>
      <c r="CD152" s="40">
        <f t="shared" si="49"/>
        <v>3.930903152484333E-2</v>
      </c>
      <c r="CE152" s="40">
        <f t="shared" si="50"/>
        <v>5.6763047061533789E-2</v>
      </c>
      <c r="CF152" s="40">
        <f t="shared" si="51"/>
        <v>6.0700189998731169E-2</v>
      </c>
      <c r="CG152" s="40">
        <f t="shared" si="52"/>
        <v>7.0047864499061196E-2</v>
      </c>
      <c r="CH152" s="40">
        <f t="shared" si="53"/>
        <v>6.7367968327557981E-2</v>
      </c>
      <c r="CI152" s="40">
        <f t="shared" si="54"/>
        <v>7.1512560149417204E-2</v>
      </c>
      <c r="CJ152" s="40">
        <f t="shared" si="55"/>
        <v>5.7601226347142043E-2</v>
      </c>
      <c r="CK152" s="40">
        <f t="shared" si="56"/>
        <v>6.0353118901563585E-2</v>
      </c>
      <c r="CL152" s="40">
        <f t="shared" si="57"/>
        <v>6.4695558472748327E-2</v>
      </c>
      <c r="CM152" s="40">
        <f t="shared" si="58"/>
        <v>7.077826984879998E-2</v>
      </c>
      <c r="CN152" s="40">
        <f t="shared" si="59"/>
        <v>7.5233151282009803E-2</v>
      </c>
      <c r="CO152" s="40">
        <f t="shared" si="60"/>
        <v>7.9670306130260715E-2</v>
      </c>
      <c r="CP152" s="40">
        <f t="shared" si="61"/>
        <v>8.625999654288985E-2</v>
      </c>
      <c r="CR152" s="11"/>
      <c r="CS152" s="40"/>
    </row>
    <row r="153" spans="3:97">
      <c r="C153" s="150" t="s">
        <v>330</v>
      </c>
      <c r="D153" s="151" t="s">
        <v>331</v>
      </c>
      <c r="E153" s="159" t="e">
        <v>#N/A</v>
      </c>
      <c r="F153" s="159" t="e">
        <v>#N/A</v>
      </c>
      <c r="G153" s="159" t="e">
        <v>#N/A</v>
      </c>
      <c r="H153" s="159" t="e">
        <v>#N/A</v>
      </c>
      <c r="I153" s="159" t="e">
        <v>#N/A</v>
      </c>
      <c r="J153" s="159" t="e">
        <v>#N/A</v>
      </c>
      <c r="K153" s="159" t="e">
        <v>#N/A</v>
      </c>
      <c r="L153" s="159" t="e">
        <v>#N/A</v>
      </c>
      <c r="M153" s="159" t="e">
        <v>#N/A</v>
      </c>
      <c r="N153" s="159" t="e">
        <v>#N/A</v>
      </c>
      <c r="O153" s="159" t="e">
        <v>#N/A</v>
      </c>
      <c r="P153" s="159" t="e">
        <v>#N/A</v>
      </c>
      <c r="Q153" s="159" t="e">
        <v>#N/A</v>
      </c>
      <c r="R153" s="159" t="e">
        <v>#N/A</v>
      </c>
      <c r="S153" s="159" t="e">
        <v>#N/A</v>
      </c>
      <c r="T153" s="159" t="e">
        <v>#N/A</v>
      </c>
      <c r="U153" s="14">
        <v>4</v>
      </c>
      <c r="AE153" s="7">
        <v>10.062843309981654</v>
      </c>
      <c r="AF153" s="7">
        <v>10.093302517466363</v>
      </c>
      <c r="AG153" s="7">
        <v>10.123761724951072</v>
      </c>
      <c r="AH153" s="7">
        <v>10.154220932435779</v>
      </c>
      <c r="AI153" s="7">
        <v>10.184680139920488</v>
      </c>
      <c r="AJ153" s="7">
        <v>10.215139347405197</v>
      </c>
      <c r="AK153" s="7">
        <v>10.245598554889906</v>
      </c>
      <c r="AL153" s="7">
        <v>10.276057762374615</v>
      </c>
      <c r="AM153" s="7">
        <v>10.306516969859322</v>
      </c>
      <c r="AN153" s="7">
        <v>10.336976177344031</v>
      </c>
      <c r="AO153" s="7">
        <v>10.36743538482874</v>
      </c>
      <c r="AP153" s="7">
        <v>10.397894592313449</v>
      </c>
      <c r="AQ153" s="7">
        <v>10.428353799798156</v>
      </c>
      <c r="AR153" s="7">
        <v>10.458813007282865</v>
      </c>
      <c r="AS153" s="7">
        <v>10.489272214767574</v>
      </c>
      <c r="AT153" s="7">
        <v>10.519173959937442</v>
      </c>
      <c r="AW153" s="11" t="s">
        <v>331</v>
      </c>
      <c r="AX153" s="165" t="e">
        <f t="shared" si="67"/>
        <v>#N/A</v>
      </c>
      <c r="AY153" s="8" t="e">
        <f t="shared" si="68"/>
        <v>#N/A</v>
      </c>
      <c r="BA153" s="11" t="s">
        <v>202</v>
      </c>
      <c r="BB153" s="8">
        <v>0.78372544026100543</v>
      </c>
      <c r="BC153" s="8">
        <v>0.36490900495352552</v>
      </c>
      <c r="BF153" s="31" t="s">
        <v>330</v>
      </c>
      <c r="BG153" s="32" t="s">
        <v>331</v>
      </c>
      <c r="BH153" s="40">
        <f t="shared" si="70"/>
        <v>0.64894741638346809</v>
      </c>
      <c r="BI153" s="40">
        <f t="shared" si="70"/>
        <v>0.65149076020844132</v>
      </c>
      <c r="BJ153" s="40">
        <f t="shared" si="69"/>
        <v>0.65403410403341455</v>
      </c>
      <c r="BK153" s="40">
        <f t="shared" si="69"/>
        <v>0.65657744785838756</v>
      </c>
      <c r="BL153" s="40">
        <f t="shared" si="69"/>
        <v>0.6591207916833608</v>
      </c>
      <c r="BM153" s="40">
        <f t="shared" si="69"/>
        <v>0.66166413550833392</v>
      </c>
      <c r="BN153" s="40">
        <f t="shared" si="69"/>
        <v>0.66420747933330715</v>
      </c>
      <c r="BO153" s="40">
        <f t="shared" si="69"/>
        <v>0.66675082315828038</v>
      </c>
      <c r="BP153" s="40">
        <f t="shared" si="69"/>
        <v>0.66929416698325339</v>
      </c>
      <c r="BQ153" s="40">
        <f t="shared" si="69"/>
        <v>0.67183751080822662</v>
      </c>
      <c r="BR153" s="40">
        <f t="shared" si="69"/>
        <v>0.67438085463319986</v>
      </c>
      <c r="BS153" s="40">
        <f t="shared" si="65"/>
        <v>0.67692419845817298</v>
      </c>
      <c r="BT153" s="40">
        <f t="shared" si="65"/>
        <v>0.6794675422831461</v>
      </c>
      <c r="BU153" s="40">
        <f t="shared" si="65"/>
        <v>0.68201088610811922</v>
      </c>
      <c r="BV153" s="40">
        <f t="shared" si="65"/>
        <v>0.68455422993309245</v>
      </c>
      <c r="BW153" s="40">
        <f t="shared" si="65"/>
        <v>0.68705102565477638</v>
      </c>
      <c r="BY153" s="31" t="s">
        <v>330</v>
      </c>
      <c r="BZ153" s="32" t="s">
        <v>331</v>
      </c>
      <c r="CA153" s="40" t="e">
        <f t="shared" si="71"/>
        <v>#N/A</v>
      </c>
      <c r="CB153" s="40" t="e">
        <f t="shared" ref="CB153:CB197" si="72">F153-BI153</f>
        <v>#N/A</v>
      </c>
      <c r="CC153" s="40" t="e">
        <f t="shared" ref="CC153:CC197" si="73">G153-BJ153</f>
        <v>#N/A</v>
      </c>
      <c r="CD153" s="40" t="e">
        <f t="shared" ref="CD153:CD197" si="74">H153-BK153</f>
        <v>#N/A</v>
      </c>
      <c r="CE153" s="40" t="e">
        <f t="shared" ref="CE153:CE197" si="75">I153-BL153</f>
        <v>#N/A</v>
      </c>
      <c r="CF153" s="40" t="e">
        <f t="shared" ref="CF153:CF197" si="76">J153-BM153</f>
        <v>#N/A</v>
      </c>
      <c r="CG153" s="40" t="e">
        <f t="shared" ref="CG153:CG197" si="77">K153-BN153</f>
        <v>#N/A</v>
      </c>
      <c r="CH153" s="40" t="e">
        <f t="shared" ref="CH153:CH197" si="78">L153-BO153</f>
        <v>#N/A</v>
      </c>
      <c r="CI153" s="40" t="e">
        <f t="shared" ref="CI153:CI197" si="79">M153-BP153</f>
        <v>#N/A</v>
      </c>
      <c r="CJ153" s="40" t="e">
        <f t="shared" ref="CJ153:CJ197" si="80">N153-BQ153</f>
        <v>#N/A</v>
      </c>
      <c r="CK153" s="40" t="e">
        <f t="shared" ref="CK153:CK197" si="81">O153-BR153</f>
        <v>#N/A</v>
      </c>
      <c r="CL153" s="40" t="e">
        <f t="shared" ref="CL153:CL197" si="82">P153-BS153</f>
        <v>#N/A</v>
      </c>
      <c r="CM153" s="40" t="e">
        <f t="shared" ref="CM153:CM197" si="83">Q153-BT153</f>
        <v>#N/A</v>
      </c>
      <c r="CN153" s="40" t="e">
        <f t="shared" ref="CN153:CN197" si="84">R153-BU153</f>
        <v>#N/A</v>
      </c>
      <c r="CO153" s="40" t="e">
        <f t="shared" ref="CO153:CO197" si="85">S153-BV153</f>
        <v>#N/A</v>
      </c>
      <c r="CP153" s="40" t="e">
        <f t="shared" ref="CP153:CP197" si="86">T153-BW153</f>
        <v>#N/A</v>
      </c>
      <c r="CR153" s="11"/>
      <c r="CS153" s="40"/>
    </row>
    <row r="154" spans="3:97">
      <c r="C154" s="150" t="s">
        <v>332</v>
      </c>
      <c r="D154" s="151" t="s">
        <v>333</v>
      </c>
      <c r="E154" s="159" t="e">
        <v>#N/A</v>
      </c>
      <c r="F154" s="159" t="e">
        <v>#N/A</v>
      </c>
      <c r="G154" s="159" t="e">
        <v>#N/A</v>
      </c>
      <c r="H154" s="159" t="e">
        <v>#N/A</v>
      </c>
      <c r="I154" s="159" t="e">
        <v>#N/A</v>
      </c>
      <c r="J154" s="159" t="e">
        <v>#N/A</v>
      </c>
      <c r="K154" s="159" t="e">
        <v>#N/A</v>
      </c>
      <c r="L154" s="159" t="e">
        <v>#N/A</v>
      </c>
      <c r="M154" s="159" t="e">
        <v>#N/A</v>
      </c>
      <c r="N154" s="159" t="e">
        <v>#N/A</v>
      </c>
      <c r="O154" s="159" t="e">
        <v>#N/A</v>
      </c>
      <c r="P154" s="159" t="e">
        <v>#N/A</v>
      </c>
      <c r="Q154" s="159" t="e">
        <v>#N/A</v>
      </c>
      <c r="R154" s="159" t="e">
        <v>#N/A</v>
      </c>
      <c r="S154" s="159" t="e">
        <v>#N/A</v>
      </c>
      <c r="T154" s="159" t="e">
        <v>#N/A</v>
      </c>
      <c r="U154" s="14">
        <v>1</v>
      </c>
      <c r="AE154" s="7">
        <v>6.8595241290689151</v>
      </c>
      <c r="AF154" s="7">
        <v>6.8899833365536232</v>
      </c>
      <c r="AG154" s="7">
        <v>6.9204425440383321</v>
      </c>
      <c r="AH154" s="7">
        <v>6.9509017515230402</v>
      </c>
      <c r="AI154" s="7">
        <v>6.9813609590077492</v>
      </c>
      <c r="AJ154" s="7">
        <v>7.0118201664924582</v>
      </c>
      <c r="AK154" s="7">
        <v>7.0422793739771663</v>
      </c>
      <c r="AL154" s="7">
        <v>7.1345504759867868</v>
      </c>
      <c r="AM154" s="7">
        <v>7.1702515820953243</v>
      </c>
      <c r="AN154" s="7">
        <v>7.2173343592719457</v>
      </c>
      <c r="AO154" s="7">
        <v>7.2559371757996756</v>
      </c>
      <c r="AP154" s="7">
        <v>7.3042805834755296</v>
      </c>
      <c r="AQ154" s="7">
        <v>7.3464922600748315</v>
      </c>
      <c r="AR154" s="7">
        <v>7.3869067651037961</v>
      </c>
      <c r="AS154" s="7">
        <v>7.4101422000081687</v>
      </c>
      <c r="AT154" s="7">
        <v>7.4512019148811319</v>
      </c>
      <c r="AW154" s="11" t="s">
        <v>333</v>
      </c>
      <c r="AX154" s="165">
        <f t="shared" si="67"/>
        <v>0.18501131556518205</v>
      </c>
      <c r="AY154" s="8">
        <f t="shared" si="68"/>
        <v>0.9124565656033905</v>
      </c>
      <c r="BA154" s="11" t="s">
        <v>126</v>
      </c>
      <c r="BB154" s="8">
        <v>0.78534519991778295</v>
      </c>
      <c r="BC154" s="8">
        <v>0.9542183823126601</v>
      </c>
      <c r="BF154" s="31" t="s">
        <v>332</v>
      </c>
      <c r="BG154" s="32" t="s">
        <v>333</v>
      </c>
      <c r="BH154" s="40">
        <f t="shared" si="70"/>
        <v>0.38147026477725443</v>
      </c>
      <c r="BI154" s="40">
        <f t="shared" si="70"/>
        <v>0.38401360860222755</v>
      </c>
      <c r="BJ154" s="40">
        <f t="shared" si="69"/>
        <v>0.38655695242720078</v>
      </c>
      <c r="BK154" s="40">
        <f t="shared" si="69"/>
        <v>0.38910029625217391</v>
      </c>
      <c r="BL154" s="40">
        <f t="shared" si="69"/>
        <v>0.39164364007714703</v>
      </c>
      <c r="BM154" s="40">
        <f t="shared" si="69"/>
        <v>0.39418698390212026</v>
      </c>
      <c r="BN154" s="40">
        <f t="shared" si="69"/>
        <v>0.39673032772709338</v>
      </c>
      <c r="BO154" s="40">
        <f t="shared" si="69"/>
        <v>0.40443496474489671</v>
      </c>
      <c r="BP154" s="40">
        <f t="shared" si="69"/>
        <v>0.40741600710495962</v>
      </c>
      <c r="BQ154" s="40">
        <f t="shared" si="69"/>
        <v>0.41134741899920746</v>
      </c>
      <c r="BR154" s="40">
        <f t="shared" si="69"/>
        <v>0.41457075417927292</v>
      </c>
      <c r="BS154" s="40">
        <f t="shared" si="65"/>
        <v>0.41860742872020673</v>
      </c>
      <c r="BT154" s="40">
        <f t="shared" si="65"/>
        <v>0.42213210371624843</v>
      </c>
      <c r="BU154" s="40">
        <f t="shared" si="65"/>
        <v>0.42550671488616698</v>
      </c>
      <c r="BV154" s="40">
        <f t="shared" si="65"/>
        <v>0.42744687370068213</v>
      </c>
      <c r="BW154" s="40">
        <f t="shared" si="65"/>
        <v>0.43087535989257453</v>
      </c>
      <c r="BY154" s="31" t="s">
        <v>332</v>
      </c>
      <c r="BZ154" s="32" t="s">
        <v>333</v>
      </c>
      <c r="CA154" s="40" t="e">
        <f t="shared" si="71"/>
        <v>#N/A</v>
      </c>
      <c r="CB154" s="40" t="e">
        <f t="shared" si="72"/>
        <v>#N/A</v>
      </c>
      <c r="CC154" s="40" t="e">
        <f t="shared" si="73"/>
        <v>#N/A</v>
      </c>
      <c r="CD154" s="40" t="e">
        <f t="shared" si="74"/>
        <v>#N/A</v>
      </c>
      <c r="CE154" s="40" t="e">
        <f t="shared" si="75"/>
        <v>#N/A</v>
      </c>
      <c r="CF154" s="40" t="e">
        <f t="shared" si="76"/>
        <v>#N/A</v>
      </c>
      <c r="CG154" s="40" t="e">
        <f t="shared" si="77"/>
        <v>#N/A</v>
      </c>
      <c r="CH154" s="40" t="e">
        <f t="shared" si="78"/>
        <v>#N/A</v>
      </c>
      <c r="CI154" s="40" t="e">
        <f t="shared" si="79"/>
        <v>#N/A</v>
      </c>
      <c r="CJ154" s="40" t="e">
        <f t="shared" si="80"/>
        <v>#N/A</v>
      </c>
      <c r="CK154" s="40" t="e">
        <f t="shared" si="81"/>
        <v>#N/A</v>
      </c>
      <c r="CL154" s="40" t="e">
        <f t="shared" si="82"/>
        <v>#N/A</v>
      </c>
      <c r="CM154" s="40" t="e">
        <f t="shared" si="83"/>
        <v>#N/A</v>
      </c>
      <c r="CN154" s="40" t="e">
        <f t="shared" si="84"/>
        <v>#N/A</v>
      </c>
      <c r="CO154" s="40" t="e">
        <f t="shared" si="85"/>
        <v>#N/A</v>
      </c>
      <c r="CP154" s="40" t="e">
        <f t="shared" si="86"/>
        <v>#N/A</v>
      </c>
      <c r="CR154" s="11"/>
      <c r="CS154" s="40"/>
    </row>
    <row r="155" spans="3:97">
      <c r="C155" s="150" t="s">
        <v>334</v>
      </c>
      <c r="D155" s="151" t="s">
        <v>335</v>
      </c>
      <c r="E155" s="159">
        <v>0.45184363129961408</v>
      </c>
      <c r="F155" s="159">
        <v>0.46024280274800522</v>
      </c>
      <c r="G155" s="159">
        <v>0.47917637800959195</v>
      </c>
      <c r="H155" s="159">
        <v>0.49899774662527113</v>
      </c>
      <c r="I155" s="159">
        <v>0.49664180569115535</v>
      </c>
      <c r="J155" s="159">
        <v>0.51971424240886754</v>
      </c>
      <c r="K155" s="159">
        <v>0.49874137274682334</v>
      </c>
      <c r="L155" s="159">
        <v>0.51872141571926511</v>
      </c>
      <c r="M155" s="159">
        <v>0.53361091635943625</v>
      </c>
      <c r="N155" s="159">
        <v>0.51271100398297764</v>
      </c>
      <c r="O155" s="159">
        <v>0.53889618322224775</v>
      </c>
      <c r="P155" s="159">
        <v>0.54895777689303038</v>
      </c>
      <c r="Q155" s="159">
        <v>0.54807761655481158</v>
      </c>
      <c r="R155" s="159">
        <v>0.5647323472899225</v>
      </c>
      <c r="S155" s="159">
        <v>0.57916163588103386</v>
      </c>
      <c r="T155" s="159">
        <v>0.57774753300950155</v>
      </c>
      <c r="U155" s="14">
        <v>4</v>
      </c>
      <c r="AE155" s="7">
        <v>9.8852623820563696</v>
      </c>
      <c r="AF155" s="7">
        <v>9.8934819681330985</v>
      </c>
      <c r="AG155" s="7">
        <v>9.8940194977581761</v>
      </c>
      <c r="AH155" s="7">
        <v>9.8969121508271272</v>
      </c>
      <c r="AI155" s="7">
        <v>9.864340196452563</v>
      </c>
      <c r="AJ155" s="7">
        <v>9.8899927581800782</v>
      </c>
      <c r="AK155" s="7">
        <v>9.8736052243366128</v>
      </c>
      <c r="AL155" s="7">
        <v>9.8530379282122489</v>
      </c>
      <c r="AM155" s="7">
        <v>9.9049903138478435</v>
      </c>
      <c r="AN155" s="7">
        <v>9.9344723281753566</v>
      </c>
      <c r="AO155" s="7">
        <v>9.9626857843922974</v>
      </c>
      <c r="AP155" s="7">
        <v>9.9698475485696108</v>
      </c>
      <c r="AQ155" s="7">
        <v>9.9665466905140541</v>
      </c>
      <c r="AR155" s="7">
        <v>9.9846921283804093</v>
      </c>
      <c r="AS155" s="7">
        <v>9.9674420127275596</v>
      </c>
      <c r="AT155" s="7">
        <v>9.9753319555236324</v>
      </c>
      <c r="AW155" s="11" t="s">
        <v>335</v>
      </c>
      <c r="AX155" s="165">
        <f t="shared" si="67"/>
        <v>0.29111460820605173</v>
      </c>
      <c r="AY155" s="8">
        <f t="shared" si="68"/>
        <v>0.27320343606452951</v>
      </c>
      <c r="BA155" s="11" t="s">
        <v>403</v>
      </c>
      <c r="BB155" s="8">
        <v>0.82247452655342845</v>
      </c>
      <c r="BC155" s="8">
        <v>0.67076229004931331</v>
      </c>
      <c r="BF155" s="31" t="s">
        <v>334</v>
      </c>
      <c r="BG155" s="32" t="s">
        <v>335</v>
      </c>
      <c r="BH155" s="40">
        <f t="shared" si="70"/>
        <v>0.63411940890170693</v>
      </c>
      <c r="BI155" s="40">
        <f t="shared" si="70"/>
        <v>0.63480574433911374</v>
      </c>
      <c r="BJ155" s="40">
        <f t="shared" si="69"/>
        <v>0.63485062806280768</v>
      </c>
      <c r="BK155" s="40">
        <f t="shared" si="69"/>
        <v>0.63509216459406514</v>
      </c>
      <c r="BL155" s="40">
        <f t="shared" si="69"/>
        <v>0.632372406403789</v>
      </c>
      <c r="BM155" s="40">
        <f t="shared" si="69"/>
        <v>0.63451439530803655</v>
      </c>
      <c r="BN155" s="40">
        <f t="shared" si="69"/>
        <v>0.63314603623210719</v>
      </c>
      <c r="BO155" s="40">
        <f t="shared" si="69"/>
        <v>0.63142866700572275</v>
      </c>
      <c r="BP155" s="40">
        <f t="shared" si="69"/>
        <v>0.63576669120629492</v>
      </c>
      <c r="BQ155" s="40">
        <f t="shared" si="69"/>
        <v>0.63822843940264229</v>
      </c>
      <c r="BR155" s="40">
        <f t="shared" si="69"/>
        <v>0.64058426299675686</v>
      </c>
      <c r="BS155" s="40">
        <f t="shared" si="65"/>
        <v>0.64118227030556252</v>
      </c>
      <c r="BT155" s="40">
        <f t="shared" si="65"/>
        <v>0.64090664865792357</v>
      </c>
      <c r="BU155" s="40">
        <f t="shared" si="65"/>
        <v>0.64242179271976418</v>
      </c>
      <c r="BV155" s="40">
        <f t="shared" si="65"/>
        <v>0.64098140806275128</v>
      </c>
      <c r="BW155" s="40">
        <f t="shared" si="65"/>
        <v>0.64164021828622331</v>
      </c>
      <c r="BY155" s="31" t="s">
        <v>334</v>
      </c>
      <c r="BZ155" s="32" t="s">
        <v>335</v>
      </c>
      <c r="CA155" s="40">
        <f t="shared" si="71"/>
        <v>-0.18227577760209285</v>
      </c>
      <c r="CB155" s="40">
        <f t="shared" si="72"/>
        <v>-0.17456294159110852</v>
      </c>
      <c r="CC155" s="40">
        <f t="shared" si="73"/>
        <v>-0.15567425005321572</v>
      </c>
      <c r="CD155" s="40">
        <f t="shared" si="74"/>
        <v>-0.13609441796879401</v>
      </c>
      <c r="CE155" s="40">
        <f t="shared" si="75"/>
        <v>-0.13573060071263365</v>
      </c>
      <c r="CF155" s="40">
        <f t="shared" si="76"/>
        <v>-0.11480015289916901</v>
      </c>
      <c r="CG155" s="40">
        <f t="shared" si="77"/>
        <v>-0.13440466348528385</v>
      </c>
      <c r="CH155" s="40">
        <f t="shared" si="78"/>
        <v>-0.11270725128645764</v>
      </c>
      <c r="CI155" s="40">
        <f t="shared" si="79"/>
        <v>-0.10215577484685867</v>
      </c>
      <c r="CJ155" s="40">
        <f t="shared" si="80"/>
        <v>-0.12551743541966465</v>
      </c>
      <c r="CK155" s="40">
        <f t="shared" si="81"/>
        <v>-0.10168807977450911</v>
      </c>
      <c r="CL155" s="40">
        <f t="shared" si="82"/>
        <v>-9.2224493412532138E-2</v>
      </c>
      <c r="CM155" s="40">
        <f t="shared" si="83"/>
        <v>-9.2829032103111997E-2</v>
      </c>
      <c r="CN155" s="40">
        <f t="shared" si="84"/>
        <v>-7.7689445429841686E-2</v>
      </c>
      <c r="CO155" s="40">
        <f t="shared" si="85"/>
        <v>-6.1819772181717414E-2</v>
      </c>
      <c r="CP155" s="40">
        <f t="shared" si="86"/>
        <v>-6.3892685276721761E-2</v>
      </c>
      <c r="CR155" s="11"/>
      <c r="CS155" s="40"/>
    </row>
    <row r="156" spans="3:97">
      <c r="C156" s="150" t="s">
        <v>336</v>
      </c>
      <c r="D156" s="151" t="s">
        <v>337</v>
      </c>
      <c r="E156" s="159">
        <v>0.42279073359958264</v>
      </c>
      <c r="F156" s="159">
        <v>0.42779794709244456</v>
      </c>
      <c r="G156" s="159">
        <v>0.42828091029855286</v>
      </c>
      <c r="H156" s="159">
        <v>0.44912754643715752</v>
      </c>
      <c r="I156" s="159">
        <v>0.46291419102032444</v>
      </c>
      <c r="J156" s="159">
        <v>0.47413938973638731</v>
      </c>
      <c r="K156" s="159">
        <v>0.47960279440079467</v>
      </c>
      <c r="L156" s="159">
        <v>0.48646138354284291</v>
      </c>
      <c r="M156" s="159">
        <v>0.47786985171448249</v>
      </c>
      <c r="N156" s="159">
        <v>0.49122069636595034</v>
      </c>
      <c r="O156" s="159">
        <v>0.4964630982079421</v>
      </c>
      <c r="P156" s="159">
        <v>0.47914690667110643</v>
      </c>
      <c r="Q156" s="159">
        <v>0.48705716329846716</v>
      </c>
      <c r="R156" s="159">
        <v>0.4980874444665388</v>
      </c>
      <c r="S156" s="159">
        <v>0.4858413403391757</v>
      </c>
      <c r="T156" s="159">
        <v>0.48072610383344899</v>
      </c>
      <c r="U156" s="14">
        <v>1</v>
      </c>
      <c r="AE156" s="7">
        <v>7.2220287088244222</v>
      </c>
      <c r="AF156" s="7">
        <v>7.2148042747029528</v>
      </c>
      <c r="AG156" s="7">
        <v>7.2185784144175198</v>
      </c>
      <c r="AH156" s="7">
        <v>7.2490732631917609</v>
      </c>
      <c r="AI156" s="7">
        <v>7.2839848750865901</v>
      </c>
      <c r="AJ156" s="7">
        <v>7.2890407374891355</v>
      </c>
      <c r="AK156" s="7">
        <v>7.3076231023654179</v>
      </c>
      <c r="AL156" s="7">
        <v>7.2881321188901751</v>
      </c>
      <c r="AM156" s="7">
        <v>7.3266672598904785</v>
      </c>
      <c r="AN156" s="7">
        <v>7.3579555974697852</v>
      </c>
      <c r="AO156" s="7">
        <v>7.3864900428047244</v>
      </c>
      <c r="AP156" s="7">
        <v>7.3850751612926206</v>
      </c>
      <c r="AQ156" s="7">
        <v>7.4060451787164698</v>
      </c>
      <c r="AR156" s="7">
        <v>7.4124025561589528</v>
      </c>
      <c r="AS156" s="7">
        <v>7.4082666751226034</v>
      </c>
      <c r="AT156" s="7">
        <v>7.4239480584479765</v>
      </c>
      <c r="AW156" s="11" t="s">
        <v>337</v>
      </c>
      <c r="AX156" s="165" t="e">
        <f t="shared" si="67"/>
        <v>#N/A</v>
      </c>
      <c r="AY156" s="8" t="e">
        <f t="shared" si="68"/>
        <v>#N/A</v>
      </c>
      <c r="BA156" s="11" t="s">
        <v>323</v>
      </c>
      <c r="BB156" s="8">
        <v>0.84711037107742804</v>
      </c>
      <c r="BC156" s="8">
        <v>0.66696974763901029</v>
      </c>
      <c r="BF156" s="31" t="s">
        <v>336</v>
      </c>
      <c r="BG156" s="32" t="s">
        <v>337</v>
      </c>
      <c r="BH156" s="40">
        <f t="shared" si="70"/>
        <v>0.41173939718683927</v>
      </c>
      <c r="BI156" s="40">
        <f t="shared" si="70"/>
        <v>0.41113615693769656</v>
      </c>
      <c r="BJ156" s="40">
        <f t="shared" si="69"/>
        <v>0.4114512976038629</v>
      </c>
      <c r="BK156" s="40">
        <f t="shared" si="69"/>
        <v>0.41399761747651209</v>
      </c>
      <c r="BL156" s="40">
        <f t="shared" si="69"/>
        <v>0.41691273706973031</v>
      </c>
      <c r="BM156" s="40">
        <f t="shared" si="69"/>
        <v>0.41733490158034281</v>
      </c>
      <c r="BN156" s="40">
        <f t="shared" si="69"/>
        <v>0.41888652904751245</v>
      </c>
      <c r="BO156" s="40">
        <f t="shared" si="69"/>
        <v>0.4172590319273296</v>
      </c>
      <c r="BP156" s="40">
        <f t="shared" si="69"/>
        <v>0.42047671620085492</v>
      </c>
      <c r="BQ156" s="40">
        <f t="shared" si="69"/>
        <v>0.42308929238872706</v>
      </c>
      <c r="BR156" s="40">
        <f t="shared" si="69"/>
        <v>0.42547191857419453</v>
      </c>
      <c r="BS156" s="40">
        <f t="shared" si="65"/>
        <v>0.42535377596793389</v>
      </c>
      <c r="BT156" s="40">
        <f t="shared" si="65"/>
        <v>0.4271047724228253</v>
      </c>
      <c r="BU156" s="40">
        <f t="shared" si="65"/>
        <v>0.42763561343927259</v>
      </c>
      <c r="BV156" s="40">
        <f t="shared" si="65"/>
        <v>0.42729026737273734</v>
      </c>
      <c r="BW156" s="40">
        <f t="shared" si="65"/>
        <v>0.42859966288040607</v>
      </c>
      <c r="BY156" s="31" t="s">
        <v>336</v>
      </c>
      <c r="BZ156" s="32" t="s">
        <v>337</v>
      </c>
      <c r="CA156" s="40">
        <f t="shared" si="71"/>
        <v>1.1051336412743362E-2</v>
      </c>
      <c r="CB156" s="40">
        <f t="shared" si="72"/>
        <v>1.6661790154748002E-2</v>
      </c>
      <c r="CC156" s="40">
        <f t="shared" si="73"/>
        <v>1.6829612694689966E-2</v>
      </c>
      <c r="CD156" s="40">
        <f t="shared" si="74"/>
        <v>3.5129928960645429E-2</v>
      </c>
      <c r="CE156" s="40">
        <f t="shared" si="75"/>
        <v>4.6001453950594129E-2</v>
      </c>
      <c r="CF156" s="40">
        <f t="shared" si="76"/>
        <v>5.6804488156044497E-2</v>
      </c>
      <c r="CG156" s="40">
        <f t="shared" si="77"/>
        <v>6.0716265353282228E-2</v>
      </c>
      <c r="CH156" s="40">
        <f t="shared" si="78"/>
        <v>6.9202351615513302E-2</v>
      </c>
      <c r="CI156" s="40">
        <f t="shared" si="79"/>
        <v>5.7393135513627569E-2</v>
      </c>
      <c r="CJ156" s="40">
        <f t="shared" si="80"/>
        <v>6.8131403977223282E-2</v>
      </c>
      <c r="CK156" s="40">
        <f t="shared" si="81"/>
        <v>7.099117963374757E-2</v>
      </c>
      <c r="CL156" s="40">
        <f t="shared" si="82"/>
        <v>5.3793130703172543E-2</v>
      </c>
      <c r="CM156" s="40">
        <f t="shared" si="83"/>
        <v>5.9952390875641859E-2</v>
      </c>
      <c r="CN156" s="40">
        <f t="shared" si="84"/>
        <v>7.045183102726621E-2</v>
      </c>
      <c r="CO156" s="40">
        <f t="shared" si="85"/>
        <v>5.8551072966438356E-2</v>
      </c>
      <c r="CP156" s="40">
        <f t="shared" si="86"/>
        <v>5.2126440953042918E-2</v>
      </c>
      <c r="CR156" s="11"/>
      <c r="CS156" s="40"/>
    </row>
    <row r="157" spans="3:97">
      <c r="C157" s="150" t="s">
        <v>338</v>
      </c>
      <c r="D157" s="151" t="s">
        <v>339</v>
      </c>
      <c r="E157" s="159" t="e">
        <v>#N/A</v>
      </c>
      <c r="F157" s="159" t="e">
        <v>#N/A</v>
      </c>
      <c r="G157" s="159" t="e">
        <v>#N/A</v>
      </c>
      <c r="H157" s="159" t="e">
        <v>#N/A</v>
      </c>
      <c r="I157" s="159" t="e">
        <v>#N/A</v>
      </c>
      <c r="J157" s="159" t="e">
        <v>#N/A</v>
      </c>
      <c r="K157" s="159" t="e">
        <v>#N/A</v>
      </c>
      <c r="L157" s="159" t="e">
        <v>#N/A</v>
      </c>
      <c r="M157" s="159" t="e">
        <v>#N/A</v>
      </c>
      <c r="N157" s="159" t="e">
        <v>#N/A</v>
      </c>
      <c r="O157" s="159" t="e">
        <v>#N/A</v>
      </c>
      <c r="P157" s="159" t="e">
        <v>#N/A</v>
      </c>
      <c r="Q157" s="159" t="e">
        <v>#N/A</v>
      </c>
      <c r="R157" s="159" t="e">
        <v>#N/A</v>
      </c>
      <c r="S157" s="159" t="e">
        <v>#N/A</v>
      </c>
      <c r="T157" s="159" t="e">
        <v>#N/A</v>
      </c>
      <c r="U157" s="14">
        <v>4</v>
      </c>
      <c r="AE157" s="7">
        <v>8.6484776569625055</v>
      </c>
      <c r="AF157" s="7">
        <v>8.7274831996366657</v>
      </c>
      <c r="AG157" s="7">
        <v>8.8314173567210297</v>
      </c>
      <c r="AH157" s="7">
        <v>8.8491552127276538</v>
      </c>
      <c r="AI157" s="7">
        <v>8.7339914497868492</v>
      </c>
      <c r="AJ157" s="7">
        <v>8.7888299309515574</v>
      </c>
      <c r="AK157" s="7">
        <v>8.8450375827046752</v>
      </c>
      <c r="AL157" s="7">
        <v>8.8837497901023639</v>
      </c>
      <c r="AM157" s="7">
        <v>8.9100616710263427</v>
      </c>
      <c r="AN157" s="7">
        <v>8.9921299235611745</v>
      </c>
      <c r="AO157" s="7">
        <v>9.0496224201709055</v>
      </c>
      <c r="AP157" s="7">
        <v>9.1045467283140979</v>
      </c>
      <c r="AQ157" s="7">
        <v>9.1753258937392985</v>
      </c>
      <c r="AR157" s="7">
        <v>9.2332939960484524</v>
      </c>
      <c r="AS157" s="7">
        <v>9.2070085651373343</v>
      </c>
      <c r="AT157" s="7">
        <v>9.2464727386457355</v>
      </c>
      <c r="AW157" s="11" t="s">
        <v>339</v>
      </c>
      <c r="AX157" s="165">
        <f t="shared" si="67"/>
        <v>0.16844911409931884</v>
      </c>
      <c r="AY157" s="8">
        <f t="shared" si="68"/>
        <v>0.84740791976160745</v>
      </c>
      <c r="BA157" s="11" t="s">
        <v>182</v>
      </c>
      <c r="BB157" s="8">
        <v>0.85550340291851423</v>
      </c>
      <c r="BC157" s="8">
        <v>0.74115080892623997</v>
      </c>
      <c r="BF157" s="31" t="s">
        <v>338</v>
      </c>
      <c r="BG157" s="32" t="s">
        <v>339</v>
      </c>
      <c r="BH157" s="40">
        <f t="shared" si="70"/>
        <v>0.5308478843563692</v>
      </c>
      <c r="BI157" s="40">
        <f t="shared" si="70"/>
        <v>0.53744484716966157</v>
      </c>
      <c r="BJ157" s="40">
        <f t="shared" si="69"/>
        <v>0.54612334928620598</v>
      </c>
      <c r="BK157" s="40">
        <f t="shared" si="69"/>
        <v>0.54760446026275911</v>
      </c>
      <c r="BL157" s="40">
        <f t="shared" si="69"/>
        <v>0.53798828605720195</v>
      </c>
      <c r="BM157" s="40">
        <f t="shared" si="69"/>
        <v>0.54256729923445501</v>
      </c>
      <c r="BN157" s="40">
        <f t="shared" si="69"/>
        <v>0.54726063815584036</v>
      </c>
      <c r="BO157" s="40">
        <f t="shared" si="69"/>
        <v>0.55049310747354741</v>
      </c>
      <c r="BP157" s="40">
        <f t="shared" si="69"/>
        <v>0.55269014953069961</v>
      </c>
      <c r="BQ157" s="40">
        <f t="shared" si="69"/>
        <v>0.55954284861735804</v>
      </c>
      <c r="BR157" s="40">
        <f t="shared" si="69"/>
        <v>0.5643434720842706</v>
      </c>
      <c r="BS157" s="40">
        <f t="shared" si="65"/>
        <v>0.56892965181422717</v>
      </c>
      <c r="BT157" s="40">
        <f t="shared" si="65"/>
        <v>0.57483971212723139</v>
      </c>
      <c r="BU157" s="40">
        <f t="shared" si="65"/>
        <v>0.57968004867004574</v>
      </c>
      <c r="BV157" s="40">
        <f t="shared" si="65"/>
        <v>0.57748521518896745</v>
      </c>
      <c r="BW157" s="40">
        <f t="shared" si="65"/>
        <v>0.58078047367691898</v>
      </c>
      <c r="BY157" s="31" t="s">
        <v>338</v>
      </c>
      <c r="BZ157" s="32" t="s">
        <v>339</v>
      </c>
      <c r="CA157" s="40" t="e">
        <f t="shared" si="71"/>
        <v>#N/A</v>
      </c>
      <c r="CB157" s="40" t="e">
        <f t="shared" si="72"/>
        <v>#N/A</v>
      </c>
      <c r="CC157" s="40" t="e">
        <f t="shared" si="73"/>
        <v>#N/A</v>
      </c>
      <c r="CD157" s="40" t="e">
        <f t="shared" si="74"/>
        <v>#N/A</v>
      </c>
      <c r="CE157" s="40" t="e">
        <f t="shared" si="75"/>
        <v>#N/A</v>
      </c>
      <c r="CF157" s="40" t="e">
        <f t="shared" si="76"/>
        <v>#N/A</v>
      </c>
      <c r="CG157" s="40" t="e">
        <f t="shared" si="77"/>
        <v>#N/A</v>
      </c>
      <c r="CH157" s="40" t="e">
        <f t="shared" si="78"/>
        <v>#N/A</v>
      </c>
      <c r="CI157" s="40" t="e">
        <f t="shared" si="79"/>
        <v>#N/A</v>
      </c>
      <c r="CJ157" s="40" t="e">
        <f t="shared" si="80"/>
        <v>#N/A</v>
      </c>
      <c r="CK157" s="40" t="e">
        <f t="shared" si="81"/>
        <v>#N/A</v>
      </c>
      <c r="CL157" s="40" t="e">
        <f t="shared" si="82"/>
        <v>#N/A</v>
      </c>
      <c r="CM157" s="40" t="e">
        <f t="shared" si="83"/>
        <v>#N/A</v>
      </c>
      <c r="CN157" s="40" t="e">
        <f t="shared" si="84"/>
        <v>#N/A</v>
      </c>
      <c r="CO157" s="40" t="e">
        <f t="shared" si="85"/>
        <v>#N/A</v>
      </c>
      <c r="CP157" s="40" t="e">
        <f t="shared" si="86"/>
        <v>#N/A</v>
      </c>
      <c r="CR157" s="11"/>
      <c r="CS157" s="40"/>
    </row>
    <row r="158" spans="3:97">
      <c r="C158" s="150" t="s">
        <v>340</v>
      </c>
      <c r="D158" s="151" t="s">
        <v>341</v>
      </c>
      <c r="E158" s="159">
        <v>0.47056650802384936</v>
      </c>
      <c r="F158" s="159">
        <v>0.47605663782016006</v>
      </c>
      <c r="G158" s="159">
        <v>0.48144980368180063</v>
      </c>
      <c r="H158" s="159">
        <v>0.48816133939348344</v>
      </c>
      <c r="I158" s="159">
        <v>0.50564273507155955</v>
      </c>
      <c r="J158" s="159">
        <v>0.52188871940118253</v>
      </c>
      <c r="K158" s="159">
        <v>0.52831688825948053</v>
      </c>
      <c r="L158" s="159">
        <v>0.53171375632006901</v>
      </c>
      <c r="M158" s="159">
        <v>0.52702463942568578</v>
      </c>
      <c r="N158" s="159">
        <v>0.54575511028623513</v>
      </c>
      <c r="O158" s="159">
        <v>0.54732533951315843</v>
      </c>
      <c r="P158" s="159">
        <v>0.5568667386372449</v>
      </c>
      <c r="Q158" s="159">
        <v>0.56689749606102158</v>
      </c>
      <c r="R158" s="159">
        <v>0.57369225397609214</v>
      </c>
      <c r="S158" s="159">
        <v>0.57528527475297397</v>
      </c>
      <c r="T158" s="159">
        <v>0.5680416130275604</v>
      </c>
      <c r="U158" s="14">
        <v>3</v>
      </c>
      <c r="AE158" s="7">
        <v>9.5841652684745</v>
      </c>
      <c r="AF158" s="7">
        <v>9.6174977096678678</v>
      </c>
      <c r="AG158" s="7">
        <v>9.7187485622282033</v>
      </c>
      <c r="AH158" s="7">
        <v>9.7798809528203829</v>
      </c>
      <c r="AI158" s="7">
        <v>9.7787859774589023</v>
      </c>
      <c r="AJ158" s="7">
        <v>9.8115117123290183</v>
      </c>
      <c r="AK158" s="7">
        <v>9.7876634541755827</v>
      </c>
      <c r="AL158" s="7">
        <v>9.7694197207749358</v>
      </c>
      <c r="AM158" s="7">
        <v>9.7195552793342443</v>
      </c>
      <c r="AN158" s="7">
        <v>9.6942663655192565</v>
      </c>
      <c r="AO158" s="7">
        <v>9.7614759439593168</v>
      </c>
      <c r="AP158" s="7">
        <v>9.8209167928815972</v>
      </c>
      <c r="AQ158" s="7">
        <v>9.9083890084888022</v>
      </c>
      <c r="AR158" s="7">
        <v>9.8770338186089344</v>
      </c>
      <c r="AS158" s="7">
        <v>9.7861811616440662</v>
      </c>
      <c r="AT158" s="7">
        <v>9.7991667042889592</v>
      </c>
      <c r="AW158" s="11" t="s">
        <v>341</v>
      </c>
      <c r="AX158" s="165">
        <f t="shared" si="67"/>
        <v>0.25730972690887061</v>
      </c>
      <c r="AY158" s="8">
        <f t="shared" si="68"/>
        <v>0.27495263456807728</v>
      </c>
      <c r="BA158" s="11" t="s">
        <v>76</v>
      </c>
      <c r="BB158" s="8">
        <v>0.89461958475032177</v>
      </c>
      <c r="BC158" s="8">
        <v>0.75153859931600608</v>
      </c>
      <c r="BF158" s="31" t="s">
        <v>340</v>
      </c>
      <c r="BG158" s="32" t="s">
        <v>341</v>
      </c>
      <c r="BH158" s="40">
        <f t="shared" si="70"/>
        <v>0.6089777999176208</v>
      </c>
      <c r="BI158" s="40">
        <f t="shared" si="70"/>
        <v>0.61176105875726694</v>
      </c>
      <c r="BJ158" s="40">
        <f t="shared" si="69"/>
        <v>0.62021550494605504</v>
      </c>
      <c r="BK158" s="40">
        <f t="shared" si="69"/>
        <v>0.62532005956050196</v>
      </c>
      <c r="BL158" s="40">
        <f t="shared" si="69"/>
        <v>0.6252286291178184</v>
      </c>
      <c r="BM158" s="40">
        <f t="shared" si="69"/>
        <v>0.62796122797947307</v>
      </c>
      <c r="BN158" s="40">
        <f t="shared" si="69"/>
        <v>0.62596989842366113</v>
      </c>
      <c r="BO158" s="40">
        <f t="shared" si="69"/>
        <v>0.62444654668470712</v>
      </c>
      <c r="BP158" s="40">
        <f t="shared" si="69"/>
        <v>0.62028286582440939</v>
      </c>
      <c r="BQ158" s="40">
        <f t="shared" si="69"/>
        <v>0.61817124152085789</v>
      </c>
      <c r="BR158" s="40">
        <f t="shared" si="69"/>
        <v>0.62378324132060292</v>
      </c>
      <c r="BS158" s="40">
        <f t="shared" si="65"/>
        <v>0.62874655220561337</v>
      </c>
      <c r="BT158" s="40">
        <f t="shared" si="65"/>
        <v>0.63605048220881499</v>
      </c>
      <c r="BU158" s="40">
        <f t="shared" si="65"/>
        <v>0.63343232385384607</v>
      </c>
      <c r="BV158" s="40">
        <f t="shared" si="65"/>
        <v>0.62584612699727959</v>
      </c>
      <c r="BW158" s="40">
        <f t="shared" si="65"/>
        <v>0.62693041980812814</v>
      </c>
      <c r="BY158" s="31" t="s">
        <v>340</v>
      </c>
      <c r="BZ158" s="32" t="s">
        <v>341</v>
      </c>
      <c r="CA158" s="40">
        <f t="shared" si="71"/>
        <v>-0.13841129189377144</v>
      </c>
      <c r="CB158" s="40">
        <f t="shared" si="72"/>
        <v>-0.13570442093710688</v>
      </c>
      <c r="CC158" s="40">
        <f t="shared" si="73"/>
        <v>-0.13876570126425442</v>
      </c>
      <c r="CD158" s="40">
        <f t="shared" si="74"/>
        <v>-0.13715872016701852</v>
      </c>
      <c r="CE158" s="40">
        <f t="shared" si="75"/>
        <v>-0.11958589404625886</v>
      </c>
      <c r="CF158" s="40">
        <f t="shared" si="76"/>
        <v>-0.10607250857829054</v>
      </c>
      <c r="CG158" s="40">
        <f t="shared" si="77"/>
        <v>-9.7653010164180598E-2</v>
      </c>
      <c r="CH158" s="40">
        <f t="shared" si="78"/>
        <v>-9.2732790364638107E-2</v>
      </c>
      <c r="CI158" s="40">
        <f t="shared" si="79"/>
        <v>-9.3258226398723609E-2</v>
      </c>
      <c r="CJ158" s="40">
        <f t="shared" si="80"/>
        <v>-7.241613123462276E-2</v>
      </c>
      <c r="CK158" s="40">
        <f t="shared" si="81"/>
        <v>-7.6457901807444495E-2</v>
      </c>
      <c r="CL158" s="40">
        <f t="shared" si="82"/>
        <v>-7.1879813568368478E-2</v>
      </c>
      <c r="CM158" s="40">
        <f t="shared" si="83"/>
        <v>-6.9152986147793416E-2</v>
      </c>
      <c r="CN158" s="40">
        <f t="shared" si="84"/>
        <v>-5.9740069877753932E-2</v>
      </c>
      <c r="CO158" s="40">
        <f t="shared" si="85"/>
        <v>-5.0560852244305621E-2</v>
      </c>
      <c r="CP158" s="40">
        <f t="shared" si="86"/>
        <v>-5.8888806780567737E-2</v>
      </c>
      <c r="CR158" s="11"/>
      <c r="CS158" s="40"/>
    </row>
    <row r="159" spans="3:97">
      <c r="C159" s="150" t="s">
        <v>342</v>
      </c>
      <c r="D159" s="151" t="s">
        <v>343</v>
      </c>
      <c r="E159" s="159">
        <v>0.31324138581338867</v>
      </c>
      <c r="F159" s="159">
        <v>0.32644781337674844</v>
      </c>
      <c r="G159" s="159">
        <v>0.3050676815284919</v>
      </c>
      <c r="H159" s="159">
        <v>0.32395512995431752</v>
      </c>
      <c r="I159" s="159">
        <v>0.32137603239395279</v>
      </c>
      <c r="J159" s="159">
        <v>0.30583134515668509</v>
      </c>
      <c r="K159" s="159">
        <v>0.32817152421270984</v>
      </c>
      <c r="L159" s="159">
        <v>0.35016427819128904</v>
      </c>
      <c r="M159" s="159">
        <v>0.3464160410896619</v>
      </c>
      <c r="N159" s="159">
        <v>0.37939047885341121</v>
      </c>
      <c r="O159" s="159">
        <v>0.37784490590189534</v>
      </c>
      <c r="P159" s="159">
        <v>0.38229683750637322</v>
      </c>
      <c r="Q159" s="159">
        <v>0.40163051080190521</v>
      </c>
      <c r="R159" s="159">
        <v>0.41253988411218995</v>
      </c>
      <c r="S159" s="159">
        <v>0.41563752873416571</v>
      </c>
      <c r="T159" s="159">
        <v>0.41686970991053257</v>
      </c>
      <c r="U159" s="14">
        <v>1</v>
      </c>
      <c r="AE159" s="7">
        <v>6.2785391495683101</v>
      </c>
      <c r="AF159" s="7">
        <v>6.326901929614059</v>
      </c>
      <c r="AG159" s="7">
        <v>6.1388206705733133</v>
      </c>
      <c r="AH159" s="7">
        <v>6.1197662645527044</v>
      </c>
      <c r="AI159" s="7">
        <v>6.0174890757204693</v>
      </c>
      <c r="AJ159" s="7">
        <v>6.0300301125890448</v>
      </c>
      <c r="AK159" s="7">
        <v>6.1644997303920386</v>
      </c>
      <c r="AL159" s="7">
        <v>6.3684027578826115</v>
      </c>
      <c r="AM159" s="7">
        <v>6.4157584961412502</v>
      </c>
      <c r="AN159" s="7">
        <v>6.4481564916396268</v>
      </c>
      <c r="AO159" s="7">
        <v>6.4813837770093059</v>
      </c>
      <c r="AP159" s="7">
        <v>6.5200899513172041</v>
      </c>
      <c r="AQ159" s="7">
        <v>6.554532531605382</v>
      </c>
      <c r="AR159" s="7">
        <v>6.5829941002759087</v>
      </c>
      <c r="AS159" s="7">
        <v>6.5980651146468734</v>
      </c>
      <c r="AT159" s="7">
        <v>6.6332538967107961</v>
      </c>
      <c r="AW159" s="11" t="s">
        <v>343</v>
      </c>
      <c r="AX159" s="165">
        <f t="shared" si="67"/>
        <v>6.4753002636604537E-2</v>
      </c>
      <c r="AY159" s="8">
        <f t="shared" si="68"/>
        <v>0.24231256582565144</v>
      </c>
      <c r="BA159" s="11" t="s">
        <v>58</v>
      </c>
      <c r="BB159" s="8">
        <v>0.93138940683531046</v>
      </c>
      <c r="BC159" s="8">
        <v>0.87685031763716015</v>
      </c>
      <c r="BF159" s="31" t="s">
        <v>342</v>
      </c>
      <c r="BG159" s="32" t="s">
        <v>343</v>
      </c>
      <c r="BH159" s="40">
        <f t="shared" si="70"/>
        <v>0.33295801898895394</v>
      </c>
      <c r="BI159" s="40">
        <f t="shared" si="70"/>
        <v>0.33699631112277395</v>
      </c>
      <c r="BJ159" s="40">
        <f t="shared" si="69"/>
        <v>0.3212915259928717</v>
      </c>
      <c r="BK159" s="40">
        <f t="shared" si="69"/>
        <v>0.31970048309015087</v>
      </c>
      <c r="BL159" s="40">
        <f t="shared" si="69"/>
        <v>0.31116033782265917</v>
      </c>
      <c r="BM159" s="40">
        <f t="shared" si="69"/>
        <v>0.31220751440118522</v>
      </c>
      <c r="BN159" s="40">
        <f t="shared" si="69"/>
        <v>0.32343572748773519</v>
      </c>
      <c r="BO159" s="40">
        <f t="shared" si="69"/>
        <v>0.34046163028319809</v>
      </c>
      <c r="BP159" s="40">
        <f t="shared" si="69"/>
        <v>0.34441583442779444</v>
      </c>
      <c r="BQ159" s="40">
        <f t="shared" si="69"/>
        <v>0.34712106705190882</v>
      </c>
      <c r="BR159" s="40">
        <f t="shared" si="69"/>
        <v>0.34989554538027701</v>
      </c>
      <c r="BS159" s="40">
        <f t="shared" si="65"/>
        <v>0.35312751093498651</v>
      </c>
      <c r="BT159" s="40">
        <f t="shared" si="65"/>
        <v>0.35600346638904945</v>
      </c>
      <c r="BU159" s="40">
        <f t="shared" si="65"/>
        <v>0.35838000737303843</v>
      </c>
      <c r="BV159" s="40">
        <f t="shared" si="65"/>
        <v>0.35963843707301391</v>
      </c>
      <c r="BW159" s="40">
        <f t="shared" si="65"/>
        <v>0.3625767003753515</v>
      </c>
      <c r="BY159" s="31" t="s">
        <v>342</v>
      </c>
      <c r="BZ159" s="32" t="s">
        <v>343</v>
      </c>
      <c r="CA159" s="40">
        <f t="shared" si="71"/>
        <v>-1.9716633175565268E-2</v>
      </c>
      <c r="CB159" s="40">
        <f t="shared" si="72"/>
        <v>-1.0548497746025509E-2</v>
      </c>
      <c r="CC159" s="40">
        <f t="shared" si="73"/>
        <v>-1.62238444643798E-2</v>
      </c>
      <c r="CD159" s="40">
        <f t="shared" si="74"/>
        <v>4.2546468641666557E-3</v>
      </c>
      <c r="CE159" s="40">
        <f t="shared" si="75"/>
        <v>1.0215694571293621E-2</v>
      </c>
      <c r="CF159" s="40">
        <f t="shared" si="76"/>
        <v>-6.3761692445001295E-3</v>
      </c>
      <c r="CG159" s="40">
        <f t="shared" si="77"/>
        <v>4.7357967249746502E-3</v>
      </c>
      <c r="CH159" s="40">
        <f t="shared" si="78"/>
        <v>9.7026479080909445E-3</v>
      </c>
      <c r="CI159" s="40">
        <f t="shared" si="79"/>
        <v>2.0002066618674541E-3</v>
      </c>
      <c r="CJ159" s="40">
        <f t="shared" si="80"/>
        <v>3.226941180150239E-2</v>
      </c>
      <c r="CK159" s="40">
        <f t="shared" si="81"/>
        <v>2.7949360521618338E-2</v>
      </c>
      <c r="CL159" s="40">
        <f t="shared" si="82"/>
        <v>2.9169326571386711E-2</v>
      </c>
      <c r="CM159" s="40">
        <f t="shared" si="83"/>
        <v>4.5627044412855755E-2</v>
      </c>
      <c r="CN159" s="40">
        <f t="shared" si="84"/>
        <v>5.4159876739151513E-2</v>
      </c>
      <c r="CO159" s="40">
        <f t="shared" si="85"/>
        <v>5.5999091661151801E-2</v>
      </c>
      <c r="CP159" s="40">
        <f t="shared" si="86"/>
        <v>5.4293009535181069E-2</v>
      </c>
      <c r="CR159" s="11"/>
      <c r="CS159" s="40"/>
    </row>
    <row r="160" spans="3:97">
      <c r="C160" s="150" t="s">
        <v>344</v>
      </c>
      <c r="D160" s="151" t="s">
        <v>345</v>
      </c>
      <c r="E160" s="159">
        <v>0.74444584092224486</v>
      </c>
      <c r="F160" s="159">
        <v>0.74996416376385266</v>
      </c>
      <c r="G160" s="159">
        <v>0.76376281550142167</v>
      </c>
      <c r="H160" s="159">
        <v>0.77238538543389179</v>
      </c>
      <c r="I160" s="159">
        <v>0.78240811528445253</v>
      </c>
      <c r="J160" s="159">
        <v>0.8019018160097493</v>
      </c>
      <c r="K160" s="159">
        <v>0.8093913475401685</v>
      </c>
      <c r="L160" s="159">
        <v>0.81533999605696506</v>
      </c>
      <c r="M160" s="159">
        <v>0.8212726860211873</v>
      </c>
      <c r="N160" s="159">
        <v>0.8361463100677321</v>
      </c>
      <c r="O160" s="159">
        <v>0.82480422902728234</v>
      </c>
      <c r="P160" s="159">
        <v>0.81481080369775638</v>
      </c>
      <c r="Q160" s="159">
        <v>0.80774677374296167</v>
      </c>
      <c r="R160" s="159">
        <v>0.81481234568875871</v>
      </c>
      <c r="S160" s="159">
        <v>0.80946986365637796</v>
      </c>
      <c r="T160" s="159">
        <v>0.80293596865870398</v>
      </c>
      <c r="U160" s="14">
        <v>4</v>
      </c>
      <c r="AE160" s="7">
        <v>10.339892667399313</v>
      </c>
      <c r="AF160" s="7">
        <v>10.374266704433257</v>
      </c>
      <c r="AG160" s="7">
        <v>10.420814407384857</v>
      </c>
      <c r="AH160" s="7">
        <v>10.372970653496097</v>
      </c>
      <c r="AI160" s="7">
        <v>10.434529578359522</v>
      </c>
      <c r="AJ160" s="7">
        <v>10.513058620476158</v>
      </c>
      <c r="AK160" s="7">
        <v>10.461811763134333</v>
      </c>
      <c r="AL160" s="7">
        <v>10.493400408953867</v>
      </c>
      <c r="AM160" s="7">
        <v>10.542391185779785</v>
      </c>
      <c r="AN160" s="7">
        <v>10.621332947123468</v>
      </c>
      <c r="AO160" s="7">
        <v>10.722701205103423</v>
      </c>
      <c r="AP160" s="7">
        <v>10.774286196731303</v>
      </c>
      <c r="AQ160" s="7">
        <v>10.814542434295308</v>
      </c>
      <c r="AR160" s="7">
        <v>10.778994509345566</v>
      </c>
      <c r="AS160" s="7">
        <v>10.735913577804164</v>
      </c>
      <c r="AT160" s="7">
        <v>10.770997608226404</v>
      </c>
      <c r="AW160" s="11" t="s">
        <v>345</v>
      </c>
      <c r="AX160" s="165">
        <f t="shared" si="67"/>
        <v>0.4425027520148761</v>
      </c>
      <c r="AY160" s="8">
        <f t="shared" si="68"/>
        <v>0.93057774623528744</v>
      </c>
      <c r="BA160" s="11" t="s">
        <v>160</v>
      </c>
      <c r="BB160" s="8">
        <v>0.94416928978889603</v>
      </c>
      <c r="BC160" s="8">
        <v>0.90963473720579879</v>
      </c>
      <c r="BF160" s="31" t="s">
        <v>344</v>
      </c>
      <c r="BG160" s="32" t="s">
        <v>345</v>
      </c>
      <c r="BH160" s="40">
        <f t="shared" si="70"/>
        <v>0.67208103772784267</v>
      </c>
      <c r="BI160" s="40">
        <f t="shared" si="70"/>
        <v>0.67495126982017695</v>
      </c>
      <c r="BJ160" s="40">
        <f t="shared" si="69"/>
        <v>0.67883800301663555</v>
      </c>
      <c r="BK160" s="40">
        <f t="shared" si="69"/>
        <v>0.67484304956692409</v>
      </c>
      <c r="BL160" s="40">
        <f t="shared" si="69"/>
        <v>0.67998321979302012</v>
      </c>
      <c r="BM160" s="40">
        <f t="shared" si="69"/>
        <v>0.68654039480975926</v>
      </c>
      <c r="BN160" s="40">
        <f t="shared" si="69"/>
        <v>0.68226128222171689</v>
      </c>
      <c r="BO160" s="40">
        <f t="shared" si="69"/>
        <v>0.68489893414764791</v>
      </c>
      <c r="BP160" s="40">
        <f t="shared" si="69"/>
        <v>0.68898966401261208</v>
      </c>
      <c r="BQ160" s="40">
        <f t="shared" si="69"/>
        <v>0.69558130108480964</v>
      </c>
      <c r="BR160" s="40">
        <f t="shared" si="69"/>
        <v>0.70404555062613583</v>
      </c>
      <c r="BS160" s="40">
        <f t="shared" si="65"/>
        <v>0.70835289742706387</v>
      </c>
      <c r="BT160" s="40">
        <f t="shared" si="65"/>
        <v>0.71171429326365832</v>
      </c>
      <c r="BU160" s="40">
        <f t="shared" si="65"/>
        <v>0.70874604153035481</v>
      </c>
      <c r="BV160" s="40">
        <f t="shared" si="65"/>
        <v>0.70514878374664769</v>
      </c>
      <c r="BW160" s="40">
        <f t="shared" si="65"/>
        <v>0.70807830028690477</v>
      </c>
      <c r="BY160" s="31" t="s">
        <v>344</v>
      </c>
      <c r="BZ160" s="32" t="s">
        <v>345</v>
      </c>
      <c r="CA160" s="40">
        <f t="shared" si="71"/>
        <v>7.2364803194402194E-2</v>
      </c>
      <c r="CB160" s="40">
        <f t="shared" si="72"/>
        <v>7.5012893943675718E-2</v>
      </c>
      <c r="CC160" s="40">
        <f t="shared" si="73"/>
        <v>8.4924812484786116E-2</v>
      </c>
      <c r="CD160" s="40">
        <f t="shared" si="74"/>
        <v>9.75423358669677E-2</v>
      </c>
      <c r="CE160" s="40">
        <f t="shared" si="75"/>
        <v>0.10242489549143241</v>
      </c>
      <c r="CF160" s="40">
        <f t="shared" si="76"/>
        <v>0.11536142119999004</v>
      </c>
      <c r="CG160" s="40">
        <f t="shared" si="77"/>
        <v>0.12713006531845161</v>
      </c>
      <c r="CH160" s="40">
        <f t="shared" si="78"/>
        <v>0.13044106190931715</v>
      </c>
      <c r="CI160" s="40">
        <f t="shared" si="79"/>
        <v>0.13228302200857522</v>
      </c>
      <c r="CJ160" s="40">
        <f t="shared" si="80"/>
        <v>0.14056500898292246</v>
      </c>
      <c r="CK160" s="40">
        <f t="shared" si="81"/>
        <v>0.12075867840114651</v>
      </c>
      <c r="CL160" s="40">
        <f t="shared" si="82"/>
        <v>0.10645790627069251</v>
      </c>
      <c r="CM160" s="40">
        <f t="shared" si="83"/>
        <v>9.603248047930335E-2</v>
      </c>
      <c r="CN160" s="40">
        <f t="shared" si="84"/>
        <v>0.1060663041584039</v>
      </c>
      <c r="CO160" s="40">
        <f t="shared" si="85"/>
        <v>0.10432107990973027</v>
      </c>
      <c r="CP160" s="40">
        <f t="shared" si="86"/>
        <v>9.4857668371799209E-2</v>
      </c>
      <c r="CR160" s="11"/>
      <c r="CS160" s="40"/>
    </row>
    <row r="161" spans="3:97">
      <c r="C161" s="150" t="s">
        <v>346</v>
      </c>
      <c r="D161" s="151" t="s">
        <v>347</v>
      </c>
      <c r="E161" s="159">
        <v>0.53492274779539495</v>
      </c>
      <c r="F161" s="159">
        <v>0.5353243920942129</v>
      </c>
      <c r="G161" s="159">
        <v>0.53363809613650748</v>
      </c>
      <c r="H161" s="159">
        <v>0.5549073771291515</v>
      </c>
      <c r="I161" s="159">
        <v>0.54190171639730511</v>
      </c>
      <c r="J161" s="159">
        <v>0.55514763537298728</v>
      </c>
      <c r="K161" s="159">
        <v>0.59544665083206638</v>
      </c>
      <c r="L161" s="159">
        <v>0.6171596480979904</v>
      </c>
      <c r="M161" s="159">
        <v>0.63431621724965437</v>
      </c>
      <c r="N161" s="159">
        <v>0.67011591891809219</v>
      </c>
      <c r="O161" s="159">
        <v>0.68880061413071603</v>
      </c>
      <c r="P161" s="159">
        <v>0.71042732566878619</v>
      </c>
      <c r="Q161" s="159">
        <v>0.71613339710271406</v>
      </c>
      <c r="R161" s="159">
        <v>0.72372932940339851</v>
      </c>
      <c r="S161" s="159">
        <v>0.71730565622219666</v>
      </c>
      <c r="T161" s="159">
        <v>0.71811908652429435</v>
      </c>
      <c r="U161" s="14">
        <v>5</v>
      </c>
      <c r="AE161" s="7">
        <v>9.2658968440555665</v>
      </c>
      <c r="AF161" s="7">
        <v>9.3412423277101535</v>
      </c>
      <c r="AG161" s="7">
        <v>9.3952525091501755</v>
      </c>
      <c r="AH161" s="7">
        <v>9.4365257155358595</v>
      </c>
      <c r="AI161" s="7">
        <v>9.4359864467285295</v>
      </c>
      <c r="AJ161" s="7">
        <v>9.4507775161650898</v>
      </c>
      <c r="AK161" s="7">
        <v>9.4868587459983633</v>
      </c>
      <c r="AL161" s="7">
        <v>9.5316950550846506</v>
      </c>
      <c r="AM161" s="7">
        <v>9.5782751461101814</v>
      </c>
      <c r="AN161" s="7">
        <v>9.6268359066383216</v>
      </c>
      <c r="AO161" s="7">
        <v>9.6905171545473188</v>
      </c>
      <c r="AP161" s="7">
        <v>9.7713097392792765</v>
      </c>
      <c r="AQ161" s="7">
        <v>9.8707777946081396</v>
      </c>
      <c r="AR161" s="7">
        <v>9.9289305270596735</v>
      </c>
      <c r="AS161" s="7">
        <v>9.8627948993354231</v>
      </c>
      <c r="AT161" s="7">
        <v>9.907503981034834</v>
      </c>
      <c r="AW161" s="11" t="s">
        <v>347</v>
      </c>
      <c r="AX161" s="165">
        <f t="shared" si="67"/>
        <v>0.21270146356865935</v>
      </c>
      <c r="AY161" s="8">
        <f t="shared" si="68"/>
        <v>0.79845358132107003</v>
      </c>
      <c r="BA161" s="11" t="s">
        <v>152</v>
      </c>
      <c r="BB161" s="8">
        <v>0.97791407559585131</v>
      </c>
      <c r="BC161" s="8">
        <v>0.78480970184887755</v>
      </c>
      <c r="BF161" s="31" t="s">
        <v>346</v>
      </c>
      <c r="BG161" s="32" t="s">
        <v>347</v>
      </c>
      <c r="BH161" s="40">
        <f t="shared" si="70"/>
        <v>0.58240238647863984</v>
      </c>
      <c r="BI161" s="40">
        <f t="shared" si="70"/>
        <v>0.58869373436379779</v>
      </c>
      <c r="BJ161" s="40">
        <f t="shared" si="69"/>
        <v>0.59320358451403965</v>
      </c>
      <c r="BK161" s="40">
        <f t="shared" si="69"/>
        <v>0.59664989724724427</v>
      </c>
      <c r="BL161" s="40">
        <f t="shared" si="69"/>
        <v>0.59660486830183224</v>
      </c>
      <c r="BM161" s="40">
        <f t="shared" si="69"/>
        <v>0.59783992259978502</v>
      </c>
      <c r="BN161" s="40">
        <f t="shared" si="69"/>
        <v>0.60085270529086332</v>
      </c>
      <c r="BO161" s="40">
        <f t="shared" si="69"/>
        <v>0.6045965370995684</v>
      </c>
      <c r="BP161" s="40">
        <f t="shared" si="69"/>
        <v>0.60848597470020016</v>
      </c>
      <c r="BQ161" s="40">
        <f t="shared" si="69"/>
        <v>0.61254079820429985</v>
      </c>
      <c r="BR161" s="40">
        <f t="shared" si="69"/>
        <v>0.61785818240470114</v>
      </c>
      <c r="BS161" s="40">
        <f t="shared" si="65"/>
        <v>0.6246043632298196</v>
      </c>
      <c r="BT161" s="40">
        <f t="shared" si="65"/>
        <v>0.63290994584977966</v>
      </c>
      <c r="BU161" s="40">
        <f t="shared" si="65"/>
        <v>0.63776569900948277</v>
      </c>
      <c r="BV161" s="40">
        <f t="shared" si="65"/>
        <v>0.63224337409450782</v>
      </c>
      <c r="BW161" s="40">
        <f t="shared" si="65"/>
        <v>0.63597658241640864</v>
      </c>
      <c r="BY161" s="31" t="s">
        <v>346</v>
      </c>
      <c r="BZ161" s="32" t="s">
        <v>347</v>
      </c>
      <c r="CA161" s="40">
        <f t="shared" si="71"/>
        <v>-4.7479638683244896E-2</v>
      </c>
      <c r="CB161" s="40">
        <f t="shared" si="72"/>
        <v>-5.3369342269584896E-2</v>
      </c>
      <c r="CC161" s="40">
        <f t="shared" si="73"/>
        <v>-5.9565488377532172E-2</v>
      </c>
      <c r="CD161" s="40">
        <f t="shared" si="74"/>
        <v>-4.1742520118092763E-2</v>
      </c>
      <c r="CE161" s="40">
        <f t="shared" si="75"/>
        <v>-5.4703151904527125E-2</v>
      </c>
      <c r="CF161" s="40">
        <f t="shared" si="76"/>
        <v>-4.2692287226797743E-2</v>
      </c>
      <c r="CG161" s="40">
        <f t="shared" si="77"/>
        <v>-5.4060544587969384E-3</v>
      </c>
      <c r="CH161" s="40">
        <f t="shared" si="78"/>
        <v>1.2563110998422E-2</v>
      </c>
      <c r="CI161" s="40">
        <f t="shared" si="79"/>
        <v>2.5830242549454208E-2</v>
      </c>
      <c r="CJ161" s="40">
        <f t="shared" si="80"/>
        <v>5.7575120713792338E-2</v>
      </c>
      <c r="CK161" s="40">
        <f t="shared" si="81"/>
        <v>7.0942431726014887E-2</v>
      </c>
      <c r="CL161" s="40">
        <f t="shared" si="82"/>
        <v>8.5822962438966588E-2</v>
      </c>
      <c r="CM161" s="40">
        <f t="shared" si="83"/>
        <v>8.3223451252934399E-2</v>
      </c>
      <c r="CN161" s="40">
        <f t="shared" si="84"/>
        <v>8.5963630393915746E-2</v>
      </c>
      <c r="CO161" s="40">
        <f t="shared" si="85"/>
        <v>8.5062282127688849E-2</v>
      </c>
      <c r="CP161" s="40">
        <f t="shared" si="86"/>
        <v>8.2142504107885705E-2</v>
      </c>
      <c r="CR161" s="11"/>
      <c r="CS161" s="40"/>
    </row>
    <row r="162" spans="3:97">
      <c r="C162" s="150" t="s">
        <v>348</v>
      </c>
      <c r="D162" s="151" t="s">
        <v>349</v>
      </c>
      <c r="E162" s="159">
        <v>0.5705757163242432</v>
      </c>
      <c r="F162" s="159">
        <v>0.58011398596841879</v>
      </c>
      <c r="G162" s="159">
        <v>0.59268410157783924</v>
      </c>
      <c r="H162" s="159">
        <v>0.62499084617866585</v>
      </c>
      <c r="I162" s="159">
        <v>0.64401371690543019</v>
      </c>
      <c r="J162" s="159">
        <v>0.64214607602166407</v>
      </c>
      <c r="K162" s="159">
        <v>0.67163464494619562</v>
      </c>
      <c r="L162" s="159">
        <v>0.68190090888491361</v>
      </c>
      <c r="M162" s="159">
        <v>0.69146225790965776</v>
      </c>
      <c r="N162" s="159">
        <v>0.69677997438611028</v>
      </c>
      <c r="O162" s="159">
        <v>0.70239025520614262</v>
      </c>
      <c r="P162" s="159">
        <v>0.71921257784209747</v>
      </c>
      <c r="Q162" s="159">
        <v>0.70491198220904883</v>
      </c>
      <c r="R162" s="159">
        <v>0.70554229984281203</v>
      </c>
      <c r="S162" s="159">
        <v>0.71488555542745857</v>
      </c>
      <c r="T162" s="159">
        <v>0.72471156985865792</v>
      </c>
      <c r="U162" s="14">
        <v>4</v>
      </c>
      <c r="AE162" s="7">
        <v>9.675704745191025</v>
      </c>
      <c r="AF162" s="7">
        <v>9.7103072608066707</v>
      </c>
      <c r="AG162" s="7">
        <v>9.7607470292321228</v>
      </c>
      <c r="AH162" s="7">
        <v>9.7974859840024191</v>
      </c>
      <c r="AI162" s="7">
        <v>9.8482929126487608</v>
      </c>
      <c r="AJ162" s="7">
        <v>9.8894834638546136</v>
      </c>
      <c r="AK162" s="7">
        <v>9.9160695910515582</v>
      </c>
      <c r="AL162" s="7">
        <v>9.9540337480701258</v>
      </c>
      <c r="AM162" s="7">
        <v>9.9811394387403265</v>
      </c>
      <c r="AN162" s="7">
        <v>10.022460294387592</v>
      </c>
      <c r="AO162" s="7">
        <v>10.064653994295046</v>
      </c>
      <c r="AP162" s="7">
        <v>10.117946639470711</v>
      </c>
      <c r="AQ162" s="7">
        <v>10.178108505726115</v>
      </c>
      <c r="AR162" s="7">
        <v>10.21085625057845</v>
      </c>
      <c r="AS162" s="7">
        <v>10.11885770693315</v>
      </c>
      <c r="AT162" s="7">
        <v>10.155071420962104</v>
      </c>
      <c r="AW162" s="11" t="s">
        <v>349</v>
      </c>
      <c r="AX162" s="165">
        <f t="shared" si="67"/>
        <v>8.0348568131011003E-2</v>
      </c>
      <c r="AY162" s="8">
        <f t="shared" si="68"/>
        <v>0.14714803312918956</v>
      </c>
      <c r="BA162" s="11" t="s">
        <v>337</v>
      </c>
      <c r="BB162" s="8">
        <v>1.0178318863091127</v>
      </c>
      <c r="BC162" s="8">
        <v>0.91179570164737822</v>
      </c>
      <c r="BF162" s="31" t="s">
        <v>348</v>
      </c>
      <c r="BG162" s="32" t="s">
        <v>349</v>
      </c>
      <c r="BH162" s="40">
        <f t="shared" si="70"/>
        <v>0.61662134622345055</v>
      </c>
      <c r="BI162" s="40">
        <f t="shared" si="70"/>
        <v>0.61951065627735702</v>
      </c>
      <c r="BJ162" s="40">
        <f t="shared" si="69"/>
        <v>0.62372237694088228</v>
      </c>
      <c r="BK162" s="40">
        <f t="shared" si="69"/>
        <v>0.62679007966420197</v>
      </c>
      <c r="BL162" s="40">
        <f t="shared" si="69"/>
        <v>0.6310324582061716</v>
      </c>
      <c r="BM162" s="40">
        <f t="shared" si="69"/>
        <v>0.63447186923186027</v>
      </c>
      <c r="BN162" s="40">
        <f t="shared" si="69"/>
        <v>0.63669181085280513</v>
      </c>
      <c r="BO162" s="40">
        <f t="shared" si="69"/>
        <v>0.63986181796385555</v>
      </c>
      <c r="BP162" s="40">
        <f t="shared" si="69"/>
        <v>0.64212514313481728</v>
      </c>
      <c r="BQ162" s="40">
        <f t="shared" si="69"/>
        <v>0.64557543458136402</v>
      </c>
      <c r="BR162" s="40">
        <f t="shared" si="69"/>
        <v>0.64909860852363632</v>
      </c>
      <c r="BS162" s="40">
        <f t="shared" si="65"/>
        <v>0.65354854439580434</v>
      </c>
      <c r="BT162" s="40">
        <f t="shared" si="65"/>
        <v>0.65857206022813064</v>
      </c>
      <c r="BU162" s="40">
        <f t="shared" si="65"/>
        <v>0.66130649692330057</v>
      </c>
      <c r="BV162" s="40">
        <f t="shared" si="65"/>
        <v>0.65362461852891807</v>
      </c>
      <c r="BW162" s="40">
        <f t="shared" si="65"/>
        <v>0.65664846365033569</v>
      </c>
      <c r="BY162" s="31" t="s">
        <v>348</v>
      </c>
      <c r="BZ162" s="32" t="s">
        <v>349</v>
      </c>
      <c r="CA162" s="40">
        <f t="shared" si="71"/>
        <v>-4.6045629899207352E-2</v>
      </c>
      <c r="CB162" s="40">
        <f t="shared" si="72"/>
        <v>-3.9396670308938231E-2</v>
      </c>
      <c r="CC162" s="40">
        <f t="shared" si="73"/>
        <v>-3.1038275363043044E-2</v>
      </c>
      <c r="CD162" s="40">
        <f t="shared" si="74"/>
        <v>-1.7992334855361225E-3</v>
      </c>
      <c r="CE162" s="40">
        <f t="shared" si="75"/>
        <v>1.2981258699258591E-2</v>
      </c>
      <c r="CF162" s="40">
        <f t="shared" si="76"/>
        <v>7.6742067898037947E-3</v>
      </c>
      <c r="CG162" s="40">
        <f t="shared" si="77"/>
        <v>3.4942834093390496E-2</v>
      </c>
      <c r="CH162" s="40">
        <f t="shared" si="78"/>
        <v>4.2039090921058064E-2</v>
      </c>
      <c r="CI162" s="40">
        <f t="shared" si="79"/>
        <v>4.9337114774840485E-2</v>
      </c>
      <c r="CJ162" s="40">
        <f t="shared" si="80"/>
        <v>5.1204539804746263E-2</v>
      </c>
      <c r="CK162" s="40">
        <f t="shared" si="81"/>
        <v>5.32916466825063E-2</v>
      </c>
      <c r="CL162" s="40">
        <f t="shared" si="82"/>
        <v>6.5664033446293124E-2</v>
      </c>
      <c r="CM162" s="40">
        <f t="shared" si="83"/>
        <v>4.6339921980918186E-2</v>
      </c>
      <c r="CN162" s="40">
        <f t="shared" si="84"/>
        <v>4.4235802919511458E-2</v>
      </c>
      <c r="CO162" s="40">
        <f t="shared" si="85"/>
        <v>6.1260936898540508E-2</v>
      </c>
      <c r="CP162" s="40">
        <f t="shared" si="86"/>
        <v>6.8063106208322233E-2</v>
      </c>
      <c r="CR162" s="11"/>
      <c r="CS162" s="40"/>
    </row>
    <row r="163" spans="3:97">
      <c r="C163" s="150" t="s">
        <v>350</v>
      </c>
      <c r="D163" s="151" t="s">
        <v>351</v>
      </c>
      <c r="E163" s="159">
        <v>0.4523445610776739</v>
      </c>
      <c r="F163" s="159">
        <v>0.45606458885670637</v>
      </c>
      <c r="G163" s="159">
        <v>0.45993125003398838</v>
      </c>
      <c r="H163" s="159">
        <v>0.4637485334995608</v>
      </c>
      <c r="I163" s="159">
        <v>0.42067119703327049</v>
      </c>
      <c r="J163" s="159">
        <v>0.37753772692383364</v>
      </c>
      <c r="K163" s="159">
        <v>0.38546256722705213</v>
      </c>
      <c r="L163" s="159">
        <v>0.39342157017572904</v>
      </c>
      <c r="M163" s="159">
        <v>0.4337753635855785</v>
      </c>
      <c r="N163" s="159">
        <v>0.43753396184118393</v>
      </c>
      <c r="O163" s="159">
        <v>0.47161556501612067</v>
      </c>
      <c r="P163" s="159">
        <v>0.47278144061071115</v>
      </c>
      <c r="Q163" s="159">
        <v>0.47229624574882056</v>
      </c>
      <c r="R163" s="159">
        <v>0.48450219283199408</v>
      </c>
      <c r="S163" s="159">
        <v>0.49535332458080417</v>
      </c>
      <c r="T163" s="159">
        <v>0.47467773134476088</v>
      </c>
      <c r="U163" s="14">
        <v>1</v>
      </c>
      <c r="AE163" s="7">
        <v>7.9853499228626443</v>
      </c>
      <c r="AF163" s="7">
        <v>7.97312400829626</v>
      </c>
      <c r="AG163" s="7">
        <v>7.9306891196713556</v>
      </c>
      <c r="AH163" s="7">
        <v>7.9206801161787794</v>
      </c>
      <c r="AI163" s="7">
        <v>7.8884158372698812</v>
      </c>
      <c r="AJ163" s="7">
        <v>7.7073309016251521</v>
      </c>
      <c r="AK163" s="7">
        <v>7.5973451241425076</v>
      </c>
      <c r="AL163" s="7">
        <v>7.542428891930288</v>
      </c>
      <c r="AM163" s="7">
        <v>7.5791962837777289</v>
      </c>
      <c r="AN163" s="7">
        <v>7.6010987864871034</v>
      </c>
      <c r="AO163" s="7">
        <v>7.6282584127810145</v>
      </c>
      <c r="AP163" s="7">
        <v>7.6700690808199896</v>
      </c>
      <c r="AQ163" s="7">
        <v>7.7466930789721182</v>
      </c>
      <c r="AR163" s="7">
        <v>7.7925059258241935</v>
      </c>
      <c r="AS163" s="7">
        <v>7.7460813632695151</v>
      </c>
      <c r="AT163" s="7">
        <v>7.7240969663499488</v>
      </c>
      <c r="AW163" s="11" t="s">
        <v>351</v>
      </c>
      <c r="AX163" s="165" t="e">
        <f t="shared" si="67"/>
        <v>#N/A</v>
      </c>
      <c r="AY163" s="8" t="e">
        <f t="shared" si="68"/>
        <v>#N/A</v>
      </c>
      <c r="BA163" s="11" t="s">
        <v>204</v>
      </c>
      <c r="BB163" s="8">
        <v>1.1867376936664185</v>
      </c>
      <c r="BC163" s="8">
        <v>0.7646552326485061</v>
      </c>
      <c r="BF163" s="31" t="s">
        <v>350</v>
      </c>
      <c r="BG163" s="32" t="s">
        <v>351</v>
      </c>
      <c r="BH163" s="40">
        <f t="shared" si="70"/>
        <v>0.47547671855903084</v>
      </c>
      <c r="BI163" s="40">
        <f t="shared" si="70"/>
        <v>0.47445585469273777</v>
      </c>
      <c r="BJ163" s="40">
        <f t="shared" si="69"/>
        <v>0.47091254149255823</v>
      </c>
      <c r="BK163" s="40">
        <f t="shared" si="69"/>
        <v>0.47007678970092814</v>
      </c>
      <c r="BL163" s="40">
        <f t="shared" si="69"/>
        <v>0.46738272241203505</v>
      </c>
      <c r="BM163" s="40">
        <f t="shared" si="69"/>
        <v>0.45226213028570017</v>
      </c>
      <c r="BN163" s="40">
        <f t="shared" si="69"/>
        <v>0.44307831786589935</v>
      </c>
      <c r="BO163" s="40">
        <f t="shared" si="69"/>
        <v>0.43849281247617911</v>
      </c>
      <c r="BP163" s="40">
        <f t="shared" si="69"/>
        <v>0.44156288969544033</v>
      </c>
      <c r="BQ163" s="40">
        <f t="shared" si="69"/>
        <v>0.44339174867167319</v>
      </c>
      <c r="BR163" s="40">
        <f t="shared" si="69"/>
        <v>0.44565957746721474</v>
      </c>
      <c r="BS163" s="40">
        <f t="shared" si="65"/>
        <v>0.44915076824846911</v>
      </c>
      <c r="BT163" s="40">
        <f t="shared" si="65"/>
        <v>0.45554887209417183</v>
      </c>
      <c r="BU163" s="40">
        <f t="shared" si="65"/>
        <v>0.45937424480632016</v>
      </c>
      <c r="BV163" s="40">
        <f t="shared" si="65"/>
        <v>0.45549779383300448</v>
      </c>
      <c r="BW163" s="40">
        <f t="shared" si="65"/>
        <v>0.45366209669022073</v>
      </c>
      <c r="BY163" s="31" t="s">
        <v>350</v>
      </c>
      <c r="BZ163" s="32" t="s">
        <v>351</v>
      </c>
      <c r="CA163" s="40">
        <f t="shared" si="71"/>
        <v>-2.3132157481356941E-2</v>
      </c>
      <c r="CB163" s="40">
        <f t="shared" si="72"/>
        <v>-1.8391265836031401E-2</v>
      </c>
      <c r="CC163" s="40">
        <f t="shared" si="73"/>
        <v>-1.0981291458569853E-2</v>
      </c>
      <c r="CD163" s="40">
        <f t="shared" si="74"/>
        <v>-6.3282562013673438E-3</v>
      </c>
      <c r="CE163" s="40">
        <f t="shared" si="75"/>
        <v>-4.6711525378764551E-2</v>
      </c>
      <c r="CF163" s="40">
        <f t="shared" si="76"/>
        <v>-7.4724403361866532E-2</v>
      </c>
      <c r="CG163" s="40">
        <f t="shared" si="77"/>
        <v>-5.7615750638847218E-2</v>
      </c>
      <c r="CH163" s="40">
        <f t="shared" si="78"/>
        <v>-4.5071242300450065E-2</v>
      </c>
      <c r="CI163" s="40">
        <f t="shared" si="79"/>
        <v>-7.7875261098618309E-3</v>
      </c>
      <c r="CJ163" s="40">
        <f t="shared" si="80"/>
        <v>-5.8577868304892644E-3</v>
      </c>
      <c r="CK163" s="40">
        <f t="shared" si="81"/>
        <v>2.5955987548905934E-2</v>
      </c>
      <c r="CL163" s="40">
        <f t="shared" si="82"/>
        <v>2.3630672362242033E-2</v>
      </c>
      <c r="CM163" s="40">
        <f t="shared" si="83"/>
        <v>1.6747373654648734E-2</v>
      </c>
      <c r="CN163" s="40">
        <f t="shared" si="84"/>
        <v>2.5127948025673918E-2</v>
      </c>
      <c r="CO163" s="40">
        <f t="shared" si="85"/>
        <v>3.9855530747799683E-2</v>
      </c>
      <c r="CP163" s="40">
        <f t="shared" si="86"/>
        <v>2.101563465454015E-2</v>
      </c>
      <c r="CR163" s="11"/>
      <c r="CS163" s="40"/>
    </row>
    <row r="164" spans="3:97">
      <c r="C164" s="150" t="s">
        <v>352</v>
      </c>
      <c r="D164" s="151" t="s">
        <v>353</v>
      </c>
      <c r="E164" s="159" t="e">
        <v>#N/A</v>
      </c>
      <c r="F164" s="159" t="e">
        <v>#N/A</v>
      </c>
      <c r="G164" s="159" t="e">
        <v>#N/A</v>
      </c>
      <c r="H164" s="159" t="e">
        <v>#N/A</v>
      </c>
      <c r="I164" s="159" t="e">
        <v>#N/A</v>
      </c>
      <c r="J164" s="159" t="e">
        <v>#N/A</v>
      </c>
      <c r="K164" s="159" t="e">
        <v>#N/A</v>
      </c>
      <c r="L164" s="159" t="e">
        <v>#N/A</v>
      </c>
      <c r="M164" s="159" t="e">
        <v>#N/A</v>
      </c>
      <c r="N164" s="159" t="e">
        <v>#N/A</v>
      </c>
      <c r="O164" s="159" t="e">
        <v>#N/A</v>
      </c>
      <c r="P164" s="159" t="e">
        <v>#N/A</v>
      </c>
      <c r="Q164" s="159" t="e">
        <v>#N/A</v>
      </c>
      <c r="R164" s="159" t="e">
        <v>#N/A</v>
      </c>
      <c r="S164" s="159" t="e">
        <v>#N/A</v>
      </c>
      <c r="T164" s="159" t="e">
        <v>#N/A</v>
      </c>
      <c r="U164" s="14">
        <v>1</v>
      </c>
      <c r="AE164" s="7">
        <v>5.9705007504302259</v>
      </c>
      <c r="AF164" s="7">
        <v>6.0009599579149349</v>
      </c>
      <c r="AG164" s="7">
        <v>6.031419165399643</v>
      </c>
      <c r="AH164" s="7">
        <v>6.0618783728843519</v>
      </c>
      <c r="AI164" s="7">
        <v>6.0923375803690609</v>
      </c>
      <c r="AJ164" s="7">
        <v>6.122796787853769</v>
      </c>
      <c r="AK164" s="7">
        <v>6.153255995338478</v>
      </c>
      <c r="AL164" s="7">
        <v>6.1837152028231861</v>
      </c>
      <c r="AM164" s="7">
        <v>6.2141744103078951</v>
      </c>
      <c r="AN164" s="7">
        <v>6.2446336177926032</v>
      </c>
      <c r="AO164" s="7">
        <v>6.2750928252773122</v>
      </c>
      <c r="AP164" s="7">
        <v>6.3055520327620203</v>
      </c>
      <c r="AQ164" s="7">
        <v>6.3360112402467292</v>
      </c>
      <c r="AR164" s="7">
        <v>6.3664704477314382</v>
      </c>
      <c r="AS164" s="7">
        <v>6.3969296552161463</v>
      </c>
      <c r="AT164" s="7">
        <v>6.4268314003860141</v>
      </c>
      <c r="AW164" s="11" t="s">
        <v>353</v>
      </c>
      <c r="AX164" s="165">
        <f t="shared" si="67"/>
        <v>0.24904185055907585</v>
      </c>
      <c r="AY164" s="8">
        <f t="shared" si="68"/>
        <v>0.87618841537017123</v>
      </c>
      <c r="BA164" s="11" t="s">
        <v>427</v>
      </c>
      <c r="BB164" s="8">
        <v>1.3171183451857358</v>
      </c>
      <c r="BC164" s="8">
        <v>0.90912906469493271</v>
      </c>
      <c r="BF164" s="31" t="s">
        <v>352</v>
      </c>
      <c r="BG164" s="32" t="s">
        <v>353</v>
      </c>
      <c r="BH164" s="40">
        <f t="shared" si="70"/>
        <v>0.30723681266092384</v>
      </c>
      <c r="BI164" s="40">
        <f t="shared" si="70"/>
        <v>0.30978015648589707</v>
      </c>
      <c r="BJ164" s="40">
        <f t="shared" si="69"/>
        <v>0.31232350031087019</v>
      </c>
      <c r="BK164" s="40">
        <f t="shared" si="69"/>
        <v>0.31486684413584343</v>
      </c>
      <c r="BL164" s="40">
        <f t="shared" si="69"/>
        <v>0.31741018796081655</v>
      </c>
      <c r="BM164" s="40">
        <f t="shared" si="69"/>
        <v>0.31995353178578967</v>
      </c>
      <c r="BN164" s="40">
        <f t="shared" si="69"/>
        <v>0.3224968756107629</v>
      </c>
      <c r="BO164" s="40">
        <f t="shared" si="69"/>
        <v>0.32504021943573602</v>
      </c>
      <c r="BP164" s="40">
        <f t="shared" si="69"/>
        <v>0.32758356326070925</v>
      </c>
      <c r="BQ164" s="40">
        <f t="shared" si="69"/>
        <v>0.33012690708568238</v>
      </c>
      <c r="BR164" s="40">
        <f t="shared" si="69"/>
        <v>0.33267025091065561</v>
      </c>
      <c r="BS164" s="40">
        <f t="shared" si="65"/>
        <v>0.33521359473562873</v>
      </c>
      <c r="BT164" s="40">
        <f t="shared" si="65"/>
        <v>0.33775693856060185</v>
      </c>
      <c r="BU164" s="40">
        <f t="shared" si="65"/>
        <v>0.34030028238557508</v>
      </c>
      <c r="BV164" s="40">
        <f t="shared" si="65"/>
        <v>0.3428436262105482</v>
      </c>
      <c r="BW164" s="40">
        <f t="shared" si="65"/>
        <v>0.34534042193223213</v>
      </c>
      <c r="BY164" s="31" t="s">
        <v>352</v>
      </c>
      <c r="BZ164" s="32" t="s">
        <v>353</v>
      </c>
      <c r="CA164" s="40" t="e">
        <f t="shared" si="71"/>
        <v>#N/A</v>
      </c>
      <c r="CB164" s="40" t="e">
        <f t="shared" si="72"/>
        <v>#N/A</v>
      </c>
      <c r="CC164" s="40" t="e">
        <f t="shared" si="73"/>
        <v>#N/A</v>
      </c>
      <c r="CD164" s="40" t="e">
        <f t="shared" si="74"/>
        <v>#N/A</v>
      </c>
      <c r="CE164" s="40" t="e">
        <f t="shared" si="75"/>
        <v>#N/A</v>
      </c>
      <c r="CF164" s="40" t="e">
        <f t="shared" si="76"/>
        <v>#N/A</v>
      </c>
      <c r="CG164" s="40" t="e">
        <f t="shared" si="77"/>
        <v>#N/A</v>
      </c>
      <c r="CH164" s="40" t="e">
        <f t="shared" si="78"/>
        <v>#N/A</v>
      </c>
      <c r="CI164" s="40" t="e">
        <f t="shared" si="79"/>
        <v>#N/A</v>
      </c>
      <c r="CJ164" s="40" t="e">
        <f t="shared" si="80"/>
        <v>#N/A</v>
      </c>
      <c r="CK164" s="40" t="e">
        <f t="shared" si="81"/>
        <v>#N/A</v>
      </c>
      <c r="CL164" s="40" t="e">
        <f t="shared" si="82"/>
        <v>#N/A</v>
      </c>
      <c r="CM164" s="40" t="e">
        <f t="shared" si="83"/>
        <v>#N/A</v>
      </c>
      <c r="CN164" s="40" t="e">
        <f t="shared" si="84"/>
        <v>#N/A</v>
      </c>
      <c r="CO164" s="40" t="e">
        <f t="shared" si="85"/>
        <v>#N/A</v>
      </c>
      <c r="CP164" s="40" t="e">
        <f t="shared" si="86"/>
        <v>#N/A</v>
      </c>
      <c r="CR164" s="11"/>
      <c r="CS164" s="40"/>
    </row>
    <row r="165" spans="3:97">
      <c r="C165" s="150" t="s">
        <v>354</v>
      </c>
      <c r="D165" s="151" t="s">
        <v>355</v>
      </c>
      <c r="E165" s="159">
        <v>0.5333213148032665</v>
      </c>
      <c r="F165" s="159">
        <v>0.54543551480442043</v>
      </c>
      <c r="G165" s="159">
        <v>0.55184452177800702</v>
      </c>
      <c r="H165" s="159">
        <v>0.56475068733061728</v>
      </c>
      <c r="I165" s="159">
        <v>0.57053449449028681</v>
      </c>
      <c r="J165" s="159">
        <v>0.57997968652878973</v>
      </c>
      <c r="K165" s="159">
        <v>0.58467973210878632</v>
      </c>
      <c r="L165" s="159">
        <v>0.59025481077963327</v>
      </c>
      <c r="M165" s="159">
        <v>0.61443030675681942</v>
      </c>
      <c r="N165" s="159">
        <v>0.62670613409745479</v>
      </c>
      <c r="O165" s="159">
        <v>0.6343342716227397</v>
      </c>
      <c r="P165" s="159">
        <v>0.64869749433737334</v>
      </c>
      <c r="Q165" s="159">
        <v>0.64635187706685882</v>
      </c>
      <c r="R165" s="159">
        <v>0.63896629099884528</v>
      </c>
      <c r="S165" s="159">
        <v>0.6307137223323952</v>
      </c>
      <c r="T165" s="159">
        <v>0.62562082051212164</v>
      </c>
      <c r="U165" s="14">
        <v>3</v>
      </c>
      <c r="AE165" s="7">
        <v>8.9213762686585394</v>
      </c>
      <c r="AF165" s="7">
        <v>8.9412898612879648</v>
      </c>
      <c r="AG165" s="7">
        <v>8.9445318265203735</v>
      </c>
      <c r="AH165" s="7">
        <v>8.9261811579421124</v>
      </c>
      <c r="AI165" s="7">
        <v>8.9253478552955059</v>
      </c>
      <c r="AJ165" s="7">
        <v>8.9412833601722301</v>
      </c>
      <c r="AK165" s="7">
        <v>8.9478051310669038</v>
      </c>
      <c r="AL165" s="7">
        <v>8.970037766294352</v>
      </c>
      <c r="AM165" s="7">
        <v>8.9863751004849668</v>
      </c>
      <c r="AN165" s="7">
        <v>9.01909495792464</v>
      </c>
      <c r="AO165" s="7">
        <v>9.0591489110025911</v>
      </c>
      <c r="AP165" s="7">
        <v>9.1024538060733065</v>
      </c>
      <c r="AQ165" s="7">
        <v>9.1448942873379675</v>
      </c>
      <c r="AR165" s="7">
        <v>9.1699800228712682</v>
      </c>
      <c r="AS165" s="7">
        <v>9.1412964370635894</v>
      </c>
      <c r="AT165" s="7">
        <v>9.1601474437002253</v>
      </c>
      <c r="AW165" s="11" t="s">
        <v>355</v>
      </c>
      <c r="AX165" s="165">
        <f t="shared" si="67"/>
        <v>0.31743952300513623</v>
      </c>
      <c r="AY165" s="8">
        <f t="shared" si="68"/>
        <v>0.47089274067467196</v>
      </c>
      <c r="BA165" s="11" t="s">
        <v>371</v>
      </c>
      <c r="BB165" s="8">
        <v>1.4623688379777469</v>
      </c>
      <c r="BC165" s="8">
        <v>0.84453132201104764</v>
      </c>
      <c r="BF165" s="31" t="s">
        <v>354</v>
      </c>
      <c r="BG165" s="32" t="s">
        <v>355</v>
      </c>
      <c r="BH165" s="40">
        <f t="shared" si="70"/>
        <v>0.55363491843298807</v>
      </c>
      <c r="BI165" s="40">
        <f t="shared" si="70"/>
        <v>0.55529770341754503</v>
      </c>
      <c r="BJ165" s="40">
        <f t="shared" si="69"/>
        <v>0.55556840751445125</v>
      </c>
      <c r="BK165" s="40">
        <f t="shared" si="69"/>
        <v>0.55403612668816637</v>
      </c>
      <c r="BL165" s="40">
        <f t="shared" si="69"/>
        <v>0.55396654591717476</v>
      </c>
      <c r="BM165" s="40">
        <f t="shared" si="69"/>
        <v>0.55529716057438128</v>
      </c>
      <c r="BN165" s="40">
        <f t="shared" si="69"/>
        <v>0.55584172844408652</v>
      </c>
      <c r="BO165" s="40">
        <f t="shared" si="69"/>
        <v>0.55769815348557839</v>
      </c>
      <c r="BP165" s="40">
        <f t="shared" si="69"/>
        <v>0.55906232089049479</v>
      </c>
      <c r="BQ165" s="40">
        <f t="shared" si="69"/>
        <v>0.56179442898670751</v>
      </c>
      <c r="BR165" s="40">
        <f t="shared" si="69"/>
        <v>0.5651389340687164</v>
      </c>
      <c r="BS165" s="40">
        <f t="shared" si="65"/>
        <v>0.5687548928071211</v>
      </c>
      <c r="BT165" s="40">
        <f t="shared" si="65"/>
        <v>0.5722986729927203</v>
      </c>
      <c r="BU165" s="40">
        <f t="shared" si="65"/>
        <v>0.57439333190975095</v>
      </c>
      <c r="BV165" s="40">
        <f t="shared" si="65"/>
        <v>0.57199825249480973</v>
      </c>
      <c r="BW165" s="40">
        <f t="shared" si="65"/>
        <v>0.57357231154896882</v>
      </c>
      <c r="BY165" s="31" t="s">
        <v>354</v>
      </c>
      <c r="BZ165" s="32" t="s">
        <v>355</v>
      </c>
      <c r="CA165" s="40">
        <f t="shared" si="71"/>
        <v>-2.0313603629721566E-2</v>
      </c>
      <c r="CB165" s="40">
        <f t="shared" si="72"/>
        <v>-9.8621886131246006E-3</v>
      </c>
      <c r="CC165" s="40">
        <f t="shared" si="73"/>
        <v>-3.7238857364442213E-3</v>
      </c>
      <c r="CD165" s="40">
        <f t="shared" si="74"/>
        <v>1.071456064245091E-2</v>
      </c>
      <c r="CE165" s="40">
        <f t="shared" si="75"/>
        <v>1.6567948573112057E-2</v>
      </c>
      <c r="CF165" s="40">
        <f t="shared" si="76"/>
        <v>2.4682525954408452E-2</v>
      </c>
      <c r="CG165" s="40">
        <f t="shared" si="77"/>
        <v>2.8838003664699796E-2</v>
      </c>
      <c r="CH165" s="40">
        <f t="shared" si="78"/>
        <v>3.255665729405488E-2</v>
      </c>
      <c r="CI165" s="40">
        <f t="shared" si="79"/>
        <v>5.5367985866324632E-2</v>
      </c>
      <c r="CJ165" s="40">
        <f t="shared" si="80"/>
        <v>6.4911705110747286E-2</v>
      </c>
      <c r="CK165" s="40">
        <f t="shared" si="81"/>
        <v>6.9195337554023295E-2</v>
      </c>
      <c r="CL165" s="40">
        <f t="shared" si="82"/>
        <v>7.9942601530252233E-2</v>
      </c>
      <c r="CM165" s="40">
        <f t="shared" si="83"/>
        <v>7.4053204074138512E-2</v>
      </c>
      <c r="CN165" s="40">
        <f t="shared" si="84"/>
        <v>6.4572959089094328E-2</v>
      </c>
      <c r="CO165" s="40">
        <f t="shared" si="85"/>
        <v>5.8715469837585466E-2</v>
      </c>
      <c r="CP165" s="40">
        <f t="shared" si="86"/>
        <v>5.2048508963152829E-2</v>
      </c>
      <c r="CR165" s="11"/>
      <c r="CS165" s="40"/>
    </row>
    <row r="166" spans="3:97">
      <c r="C166" s="150" t="s">
        <v>356</v>
      </c>
      <c r="D166" s="151" t="s">
        <v>357</v>
      </c>
      <c r="E166" s="159">
        <v>0.61961861980188238</v>
      </c>
      <c r="F166" s="159">
        <v>0.61010577881016692</v>
      </c>
      <c r="G166" s="159">
        <v>0.62401493944255459</v>
      </c>
      <c r="H166" s="159">
        <v>0.65047293479078061</v>
      </c>
      <c r="I166" s="159">
        <v>0.67344635729654667</v>
      </c>
      <c r="J166" s="159">
        <v>0.69695695771446042</v>
      </c>
      <c r="K166" s="159">
        <v>0.71300489320995453</v>
      </c>
      <c r="L166" s="159">
        <v>0.71894434754477432</v>
      </c>
      <c r="M166" s="159">
        <v>0.72521529742068458</v>
      </c>
      <c r="N166" s="159">
        <v>0.72540895419739282</v>
      </c>
      <c r="O166" s="159">
        <v>0.72311198062787774</v>
      </c>
      <c r="P166" s="159">
        <v>0.71759770043063931</v>
      </c>
      <c r="Q166" s="159">
        <v>0.72352286580993597</v>
      </c>
      <c r="R166" s="159">
        <v>0.72849402591344559</v>
      </c>
      <c r="S166" s="159">
        <v>0.73169316019771558</v>
      </c>
      <c r="T166" s="159">
        <v>0.73010886906328476</v>
      </c>
      <c r="U166" s="14">
        <v>5</v>
      </c>
      <c r="AE166" s="7">
        <v>9.9525888876931159</v>
      </c>
      <c r="AF166" s="7">
        <v>9.9741599949021804</v>
      </c>
      <c r="AG166" s="7">
        <v>10.009480132047145</v>
      </c>
      <c r="AH166" s="7">
        <v>10.049694330895527</v>
      </c>
      <c r="AI166" s="7">
        <v>10.090910449406422</v>
      </c>
      <c r="AJ166" s="7">
        <v>10.131771034639328</v>
      </c>
      <c r="AK166" s="7">
        <v>10.156308877606968</v>
      </c>
      <c r="AL166" s="7">
        <v>10.168522062431869</v>
      </c>
      <c r="AM166" s="7">
        <v>10.182439630138866</v>
      </c>
      <c r="AN166" s="7">
        <v>10.198359119910346</v>
      </c>
      <c r="AO166" s="7">
        <v>10.217451073725023</v>
      </c>
      <c r="AP166" s="7">
        <v>10.240435206998139</v>
      </c>
      <c r="AQ166" s="7">
        <v>10.258312800986896</v>
      </c>
      <c r="AR166" s="7">
        <v>10.251886568964723</v>
      </c>
      <c r="AS166" s="7">
        <v>10.206035732792962</v>
      </c>
      <c r="AT166" s="7">
        <v>10.226661175272415</v>
      </c>
      <c r="AW166" s="11" t="s">
        <v>357</v>
      </c>
      <c r="AX166" s="165">
        <f t="shared" ref="AX166:AX197" si="87">SLOPE(E167:T167,AE166:AT166)</f>
        <v>6.8611696610684322E-2</v>
      </c>
      <c r="AY166" s="8">
        <f t="shared" ref="AY166:AY197" si="88">PEARSON(E167:T167,AE166:AT166)^2</f>
        <v>0.2864953203718702</v>
      </c>
      <c r="BA166" s="156" t="s">
        <v>44</v>
      </c>
      <c r="BB166" s="152" t="e">
        <v>#N/A</v>
      </c>
      <c r="BC166" s="152" t="e">
        <v>#N/A</v>
      </c>
      <c r="BF166" s="31" t="s">
        <v>356</v>
      </c>
      <c r="BG166" s="32" t="s">
        <v>357</v>
      </c>
      <c r="BH166" s="40">
        <f t="shared" si="70"/>
        <v>0.63974117212237525</v>
      </c>
      <c r="BI166" s="40">
        <f t="shared" si="70"/>
        <v>0.64154235957433203</v>
      </c>
      <c r="BJ166" s="40">
        <f t="shared" si="69"/>
        <v>0.64449159102593656</v>
      </c>
      <c r="BK166" s="40">
        <f t="shared" si="69"/>
        <v>0.64784947662977654</v>
      </c>
      <c r="BL166" s="40">
        <f t="shared" si="69"/>
        <v>0.65129102252543625</v>
      </c>
      <c r="BM166" s="40">
        <f t="shared" si="69"/>
        <v>0.65470288139238397</v>
      </c>
      <c r="BN166" s="40">
        <f t="shared" si="69"/>
        <v>0.6567517912801818</v>
      </c>
      <c r="BO166" s="40">
        <f t="shared" si="69"/>
        <v>0.65777159221306103</v>
      </c>
      <c r="BP166" s="40">
        <f t="shared" si="69"/>
        <v>0.65893370911659532</v>
      </c>
      <c r="BQ166" s="40">
        <f t="shared" si="69"/>
        <v>0.66026298651251392</v>
      </c>
      <c r="BR166" s="40">
        <f t="shared" si="69"/>
        <v>0.6618571646560395</v>
      </c>
      <c r="BS166" s="40">
        <f t="shared" si="65"/>
        <v>0.66377633978434469</v>
      </c>
      <c r="BT166" s="40">
        <f t="shared" si="65"/>
        <v>0.66526911888240592</v>
      </c>
      <c r="BU166" s="40">
        <f t="shared" si="65"/>
        <v>0.66473252850855435</v>
      </c>
      <c r="BV166" s="40">
        <f t="shared" si="65"/>
        <v>0.66090398368821235</v>
      </c>
      <c r="BW166" s="40">
        <f t="shared" si="65"/>
        <v>0.66262620813524664</v>
      </c>
      <c r="BY166" s="31" t="s">
        <v>356</v>
      </c>
      <c r="BZ166" s="32" t="s">
        <v>357</v>
      </c>
      <c r="CA166" s="40">
        <f t="shared" si="71"/>
        <v>-2.012255232049287E-2</v>
      </c>
      <c r="CB166" s="40">
        <f t="shared" si="72"/>
        <v>-3.1436580764165112E-2</v>
      </c>
      <c r="CC166" s="40">
        <f t="shared" si="73"/>
        <v>-2.0476651583381966E-2</v>
      </c>
      <c r="CD166" s="40">
        <f t="shared" si="74"/>
        <v>2.6234581610040664E-3</v>
      </c>
      <c r="CE166" s="40">
        <f t="shared" si="75"/>
        <v>2.2155334771110424E-2</v>
      </c>
      <c r="CF166" s="40">
        <f t="shared" si="76"/>
        <v>4.225407632207645E-2</v>
      </c>
      <c r="CG166" s="40">
        <f t="shared" si="77"/>
        <v>5.6253101929772731E-2</v>
      </c>
      <c r="CH166" s="40">
        <f t="shared" si="78"/>
        <v>6.1172755331713291E-2</v>
      </c>
      <c r="CI166" s="40">
        <f t="shared" si="79"/>
        <v>6.6281588304089256E-2</v>
      </c>
      <c r="CJ166" s="40">
        <f t="shared" si="80"/>
        <v>6.5145967684878903E-2</v>
      </c>
      <c r="CK166" s="40">
        <f t="shared" si="81"/>
        <v>6.1254815971838239E-2</v>
      </c>
      <c r="CL166" s="40">
        <f t="shared" si="82"/>
        <v>5.3821360646294614E-2</v>
      </c>
      <c r="CM166" s="40">
        <f t="shared" si="83"/>
        <v>5.8253746927530048E-2</v>
      </c>
      <c r="CN166" s="40">
        <f t="shared" si="84"/>
        <v>6.3761497404891232E-2</v>
      </c>
      <c r="CO166" s="40">
        <f t="shared" si="85"/>
        <v>7.0789176509503227E-2</v>
      </c>
      <c r="CP166" s="40">
        <f t="shared" si="86"/>
        <v>6.7482660928038118E-2</v>
      </c>
      <c r="CR166" s="11"/>
      <c r="CS166" s="40"/>
    </row>
    <row r="167" spans="3:97">
      <c r="C167" s="150" t="s">
        <v>358</v>
      </c>
      <c r="D167" s="151" t="s">
        <v>359</v>
      </c>
      <c r="E167" s="159">
        <v>0.48633412873230775</v>
      </c>
      <c r="F167" s="159">
        <v>0.49873542893036049</v>
      </c>
      <c r="G167" s="159">
        <v>0.51447458024785186</v>
      </c>
      <c r="H167" s="159">
        <v>0.52068022736823827</v>
      </c>
      <c r="I167" s="159">
        <v>0.51625902154451775</v>
      </c>
      <c r="J167" s="159">
        <v>0.51054912858742163</v>
      </c>
      <c r="K167" s="159">
        <v>0.52652095269774823</v>
      </c>
      <c r="L167" s="159">
        <v>0.54028058739337004</v>
      </c>
      <c r="M167" s="159">
        <v>0.52996078907495847</v>
      </c>
      <c r="N167" s="159">
        <v>0.53253912129241299</v>
      </c>
      <c r="O167" s="159">
        <v>0.52209631273040469</v>
      </c>
      <c r="P167" s="159">
        <v>0.51367795044630837</v>
      </c>
      <c r="Q167" s="159">
        <v>0.51605364133361831</v>
      </c>
      <c r="R167" s="159">
        <v>0.51426537538463557</v>
      </c>
      <c r="S167" s="159">
        <v>0.51932250428212079</v>
      </c>
      <c r="T167" s="159">
        <v>0.51011989011536518</v>
      </c>
      <c r="U167" s="14">
        <v>2</v>
      </c>
      <c r="AE167" s="7">
        <v>7.8174613529380279</v>
      </c>
      <c r="AF167" s="7">
        <v>7.8462778502958965</v>
      </c>
      <c r="AG167" s="7">
        <v>7.9007665056958736</v>
      </c>
      <c r="AH167" s="7">
        <v>7.9398927494596858</v>
      </c>
      <c r="AI167" s="7">
        <v>7.9759156173888632</v>
      </c>
      <c r="AJ167" s="7">
        <v>8.0286999400828751</v>
      </c>
      <c r="AK167" s="7">
        <v>8.0086847390278013</v>
      </c>
      <c r="AL167" s="7">
        <v>8.0409904193214174</v>
      </c>
      <c r="AM167" s="7">
        <v>8.0854650463602091</v>
      </c>
      <c r="AN167" s="7">
        <v>8.1235241244180969</v>
      </c>
      <c r="AO167" s="7">
        <v>8.1735419746004343</v>
      </c>
      <c r="AP167" s="7">
        <v>8.236396247616419</v>
      </c>
      <c r="AQ167" s="7">
        <v>8.2959457411606206</v>
      </c>
      <c r="AR167" s="7">
        <v>8.3464632491027331</v>
      </c>
      <c r="AS167" s="7">
        <v>8.3739977355788167</v>
      </c>
      <c r="AT167" s="7">
        <v>8.4125758906217705</v>
      </c>
      <c r="AW167" s="11" t="s">
        <v>359</v>
      </c>
      <c r="AX167" s="165">
        <f t="shared" si="87"/>
        <v>4.6233529166363294E-2</v>
      </c>
      <c r="AY167" s="8">
        <f t="shared" si="88"/>
        <v>0.17356240725262667</v>
      </c>
      <c r="BA167" s="156" t="s">
        <v>48</v>
      </c>
      <c r="BB167" s="152" t="e">
        <v>#N/A</v>
      </c>
      <c r="BC167" s="152" t="e">
        <v>#N/A</v>
      </c>
      <c r="BF167" s="31" t="s">
        <v>358</v>
      </c>
      <c r="BG167" s="32" t="s">
        <v>359</v>
      </c>
      <c r="BH167" s="40">
        <f t="shared" si="70"/>
        <v>0.46145802297032534</v>
      </c>
      <c r="BI167" s="40">
        <f t="shared" si="70"/>
        <v>0.46386420049970734</v>
      </c>
      <c r="BJ167" s="40">
        <f t="shared" si="69"/>
        <v>0.46841400322560545</v>
      </c>
      <c r="BK167" s="40">
        <f t="shared" si="69"/>
        <v>0.4716810445798838</v>
      </c>
      <c r="BL167" s="40">
        <f t="shared" si="69"/>
        <v>0.47468895405197009</v>
      </c>
      <c r="BM167" s="40">
        <f t="shared" si="69"/>
        <v>0.47909644499692006</v>
      </c>
      <c r="BN167" s="40">
        <f t="shared" si="69"/>
        <v>0.47742517570882137</v>
      </c>
      <c r="BO167" s="40">
        <f t="shared" si="69"/>
        <v>0.48012270001333834</v>
      </c>
      <c r="BP167" s="40">
        <f t="shared" si="69"/>
        <v>0.48383633137107751</v>
      </c>
      <c r="BQ167" s="40">
        <f t="shared" si="69"/>
        <v>0.48701426438891116</v>
      </c>
      <c r="BR167" s="40">
        <f t="shared" si="69"/>
        <v>0.49119075487913633</v>
      </c>
      <c r="BS167" s="40">
        <f t="shared" si="65"/>
        <v>0.49643908667597103</v>
      </c>
      <c r="BT167" s="40">
        <f t="shared" si="65"/>
        <v>0.50141146938691183</v>
      </c>
      <c r="BU167" s="40">
        <f t="shared" si="65"/>
        <v>0.50562968130007824</v>
      </c>
      <c r="BV167" s="40">
        <f t="shared" si="65"/>
        <v>0.5079288109208312</v>
      </c>
      <c r="BW167" s="40">
        <f t="shared" si="65"/>
        <v>0.51115008686691787</v>
      </c>
      <c r="BY167" s="31" t="s">
        <v>358</v>
      </c>
      <c r="BZ167" s="32" t="s">
        <v>359</v>
      </c>
      <c r="CA167" s="40">
        <f t="shared" si="71"/>
        <v>2.4876105761982403E-2</v>
      </c>
      <c r="CB167" s="40">
        <f t="shared" si="72"/>
        <v>3.4871228430653156E-2</v>
      </c>
      <c r="CC167" s="40">
        <f t="shared" si="73"/>
        <v>4.6060577022246418E-2</v>
      </c>
      <c r="CD167" s="40">
        <f t="shared" si="74"/>
        <v>4.8999182788354467E-2</v>
      </c>
      <c r="CE167" s="40">
        <f t="shared" si="75"/>
        <v>4.1570067492547658E-2</v>
      </c>
      <c r="CF167" s="40">
        <f t="shared" si="76"/>
        <v>3.1452683590501573E-2</v>
      </c>
      <c r="CG167" s="40">
        <f t="shared" si="77"/>
        <v>4.9095776988926865E-2</v>
      </c>
      <c r="CH167" s="40">
        <f t="shared" si="78"/>
        <v>6.0157887380031694E-2</v>
      </c>
      <c r="CI167" s="40">
        <f t="shared" si="79"/>
        <v>4.6124457703880961E-2</v>
      </c>
      <c r="CJ167" s="40">
        <f t="shared" si="80"/>
        <v>4.5524856903501831E-2</v>
      </c>
      <c r="CK167" s="40">
        <f t="shared" si="81"/>
        <v>3.0905557851268362E-2</v>
      </c>
      <c r="CL167" s="40">
        <f t="shared" si="82"/>
        <v>1.7238863770337343E-2</v>
      </c>
      <c r="CM167" s="40">
        <f t="shared" si="83"/>
        <v>1.4642171946706473E-2</v>
      </c>
      <c r="CN167" s="40">
        <f t="shared" si="84"/>
        <v>8.6356940845573327E-3</v>
      </c>
      <c r="CO167" s="40">
        <f t="shared" si="85"/>
        <v>1.1393693361289592E-2</v>
      </c>
      <c r="CP167" s="40">
        <f t="shared" si="86"/>
        <v>-1.0301967515526922E-3</v>
      </c>
      <c r="CR167" s="11"/>
      <c r="CS167" s="40"/>
    </row>
    <row r="168" spans="3:97">
      <c r="C168" s="150" t="s">
        <v>360</v>
      </c>
      <c r="D168" s="151" t="s">
        <v>361</v>
      </c>
      <c r="E168" s="159">
        <v>0.24299525497866176</v>
      </c>
      <c r="F168" s="159">
        <v>0.24140479846442325</v>
      </c>
      <c r="G168" s="159">
        <v>0.25379626883081974</v>
      </c>
      <c r="H168" s="159">
        <v>0.2551897738992035</v>
      </c>
      <c r="I168" s="159">
        <v>0.26239374653469594</v>
      </c>
      <c r="J168" s="159">
        <v>0.30303148342317221</v>
      </c>
      <c r="K168" s="159">
        <v>0.30522386031349058</v>
      </c>
      <c r="L168" s="159">
        <v>0.30742068582881593</v>
      </c>
      <c r="M168" s="159">
        <v>0.29091691883432824</v>
      </c>
      <c r="N168" s="159">
        <v>0.29217511677500657</v>
      </c>
      <c r="O168" s="159">
        <v>0.27674127348422978</v>
      </c>
      <c r="P168" s="159">
        <v>0.28835305943760642</v>
      </c>
      <c r="Q168" s="159">
        <v>0.27754331442718999</v>
      </c>
      <c r="R168" s="159">
        <v>0.27418604071767849</v>
      </c>
      <c r="S168" s="159">
        <v>0.28150806613405355</v>
      </c>
      <c r="T168" s="159">
        <v>0.27772662883888183</v>
      </c>
      <c r="U168" s="14">
        <v>2</v>
      </c>
      <c r="AE168" s="7">
        <v>7.0018497719590176</v>
      </c>
      <c r="AF168" s="7">
        <v>7.0334895351658533</v>
      </c>
      <c r="AG168" s="7">
        <v>7.1082704481948182</v>
      </c>
      <c r="AH168" s="7">
        <v>7.1253386946878772</v>
      </c>
      <c r="AI168" s="7">
        <v>7.1317628758332425</v>
      </c>
      <c r="AJ168" s="7">
        <v>7.1892749175157418</v>
      </c>
      <c r="AK168" s="7">
        <v>7.2274753358168873</v>
      </c>
      <c r="AL168" s="7">
        <v>7.2591648095201329</v>
      </c>
      <c r="AM168" s="7">
        <v>7.30818060972915</v>
      </c>
      <c r="AN168" s="7">
        <v>7.3378609507663972</v>
      </c>
      <c r="AO168" s="7">
        <v>7.3783700379474446</v>
      </c>
      <c r="AP168" s="7">
        <v>7.4636916988225392</v>
      </c>
      <c r="AQ168" s="7">
        <v>7.5382910238511283</v>
      </c>
      <c r="AR168" s="7">
        <v>7.5820763878029096</v>
      </c>
      <c r="AS168" s="7">
        <v>7.6041683249993834</v>
      </c>
      <c r="AT168" s="7">
        <v>7.6469780738857764</v>
      </c>
      <c r="AW168" s="11" t="s">
        <v>361</v>
      </c>
      <c r="AX168" s="165">
        <f t="shared" si="87"/>
        <v>0.19007475257006437</v>
      </c>
      <c r="AY168" s="8">
        <f t="shared" si="88"/>
        <v>0.85490479345254755</v>
      </c>
      <c r="BA168" s="11" t="s">
        <v>60</v>
      </c>
      <c r="BB168" s="8" t="e">
        <v>#N/A</v>
      </c>
      <c r="BC168" s="8" t="e">
        <v>#N/A</v>
      </c>
      <c r="BF168" s="31" t="s">
        <v>360</v>
      </c>
      <c r="BG168" s="32" t="s">
        <v>361</v>
      </c>
      <c r="BH168" s="40">
        <f t="shared" si="70"/>
        <v>0.39335445595857799</v>
      </c>
      <c r="BI168" s="40">
        <f t="shared" si="70"/>
        <v>0.39599637618634875</v>
      </c>
      <c r="BJ168" s="40">
        <f t="shared" si="69"/>
        <v>0.4022405824242673</v>
      </c>
      <c r="BK168" s="40">
        <f t="shared" si="69"/>
        <v>0.4036657810064378</v>
      </c>
      <c r="BL168" s="40">
        <f t="shared" si="69"/>
        <v>0.40420220013207575</v>
      </c>
      <c r="BM168" s="40">
        <f t="shared" si="69"/>
        <v>0.40900445561256449</v>
      </c>
      <c r="BN168" s="40">
        <f t="shared" si="69"/>
        <v>0.41219419054071005</v>
      </c>
      <c r="BO168" s="40">
        <f t="shared" si="69"/>
        <v>0.41484026159493115</v>
      </c>
      <c r="BP168" s="40">
        <f t="shared" si="69"/>
        <v>0.41893308091238401</v>
      </c>
      <c r="BQ168" s="40">
        <f t="shared" si="69"/>
        <v>0.42141138938899414</v>
      </c>
      <c r="BR168" s="40">
        <f t="shared" si="69"/>
        <v>0.42479389816861168</v>
      </c>
      <c r="BS168" s="40">
        <f t="shared" si="65"/>
        <v>0.43191825685168206</v>
      </c>
      <c r="BT168" s="40">
        <f t="shared" si="65"/>
        <v>0.43814730049156925</v>
      </c>
      <c r="BU168" s="40">
        <f t="shared" si="65"/>
        <v>0.44180337838154293</v>
      </c>
      <c r="BV168" s="40">
        <f t="shared" si="65"/>
        <v>0.44364805513744854</v>
      </c>
      <c r="BW168" s="40">
        <f t="shared" si="65"/>
        <v>0.44722266916946229</v>
      </c>
      <c r="BY168" s="31" t="s">
        <v>360</v>
      </c>
      <c r="BZ168" s="32" t="s">
        <v>361</v>
      </c>
      <c r="CA168" s="40">
        <f t="shared" si="71"/>
        <v>-0.15035920097991623</v>
      </c>
      <c r="CB168" s="40">
        <f t="shared" si="72"/>
        <v>-0.1545915777219255</v>
      </c>
      <c r="CC168" s="40">
        <f t="shared" si="73"/>
        <v>-0.14844431359344756</v>
      </c>
      <c r="CD168" s="40">
        <f t="shared" si="74"/>
        <v>-0.1484760071072343</v>
      </c>
      <c r="CE168" s="40">
        <f t="shared" si="75"/>
        <v>-0.14180845359737981</v>
      </c>
      <c r="CF168" s="40">
        <f t="shared" si="76"/>
        <v>-0.10597297218939228</v>
      </c>
      <c r="CG168" s="40">
        <f t="shared" si="77"/>
        <v>-0.10697033022721947</v>
      </c>
      <c r="CH168" s="40">
        <f t="shared" si="78"/>
        <v>-0.10741957576611522</v>
      </c>
      <c r="CI168" s="40">
        <f t="shared" si="79"/>
        <v>-0.12801616207805577</v>
      </c>
      <c r="CJ168" s="40">
        <f t="shared" si="80"/>
        <v>-0.12923627261398757</v>
      </c>
      <c r="CK168" s="40">
        <f t="shared" si="81"/>
        <v>-0.14805262468438191</v>
      </c>
      <c r="CL168" s="40">
        <f t="shared" si="82"/>
        <v>-0.14356519741407564</v>
      </c>
      <c r="CM168" s="40">
        <f t="shared" si="83"/>
        <v>-0.16060398606437926</v>
      </c>
      <c r="CN168" s="40">
        <f t="shared" si="84"/>
        <v>-0.16761733766386444</v>
      </c>
      <c r="CO168" s="40">
        <f t="shared" si="85"/>
        <v>-0.16213998900339499</v>
      </c>
      <c r="CP168" s="40">
        <f t="shared" si="86"/>
        <v>-0.16949604033058047</v>
      </c>
      <c r="CR168" s="11"/>
      <c r="CS168" s="40"/>
    </row>
    <row r="169" spans="3:97">
      <c r="C169" s="150" t="s">
        <v>362</v>
      </c>
      <c r="D169" s="151" t="s">
        <v>363</v>
      </c>
      <c r="E169" s="159">
        <v>0.41529308272844001</v>
      </c>
      <c r="F169" s="159">
        <v>0.41899181095830734</v>
      </c>
      <c r="G169" s="159">
        <v>0.41721856209630959</v>
      </c>
      <c r="H169" s="159">
        <v>0.42386312578694069</v>
      </c>
      <c r="I169" s="159">
        <v>0.43530669983334008</v>
      </c>
      <c r="J169" s="159">
        <v>0.47613316378307813</v>
      </c>
      <c r="K169" s="159">
        <v>0.47458054347594431</v>
      </c>
      <c r="L169" s="159">
        <v>0.4968215994070857</v>
      </c>
      <c r="M169" s="159">
        <v>0.50364894134041316</v>
      </c>
      <c r="N169" s="159">
        <v>0.50268442542813963</v>
      </c>
      <c r="O169" s="159">
        <v>0.50412172619182993</v>
      </c>
      <c r="P169" s="159">
        <v>0.50567549523048039</v>
      </c>
      <c r="Q169" s="159">
        <v>0.52033919064853362</v>
      </c>
      <c r="R169" s="159">
        <v>0.52767511982509829</v>
      </c>
      <c r="S169" s="159">
        <v>0.53038142534842458</v>
      </c>
      <c r="T169" s="159">
        <v>0.52118776571001202</v>
      </c>
      <c r="U169" s="14">
        <v>3</v>
      </c>
      <c r="AE169" s="7">
        <v>8.5075179456610233</v>
      </c>
      <c r="AF169" s="7">
        <v>8.5063867611991348</v>
      </c>
      <c r="AG169" s="7">
        <v>8.5483691356314999</v>
      </c>
      <c r="AH169" s="7">
        <v>8.5498875987825453</v>
      </c>
      <c r="AI169" s="7">
        <v>8.5272131095302353</v>
      </c>
      <c r="AJ169" s="7">
        <v>8.5125606997154186</v>
      </c>
      <c r="AK169" s="7">
        <v>8.5429008071624235</v>
      </c>
      <c r="AL169" s="7">
        <v>8.5758751762097205</v>
      </c>
      <c r="AM169" s="7">
        <v>8.6203010320826934</v>
      </c>
      <c r="AN169" s="7">
        <v>8.6843074590847014</v>
      </c>
      <c r="AO169" s="7">
        <v>8.7106789265092424</v>
      </c>
      <c r="AP169" s="7">
        <v>8.7484830709132044</v>
      </c>
      <c r="AQ169" s="7">
        <v>8.7889940404200502</v>
      </c>
      <c r="AR169" s="7">
        <v>8.8298501039233717</v>
      </c>
      <c r="AS169" s="7">
        <v>8.8594089061649157</v>
      </c>
      <c r="AT169" s="7">
        <v>8.886068351602173</v>
      </c>
      <c r="AW169" s="11" t="s">
        <v>363</v>
      </c>
      <c r="AX169" s="165">
        <f t="shared" si="87"/>
        <v>1.9991711624326402E-2</v>
      </c>
      <c r="AY169" s="8">
        <f t="shared" si="88"/>
        <v>5.2247877385394055E-2</v>
      </c>
      <c r="BA169" s="11" t="s">
        <v>66</v>
      </c>
      <c r="BB169" s="8" t="e">
        <v>#N/A</v>
      </c>
      <c r="BC169" s="8" t="e">
        <v>#N/A</v>
      </c>
      <c r="BF169" s="31" t="s">
        <v>362</v>
      </c>
      <c r="BG169" s="32" t="s">
        <v>363</v>
      </c>
      <c r="BH169" s="40">
        <f t="shared" si="70"/>
        <v>0.5190777484626955</v>
      </c>
      <c r="BI169" s="40">
        <f t="shared" si="70"/>
        <v>0.51898329456012782</v>
      </c>
      <c r="BJ169" s="40">
        <f t="shared" si="69"/>
        <v>0.52248882282523024</v>
      </c>
      <c r="BK169" s="40">
        <f t="shared" si="69"/>
        <v>0.5226156144983426</v>
      </c>
      <c r="BL169" s="40">
        <f t="shared" si="69"/>
        <v>0.52072229464577469</v>
      </c>
      <c r="BM169" s="40">
        <f t="shared" si="69"/>
        <v>0.51949881842623746</v>
      </c>
      <c r="BN169" s="40">
        <f t="shared" si="69"/>
        <v>0.52203221739806238</v>
      </c>
      <c r="BO169" s="40">
        <f t="shared" si="69"/>
        <v>0.52478557721351171</v>
      </c>
      <c r="BP169" s="40">
        <f t="shared" si="69"/>
        <v>0.52849513617890487</v>
      </c>
      <c r="BQ169" s="40">
        <f t="shared" si="69"/>
        <v>0.53383967283357259</v>
      </c>
      <c r="BR169" s="40">
        <f t="shared" si="69"/>
        <v>0.53604169036352178</v>
      </c>
      <c r="BS169" s="40">
        <f t="shared" si="65"/>
        <v>0.53919833642125259</v>
      </c>
      <c r="BT169" s="40">
        <f t="shared" si="65"/>
        <v>0.54258100237507423</v>
      </c>
      <c r="BU169" s="40">
        <f t="shared" si="65"/>
        <v>0.54599248367760156</v>
      </c>
      <c r="BV169" s="40">
        <f t="shared" si="65"/>
        <v>0.54846064366477043</v>
      </c>
      <c r="BW169" s="40">
        <f t="shared" si="65"/>
        <v>0.55068670735878145</v>
      </c>
      <c r="BY169" s="31" t="s">
        <v>362</v>
      </c>
      <c r="BZ169" s="32" t="s">
        <v>363</v>
      </c>
      <c r="CA169" s="40">
        <f t="shared" si="71"/>
        <v>-0.10378466573425549</v>
      </c>
      <c r="CB169" s="40">
        <f t="shared" si="72"/>
        <v>-9.9991483601820474E-2</v>
      </c>
      <c r="CC169" s="40">
        <f t="shared" si="73"/>
        <v>-0.10527026072892065</v>
      </c>
      <c r="CD169" s="40">
        <f t="shared" si="74"/>
        <v>-9.8752488711401909E-2</v>
      </c>
      <c r="CE169" s="40">
        <f t="shared" si="75"/>
        <v>-8.5415594812434603E-2</v>
      </c>
      <c r="CF169" s="40">
        <f t="shared" si="76"/>
        <v>-4.3365654643159335E-2</v>
      </c>
      <c r="CG169" s="40">
        <f t="shared" si="77"/>
        <v>-4.7451673922118076E-2</v>
      </c>
      <c r="CH169" s="40">
        <f t="shared" si="78"/>
        <v>-2.796397780642601E-2</v>
      </c>
      <c r="CI169" s="40">
        <f t="shared" si="79"/>
        <v>-2.4846194838491709E-2</v>
      </c>
      <c r="CJ169" s="40">
        <f t="shared" si="80"/>
        <v>-3.1155247405432962E-2</v>
      </c>
      <c r="CK169" s="40">
        <f t="shared" si="81"/>
        <v>-3.191996417169185E-2</v>
      </c>
      <c r="CL169" s="40">
        <f t="shared" si="82"/>
        <v>-3.3522841190772201E-2</v>
      </c>
      <c r="CM169" s="40">
        <f t="shared" si="83"/>
        <v>-2.2241811726540606E-2</v>
      </c>
      <c r="CN169" s="40">
        <f t="shared" si="84"/>
        <v>-1.8317363852503266E-2</v>
      </c>
      <c r="CO169" s="40">
        <f t="shared" si="85"/>
        <v>-1.8079218316345846E-2</v>
      </c>
      <c r="CP169" s="40">
        <f t="shared" si="86"/>
        <v>-2.9498941648769428E-2</v>
      </c>
      <c r="CR169" s="11"/>
      <c r="CS169" s="40"/>
    </row>
    <row r="170" spans="3:97">
      <c r="C170" s="150" t="s">
        <v>364</v>
      </c>
      <c r="D170" s="151" t="s">
        <v>365</v>
      </c>
      <c r="E170" s="159">
        <v>0.4874846214955269</v>
      </c>
      <c r="F170" s="159">
        <v>0.47588926264206394</v>
      </c>
      <c r="G170" s="159">
        <v>0.46369701085341875</v>
      </c>
      <c r="H170" s="159">
        <v>0.46075773495754135</v>
      </c>
      <c r="I170" s="159">
        <v>0.45707657359552772</v>
      </c>
      <c r="J170" s="159">
        <v>0.45575695380447112</v>
      </c>
      <c r="K170" s="159">
        <v>0.46606970705888529</v>
      </c>
      <c r="L170" s="159">
        <v>0.46857775921160677</v>
      </c>
      <c r="M170" s="159">
        <v>0.44787955402994434</v>
      </c>
      <c r="N170" s="159">
        <v>0.45013409329469717</v>
      </c>
      <c r="O170" s="159">
        <v>0.44827569809908407</v>
      </c>
      <c r="P170" s="159">
        <v>0.47072541813158936</v>
      </c>
      <c r="Q170" s="159">
        <v>0.47545801112494296</v>
      </c>
      <c r="R170" s="159">
        <v>0.4750181922349101</v>
      </c>
      <c r="S170" s="159">
        <v>0.48075527043294214</v>
      </c>
      <c r="T170" s="159">
        <v>0.47270569308343979</v>
      </c>
      <c r="U170" s="14">
        <v>2</v>
      </c>
      <c r="AE170" s="7">
        <v>8.1803744427771115</v>
      </c>
      <c r="AF170" s="7">
        <v>8.1923252955121253</v>
      </c>
      <c r="AG170" s="7">
        <v>8.2052192886475908</v>
      </c>
      <c r="AH170" s="7">
        <v>8.2088852187338155</v>
      </c>
      <c r="AI170" s="7">
        <v>8.222470113728912</v>
      </c>
      <c r="AJ170" s="7">
        <v>8.3021207734188476</v>
      </c>
      <c r="AK170" s="7">
        <v>8.3003755291203642</v>
      </c>
      <c r="AL170" s="7">
        <v>8.3104944348254541</v>
      </c>
      <c r="AM170" s="7">
        <v>8.3425597800276936</v>
      </c>
      <c r="AN170" s="7">
        <v>8.3609560319365688</v>
      </c>
      <c r="AO170" s="7">
        <v>8.3744025076269946</v>
      </c>
      <c r="AP170" s="7">
        <v>8.3918328128278183</v>
      </c>
      <c r="AQ170" s="7">
        <v>8.4134989331647159</v>
      </c>
      <c r="AR170" s="7">
        <v>8.4230424335154304</v>
      </c>
      <c r="AS170" s="7">
        <v>8.4204329907088287</v>
      </c>
      <c r="AT170" s="7">
        <v>8.4395892454726624</v>
      </c>
      <c r="AW170" s="11" t="s">
        <v>365</v>
      </c>
      <c r="AX170" s="165">
        <f t="shared" si="87"/>
        <v>0.44402996341150236</v>
      </c>
      <c r="AY170" s="8">
        <f t="shared" si="88"/>
        <v>0.84421035372990882</v>
      </c>
      <c r="BA170" s="11" t="s">
        <v>85</v>
      </c>
      <c r="BB170" s="8" t="e">
        <v>#N/A</v>
      </c>
      <c r="BC170" s="8" t="e">
        <v>#N/A</v>
      </c>
      <c r="BF170" s="31" t="s">
        <v>364</v>
      </c>
      <c r="BG170" s="32" t="s">
        <v>365</v>
      </c>
      <c r="BH170" s="40">
        <f t="shared" si="70"/>
        <v>0.49176126597188885</v>
      </c>
      <c r="BI170" s="40">
        <f t="shared" si="70"/>
        <v>0.4927591621752625</v>
      </c>
      <c r="BJ170" s="40">
        <f t="shared" si="69"/>
        <v>0.49383581060207382</v>
      </c>
      <c r="BK170" s="40">
        <f t="shared" si="69"/>
        <v>0.49414191576427358</v>
      </c>
      <c r="BL170" s="40">
        <f t="shared" si="69"/>
        <v>0.49527625449636414</v>
      </c>
      <c r="BM170" s="40">
        <f t="shared" si="69"/>
        <v>0.50192708458047375</v>
      </c>
      <c r="BN170" s="40">
        <f t="shared" si="69"/>
        <v>0.50178135668155044</v>
      </c>
      <c r="BO170" s="40">
        <f t="shared" si="69"/>
        <v>0.50262628530792541</v>
      </c>
      <c r="BP170" s="40">
        <f t="shared" si="69"/>
        <v>0.5053037416323124</v>
      </c>
      <c r="BQ170" s="40">
        <f t="shared" si="69"/>
        <v>0.50683982866670352</v>
      </c>
      <c r="BR170" s="40">
        <f t="shared" si="69"/>
        <v>0.50796260938685411</v>
      </c>
      <c r="BS170" s="40">
        <f t="shared" si="65"/>
        <v>0.50941803987112289</v>
      </c>
      <c r="BT170" s="40">
        <f t="shared" si="65"/>
        <v>0.5112271609192538</v>
      </c>
      <c r="BU170" s="40">
        <f t="shared" si="65"/>
        <v>0.51202404319853845</v>
      </c>
      <c r="BV170" s="40">
        <f t="shared" si="65"/>
        <v>0.51180615472418722</v>
      </c>
      <c r="BW170" s="40">
        <f t="shared" si="65"/>
        <v>0.51340570199696733</v>
      </c>
      <c r="BY170" s="31" t="s">
        <v>364</v>
      </c>
      <c r="BZ170" s="32" t="s">
        <v>365</v>
      </c>
      <c r="CA170" s="40">
        <f t="shared" si="71"/>
        <v>-4.276644476361946E-3</v>
      </c>
      <c r="CB170" s="40">
        <f t="shared" si="72"/>
        <v>-1.6869899533198562E-2</v>
      </c>
      <c r="CC170" s="40">
        <f t="shared" si="73"/>
        <v>-3.0138799748655076E-2</v>
      </c>
      <c r="CD170" s="40">
        <f t="shared" si="74"/>
        <v>-3.3384180806732222E-2</v>
      </c>
      <c r="CE170" s="40">
        <f t="shared" si="75"/>
        <v>-3.8199680900836419E-2</v>
      </c>
      <c r="CF170" s="40">
        <f t="shared" si="76"/>
        <v>-4.6170130776002627E-2</v>
      </c>
      <c r="CG170" s="40">
        <f t="shared" si="77"/>
        <v>-3.5711649622665154E-2</v>
      </c>
      <c r="CH170" s="40">
        <f t="shared" si="78"/>
        <v>-3.4048526096318643E-2</v>
      </c>
      <c r="CI170" s="40">
        <f t="shared" si="79"/>
        <v>-5.742418760236806E-2</v>
      </c>
      <c r="CJ170" s="40">
        <f t="shared" si="80"/>
        <v>-5.670573537200635E-2</v>
      </c>
      <c r="CK170" s="40">
        <f t="shared" si="81"/>
        <v>-5.9686911287770039E-2</v>
      </c>
      <c r="CL170" s="40">
        <f t="shared" si="82"/>
        <v>-3.8692621739533528E-2</v>
      </c>
      <c r="CM170" s="40">
        <f t="shared" si="83"/>
        <v>-3.5769149794310839E-2</v>
      </c>
      <c r="CN170" s="40">
        <f t="shared" si="84"/>
        <v>-3.7005850963628351E-2</v>
      </c>
      <c r="CO170" s="40">
        <f t="shared" si="85"/>
        <v>-3.1050884291245084E-2</v>
      </c>
      <c r="CP170" s="40">
        <f t="shared" si="86"/>
        <v>-4.0700008913527541E-2</v>
      </c>
      <c r="CR170" s="11"/>
      <c r="CS170" s="40"/>
    </row>
    <row r="171" spans="3:97">
      <c r="C171" s="150" t="s">
        <v>366</v>
      </c>
      <c r="D171" s="151" t="s">
        <v>367</v>
      </c>
      <c r="E171" s="159">
        <v>0.65585524631456948</v>
      </c>
      <c r="F171" s="159">
        <v>0.66749133084884105</v>
      </c>
      <c r="G171" s="159">
        <v>0.6891381903050644</v>
      </c>
      <c r="H171" s="159">
        <v>0.70440817357850694</v>
      </c>
      <c r="I171" s="159">
        <v>0.72772493717309572</v>
      </c>
      <c r="J171" s="159">
        <v>0.74559215758168396</v>
      </c>
      <c r="K171" s="159">
        <v>0.75048862588043042</v>
      </c>
      <c r="L171" s="159">
        <v>0.77722455545020819</v>
      </c>
      <c r="M171" s="159">
        <v>0.77578851442759944</v>
      </c>
      <c r="N171" s="159">
        <v>0.77875091968624965</v>
      </c>
      <c r="O171" s="159">
        <v>0.77078393281218349</v>
      </c>
      <c r="P171" s="159">
        <v>0.78054696513365529</v>
      </c>
      <c r="Q171" s="159">
        <v>0.77331299606596338</v>
      </c>
      <c r="R171" s="159">
        <v>0.781424563548483</v>
      </c>
      <c r="S171" s="159">
        <v>0.78038178457584784</v>
      </c>
      <c r="T171" s="159">
        <v>0.78857748451218002</v>
      </c>
      <c r="U171" s="14">
        <v>5</v>
      </c>
      <c r="AE171" s="7">
        <v>10.111688380146919</v>
      </c>
      <c r="AF171" s="7">
        <v>10.126324040173232</v>
      </c>
      <c r="AG171" s="7">
        <v>10.152320278721243</v>
      </c>
      <c r="AH171" s="7">
        <v>10.193242764587788</v>
      </c>
      <c r="AI171" s="7">
        <v>10.238155590196143</v>
      </c>
      <c r="AJ171" s="7">
        <v>10.280406101047786</v>
      </c>
      <c r="AK171" s="7">
        <v>10.290135356556698</v>
      </c>
      <c r="AL171" s="7">
        <v>10.311298787045393</v>
      </c>
      <c r="AM171" s="7">
        <v>10.33080778192179</v>
      </c>
      <c r="AN171" s="7">
        <v>10.368273307537075</v>
      </c>
      <c r="AO171" s="7">
        <v>10.395834410730824</v>
      </c>
      <c r="AP171" s="7">
        <v>10.431670858672542</v>
      </c>
      <c r="AQ171" s="7">
        <v>10.45686041663595</v>
      </c>
      <c r="AR171" s="7">
        <v>10.444973716399771</v>
      </c>
      <c r="AS171" s="7">
        <v>10.383260041725119</v>
      </c>
      <c r="AT171" s="7">
        <v>10.407460427546365</v>
      </c>
      <c r="AW171" s="11" t="s">
        <v>367</v>
      </c>
      <c r="AX171" s="165">
        <f t="shared" si="87"/>
        <v>0.26121449454982604</v>
      </c>
      <c r="AY171" s="8">
        <f t="shared" si="88"/>
        <v>0.9094585308384453</v>
      </c>
      <c r="BA171" s="11" t="s">
        <v>168</v>
      </c>
      <c r="BB171" s="8" t="e">
        <v>#N/A</v>
      </c>
      <c r="BC171" s="8" t="e">
        <v>#N/A</v>
      </c>
      <c r="BF171" s="31" t="s">
        <v>366</v>
      </c>
      <c r="BG171" s="32" t="s">
        <v>367</v>
      </c>
      <c r="BH171" s="40">
        <f t="shared" si="70"/>
        <v>0.65302597974226784</v>
      </c>
      <c r="BI171" s="40">
        <f t="shared" si="70"/>
        <v>0.6542480573544649</v>
      </c>
      <c r="BJ171" s="40">
        <f t="shared" si="69"/>
        <v>0.6564187432732238</v>
      </c>
      <c r="BK171" s="40">
        <f t="shared" si="69"/>
        <v>0.65983577084308032</v>
      </c>
      <c r="BL171" s="40">
        <f t="shared" si="69"/>
        <v>0.663585991781378</v>
      </c>
      <c r="BM171" s="40">
        <f t="shared" si="69"/>
        <v>0.66711390943749016</v>
      </c>
      <c r="BN171" s="40">
        <f t="shared" si="69"/>
        <v>0.66792630227248428</v>
      </c>
      <c r="BO171" s="40">
        <f t="shared" si="69"/>
        <v>0.6696934487182904</v>
      </c>
      <c r="BP171" s="40">
        <f t="shared" si="69"/>
        <v>0.67132244979046951</v>
      </c>
      <c r="BQ171" s="40">
        <f t="shared" si="69"/>
        <v>0.67445082117934585</v>
      </c>
      <c r="BR171" s="40">
        <f t="shared" si="69"/>
        <v>0.67675217329602388</v>
      </c>
      <c r="BS171" s="40">
        <f t="shared" si="69"/>
        <v>0.67974451669915725</v>
      </c>
      <c r="BT171" s="40">
        <f t="shared" si="69"/>
        <v>0.68184784478910176</v>
      </c>
      <c r="BU171" s="40">
        <f t="shared" si="69"/>
        <v>0.68085530531938088</v>
      </c>
      <c r="BV171" s="40">
        <f t="shared" ref="BV171:BW197" si="89">$BI$3 + AS171*$BK$3</f>
        <v>0.67570221348404746</v>
      </c>
      <c r="BW171" s="40">
        <f t="shared" si="89"/>
        <v>0.67772294570012148</v>
      </c>
      <c r="BY171" s="31" t="s">
        <v>366</v>
      </c>
      <c r="BZ171" s="32" t="s">
        <v>367</v>
      </c>
      <c r="CA171" s="40">
        <f t="shared" si="71"/>
        <v>2.8292665723016475E-3</v>
      </c>
      <c r="CB171" s="40">
        <f t="shared" si="72"/>
        <v>1.3243273494376151E-2</v>
      </c>
      <c r="CC171" s="40">
        <f t="shared" si="73"/>
        <v>3.2719447031840598E-2</v>
      </c>
      <c r="CD171" s="40">
        <f t="shared" si="74"/>
        <v>4.4572402735426619E-2</v>
      </c>
      <c r="CE171" s="40">
        <f t="shared" si="75"/>
        <v>6.4138945391717717E-2</v>
      </c>
      <c r="CF171" s="40">
        <f t="shared" si="76"/>
        <v>7.8478248144193796E-2</v>
      </c>
      <c r="CG171" s="40">
        <f t="shared" si="77"/>
        <v>8.2562323607946131E-2</v>
      </c>
      <c r="CH171" s="40">
        <f t="shared" si="78"/>
        <v>0.10753110673191779</v>
      </c>
      <c r="CI171" s="40">
        <f t="shared" si="79"/>
        <v>0.10446606463712993</v>
      </c>
      <c r="CJ171" s="40">
        <f t="shared" si="80"/>
        <v>0.1043000985069038</v>
      </c>
      <c r="CK171" s="40">
        <f t="shared" si="81"/>
        <v>9.4031759516159608E-2</v>
      </c>
      <c r="CL171" s="40">
        <f t="shared" si="82"/>
        <v>0.10080244843449804</v>
      </c>
      <c r="CM171" s="40">
        <f t="shared" si="83"/>
        <v>9.1465151276861612E-2</v>
      </c>
      <c r="CN171" s="40">
        <f t="shared" si="84"/>
        <v>0.10056925822910212</v>
      </c>
      <c r="CO171" s="40">
        <f t="shared" si="85"/>
        <v>0.10467957109180037</v>
      </c>
      <c r="CP171" s="40">
        <f t="shared" si="86"/>
        <v>0.11085453881205853</v>
      </c>
      <c r="CR171" s="11"/>
      <c r="CS171" s="40"/>
    </row>
    <row r="172" spans="3:97">
      <c r="C172" s="150" t="s">
        <v>368</v>
      </c>
      <c r="D172" s="151" t="s">
        <v>369</v>
      </c>
      <c r="E172" s="159">
        <v>0.71018993945589892</v>
      </c>
      <c r="F172" s="159">
        <v>0.7204719842224524</v>
      </c>
      <c r="G172" s="159">
        <v>0.7265447982515173</v>
      </c>
      <c r="H172" s="159">
        <v>0.73809324498361251</v>
      </c>
      <c r="I172" s="159">
        <v>0.75248170908543022</v>
      </c>
      <c r="J172" s="159">
        <v>0.75182663474275524</v>
      </c>
      <c r="K172" s="159">
        <v>0.75638627352920795</v>
      </c>
      <c r="L172" s="159">
        <v>0.7812499458630251</v>
      </c>
      <c r="M172" s="159">
        <v>0.78499326091496102</v>
      </c>
      <c r="N172" s="159">
        <v>0.79256341172226596</v>
      </c>
      <c r="O172" s="159">
        <v>0.79106067708500094</v>
      </c>
      <c r="P172" s="159">
        <v>0.79053632006411145</v>
      </c>
      <c r="Q172" s="159">
        <v>0.78752110470817394</v>
      </c>
      <c r="R172" s="159">
        <v>0.79944686813338073</v>
      </c>
      <c r="S172" s="159">
        <v>0.79799857076676883</v>
      </c>
      <c r="T172" s="159">
        <v>0.80885216927637815</v>
      </c>
      <c r="U172" s="14">
        <v>5</v>
      </c>
      <c r="AE172" s="7">
        <v>10.373944227141902</v>
      </c>
      <c r="AF172" s="7">
        <v>10.375532950705489</v>
      </c>
      <c r="AG172" s="7">
        <v>10.394100004875371</v>
      </c>
      <c r="AH172" s="7">
        <v>10.417044718217548</v>
      </c>
      <c r="AI172" s="7">
        <v>10.425860320402945</v>
      </c>
      <c r="AJ172" s="7">
        <v>10.45488022596097</v>
      </c>
      <c r="AK172" s="7">
        <v>10.460009944241968</v>
      </c>
      <c r="AL172" s="7">
        <v>10.456868484566103</v>
      </c>
      <c r="AM172" s="7">
        <v>10.447467345213145</v>
      </c>
      <c r="AN172" s="7">
        <v>10.46560465434821</v>
      </c>
      <c r="AO172" s="7">
        <v>10.485258530550828</v>
      </c>
      <c r="AP172" s="7">
        <v>10.514641348024613</v>
      </c>
      <c r="AQ172" s="7">
        <v>10.541501306526532</v>
      </c>
      <c r="AR172" s="7">
        <v>10.54758895020964</v>
      </c>
      <c r="AS172" s="7">
        <v>10.517422133672195</v>
      </c>
      <c r="AT172" s="7">
        <v>10.529311806618985</v>
      </c>
      <c r="AW172" s="11" t="s">
        <v>369</v>
      </c>
      <c r="AX172" s="165" t="e">
        <f t="shared" si="87"/>
        <v>#N/A</v>
      </c>
      <c r="AY172" s="8" t="e">
        <f t="shared" si="88"/>
        <v>#N/A</v>
      </c>
      <c r="BA172" s="11" t="s">
        <v>178</v>
      </c>
      <c r="BB172" s="8" t="e">
        <v>#N/A</v>
      </c>
      <c r="BC172" s="8" t="e">
        <v>#N/A</v>
      </c>
      <c r="BF172" s="31" t="s">
        <v>368</v>
      </c>
      <c r="BG172" s="32" t="s">
        <v>369</v>
      </c>
      <c r="BH172" s="40">
        <f t="shared" si="70"/>
        <v>0.67492434296634884</v>
      </c>
      <c r="BI172" s="40">
        <f t="shared" si="70"/>
        <v>0.67505700138390834</v>
      </c>
      <c r="BJ172" s="40">
        <f t="shared" si="70"/>
        <v>0.67660735040709352</v>
      </c>
      <c r="BK172" s="40">
        <f t="shared" si="70"/>
        <v>0.67852323397116532</v>
      </c>
      <c r="BL172" s="40">
        <f t="shared" si="70"/>
        <v>0.67925933675364591</v>
      </c>
      <c r="BM172" s="40">
        <f t="shared" si="70"/>
        <v>0.68168249886774102</v>
      </c>
      <c r="BN172" s="40">
        <f t="shared" si="70"/>
        <v>0.68211083034420428</v>
      </c>
      <c r="BO172" s="40">
        <f t="shared" si="70"/>
        <v>0.68184851846126959</v>
      </c>
      <c r="BP172" s="40">
        <f t="shared" si="70"/>
        <v>0.68106352332529763</v>
      </c>
      <c r="BQ172" s="40">
        <f t="shared" si="70"/>
        <v>0.68257798863807562</v>
      </c>
      <c r="BR172" s="40">
        <f t="shared" si="70"/>
        <v>0.68421908730099412</v>
      </c>
      <c r="BS172" s="40">
        <f t="shared" si="70"/>
        <v>0.68667255256005522</v>
      </c>
      <c r="BT172" s="40">
        <f t="shared" si="70"/>
        <v>0.68891535909496548</v>
      </c>
      <c r="BU172" s="40">
        <f t="shared" si="70"/>
        <v>0.68942367734250498</v>
      </c>
      <c r="BV172" s="40">
        <f t="shared" si="89"/>
        <v>0.68690474816162828</v>
      </c>
      <c r="BW172" s="40">
        <f t="shared" si="89"/>
        <v>0.6878975358526852</v>
      </c>
      <c r="BY172" s="31" t="s">
        <v>368</v>
      </c>
      <c r="BZ172" s="32" t="s">
        <v>369</v>
      </c>
      <c r="CA172" s="40">
        <f t="shared" si="71"/>
        <v>3.5265596489550077E-2</v>
      </c>
      <c r="CB172" s="40">
        <f t="shared" si="72"/>
        <v>4.541498283854406E-2</v>
      </c>
      <c r="CC172" s="40">
        <f t="shared" si="73"/>
        <v>4.9937447844423777E-2</v>
      </c>
      <c r="CD172" s="40">
        <f t="shared" si="74"/>
        <v>5.9570011012447188E-2</v>
      </c>
      <c r="CE172" s="40">
        <f t="shared" si="75"/>
        <v>7.3222372331784302E-2</v>
      </c>
      <c r="CF172" s="40">
        <f t="shared" si="76"/>
        <v>7.0144135875014224E-2</v>
      </c>
      <c r="CG172" s="40">
        <f t="shared" si="77"/>
        <v>7.4275443185003676E-2</v>
      </c>
      <c r="CH172" s="40">
        <f t="shared" si="78"/>
        <v>9.9401427401755504E-2</v>
      </c>
      <c r="CI172" s="40">
        <f t="shared" si="79"/>
        <v>0.1039297375896634</v>
      </c>
      <c r="CJ172" s="40">
        <f t="shared" si="80"/>
        <v>0.10998542308419035</v>
      </c>
      <c r="CK172" s="40">
        <f t="shared" si="81"/>
        <v>0.10684158978400682</v>
      </c>
      <c r="CL172" s="40">
        <f t="shared" si="82"/>
        <v>0.10386376750405624</v>
      </c>
      <c r="CM172" s="40">
        <f t="shared" si="83"/>
        <v>9.8605745613208451E-2</v>
      </c>
      <c r="CN172" s="40">
        <f t="shared" si="84"/>
        <v>0.11002319079087575</v>
      </c>
      <c r="CO172" s="40">
        <f t="shared" si="85"/>
        <v>0.11109382260514056</v>
      </c>
      <c r="CP172" s="40">
        <f t="shared" si="86"/>
        <v>0.12095463342369295</v>
      </c>
      <c r="CR172" s="11"/>
      <c r="CS172" s="40"/>
    </row>
    <row r="173" spans="3:97">
      <c r="C173" s="150" t="s">
        <v>370</v>
      </c>
      <c r="D173" s="151" t="s">
        <v>371</v>
      </c>
      <c r="E173" s="159" t="e">
        <v>#N/A</v>
      </c>
      <c r="F173" s="159" t="e">
        <v>#N/A</v>
      </c>
      <c r="G173" s="159" t="e">
        <v>#N/A</v>
      </c>
      <c r="H173" s="159" t="e">
        <v>#N/A</v>
      </c>
      <c r="I173" s="159" t="e">
        <v>#N/A</v>
      </c>
      <c r="J173" s="159" t="e">
        <v>#N/A</v>
      </c>
      <c r="K173" s="159" t="e">
        <v>#N/A</v>
      </c>
      <c r="L173" s="159" t="e">
        <v>#N/A</v>
      </c>
      <c r="M173" s="159" t="e">
        <v>#N/A</v>
      </c>
      <c r="N173" s="159" t="e">
        <v>#N/A</v>
      </c>
      <c r="O173" s="159" t="e">
        <v>#N/A</v>
      </c>
      <c r="P173" s="159" t="e">
        <v>#N/A</v>
      </c>
      <c r="Q173" s="159" t="e">
        <v>#N/A</v>
      </c>
      <c r="R173" s="159" t="e">
        <v>#N/A</v>
      </c>
      <c r="S173" s="159" t="e">
        <v>#N/A</v>
      </c>
      <c r="T173" s="159" t="e">
        <v>#N/A</v>
      </c>
      <c r="U173" s="14">
        <v>2</v>
      </c>
      <c r="AE173" s="7">
        <v>8.2319682344427942</v>
      </c>
      <c r="AF173" s="7">
        <v>8.2504866826021335</v>
      </c>
      <c r="AG173" s="7">
        <v>8.2445415358787759</v>
      </c>
      <c r="AH173" s="7">
        <v>8.2822729558063166</v>
      </c>
      <c r="AI173" s="7">
        <v>8.2216189493517309</v>
      </c>
      <c r="AJ173" s="7">
        <v>8.2229006613163715</v>
      </c>
      <c r="AK173" s="7">
        <v>8.2467226540670406</v>
      </c>
      <c r="AL173" s="7">
        <v>8.25775196288971</v>
      </c>
      <c r="AM173" s="7">
        <v>8.2449847340465183</v>
      </c>
      <c r="AN173" s="7">
        <v>8.2708944774201143</v>
      </c>
      <c r="AO173" s="7">
        <v>8.2825307245901989</v>
      </c>
      <c r="AP173" s="7">
        <v>8.3077481920808545</v>
      </c>
      <c r="AQ173" s="7">
        <v>8.3243662731793169</v>
      </c>
      <c r="AR173" s="7">
        <v>8.3505355696372998</v>
      </c>
      <c r="AS173" s="7">
        <v>8.3652326091088938</v>
      </c>
      <c r="AT173" s="7">
        <v>8.3735908133203623</v>
      </c>
      <c r="AW173" s="11" t="s">
        <v>371</v>
      </c>
      <c r="AX173" s="165">
        <f t="shared" si="87"/>
        <v>0.99502989056256042</v>
      </c>
      <c r="AY173" s="8">
        <f t="shared" si="88"/>
        <v>0.74899595311689016</v>
      </c>
      <c r="BA173" s="11" t="s">
        <v>210</v>
      </c>
      <c r="BB173" s="8" t="e">
        <v>#N/A</v>
      </c>
      <c r="BC173" s="8" t="e">
        <v>#N/A</v>
      </c>
      <c r="BF173" s="31" t="s">
        <v>370</v>
      </c>
      <c r="BG173" s="32" t="s">
        <v>371</v>
      </c>
      <c r="BH173" s="40">
        <f t="shared" si="70"/>
        <v>0.49606934757597332</v>
      </c>
      <c r="BI173" s="40">
        <f t="shared" si="70"/>
        <v>0.49761563799727815</v>
      </c>
      <c r="BJ173" s="40">
        <f t="shared" si="70"/>
        <v>0.49711921824587779</v>
      </c>
      <c r="BK173" s="40">
        <f t="shared" si="70"/>
        <v>0.50026979180982745</v>
      </c>
      <c r="BL173" s="40">
        <f t="shared" si="70"/>
        <v>0.49520518227086952</v>
      </c>
      <c r="BM173" s="40">
        <f t="shared" si="70"/>
        <v>0.49531220521991703</v>
      </c>
      <c r="BN173" s="40">
        <f t="shared" si="70"/>
        <v>0.49730134161459794</v>
      </c>
      <c r="BO173" s="40">
        <f t="shared" si="70"/>
        <v>0.49822228890129083</v>
      </c>
      <c r="BP173" s="40">
        <f t="shared" si="70"/>
        <v>0.49715622529288428</v>
      </c>
      <c r="BQ173" s="40">
        <f t="shared" si="70"/>
        <v>0.49931968886457956</v>
      </c>
      <c r="BR173" s="40">
        <f t="shared" si="70"/>
        <v>0.50029131550328165</v>
      </c>
      <c r="BS173" s="40">
        <f t="shared" si="70"/>
        <v>0.50239697403875139</v>
      </c>
      <c r="BT173" s="40">
        <f t="shared" si="70"/>
        <v>0.50378458381047297</v>
      </c>
      <c r="BU173" s="40">
        <f t="shared" si="70"/>
        <v>0.50596972006471452</v>
      </c>
      <c r="BV173" s="40">
        <f t="shared" si="89"/>
        <v>0.50719692286059259</v>
      </c>
      <c r="BW173" s="40">
        <f t="shared" si="89"/>
        <v>0.50789483291225024</v>
      </c>
      <c r="BY173" s="31" t="s">
        <v>370</v>
      </c>
      <c r="BZ173" s="32" t="s">
        <v>371</v>
      </c>
      <c r="CA173" s="40" t="e">
        <f t="shared" si="71"/>
        <v>#N/A</v>
      </c>
      <c r="CB173" s="40" t="e">
        <f t="shared" si="72"/>
        <v>#N/A</v>
      </c>
      <c r="CC173" s="40" t="e">
        <f t="shared" si="73"/>
        <v>#N/A</v>
      </c>
      <c r="CD173" s="40" t="e">
        <f t="shared" si="74"/>
        <v>#N/A</v>
      </c>
      <c r="CE173" s="40" t="e">
        <f t="shared" si="75"/>
        <v>#N/A</v>
      </c>
      <c r="CF173" s="40" t="e">
        <f t="shared" si="76"/>
        <v>#N/A</v>
      </c>
      <c r="CG173" s="40" t="e">
        <f t="shared" si="77"/>
        <v>#N/A</v>
      </c>
      <c r="CH173" s="40" t="e">
        <f t="shared" si="78"/>
        <v>#N/A</v>
      </c>
      <c r="CI173" s="40" t="e">
        <f t="shared" si="79"/>
        <v>#N/A</v>
      </c>
      <c r="CJ173" s="40" t="e">
        <f t="shared" si="80"/>
        <v>#N/A</v>
      </c>
      <c r="CK173" s="40" t="e">
        <f t="shared" si="81"/>
        <v>#N/A</v>
      </c>
      <c r="CL173" s="40" t="e">
        <f t="shared" si="82"/>
        <v>#N/A</v>
      </c>
      <c r="CM173" s="40" t="e">
        <f t="shared" si="83"/>
        <v>#N/A</v>
      </c>
      <c r="CN173" s="40" t="e">
        <f t="shared" si="84"/>
        <v>#N/A</v>
      </c>
      <c r="CO173" s="40" t="e">
        <f t="shared" si="85"/>
        <v>#N/A</v>
      </c>
      <c r="CP173" s="40" t="e">
        <f t="shared" si="86"/>
        <v>#N/A</v>
      </c>
      <c r="CR173" s="11"/>
      <c r="CS173" s="40"/>
    </row>
    <row r="174" spans="3:97">
      <c r="C174" s="150" t="s">
        <v>372</v>
      </c>
      <c r="D174" s="151" t="s">
        <v>373</v>
      </c>
      <c r="E174" s="159">
        <v>0.29541826102977337</v>
      </c>
      <c r="F174" s="159">
        <v>0.29702044996277055</v>
      </c>
      <c r="G174" s="159">
        <v>0.30142649498365326</v>
      </c>
      <c r="H174" s="159">
        <v>0.30728770261727589</v>
      </c>
      <c r="I174" s="159">
        <v>0.31688798988167527</v>
      </c>
      <c r="J174" s="159">
        <v>0.33364410996291954</v>
      </c>
      <c r="K174" s="159">
        <v>0.35394404472930596</v>
      </c>
      <c r="L174" s="159">
        <v>0.36901811966205478</v>
      </c>
      <c r="M174" s="159">
        <v>0.37475314231079937</v>
      </c>
      <c r="N174" s="159">
        <v>0.38073516751047237</v>
      </c>
      <c r="O174" s="159">
        <v>0.38959760408040245</v>
      </c>
      <c r="P174" s="159">
        <v>0.41706954163989768</v>
      </c>
      <c r="Q174" s="159">
        <v>0.4363607246357411</v>
      </c>
      <c r="R174" s="159">
        <v>0.44680062543166721</v>
      </c>
      <c r="S174" s="159">
        <v>0.45287113214428326</v>
      </c>
      <c r="T174" s="159">
        <v>0.44802381176300804</v>
      </c>
      <c r="U174" s="14">
        <v>1</v>
      </c>
      <c r="AE174" s="7">
        <v>6.9748165842644996</v>
      </c>
      <c r="AF174" s="7">
        <v>6.7778412929223419</v>
      </c>
      <c r="AG174" s="7">
        <v>6.7807566684277862</v>
      </c>
      <c r="AH174" s="7">
        <v>6.8188959547794763</v>
      </c>
      <c r="AI174" s="7">
        <v>6.8424092255175202</v>
      </c>
      <c r="AJ174" s="7">
        <v>6.9101140147258802</v>
      </c>
      <c r="AK174" s="7">
        <v>6.9959808267640389</v>
      </c>
      <c r="AL174" s="7">
        <v>7.0722825893721444</v>
      </c>
      <c r="AM174" s="7">
        <v>7.1585693443908003</v>
      </c>
      <c r="AN174" s="7">
        <v>7.2477898868428126</v>
      </c>
      <c r="AO174" s="7">
        <v>7.2999756479802542</v>
      </c>
      <c r="AP174" s="7">
        <v>7.3537261901796693</v>
      </c>
      <c r="AQ174" s="7">
        <v>7.4138111182800515</v>
      </c>
      <c r="AR174" s="7">
        <v>7.473816218058813</v>
      </c>
      <c r="AS174" s="7">
        <v>7.4904044363792144</v>
      </c>
      <c r="AT174" s="7">
        <v>7.5440932118582564</v>
      </c>
      <c r="AW174" s="11" t="s">
        <v>373</v>
      </c>
      <c r="AX174" s="165" t="e">
        <f t="shared" si="87"/>
        <v>#N/A</v>
      </c>
      <c r="AY174" s="8" t="e">
        <f t="shared" si="88"/>
        <v>#N/A</v>
      </c>
      <c r="BA174" s="11" t="s">
        <v>212</v>
      </c>
      <c r="BB174" s="8" t="e">
        <v>#N/A</v>
      </c>
      <c r="BC174" s="8" t="e">
        <v>#N/A</v>
      </c>
      <c r="BF174" s="31" t="s">
        <v>372</v>
      </c>
      <c r="BG174" s="32" t="s">
        <v>373</v>
      </c>
      <c r="BH174" s="40">
        <f t="shared" si="70"/>
        <v>0.39109718478608568</v>
      </c>
      <c r="BI174" s="40">
        <f t="shared" si="70"/>
        <v>0.37464974795901551</v>
      </c>
      <c r="BJ174" s="40">
        <f t="shared" si="70"/>
        <v>0.37489318181372011</v>
      </c>
      <c r="BK174" s="40">
        <f t="shared" si="70"/>
        <v>0.37807781222408632</v>
      </c>
      <c r="BL174" s="40">
        <f t="shared" si="70"/>
        <v>0.38004117033071294</v>
      </c>
      <c r="BM174" s="40">
        <f t="shared" si="70"/>
        <v>0.38569452022961104</v>
      </c>
      <c r="BN174" s="40">
        <f t="shared" si="70"/>
        <v>0.39286439903479731</v>
      </c>
      <c r="BO174" s="40">
        <f t="shared" si="70"/>
        <v>0.3992355962125741</v>
      </c>
      <c r="BP174" s="40">
        <f t="shared" si="70"/>
        <v>0.40644054025663179</v>
      </c>
      <c r="BQ174" s="40">
        <f t="shared" si="70"/>
        <v>0.41389045555137483</v>
      </c>
      <c r="BR174" s="40">
        <f t="shared" si="70"/>
        <v>0.41824796660635122</v>
      </c>
      <c r="BS174" s="40">
        <f t="shared" si="70"/>
        <v>0.42273613688000244</v>
      </c>
      <c r="BT174" s="40">
        <f t="shared" si="70"/>
        <v>0.4277532283763843</v>
      </c>
      <c r="BU174" s="40">
        <f t="shared" si="70"/>
        <v>0.43276365420791085</v>
      </c>
      <c r="BV174" s="40">
        <f t="shared" si="89"/>
        <v>0.43414877043766442</v>
      </c>
      <c r="BW174" s="40">
        <f t="shared" si="89"/>
        <v>0.43863178319016438</v>
      </c>
      <c r="BY174" s="31" t="s">
        <v>372</v>
      </c>
      <c r="BZ174" s="32" t="s">
        <v>373</v>
      </c>
      <c r="CA174" s="40">
        <f t="shared" si="71"/>
        <v>-9.5678923756312317E-2</v>
      </c>
      <c r="CB174" s="40">
        <f t="shared" si="72"/>
        <v>-7.7629297996244961E-2</v>
      </c>
      <c r="CC174" s="40">
        <f t="shared" si="73"/>
        <v>-7.3466686830066852E-2</v>
      </c>
      <c r="CD174" s="40">
        <f t="shared" si="74"/>
        <v>-7.0790109606810425E-2</v>
      </c>
      <c r="CE174" s="40">
        <f t="shared" si="75"/>
        <v>-6.3153180449037671E-2</v>
      </c>
      <c r="CF174" s="40">
        <f t="shared" si="76"/>
        <v>-5.2050410266691494E-2</v>
      </c>
      <c r="CG174" s="40">
        <f t="shared" si="77"/>
        <v>-3.8920354305491345E-2</v>
      </c>
      <c r="CH174" s="40">
        <f t="shared" si="78"/>
        <v>-3.0217476550519318E-2</v>
      </c>
      <c r="CI174" s="40">
        <f t="shared" si="79"/>
        <v>-3.1687397945832418E-2</v>
      </c>
      <c r="CJ174" s="40">
        <f t="shared" si="80"/>
        <v>-3.3155288040902453E-2</v>
      </c>
      <c r="CK174" s="40">
        <f t="shared" si="81"/>
        <v>-2.8650362525948769E-2</v>
      </c>
      <c r="CL174" s="40">
        <f t="shared" si="82"/>
        <v>-5.6665952401047659E-3</v>
      </c>
      <c r="CM174" s="40">
        <f t="shared" si="83"/>
        <v>8.6074962593568061E-3</v>
      </c>
      <c r="CN174" s="40">
        <f t="shared" si="84"/>
        <v>1.4036971223756356E-2</v>
      </c>
      <c r="CO174" s="40">
        <f t="shared" si="85"/>
        <v>1.872236170661884E-2</v>
      </c>
      <c r="CP174" s="40">
        <f t="shared" si="86"/>
        <v>9.3920285728436581E-3</v>
      </c>
      <c r="CR174" s="11"/>
      <c r="CS174" s="40"/>
    </row>
    <row r="175" spans="3:97">
      <c r="C175" s="150" t="s">
        <v>374</v>
      </c>
      <c r="D175" s="151" t="s">
        <v>375</v>
      </c>
      <c r="E175" s="159" t="e">
        <v>#N/A</v>
      </c>
      <c r="F175" s="159" t="e">
        <v>#N/A</v>
      </c>
      <c r="G175" s="159" t="e">
        <v>#N/A</v>
      </c>
      <c r="H175" s="159" t="e">
        <v>#N/A</v>
      </c>
      <c r="I175" s="159" t="e">
        <v>#N/A</v>
      </c>
      <c r="J175" s="159" t="e">
        <v>#N/A</v>
      </c>
      <c r="K175" s="159" t="e">
        <v>#N/A</v>
      </c>
      <c r="L175" s="159" t="e">
        <v>#N/A</v>
      </c>
      <c r="M175" s="159" t="e">
        <v>#N/A</v>
      </c>
      <c r="N175" s="159" t="e">
        <v>#N/A</v>
      </c>
      <c r="O175" s="159" t="e">
        <v>#N/A</v>
      </c>
      <c r="P175" s="159" t="e">
        <v>#N/A</v>
      </c>
      <c r="Q175" s="159" t="e">
        <v>#N/A</v>
      </c>
      <c r="R175" s="159" t="e">
        <v>#N/A</v>
      </c>
      <c r="S175" s="159" t="e">
        <v>#N/A</v>
      </c>
      <c r="T175" s="159" t="e">
        <v>#N/A</v>
      </c>
      <c r="U175" s="14">
        <v>1</v>
      </c>
      <c r="AE175" s="7">
        <v>6.6826739299808127</v>
      </c>
      <c r="AF175" s="7">
        <v>6.69910447798968</v>
      </c>
      <c r="AG175" s="7">
        <v>6.7074555562221319</v>
      </c>
      <c r="AH175" s="7">
        <v>6.7186376518855297</v>
      </c>
      <c r="AI175" s="7">
        <v>6.7408864976733724</v>
      </c>
      <c r="AJ175" s="7">
        <v>6.763645465762151</v>
      </c>
      <c r="AK175" s="7">
        <v>6.7960161254557532</v>
      </c>
      <c r="AL175" s="7">
        <v>6.8389586691220039</v>
      </c>
      <c r="AM175" s="7">
        <v>6.8783964565710214</v>
      </c>
      <c r="AN175" s="7">
        <v>6.9267314939193581</v>
      </c>
      <c r="AO175" s="7">
        <v>6.9703310900844002</v>
      </c>
      <c r="AP175" s="7">
        <v>7.007553835237494</v>
      </c>
      <c r="AQ175" s="7">
        <v>7.0481840353184966</v>
      </c>
      <c r="AR175" s="7">
        <v>7.0911358341795383</v>
      </c>
      <c r="AS175" s="7">
        <v>7.1205435855291874</v>
      </c>
      <c r="AT175" s="7">
        <v>7.1539274886746425</v>
      </c>
      <c r="AW175" s="11" t="s">
        <v>375</v>
      </c>
      <c r="AX175" s="165" t="e">
        <f t="shared" si="87"/>
        <v>#N/A</v>
      </c>
      <c r="AY175" s="8" t="e">
        <f t="shared" si="88"/>
        <v>#N/A</v>
      </c>
      <c r="BA175" s="11" t="s">
        <v>231</v>
      </c>
      <c r="BB175" s="8" t="e">
        <v>#N/A</v>
      </c>
      <c r="BC175" s="8" t="e">
        <v>#N/A</v>
      </c>
      <c r="BF175" s="31" t="s">
        <v>374</v>
      </c>
      <c r="BG175" s="32" t="s">
        <v>375</v>
      </c>
      <c r="BH175" s="40">
        <f t="shared" si="70"/>
        <v>0.3667032731533979</v>
      </c>
      <c r="BI175" s="40">
        <f t="shared" si="70"/>
        <v>0.36807522391213832</v>
      </c>
      <c r="BJ175" s="40">
        <f t="shared" si="70"/>
        <v>0.36877253894454798</v>
      </c>
      <c r="BK175" s="40">
        <f t="shared" si="70"/>
        <v>0.36970624393244178</v>
      </c>
      <c r="BL175" s="40">
        <f t="shared" si="70"/>
        <v>0.37156402255572663</v>
      </c>
      <c r="BM175" s="40">
        <f t="shared" si="70"/>
        <v>0.3734643963911396</v>
      </c>
      <c r="BN175" s="40">
        <f t="shared" si="70"/>
        <v>0.37616734647555539</v>
      </c>
      <c r="BO175" s="40">
        <f t="shared" si="70"/>
        <v>0.37975304887168737</v>
      </c>
      <c r="BP175" s="40">
        <f t="shared" si="70"/>
        <v>0.38304610412368034</v>
      </c>
      <c r="BQ175" s="40">
        <f t="shared" si="70"/>
        <v>0.38708207974226638</v>
      </c>
      <c r="BR175" s="40">
        <f t="shared" si="70"/>
        <v>0.39072264602204743</v>
      </c>
      <c r="BS175" s="40">
        <f t="shared" si="70"/>
        <v>0.39383074524233075</v>
      </c>
      <c r="BT175" s="40">
        <f t="shared" si="70"/>
        <v>0.39722336694909444</v>
      </c>
      <c r="BU175" s="40">
        <f t="shared" si="70"/>
        <v>0.4008098421539914</v>
      </c>
      <c r="BV175" s="40">
        <f t="shared" si="89"/>
        <v>0.40326538939168721</v>
      </c>
      <c r="BW175" s="40">
        <f t="shared" si="89"/>
        <v>0.40605294530433267</v>
      </c>
      <c r="BY175" s="31" t="s">
        <v>374</v>
      </c>
      <c r="BZ175" s="32" t="s">
        <v>375</v>
      </c>
      <c r="CA175" s="40" t="e">
        <f t="shared" si="71"/>
        <v>#N/A</v>
      </c>
      <c r="CB175" s="40" t="e">
        <f t="shared" si="72"/>
        <v>#N/A</v>
      </c>
      <c r="CC175" s="40" t="e">
        <f t="shared" si="73"/>
        <v>#N/A</v>
      </c>
      <c r="CD175" s="40" t="e">
        <f t="shared" si="74"/>
        <v>#N/A</v>
      </c>
      <c r="CE175" s="40" t="e">
        <f t="shared" si="75"/>
        <v>#N/A</v>
      </c>
      <c r="CF175" s="40" t="e">
        <f t="shared" si="76"/>
        <v>#N/A</v>
      </c>
      <c r="CG175" s="40" t="e">
        <f t="shared" si="77"/>
        <v>#N/A</v>
      </c>
      <c r="CH175" s="40" t="e">
        <f t="shared" si="78"/>
        <v>#N/A</v>
      </c>
      <c r="CI175" s="40" t="e">
        <f t="shared" si="79"/>
        <v>#N/A</v>
      </c>
      <c r="CJ175" s="40" t="e">
        <f t="shared" si="80"/>
        <v>#N/A</v>
      </c>
      <c r="CK175" s="40" t="e">
        <f t="shared" si="81"/>
        <v>#N/A</v>
      </c>
      <c r="CL175" s="40" t="e">
        <f t="shared" si="82"/>
        <v>#N/A</v>
      </c>
      <c r="CM175" s="40" t="e">
        <f t="shared" si="83"/>
        <v>#N/A</v>
      </c>
      <c r="CN175" s="40" t="e">
        <f t="shared" si="84"/>
        <v>#N/A</v>
      </c>
      <c r="CO175" s="40" t="e">
        <f t="shared" si="85"/>
        <v>#N/A</v>
      </c>
      <c r="CP175" s="40" t="e">
        <f t="shared" si="86"/>
        <v>#N/A</v>
      </c>
      <c r="CR175" s="11"/>
      <c r="CS175" s="40"/>
    </row>
    <row r="176" spans="3:97">
      <c r="C176" s="150" t="s">
        <v>376</v>
      </c>
      <c r="D176" s="151" t="s">
        <v>377</v>
      </c>
      <c r="E176" s="159" t="e">
        <v>#N/A</v>
      </c>
      <c r="F176" s="159" t="e">
        <v>#N/A</v>
      </c>
      <c r="G176" s="159" t="e">
        <v>#N/A</v>
      </c>
      <c r="H176" s="159" t="e">
        <v>#N/A</v>
      </c>
      <c r="I176" s="159" t="e">
        <v>#N/A</v>
      </c>
      <c r="J176" s="159" t="e">
        <v>#N/A</v>
      </c>
      <c r="K176" s="159" t="e">
        <v>#N/A</v>
      </c>
      <c r="L176" s="159" t="e">
        <v>#N/A</v>
      </c>
      <c r="M176" s="159" t="e">
        <v>#N/A</v>
      </c>
      <c r="N176" s="159" t="e">
        <v>#N/A</v>
      </c>
      <c r="O176" s="159" t="e">
        <v>#N/A</v>
      </c>
      <c r="P176" s="159" t="e">
        <v>#N/A</v>
      </c>
      <c r="Q176" s="159" t="e">
        <v>#N/A</v>
      </c>
      <c r="R176" s="159" t="e">
        <v>#N/A</v>
      </c>
      <c r="S176" s="159" t="e">
        <v>#N/A</v>
      </c>
      <c r="T176" s="159" t="e">
        <v>#N/A</v>
      </c>
      <c r="U176" s="14">
        <v>2</v>
      </c>
      <c r="AE176" s="7">
        <v>8.6384376837798627</v>
      </c>
      <c r="AF176" s="7">
        <v>8.6878153864122591</v>
      </c>
      <c r="AG176" s="7">
        <v>8.6673986828128005</v>
      </c>
      <c r="AH176" s="7">
        <v>8.5502027133791092</v>
      </c>
      <c r="AI176" s="7">
        <v>8.5868240403340614</v>
      </c>
      <c r="AJ176" s="7">
        <v>8.6248099416368884</v>
      </c>
      <c r="AK176" s="7">
        <v>8.6359677379113968</v>
      </c>
      <c r="AL176" s="7">
        <v>8.6760488548543542</v>
      </c>
      <c r="AM176" s="7">
        <v>8.7327199991547069</v>
      </c>
      <c r="AN176" s="7">
        <v>8.7825843785425324</v>
      </c>
      <c r="AO176" s="7">
        <v>8.817436476037356</v>
      </c>
      <c r="AP176" s="7">
        <v>8.8591462932397569</v>
      </c>
      <c r="AQ176" s="7">
        <v>8.9001916985195848</v>
      </c>
      <c r="AR176" s="7">
        <v>8.9184631584958716</v>
      </c>
      <c r="AS176" s="7">
        <v>8.8901406517594381</v>
      </c>
      <c r="AT176" s="7">
        <v>8.9140664509858105</v>
      </c>
      <c r="AW176" s="11" t="s">
        <v>377</v>
      </c>
      <c r="AX176" s="165">
        <f t="shared" si="87"/>
        <v>5.0552329239006155E-2</v>
      </c>
      <c r="AY176" s="8">
        <f t="shared" si="88"/>
        <v>0.20556146192862293</v>
      </c>
      <c r="BA176" s="11" t="s">
        <v>233</v>
      </c>
      <c r="BB176" s="8" t="e">
        <v>#DIV/0!</v>
      </c>
      <c r="BC176" s="8" t="e">
        <v>#DIV/0!</v>
      </c>
      <c r="BF176" s="31" t="s">
        <v>376</v>
      </c>
      <c r="BG176" s="32" t="s">
        <v>377</v>
      </c>
      <c r="BH176" s="40">
        <f t="shared" si="70"/>
        <v>0.5300095465956185</v>
      </c>
      <c r="BI176" s="40">
        <f t="shared" si="70"/>
        <v>0.53413258476542369</v>
      </c>
      <c r="BJ176" s="40">
        <f t="shared" si="70"/>
        <v>0.53242779001486884</v>
      </c>
      <c r="BK176" s="40">
        <f t="shared" si="70"/>
        <v>0.52264192656715558</v>
      </c>
      <c r="BL176" s="40">
        <f t="shared" si="70"/>
        <v>0.52569980736789412</v>
      </c>
      <c r="BM176" s="40">
        <f t="shared" si="70"/>
        <v>0.52887163012668015</v>
      </c>
      <c r="BN176" s="40">
        <f t="shared" si="70"/>
        <v>0.52980330611560167</v>
      </c>
      <c r="BO176" s="40">
        <f t="shared" si="70"/>
        <v>0.53315007938033854</v>
      </c>
      <c r="BP176" s="40">
        <f t="shared" si="70"/>
        <v>0.53788211992941803</v>
      </c>
      <c r="BQ176" s="40">
        <f t="shared" si="70"/>
        <v>0.54204579560830146</v>
      </c>
      <c r="BR176" s="40">
        <f t="shared" si="70"/>
        <v>0.54495594574911921</v>
      </c>
      <c r="BS176" s="40">
        <f t="shared" si="70"/>
        <v>0.5484387154855197</v>
      </c>
      <c r="BT176" s="40">
        <f t="shared" si="70"/>
        <v>0.55186600682638531</v>
      </c>
      <c r="BU176" s="40">
        <f t="shared" si="70"/>
        <v>0.55339167373440534</v>
      </c>
      <c r="BV176" s="40">
        <f t="shared" si="89"/>
        <v>0.55102674442191313</v>
      </c>
      <c r="BW176" s="40">
        <f t="shared" si="89"/>
        <v>0.55302454865731521</v>
      </c>
      <c r="BY176" s="31" t="s">
        <v>376</v>
      </c>
      <c r="BZ176" s="32" t="s">
        <v>377</v>
      </c>
      <c r="CA176" s="40" t="e">
        <f t="shared" si="71"/>
        <v>#N/A</v>
      </c>
      <c r="CB176" s="40" t="e">
        <f t="shared" si="72"/>
        <v>#N/A</v>
      </c>
      <c r="CC176" s="40" t="e">
        <f t="shared" si="73"/>
        <v>#N/A</v>
      </c>
      <c r="CD176" s="40" t="e">
        <f t="shared" si="74"/>
        <v>#N/A</v>
      </c>
      <c r="CE176" s="40" t="e">
        <f t="shared" si="75"/>
        <v>#N/A</v>
      </c>
      <c r="CF176" s="40" t="e">
        <f t="shared" si="76"/>
        <v>#N/A</v>
      </c>
      <c r="CG176" s="40" t="e">
        <f t="shared" si="77"/>
        <v>#N/A</v>
      </c>
      <c r="CH176" s="40" t="e">
        <f t="shared" si="78"/>
        <v>#N/A</v>
      </c>
      <c r="CI176" s="40" t="e">
        <f t="shared" si="79"/>
        <v>#N/A</v>
      </c>
      <c r="CJ176" s="40" t="e">
        <f t="shared" si="80"/>
        <v>#N/A</v>
      </c>
      <c r="CK176" s="40" t="e">
        <f t="shared" si="81"/>
        <v>#N/A</v>
      </c>
      <c r="CL176" s="40" t="e">
        <f t="shared" si="82"/>
        <v>#N/A</v>
      </c>
      <c r="CM176" s="40" t="e">
        <f t="shared" si="83"/>
        <v>#N/A</v>
      </c>
      <c r="CN176" s="40" t="e">
        <f t="shared" si="84"/>
        <v>#N/A</v>
      </c>
      <c r="CO176" s="40" t="e">
        <f t="shared" si="85"/>
        <v>#N/A</v>
      </c>
      <c r="CP176" s="40" t="e">
        <f t="shared" si="86"/>
        <v>#N/A</v>
      </c>
      <c r="CR176" s="11"/>
      <c r="CS176" s="40"/>
    </row>
    <row r="177" spans="3:97">
      <c r="C177" s="150" t="s">
        <v>378</v>
      </c>
      <c r="D177" s="151" t="s">
        <v>379</v>
      </c>
      <c r="E177" s="159">
        <v>0.42867344900040882</v>
      </c>
      <c r="F177" s="159">
        <v>0.43375792971967875</v>
      </c>
      <c r="G177" s="159">
        <v>0.43884241043894862</v>
      </c>
      <c r="H177" s="159">
        <v>0.44392689115821843</v>
      </c>
      <c r="I177" s="159">
        <v>0.44901137187748835</v>
      </c>
      <c r="J177" s="159">
        <v>0.45409585259675816</v>
      </c>
      <c r="K177" s="159">
        <v>0.45167235241744946</v>
      </c>
      <c r="L177" s="159">
        <v>0.44924885223814082</v>
      </c>
      <c r="M177" s="159">
        <v>0.47033855919717016</v>
      </c>
      <c r="N177" s="159">
        <v>0.46882669331837629</v>
      </c>
      <c r="O177" s="159">
        <v>0.46237889528904946</v>
      </c>
      <c r="P177" s="159">
        <v>0.44089049602581221</v>
      </c>
      <c r="Q177" s="159">
        <v>0.44836216765606657</v>
      </c>
      <c r="R177" s="159">
        <v>0.47087503237674971</v>
      </c>
      <c r="S177" s="159">
        <v>0.47631748167842636</v>
      </c>
      <c r="T177" s="159">
        <v>0.44808914673604472</v>
      </c>
      <c r="U177" s="14">
        <v>1</v>
      </c>
      <c r="AE177" s="7">
        <v>5.868837096653726</v>
      </c>
      <c r="AF177" s="7">
        <v>5.899296304138435</v>
      </c>
      <c r="AG177" s="7">
        <v>5.9297555116231431</v>
      </c>
      <c r="AH177" s="7">
        <v>5.9602147191078521</v>
      </c>
      <c r="AI177" s="7">
        <v>5.9906739265925602</v>
      </c>
      <c r="AJ177" s="7">
        <v>6.0211331340772691</v>
      </c>
      <c r="AK177" s="7">
        <v>6.0515923415619781</v>
      </c>
      <c r="AL177" s="7">
        <v>6.0820515490466862</v>
      </c>
      <c r="AM177" s="7">
        <v>6.1125107565313952</v>
      </c>
      <c r="AN177" s="7">
        <v>6.1429699640161033</v>
      </c>
      <c r="AO177" s="7">
        <v>6.1734291715008123</v>
      </c>
      <c r="AP177" s="7">
        <v>6.2038883789855204</v>
      </c>
      <c r="AQ177" s="7">
        <v>6.2343475864702294</v>
      </c>
      <c r="AR177" s="7">
        <v>6.2648067939549374</v>
      </c>
      <c r="AS177" s="7">
        <v>6.2952660014396464</v>
      </c>
      <c r="AT177" s="7">
        <v>6.3251677466095142</v>
      </c>
      <c r="AW177" s="11" t="s">
        <v>379</v>
      </c>
      <c r="AX177" s="165">
        <f t="shared" si="87"/>
        <v>7.3604855197157801E-2</v>
      </c>
      <c r="AY177" s="8">
        <f t="shared" si="88"/>
        <v>0.46786386711255518</v>
      </c>
      <c r="BA177" s="11" t="s">
        <v>249</v>
      </c>
      <c r="BB177" s="8" t="e">
        <v>#N/A</v>
      </c>
      <c r="BC177" s="8" t="e">
        <v>#N/A</v>
      </c>
      <c r="BF177" s="31" t="s">
        <v>378</v>
      </c>
      <c r="BG177" s="32" t="s">
        <v>379</v>
      </c>
      <c r="BH177" s="40">
        <f t="shared" si="70"/>
        <v>0.29874789757058617</v>
      </c>
      <c r="BI177" s="40">
        <f t="shared" si="70"/>
        <v>0.30129124139555941</v>
      </c>
      <c r="BJ177" s="40">
        <f t="shared" si="70"/>
        <v>0.30383458522053253</v>
      </c>
      <c r="BK177" s="40">
        <f t="shared" si="70"/>
        <v>0.30637792904550565</v>
      </c>
      <c r="BL177" s="40">
        <f t="shared" si="70"/>
        <v>0.30892127287047877</v>
      </c>
      <c r="BM177" s="40">
        <f t="shared" si="70"/>
        <v>0.311464616695452</v>
      </c>
      <c r="BN177" s="40">
        <f t="shared" si="70"/>
        <v>0.31400796052042512</v>
      </c>
      <c r="BO177" s="40">
        <f t="shared" si="70"/>
        <v>0.31655130434539835</v>
      </c>
      <c r="BP177" s="40">
        <f t="shared" si="70"/>
        <v>0.31909464817037148</v>
      </c>
      <c r="BQ177" s="40">
        <f t="shared" si="70"/>
        <v>0.3216379919953446</v>
      </c>
      <c r="BR177" s="40">
        <f t="shared" si="70"/>
        <v>0.32418133582031783</v>
      </c>
      <c r="BS177" s="40">
        <f t="shared" si="70"/>
        <v>0.32672467964529095</v>
      </c>
      <c r="BT177" s="40">
        <f t="shared" si="70"/>
        <v>0.32926802347026418</v>
      </c>
      <c r="BU177" s="40">
        <f t="shared" si="70"/>
        <v>0.3318113672952373</v>
      </c>
      <c r="BV177" s="40">
        <f t="shared" si="89"/>
        <v>0.33435471112021053</v>
      </c>
      <c r="BW177" s="40">
        <f t="shared" si="89"/>
        <v>0.33685150684189447</v>
      </c>
      <c r="BY177" s="31" t="s">
        <v>378</v>
      </c>
      <c r="BZ177" s="32" t="s">
        <v>379</v>
      </c>
      <c r="CA177" s="40">
        <f t="shared" si="71"/>
        <v>0.12992555142982265</v>
      </c>
      <c r="CB177" s="40">
        <f t="shared" si="72"/>
        <v>0.13246668832411934</v>
      </c>
      <c r="CC177" s="40">
        <f t="shared" si="73"/>
        <v>0.13500782521841609</v>
      </c>
      <c r="CD177" s="40">
        <f t="shared" si="74"/>
        <v>0.13754896211271278</v>
      </c>
      <c r="CE177" s="40">
        <f t="shared" si="75"/>
        <v>0.14009009900700958</v>
      </c>
      <c r="CF177" s="40">
        <f t="shared" si="76"/>
        <v>0.14263123590130616</v>
      </c>
      <c r="CG177" s="40">
        <f t="shared" si="77"/>
        <v>0.13766439189702434</v>
      </c>
      <c r="CH177" s="40">
        <f t="shared" si="78"/>
        <v>0.13269754789274246</v>
      </c>
      <c r="CI177" s="40">
        <f t="shared" si="79"/>
        <v>0.15124391102679868</v>
      </c>
      <c r="CJ177" s="40">
        <f t="shared" si="80"/>
        <v>0.14718870132303169</v>
      </c>
      <c r="CK177" s="40">
        <f t="shared" si="81"/>
        <v>0.13819755946873163</v>
      </c>
      <c r="CL177" s="40">
        <f t="shared" si="82"/>
        <v>0.11416581638052126</v>
      </c>
      <c r="CM177" s="40">
        <f t="shared" si="83"/>
        <v>0.11909414418580239</v>
      </c>
      <c r="CN177" s="40">
        <f t="shared" si="84"/>
        <v>0.13906366508151241</v>
      </c>
      <c r="CO177" s="40">
        <f t="shared" si="85"/>
        <v>0.14196277055821582</v>
      </c>
      <c r="CP177" s="40">
        <f t="shared" si="86"/>
        <v>0.11123763989415025</v>
      </c>
      <c r="CR177" s="11"/>
      <c r="CS177" s="40"/>
    </row>
    <row r="178" spans="3:97">
      <c r="C178" s="150" t="s">
        <v>380</v>
      </c>
      <c r="D178" s="151" t="s">
        <v>381</v>
      </c>
      <c r="E178" s="159">
        <v>0.35142321602704774</v>
      </c>
      <c r="F178" s="159">
        <v>0.35608647447731034</v>
      </c>
      <c r="G178" s="159">
        <v>0.3685454234400054</v>
      </c>
      <c r="H178" s="159">
        <v>0.38105484333469342</v>
      </c>
      <c r="I178" s="159">
        <v>0.39129745457629433</v>
      </c>
      <c r="J178" s="159">
        <v>0.38814423740698401</v>
      </c>
      <c r="K178" s="159">
        <v>0.3824296025677304</v>
      </c>
      <c r="L178" s="159">
        <v>0.3828262163039679</v>
      </c>
      <c r="M178" s="159">
        <v>0.37893494812536277</v>
      </c>
      <c r="N178" s="159">
        <v>0.37886311159143427</v>
      </c>
      <c r="O178" s="159">
        <v>0.36287577724107917</v>
      </c>
      <c r="P178" s="159">
        <v>0.37326878015542109</v>
      </c>
      <c r="Q178" s="159">
        <v>0.39189369486835623</v>
      </c>
      <c r="R178" s="159">
        <v>0.40235016696172027</v>
      </c>
      <c r="S178" s="159">
        <v>0.40632155584526602</v>
      </c>
      <c r="T178" s="159">
        <v>0.39599164879092186</v>
      </c>
      <c r="U178" s="14">
        <v>1</v>
      </c>
      <c r="AE178" s="7">
        <v>6.6313629137700714</v>
      </c>
      <c r="AF178" s="7">
        <v>6.6843031264300805</v>
      </c>
      <c r="AG178" s="7">
        <v>6.7839903818013187</v>
      </c>
      <c r="AH178" s="7">
        <v>6.7249635125187703</v>
      </c>
      <c r="AI178" s="7">
        <v>6.7148444554188869</v>
      </c>
      <c r="AJ178" s="7">
        <v>6.6748592193336371</v>
      </c>
      <c r="AK178" s="7">
        <v>6.6436942298548791</v>
      </c>
      <c r="AL178" s="7">
        <v>6.6569628809936789</v>
      </c>
      <c r="AM178" s="7">
        <v>6.6578395561989323</v>
      </c>
      <c r="AN178" s="7">
        <v>6.6622383422749678</v>
      </c>
      <c r="AO178" s="7">
        <v>6.6490226525314835</v>
      </c>
      <c r="AP178" s="7">
        <v>6.6620976551532216</v>
      </c>
      <c r="AQ178" s="7">
        <v>6.6559135144103152</v>
      </c>
      <c r="AR178" s="7">
        <v>6.6489682840753881</v>
      </c>
      <c r="AS178" s="7">
        <v>6.6491884154875729</v>
      </c>
      <c r="AT178" s="7">
        <v>6.6447949531368238</v>
      </c>
      <c r="AW178" s="11" t="s">
        <v>381</v>
      </c>
      <c r="AX178" s="165">
        <f t="shared" si="87"/>
        <v>-0.49909273102016655</v>
      </c>
      <c r="AY178" s="8">
        <f t="shared" si="88"/>
        <v>0.27749539513030719</v>
      </c>
      <c r="BA178" s="11" t="s">
        <v>261</v>
      </c>
      <c r="BB178" s="8" t="e">
        <v>#N/A</v>
      </c>
      <c r="BC178" s="8" t="e">
        <v>#N/A</v>
      </c>
      <c r="BF178" s="31" t="s">
        <v>380</v>
      </c>
      <c r="BG178" s="32" t="s">
        <v>381</v>
      </c>
      <c r="BH178" s="40">
        <f t="shared" si="70"/>
        <v>0.36241880329980092</v>
      </c>
      <c r="BI178" s="40">
        <f t="shared" si="70"/>
        <v>0.3668393110569117</v>
      </c>
      <c r="BJ178" s="40">
        <f t="shared" si="70"/>
        <v>0.37516319688041011</v>
      </c>
      <c r="BK178" s="40">
        <f t="shared" si="70"/>
        <v>0.37023445329531735</v>
      </c>
      <c r="BL178" s="40">
        <f t="shared" si="70"/>
        <v>0.36938951202747705</v>
      </c>
      <c r="BM178" s="40">
        <f t="shared" si="70"/>
        <v>0.36605074481435873</v>
      </c>
      <c r="BN178" s="40">
        <f t="shared" si="70"/>
        <v>0.36344846819288246</v>
      </c>
      <c r="BO178" s="40">
        <f t="shared" si="70"/>
        <v>0.36455640056297223</v>
      </c>
      <c r="BP178" s="40">
        <f t="shared" si="70"/>
        <v>0.36462960294261082</v>
      </c>
      <c r="BQ178" s="40">
        <f t="shared" si="70"/>
        <v>0.36499690157995979</v>
      </c>
      <c r="BR178" s="40">
        <f t="shared" si="70"/>
        <v>0.36389339148637889</v>
      </c>
      <c r="BS178" s="40">
        <f t="shared" si="70"/>
        <v>0.36498515420529398</v>
      </c>
      <c r="BT178" s="40">
        <f t="shared" si="70"/>
        <v>0.36446877845326131</v>
      </c>
      <c r="BU178" s="40">
        <f t="shared" si="70"/>
        <v>0.36388885172029495</v>
      </c>
      <c r="BV178" s="40">
        <f t="shared" si="89"/>
        <v>0.36390723269321235</v>
      </c>
      <c r="BW178" s="40">
        <f t="shared" si="89"/>
        <v>0.36354037858692478</v>
      </c>
      <c r="BY178" s="31" t="s">
        <v>380</v>
      </c>
      <c r="BZ178" s="32" t="s">
        <v>381</v>
      </c>
      <c r="CA178" s="40">
        <f t="shared" si="71"/>
        <v>-1.0995587272753182E-2</v>
      </c>
      <c r="CB178" s="40">
        <f t="shared" si="72"/>
        <v>-1.0752836579601355E-2</v>
      </c>
      <c r="CC178" s="40">
        <f t="shared" si="73"/>
        <v>-6.6177734404047062E-3</v>
      </c>
      <c r="CD178" s="40">
        <f t="shared" si="74"/>
        <v>1.0820390039376071E-2</v>
      </c>
      <c r="CE178" s="40">
        <f t="shared" si="75"/>
        <v>2.1907942548817283E-2</v>
      </c>
      <c r="CF178" s="40">
        <f t="shared" si="76"/>
        <v>2.2093492592625275E-2</v>
      </c>
      <c r="CG178" s="40">
        <f t="shared" si="77"/>
        <v>1.8981134374847941E-2</v>
      </c>
      <c r="CH178" s="40">
        <f t="shared" si="78"/>
        <v>1.8269815740995676E-2</v>
      </c>
      <c r="CI178" s="40">
        <f t="shared" si="79"/>
        <v>1.430534518275195E-2</v>
      </c>
      <c r="CJ178" s="40">
        <f t="shared" si="80"/>
        <v>1.3866210011474478E-2</v>
      </c>
      <c r="CK178" s="40">
        <f t="shared" si="81"/>
        <v>-1.017614245299725E-3</v>
      </c>
      <c r="CL178" s="40">
        <f t="shared" si="82"/>
        <v>8.2836259501271048E-3</v>
      </c>
      <c r="CM178" s="40">
        <f t="shared" si="83"/>
        <v>2.7424916415094924E-2</v>
      </c>
      <c r="CN178" s="40">
        <f t="shared" si="84"/>
        <v>3.846131524142532E-2</v>
      </c>
      <c r="CO178" s="40">
        <f t="shared" si="85"/>
        <v>4.2414323152053679E-2</v>
      </c>
      <c r="CP178" s="40">
        <f t="shared" si="86"/>
        <v>3.2451270203997074E-2</v>
      </c>
      <c r="CR178" s="11"/>
      <c r="CS178" s="40"/>
    </row>
    <row r="179" spans="3:97">
      <c r="C179" s="150" t="s">
        <v>382</v>
      </c>
      <c r="D179" s="151" t="s">
        <v>383</v>
      </c>
      <c r="E179" s="159">
        <v>0.40374596660996476</v>
      </c>
      <c r="F179" s="159">
        <v>0.40867442881686655</v>
      </c>
      <c r="G179" s="159">
        <v>0.41371323030465018</v>
      </c>
      <c r="H179" s="159">
        <v>0.41886126884073616</v>
      </c>
      <c r="I179" s="159">
        <v>0.42798471743768507</v>
      </c>
      <c r="J179" s="159">
        <v>0.43927537889785429</v>
      </c>
      <c r="K179" s="159">
        <v>0.44334507464282907</v>
      </c>
      <c r="L179" s="159">
        <v>0.45211017887297517</v>
      </c>
      <c r="M179" s="159">
        <v>0.4615386936528007</v>
      </c>
      <c r="N179" s="159">
        <v>0.47857631241038878</v>
      </c>
      <c r="O179" s="159">
        <v>0.48325359598041084</v>
      </c>
      <c r="P179" s="159">
        <v>0.48538875663057118</v>
      </c>
      <c r="Q179" s="159">
        <v>0.4979055283849545</v>
      </c>
      <c r="R179" s="159">
        <v>0.50881364575765875</v>
      </c>
      <c r="S179" s="159">
        <v>0.50743470370265309</v>
      </c>
      <c r="T179" s="159">
        <v>0.50071283925737331</v>
      </c>
      <c r="U179" s="14">
        <v>2</v>
      </c>
      <c r="AE179" s="7">
        <v>8.1730018947721472</v>
      </c>
      <c r="AF179" s="7">
        <v>8.1688269111599787</v>
      </c>
      <c r="AG179" s="7">
        <v>8.1596130249731189</v>
      </c>
      <c r="AH179" s="7">
        <v>8.1885246034213264</v>
      </c>
      <c r="AI179" s="7">
        <v>8.2272344512808147</v>
      </c>
      <c r="AJ179" s="7">
        <v>8.2547044111789329</v>
      </c>
      <c r="AK179" s="7">
        <v>8.2843571197757768</v>
      </c>
      <c r="AL179" s="7">
        <v>8.3135911424213447</v>
      </c>
      <c r="AM179" s="7">
        <v>8.331561745905347</v>
      </c>
      <c r="AN179" s="7">
        <v>8.3344747640741712</v>
      </c>
      <c r="AO179" s="7">
        <v>8.318225794916442</v>
      </c>
      <c r="AP179" s="7">
        <v>8.3176625988316459</v>
      </c>
      <c r="AQ179" s="7">
        <v>8.3003950926698806</v>
      </c>
      <c r="AR179" s="7">
        <v>8.3156382919892309</v>
      </c>
      <c r="AS179" s="7">
        <v>8.3077125070980475</v>
      </c>
      <c r="AT179" s="7">
        <v>8.3199619810676229</v>
      </c>
      <c r="AW179" s="11" t="s">
        <v>383</v>
      </c>
      <c r="AX179" s="165">
        <f t="shared" si="87"/>
        <v>8.2703102613438481E-2</v>
      </c>
      <c r="AY179" s="8">
        <f t="shared" si="88"/>
        <v>0.11409391388749054</v>
      </c>
      <c r="BA179" s="11" t="s">
        <v>263</v>
      </c>
      <c r="BB179" s="8" t="e">
        <v>#DIV/0!</v>
      </c>
      <c r="BC179" s="8" t="e">
        <v>#DIV/0!</v>
      </c>
      <c r="BF179" s="31" t="s">
        <v>382</v>
      </c>
      <c r="BG179" s="32" t="s">
        <v>383</v>
      </c>
      <c r="BH179" s="40">
        <f t="shared" si="70"/>
        <v>0.49114565821347433</v>
      </c>
      <c r="BI179" s="40">
        <f t="shared" si="70"/>
        <v>0.49079704708185823</v>
      </c>
      <c r="BJ179" s="40">
        <f t="shared" si="70"/>
        <v>0.49002768758525539</v>
      </c>
      <c r="BK179" s="40">
        <f t="shared" si="70"/>
        <v>0.49244180438568075</v>
      </c>
      <c r="BL179" s="40">
        <f t="shared" si="70"/>
        <v>0.49567407668194807</v>
      </c>
      <c r="BM179" s="40">
        <f t="shared" si="70"/>
        <v>0.49796781833344095</v>
      </c>
      <c r="BN179" s="40">
        <f t="shared" si="70"/>
        <v>0.50044381950127736</v>
      </c>
      <c r="BO179" s="40">
        <f t="shared" si="70"/>
        <v>0.50288486039218228</v>
      </c>
      <c r="BP179" s="40">
        <f t="shared" si="70"/>
        <v>0.50438540578309654</v>
      </c>
      <c r="BQ179" s="40">
        <f t="shared" si="70"/>
        <v>0.50462864280019326</v>
      </c>
      <c r="BR179" s="40">
        <f t="shared" si="70"/>
        <v>0.50327185387552287</v>
      </c>
      <c r="BS179" s="40">
        <f t="shared" si="70"/>
        <v>0.50322482700244242</v>
      </c>
      <c r="BT179" s="40">
        <f t="shared" si="70"/>
        <v>0.50178299023793504</v>
      </c>
      <c r="BU179" s="40">
        <f t="shared" si="70"/>
        <v>0.50305579738110084</v>
      </c>
      <c r="BV179" s="40">
        <f t="shared" si="89"/>
        <v>0.50239399434268694</v>
      </c>
      <c r="BW179" s="40">
        <f t="shared" si="89"/>
        <v>0.50341682541914656</v>
      </c>
      <c r="BY179" s="31" t="s">
        <v>382</v>
      </c>
      <c r="BZ179" s="32" t="s">
        <v>383</v>
      </c>
      <c r="CA179" s="40">
        <f t="shared" si="71"/>
        <v>-8.7399691603509577E-2</v>
      </c>
      <c r="CB179" s="40">
        <f t="shared" si="72"/>
        <v>-8.2122618264991676E-2</v>
      </c>
      <c r="CC179" s="40">
        <f t="shared" si="73"/>
        <v>-7.6314457280605208E-2</v>
      </c>
      <c r="CD179" s="40">
        <f t="shared" si="74"/>
        <v>-7.3580535544944592E-2</v>
      </c>
      <c r="CE179" s="40">
        <f t="shared" si="75"/>
        <v>-6.7689359244263003E-2</v>
      </c>
      <c r="CF179" s="40">
        <f t="shared" si="76"/>
        <v>-5.8692439435586663E-2</v>
      </c>
      <c r="CG179" s="40">
        <f t="shared" si="77"/>
        <v>-5.7098744858448292E-2</v>
      </c>
      <c r="CH179" s="40">
        <f t="shared" si="78"/>
        <v>-5.077468151920711E-2</v>
      </c>
      <c r="CI179" s="40">
        <f t="shared" si="79"/>
        <v>-4.2846712130295839E-2</v>
      </c>
      <c r="CJ179" s="40">
        <f t="shared" si="80"/>
        <v>-2.6052330389804479E-2</v>
      </c>
      <c r="CK179" s="40">
        <f t="shared" si="81"/>
        <v>-2.0018257895112024E-2</v>
      </c>
      <c r="CL179" s="40">
        <f t="shared" si="82"/>
        <v>-1.7836070371871238E-2</v>
      </c>
      <c r="CM179" s="40">
        <f t="shared" si="83"/>
        <v>-3.877461852980546E-3</v>
      </c>
      <c r="CN179" s="40">
        <f t="shared" si="84"/>
        <v>5.7578483765579058E-3</v>
      </c>
      <c r="CO179" s="40">
        <f t="shared" si="85"/>
        <v>5.0407093599661446E-3</v>
      </c>
      <c r="CP179" s="40">
        <f t="shared" si="86"/>
        <v>-2.703986161773253E-3</v>
      </c>
      <c r="CR179" s="11"/>
      <c r="CS179" s="40"/>
    </row>
    <row r="180" spans="3:97">
      <c r="C180" s="150" t="s">
        <v>384</v>
      </c>
      <c r="D180" s="151" t="s">
        <v>385</v>
      </c>
      <c r="E180" s="159">
        <v>0.5756354179159564</v>
      </c>
      <c r="F180" s="159">
        <v>0.58219560400907244</v>
      </c>
      <c r="G180" s="159">
        <v>0.58211207240407059</v>
      </c>
      <c r="H180" s="159">
        <v>0.57512498493835607</v>
      </c>
      <c r="I180" s="159">
        <v>0.56934761726595551</v>
      </c>
      <c r="J180" s="159">
        <v>0.57705118959988277</v>
      </c>
      <c r="K180" s="159">
        <v>0.574904656406522</v>
      </c>
      <c r="L180" s="159">
        <v>0.56289028059044011</v>
      </c>
      <c r="M180" s="159">
        <v>0.55931552862176515</v>
      </c>
      <c r="N180" s="159">
        <v>0.59043529304889919</v>
      </c>
      <c r="O180" s="159">
        <v>0.60294380261767255</v>
      </c>
      <c r="P180" s="159">
        <v>0.60029227946078012</v>
      </c>
      <c r="Q180" s="159">
        <v>0.60854105249721935</v>
      </c>
      <c r="R180" s="159">
        <v>0.60659896941825331</v>
      </c>
      <c r="S180" s="159">
        <v>0.60169927548834878</v>
      </c>
      <c r="T180" s="159">
        <v>0.59387237770589452</v>
      </c>
      <c r="U180" s="14">
        <v>4</v>
      </c>
      <c r="AE180" s="7">
        <v>9.3185980798443797</v>
      </c>
      <c r="AF180" s="7">
        <v>9.3514862937701722</v>
      </c>
      <c r="AG180" s="7">
        <v>9.3730136510714015</v>
      </c>
      <c r="AH180" s="7">
        <v>9.4432280795996011</v>
      </c>
      <c r="AI180" s="7">
        <v>9.4819458594619483</v>
      </c>
      <c r="AJ180" s="7">
        <v>9.5374808926465917</v>
      </c>
      <c r="AK180" s="7">
        <v>9.5738356849897084</v>
      </c>
      <c r="AL180" s="7">
        <v>9.64737137420701</v>
      </c>
      <c r="AM180" s="7">
        <v>9.7787597333712259</v>
      </c>
      <c r="AN180" s="7">
        <v>9.8513476497136399</v>
      </c>
      <c r="AO180" s="7">
        <v>9.9041822978184548</v>
      </c>
      <c r="AP180" s="7">
        <v>10.027129115335606</v>
      </c>
      <c r="AQ180" s="7">
        <v>10.068294653745863</v>
      </c>
      <c r="AR180" s="7">
        <v>10.087147757534524</v>
      </c>
      <c r="AS180" s="7">
        <v>10.052798535776837</v>
      </c>
      <c r="AT180" s="7">
        <v>10.112743900992584</v>
      </c>
      <c r="AW180" s="11" t="s">
        <v>385</v>
      </c>
      <c r="AX180" s="165">
        <f t="shared" si="87"/>
        <v>8.1581672945968214E-2</v>
      </c>
      <c r="AY180" s="8">
        <f t="shared" si="88"/>
        <v>0.88372754698930645</v>
      </c>
      <c r="BA180" s="11" t="s">
        <v>267</v>
      </c>
      <c r="BB180" s="8" t="e">
        <v>#N/A</v>
      </c>
      <c r="BC180" s="8" t="e">
        <v>#N/A</v>
      </c>
      <c r="BF180" s="31" t="s">
        <v>384</v>
      </c>
      <c r="BG180" s="32" t="s">
        <v>385</v>
      </c>
      <c r="BH180" s="40">
        <f t="shared" si="70"/>
        <v>0.5868029396670057</v>
      </c>
      <c r="BI180" s="40">
        <f t="shared" si="70"/>
        <v>0.58954910552980944</v>
      </c>
      <c r="BJ180" s="40">
        <f t="shared" si="70"/>
        <v>0.59134663986446201</v>
      </c>
      <c r="BK180" s="40">
        <f t="shared" si="70"/>
        <v>0.59720954464656673</v>
      </c>
      <c r="BL180" s="40">
        <f t="shared" si="70"/>
        <v>0.60044247926507266</v>
      </c>
      <c r="BM180" s="40">
        <f t="shared" si="70"/>
        <v>0.60507965453599044</v>
      </c>
      <c r="BN180" s="40">
        <f t="shared" si="70"/>
        <v>0.6081152796966407</v>
      </c>
      <c r="BO180" s="40">
        <f t="shared" si="70"/>
        <v>0.6142555097462854</v>
      </c>
      <c r="BP180" s="40">
        <f t="shared" si="70"/>
        <v>0.62522643773649744</v>
      </c>
      <c r="BQ180" s="40">
        <f t="shared" si="70"/>
        <v>0.63128752875108896</v>
      </c>
      <c r="BR180" s="40">
        <f t="shared" si="70"/>
        <v>0.635699221867841</v>
      </c>
      <c r="BS180" s="40">
        <f t="shared" si="70"/>
        <v>0.64596528113052321</v>
      </c>
      <c r="BT180" s="40">
        <f t="shared" si="70"/>
        <v>0.64940260358777957</v>
      </c>
      <c r="BU180" s="40">
        <f t="shared" si="70"/>
        <v>0.65097683775413273</v>
      </c>
      <c r="BV180" s="40">
        <f t="shared" si="89"/>
        <v>0.64810867773736591</v>
      </c>
      <c r="BW180" s="40">
        <f t="shared" si="89"/>
        <v>0.65311411573288081</v>
      </c>
      <c r="BY180" s="31" t="s">
        <v>384</v>
      </c>
      <c r="BZ180" s="32" t="s">
        <v>385</v>
      </c>
      <c r="CA180" s="40">
        <f t="shared" si="71"/>
        <v>-1.1167521751049292E-2</v>
      </c>
      <c r="CB180" s="40">
        <f t="shared" si="72"/>
        <v>-7.3535015207369936E-3</v>
      </c>
      <c r="CC180" s="40">
        <f t="shared" si="73"/>
        <v>-9.2345674603914185E-3</v>
      </c>
      <c r="CD180" s="40">
        <f t="shared" si="74"/>
        <v>-2.208455970821066E-2</v>
      </c>
      <c r="CE180" s="40">
        <f t="shared" si="75"/>
        <v>-3.1094861999117152E-2</v>
      </c>
      <c r="CF180" s="40">
        <f t="shared" si="76"/>
        <v>-2.8028464936107667E-2</v>
      </c>
      <c r="CG180" s="40">
        <f t="shared" si="77"/>
        <v>-3.3210623290118702E-2</v>
      </c>
      <c r="CH180" s="40">
        <f t="shared" si="78"/>
        <v>-5.1365229155845293E-2</v>
      </c>
      <c r="CI180" s="40">
        <f t="shared" si="79"/>
        <v>-6.5910909114732297E-2</v>
      </c>
      <c r="CJ180" s="40">
        <f t="shared" si="80"/>
        <v>-4.0852235702189765E-2</v>
      </c>
      <c r="CK180" s="40">
        <f t="shared" si="81"/>
        <v>-3.2755419250168449E-2</v>
      </c>
      <c r="CL180" s="40">
        <f t="shared" si="82"/>
        <v>-4.5673001669743085E-2</v>
      </c>
      <c r="CM180" s="40">
        <f t="shared" si="83"/>
        <v>-4.0861551090560222E-2</v>
      </c>
      <c r="CN180" s="40">
        <f t="shared" si="84"/>
        <v>-4.4377868335879422E-2</v>
      </c>
      <c r="CO180" s="40">
        <f t="shared" si="85"/>
        <v>-4.6409402249017129E-2</v>
      </c>
      <c r="CP180" s="40">
        <f t="shared" si="86"/>
        <v>-5.924173802698629E-2</v>
      </c>
      <c r="CR180" s="11"/>
      <c r="CS180" s="40"/>
    </row>
    <row r="181" spans="3:97">
      <c r="C181" s="150" t="s">
        <v>386</v>
      </c>
      <c r="D181" s="151" t="s">
        <v>387</v>
      </c>
      <c r="E181" s="159">
        <v>0.48555090054071814</v>
      </c>
      <c r="F181" s="159">
        <v>0.49053902735231703</v>
      </c>
      <c r="G181" s="159">
        <v>0.50088032464651033</v>
      </c>
      <c r="H181" s="159">
        <v>0.51310530625292183</v>
      </c>
      <c r="I181" s="159">
        <v>0.50335242106692035</v>
      </c>
      <c r="J181" s="159">
        <v>0.50943797117044465</v>
      </c>
      <c r="K181" s="159">
        <v>0.51270134434216574</v>
      </c>
      <c r="L181" s="159">
        <v>0.51287318597945419</v>
      </c>
      <c r="M181" s="159">
        <v>0.51565147534457079</v>
      </c>
      <c r="N181" s="159">
        <v>0.53374562103304524</v>
      </c>
      <c r="O181" s="159">
        <v>0.51649181401381661</v>
      </c>
      <c r="P181" s="159">
        <v>0.5402483960510237</v>
      </c>
      <c r="Q181" s="159">
        <v>0.55645914623934167</v>
      </c>
      <c r="R181" s="159">
        <v>0.56145584170800644</v>
      </c>
      <c r="S181" s="159">
        <v>0.55749097828493888</v>
      </c>
      <c r="T181" s="159">
        <v>0.56202104793121488</v>
      </c>
      <c r="U181" s="14">
        <v>2</v>
      </c>
      <c r="AE181" s="7">
        <v>8.3944047323264304</v>
      </c>
      <c r="AF181" s="7">
        <v>8.4488209605004165</v>
      </c>
      <c r="AG181" s="7">
        <v>8.4880670990908094</v>
      </c>
      <c r="AH181" s="7">
        <v>8.5220396766169522</v>
      </c>
      <c r="AI181" s="7">
        <v>8.5677675443300778</v>
      </c>
      <c r="AJ181" s="7">
        <v>8.6023363917551201</v>
      </c>
      <c r="AK181" s="7">
        <v>8.6389615882520658</v>
      </c>
      <c r="AL181" s="7">
        <v>8.6442309315479076</v>
      </c>
      <c r="AM181" s="7">
        <v>8.6924424476850053</v>
      </c>
      <c r="AN181" s="7">
        <v>8.7417088493436683</v>
      </c>
      <c r="AO181" s="7">
        <v>8.7710310798564421</v>
      </c>
      <c r="AP181" s="7">
        <v>8.8162606927593536</v>
      </c>
      <c r="AQ181" s="7">
        <v>8.8681005620816489</v>
      </c>
      <c r="AR181" s="7">
        <v>8.903478858531825</v>
      </c>
      <c r="AS181" s="7">
        <v>8.9242508627999637</v>
      </c>
      <c r="AT181" s="7">
        <v>8.9607659666337867</v>
      </c>
      <c r="AW181" s="11" t="s">
        <v>387</v>
      </c>
      <c r="AX181" s="165">
        <f t="shared" si="87"/>
        <v>0.29016360476761455</v>
      </c>
      <c r="AY181" s="8">
        <f t="shared" si="88"/>
        <v>0.90488775828435453</v>
      </c>
      <c r="BA181" s="11" t="s">
        <v>273</v>
      </c>
      <c r="BB181" s="8" t="e">
        <v>#N/A</v>
      </c>
      <c r="BC181" s="8" t="e">
        <v>#N/A</v>
      </c>
      <c r="BF181" s="31" t="s">
        <v>386</v>
      </c>
      <c r="BG181" s="32" t="s">
        <v>387</v>
      </c>
      <c r="BH181" s="40">
        <f t="shared" si="70"/>
        <v>0.50963279514925697</v>
      </c>
      <c r="BI181" s="40">
        <f t="shared" si="70"/>
        <v>0.51417655020178477</v>
      </c>
      <c r="BJ181" s="40">
        <f t="shared" si="70"/>
        <v>0.51745360277408259</v>
      </c>
      <c r="BK181" s="40">
        <f t="shared" si="70"/>
        <v>0.52029031299751549</v>
      </c>
      <c r="BL181" s="40">
        <f t="shared" si="70"/>
        <v>0.52410858995156151</v>
      </c>
      <c r="BM181" s="40">
        <f t="shared" si="70"/>
        <v>0.52699508871155254</v>
      </c>
      <c r="BN181" s="40">
        <f t="shared" si="70"/>
        <v>0.53005329261904754</v>
      </c>
      <c r="BO181" s="40">
        <f t="shared" si="70"/>
        <v>0.53049328278425034</v>
      </c>
      <c r="BP181" s="40">
        <f t="shared" si="70"/>
        <v>0.534518944381698</v>
      </c>
      <c r="BQ181" s="40">
        <f t="shared" si="70"/>
        <v>0.53863268892019633</v>
      </c>
      <c r="BR181" s="40">
        <f t="shared" si="70"/>
        <v>0.54108109516801295</v>
      </c>
      <c r="BS181" s="40">
        <f t="shared" si="70"/>
        <v>0.54485776784540607</v>
      </c>
      <c r="BT181" s="40">
        <f t="shared" si="70"/>
        <v>0.54918639693381766</v>
      </c>
      <c r="BU181" s="40">
        <f t="shared" si="70"/>
        <v>0.5521404846874074</v>
      </c>
      <c r="BV181" s="40">
        <f t="shared" si="89"/>
        <v>0.55387494704379703</v>
      </c>
      <c r="BW181" s="40">
        <f t="shared" si="89"/>
        <v>0.55692395821392116</v>
      </c>
      <c r="BY181" s="31" t="s">
        <v>386</v>
      </c>
      <c r="BZ181" s="32" t="s">
        <v>387</v>
      </c>
      <c r="CA181" s="40">
        <f t="shared" si="71"/>
        <v>-2.4081894608538823E-2</v>
      </c>
      <c r="CB181" s="40">
        <f t="shared" si="72"/>
        <v>-2.363752284946774E-2</v>
      </c>
      <c r="CC181" s="40">
        <f t="shared" si="73"/>
        <v>-1.6573278127572255E-2</v>
      </c>
      <c r="CD181" s="40">
        <f t="shared" si="74"/>
        <v>-7.1850067445936583E-3</v>
      </c>
      <c r="CE181" s="40">
        <f t="shared" si="75"/>
        <v>-2.0756168884641157E-2</v>
      </c>
      <c r="CF181" s="40">
        <f t="shared" si="76"/>
        <v>-1.7557117541107892E-2</v>
      </c>
      <c r="CG181" s="40">
        <f t="shared" si="77"/>
        <v>-1.7351948276881801E-2</v>
      </c>
      <c r="CH181" s="40">
        <f t="shared" si="78"/>
        <v>-1.7620096804796148E-2</v>
      </c>
      <c r="CI181" s="40">
        <f t="shared" si="79"/>
        <v>-1.8867469037127216E-2</v>
      </c>
      <c r="CJ181" s="40">
        <f t="shared" si="80"/>
        <v>-4.8870678871510975E-3</v>
      </c>
      <c r="CK181" s="40">
        <f t="shared" si="81"/>
        <v>-2.4589281154196341E-2</v>
      </c>
      <c r="CL181" s="40">
        <f t="shared" si="82"/>
        <v>-4.6093717943823664E-3</v>
      </c>
      <c r="CM181" s="40">
        <f t="shared" si="83"/>
        <v>7.2727493055240178E-3</v>
      </c>
      <c r="CN181" s="40">
        <f t="shared" si="84"/>
        <v>9.3153570205990466E-3</v>
      </c>
      <c r="CO181" s="40">
        <f t="shared" si="85"/>
        <v>3.6160312411418483E-3</v>
      </c>
      <c r="CP181" s="40">
        <f t="shared" si="86"/>
        <v>5.0970897172937235E-3</v>
      </c>
      <c r="CR181" s="11"/>
      <c r="CS181" s="40"/>
    </row>
    <row r="182" spans="3:97">
      <c r="C182" s="150" t="s">
        <v>388</v>
      </c>
      <c r="D182" s="151" t="s">
        <v>389</v>
      </c>
      <c r="E182" s="159">
        <v>0.4465633098045429</v>
      </c>
      <c r="F182" s="159">
        <v>0.44158031190290165</v>
      </c>
      <c r="G182" s="159">
        <v>0.45054541267248166</v>
      </c>
      <c r="H182" s="159">
        <v>0.45670503052266936</v>
      </c>
      <c r="I182" s="159">
        <v>0.45890671808521832</v>
      </c>
      <c r="J182" s="159">
        <v>0.49312522607958043</v>
      </c>
      <c r="K182" s="159">
        <v>0.47978236510002231</v>
      </c>
      <c r="L182" s="159">
        <v>0.46091558118772602</v>
      </c>
      <c r="M182" s="159">
        <v>0.47952030405463347</v>
      </c>
      <c r="N182" s="159">
        <v>0.49866898674302401</v>
      </c>
      <c r="O182" s="159">
        <v>0.51285255634251181</v>
      </c>
      <c r="P182" s="159">
        <v>0.55535743097918044</v>
      </c>
      <c r="Q182" s="159">
        <v>0.56076877634391742</v>
      </c>
      <c r="R182" s="159">
        <v>0.58060761130593885</v>
      </c>
      <c r="S182" s="159">
        <v>0.58360531339358057</v>
      </c>
      <c r="T182" s="159">
        <v>0.59509201750046403</v>
      </c>
      <c r="U182" s="14">
        <v>3</v>
      </c>
      <c r="AE182" s="7">
        <v>9.0333782000962675</v>
      </c>
      <c r="AF182" s="7">
        <v>9.0874277153756893</v>
      </c>
      <c r="AG182" s="7">
        <v>9.1434804354047223</v>
      </c>
      <c r="AH182" s="7">
        <v>9.1496424612344125</v>
      </c>
      <c r="AI182" s="7">
        <v>9.0992964023786538</v>
      </c>
      <c r="AJ182" s="7">
        <v>9.149410167665744</v>
      </c>
      <c r="AK182" s="7">
        <v>9.0760424682321865</v>
      </c>
      <c r="AL182" s="7">
        <v>9.1218096565307132</v>
      </c>
      <c r="AM182" s="7">
        <v>9.1595986563363052</v>
      </c>
      <c r="AN182" s="7">
        <v>9.2359064424608999</v>
      </c>
      <c r="AO182" s="7">
        <v>9.3035841873015954</v>
      </c>
      <c r="AP182" s="7">
        <v>9.3574181641683438</v>
      </c>
      <c r="AQ182" s="7">
        <v>9.3904229252480125</v>
      </c>
      <c r="AR182" s="7">
        <v>9.3845945521871865</v>
      </c>
      <c r="AS182" s="7">
        <v>9.3244577621954789</v>
      </c>
      <c r="AT182" s="7">
        <v>9.3486888318971513</v>
      </c>
      <c r="AW182" s="11" t="s">
        <v>389</v>
      </c>
      <c r="AX182" s="165">
        <f t="shared" si="87"/>
        <v>0.18620845259662988</v>
      </c>
      <c r="AY182" s="8">
        <f t="shared" si="88"/>
        <v>0.54589515709198511</v>
      </c>
      <c r="BA182" s="11" t="s">
        <v>277</v>
      </c>
      <c r="BB182" s="8" t="e">
        <v>#N/A</v>
      </c>
      <c r="BC182" s="8" t="e">
        <v>#N/A</v>
      </c>
      <c r="BF182" s="31" t="s">
        <v>388</v>
      </c>
      <c r="BG182" s="32" t="s">
        <v>389</v>
      </c>
      <c r="BH182" s="40">
        <f t="shared" si="70"/>
        <v>0.5629870797080383</v>
      </c>
      <c r="BI182" s="40">
        <f t="shared" si="70"/>
        <v>0.56750021423387009</v>
      </c>
      <c r="BJ182" s="40">
        <f t="shared" si="70"/>
        <v>0.57218061635629436</v>
      </c>
      <c r="BK182" s="40">
        <f t="shared" si="70"/>
        <v>0.57269514551307343</v>
      </c>
      <c r="BL182" s="40">
        <f t="shared" si="70"/>
        <v>0.56849124959861763</v>
      </c>
      <c r="BM182" s="40">
        <f t="shared" si="70"/>
        <v>0.57267574900008966</v>
      </c>
      <c r="BN182" s="40">
        <f t="shared" si="70"/>
        <v>0.56654954609738761</v>
      </c>
      <c r="BO182" s="40">
        <f t="shared" si="70"/>
        <v>0.57037110632031451</v>
      </c>
      <c r="BP182" s="40">
        <f t="shared" si="70"/>
        <v>0.57352648780408155</v>
      </c>
      <c r="BQ182" s="40">
        <f t="shared" si="70"/>
        <v>0.5798981879454852</v>
      </c>
      <c r="BR182" s="40">
        <f t="shared" si="70"/>
        <v>0.58554927963968328</v>
      </c>
      <c r="BS182" s="40">
        <f t="shared" si="70"/>
        <v>0.59004441670805674</v>
      </c>
      <c r="BT182" s="40">
        <f t="shared" si="70"/>
        <v>0.59280031425820912</v>
      </c>
      <c r="BU182" s="40">
        <f t="shared" si="70"/>
        <v>0.59231364510763007</v>
      </c>
      <c r="BV182" s="40">
        <f t="shared" si="89"/>
        <v>0.58729222314332252</v>
      </c>
      <c r="BW182" s="40">
        <f t="shared" si="89"/>
        <v>0.58931551746341215</v>
      </c>
      <c r="BY182" s="31" t="s">
        <v>388</v>
      </c>
      <c r="BZ182" s="32" t="s">
        <v>389</v>
      </c>
      <c r="CA182" s="40">
        <f t="shared" si="71"/>
        <v>-0.1164237699034954</v>
      </c>
      <c r="CB182" s="40">
        <f t="shared" si="72"/>
        <v>-0.12591990233096845</v>
      </c>
      <c r="CC182" s="40">
        <f t="shared" si="73"/>
        <v>-0.1216352036838127</v>
      </c>
      <c r="CD182" s="40">
        <f t="shared" si="74"/>
        <v>-0.11599011499040407</v>
      </c>
      <c r="CE182" s="40">
        <f t="shared" si="75"/>
        <v>-0.10958453151339931</v>
      </c>
      <c r="CF182" s="40">
        <f t="shared" si="76"/>
        <v>-7.9550522920509237E-2</v>
      </c>
      <c r="CG182" s="40">
        <f t="shared" si="77"/>
        <v>-8.6767180997365301E-2</v>
      </c>
      <c r="CH182" s="40">
        <f t="shared" si="78"/>
        <v>-0.10945552513258849</v>
      </c>
      <c r="CI182" s="40">
        <f t="shared" si="79"/>
        <v>-9.400618374944808E-2</v>
      </c>
      <c r="CJ182" s="40">
        <f t="shared" si="80"/>
        <v>-8.1229201202461188E-2</v>
      </c>
      <c r="CK182" s="40">
        <f t="shared" si="81"/>
        <v>-7.2696723297171473E-2</v>
      </c>
      <c r="CL182" s="40">
        <f t="shared" si="82"/>
        <v>-3.4686985728876296E-2</v>
      </c>
      <c r="CM182" s="40">
        <f t="shared" si="83"/>
        <v>-3.2031537914291697E-2</v>
      </c>
      <c r="CN182" s="40">
        <f t="shared" si="84"/>
        <v>-1.1706033801691218E-2</v>
      </c>
      <c r="CO182" s="40">
        <f t="shared" si="85"/>
        <v>-3.6869097497419512E-3</v>
      </c>
      <c r="CP182" s="40">
        <f t="shared" si="86"/>
        <v>5.7765000370518793E-3</v>
      </c>
      <c r="CR182" s="11"/>
      <c r="CS182" s="40"/>
    </row>
    <row r="183" spans="3:97">
      <c r="C183" s="150" t="s">
        <v>390</v>
      </c>
      <c r="D183" s="151" t="s">
        <v>391</v>
      </c>
      <c r="E183" s="159">
        <v>0.30633416444056422</v>
      </c>
      <c r="F183" s="159">
        <v>0.3097219053136881</v>
      </c>
      <c r="G183" s="159">
        <v>0.32257705627874039</v>
      </c>
      <c r="H183" s="159">
        <v>0.33543949480776813</v>
      </c>
      <c r="I183" s="159">
        <v>0.34113068682616332</v>
      </c>
      <c r="J183" s="159">
        <v>0.33968417234830084</v>
      </c>
      <c r="K183" s="159">
        <v>0.35398726616776444</v>
      </c>
      <c r="L183" s="159">
        <v>0.35235122363066207</v>
      </c>
      <c r="M183" s="159">
        <v>0.39743860099536127</v>
      </c>
      <c r="N183" s="159">
        <v>0.37728514861810797</v>
      </c>
      <c r="O183" s="159">
        <v>0.39462312956980966</v>
      </c>
      <c r="P183" s="159">
        <v>0.36462575988527163</v>
      </c>
      <c r="Q183" s="159">
        <v>0.36967409077388669</v>
      </c>
      <c r="R183" s="159">
        <v>0.38689864626338377</v>
      </c>
      <c r="S183" s="159">
        <v>0.39528200804039226</v>
      </c>
      <c r="T183" s="159">
        <v>0.39255952612434258</v>
      </c>
      <c r="U183" s="14">
        <v>2</v>
      </c>
      <c r="AE183" s="7">
        <v>7.6241869701513147</v>
      </c>
      <c r="AF183" s="7">
        <v>7.5365732773097793</v>
      </c>
      <c r="AG183" s="7">
        <v>7.401553982198851</v>
      </c>
      <c r="AH183" s="7">
        <v>7.4533083331697636</v>
      </c>
      <c r="AI183" s="7">
        <v>7.5930102625196225</v>
      </c>
      <c r="AJ183" s="7">
        <v>7.7502693509407417</v>
      </c>
      <c r="AK183" s="7">
        <v>7.9219710137190731</v>
      </c>
      <c r="AL183" s="7">
        <v>8.0539311643928109</v>
      </c>
      <c r="AM183" s="7">
        <v>8.1967690423355926</v>
      </c>
      <c r="AN183" s="7">
        <v>8.3406392304568602</v>
      </c>
      <c r="AO183" s="7">
        <v>8.448509051948708</v>
      </c>
      <c r="AP183" s="7">
        <v>8.5426269471087011</v>
      </c>
      <c r="AQ183" s="7">
        <v>8.6406756896625225</v>
      </c>
      <c r="AR183" s="7">
        <v>8.7273021965724489</v>
      </c>
      <c r="AS183" s="7">
        <v>8.7912108031252973</v>
      </c>
      <c r="AT183" s="7">
        <v>8.8900967347535254</v>
      </c>
      <c r="AW183" s="11" t="s">
        <v>391</v>
      </c>
      <c r="AX183" s="165" t="e">
        <f t="shared" si="87"/>
        <v>#N/A</v>
      </c>
      <c r="AY183" s="8" t="e">
        <f t="shared" si="88"/>
        <v>#N/A</v>
      </c>
      <c r="BA183" s="11" t="s">
        <v>279</v>
      </c>
      <c r="BB183" s="8" t="e">
        <v>#DIV/0!</v>
      </c>
      <c r="BC183" s="8" t="e">
        <v>#DIV/0!</v>
      </c>
      <c r="BF183" s="31" t="s">
        <v>390</v>
      </c>
      <c r="BG183" s="32" t="s">
        <v>391</v>
      </c>
      <c r="BH183" s="40">
        <f t="shared" si="70"/>
        <v>0.44531961200763481</v>
      </c>
      <c r="BI183" s="40">
        <f t="shared" si="70"/>
        <v>0.43800386865536656</v>
      </c>
      <c r="BJ183" s="40">
        <f t="shared" si="70"/>
        <v>0.42672975751360409</v>
      </c>
      <c r="BK183" s="40">
        <f t="shared" si="70"/>
        <v>0.43105124581967524</v>
      </c>
      <c r="BL183" s="40">
        <f t="shared" si="70"/>
        <v>0.44271635692038847</v>
      </c>
      <c r="BM183" s="40">
        <f t="shared" si="70"/>
        <v>0.45584749080355191</v>
      </c>
      <c r="BN183" s="40">
        <f t="shared" si="70"/>
        <v>0.47018457964554261</v>
      </c>
      <c r="BO183" s="40">
        <f t="shared" si="70"/>
        <v>0.48120325222679972</v>
      </c>
      <c r="BP183" s="40">
        <f t="shared" si="70"/>
        <v>0.49313021503502197</v>
      </c>
      <c r="BQ183" s="40">
        <f t="shared" si="70"/>
        <v>0.50514337574314783</v>
      </c>
      <c r="BR183" s="40">
        <f t="shared" si="70"/>
        <v>0.51415050583771715</v>
      </c>
      <c r="BS183" s="40">
        <f t="shared" si="70"/>
        <v>0.52200935008357652</v>
      </c>
      <c r="BT183" s="40">
        <f t="shared" si="70"/>
        <v>0.53019642008682066</v>
      </c>
      <c r="BU183" s="40">
        <f t="shared" si="70"/>
        <v>0.53742973341379952</v>
      </c>
      <c r="BV183" s="40">
        <f t="shared" si="89"/>
        <v>0.54276610206096232</v>
      </c>
      <c r="BW183" s="40">
        <f t="shared" si="89"/>
        <v>0.55102307735191935</v>
      </c>
      <c r="BY183" s="31" t="s">
        <v>390</v>
      </c>
      <c r="BZ183" s="32" t="s">
        <v>391</v>
      </c>
      <c r="CA183" s="40">
        <f t="shared" si="71"/>
        <v>-0.1389854475670706</v>
      </c>
      <c r="CB183" s="40">
        <f t="shared" si="72"/>
        <v>-0.12828196334167846</v>
      </c>
      <c r="CC183" s="40">
        <f t="shared" si="73"/>
        <v>-0.1041527012348637</v>
      </c>
      <c r="CD183" s="40">
        <f t="shared" si="74"/>
        <v>-9.5611751011907109E-2</v>
      </c>
      <c r="CE183" s="40">
        <f t="shared" si="75"/>
        <v>-0.10158567009422514</v>
      </c>
      <c r="CF183" s="40">
        <f t="shared" si="76"/>
        <v>-0.11616331845525107</v>
      </c>
      <c r="CG183" s="40">
        <f t="shared" si="77"/>
        <v>-0.11619731347777817</v>
      </c>
      <c r="CH183" s="40">
        <f t="shared" si="78"/>
        <v>-0.12885202859613765</v>
      </c>
      <c r="CI183" s="40">
        <f t="shared" si="79"/>
        <v>-9.56916140396607E-2</v>
      </c>
      <c r="CJ183" s="40">
        <f t="shared" si="80"/>
        <v>-0.12785822712503986</v>
      </c>
      <c r="CK183" s="40">
        <f t="shared" si="81"/>
        <v>-0.11952737626790749</v>
      </c>
      <c r="CL183" s="40">
        <f t="shared" si="82"/>
        <v>-0.15738359019830489</v>
      </c>
      <c r="CM183" s="40">
        <f t="shared" si="83"/>
        <v>-0.16052232931293398</v>
      </c>
      <c r="CN183" s="40">
        <f t="shared" si="84"/>
        <v>-0.15053108715041574</v>
      </c>
      <c r="CO183" s="40">
        <f t="shared" si="85"/>
        <v>-0.14748409402057006</v>
      </c>
      <c r="CP183" s="40">
        <f t="shared" si="86"/>
        <v>-0.15846355122757677</v>
      </c>
      <c r="CR183" s="11"/>
      <c r="CS183" s="40"/>
    </row>
    <row r="184" spans="3:97">
      <c r="C184" s="150" t="s">
        <v>392</v>
      </c>
      <c r="D184" s="151" t="s">
        <v>393</v>
      </c>
      <c r="E184" s="159" t="e">
        <v>#N/A</v>
      </c>
      <c r="F184" s="159" t="e">
        <v>#N/A</v>
      </c>
      <c r="G184" s="159" t="e">
        <v>#N/A</v>
      </c>
      <c r="H184" s="159" t="e">
        <v>#N/A</v>
      </c>
      <c r="I184" s="159" t="e">
        <v>#N/A</v>
      </c>
      <c r="J184" s="159" t="e">
        <v>#N/A</v>
      </c>
      <c r="K184" s="159" t="e">
        <v>#N/A</v>
      </c>
      <c r="L184" s="159" t="e">
        <v>#N/A</v>
      </c>
      <c r="M184" s="159" t="e">
        <v>#N/A</v>
      </c>
      <c r="N184" s="159" t="e">
        <v>#N/A</v>
      </c>
      <c r="O184" s="159" t="e">
        <v>#N/A</v>
      </c>
      <c r="P184" s="159" t="e">
        <v>#N/A</v>
      </c>
      <c r="Q184" s="159" t="e">
        <v>#N/A</v>
      </c>
      <c r="R184" s="159" t="e">
        <v>#N/A</v>
      </c>
      <c r="S184" s="159" t="e">
        <v>#N/A</v>
      </c>
      <c r="T184" s="159" t="e">
        <v>#N/A</v>
      </c>
      <c r="U184" s="14">
        <v>1</v>
      </c>
      <c r="AE184" s="7">
        <v>7.1645444558349123</v>
      </c>
      <c r="AF184" s="7">
        <v>7.1950036633196213</v>
      </c>
      <c r="AG184" s="7">
        <v>7.2254628708043303</v>
      </c>
      <c r="AH184" s="7">
        <v>7.2559220782890383</v>
      </c>
      <c r="AI184" s="7">
        <v>7.2863812857737473</v>
      </c>
      <c r="AJ184" s="7">
        <v>7.3168404932584554</v>
      </c>
      <c r="AK184" s="7">
        <v>7.3472997007431644</v>
      </c>
      <c r="AL184" s="7">
        <v>7.3777589082278725</v>
      </c>
      <c r="AM184" s="7">
        <v>7.4073177104694174</v>
      </c>
      <c r="AN184" s="7">
        <v>7.4368765127109615</v>
      </c>
      <c r="AO184" s="7">
        <v>7.4664353149525056</v>
      </c>
      <c r="AP184" s="7">
        <v>7.4959941171940505</v>
      </c>
      <c r="AQ184" s="7">
        <v>7.5255529194355946</v>
      </c>
      <c r="AR184" s="7">
        <v>7.5551117216771386</v>
      </c>
      <c r="AS184" s="7">
        <v>7.5846705239186836</v>
      </c>
      <c r="AT184" s="7">
        <v>7.6141154748896813</v>
      </c>
      <c r="AW184" s="11" t="s">
        <v>393</v>
      </c>
      <c r="AX184" s="165">
        <f t="shared" si="87"/>
        <v>8.6935006835140577E-2</v>
      </c>
      <c r="AY184" s="8">
        <f t="shared" si="88"/>
        <v>0.26488081034725525</v>
      </c>
      <c r="BA184" s="11" t="s">
        <v>297</v>
      </c>
      <c r="BB184" s="8" t="e">
        <v>#N/A</v>
      </c>
      <c r="BC184" s="8" t="e">
        <v>#N/A</v>
      </c>
      <c r="BF184" s="31" t="s">
        <v>392</v>
      </c>
      <c r="BG184" s="32" t="s">
        <v>393</v>
      </c>
      <c r="BH184" s="40">
        <f t="shared" si="70"/>
        <v>0.40693946206221521</v>
      </c>
      <c r="BI184" s="40">
        <f t="shared" si="70"/>
        <v>0.40948280588718844</v>
      </c>
      <c r="BJ184" s="40">
        <f t="shared" si="70"/>
        <v>0.41202614971216156</v>
      </c>
      <c r="BK184" s="40">
        <f t="shared" si="70"/>
        <v>0.41456949353713468</v>
      </c>
      <c r="BL184" s="40">
        <f t="shared" si="70"/>
        <v>0.41711283736210791</v>
      </c>
      <c r="BM184" s="40">
        <f t="shared" si="70"/>
        <v>0.41965618118708103</v>
      </c>
      <c r="BN184" s="40">
        <f t="shared" si="70"/>
        <v>0.42219952501205427</v>
      </c>
      <c r="BO184" s="40">
        <f t="shared" si="70"/>
        <v>0.42474286883702739</v>
      </c>
      <c r="BP184" s="40">
        <f t="shared" si="70"/>
        <v>0.42721102882419637</v>
      </c>
      <c r="BQ184" s="40">
        <f t="shared" si="70"/>
        <v>0.42967918881136524</v>
      </c>
      <c r="BR184" s="40">
        <f t="shared" si="70"/>
        <v>0.43214734879853423</v>
      </c>
      <c r="BS184" s="40">
        <f t="shared" si="70"/>
        <v>0.43461550878570321</v>
      </c>
      <c r="BT184" s="40">
        <f t="shared" si="70"/>
        <v>0.43708366877287219</v>
      </c>
      <c r="BU184" s="40">
        <f t="shared" si="70"/>
        <v>0.43955182876004106</v>
      </c>
      <c r="BV184" s="40">
        <f t="shared" si="89"/>
        <v>0.44201998874721005</v>
      </c>
      <c r="BW184" s="40">
        <f t="shared" si="89"/>
        <v>0.44447864215328836</v>
      </c>
      <c r="BY184" s="31" t="s">
        <v>392</v>
      </c>
      <c r="BZ184" s="32" t="s">
        <v>393</v>
      </c>
      <c r="CA184" s="40" t="e">
        <f t="shared" si="71"/>
        <v>#N/A</v>
      </c>
      <c r="CB184" s="40" t="e">
        <f t="shared" si="72"/>
        <v>#N/A</v>
      </c>
      <c r="CC184" s="40" t="e">
        <f t="shared" si="73"/>
        <v>#N/A</v>
      </c>
      <c r="CD184" s="40" t="e">
        <f t="shared" si="74"/>
        <v>#N/A</v>
      </c>
      <c r="CE184" s="40" t="e">
        <f t="shared" si="75"/>
        <v>#N/A</v>
      </c>
      <c r="CF184" s="40" t="e">
        <f t="shared" si="76"/>
        <v>#N/A</v>
      </c>
      <c r="CG184" s="40" t="e">
        <f t="shared" si="77"/>
        <v>#N/A</v>
      </c>
      <c r="CH184" s="40" t="e">
        <f t="shared" si="78"/>
        <v>#N/A</v>
      </c>
      <c r="CI184" s="40" t="e">
        <f t="shared" si="79"/>
        <v>#N/A</v>
      </c>
      <c r="CJ184" s="40" t="e">
        <f t="shared" si="80"/>
        <v>#N/A</v>
      </c>
      <c r="CK184" s="40" t="e">
        <f t="shared" si="81"/>
        <v>#N/A</v>
      </c>
      <c r="CL184" s="40" t="e">
        <f t="shared" si="82"/>
        <v>#N/A</v>
      </c>
      <c r="CM184" s="40" t="e">
        <f t="shared" si="83"/>
        <v>#N/A</v>
      </c>
      <c r="CN184" s="40" t="e">
        <f t="shared" si="84"/>
        <v>#N/A</v>
      </c>
      <c r="CO184" s="40" t="e">
        <f t="shared" si="85"/>
        <v>#N/A</v>
      </c>
      <c r="CP184" s="40" t="e">
        <f t="shared" si="86"/>
        <v>#N/A</v>
      </c>
      <c r="CR184" s="11"/>
      <c r="CS184" s="40"/>
    </row>
    <row r="185" spans="3:97">
      <c r="C185" s="150" t="s">
        <v>394</v>
      </c>
      <c r="D185" s="151" t="s">
        <v>395</v>
      </c>
      <c r="E185" s="159">
        <v>0.46417035214006985</v>
      </c>
      <c r="F185" s="159">
        <v>0.47149456193474432</v>
      </c>
      <c r="G185" s="159">
        <v>0.46393987021913652</v>
      </c>
      <c r="H185" s="159">
        <v>0.44656182928935551</v>
      </c>
      <c r="I185" s="159">
        <v>0.43836578222797601</v>
      </c>
      <c r="J185" s="159">
        <v>0.40843887841752002</v>
      </c>
      <c r="K185" s="159">
        <v>0.42591141847209762</v>
      </c>
      <c r="L185" s="159">
        <v>0.43262391477762951</v>
      </c>
      <c r="M185" s="159">
        <v>0.4453697623265363</v>
      </c>
      <c r="N185" s="159">
        <v>0.47103364413045529</v>
      </c>
      <c r="O185" s="159">
        <v>0.46421454098787529</v>
      </c>
      <c r="P185" s="159">
        <v>0.47843456930924377</v>
      </c>
      <c r="Q185" s="159">
        <v>0.47823347583057285</v>
      </c>
      <c r="R185" s="159">
        <v>0.49169669853163944</v>
      </c>
      <c r="S185" s="159">
        <v>0.4884369360725066</v>
      </c>
      <c r="T185" s="159">
        <v>0.48219480475987236</v>
      </c>
      <c r="U185" s="14">
        <v>1</v>
      </c>
      <c r="AE185" s="7">
        <v>6.4427498400457743</v>
      </c>
      <c r="AF185" s="7">
        <v>6.4984100320228819</v>
      </c>
      <c r="AG185" s="7">
        <v>6.517581563728772</v>
      </c>
      <c r="AH185" s="7">
        <v>6.5351388034625213</v>
      </c>
      <c r="AI185" s="7">
        <v>6.6404892706298853</v>
      </c>
      <c r="AJ185" s="7">
        <v>6.6404152626444226</v>
      </c>
      <c r="AK185" s="7">
        <v>6.6594064769755352</v>
      </c>
      <c r="AL185" s="7">
        <v>6.7111492176134648</v>
      </c>
      <c r="AM185" s="7">
        <v>6.7415577451685325</v>
      </c>
      <c r="AN185" s="7">
        <v>6.7749056419986076</v>
      </c>
      <c r="AO185" s="7">
        <v>6.8037129449487823</v>
      </c>
      <c r="AP185" s="7">
        <v>6.8734823959604112</v>
      </c>
      <c r="AQ185" s="7">
        <v>6.9215493441133127</v>
      </c>
      <c r="AR185" s="7">
        <v>6.972323583653683</v>
      </c>
      <c r="AS185" s="7">
        <v>7.0078467354974574</v>
      </c>
      <c r="AT185" s="7">
        <v>7.0464988590777144</v>
      </c>
      <c r="AW185" s="11" t="s">
        <v>395</v>
      </c>
      <c r="AX185" s="165">
        <f t="shared" si="87"/>
        <v>0.28006482058466425</v>
      </c>
      <c r="AY185" s="8">
        <f t="shared" si="88"/>
        <v>0.74083051165912173</v>
      </c>
      <c r="BA185" s="11" t="s">
        <v>321</v>
      </c>
      <c r="BB185" s="8" t="e">
        <v>#N/A</v>
      </c>
      <c r="BC185" s="8" t="e">
        <v>#N/A</v>
      </c>
      <c r="BF185" s="31" t="s">
        <v>394</v>
      </c>
      <c r="BG185" s="32" t="s">
        <v>395</v>
      </c>
      <c r="BH185" s="40">
        <f t="shared" si="70"/>
        <v>0.34666961164382215</v>
      </c>
      <c r="BI185" s="40">
        <f t="shared" si="70"/>
        <v>0.35131723767391065</v>
      </c>
      <c r="BJ185" s="40">
        <f t="shared" si="70"/>
        <v>0.35291806057135244</v>
      </c>
      <c r="BK185" s="40">
        <f t="shared" si="70"/>
        <v>0.35438409008912053</v>
      </c>
      <c r="BL185" s="40">
        <f t="shared" si="70"/>
        <v>0.36318085409759537</v>
      </c>
      <c r="BM185" s="40">
        <f t="shared" si="70"/>
        <v>0.36317467443080931</v>
      </c>
      <c r="BN185" s="40">
        <f t="shared" si="70"/>
        <v>0.36476044082745718</v>
      </c>
      <c r="BO185" s="40">
        <f t="shared" si="70"/>
        <v>0.3690809596707243</v>
      </c>
      <c r="BP185" s="40">
        <f t="shared" si="70"/>
        <v>0.37162007172157252</v>
      </c>
      <c r="BQ185" s="40">
        <f t="shared" si="70"/>
        <v>0.37440462110688377</v>
      </c>
      <c r="BR185" s="40">
        <f t="shared" si="70"/>
        <v>0.37681003090322329</v>
      </c>
      <c r="BS185" s="40">
        <f t="shared" si="70"/>
        <v>0.38263578006269439</v>
      </c>
      <c r="BT185" s="40">
        <f t="shared" si="70"/>
        <v>0.38664937023346158</v>
      </c>
      <c r="BU185" s="40">
        <f t="shared" si="70"/>
        <v>0.39088901923508257</v>
      </c>
      <c r="BV185" s="40">
        <f t="shared" si="89"/>
        <v>0.39385520241403771</v>
      </c>
      <c r="BW185" s="40">
        <f t="shared" si="89"/>
        <v>0.3970826547329892</v>
      </c>
      <c r="BY185" s="31" t="s">
        <v>394</v>
      </c>
      <c r="BZ185" s="32" t="s">
        <v>395</v>
      </c>
      <c r="CA185" s="40">
        <f t="shared" si="71"/>
        <v>0.1175007404962477</v>
      </c>
      <c r="CB185" s="40">
        <f t="shared" si="72"/>
        <v>0.12017732426083366</v>
      </c>
      <c r="CC185" s="40">
        <f t="shared" si="73"/>
        <v>0.11102180964778408</v>
      </c>
      <c r="CD185" s="40">
        <f t="shared" si="74"/>
        <v>9.2177739200234976E-2</v>
      </c>
      <c r="CE185" s="40">
        <f t="shared" si="75"/>
        <v>7.5184928130380635E-2</v>
      </c>
      <c r="CF185" s="40">
        <f t="shared" si="76"/>
        <v>4.5264203986710716E-2</v>
      </c>
      <c r="CG185" s="40">
        <f t="shared" si="77"/>
        <v>6.1150977644640447E-2</v>
      </c>
      <c r="CH185" s="40">
        <f t="shared" si="78"/>
        <v>6.3542955106905219E-2</v>
      </c>
      <c r="CI185" s="40">
        <f t="shared" si="79"/>
        <v>7.374969060496378E-2</v>
      </c>
      <c r="CJ185" s="40">
        <f t="shared" si="80"/>
        <v>9.6629023023571514E-2</v>
      </c>
      <c r="CK185" s="40">
        <f t="shared" si="81"/>
        <v>8.7404510084651998E-2</v>
      </c>
      <c r="CL185" s="40">
        <f t="shared" si="82"/>
        <v>9.5798789246549387E-2</v>
      </c>
      <c r="CM185" s="40">
        <f t="shared" si="83"/>
        <v>9.1584105597111276E-2</v>
      </c>
      <c r="CN185" s="40">
        <f t="shared" si="84"/>
        <v>0.10080767929655687</v>
      </c>
      <c r="CO185" s="40">
        <f t="shared" si="85"/>
        <v>9.4581733658468892E-2</v>
      </c>
      <c r="CP185" s="40">
        <f t="shared" si="86"/>
        <v>8.511215002688316E-2</v>
      </c>
      <c r="CR185" s="11"/>
      <c r="CS185" s="40"/>
    </row>
    <row r="186" spans="3:97">
      <c r="C186" s="150" t="s">
        <v>396</v>
      </c>
      <c r="D186" s="151" t="s">
        <v>397</v>
      </c>
      <c r="E186" s="159">
        <v>0.44765026713958922</v>
      </c>
      <c r="F186" s="159">
        <v>0.44062369900783876</v>
      </c>
      <c r="G186" s="159">
        <v>0.4399929479780359</v>
      </c>
      <c r="H186" s="159">
        <v>0.43185773519437864</v>
      </c>
      <c r="I186" s="159">
        <v>0.42726894298552826</v>
      </c>
      <c r="J186" s="159">
        <v>0.4501078836549644</v>
      </c>
      <c r="K186" s="159">
        <v>0.46598998137800657</v>
      </c>
      <c r="L186" s="159">
        <v>0.48350441265070759</v>
      </c>
      <c r="M186" s="159">
        <v>0.49952435240386844</v>
      </c>
      <c r="N186" s="159">
        <v>0.52976852520726359</v>
      </c>
      <c r="O186" s="159">
        <v>0.57702828228986169</v>
      </c>
      <c r="P186" s="159">
        <v>0.59780486202798788</v>
      </c>
      <c r="Q186" s="159">
        <v>0.58214747108143816</v>
      </c>
      <c r="R186" s="159">
        <v>0.57785368911874413</v>
      </c>
      <c r="S186" s="159">
        <v>0.55317271913365085</v>
      </c>
      <c r="T186" s="159">
        <v>0.54060534866318188</v>
      </c>
      <c r="U186" s="14">
        <v>2</v>
      </c>
      <c r="AE186" s="7">
        <v>8.2683864987589022</v>
      </c>
      <c r="AF186" s="7">
        <v>8.1719002130913712</v>
      </c>
      <c r="AG186" s="7">
        <v>8.1505522947382865</v>
      </c>
      <c r="AH186" s="7">
        <v>8.1403068909660856</v>
      </c>
      <c r="AI186" s="7">
        <v>8.1477339687535686</v>
      </c>
      <c r="AJ186" s="7">
        <v>8.2151250057931922</v>
      </c>
      <c r="AK186" s="7">
        <v>8.3131908321542518</v>
      </c>
      <c r="AL186" s="7">
        <v>8.3738207118917778</v>
      </c>
      <c r="AM186" s="7">
        <v>8.4717757795158128</v>
      </c>
      <c r="AN186" s="7">
        <v>8.5935832027206125</v>
      </c>
      <c r="AO186" s="7">
        <v>8.6275530409885341</v>
      </c>
      <c r="AP186" s="7">
        <v>8.7047724249842098</v>
      </c>
      <c r="AQ186" s="7">
        <v>8.7867751672508376</v>
      </c>
      <c r="AR186" s="7">
        <v>8.8129723285421484</v>
      </c>
      <c r="AS186" s="7">
        <v>8.6546908624870138</v>
      </c>
      <c r="AT186" s="7">
        <v>8.7051226683573635</v>
      </c>
      <c r="AW186" s="11" t="s">
        <v>397</v>
      </c>
      <c r="AX186" s="165">
        <f t="shared" si="87"/>
        <v>0.10997708839594843</v>
      </c>
      <c r="AY186" s="8">
        <f t="shared" si="88"/>
        <v>0.4842262046686342</v>
      </c>
      <c r="BA186" s="11" t="s">
        <v>325</v>
      </c>
      <c r="BB186" s="8" t="e">
        <v>#N/A</v>
      </c>
      <c r="BC186" s="8" t="e">
        <v>#N/A</v>
      </c>
      <c r="BF186" s="31" t="s">
        <v>396</v>
      </c>
      <c r="BG186" s="32" t="s">
        <v>397</v>
      </c>
      <c r="BH186" s="40">
        <f t="shared" si="70"/>
        <v>0.49911027264636831</v>
      </c>
      <c r="BI186" s="40">
        <f t="shared" si="70"/>
        <v>0.49105366779312953</v>
      </c>
      <c r="BJ186" s="40">
        <f t="shared" si="70"/>
        <v>0.48927111661064693</v>
      </c>
      <c r="BK186" s="40">
        <f t="shared" si="70"/>
        <v>0.48841562539566818</v>
      </c>
      <c r="BL186" s="40">
        <f t="shared" si="70"/>
        <v>0.48903578639092304</v>
      </c>
      <c r="BM186" s="40">
        <f t="shared" ref="BM186:BU197" si="90">$BI$3 + AJ186*$BK$3</f>
        <v>0.49466293798373151</v>
      </c>
      <c r="BN186" s="40">
        <f t="shared" si="90"/>
        <v>0.50285143448488001</v>
      </c>
      <c r="BO186" s="40">
        <f t="shared" si="90"/>
        <v>0.50791402944296349</v>
      </c>
      <c r="BP186" s="40">
        <f t="shared" si="90"/>
        <v>0.51609327758957035</v>
      </c>
      <c r="BQ186" s="40">
        <f t="shared" si="90"/>
        <v>0.52626419742717112</v>
      </c>
      <c r="BR186" s="40">
        <f t="shared" si="90"/>
        <v>0.52910067892254264</v>
      </c>
      <c r="BS186" s="40">
        <f t="shared" si="90"/>
        <v>0.5355484974861815</v>
      </c>
      <c r="BT186" s="40">
        <f t="shared" si="90"/>
        <v>0.54239572646544498</v>
      </c>
      <c r="BU186" s="40">
        <f t="shared" si="90"/>
        <v>0.54458318943326944</v>
      </c>
      <c r="BV186" s="40">
        <f t="shared" si="89"/>
        <v>0.53136668701766565</v>
      </c>
      <c r="BW186" s="40">
        <f t="shared" si="89"/>
        <v>0.53557774280783987</v>
      </c>
      <c r="BY186" s="31" t="s">
        <v>396</v>
      </c>
      <c r="BZ186" s="32" t="s">
        <v>397</v>
      </c>
      <c r="CA186" s="40">
        <f t="shared" si="71"/>
        <v>-5.1460005506779094E-2</v>
      </c>
      <c r="CB186" s="40">
        <f t="shared" si="72"/>
        <v>-5.0429968785290769E-2</v>
      </c>
      <c r="CC186" s="40">
        <f t="shared" si="73"/>
        <v>-4.927816863261103E-2</v>
      </c>
      <c r="CD186" s="40">
        <f t="shared" si="74"/>
        <v>-5.655789020128954E-2</v>
      </c>
      <c r="CE186" s="40">
        <f t="shared" si="75"/>
        <v>-6.1766843405394789E-2</v>
      </c>
      <c r="CF186" s="40">
        <f t="shared" si="76"/>
        <v>-4.4555054328767107E-2</v>
      </c>
      <c r="CG186" s="40">
        <f t="shared" si="77"/>
        <v>-3.6861453106873443E-2</v>
      </c>
      <c r="CH186" s="40">
        <f t="shared" si="78"/>
        <v>-2.4409616792255895E-2</v>
      </c>
      <c r="CI186" s="40">
        <f t="shared" si="79"/>
        <v>-1.656892518570191E-2</v>
      </c>
      <c r="CJ186" s="40">
        <f t="shared" si="80"/>
        <v>3.5043277800924644E-3</v>
      </c>
      <c r="CK186" s="40">
        <f t="shared" si="81"/>
        <v>4.7927603367319049E-2</v>
      </c>
      <c r="CL186" s="40">
        <f t="shared" si="82"/>
        <v>6.2256364541806386E-2</v>
      </c>
      <c r="CM186" s="40">
        <f t="shared" si="83"/>
        <v>3.9751744615993179E-2</v>
      </c>
      <c r="CN186" s="40">
        <f t="shared" si="84"/>
        <v>3.3270499685474686E-2</v>
      </c>
      <c r="CO186" s="40">
        <f t="shared" si="85"/>
        <v>2.1806032115985197E-2</v>
      </c>
      <c r="CP186" s="40">
        <f t="shared" si="86"/>
        <v>5.02760585534201E-3</v>
      </c>
      <c r="CR186" s="11"/>
      <c r="CS186" s="40"/>
    </row>
    <row r="187" spans="3:97">
      <c r="C187" s="150" t="s">
        <v>398</v>
      </c>
      <c r="D187" s="151" t="s">
        <v>399</v>
      </c>
      <c r="E187" s="159">
        <v>0.52150313870131459</v>
      </c>
      <c r="F187" s="159">
        <v>0.52855220521255675</v>
      </c>
      <c r="G187" s="159">
        <v>0.54540704867096512</v>
      </c>
      <c r="H187" s="159">
        <v>0.56326454463748554</v>
      </c>
      <c r="I187" s="159">
        <v>0.56728984812780647</v>
      </c>
      <c r="J187" s="159">
        <v>0.59324136114154691</v>
      </c>
      <c r="K187" s="159">
        <v>0.61473219910334143</v>
      </c>
      <c r="L187" s="159">
        <v>0.63096673306821094</v>
      </c>
      <c r="M187" s="159">
        <v>0.63563834909259331</v>
      </c>
      <c r="N187" s="159">
        <v>0.62111185636648614</v>
      </c>
      <c r="O187" s="159">
        <v>0.62663634297558768</v>
      </c>
      <c r="P187" s="159">
        <v>0.598440169470008</v>
      </c>
      <c r="Q187" s="159">
        <v>0.61027067441350868</v>
      </c>
      <c r="R187" s="159">
        <v>0.61328390901998198</v>
      </c>
      <c r="S187" s="159">
        <v>0.63445501870629351</v>
      </c>
      <c r="T187" s="159">
        <v>0.64218901497978609</v>
      </c>
      <c r="U187" s="14">
        <v>4</v>
      </c>
      <c r="AE187" s="7">
        <v>10.740040386640757</v>
      </c>
      <c r="AF187" s="7">
        <v>10.742296837619147</v>
      </c>
      <c r="AG187" s="7">
        <v>10.748230072143201</v>
      </c>
      <c r="AH187" s="7">
        <v>10.731661964976269</v>
      </c>
      <c r="AI187" s="7">
        <v>10.712680584891825</v>
      </c>
      <c r="AJ187" s="7">
        <v>10.706406298185044</v>
      </c>
      <c r="AK187" s="7">
        <v>10.670453554309844</v>
      </c>
      <c r="AL187" s="7">
        <v>10.645521155989615</v>
      </c>
      <c r="AM187" s="7">
        <v>10.710451564078353</v>
      </c>
      <c r="AN187" s="7">
        <v>10.759569715576662</v>
      </c>
      <c r="AO187" s="7">
        <v>10.799421217898507</v>
      </c>
      <c r="AP187" s="7">
        <v>10.848349516398493</v>
      </c>
      <c r="AQ187" s="7">
        <v>10.876993820962182</v>
      </c>
      <c r="AR187" s="7">
        <v>10.899381042138303</v>
      </c>
      <c r="AS187" s="7">
        <v>10.867328520507691</v>
      </c>
      <c r="AT187" s="7">
        <v>10.879648672647615</v>
      </c>
      <c r="AW187" s="11" t="s">
        <v>399</v>
      </c>
      <c r="AX187" s="165">
        <f t="shared" si="87"/>
        <v>8.5052566335026503E-2</v>
      </c>
      <c r="AY187" s="8">
        <f t="shared" si="88"/>
        <v>5.993053122940474E-2</v>
      </c>
      <c r="BA187" s="11" t="s">
        <v>329</v>
      </c>
      <c r="BB187" s="8" t="e">
        <v>#N/A</v>
      </c>
      <c r="BC187" s="8" t="e">
        <v>#N/A</v>
      </c>
      <c r="BF187" s="31" t="s">
        <v>398</v>
      </c>
      <c r="BG187" s="32" t="s">
        <v>399</v>
      </c>
      <c r="BH187" s="40">
        <f t="shared" ref="BH187:BL197" si="91">$BI$3 + AE187*$BK$3</f>
        <v>0.70549337228450326</v>
      </c>
      <c r="BI187" s="40">
        <f t="shared" si="91"/>
        <v>0.70568178594119879</v>
      </c>
      <c r="BJ187" s="40">
        <f t="shared" si="91"/>
        <v>0.70617721102395736</v>
      </c>
      <c r="BK187" s="40">
        <f t="shared" si="91"/>
        <v>0.70479377407551846</v>
      </c>
      <c r="BL187" s="40">
        <f t="shared" si="91"/>
        <v>0.70320882883846736</v>
      </c>
      <c r="BM187" s="40">
        <f t="shared" si="90"/>
        <v>0.70268492589845122</v>
      </c>
      <c r="BN187" s="40">
        <f t="shared" si="90"/>
        <v>0.69968287178487198</v>
      </c>
      <c r="BO187" s="40">
        <f t="shared" si="90"/>
        <v>0.69760101652513284</v>
      </c>
      <c r="BP187" s="40">
        <f t="shared" si="90"/>
        <v>0.70302270560054247</v>
      </c>
      <c r="BQ187" s="40">
        <f t="shared" si="90"/>
        <v>0.70712407125065124</v>
      </c>
      <c r="BR187" s="40">
        <f t="shared" si="90"/>
        <v>0.71045167169452539</v>
      </c>
      <c r="BS187" s="40">
        <f t="shared" si="90"/>
        <v>0.71453718461927418</v>
      </c>
      <c r="BT187" s="40">
        <f t="shared" si="90"/>
        <v>0.71692898405034222</v>
      </c>
      <c r="BU187" s="40">
        <f t="shared" si="90"/>
        <v>0.71879831701854835</v>
      </c>
      <c r="BV187" s="40">
        <f t="shared" si="89"/>
        <v>0.71612193146239222</v>
      </c>
      <c r="BW187" s="40">
        <f t="shared" si="89"/>
        <v>0.71715066416607587</v>
      </c>
      <c r="BY187" s="31" t="s">
        <v>398</v>
      </c>
      <c r="BZ187" s="32" t="s">
        <v>399</v>
      </c>
      <c r="CA187" s="40">
        <f t="shared" si="71"/>
        <v>-0.18399023358318867</v>
      </c>
      <c r="CB187" s="40">
        <f t="shared" si="72"/>
        <v>-0.17712958072864204</v>
      </c>
      <c r="CC187" s="40">
        <f t="shared" si="73"/>
        <v>-0.16077016235299224</v>
      </c>
      <c r="CD187" s="40">
        <f t="shared" si="74"/>
        <v>-0.14152922943803292</v>
      </c>
      <c r="CE187" s="40">
        <f t="shared" si="75"/>
        <v>-0.13591898071066089</v>
      </c>
      <c r="CF187" s="40">
        <f t="shared" si="76"/>
        <v>-0.10944356475690431</v>
      </c>
      <c r="CG187" s="40">
        <f t="shared" si="77"/>
        <v>-8.4950672681530559E-2</v>
      </c>
      <c r="CH187" s="40">
        <f t="shared" si="78"/>
        <v>-6.6634283456921906E-2</v>
      </c>
      <c r="CI187" s="40">
        <f t="shared" si="79"/>
        <v>-6.7384356507949161E-2</v>
      </c>
      <c r="CJ187" s="40">
        <f t="shared" si="80"/>
        <v>-8.6012214884165106E-2</v>
      </c>
      <c r="CK187" s="40">
        <f t="shared" si="81"/>
        <v>-8.3815328718937709E-2</v>
      </c>
      <c r="CL187" s="40">
        <f t="shared" si="82"/>
        <v>-0.11609701514926618</v>
      </c>
      <c r="CM187" s="40">
        <f t="shared" si="83"/>
        <v>-0.10665830963683354</v>
      </c>
      <c r="CN187" s="40">
        <f t="shared" si="84"/>
        <v>-0.10551440799856637</v>
      </c>
      <c r="CO187" s="40">
        <f t="shared" si="85"/>
        <v>-8.166691275609872E-2</v>
      </c>
      <c r="CP187" s="40">
        <f t="shared" si="86"/>
        <v>-7.496164918628978E-2</v>
      </c>
      <c r="CR187" s="11"/>
      <c r="CS187" s="40"/>
    </row>
    <row r="188" spans="3:97">
      <c r="C188" s="150" t="s">
        <v>400</v>
      </c>
      <c r="D188" s="151" t="s">
        <v>401</v>
      </c>
      <c r="E188" s="159">
        <v>0.71753939575503012</v>
      </c>
      <c r="F188" s="159">
        <v>0.71477897569516169</v>
      </c>
      <c r="G188" s="159">
        <v>0.72386116125597855</v>
      </c>
      <c r="H188" s="159">
        <v>0.7361365064983828</v>
      </c>
      <c r="I188" s="159">
        <v>0.75866997790082036</v>
      </c>
      <c r="J188" s="159">
        <v>0.77587114568780891</v>
      </c>
      <c r="K188" s="159">
        <v>0.78000462951344507</v>
      </c>
      <c r="L188" s="159">
        <v>0.79059086141351886</v>
      </c>
      <c r="M188" s="159">
        <v>0.78655730176319327</v>
      </c>
      <c r="N188" s="159">
        <v>0.78378348663435304</v>
      </c>
      <c r="O188" s="159">
        <v>0.78476982087474623</v>
      </c>
      <c r="P188" s="159">
        <v>0.79755252685347289</v>
      </c>
      <c r="Q188" s="159">
        <v>0.79032280965022217</v>
      </c>
      <c r="R188" s="159">
        <v>0.78212370425696442</v>
      </c>
      <c r="S188" s="159">
        <v>0.77712950966822603</v>
      </c>
      <c r="T188" s="159">
        <v>0.7713076005910906</v>
      </c>
      <c r="U188" s="14">
        <v>5</v>
      </c>
      <c r="AE188" s="7">
        <v>10.141105388343117</v>
      </c>
      <c r="AF188" s="7">
        <v>10.167004357120421</v>
      </c>
      <c r="AG188" s="7">
        <v>10.196967089422303</v>
      </c>
      <c r="AH188" s="7">
        <v>10.229485400305167</v>
      </c>
      <c r="AI188" s="7">
        <v>10.260287661352633</v>
      </c>
      <c r="AJ188" s="7">
        <v>10.295123165914116</v>
      </c>
      <c r="AK188" s="7">
        <v>10.315774718268138</v>
      </c>
      <c r="AL188" s="7">
        <v>10.332829990611243</v>
      </c>
      <c r="AM188" s="7">
        <v>10.356468949720128</v>
      </c>
      <c r="AN188" s="7">
        <v>10.380342335634362</v>
      </c>
      <c r="AO188" s="7">
        <v>10.3960673603074</v>
      </c>
      <c r="AP188" s="7">
        <v>10.417932109768676</v>
      </c>
      <c r="AQ188" s="7">
        <v>10.437026647631809</v>
      </c>
      <c r="AR188" s="7">
        <v>10.435519068221481</v>
      </c>
      <c r="AS188" s="7">
        <v>10.378066810347676</v>
      </c>
      <c r="AT188" s="7">
        <v>10.398331602185488</v>
      </c>
      <c r="AW188" s="11" t="s">
        <v>401</v>
      </c>
      <c r="AX188" s="165">
        <f t="shared" si="87"/>
        <v>0.19579188993613889</v>
      </c>
      <c r="AY188" s="8">
        <f t="shared" si="88"/>
        <v>0.91742811103202127</v>
      </c>
      <c r="BA188" s="11" t="s">
        <v>339</v>
      </c>
      <c r="BB188" s="8" t="e">
        <v>#N/A</v>
      </c>
      <c r="BC188" s="8" t="e">
        <v>#N/A</v>
      </c>
      <c r="BF188" s="31" t="s">
        <v>400</v>
      </c>
      <c r="BG188" s="32" t="s">
        <v>401</v>
      </c>
      <c r="BH188" s="40">
        <f t="shared" si="91"/>
        <v>0.6554822999266503</v>
      </c>
      <c r="BI188" s="40">
        <f t="shared" si="91"/>
        <v>0.65764486381955511</v>
      </c>
      <c r="BJ188" s="40">
        <f t="shared" si="91"/>
        <v>0.66014675196676231</v>
      </c>
      <c r="BK188" s="40">
        <f t="shared" si="91"/>
        <v>0.66286203092548146</v>
      </c>
      <c r="BL188" s="40">
        <f t="shared" si="91"/>
        <v>0.66543401972294491</v>
      </c>
      <c r="BM188" s="40">
        <f t="shared" si="90"/>
        <v>0.66834278435382877</v>
      </c>
      <c r="BN188" s="40">
        <f t="shared" si="90"/>
        <v>0.67006718897538953</v>
      </c>
      <c r="BO188" s="40">
        <f t="shared" si="90"/>
        <v>0.67149130421603886</v>
      </c>
      <c r="BP188" s="40">
        <f t="shared" si="90"/>
        <v>0.6734651573016307</v>
      </c>
      <c r="BQ188" s="40">
        <f t="shared" si="90"/>
        <v>0.67545858502546918</v>
      </c>
      <c r="BR188" s="40">
        <f t="shared" si="90"/>
        <v>0.67677162458566797</v>
      </c>
      <c r="BS188" s="40">
        <f t="shared" si="90"/>
        <v>0.67859733116568455</v>
      </c>
      <c r="BT188" s="40">
        <f t="shared" si="90"/>
        <v>0.68019172507725612</v>
      </c>
      <c r="BU188" s="40">
        <f t="shared" si="90"/>
        <v>0.68006584219649369</v>
      </c>
      <c r="BV188" s="40">
        <f t="shared" si="89"/>
        <v>0.67526857866403089</v>
      </c>
      <c r="BW188" s="40">
        <f t="shared" si="89"/>
        <v>0.67696068878248827</v>
      </c>
      <c r="BY188" s="31" t="s">
        <v>400</v>
      </c>
      <c r="BZ188" s="32" t="s">
        <v>401</v>
      </c>
      <c r="CA188" s="40">
        <f t="shared" si="71"/>
        <v>6.2057095828379816E-2</v>
      </c>
      <c r="CB188" s="40">
        <f t="shared" si="72"/>
        <v>5.7134111875606575E-2</v>
      </c>
      <c r="CC188" s="40">
        <f t="shared" si="73"/>
        <v>6.3714409289216234E-2</v>
      </c>
      <c r="CD188" s="40">
        <f t="shared" si="74"/>
        <v>7.3274475572901343E-2</v>
      </c>
      <c r="CE188" s="40">
        <f t="shared" si="75"/>
        <v>9.3235958177875444E-2</v>
      </c>
      <c r="CF188" s="40">
        <f t="shared" si="76"/>
        <v>0.10752836133398014</v>
      </c>
      <c r="CG188" s="40">
        <f t="shared" si="77"/>
        <v>0.10993744053805554</v>
      </c>
      <c r="CH188" s="40">
        <f t="shared" si="78"/>
        <v>0.11909955719748</v>
      </c>
      <c r="CI188" s="40">
        <f t="shared" si="79"/>
        <v>0.11309214446156257</v>
      </c>
      <c r="CJ188" s="40">
        <f t="shared" si="80"/>
        <v>0.10832490160888386</v>
      </c>
      <c r="CK188" s="40">
        <f t="shared" si="81"/>
        <v>0.10799819628907825</v>
      </c>
      <c r="CL188" s="40">
        <f t="shared" si="82"/>
        <v>0.11895519568778834</v>
      </c>
      <c r="CM188" s="40">
        <f t="shared" si="83"/>
        <v>0.11013108457296605</v>
      </c>
      <c r="CN188" s="40">
        <f t="shared" si="84"/>
        <v>0.10205786206047074</v>
      </c>
      <c r="CO188" s="40">
        <f t="shared" si="85"/>
        <v>0.10186093100419513</v>
      </c>
      <c r="CP188" s="40">
        <f t="shared" si="86"/>
        <v>9.434691180860233E-2</v>
      </c>
      <c r="CR188" s="11"/>
      <c r="CS188" s="40"/>
    </row>
    <row r="189" spans="3:97">
      <c r="C189" s="150" t="s">
        <v>402</v>
      </c>
      <c r="D189" s="151" t="s">
        <v>403</v>
      </c>
      <c r="E189" s="159">
        <v>0.74015045377588329</v>
      </c>
      <c r="F189" s="159">
        <v>0.74380777792854247</v>
      </c>
      <c r="G189" s="159">
        <v>0.75123453869670198</v>
      </c>
      <c r="H189" s="159">
        <v>0.75787265722379249</v>
      </c>
      <c r="I189" s="159">
        <v>0.76484188605204018</v>
      </c>
      <c r="J189" s="159">
        <v>0.77368337899866346</v>
      </c>
      <c r="K189" s="159">
        <v>0.78749026313818971</v>
      </c>
      <c r="L189" s="159">
        <v>0.78216358955018417</v>
      </c>
      <c r="M189" s="159">
        <v>0.78041407072610869</v>
      </c>
      <c r="N189" s="159">
        <v>0.7832932915267381</v>
      </c>
      <c r="O189" s="159">
        <v>0.7826138474427039</v>
      </c>
      <c r="P189" s="159">
        <v>0.79542028642499174</v>
      </c>
      <c r="Q189" s="159">
        <v>0.79699036403838797</v>
      </c>
      <c r="R189" s="159">
        <v>0.80592742939283291</v>
      </c>
      <c r="S189" s="159">
        <v>0.79635760633743635</v>
      </c>
      <c r="T189" s="159">
        <v>0.78283417648979392</v>
      </c>
      <c r="U189" s="14">
        <v>5</v>
      </c>
      <c r="AE189" s="7">
        <v>10.431267310778043</v>
      </c>
      <c r="AF189" s="7">
        <v>10.456784626206613</v>
      </c>
      <c r="AG189" s="7">
        <v>10.488820838465871</v>
      </c>
      <c r="AH189" s="7">
        <v>10.520229991121443</v>
      </c>
      <c r="AI189" s="7">
        <v>10.556294557787611</v>
      </c>
      <c r="AJ189" s="7">
        <v>10.586019427255358</v>
      </c>
      <c r="AK189" s="7">
        <v>10.586633362720525</v>
      </c>
      <c r="AL189" s="7">
        <v>10.595238712702553</v>
      </c>
      <c r="AM189" s="7">
        <v>10.61123183567323</v>
      </c>
      <c r="AN189" s="7">
        <v>10.637124984318907</v>
      </c>
      <c r="AO189" s="7">
        <v>10.658070315065926</v>
      </c>
      <c r="AP189" s="7">
        <v>10.67490371098158</v>
      </c>
      <c r="AQ189" s="7">
        <v>10.684236752118247</v>
      </c>
      <c r="AR189" s="7">
        <v>10.675004019982971</v>
      </c>
      <c r="AS189" s="7">
        <v>10.639719997566537</v>
      </c>
      <c r="AT189" s="7">
        <v>10.656384583473161</v>
      </c>
      <c r="AW189" s="11" t="s">
        <v>403</v>
      </c>
      <c r="AX189" s="165" t="e">
        <f t="shared" si="87"/>
        <v>#N/A</v>
      </c>
      <c r="AY189" s="8" t="e">
        <f t="shared" si="88"/>
        <v>#N/A</v>
      </c>
      <c r="BA189" s="11" t="s">
        <v>343</v>
      </c>
      <c r="BB189" s="8" t="e">
        <v>#N/A</v>
      </c>
      <c r="BC189" s="8" t="e">
        <v>#N/A</v>
      </c>
      <c r="BF189" s="31" t="s">
        <v>402</v>
      </c>
      <c r="BG189" s="32" t="s">
        <v>403</v>
      </c>
      <c r="BH189" s="40">
        <f t="shared" si="91"/>
        <v>0.67971082044996667</v>
      </c>
      <c r="BI189" s="40">
        <f t="shared" si="91"/>
        <v>0.68184151628825218</v>
      </c>
      <c r="BJ189" s="40">
        <f t="shared" si="91"/>
        <v>0.68451654001190032</v>
      </c>
      <c r="BK189" s="40">
        <f t="shared" si="91"/>
        <v>0.6871392042586405</v>
      </c>
      <c r="BL189" s="40">
        <f t="shared" si="91"/>
        <v>0.69015059557526559</v>
      </c>
      <c r="BM189" s="40">
        <f t="shared" si="90"/>
        <v>0.69263262217582244</v>
      </c>
      <c r="BN189" s="40">
        <f t="shared" si="90"/>
        <v>0.69268388578716389</v>
      </c>
      <c r="BO189" s="40">
        <f t="shared" si="90"/>
        <v>0.69340243251066325</v>
      </c>
      <c r="BP189" s="40">
        <f t="shared" si="90"/>
        <v>0.6947378582787147</v>
      </c>
      <c r="BQ189" s="40">
        <f t="shared" si="90"/>
        <v>0.69689993619062873</v>
      </c>
      <c r="BR189" s="40">
        <f t="shared" si="90"/>
        <v>0.69864887130800479</v>
      </c>
      <c r="BS189" s="40">
        <f t="shared" si="90"/>
        <v>0.70005445986696191</v>
      </c>
      <c r="BT189" s="40">
        <f t="shared" si="90"/>
        <v>0.70083376880187365</v>
      </c>
      <c r="BU189" s="40">
        <f t="shared" si="90"/>
        <v>0.70006283566857808</v>
      </c>
      <c r="BV189" s="40">
        <f t="shared" si="89"/>
        <v>0.69711661979680584</v>
      </c>
      <c r="BW189" s="40">
        <f t="shared" si="89"/>
        <v>0.6985081127200089</v>
      </c>
      <c r="BY189" s="31" t="s">
        <v>402</v>
      </c>
      <c r="BZ189" s="32" t="s">
        <v>403</v>
      </c>
      <c r="CA189" s="40">
        <f t="shared" si="71"/>
        <v>6.043963332591662E-2</v>
      </c>
      <c r="CB189" s="40">
        <f t="shared" si="72"/>
        <v>6.1966261640290288E-2</v>
      </c>
      <c r="CC189" s="40">
        <f t="shared" si="73"/>
        <v>6.671799868480166E-2</v>
      </c>
      <c r="CD189" s="40">
        <f t="shared" si="74"/>
        <v>7.0733452965151988E-2</v>
      </c>
      <c r="CE189" s="40">
        <f t="shared" si="75"/>
        <v>7.4691290476774586E-2</v>
      </c>
      <c r="CF189" s="40">
        <f t="shared" si="76"/>
        <v>8.1050756822841019E-2</v>
      </c>
      <c r="CG189" s="40">
        <f t="shared" si="77"/>
        <v>9.4806377351025817E-2</v>
      </c>
      <c r="CH189" s="40">
        <f t="shared" si="78"/>
        <v>8.8761157039520922E-2</v>
      </c>
      <c r="CI189" s="40">
        <f t="shared" si="79"/>
        <v>8.5676212447393985E-2</v>
      </c>
      <c r="CJ189" s="40">
        <f t="shared" si="80"/>
        <v>8.6393355336109368E-2</v>
      </c>
      <c r="CK189" s="40">
        <f t="shared" si="81"/>
        <v>8.396497613469911E-2</v>
      </c>
      <c r="CL189" s="40">
        <f t="shared" si="82"/>
        <v>9.5365826558029831E-2</v>
      </c>
      <c r="CM189" s="40">
        <f t="shared" si="83"/>
        <v>9.615659523651432E-2</v>
      </c>
      <c r="CN189" s="40">
        <f t="shared" si="84"/>
        <v>0.10586459372425483</v>
      </c>
      <c r="CO189" s="40">
        <f t="shared" si="85"/>
        <v>9.9240986540630516E-2</v>
      </c>
      <c r="CP189" s="40">
        <f t="shared" si="86"/>
        <v>8.432606376978502E-2</v>
      </c>
      <c r="CR189" s="11"/>
      <c r="CS189" s="40"/>
    </row>
    <row r="190" spans="3:97">
      <c r="C190" s="150" t="s">
        <v>404</v>
      </c>
      <c r="D190" s="151" t="s">
        <v>405</v>
      </c>
      <c r="E190" s="159" t="e">
        <v>#N/A</v>
      </c>
      <c r="F190" s="159" t="e">
        <v>#N/A</v>
      </c>
      <c r="G190" s="159" t="e">
        <v>#N/A</v>
      </c>
      <c r="H190" s="159" t="e">
        <v>#N/A</v>
      </c>
      <c r="I190" s="159" t="e">
        <v>#N/A</v>
      </c>
      <c r="J190" s="159" t="e">
        <v>#N/A</v>
      </c>
      <c r="K190" s="159" t="e">
        <v>#N/A</v>
      </c>
      <c r="L190" s="159" t="e">
        <v>#N/A</v>
      </c>
      <c r="M190" s="159" t="e">
        <v>#N/A</v>
      </c>
      <c r="N190" s="159" t="e">
        <v>#N/A</v>
      </c>
      <c r="O190" s="159" t="e">
        <v>#N/A</v>
      </c>
      <c r="P190" s="159" t="e">
        <v>#N/A</v>
      </c>
      <c r="Q190" s="159" t="e">
        <v>#N/A</v>
      </c>
      <c r="R190" s="159" t="e">
        <v>#N/A</v>
      </c>
      <c r="S190" s="159" t="e">
        <v>#N/A</v>
      </c>
      <c r="T190" s="159" t="e">
        <v>#N/A</v>
      </c>
      <c r="U190" s="14">
        <v>3</v>
      </c>
      <c r="AE190" s="7">
        <v>9.0543872527480538</v>
      </c>
      <c r="AF190" s="7">
        <v>9.1032880844076498</v>
      </c>
      <c r="AG190" s="7">
        <v>9.1789508038804026</v>
      </c>
      <c r="AH190" s="7">
        <v>9.2177593742935411</v>
      </c>
      <c r="AI190" s="7">
        <v>9.1935925400224292</v>
      </c>
      <c r="AJ190" s="7">
        <v>9.1704538964362552</v>
      </c>
      <c r="AK190" s="7">
        <v>9.1289819396197238</v>
      </c>
      <c r="AL190" s="7">
        <v>9.0484576016630758</v>
      </c>
      <c r="AM190" s="7">
        <v>9.0579866768873387</v>
      </c>
      <c r="AN190" s="7">
        <v>9.1073637735652913</v>
      </c>
      <c r="AO190" s="7">
        <v>9.1781054722831197</v>
      </c>
      <c r="AP190" s="7">
        <v>9.2178081263830656</v>
      </c>
      <c r="AQ190" s="7">
        <v>9.2869327401865256</v>
      </c>
      <c r="AR190" s="7">
        <v>9.3657898323564073</v>
      </c>
      <c r="AS190" s="7">
        <v>9.3907066908008954</v>
      </c>
      <c r="AT190" s="7">
        <v>9.4064719698217356</v>
      </c>
      <c r="AW190" s="11" t="s">
        <v>405</v>
      </c>
      <c r="AX190" s="165">
        <f t="shared" si="87"/>
        <v>0.26709170406791899</v>
      </c>
      <c r="AY190" s="8">
        <f t="shared" si="88"/>
        <v>0.81287108185237567</v>
      </c>
      <c r="BA190" s="11" t="s">
        <v>349</v>
      </c>
      <c r="BB190" s="8" t="e">
        <v>#N/A</v>
      </c>
      <c r="BC190" s="8" t="e">
        <v>#N/A</v>
      </c>
      <c r="BF190" s="31" t="s">
        <v>404</v>
      </c>
      <c r="BG190" s="32" t="s">
        <v>405</v>
      </c>
      <c r="BH190" s="40">
        <f t="shared" si="91"/>
        <v>0.56474133560446249</v>
      </c>
      <c r="BI190" s="40">
        <f t="shared" si="91"/>
        <v>0.56882455504803875</v>
      </c>
      <c r="BJ190" s="40">
        <f t="shared" si="91"/>
        <v>0.57514239212401363</v>
      </c>
      <c r="BK190" s="40">
        <f t="shared" si="91"/>
        <v>0.57838290775351064</v>
      </c>
      <c r="BL190" s="40">
        <f t="shared" si="91"/>
        <v>0.57636497709187284</v>
      </c>
      <c r="BM190" s="40">
        <f t="shared" si="90"/>
        <v>0.57443290035242733</v>
      </c>
      <c r="BN190" s="40">
        <f t="shared" si="90"/>
        <v>0.57096999195824694</v>
      </c>
      <c r="BO190" s="40">
        <f t="shared" si="90"/>
        <v>0.56424620973886686</v>
      </c>
      <c r="BP190" s="40">
        <f t="shared" si="90"/>
        <v>0.56504188752009277</v>
      </c>
      <c r="BQ190" s="40">
        <f t="shared" si="90"/>
        <v>0.56916487509270186</v>
      </c>
      <c r="BR190" s="40">
        <f t="shared" si="90"/>
        <v>0.57507180693564053</v>
      </c>
      <c r="BS190" s="40">
        <f t="shared" si="90"/>
        <v>0.57838697855298604</v>
      </c>
      <c r="BT190" s="40">
        <f t="shared" si="90"/>
        <v>0.5841588838055749</v>
      </c>
      <c r="BU190" s="40">
        <f t="shared" si="90"/>
        <v>0.59074345100176007</v>
      </c>
      <c r="BV190" s="40">
        <f t="shared" si="89"/>
        <v>0.59282400868187479</v>
      </c>
      <c r="BW190" s="40">
        <f t="shared" si="89"/>
        <v>0.59414040948011493</v>
      </c>
      <c r="BY190" s="31" t="s">
        <v>404</v>
      </c>
      <c r="BZ190" s="32" t="s">
        <v>405</v>
      </c>
      <c r="CA190" s="40" t="e">
        <f t="shared" si="71"/>
        <v>#N/A</v>
      </c>
      <c r="CB190" s="40" t="e">
        <f t="shared" si="72"/>
        <v>#N/A</v>
      </c>
      <c r="CC190" s="40" t="e">
        <f t="shared" si="73"/>
        <v>#N/A</v>
      </c>
      <c r="CD190" s="40" t="e">
        <f t="shared" si="74"/>
        <v>#N/A</v>
      </c>
      <c r="CE190" s="40" t="e">
        <f t="shared" si="75"/>
        <v>#N/A</v>
      </c>
      <c r="CF190" s="40" t="e">
        <f t="shared" si="76"/>
        <v>#N/A</v>
      </c>
      <c r="CG190" s="40" t="e">
        <f t="shared" si="77"/>
        <v>#N/A</v>
      </c>
      <c r="CH190" s="40" t="e">
        <f t="shared" si="78"/>
        <v>#N/A</v>
      </c>
      <c r="CI190" s="40" t="e">
        <f t="shared" si="79"/>
        <v>#N/A</v>
      </c>
      <c r="CJ190" s="40" t="e">
        <f t="shared" si="80"/>
        <v>#N/A</v>
      </c>
      <c r="CK190" s="40" t="e">
        <f t="shared" si="81"/>
        <v>#N/A</v>
      </c>
      <c r="CL190" s="40" t="e">
        <f t="shared" si="82"/>
        <v>#N/A</v>
      </c>
      <c r="CM190" s="40" t="e">
        <f t="shared" si="83"/>
        <v>#N/A</v>
      </c>
      <c r="CN190" s="40" t="e">
        <f t="shared" si="84"/>
        <v>#N/A</v>
      </c>
      <c r="CO190" s="40" t="e">
        <f t="shared" si="85"/>
        <v>#N/A</v>
      </c>
      <c r="CP190" s="40" t="e">
        <f t="shared" si="86"/>
        <v>#N/A</v>
      </c>
      <c r="CR190" s="11"/>
      <c r="CS190" s="40"/>
    </row>
    <row r="191" spans="3:97">
      <c r="C191" s="150" t="s">
        <v>406</v>
      </c>
      <c r="D191" s="151" t="s">
        <v>407</v>
      </c>
      <c r="E191" s="159">
        <v>0.318403181392033</v>
      </c>
      <c r="F191" s="159">
        <v>0.32170586259199874</v>
      </c>
      <c r="G191" s="159">
        <v>0.32193533739306074</v>
      </c>
      <c r="H191" s="159">
        <v>0.32216862709008209</v>
      </c>
      <c r="I191" s="159">
        <v>0.31039460035049027</v>
      </c>
      <c r="J191" s="159">
        <v>0.32432508544816702</v>
      </c>
      <c r="K191" s="159">
        <v>0.31747596571848069</v>
      </c>
      <c r="L191" s="159">
        <v>0.31273996208959565</v>
      </c>
      <c r="M191" s="159">
        <v>0.30727221954123263</v>
      </c>
      <c r="N191" s="159">
        <v>0.3043976714234361</v>
      </c>
      <c r="O191" s="159">
        <v>0.31307435137645384</v>
      </c>
      <c r="P191" s="159">
        <v>0.34307692615961788</v>
      </c>
      <c r="Q191" s="159">
        <v>0.38284673010992548</v>
      </c>
      <c r="R191" s="159">
        <v>0.3963989051923516</v>
      </c>
      <c r="S191" s="159">
        <v>0.40299798011136811</v>
      </c>
      <c r="T191" s="159">
        <v>0.38635873756620243</v>
      </c>
      <c r="U191" s="14">
        <v>1</v>
      </c>
      <c r="AE191" s="7">
        <v>7.2873907312680375</v>
      </c>
      <c r="AF191" s="7">
        <v>7.2851209883504042</v>
      </c>
      <c r="AG191" s="7">
        <v>7.3169617145847621</v>
      </c>
      <c r="AH191" s="7">
        <v>7.3429679876555358</v>
      </c>
      <c r="AI191" s="7">
        <v>7.3706626071039389</v>
      </c>
      <c r="AJ191" s="7">
        <v>7.3977646236580927</v>
      </c>
      <c r="AK191" s="7">
        <v>7.4261285145771847</v>
      </c>
      <c r="AL191" s="7">
        <v>7.4532150310595826</v>
      </c>
      <c r="AM191" s="7">
        <v>7.4827162878641706</v>
      </c>
      <c r="AN191" s="7">
        <v>7.5453585576059146</v>
      </c>
      <c r="AO191" s="7">
        <v>7.6013709940861132</v>
      </c>
      <c r="AP191" s="7">
        <v>7.6597338939418904</v>
      </c>
      <c r="AQ191" s="7">
        <v>7.7361684539499178</v>
      </c>
      <c r="AR191" s="7">
        <v>7.8058862859511402</v>
      </c>
      <c r="AS191" s="7">
        <v>7.8673093658002307</v>
      </c>
      <c r="AT191" s="7">
        <v>7.9090958062733456</v>
      </c>
      <c r="AW191" s="11" t="s">
        <v>407</v>
      </c>
      <c r="AX191" s="165">
        <f t="shared" si="87"/>
        <v>0.24346330223724577</v>
      </c>
      <c r="AY191" s="8">
        <f t="shared" si="88"/>
        <v>0.96721884818502923</v>
      </c>
      <c r="BA191" s="11" t="s">
        <v>351</v>
      </c>
      <c r="BB191" s="8" t="e">
        <v>#N/A</v>
      </c>
      <c r="BC191" s="8" t="e">
        <v>#N/A</v>
      </c>
      <c r="BF191" s="31" t="s">
        <v>406</v>
      </c>
      <c r="BG191" s="32" t="s">
        <v>407</v>
      </c>
      <c r="BH191" s="40">
        <f t="shared" si="91"/>
        <v>0.41719712606088111</v>
      </c>
      <c r="BI191" s="40">
        <f t="shared" si="91"/>
        <v>0.41700760252725877</v>
      </c>
      <c r="BJ191" s="40">
        <f t="shared" si="91"/>
        <v>0.4196663031678276</v>
      </c>
      <c r="BK191" s="40">
        <f t="shared" si="91"/>
        <v>0.42183782696923722</v>
      </c>
      <c r="BL191" s="40">
        <f t="shared" si="91"/>
        <v>0.42415032769317895</v>
      </c>
      <c r="BM191" s="40">
        <f t="shared" si="90"/>
        <v>0.42641334607545078</v>
      </c>
      <c r="BN191" s="40">
        <f t="shared" si="90"/>
        <v>0.42878173096719496</v>
      </c>
      <c r="BO191" s="40">
        <f t="shared" si="90"/>
        <v>0.43104345509347519</v>
      </c>
      <c r="BP191" s="40">
        <f t="shared" si="90"/>
        <v>0.43350681003665825</v>
      </c>
      <c r="BQ191" s="40">
        <f t="shared" si="90"/>
        <v>0.43873743956009392</v>
      </c>
      <c r="BR191" s="40">
        <f t="shared" si="90"/>
        <v>0.44341447800619049</v>
      </c>
      <c r="BS191" s="40">
        <f t="shared" si="90"/>
        <v>0.44828778014414783</v>
      </c>
      <c r="BT191" s="40">
        <f t="shared" si="90"/>
        <v>0.45467006590481818</v>
      </c>
      <c r="BU191" s="40">
        <f t="shared" si="90"/>
        <v>0.46049150487692025</v>
      </c>
      <c r="BV191" s="40">
        <f t="shared" si="89"/>
        <v>0.4656203320443193</v>
      </c>
      <c r="BW191" s="40">
        <f t="shared" si="89"/>
        <v>0.46910949982382433</v>
      </c>
      <c r="BY191" s="31" t="s">
        <v>406</v>
      </c>
      <c r="BZ191" s="32" t="s">
        <v>407</v>
      </c>
      <c r="CA191" s="40">
        <f t="shared" si="71"/>
        <v>-9.879394466884811E-2</v>
      </c>
      <c r="CB191" s="40">
        <f t="shared" si="72"/>
        <v>-9.5301739935260033E-2</v>
      </c>
      <c r="CC191" s="40">
        <f t="shared" si="73"/>
        <v>-9.7730965774766865E-2</v>
      </c>
      <c r="CD191" s="40">
        <f t="shared" si="74"/>
        <v>-9.9669199879155124E-2</v>
      </c>
      <c r="CE191" s="40">
        <f t="shared" si="75"/>
        <v>-0.11375572734268868</v>
      </c>
      <c r="CF191" s="40">
        <f t="shared" si="76"/>
        <v>-0.10208826062728377</v>
      </c>
      <c r="CG191" s="40">
        <f t="shared" si="77"/>
        <v>-0.11130576524871427</v>
      </c>
      <c r="CH191" s="40">
        <f t="shared" si="78"/>
        <v>-0.11830349300387955</v>
      </c>
      <c r="CI191" s="40">
        <f t="shared" si="79"/>
        <v>-0.12623459049542562</v>
      </c>
      <c r="CJ191" s="40">
        <f t="shared" si="80"/>
        <v>-0.13433976813665782</v>
      </c>
      <c r="CK191" s="40">
        <f t="shared" si="81"/>
        <v>-0.13034012662973665</v>
      </c>
      <c r="CL191" s="40">
        <f t="shared" si="82"/>
        <v>-0.10521085398452995</v>
      </c>
      <c r="CM191" s="40">
        <f t="shared" si="83"/>
        <v>-7.1823335794892695E-2</v>
      </c>
      <c r="CN191" s="40">
        <f t="shared" si="84"/>
        <v>-6.4092599684568652E-2</v>
      </c>
      <c r="CO191" s="40">
        <f t="shared" si="85"/>
        <v>-6.2622351932951181E-2</v>
      </c>
      <c r="CP191" s="40">
        <f t="shared" si="86"/>
        <v>-8.2750762257621902E-2</v>
      </c>
      <c r="CR191" s="11"/>
      <c r="CS191" s="40"/>
    </row>
    <row r="192" spans="3:97">
      <c r="C192" s="150" t="s">
        <v>408</v>
      </c>
      <c r="D192" s="151" t="s">
        <v>409</v>
      </c>
      <c r="E192" s="159">
        <v>0.42805167003819994</v>
      </c>
      <c r="F192" s="159">
        <v>0.43275995275316437</v>
      </c>
      <c r="G192" s="159">
        <v>0.43786490271037354</v>
      </c>
      <c r="H192" s="159">
        <v>0.44295716134041391</v>
      </c>
      <c r="I192" s="159">
        <v>0.4489599152797803</v>
      </c>
      <c r="J192" s="159">
        <v>0.45502622284512562</v>
      </c>
      <c r="K192" s="159">
        <v>0.46531890493156264</v>
      </c>
      <c r="L192" s="159">
        <v>0.4784228706675161</v>
      </c>
      <c r="M192" s="159">
        <v>0.48558234589612354</v>
      </c>
      <c r="N192" s="159">
        <v>0.48099149576565942</v>
      </c>
      <c r="O192" s="159">
        <v>0.5303085794209913</v>
      </c>
      <c r="P192" s="159">
        <v>0.53772594154754927</v>
      </c>
      <c r="Q192" s="159">
        <v>0.54428093054653015</v>
      </c>
      <c r="R192" s="159">
        <v>0.55016999891193052</v>
      </c>
      <c r="S192" s="159">
        <v>0.57891047606504276</v>
      </c>
      <c r="T192" s="159">
        <v>0.5692109778386969</v>
      </c>
      <c r="U192" s="14">
        <v>2</v>
      </c>
      <c r="AE192" s="7">
        <v>8.1710353015612842</v>
      </c>
      <c r="AF192" s="7">
        <v>8.1728247105624199</v>
      </c>
      <c r="AG192" s="7">
        <v>8.2022643465869329</v>
      </c>
      <c r="AH192" s="7">
        <v>8.2269326131483904</v>
      </c>
      <c r="AI192" s="7">
        <v>8.21269210680458</v>
      </c>
      <c r="AJ192" s="7">
        <v>8.2481238084079784</v>
      </c>
      <c r="AK192" s="7">
        <v>8.1904276107648641</v>
      </c>
      <c r="AL192" s="7">
        <v>8.1213968539164529</v>
      </c>
      <c r="AM192" s="7">
        <v>8.1301443987227255</v>
      </c>
      <c r="AN192" s="7">
        <v>8.1456466734049791</v>
      </c>
      <c r="AO192" s="7">
        <v>8.1687439970751878</v>
      </c>
      <c r="AP192" s="7">
        <v>8.21188060994211</v>
      </c>
      <c r="AQ192" s="7">
        <v>8.2513044129197208</v>
      </c>
      <c r="AR192" s="7">
        <v>8.2873883962512291</v>
      </c>
      <c r="AS192" s="7">
        <v>8.3016022115233046</v>
      </c>
      <c r="AT192" s="7">
        <v>8.3067626542533759</v>
      </c>
      <c r="AW192" s="11" t="s">
        <v>409</v>
      </c>
      <c r="AX192" s="165" t="e">
        <f t="shared" si="87"/>
        <v>#N/A</v>
      </c>
      <c r="AY192" s="8" t="e">
        <f t="shared" si="88"/>
        <v>#N/A</v>
      </c>
      <c r="BA192" s="11" t="s">
        <v>353</v>
      </c>
      <c r="BB192" s="8" t="e">
        <v>#N/A</v>
      </c>
      <c r="BC192" s="8" t="e">
        <v>#N/A</v>
      </c>
      <c r="BF192" s="31" t="s">
        <v>408</v>
      </c>
      <c r="BG192" s="32" t="s">
        <v>409</v>
      </c>
      <c r="BH192" s="40">
        <f t="shared" si="91"/>
        <v>0.49098144768036722</v>
      </c>
      <c r="BI192" s="40">
        <f t="shared" si="91"/>
        <v>0.4911308633319621</v>
      </c>
      <c r="BJ192" s="40">
        <f t="shared" si="91"/>
        <v>0.49358907294000887</v>
      </c>
      <c r="BK192" s="40">
        <f t="shared" si="91"/>
        <v>0.49564887319789064</v>
      </c>
      <c r="BL192" s="40">
        <f t="shared" si="91"/>
        <v>0.49445979091818248</v>
      </c>
      <c r="BM192" s="40">
        <f t="shared" si="90"/>
        <v>0.49741833800206625</v>
      </c>
      <c r="BN192" s="40">
        <f t="shared" si="90"/>
        <v>0.49260070549886614</v>
      </c>
      <c r="BO192" s="40">
        <f t="shared" si="90"/>
        <v>0.48683663730202387</v>
      </c>
      <c r="BP192" s="40">
        <f t="shared" si="90"/>
        <v>0.48756705729334759</v>
      </c>
      <c r="BQ192" s="40">
        <f t="shared" si="90"/>
        <v>0.48886149722931571</v>
      </c>
      <c r="BR192" s="40">
        <f t="shared" si="90"/>
        <v>0.49079012375577824</v>
      </c>
      <c r="BS192" s="40">
        <f t="shared" si="90"/>
        <v>0.49439203093016615</v>
      </c>
      <c r="BT192" s="40">
        <f t="shared" si="90"/>
        <v>0.49768391847879667</v>
      </c>
      <c r="BU192" s="40">
        <f t="shared" si="90"/>
        <v>0.50069693108697766</v>
      </c>
      <c r="BV192" s="40">
        <f t="shared" si="89"/>
        <v>0.50188378466219596</v>
      </c>
      <c r="BW192" s="40">
        <f t="shared" si="89"/>
        <v>0.50231468163015691</v>
      </c>
      <c r="BY192" s="31" t="s">
        <v>408</v>
      </c>
      <c r="BZ192" s="32" t="s">
        <v>409</v>
      </c>
      <c r="CA192" s="40">
        <f t="shared" si="71"/>
        <v>-6.2929777642167284E-2</v>
      </c>
      <c r="CB192" s="40">
        <f t="shared" si="72"/>
        <v>-5.837091057879773E-2</v>
      </c>
      <c r="CC192" s="40">
        <f t="shared" si="73"/>
        <v>-5.5724170229635328E-2</v>
      </c>
      <c r="CD192" s="40">
        <f t="shared" si="74"/>
        <v>-5.2691711857476731E-2</v>
      </c>
      <c r="CE192" s="40">
        <f t="shared" si="75"/>
        <v>-4.5499875638402187E-2</v>
      </c>
      <c r="CF192" s="40">
        <f t="shared" si="76"/>
        <v>-4.2392115156940635E-2</v>
      </c>
      <c r="CG192" s="40">
        <f t="shared" si="77"/>
        <v>-2.7281800567303505E-2</v>
      </c>
      <c r="CH192" s="40">
        <f t="shared" si="78"/>
        <v>-8.4137666345077688E-3</v>
      </c>
      <c r="CI192" s="40">
        <f t="shared" si="79"/>
        <v>-1.9847113972240593E-3</v>
      </c>
      <c r="CJ192" s="40">
        <f t="shared" si="80"/>
        <v>-7.8700014636562954E-3</v>
      </c>
      <c r="CK192" s="40">
        <f t="shared" si="81"/>
        <v>3.9518455665213059E-2</v>
      </c>
      <c r="CL192" s="40">
        <f t="shared" si="82"/>
        <v>4.333391061738312E-2</v>
      </c>
      <c r="CM192" s="40">
        <f t="shared" si="83"/>
        <v>4.6597012067733479E-2</v>
      </c>
      <c r="CN192" s="40">
        <f t="shared" si="84"/>
        <v>4.9473067824952865E-2</v>
      </c>
      <c r="CO192" s="40">
        <f t="shared" si="85"/>
        <v>7.7026691402846792E-2</v>
      </c>
      <c r="CP192" s="40">
        <f t="shared" si="86"/>
        <v>6.6896296208539985E-2</v>
      </c>
      <c r="CR192" s="11"/>
      <c r="CS192" s="40"/>
    </row>
    <row r="193" spans="3:98">
      <c r="C193" s="150" t="s">
        <v>410</v>
      </c>
      <c r="D193" s="151" t="s">
        <v>411</v>
      </c>
      <c r="E193" s="159" t="e">
        <v>#N/A</v>
      </c>
      <c r="F193" s="159" t="e">
        <v>#N/A</v>
      </c>
      <c r="G193" s="159" t="e">
        <v>#N/A</v>
      </c>
      <c r="H193" s="159" t="e">
        <v>#N/A</v>
      </c>
      <c r="I193" s="159" t="e">
        <v>#N/A</v>
      </c>
      <c r="J193" s="159" t="e">
        <v>#N/A</v>
      </c>
      <c r="K193" s="159" t="e">
        <v>#N/A</v>
      </c>
      <c r="L193" s="159" t="e">
        <v>#N/A</v>
      </c>
      <c r="M193" s="159" t="e">
        <v>#N/A</v>
      </c>
      <c r="N193" s="159" t="e">
        <v>#N/A</v>
      </c>
      <c r="O193" s="159" t="e">
        <v>#N/A</v>
      </c>
      <c r="P193" s="159" t="e">
        <v>#N/A</v>
      </c>
      <c r="Q193" s="159" t="e">
        <v>#N/A</v>
      </c>
      <c r="R193" s="159" t="e">
        <v>#N/A</v>
      </c>
      <c r="S193" s="159" t="e">
        <v>#N/A</v>
      </c>
      <c r="T193" s="159" t="e">
        <v>#N/A</v>
      </c>
      <c r="U193" s="14">
        <v>3</v>
      </c>
      <c r="AE193" s="7">
        <v>9.2263815670244149</v>
      </c>
      <c r="AF193" s="7">
        <v>9.2037921307031159</v>
      </c>
      <c r="AG193" s="7">
        <v>9.2454484619471575</v>
      </c>
      <c r="AH193" s="7">
        <v>9.2288032914278677</v>
      </c>
      <c r="AI193" s="7">
        <v>9.1480367853478661</v>
      </c>
      <c r="AJ193" s="7">
        <v>9.1658106355032203</v>
      </c>
      <c r="AK193" s="7">
        <v>9.1806872231743863</v>
      </c>
      <c r="AL193" s="7">
        <v>9.069755615198698</v>
      </c>
      <c r="AM193" s="7">
        <v>8.9711887812426063</v>
      </c>
      <c r="AN193" s="7">
        <v>9.1216386893132988</v>
      </c>
      <c r="AO193" s="7">
        <v>9.2027579085089197</v>
      </c>
      <c r="AP193" s="7">
        <v>9.2799669560728582</v>
      </c>
      <c r="AQ193" s="7">
        <v>9.3417502567976847</v>
      </c>
      <c r="AR193" s="7">
        <v>9.3721465388691563</v>
      </c>
      <c r="AS193" s="7">
        <v>9.3227752019147605</v>
      </c>
      <c r="AT193" s="7">
        <v>9.3314598418992709</v>
      </c>
      <c r="AW193" s="11" t="s">
        <v>411</v>
      </c>
      <c r="AX193" s="165" t="e">
        <f t="shared" si="87"/>
        <v>#N/A</v>
      </c>
      <c r="AY193" s="8" t="e">
        <f t="shared" si="88"/>
        <v>#N/A</v>
      </c>
      <c r="BA193" s="11" t="s">
        <v>357</v>
      </c>
      <c r="BB193" s="8" t="e">
        <v>#N/A</v>
      </c>
      <c r="BC193" s="8" t="e">
        <v>#N/A</v>
      </c>
      <c r="BF193" s="31" t="s">
        <v>410</v>
      </c>
      <c r="BG193" s="32" t="s">
        <v>411</v>
      </c>
      <c r="BH193" s="40">
        <f t="shared" si="91"/>
        <v>0.57910286084653861</v>
      </c>
      <c r="BI193" s="40">
        <f t="shared" si="91"/>
        <v>0.57721664291371022</v>
      </c>
      <c r="BJ193" s="40">
        <f t="shared" si="91"/>
        <v>0.58069494657258769</v>
      </c>
      <c r="BK193" s="40">
        <f t="shared" si="91"/>
        <v>0.579305074834227</v>
      </c>
      <c r="BL193" s="40">
        <f t="shared" si="91"/>
        <v>0.57256107157654679</v>
      </c>
      <c r="BM193" s="40">
        <f t="shared" si="90"/>
        <v>0.57404518806451887</v>
      </c>
      <c r="BN193" s="40">
        <f t="shared" si="90"/>
        <v>0.57528738313506123</v>
      </c>
      <c r="BO193" s="40">
        <f t="shared" si="90"/>
        <v>0.56602459386909132</v>
      </c>
      <c r="BP193" s="40">
        <f t="shared" si="90"/>
        <v>0.55779426323375769</v>
      </c>
      <c r="BQ193" s="40">
        <f t="shared" si="90"/>
        <v>0.57035683055766051</v>
      </c>
      <c r="BR193" s="40">
        <f t="shared" si="90"/>
        <v>0.57713028536049482</v>
      </c>
      <c r="BS193" s="40">
        <f t="shared" si="90"/>
        <v>0.58357724083208362</v>
      </c>
      <c r="BT193" s="40">
        <f t="shared" si="90"/>
        <v>0.58873614644260663</v>
      </c>
      <c r="BU193" s="40">
        <f t="shared" si="90"/>
        <v>0.5912742359955746</v>
      </c>
      <c r="BV193" s="40">
        <f t="shared" si="89"/>
        <v>0.58715172935988247</v>
      </c>
      <c r="BW193" s="40">
        <f t="shared" si="89"/>
        <v>0.58787689679858912</v>
      </c>
      <c r="BY193" s="31" t="s">
        <v>410</v>
      </c>
      <c r="BZ193" s="32" t="s">
        <v>411</v>
      </c>
      <c r="CA193" s="40" t="e">
        <f t="shared" si="71"/>
        <v>#N/A</v>
      </c>
      <c r="CB193" s="40" t="e">
        <f t="shared" si="72"/>
        <v>#N/A</v>
      </c>
      <c r="CC193" s="40" t="e">
        <f t="shared" si="73"/>
        <v>#N/A</v>
      </c>
      <c r="CD193" s="40" t="e">
        <f t="shared" si="74"/>
        <v>#N/A</v>
      </c>
      <c r="CE193" s="40" t="e">
        <f t="shared" si="75"/>
        <v>#N/A</v>
      </c>
      <c r="CF193" s="40" t="e">
        <f t="shared" si="76"/>
        <v>#N/A</v>
      </c>
      <c r="CG193" s="40" t="e">
        <f t="shared" si="77"/>
        <v>#N/A</v>
      </c>
      <c r="CH193" s="40" t="e">
        <f t="shared" si="78"/>
        <v>#N/A</v>
      </c>
      <c r="CI193" s="40" t="e">
        <f t="shared" si="79"/>
        <v>#N/A</v>
      </c>
      <c r="CJ193" s="40" t="e">
        <f t="shared" si="80"/>
        <v>#N/A</v>
      </c>
      <c r="CK193" s="40" t="e">
        <f t="shared" si="81"/>
        <v>#N/A</v>
      </c>
      <c r="CL193" s="40" t="e">
        <f t="shared" si="82"/>
        <v>#N/A</v>
      </c>
      <c r="CM193" s="40" t="e">
        <f t="shared" si="83"/>
        <v>#N/A</v>
      </c>
      <c r="CN193" s="40" t="e">
        <f t="shared" si="84"/>
        <v>#N/A</v>
      </c>
      <c r="CO193" s="40" t="e">
        <f t="shared" si="85"/>
        <v>#N/A</v>
      </c>
      <c r="CP193" s="40" t="e">
        <f t="shared" si="86"/>
        <v>#N/A</v>
      </c>
      <c r="CR193" s="11"/>
      <c r="CS193" s="40"/>
    </row>
    <row r="194" spans="3:98">
      <c r="C194" s="150" t="s">
        <v>412</v>
      </c>
      <c r="D194" s="151" t="s">
        <v>413</v>
      </c>
      <c r="E194" s="159" t="e">
        <v>#N/A</v>
      </c>
      <c r="F194" s="159" t="e">
        <v>#N/A</v>
      </c>
      <c r="G194" s="159" t="e">
        <v>#N/A</v>
      </c>
      <c r="H194" s="159" t="e">
        <v>#N/A</v>
      </c>
      <c r="I194" s="159" t="e">
        <v>#N/A</v>
      </c>
      <c r="J194" s="159" t="e">
        <v>#N/A</v>
      </c>
      <c r="K194" s="159" t="e">
        <v>#N/A</v>
      </c>
      <c r="L194" s="159" t="e">
        <v>#N/A</v>
      </c>
      <c r="M194" s="159" t="e">
        <v>#N/A</v>
      </c>
      <c r="N194" s="159" t="e">
        <v>#N/A</v>
      </c>
      <c r="O194" s="159" t="e">
        <v>#N/A</v>
      </c>
      <c r="P194" s="159" t="e">
        <v>#N/A</v>
      </c>
      <c r="Q194" s="159" t="e">
        <v>#N/A</v>
      </c>
      <c r="R194" s="159" t="e">
        <v>#N/A</v>
      </c>
      <c r="S194" s="159" t="e">
        <v>#N/A</v>
      </c>
      <c r="T194" s="159" t="e">
        <v>#N/A</v>
      </c>
      <c r="U194" s="14">
        <v>1</v>
      </c>
      <c r="AE194" s="7">
        <v>7.1017881024594631</v>
      </c>
      <c r="AF194" s="7">
        <v>7.1731548492373953</v>
      </c>
      <c r="AG194" s="7">
        <v>7.236031323508314</v>
      </c>
      <c r="AH194" s="7">
        <v>7.2781262107633173</v>
      </c>
      <c r="AI194" s="7">
        <v>7.3118384098678311</v>
      </c>
      <c r="AJ194" s="7">
        <v>7.375955340413773</v>
      </c>
      <c r="AK194" s="7">
        <v>7.4291920313804187</v>
      </c>
      <c r="AL194" s="7">
        <v>7.4844491652126148</v>
      </c>
      <c r="AM194" s="7">
        <v>7.5406610873976376</v>
      </c>
      <c r="AN194" s="7">
        <v>7.6018098543678398</v>
      </c>
      <c r="AO194" s="7">
        <v>7.6698384423245214</v>
      </c>
      <c r="AP194" s="7">
        <v>7.7365928499099788</v>
      </c>
      <c r="AQ194" s="7">
        <v>7.8057424820897445</v>
      </c>
      <c r="AR194" s="7">
        <v>7.854614873394441</v>
      </c>
      <c r="AS194" s="7">
        <v>7.8941588717393971</v>
      </c>
      <c r="AT194" s="7">
        <v>7.9492690775270516</v>
      </c>
      <c r="AW194" s="11" t="s">
        <v>413</v>
      </c>
      <c r="AX194" s="165">
        <f t="shared" si="87"/>
        <v>2.220532811063048E-2</v>
      </c>
      <c r="AY194" s="8">
        <f t="shared" si="88"/>
        <v>0.15962339481973353</v>
      </c>
      <c r="BA194" s="11" t="s">
        <v>377</v>
      </c>
      <c r="BB194" s="8" t="e">
        <v>#N/A</v>
      </c>
      <c r="BC194" s="8" t="e">
        <v>#N/A</v>
      </c>
      <c r="BF194" s="31" t="s">
        <v>412</v>
      </c>
      <c r="BG194" s="32" t="s">
        <v>413</v>
      </c>
      <c r="BH194" s="40">
        <f t="shared" si="91"/>
        <v>0.40169930655536523</v>
      </c>
      <c r="BI194" s="40">
        <f t="shared" si="91"/>
        <v>0.40765842991132251</v>
      </c>
      <c r="BJ194" s="40">
        <f t="shared" si="91"/>
        <v>0.41290861551294422</v>
      </c>
      <c r="BK194" s="40">
        <f t="shared" si="91"/>
        <v>0.41642353859873704</v>
      </c>
      <c r="BL194" s="40">
        <f t="shared" si="91"/>
        <v>0.41923850722396394</v>
      </c>
      <c r="BM194" s="40">
        <f t="shared" si="90"/>
        <v>0.4245922709245501</v>
      </c>
      <c r="BN194" s="40">
        <f t="shared" si="90"/>
        <v>0.42903753462026495</v>
      </c>
      <c r="BO194" s="40">
        <f t="shared" si="90"/>
        <v>0.43365150529525331</v>
      </c>
      <c r="BP194" s="40">
        <f t="shared" si="90"/>
        <v>0.43834520079770278</v>
      </c>
      <c r="BQ194" s="40">
        <f t="shared" si="90"/>
        <v>0.44345112283971466</v>
      </c>
      <c r="BR194" s="40">
        <f t="shared" si="90"/>
        <v>0.44913150993409756</v>
      </c>
      <c r="BS194" s="40">
        <f t="shared" si="90"/>
        <v>0.45470550296748324</v>
      </c>
      <c r="BT194" s="40">
        <f t="shared" si="90"/>
        <v>0.46047949725449366</v>
      </c>
      <c r="BU194" s="40">
        <f t="shared" si="90"/>
        <v>0.46456034192843587</v>
      </c>
      <c r="BV194" s="40">
        <f t="shared" si="89"/>
        <v>0.46786226579023971</v>
      </c>
      <c r="BW194" s="40">
        <f t="shared" si="89"/>
        <v>0.47246396797350887</v>
      </c>
      <c r="BY194" s="31" t="s">
        <v>412</v>
      </c>
      <c r="BZ194" s="32" t="s">
        <v>413</v>
      </c>
      <c r="CA194" s="40" t="e">
        <f t="shared" si="71"/>
        <v>#N/A</v>
      </c>
      <c r="CB194" s="40" t="e">
        <f t="shared" si="72"/>
        <v>#N/A</v>
      </c>
      <c r="CC194" s="40" t="e">
        <f t="shared" si="73"/>
        <v>#N/A</v>
      </c>
      <c r="CD194" s="40" t="e">
        <f t="shared" si="74"/>
        <v>#N/A</v>
      </c>
      <c r="CE194" s="40" t="e">
        <f t="shared" si="75"/>
        <v>#N/A</v>
      </c>
      <c r="CF194" s="40" t="e">
        <f t="shared" si="76"/>
        <v>#N/A</v>
      </c>
      <c r="CG194" s="40" t="e">
        <f t="shared" si="77"/>
        <v>#N/A</v>
      </c>
      <c r="CH194" s="40" t="e">
        <f t="shared" si="78"/>
        <v>#N/A</v>
      </c>
      <c r="CI194" s="40" t="e">
        <f t="shared" si="79"/>
        <v>#N/A</v>
      </c>
      <c r="CJ194" s="40" t="e">
        <f t="shared" si="80"/>
        <v>#N/A</v>
      </c>
      <c r="CK194" s="40" t="e">
        <f t="shared" si="81"/>
        <v>#N/A</v>
      </c>
      <c r="CL194" s="40" t="e">
        <f t="shared" si="82"/>
        <v>#N/A</v>
      </c>
      <c r="CM194" s="40" t="e">
        <f t="shared" si="83"/>
        <v>#N/A</v>
      </c>
      <c r="CN194" s="40" t="e">
        <f t="shared" si="84"/>
        <v>#N/A</v>
      </c>
      <c r="CO194" s="40" t="e">
        <f t="shared" si="85"/>
        <v>#N/A</v>
      </c>
      <c r="CP194" s="40" t="e">
        <f t="shared" si="86"/>
        <v>#N/A</v>
      </c>
      <c r="CR194" s="11"/>
      <c r="CS194" s="40"/>
    </row>
    <row r="195" spans="3:98">
      <c r="C195" s="150" t="s">
        <v>414</v>
      </c>
      <c r="D195" s="151" t="s">
        <v>415</v>
      </c>
      <c r="E195" s="159">
        <v>0.39711454731820001</v>
      </c>
      <c r="F195" s="159">
        <v>0.39703953782586959</v>
      </c>
      <c r="G195" s="159">
        <v>0.38589089133182986</v>
      </c>
      <c r="H195" s="159">
        <v>0.37394032808700056</v>
      </c>
      <c r="I195" s="159">
        <v>0.36113623479999096</v>
      </c>
      <c r="J195" s="159">
        <v>0.3652904421838411</v>
      </c>
      <c r="K195" s="159">
        <v>0.36128165180530558</v>
      </c>
      <c r="L195" s="159">
        <v>0.38057174616779482</v>
      </c>
      <c r="M195" s="159">
        <v>0.39972336328497804</v>
      </c>
      <c r="N195" s="159">
        <v>0.39692119765973016</v>
      </c>
      <c r="O195" s="159">
        <v>0.39892086248379482</v>
      </c>
      <c r="P195" s="159">
        <v>0.40042645676038308</v>
      </c>
      <c r="Q195" s="159">
        <v>0.40711474047950386</v>
      </c>
      <c r="R195" s="159">
        <v>0.39682979832806381</v>
      </c>
      <c r="S195" s="159">
        <v>0.39725001386784592</v>
      </c>
      <c r="T195" s="159">
        <v>0.38484112873773368</v>
      </c>
      <c r="U195" s="14">
        <v>1</v>
      </c>
      <c r="AE195" s="7">
        <v>7.5216872388855007</v>
      </c>
      <c r="AF195" s="7">
        <v>7.5437922617633921</v>
      </c>
      <c r="AG195" s="7">
        <v>7.587469846908073</v>
      </c>
      <c r="AH195" s="7">
        <v>7.6198836297393759</v>
      </c>
      <c r="AI195" s="7">
        <v>7.6176920222816777</v>
      </c>
      <c r="AJ195" s="7">
        <v>7.6315738953262278</v>
      </c>
      <c r="AK195" s="7">
        <v>7.6472675032842554</v>
      </c>
      <c r="AL195" s="7">
        <v>7.6563938140800945</v>
      </c>
      <c r="AM195" s="7">
        <v>7.6578795160918549</v>
      </c>
      <c r="AN195" s="7">
        <v>7.6678963547683114</v>
      </c>
      <c r="AO195" s="7">
        <v>7.6934656512420023</v>
      </c>
      <c r="AP195" s="7">
        <v>7.6961786875434886</v>
      </c>
      <c r="AQ195" s="7">
        <v>7.6998721522365301</v>
      </c>
      <c r="AR195" s="7">
        <v>7.7070020226035201</v>
      </c>
      <c r="AS195" s="7">
        <v>7.7153657567049674</v>
      </c>
      <c r="AT195" s="7">
        <v>7.727665609959887</v>
      </c>
      <c r="AW195" s="11" t="s">
        <v>415</v>
      </c>
      <c r="AX195" s="165">
        <f t="shared" si="87"/>
        <v>0.32895053953957759</v>
      </c>
      <c r="AY195" s="8">
        <f t="shared" si="88"/>
        <v>0.5944160908715197</v>
      </c>
      <c r="BA195" s="11" t="s">
        <v>389</v>
      </c>
      <c r="BB195" s="8" t="e">
        <v>#N/A</v>
      </c>
      <c r="BC195" s="8" t="e">
        <v>#N/A</v>
      </c>
      <c r="BF195" s="31" t="s">
        <v>414</v>
      </c>
      <c r="BG195" s="32" t="s">
        <v>415</v>
      </c>
      <c r="BH195" s="40">
        <f t="shared" si="91"/>
        <v>0.43676088444693928</v>
      </c>
      <c r="BI195" s="40">
        <f t="shared" si="91"/>
        <v>0.43860665385724329</v>
      </c>
      <c r="BJ195" s="40">
        <f t="shared" si="91"/>
        <v>0.44225373221682407</v>
      </c>
      <c r="BK195" s="40">
        <f t="shared" si="91"/>
        <v>0.44496028308323787</v>
      </c>
      <c r="BL195" s="40">
        <f t="shared" si="91"/>
        <v>0.44477728386052007</v>
      </c>
      <c r="BM195" s="40">
        <f t="shared" si="90"/>
        <v>0.44593642025974001</v>
      </c>
      <c r="BN195" s="40">
        <f t="shared" si="90"/>
        <v>0.44724683652423536</v>
      </c>
      <c r="BO195" s="40">
        <f t="shared" si="90"/>
        <v>0.4480088834756879</v>
      </c>
      <c r="BP195" s="40">
        <f t="shared" si="90"/>
        <v>0.44813293959366984</v>
      </c>
      <c r="BQ195" s="40">
        <f t="shared" si="90"/>
        <v>0.44896934562315405</v>
      </c>
      <c r="BR195" s="40">
        <f t="shared" si="90"/>
        <v>0.45110438187870716</v>
      </c>
      <c r="BS195" s="40">
        <f t="shared" si="90"/>
        <v>0.45133092040988132</v>
      </c>
      <c r="BT195" s="40">
        <f t="shared" si="90"/>
        <v>0.45163932471175028</v>
      </c>
      <c r="BU195" s="40">
        <f t="shared" si="90"/>
        <v>0.45223466888739394</v>
      </c>
      <c r="BV195" s="40">
        <f t="shared" si="89"/>
        <v>0.45293304068486484</v>
      </c>
      <c r="BW195" s="40">
        <f t="shared" si="89"/>
        <v>0.45396007843165054</v>
      </c>
      <c r="BY195" s="31" t="s">
        <v>414</v>
      </c>
      <c r="BZ195" s="32" t="s">
        <v>415</v>
      </c>
      <c r="CA195" s="40">
        <f t="shared" si="71"/>
        <v>-3.9646337128739273E-2</v>
      </c>
      <c r="CB195" s="40">
        <f t="shared" si="72"/>
        <v>-4.1567116031373696E-2</v>
      </c>
      <c r="CC195" s="40">
        <f t="shared" si="73"/>
        <v>-5.6362840884994214E-2</v>
      </c>
      <c r="CD195" s="40">
        <f t="shared" si="74"/>
        <v>-7.1019954996237311E-2</v>
      </c>
      <c r="CE195" s="40">
        <f t="shared" si="75"/>
        <v>-8.3641049060529105E-2</v>
      </c>
      <c r="CF195" s="40">
        <f t="shared" si="76"/>
        <v>-8.0645978075898905E-2</v>
      </c>
      <c r="CG195" s="40">
        <f t="shared" si="77"/>
        <v>-8.5965184718929777E-2</v>
      </c>
      <c r="CH195" s="40">
        <f t="shared" si="78"/>
        <v>-6.743713730789308E-2</v>
      </c>
      <c r="CI195" s="40">
        <f t="shared" si="79"/>
        <v>-4.8409576308691804E-2</v>
      </c>
      <c r="CJ195" s="40">
        <f t="shared" si="80"/>
        <v>-5.2048147963423885E-2</v>
      </c>
      <c r="CK195" s="40">
        <f t="shared" si="81"/>
        <v>-5.2183519394912337E-2</v>
      </c>
      <c r="CL195" s="40">
        <f t="shared" si="82"/>
        <v>-5.0904463649498244E-2</v>
      </c>
      <c r="CM195" s="40">
        <f t="shared" si="83"/>
        <v>-4.4524584232246422E-2</v>
      </c>
      <c r="CN195" s="40">
        <f t="shared" si="84"/>
        <v>-5.5404870559330133E-2</v>
      </c>
      <c r="CO195" s="40">
        <f t="shared" si="85"/>
        <v>-5.5683026817018921E-2</v>
      </c>
      <c r="CP195" s="40">
        <f t="shared" si="86"/>
        <v>-6.9118949693916854E-2</v>
      </c>
      <c r="CR195" s="11"/>
      <c r="CS195" s="40"/>
    </row>
    <row r="196" spans="3:98">
      <c r="C196" s="150" t="s">
        <v>416</v>
      </c>
      <c r="D196" s="151" t="s">
        <v>417</v>
      </c>
      <c r="E196" s="159">
        <v>0.41119325759067232</v>
      </c>
      <c r="F196" s="159">
        <v>0.42331267821017465</v>
      </c>
      <c r="G196" s="159">
        <v>0.44355099394181524</v>
      </c>
      <c r="H196" s="159">
        <v>0.45391800471617599</v>
      </c>
      <c r="I196" s="159">
        <v>0.45827276387707339</v>
      </c>
      <c r="J196" s="159">
        <v>0.45641197695154107</v>
      </c>
      <c r="K196" s="159">
        <v>0.44191757615167382</v>
      </c>
      <c r="L196" s="159">
        <v>0.4455024365568091</v>
      </c>
      <c r="M196" s="159">
        <v>0.43224960093318526</v>
      </c>
      <c r="N196" s="159">
        <v>0.43454316851736519</v>
      </c>
      <c r="O196" s="159">
        <v>0.43917714886856174</v>
      </c>
      <c r="P196" s="159">
        <v>0.46310153857066799</v>
      </c>
      <c r="Q196" s="159">
        <v>0.47657061894898184</v>
      </c>
      <c r="R196" s="159">
        <v>0.48593932480645624</v>
      </c>
      <c r="S196" s="159">
        <v>0.49583092074521246</v>
      </c>
      <c r="T196" s="159">
        <v>0.50247610753340965</v>
      </c>
      <c r="U196" s="14">
        <v>1</v>
      </c>
      <c r="AE196" s="7">
        <v>6.9096620701319749</v>
      </c>
      <c r="AF196" s="7">
        <v>6.9481805655429802</v>
      </c>
      <c r="AG196" s="7">
        <v>6.9517948345423228</v>
      </c>
      <c r="AH196" s="7">
        <v>6.9045702404919131</v>
      </c>
      <c r="AI196" s="7">
        <v>6.8992181795331673</v>
      </c>
      <c r="AJ196" s="7">
        <v>6.9085523136575206</v>
      </c>
      <c r="AK196" s="7">
        <v>6.9321919772382099</v>
      </c>
      <c r="AL196" s="7">
        <v>6.941741941000708</v>
      </c>
      <c r="AM196" s="7">
        <v>6.9692477311114329</v>
      </c>
      <c r="AN196" s="7">
        <v>6.9995118689283409</v>
      </c>
      <c r="AO196" s="7">
        <v>7.0272702547194807</v>
      </c>
      <c r="AP196" s="7">
        <v>7.0637636724039243</v>
      </c>
      <c r="AQ196" s="7">
        <v>7.0997142289700843</v>
      </c>
      <c r="AR196" s="7">
        <v>7.1317412660819777</v>
      </c>
      <c r="AS196" s="7">
        <v>7.1691400515265267</v>
      </c>
      <c r="AT196" s="7">
        <v>7.1869751536939352</v>
      </c>
      <c r="AW196" s="11" t="s">
        <v>417</v>
      </c>
      <c r="AX196" s="165">
        <f t="shared" si="87"/>
        <v>-0.49295202206134248</v>
      </c>
      <c r="AY196" s="8">
        <f t="shared" si="88"/>
        <v>0.70819028835676034</v>
      </c>
      <c r="BA196" s="11" t="s">
        <v>391</v>
      </c>
      <c r="BB196" s="8" t="e">
        <v>#N/A</v>
      </c>
      <c r="BC196" s="8" t="e">
        <v>#N/A</v>
      </c>
      <c r="BF196" s="31" t="s">
        <v>416</v>
      </c>
      <c r="BG196" s="32" t="s">
        <v>417</v>
      </c>
      <c r="BH196" s="40">
        <f t="shared" si="91"/>
        <v>0.3856567828560199</v>
      </c>
      <c r="BI196" s="40">
        <f t="shared" si="91"/>
        <v>0.38887307722283881</v>
      </c>
      <c r="BJ196" s="40">
        <f t="shared" si="91"/>
        <v>0.38917486868428397</v>
      </c>
      <c r="BK196" s="40">
        <f t="shared" si="91"/>
        <v>0.38523161508107473</v>
      </c>
      <c r="BL196" s="40">
        <f t="shared" si="91"/>
        <v>0.38478471799101943</v>
      </c>
      <c r="BM196" s="40">
        <f t="shared" si="90"/>
        <v>0.38556411819040293</v>
      </c>
      <c r="BN196" s="40">
        <f t="shared" si="90"/>
        <v>0.38753803009939058</v>
      </c>
      <c r="BO196" s="40">
        <f t="shared" si="90"/>
        <v>0.38833545207355913</v>
      </c>
      <c r="BP196" s="40">
        <f t="shared" si="90"/>
        <v>0.39063218554780466</v>
      </c>
      <c r="BQ196" s="40">
        <f t="shared" si="90"/>
        <v>0.39315924105551647</v>
      </c>
      <c r="BR196" s="40">
        <f t="shared" si="90"/>
        <v>0.39547706626907664</v>
      </c>
      <c r="BS196" s="40">
        <f t="shared" si="90"/>
        <v>0.39852426664572771</v>
      </c>
      <c r="BT196" s="40">
        <f t="shared" si="90"/>
        <v>0.40152613811900206</v>
      </c>
      <c r="BU196" s="40">
        <f t="shared" si="90"/>
        <v>0.40420039571784516</v>
      </c>
      <c r="BV196" s="40">
        <f t="shared" si="89"/>
        <v>0.407323194302465</v>
      </c>
      <c r="BW196" s="40">
        <f t="shared" si="89"/>
        <v>0.40881242533344364</v>
      </c>
      <c r="BY196" s="31" t="s">
        <v>416</v>
      </c>
      <c r="BZ196" s="32" t="s">
        <v>417</v>
      </c>
      <c r="CA196" s="40">
        <f t="shared" si="71"/>
        <v>2.5536474734652426E-2</v>
      </c>
      <c r="CB196" s="40">
        <f t="shared" si="72"/>
        <v>3.4439600987335839E-2</v>
      </c>
      <c r="CC196" s="40">
        <f t="shared" si="73"/>
        <v>5.4376125257531271E-2</v>
      </c>
      <c r="CD196" s="40">
        <f t="shared" si="74"/>
        <v>6.8686389635101264E-2</v>
      </c>
      <c r="CE196" s="40">
        <f t="shared" si="75"/>
        <v>7.3488045886053954E-2</v>
      </c>
      <c r="CF196" s="40">
        <f t="shared" si="76"/>
        <v>7.0847858761138138E-2</v>
      </c>
      <c r="CG196" s="40">
        <f t="shared" si="77"/>
        <v>5.4379546052283234E-2</v>
      </c>
      <c r="CH196" s="40">
        <f t="shared" si="78"/>
        <v>5.7166984483249972E-2</v>
      </c>
      <c r="CI196" s="40">
        <f t="shared" si="79"/>
        <v>4.1617415385380607E-2</v>
      </c>
      <c r="CJ196" s="40">
        <f t="shared" si="80"/>
        <v>4.1383927461848713E-2</v>
      </c>
      <c r="CK196" s="40">
        <f t="shared" si="81"/>
        <v>4.3700082599485102E-2</v>
      </c>
      <c r="CL196" s="40">
        <f t="shared" si="82"/>
        <v>6.4577271924940283E-2</v>
      </c>
      <c r="CM196" s="40">
        <f t="shared" si="83"/>
        <v>7.5044480829979776E-2</v>
      </c>
      <c r="CN196" s="40">
        <f t="shared" si="84"/>
        <v>8.1738929088611079E-2</v>
      </c>
      <c r="CO196" s="40">
        <f t="shared" si="85"/>
        <v>8.8507726442747459E-2</v>
      </c>
      <c r="CP196" s="40">
        <f t="shared" si="86"/>
        <v>9.3663682199966014E-2</v>
      </c>
      <c r="CR196" s="11"/>
      <c r="CS196" s="40"/>
    </row>
    <row r="197" spans="3:98">
      <c r="C197" s="150" t="s">
        <v>418</v>
      </c>
      <c r="D197" s="151" t="s">
        <v>419</v>
      </c>
      <c r="E197" s="159">
        <v>0.37846279947321393</v>
      </c>
      <c r="F197" s="159">
        <v>0.36932046332621998</v>
      </c>
      <c r="G197" s="159">
        <v>0.37206369660405897</v>
      </c>
      <c r="H197" s="159">
        <v>0.3624728962659084</v>
      </c>
      <c r="I197" s="159">
        <v>0.35392866740326567</v>
      </c>
      <c r="J197" s="159">
        <v>0.33319020966038598</v>
      </c>
      <c r="K197" s="159">
        <v>0.2870190060160509</v>
      </c>
      <c r="L197" s="159">
        <v>0.27347575098915816</v>
      </c>
      <c r="M197" s="159">
        <v>0.27534835008504382</v>
      </c>
      <c r="N197" s="159">
        <v>0.26084186368407442</v>
      </c>
      <c r="O197" s="159">
        <v>0.26847130981650114</v>
      </c>
      <c r="P197" s="159">
        <v>0.27525007183575589</v>
      </c>
      <c r="Q197" s="159">
        <v>0.25813510851654559</v>
      </c>
      <c r="R197" s="159">
        <v>0.24218647249837238</v>
      </c>
      <c r="S197" s="159">
        <v>0.20797818991734893</v>
      </c>
      <c r="T197" s="159">
        <v>0.21101818818820103</v>
      </c>
      <c r="U197" s="14">
        <v>1</v>
      </c>
      <c r="AE197" s="7">
        <v>5.7368858992487208</v>
      </c>
      <c r="AF197" s="7">
        <v>5.7673451067334298</v>
      </c>
      <c r="AG197" s="7">
        <v>5.7978043142181379</v>
      </c>
      <c r="AH197" s="7">
        <v>5.8282635217028469</v>
      </c>
      <c r="AI197" s="7">
        <v>5.858722729187555</v>
      </c>
      <c r="AJ197" s="7">
        <v>5.889181936672264</v>
      </c>
      <c r="AK197" s="7">
        <v>5.919641144156973</v>
      </c>
      <c r="AL197" s="7">
        <v>5.9501003516416811</v>
      </c>
      <c r="AM197" s="7">
        <v>5.98055955912639</v>
      </c>
      <c r="AN197" s="7">
        <v>6.0110187666110981</v>
      </c>
      <c r="AO197" s="7">
        <v>6.0414779740958071</v>
      </c>
      <c r="AP197" s="7">
        <v>6.0719371815805152</v>
      </c>
      <c r="AQ197" s="7">
        <v>6.1023963890652242</v>
      </c>
      <c r="AR197" s="7">
        <v>6.1328555965499323</v>
      </c>
      <c r="AS197" s="7">
        <v>6.1633148040346413</v>
      </c>
      <c r="AT197" s="7">
        <v>6.1944053911046719</v>
      </c>
      <c r="AW197" s="11" t="s">
        <v>419</v>
      </c>
      <c r="AX197" s="165" t="e">
        <f t="shared" si="87"/>
        <v>#DIV/0!</v>
      </c>
      <c r="AY197" s="8" t="e">
        <f t="shared" si="88"/>
        <v>#DIV/0!</v>
      </c>
      <c r="BA197" s="11" t="s">
        <v>419</v>
      </c>
      <c r="BB197" s="8" t="e">
        <v>#DIV/0!</v>
      </c>
      <c r="BC197" s="8" t="e">
        <v>#DIV/0!</v>
      </c>
      <c r="BF197" s="31" t="s">
        <v>418</v>
      </c>
      <c r="BG197" s="32" t="s">
        <v>419</v>
      </c>
      <c r="BH197" s="40">
        <f t="shared" si="91"/>
        <v>0.28772997258726818</v>
      </c>
      <c r="BI197" s="40">
        <f t="shared" si="91"/>
        <v>0.29027331641224141</v>
      </c>
      <c r="BJ197" s="40">
        <f t="shared" si="91"/>
        <v>0.29281666023721453</v>
      </c>
      <c r="BK197" s="40">
        <f t="shared" si="91"/>
        <v>0.29536000406218776</v>
      </c>
      <c r="BL197" s="40">
        <f t="shared" si="91"/>
        <v>0.29790334788716089</v>
      </c>
      <c r="BM197" s="40">
        <f t="shared" si="90"/>
        <v>0.30044669171213412</v>
      </c>
      <c r="BN197" s="40">
        <f t="shared" si="90"/>
        <v>0.30299003553710724</v>
      </c>
      <c r="BO197" s="40">
        <f t="shared" si="90"/>
        <v>0.30553337936208036</v>
      </c>
      <c r="BP197" s="40">
        <f t="shared" si="90"/>
        <v>0.30807672318705359</v>
      </c>
      <c r="BQ197" s="40">
        <f t="shared" si="90"/>
        <v>0.31062006701202671</v>
      </c>
      <c r="BR197" s="40">
        <f t="shared" si="90"/>
        <v>0.31316341083699994</v>
      </c>
      <c r="BS197" s="40">
        <f t="shared" si="90"/>
        <v>0.31570675466197307</v>
      </c>
      <c r="BT197" s="40">
        <f t="shared" si="90"/>
        <v>0.31825009848694619</v>
      </c>
      <c r="BU197" s="40">
        <f t="shared" si="90"/>
        <v>0.32079344231191931</v>
      </c>
      <c r="BV197" s="40">
        <f t="shared" si="89"/>
        <v>0.32333678613689254</v>
      </c>
      <c r="BW197" s="40">
        <f t="shared" si="89"/>
        <v>0.32593285015724016</v>
      </c>
      <c r="BY197" s="31" t="s">
        <v>418</v>
      </c>
      <c r="BZ197" s="32" t="s">
        <v>419</v>
      </c>
      <c r="CA197" s="40">
        <f t="shared" si="71"/>
        <v>9.073282688594575E-2</v>
      </c>
      <c r="CB197" s="40">
        <f t="shared" si="72"/>
        <v>7.9047146913978572E-2</v>
      </c>
      <c r="CC197" s="40">
        <f t="shared" si="73"/>
        <v>7.9247036366844437E-2</v>
      </c>
      <c r="CD197" s="40">
        <f t="shared" si="74"/>
        <v>6.7112892203720631E-2</v>
      </c>
      <c r="CE197" s="40">
        <f t="shared" si="75"/>
        <v>5.6025319516104788E-2</v>
      </c>
      <c r="CF197" s="40">
        <f t="shared" si="76"/>
        <v>3.2743517948251866E-2</v>
      </c>
      <c r="CG197" s="40">
        <f t="shared" si="77"/>
        <v>-1.5971029521056335E-2</v>
      </c>
      <c r="CH197" s="40">
        <f t="shared" si="78"/>
        <v>-3.2057628372922198E-2</v>
      </c>
      <c r="CI197" s="40">
        <f t="shared" si="79"/>
        <v>-3.2728373102009767E-2</v>
      </c>
      <c r="CJ197" s="40">
        <f t="shared" si="80"/>
        <v>-4.9778203327952297E-2</v>
      </c>
      <c r="CK197" s="40">
        <f t="shared" si="81"/>
        <v>-4.4692101020498809E-2</v>
      </c>
      <c r="CL197" s="40">
        <f t="shared" si="82"/>
        <v>-4.0456682826217172E-2</v>
      </c>
      <c r="CM197" s="40">
        <f t="shared" si="83"/>
        <v>-6.0114989970400601E-2</v>
      </c>
      <c r="CN197" s="40">
        <f t="shared" si="84"/>
        <v>-7.8606969813546923E-2</v>
      </c>
      <c r="CO197" s="40">
        <f t="shared" si="85"/>
        <v>-0.11535859621954361</v>
      </c>
      <c r="CP197" s="40">
        <f t="shared" si="86"/>
        <v>-0.11491466196903913</v>
      </c>
      <c r="CR197" s="11"/>
      <c r="CS197" s="40"/>
    </row>
    <row r="200" spans="3:98">
      <c r="E200" s="79">
        <f>E4</f>
        <v>1995</v>
      </c>
      <c r="F200" s="79">
        <f t="shared" ref="F200:T200" si="92">F4</f>
        <v>1996</v>
      </c>
      <c r="G200" s="79">
        <f t="shared" si="92"/>
        <v>1997</v>
      </c>
      <c r="H200" s="79">
        <f t="shared" si="92"/>
        <v>1998</v>
      </c>
      <c r="I200" s="79">
        <f t="shared" si="92"/>
        <v>1999</v>
      </c>
      <c r="J200" s="79">
        <f t="shared" si="92"/>
        <v>2000</v>
      </c>
      <c r="K200" s="79">
        <f t="shared" si="92"/>
        <v>2001</v>
      </c>
      <c r="L200" s="79">
        <f t="shared" si="92"/>
        <v>2002</v>
      </c>
      <c r="M200" s="79">
        <f t="shared" si="92"/>
        <v>2003</v>
      </c>
      <c r="N200" s="79">
        <f t="shared" si="92"/>
        <v>2004</v>
      </c>
      <c r="O200" s="79">
        <f t="shared" si="92"/>
        <v>2005</v>
      </c>
      <c r="P200" s="79">
        <f t="shared" si="92"/>
        <v>2006</v>
      </c>
      <c r="Q200" s="79">
        <f t="shared" si="92"/>
        <v>2007</v>
      </c>
      <c r="R200" s="79">
        <f t="shared" si="92"/>
        <v>2008</v>
      </c>
      <c r="S200" s="79">
        <f t="shared" si="92"/>
        <v>2009</v>
      </c>
      <c r="T200" s="79">
        <f t="shared" si="92"/>
        <v>2010</v>
      </c>
      <c r="AU200" s="58"/>
      <c r="AV200" s="58"/>
      <c r="AW200" s="58"/>
      <c r="AX200" s="58"/>
      <c r="AY200" s="58"/>
      <c r="AZ200" s="58"/>
      <c r="BA200" s="58"/>
      <c r="BB200" s="58"/>
      <c r="BC200" s="58"/>
      <c r="BD200" s="58"/>
      <c r="BE200" s="58"/>
      <c r="BF200" s="58"/>
      <c r="BG200" s="58"/>
      <c r="BH200" s="58"/>
      <c r="BI200" s="58"/>
      <c r="BJ200" s="58"/>
      <c r="BK200" s="58"/>
      <c r="BL200" s="58"/>
      <c r="BM200" s="58"/>
      <c r="BN200" s="58"/>
      <c r="BO200" s="58"/>
      <c r="BP200" s="58"/>
      <c r="BQ200" s="58"/>
      <c r="BR200" s="58"/>
      <c r="BS200" s="58"/>
      <c r="BT200" s="58"/>
      <c r="BU200" s="58"/>
      <c r="BV200" s="58"/>
      <c r="BW200" s="58"/>
      <c r="BX200" s="58"/>
      <c r="BY200" s="58"/>
      <c r="BZ200" s="58"/>
      <c r="CA200" s="58"/>
      <c r="CB200" s="58"/>
      <c r="CC200" s="58"/>
      <c r="CD200" s="58"/>
      <c r="CE200" s="58"/>
      <c r="CF200" s="58"/>
      <c r="CG200" s="58"/>
      <c r="CH200" s="58"/>
      <c r="CI200" s="58"/>
      <c r="CJ200" s="58"/>
      <c r="CK200" s="58"/>
      <c r="CL200" s="58"/>
      <c r="CM200" s="58"/>
      <c r="CN200" s="58"/>
      <c r="CO200" s="58"/>
      <c r="CP200" s="58"/>
      <c r="CQ200" s="58"/>
      <c r="CR200" s="58"/>
      <c r="CS200" s="58"/>
      <c r="CT200" s="58"/>
    </row>
    <row r="201" spans="3:98">
      <c r="E201" s="7">
        <f t="array" ref="E201">SUM(IF(ISNUMBER(E$6:E$197),IF($U$6:$U$197=$U201,E$6:E$197,0),0))/E208</f>
        <v>0.38007611412744086</v>
      </c>
      <c r="F201" s="7">
        <f t="array" ref="F201">SUM(IF(ISNUMBER(F$6:F$197),IF($U$6:$U$197=$U201,F$6:F$197,0),0))/F208</f>
        <v>0.38353217750293261</v>
      </c>
      <c r="G201" s="7">
        <f t="array" ref="G201">SUM(IF(ISNUMBER(G$6:G$197),IF($U$6:$U$197=$U201,G$6:G$197,0),0))/G208</f>
        <v>0.38278343961701317</v>
      </c>
      <c r="H201" s="7">
        <f t="array" ref="H201">SUM(IF(ISNUMBER(H$6:H$197),IF($U$6:$U$197=$U201,H$6:H$197,0),0))/H208</f>
        <v>0.3836563072456502</v>
      </c>
      <c r="I201" s="7">
        <f t="array" ref="I201">SUM(IF(ISNUMBER(I$6:I$197),IF($U$6:$U$197=$U201,I$6:I$197,0),0))/I208</f>
        <v>0.38366663699509235</v>
      </c>
      <c r="J201" s="7">
        <f t="array" ref="J201">SUM(IF(ISNUMBER(J$6:J$197),IF($U$6:$U$197=$U201,J$6:J$197,0),0))/J208</f>
        <v>0.38597688478413206</v>
      </c>
      <c r="K201" s="7">
        <f t="array" ref="K201">SUM(IF(ISNUMBER(K$6:K$197),IF($U$6:$U$197=$U201,K$6:K$197,0),0))/K208</f>
        <v>0.38956005582945474</v>
      </c>
      <c r="L201" s="7">
        <f t="array" ref="L201">SUM(IF(ISNUMBER(L$6:L$197),IF($U$6:$U$197=$U201,L$6:L$197,0),0))/L208</f>
        <v>0.39295498416589453</v>
      </c>
      <c r="M201" s="7">
        <f t="array" ref="M201">SUM(IF(ISNUMBER(M$6:M$197),IF($U$6:$U$197=$U201,M$6:M$197,0),0))/M208</f>
        <v>0.39922225027657976</v>
      </c>
      <c r="N201" s="7">
        <f t="array" ref="N201">SUM(IF(ISNUMBER(N$6:N$197),IF($U$6:$U$197=$U201,N$6:N$197,0),0))/N208</f>
        <v>0.40184998828846064</v>
      </c>
      <c r="O201" s="7">
        <f t="array" ref="O201">SUM(IF(ISNUMBER(O$6:O$197),IF($U$6:$U$197=$U201,O$6:O$197,0),0))/O208</f>
        <v>0.40341077419652416</v>
      </c>
      <c r="P201" s="7">
        <f t="array" ref="P201">SUM(IF(ISNUMBER(P$6:P$197),IF($U$6:$U$197=$U201,P$6:P$197,0),0))/P208</f>
        <v>0.40811739260028917</v>
      </c>
      <c r="Q201" s="7">
        <f t="array" ref="Q201">SUM(IF(ISNUMBER(Q$6:Q$197),IF($U$6:$U$197=$U201,Q$6:Q$197,0),0))/Q208</f>
        <v>0.41539233343863247</v>
      </c>
      <c r="R201" s="7">
        <f t="array" ref="R201">SUM(IF(ISNUMBER(R$6:R$197),IF($U$6:$U$197=$U201,R$6:R$197,0),0))/R208</f>
        <v>0.41933770117901231</v>
      </c>
      <c r="S201" s="7">
        <f t="array" ref="S201">SUM(IF(ISNUMBER(S$6:S$197),IF($U$6:$U$197=$U201,S$6:S$197,0),0))/S208</f>
        <v>0.42365105584984081</v>
      </c>
      <c r="T201" s="7">
        <f t="array" ref="T201">SUM(IF(ISNUMBER(T$6:T$197),IF($U$6:$U$197=$U201,T$6:T$197,0),0))/T208</f>
        <v>0.42037229073628185</v>
      </c>
      <c r="U201" s="44">
        <v>1</v>
      </c>
    </row>
    <row r="202" spans="3:98">
      <c r="E202" s="7">
        <f t="array" ref="E202">SUM(IF(ISNUMBER(E$6:E$197),IF($U$6:$U$197=$U202,E$6:E$197,0),0))/E209</f>
        <v>0.42058253633027987</v>
      </c>
      <c r="F202" s="7">
        <f t="array" ref="F202">SUM(IF(ISNUMBER(F$6:F$197),IF($U$6:$U$197=$U202,F$6:F$197,0),0))/F209</f>
        <v>0.42529275520097148</v>
      </c>
      <c r="G202" s="7">
        <f t="array" ref="G202">SUM(IF(ISNUMBER(G$6:G$197),IF($U$6:$U$197=$U202,G$6:G$197,0),0))/G209</f>
        <v>0.42981139566843662</v>
      </c>
      <c r="H202" s="7">
        <f t="array" ref="H202">SUM(IF(ISNUMBER(H$6:H$197),IF($U$6:$U$197=$U202,H$6:H$197,0),0))/H209</f>
        <v>0.4361072240067454</v>
      </c>
      <c r="I202" s="7">
        <f t="array" ref="I202">SUM(IF(ISNUMBER(I$6:I$197),IF($U$6:$U$197=$U202,I$6:I$197,0),0))/I209</f>
        <v>0.44126493941104783</v>
      </c>
      <c r="J202" s="7">
        <f t="array" ref="J202">SUM(IF(ISNUMBER(J$6:J$197),IF($U$6:$U$197=$U202,J$6:J$197,0),0))/J209</f>
        <v>0.44612642539044761</v>
      </c>
      <c r="K202" s="7">
        <f t="array" ref="K202">SUM(IF(ISNUMBER(K$6:K$197),IF($U$6:$U$197=$U202,K$6:K$197,0),0))/K209</f>
        <v>0.45379310301567111</v>
      </c>
      <c r="L202" s="7">
        <f t="array" ref="L202">SUM(IF(ISNUMBER(L$6:L$197),IF($U$6:$U$197=$U202,L$6:L$197,0),0))/L209</f>
        <v>0.45961457100742109</v>
      </c>
      <c r="M202" s="7">
        <f t="array" ref="M202">SUM(IF(ISNUMBER(M$6:M$197),IF($U$6:$U$197=$U202,M$6:M$197,0),0))/M209</f>
        <v>0.46510265824361452</v>
      </c>
      <c r="N202" s="7">
        <f t="array" ref="N202">SUM(IF(ISNUMBER(N$6:N$197),IF($U$6:$U$197=$U202,N$6:N$197,0),0))/N209</f>
        <v>0.47023342242793637</v>
      </c>
      <c r="O202" s="7">
        <f t="array" ref="O202">SUM(IF(ISNUMBER(O$6:O$197),IF($U$6:$U$197=$U202,O$6:O$197,0),0))/O209</f>
        <v>0.47800136820153405</v>
      </c>
      <c r="P202" s="7">
        <f t="array" ref="P202">SUM(IF(ISNUMBER(P$6:P$197),IF($U$6:$U$197=$U202,P$6:P$197,0),0))/P209</f>
        <v>0.48915722344018525</v>
      </c>
      <c r="Q202" s="7">
        <f t="array" ref="Q202">SUM(IF(ISNUMBER(Q$6:Q$197),IF($U$6:$U$197=$U202,Q$6:Q$197,0),0))/Q209</f>
        <v>0.49787674493702366</v>
      </c>
      <c r="R202" s="7">
        <f t="array" ref="R202">SUM(IF(ISNUMBER(R$6:R$197),IF($U$6:$U$197=$U202,R$6:R$197,0),0))/R209</f>
        <v>0.50773529819960972</v>
      </c>
      <c r="S202" s="7">
        <f t="array" ref="S202">SUM(IF(ISNUMBER(S$6:S$197),IF($U$6:$U$197=$U202,S$6:S$197,0),0))/S209</f>
        <v>0.5127638456511282</v>
      </c>
      <c r="T202" s="7">
        <f t="array" ref="T202">SUM(IF(ISNUMBER(T$6:T$197),IF($U$6:$U$197=$U202,T$6:T$197,0),0))/T209</f>
        <v>0.51280180245727691</v>
      </c>
      <c r="U202" s="44">
        <v>2</v>
      </c>
    </row>
    <row r="203" spans="3:98">
      <c r="E203" s="7">
        <f t="array" ref="E203">SUM(IF(ISNUMBER(E$6:E$197),IF($U$6:$U$197=$U203,E$6:E$197,0),0))/E210</f>
        <v>0.48437817609964806</v>
      </c>
      <c r="F203" s="7">
        <f t="array" ref="F203">SUM(IF(ISNUMBER(F$6:F$197),IF($U$6:$U$197=$U203,F$6:F$197,0),0))/F210</f>
        <v>0.49008658450250409</v>
      </c>
      <c r="G203" s="7">
        <f t="array" ref="G203">SUM(IF(ISNUMBER(G$6:G$197),IF($U$6:$U$197=$U203,G$6:G$197,0),0))/G210</f>
        <v>0.50143969043127812</v>
      </c>
      <c r="H203" s="7">
        <f t="array" ref="H203">SUM(IF(ISNUMBER(H$6:H$197),IF($U$6:$U$197=$U203,H$6:H$197,0),0))/H210</f>
        <v>0.50895102191330865</v>
      </c>
      <c r="I203" s="7">
        <f t="array" ref="I203">SUM(IF(ISNUMBER(I$6:I$197),IF($U$6:$U$197=$U203,I$6:I$197,0),0))/I210</f>
        <v>0.5184741554439749</v>
      </c>
      <c r="J203" s="7">
        <f t="array" ref="J203">SUM(IF(ISNUMBER(J$6:J$197),IF($U$6:$U$197=$U203,J$6:J$197,0),0))/J210</f>
        <v>0.53056859668152279</v>
      </c>
      <c r="K203" s="7">
        <f t="array" ref="K203">SUM(IF(ISNUMBER(K$6:K$197),IF($U$6:$U$197=$U203,K$6:K$197,0),0))/K210</f>
        <v>0.53834831526892213</v>
      </c>
      <c r="L203" s="7">
        <f t="array" ref="L203">SUM(IF(ISNUMBER(L$6:L$197),IF($U$6:$U$197=$U203,L$6:L$197,0),0))/L210</f>
        <v>0.5456247732026992</v>
      </c>
      <c r="M203" s="7">
        <f t="array" ref="M203">SUM(IF(ISNUMBER(M$6:M$197),IF($U$6:$U$197=$U203,M$6:M$197,0),0))/M210</f>
        <v>0.56030976460871529</v>
      </c>
      <c r="N203" s="7">
        <f t="array" ref="N203">SUM(IF(ISNUMBER(N$6:N$197),IF($U$6:$U$197=$U203,N$6:N$197,0),0))/N210</f>
        <v>0.56994306529538497</v>
      </c>
      <c r="O203" s="7">
        <f t="array" ref="O203">SUM(IF(ISNUMBER(O$6:O$197),IF($U$6:$U$197=$U203,O$6:O$197,0),0))/O210</f>
        <v>0.5796991817977627</v>
      </c>
      <c r="P203" s="7">
        <f t="array" ref="P203">SUM(IF(ISNUMBER(P$6:P$197),IF($U$6:$U$197=$U203,P$6:P$197,0),0))/P210</f>
        <v>0.59047742502162737</v>
      </c>
      <c r="Q203" s="7">
        <f t="array" ref="Q203">SUM(IF(ISNUMBER(Q$6:Q$197),IF($U$6:$U$197=$U203,Q$6:Q$197,0),0))/Q210</f>
        <v>0.5976081882413864</v>
      </c>
      <c r="R203" s="7">
        <f t="array" ref="R203">SUM(IF(ISNUMBER(R$6:R$197),IF($U$6:$U$197=$U203,R$6:R$197,0),0))/R210</f>
        <v>0.60614414869694577</v>
      </c>
      <c r="S203" s="7">
        <f t="array" ref="S203">SUM(IF(ISNUMBER(S$6:S$197),IF($U$6:$U$197=$U203,S$6:S$197,0),0))/S210</f>
        <v>0.6094252579711662</v>
      </c>
      <c r="T203" s="7">
        <f t="array" ref="T203">SUM(IF(ISNUMBER(T$6:T$197),IF($U$6:$U$197=$U203,T$6:T$197,0),0))/T210</f>
        <v>0.61230866770138515</v>
      </c>
      <c r="U203" s="44">
        <v>3</v>
      </c>
    </row>
    <row r="204" spans="3:98">
      <c r="E204" s="7">
        <f t="array" ref="E204">SUM(IF(ISNUMBER(E$6:E$197),IF($U$6:$U$197=$U204,E$6:E$197,0),0))/E211</f>
        <v>0.54516258629228587</v>
      </c>
      <c r="F204" s="7">
        <f t="array" ref="F204">SUM(IF(ISNUMBER(F$6:F$197),IF($U$6:$U$197=$U204,F$6:F$197,0),0))/F211</f>
        <v>0.55067414607180853</v>
      </c>
      <c r="G204" s="7">
        <f t="array" ref="G204">SUM(IF(ISNUMBER(G$6:G$197),IF($U$6:$U$197=$U204,G$6:G$197,0),0))/G211</f>
        <v>0.56396920305876885</v>
      </c>
      <c r="H204" s="7">
        <f t="array" ref="H204">SUM(IF(ISNUMBER(H$6:H$197),IF($U$6:$U$197=$U204,H$6:H$197,0),0))/H211</f>
        <v>0.57920641911677162</v>
      </c>
      <c r="I204" s="7">
        <f t="array" ref="I204">SUM(IF(ISNUMBER(I$6:I$197),IF($U$6:$U$197=$U204,I$6:I$197,0),0))/I211</f>
        <v>0.58459693241493005</v>
      </c>
      <c r="J204" s="7">
        <f t="array" ref="J204">SUM(IF(ISNUMBER(J$6:J$197),IF($U$6:$U$197=$U204,J$6:J$197,0),0))/J211</f>
        <v>0.59432252323120416</v>
      </c>
      <c r="K204" s="7">
        <f t="array" ref="K204">SUM(IF(ISNUMBER(K$6:K$197),IF($U$6:$U$197=$U204,K$6:K$197,0),0))/K211</f>
        <v>0.60682560513443407</v>
      </c>
      <c r="L204" s="7">
        <f t="array" ref="L204">SUM(IF(ISNUMBER(L$6:L$197),IF($U$6:$U$197=$U204,L$6:L$197,0),0))/L211</f>
        <v>0.61416084680052985</v>
      </c>
      <c r="M204" s="7">
        <f t="array" ref="M204">SUM(IF(ISNUMBER(M$6:M$197),IF($U$6:$U$197=$U204,M$6:M$197,0),0))/M211</f>
        <v>0.61907182928454807</v>
      </c>
      <c r="N204" s="7">
        <f t="array" ref="N204">SUM(IF(ISNUMBER(N$6:N$197),IF($U$6:$U$197=$U204,N$6:N$197,0),0))/N211</f>
        <v>0.62542164699821901</v>
      </c>
      <c r="O204" s="7">
        <f t="array" ref="O204">SUM(IF(ISNUMBER(O$6:O$197),IF($U$6:$U$197=$U204,O$6:O$197,0),0))/O211</f>
        <v>0.63256365658041469</v>
      </c>
      <c r="P204" s="7">
        <f t="array" ref="P204">SUM(IF(ISNUMBER(P$6:P$197),IF($U$6:$U$197=$U204,P$6:P$197,0),0))/P211</f>
        <v>0.63396464805693453</v>
      </c>
      <c r="Q204" s="7">
        <f t="array" ref="Q204">SUM(IF(ISNUMBER(Q$6:Q$197),IF($U$6:$U$197=$U204,Q$6:Q$197,0),0))/Q211</f>
        <v>0.63849357671324947</v>
      </c>
      <c r="R204" s="7">
        <f t="array" ref="R204">SUM(IF(ISNUMBER(R$6:R$197),IF($U$6:$U$197=$U204,R$6:R$197,0),0))/R211</f>
        <v>0.64604091647018924</v>
      </c>
      <c r="S204" s="7">
        <f t="array" ref="S204">SUM(IF(ISNUMBER(S$6:S$197),IF($U$6:$U$197=$U204,S$6:S$197,0),0))/S211</f>
        <v>0.65013678250783336</v>
      </c>
      <c r="T204" s="7">
        <f t="array" ref="T204">SUM(IF(ISNUMBER(T$6:T$197),IF($U$6:$U$197=$U204,T$6:T$197,0),0))/T211</f>
        <v>0.65307774668991458</v>
      </c>
      <c r="U204" s="44">
        <v>4</v>
      </c>
    </row>
    <row r="205" spans="3:98">
      <c r="E205" s="7">
        <f t="array" ref="E205">SUM(IF(ISNUMBER(E$6:E$197),IF($U$6:$U$197=$U205,E$6:E$197,0),0))/E212</f>
        <v>0.6603653164329284</v>
      </c>
      <c r="F205" s="7">
        <f t="array" ref="F205">SUM(IF(ISNUMBER(F$6:F$197),IF($U$6:$U$197=$U205,F$6:F$197,0),0))/F212</f>
        <v>0.66585503165696636</v>
      </c>
      <c r="G205" s="7">
        <f t="array" ref="G205">SUM(IF(ISNUMBER(G$6:G$197),IF($U$6:$U$197=$U205,G$6:G$197,0),0))/G212</f>
        <v>0.67514400243244543</v>
      </c>
      <c r="H205" s="7">
        <f t="array" ref="H205">SUM(IF(ISNUMBER(H$6:H$197),IF($U$6:$U$197=$U205,H$6:H$197,0),0))/H212</f>
        <v>0.68531325977327551</v>
      </c>
      <c r="I205" s="7">
        <f t="array" ref="I205">SUM(IF(ISNUMBER(I$6:I$197),IF($U$6:$U$197=$U205,I$6:I$197,0),0))/I212</f>
        <v>0.69798400925503212</v>
      </c>
      <c r="J205" s="7">
        <f t="array" ref="J205">SUM(IF(ISNUMBER(J$6:J$197),IF($U$6:$U$197=$U205,J$6:J$197,0),0))/J212</f>
        <v>0.71420501583961682</v>
      </c>
      <c r="K205" s="7">
        <f t="array" ref="K205">SUM(IF(ISNUMBER(K$6:K$197),IF($U$6:$U$197=$U205,K$6:K$197,0),0))/K212</f>
        <v>0.7297600563696921</v>
      </c>
      <c r="L205" s="7">
        <f t="array" ref="L205">SUM(IF(ISNUMBER(L$6:L$197),IF($U$6:$U$197=$U205,L$6:L$197,0),0))/L212</f>
        <v>0.73885325998112972</v>
      </c>
      <c r="M205" s="7">
        <f t="array" ref="M205">SUM(IF(ISNUMBER(M$6:M$197),IF($U$6:$U$197=$U205,M$6:M$197,0),0))/M212</f>
        <v>0.74394994712293394</v>
      </c>
      <c r="N205" s="7">
        <f t="array" ref="N205">SUM(IF(ISNUMBER(N$6:N$197),IF($U$6:$U$197=$U205,N$6:N$197,0),0))/N212</f>
        <v>0.74887266019368492</v>
      </c>
      <c r="O205" s="7">
        <f t="array" ref="O205">SUM(IF(ISNUMBER(O$6:O$197),IF($U$6:$U$197=$U205,O$6:O$197,0),0))/O212</f>
        <v>0.75006926701107746</v>
      </c>
      <c r="P205" s="7">
        <f t="array" ref="P205">SUM(IF(ISNUMBER(P$6:P$197),IF($U$6:$U$197=$U205,P$6:P$197,0),0))/P212</f>
        <v>0.75900784642456331</v>
      </c>
      <c r="Q205" s="7">
        <f t="array" ref="Q205">SUM(IF(ISNUMBER(Q$6:Q$197),IF($U$6:$U$197=$U205,Q$6:Q$197,0),0))/Q212</f>
        <v>0.76091401724444252</v>
      </c>
      <c r="R205" s="7">
        <f t="array" ref="R205">SUM(IF(ISNUMBER(R$6:R$197),IF($U$6:$U$197=$U205,R$6:R$197,0),0))/R212</f>
        <v>0.76526179144033757</v>
      </c>
      <c r="S205" s="7">
        <f t="array" ref="S205">SUM(IF(ISNUMBER(S$6:S$197),IF($U$6:$U$197=$U205,S$6:S$197,0),0))/S212</f>
        <v>0.76469468391671258</v>
      </c>
      <c r="T205" s="7">
        <f t="array" ref="T205">SUM(IF(ISNUMBER(T$6:T$197),IF($U$6:$U$197=$U205,T$6:T$197,0),0))/T212</f>
        <v>0.76473273645282591</v>
      </c>
      <c r="U205" s="44">
        <v>5</v>
      </c>
    </row>
    <row r="206" spans="3:98">
      <c r="E206" s="7">
        <f t="array" ref="E206">SUM(IF(ISNUMBER(E$6:E$197),E$6:E$197,0))/E213</f>
        <v>0.47588335125583375</v>
      </c>
      <c r="F206" s="7">
        <f t="array" ref="F206">SUM(IF(ISNUMBER(F$6:F$197),F$6:F$197,0))/F213</f>
        <v>0.48067104244495507</v>
      </c>
      <c r="G206" s="7">
        <f t="array" ref="G206">SUM(IF(ISNUMBER(G$6:G$197),G$6:G$197,0))/G213</f>
        <v>0.48685201644125287</v>
      </c>
      <c r="H206" s="7">
        <f t="array" ref="H206">SUM(IF(ISNUMBER(H$6:H$197),H$6:H$197,0))/H213</f>
        <v>0.49361622264707605</v>
      </c>
      <c r="I206" s="7">
        <f t="array" ref="I206">SUM(IF(ISNUMBER(I$6:I$197),I$6:I$197,0))/I213</f>
        <v>0.49952278550743595</v>
      </c>
      <c r="J206" s="7">
        <f t="array" ref="J206">SUM(IF(ISNUMBER(J$6:J$197),J$6:J$197,0))/J213</f>
        <v>0.50748997215524771</v>
      </c>
      <c r="K206" s="7">
        <f t="array" ref="K206">SUM(IF(ISNUMBER(K$6:K$197),K$6:K$197,0))/K213</f>
        <v>0.51598568824008517</v>
      </c>
      <c r="L206" s="7">
        <f t="array" ref="L206">SUM(IF(ISNUMBER(L$6:L$197),L$6:L$197,0))/L213</f>
        <v>0.52216232969273213</v>
      </c>
      <c r="M206" s="7">
        <f t="array" ref="M206">SUM(IF(ISNUMBER(M$6:M$197),M$6:M$197,0))/M213</f>
        <v>0.52939392635879579</v>
      </c>
      <c r="N206" s="7">
        <f t="array" ref="N206">SUM(IF(ISNUMBER(N$6:N$197),N$6:N$197,0))/N213</f>
        <v>0.53479717732930376</v>
      </c>
      <c r="O206" s="7">
        <f t="array" ref="O206">SUM(IF(ISNUMBER(O$6:O$197),O$6:O$197,0))/O213</f>
        <v>0.54014764345193755</v>
      </c>
      <c r="P206" s="7">
        <f t="array" ref="P206">SUM(IF(ISNUMBER(P$6:P$197),P$6:P$197,0))/P213</f>
        <v>0.54810257480755886</v>
      </c>
      <c r="Q206" s="7">
        <f t="array" ref="Q206">SUM(IF(ISNUMBER(Q$6:Q$197),Q$6:Q$197,0))/Q213</f>
        <v>0.55454708161024513</v>
      </c>
      <c r="R206" s="7">
        <f t="array" ref="R206">SUM(IF(ISNUMBER(R$6:R$197),R$6:R$197,0))/R213</f>
        <v>0.56145169507566173</v>
      </c>
      <c r="S206" s="7">
        <f t="array" ref="S206">SUM(IF(ISNUMBER(S$6:S$197),S$6:S$197,0))/S213</f>
        <v>0.56493398974731457</v>
      </c>
      <c r="T206" s="7">
        <f t="array" ref="T206">SUM(IF(ISNUMBER(T$6:T$197),T$6:T$197,0))/T213</f>
        <v>0.56495595690682465</v>
      </c>
    </row>
    <row r="207" spans="3:98"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</row>
    <row r="208" spans="3:98">
      <c r="E208">
        <f t="array" ref="E208">SUM(IF(ISNUMBER(E$6:E$197),IF($U$6:$U$197=$U201,1,0),0))</f>
        <v>37</v>
      </c>
      <c r="F208">
        <f t="array" ref="F208">SUM(IF(ISNUMBER(F$6:F$197),IF($U$6:$U$197=$U201,1,0),0))</f>
        <v>37</v>
      </c>
      <c r="G208">
        <f t="array" ref="G208">SUM(IF(ISNUMBER(G$6:G$197),IF($U$6:$U$197=$U201,1,0),0))</f>
        <v>37</v>
      </c>
      <c r="H208">
        <f t="array" ref="H208">SUM(IF(ISNUMBER(H$6:H$197),IF($U$6:$U$197=$U201,1,0),0))</f>
        <v>37</v>
      </c>
      <c r="I208">
        <f t="array" ref="I208">SUM(IF(ISNUMBER(I$6:I$197),IF($U$6:$U$197=$U201,1,0),0))</f>
        <v>37</v>
      </c>
      <c r="J208">
        <f t="array" ref="J208">SUM(IF(ISNUMBER(J$6:J$197),IF($U$6:$U$197=$U201,1,0),0))</f>
        <v>37</v>
      </c>
      <c r="K208">
        <f t="array" ref="K208">SUM(IF(ISNUMBER(K$6:K$197),IF($U$6:$U$197=$U201,1,0),0))</f>
        <v>37</v>
      </c>
      <c r="L208">
        <f t="array" ref="L208">SUM(IF(ISNUMBER(L$6:L$197),IF($U$6:$U$197=$U201,1,0),0))</f>
        <v>37</v>
      </c>
      <c r="M208">
        <f t="array" ref="M208">SUM(IF(ISNUMBER(M$6:M$197),IF($U$6:$U$197=$U201,1,0),0))</f>
        <v>37</v>
      </c>
      <c r="N208">
        <f t="array" ref="N208">SUM(IF(ISNUMBER(N$6:N$197),IF($U$6:$U$197=$U201,1,0),0))</f>
        <v>37</v>
      </c>
      <c r="O208">
        <f t="array" ref="O208">SUM(IF(ISNUMBER(O$6:O$197),IF($U$6:$U$197=$U201,1,0),0))</f>
        <v>37</v>
      </c>
      <c r="P208">
        <f t="array" ref="P208">SUM(IF(ISNUMBER(P$6:P$197),IF($U$6:$U$197=$U201,1,0),0))</f>
        <v>37</v>
      </c>
      <c r="Q208">
        <f t="array" ref="Q208">SUM(IF(ISNUMBER(Q$6:Q$197),IF($U$6:$U$197=$U201,1,0),0))</f>
        <v>37</v>
      </c>
      <c r="R208">
        <f t="array" ref="R208">SUM(IF(ISNUMBER(R$6:R$197),IF($U$6:$U$197=$U201,1,0),0))</f>
        <v>37</v>
      </c>
      <c r="S208">
        <f t="array" ref="S208">SUM(IF(ISNUMBER(S$6:S$197),IF($U$6:$U$197=$U201,1,0),0))</f>
        <v>37</v>
      </c>
      <c r="T208">
        <f t="array" ref="T208">SUM(IF(ISNUMBER(T$6:T$197),IF($U$6:$U$197=$U201,1,0),0))</f>
        <v>37</v>
      </c>
      <c r="U208" s="44">
        <v>1</v>
      </c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</row>
    <row r="209" spans="5:75">
      <c r="E209">
        <f t="array" ref="E209">SUM(IF(ISNUMBER(E$6:E$197),IF($U$6:$U$197=$U202,1,0),0))</f>
        <v>40</v>
      </c>
      <c r="F209">
        <f t="array" ref="F209">SUM(IF(ISNUMBER(F$6:F$197),IF($U$6:$U$197=$U202,1,0),0))</f>
        <v>40</v>
      </c>
      <c r="G209">
        <f t="array" ref="G209">SUM(IF(ISNUMBER(G$6:G$197),IF($U$6:$U$197=$U202,1,0),0))</f>
        <v>40</v>
      </c>
      <c r="H209">
        <f t="array" ref="H209">SUM(IF(ISNUMBER(H$6:H$197),IF($U$6:$U$197=$U202,1,0),0))</f>
        <v>40</v>
      </c>
      <c r="I209">
        <f t="array" ref="I209">SUM(IF(ISNUMBER(I$6:I$197),IF($U$6:$U$197=$U202,1,0),0))</f>
        <v>40</v>
      </c>
      <c r="J209">
        <f t="array" ref="J209">SUM(IF(ISNUMBER(J$6:J$197),IF($U$6:$U$197=$U202,1,0),0))</f>
        <v>40</v>
      </c>
      <c r="K209">
        <f t="array" ref="K209">SUM(IF(ISNUMBER(K$6:K$197),IF($U$6:$U$197=$U202,1,0),0))</f>
        <v>40</v>
      </c>
      <c r="L209">
        <f t="array" ref="L209">SUM(IF(ISNUMBER(L$6:L$197),IF($U$6:$U$197=$U202,1,0),0))</f>
        <v>40</v>
      </c>
      <c r="M209">
        <f t="array" ref="M209">SUM(IF(ISNUMBER(M$6:M$197),IF($U$6:$U$197=$U202,1,0),0))</f>
        <v>40</v>
      </c>
      <c r="N209">
        <f t="array" ref="N209">SUM(IF(ISNUMBER(N$6:N$197),IF($U$6:$U$197=$U202,1,0),0))</f>
        <v>40</v>
      </c>
      <c r="O209">
        <f t="array" ref="O209">SUM(IF(ISNUMBER(O$6:O$197),IF($U$6:$U$197=$U202,1,0),0))</f>
        <v>40</v>
      </c>
      <c r="P209">
        <f t="array" ref="P209">SUM(IF(ISNUMBER(P$6:P$197),IF($U$6:$U$197=$U202,1,0),0))</f>
        <v>40</v>
      </c>
      <c r="Q209">
        <f t="array" ref="Q209">SUM(IF(ISNUMBER(Q$6:Q$197),IF($U$6:$U$197=$U202,1,0),0))</f>
        <v>40</v>
      </c>
      <c r="R209">
        <f t="array" ref="R209">SUM(IF(ISNUMBER(R$6:R$197),IF($U$6:$U$197=$U202,1,0),0))</f>
        <v>40</v>
      </c>
      <c r="S209">
        <f t="array" ref="S209">SUM(IF(ISNUMBER(S$6:S$197),IF($U$6:$U$197=$U202,1,0),0))</f>
        <v>40</v>
      </c>
      <c r="T209">
        <f t="array" ref="T209">SUM(IF(ISNUMBER(T$6:T$197),IF($U$6:$U$197=$U202,1,0),0))</f>
        <v>40</v>
      </c>
      <c r="U209" s="44">
        <v>2</v>
      </c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</row>
    <row r="210" spans="5:75">
      <c r="E210">
        <f t="array" ref="E210">SUM(IF(ISNUMBER(E$6:E$197),IF($U$6:$U$197=$U203,1,0),0))</f>
        <v>26</v>
      </c>
      <c r="F210">
        <f t="array" ref="F210">SUM(IF(ISNUMBER(F$6:F$197),IF($U$6:$U$197=$U203,1,0),0))</f>
        <v>26</v>
      </c>
      <c r="G210">
        <f t="array" ref="G210">SUM(IF(ISNUMBER(G$6:G$197),IF($U$6:$U$197=$U203,1,0),0))</f>
        <v>26</v>
      </c>
      <c r="H210">
        <f t="array" ref="H210">SUM(IF(ISNUMBER(H$6:H$197),IF($U$6:$U$197=$U203,1,0),0))</f>
        <v>26</v>
      </c>
      <c r="I210">
        <f t="array" ref="I210">SUM(IF(ISNUMBER(I$6:I$197),IF($U$6:$U$197=$U203,1,0),0))</f>
        <v>26</v>
      </c>
      <c r="J210">
        <f t="array" ref="J210">SUM(IF(ISNUMBER(J$6:J$197),IF($U$6:$U$197=$U203,1,0),0))</f>
        <v>26</v>
      </c>
      <c r="K210">
        <f t="array" ref="K210">SUM(IF(ISNUMBER(K$6:K$197),IF($U$6:$U$197=$U203,1,0),0))</f>
        <v>26</v>
      </c>
      <c r="L210">
        <f t="array" ref="L210">SUM(IF(ISNUMBER(L$6:L$197),IF($U$6:$U$197=$U203,1,0),0))</f>
        <v>26</v>
      </c>
      <c r="M210">
        <f t="array" ref="M210">SUM(IF(ISNUMBER(M$6:M$197),IF($U$6:$U$197=$U203,1,0),0))</f>
        <v>26</v>
      </c>
      <c r="N210">
        <f t="array" ref="N210">SUM(IF(ISNUMBER(N$6:N$197),IF($U$6:$U$197=$U203,1,0),0))</f>
        <v>26</v>
      </c>
      <c r="O210">
        <f t="array" ref="O210">SUM(IF(ISNUMBER(O$6:O$197),IF($U$6:$U$197=$U203,1,0),0))</f>
        <v>26</v>
      </c>
      <c r="P210">
        <f t="array" ref="P210">SUM(IF(ISNUMBER(P$6:P$197),IF($U$6:$U$197=$U203,1,0),0))</f>
        <v>26</v>
      </c>
      <c r="Q210">
        <f t="array" ref="Q210">SUM(IF(ISNUMBER(Q$6:Q$197),IF($U$6:$U$197=$U203,1,0),0))</f>
        <v>26</v>
      </c>
      <c r="R210">
        <f t="array" ref="R210">SUM(IF(ISNUMBER(R$6:R$197),IF($U$6:$U$197=$U203,1,0),0))</f>
        <v>26</v>
      </c>
      <c r="S210">
        <f t="array" ref="S210">SUM(IF(ISNUMBER(S$6:S$197),IF($U$6:$U$197=$U203,1,0),0))</f>
        <v>26</v>
      </c>
      <c r="T210">
        <f t="array" ref="T210">SUM(IF(ISNUMBER(T$6:T$197),IF($U$6:$U$197=$U203,1,0),0))</f>
        <v>26</v>
      </c>
      <c r="U210" s="44">
        <v>3</v>
      </c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</row>
    <row r="211" spans="5:75">
      <c r="E211">
        <f t="array" ref="E211">SUM(IF(ISNUMBER(E$6:E$197),IF($U$6:$U$197=$U204,1,0),0))</f>
        <v>16</v>
      </c>
      <c r="F211">
        <f t="array" ref="F211">SUM(IF(ISNUMBER(F$6:F$197),IF($U$6:$U$197=$U204,1,0),0))</f>
        <v>16</v>
      </c>
      <c r="G211">
        <f t="array" ref="G211">SUM(IF(ISNUMBER(G$6:G$197),IF($U$6:$U$197=$U204,1,0),0))</f>
        <v>16</v>
      </c>
      <c r="H211">
        <f t="array" ref="H211">SUM(IF(ISNUMBER(H$6:H$197),IF($U$6:$U$197=$U204,1,0),0))</f>
        <v>16</v>
      </c>
      <c r="I211">
        <f t="array" ref="I211">SUM(IF(ISNUMBER(I$6:I$197),IF($U$6:$U$197=$U204,1,0),0))</f>
        <v>16</v>
      </c>
      <c r="J211">
        <f t="array" ref="J211">SUM(IF(ISNUMBER(J$6:J$197),IF($U$6:$U$197=$U204,1,0),0))</f>
        <v>16</v>
      </c>
      <c r="K211">
        <f t="array" ref="K211">SUM(IF(ISNUMBER(K$6:K$197),IF($U$6:$U$197=$U204,1,0),0))</f>
        <v>16</v>
      </c>
      <c r="L211">
        <f t="array" ref="L211">SUM(IF(ISNUMBER(L$6:L$197),IF($U$6:$U$197=$U204,1,0),0))</f>
        <v>16</v>
      </c>
      <c r="M211">
        <f t="array" ref="M211">SUM(IF(ISNUMBER(M$6:M$197),IF($U$6:$U$197=$U204,1,0),0))</f>
        <v>16</v>
      </c>
      <c r="N211">
        <f t="array" ref="N211">SUM(IF(ISNUMBER(N$6:N$197),IF($U$6:$U$197=$U204,1,0),0))</f>
        <v>16</v>
      </c>
      <c r="O211">
        <f t="array" ref="O211">SUM(IF(ISNUMBER(O$6:O$197),IF($U$6:$U$197=$U204,1,0),0))</f>
        <v>16</v>
      </c>
      <c r="P211">
        <f t="array" ref="P211">SUM(IF(ISNUMBER(P$6:P$197),IF($U$6:$U$197=$U204,1,0),0))</f>
        <v>16</v>
      </c>
      <c r="Q211">
        <f t="array" ref="Q211">SUM(IF(ISNUMBER(Q$6:Q$197),IF($U$6:$U$197=$U204,1,0),0))</f>
        <v>16</v>
      </c>
      <c r="R211">
        <f t="array" ref="R211">SUM(IF(ISNUMBER(R$6:R$197),IF($U$6:$U$197=$U204,1,0),0))</f>
        <v>16</v>
      </c>
      <c r="S211">
        <f t="array" ref="S211">SUM(IF(ISNUMBER(S$6:S$197),IF($U$6:$U$197=$U204,1,0),0))</f>
        <v>16</v>
      </c>
      <c r="T211">
        <f t="array" ref="T211">SUM(IF(ISNUMBER(T$6:T$197),IF($U$6:$U$197=$U204,1,0),0))</f>
        <v>16</v>
      </c>
      <c r="U211" s="44">
        <v>4</v>
      </c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</row>
    <row r="212" spans="5:75">
      <c r="E212">
        <f t="array" ref="E212">SUM(IF(ISNUMBER(E$6:E$197),IF($U$6:$U$197=$U205,1,0),0))</f>
        <v>24</v>
      </c>
      <c r="F212">
        <f t="array" ref="F212">SUM(IF(ISNUMBER(F$6:F$197),IF($U$6:$U$197=$U205,1,0),0))</f>
        <v>24</v>
      </c>
      <c r="G212">
        <f t="array" ref="G212">SUM(IF(ISNUMBER(G$6:G$197),IF($U$6:$U$197=$U205,1,0),0))</f>
        <v>24</v>
      </c>
      <c r="H212">
        <f t="array" ref="H212">SUM(IF(ISNUMBER(H$6:H$197),IF($U$6:$U$197=$U205,1,0),0))</f>
        <v>24</v>
      </c>
      <c r="I212">
        <f t="array" ref="I212">SUM(IF(ISNUMBER(I$6:I$197),IF($U$6:$U$197=$U205,1,0),0))</f>
        <v>24</v>
      </c>
      <c r="J212">
        <f t="array" ref="J212">SUM(IF(ISNUMBER(J$6:J$197),IF($U$6:$U$197=$U205,1,0),0))</f>
        <v>24</v>
      </c>
      <c r="K212">
        <f t="array" ref="K212">SUM(IF(ISNUMBER(K$6:K$197),IF($U$6:$U$197=$U205,1,0),0))</f>
        <v>24</v>
      </c>
      <c r="L212">
        <f t="array" ref="L212">SUM(IF(ISNUMBER(L$6:L$197),IF($U$6:$U$197=$U205,1,0),0))</f>
        <v>24</v>
      </c>
      <c r="M212">
        <f t="array" ref="M212">SUM(IF(ISNUMBER(M$6:M$197),IF($U$6:$U$197=$U205,1,0),0))</f>
        <v>24</v>
      </c>
      <c r="N212">
        <f t="array" ref="N212">SUM(IF(ISNUMBER(N$6:N$197),IF($U$6:$U$197=$U205,1,0),0))</f>
        <v>24</v>
      </c>
      <c r="O212">
        <f t="array" ref="O212">SUM(IF(ISNUMBER(O$6:O$197),IF($U$6:$U$197=$U205,1,0),0))</f>
        <v>24</v>
      </c>
      <c r="P212">
        <f t="array" ref="P212">SUM(IF(ISNUMBER(P$6:P$197),IF($U$6:$U$197=$U205,1,0),0))</f>
        <v>24</v>
      </c>
      <c r="Q212">
        <f t="array" ref="Q212">SUM(IF(ISNUMBER(Q$6:Q$197),IF($U$6:$U$197=$U205,1,0),0))</f>
        <v>24</v>
      </c>
      <c r="R212">
        <f t="array" ref="R212">SUM(IF(ISNUMBER(R$6:R$197),IF($U$6:$U$197=$U205,1,0),0))</f>
        <v>24</v>
      </c>
      <c r="S212">
        <f t="array" ref="S212">SUM(IF(ISNUMBER(S$6:S$197),IF($U$6:$U$197=$U205,1,0),0))</f>
        <v>24</v>
      </c>
      <c r="T212">
        <f t="array" ref="T212">SUM(IF(ISNUMBER(T$6:T$197),IF($U$6:$U$197=$U205,1,0),0))</f>
        <v>24</v>
      </c>
      <c r="U212" s="44">
        <v>5</v>
      </c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</row>
    <row r="213" spans="5:75">
      <c r="E213">
        <f>SUM(E208:E212)</f>
        <v>143</v>
      </c>
      <c r="F213">
        <f t="shared" ref="F213:I213" si="93">SUM(F208:F212)</f>
        <v>143</v>
      </c>
      <c r="G213">
        <f t="shared" si="93"/>
        <v>143</v>
      </c>
      <c r="H213">
        <f t="shared" si="93"/>
        <v>143</v>
      </c>
      <c r="I213">
        <f t="shared" si="93"/>
        <v>143</v>
      </c>
      <c r="J213">
        <f t="shared" ref="J213" si="94">SUM(J208:J212)</f>
        <v>143</v>
      </c>
      <c r="K213">
        <f t="shared" ref="K213" si="95">SUM(K208:K212)</f>
        <v>143</v>
      </c>
      <c r="L213">
        <f t="shared" ref="L213" si="96">SUM(L208:L212)</f>
        <v>143</v>
      </c>
      <c r="M213">
        <f t="shared" ref="M213" si="97">SUM(M208:M212)</f>
        <v>143</v>
      </c>
      <c r="N213">
        <f t="shared" ref="N213" si="98">SUM(N208:N212)</f>
        <v>143</v>
      </c>
      <c r="O213">
        <f t="shared" ref="O213" si="99">SUM(O208:O212)</f>
        <v>143</v>
      </c>
      <c r="P213">
        <f t="shared" ref="P213" si="100">SUM(P208:P212)</f>
        <v>143</v>
      </c>
      <c r="Q213">
        <f t="shared" ref="Q213" si="101">SUM(Q208:Q212)</f>
        <v>143</v>
      </c>
      <c r="R213">
        <f t="shared" ref="R213" si="102">SUM(R208:R212)</f>
        <v>143</v>
      </c>
      <c r="S213">
        <f t="shared" ref="S213" si="103">SUM(S208:S212)</f>
        <v>143</v>
      </c>
      <c r="T213">
        <f t="shared" ref="T213" si="104">SUM(T208:T212)</f>
        <v>143</v>
      </c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</row>
    <row r="214" spans="5:75"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</row>
    <row r="215" spans="5:75"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</row>
    <row r="216" spans="5:75"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</row>
    <row r="217" spans="5:75"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</row>
    <row r="218" spans="5:75"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</row>
    <row r="219" spans="5:75"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</row>
    <row r="220" spans="5:75"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</row>
    <row r="221" spans="5:75"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</row>
    <row r="222" spans="5:75"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</row>
    <row r="223" spans="5:75"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</row>
    <row r="224" spans="5:75"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</row>
    <row r="225" spans="60:75"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</row>
    <row r="226" spans="60:75"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</row>
  </sheetData>
  <sortState ref="BA5:BC196">
    <sortCondition ref="BB5:BB19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AQ197"/>
  <sheetViews>
    <sheetView tabSelected="1" workbookViewId="0">
      <selection activeCell="S69" sqref="S69"/>
    </sheetView>
  </sheetViews>
  <sheetFormatPr baseColWidth="10" defaultRowHeight="15" x14ac:dyDescent="0"/>
  <cols>
    <col min="3" max="3" width="10.83203125" style="14"/>
    <col min="4" max="4" width="10.83203125" style="252"/>
    <col min="5" max="6" width="10.83203125" style="14"/>
    <col min="11" max="11" width="9.6640625" customWidth="1"/>
    <col min="12" max="12" width="6.6640625" customWidth="1"/>
  </cols>
  <sheetData>
    <row r="1" spans="1:43">
      <c r="C1" s="14" t="s">
        <v>746</v>
      </c>
    </row>
    <row r="2" spans="1:43">
      <c r="C2" s="14" t="s">
        <v>743</v>
      </c>
      <c r="D2" s="250">
        <v>0</v>
      </c>
      <c r="E2" s="250">
        <v>0.5</v>
      </c>
      <c r="F2" s="250">
        <v>0.2</v>
      </c>
      <c r="G2" s="31">
        <v>-0.05</v>
      </c>
      <c r="H2" s="250">
        <v>-0.1</v>
      </c>
      <c r="I2" s="14"/>
    </row>
    <row r="3" spans="1:43">
      <c r="C3" s="14" t="s">
        <v>744</v>
      </c>
      <c r="D3" s="250">
        <v>9.5</v>
      </c>
      <c r="E3" s="250">
        <v>1</v>
      </c>
      <c r="F3" s="250">
        <v>0.5</v>
      </c>
      <c r="G3" s="31">
        <v>1</v>
      </c>
      <c r="H3" s="250">
        <v>1</v>
      </c>
      <c r="J3">
        <f>COUNTIF(J6:J197,"true")</f>
        <v>39</v>
      </c>
    </row>
    <row r="4" spans="1:43">
      <c r="D4" s="255">
        <f>EXP(D3)</f>
        <v>13359.726829661873</v>
      </c>
    </row>
    <row r="5" spans="1:43" s="58" customFormat="1" ht="30">
      <c r="D5" s="253" t="s">
        <v>689</v>
      </c>
      <c r="E5" s="58" t="s">
        <v>696</v>
      </c>
      <c r="F5" s="58" t="s">
        <v>742</v>
      </c>
      <c r="G5" s="58" t="s">
        <v>738</v>
      </c>
      <c r="H5" s="58" t="s">
        <v>739</v>
      </c>
      <c r="I5" s="58" t="s">
        <v>740</v>
      </c>
      <c r="J5" s="58" t="s">
        <v>745</v>
      </c>
      <c r="AB5"/>
      <c r="AC5"/>
      <c r="AD5"/>
      <c r="AE5" s="60" t="s">
        <v>689</v>
      </c>
      <c r="AF5" s="60" t="s">
        <v>696</v>
      </c>
      <c r="AG5" s="60" t="s">
        <v>742</v>
      </c>
      <c r="AH5" s="60" t="s">
        <v>738</v>
      </c>
      <c r="AI5" s="60" t="s">
        <v>739</v>
      </c>
      <c r="AJ5" s="60" t="s">
        <v>740</v>
      </c>
      <c r="AK5" s="60" t="s">
        <v>745</v>
      </c>
      <c r="AL5"/>
      <c r="AM5"/>
      <c r="AN5"/>
      <c r="AO5"/>
      <c r="AP5"/>
      <c r="AQ5"/>
    </row>
    <row r="6" spans="1:43">
      <c r="A6" s="31" t="s">
        <v>39</v>
      </c>
      <c r="B6" s="32" t="s">
        <v>40</v>
      </c>
      <c r="C6" s="250" t="s">
        <v>39</v>
      </c>
      <c r="D6" s="254">
        <f>VTimeSer!AS5</f>
        <v>7.1447803769378471</v>
      </c>
      <c r="E6" s="251" t="e">
        <f>RTimeSer!T6</f>
        <v>#N/A</v>
      </c>
      <c r="F6" s="251">
        <f>VTimeSer!S5</f>
        <v>0.63518711530872352</v>
      </c>
      <c r="G6" s="165" t="e">
        <f>RTimeSer!CP6</f>
        <v>#N/A</v>
      </c>
      <c r="H6" s="165">
        <f>VTimeSer!CO5</f>
        <v>-0.18679042395599998</v>
      </c>
      <c r="I6" s="165" t="e">
        <f>G6+H6</f>
        <v>#N/A</v>
      </c>
      <c r="J6" t="e">
        <f>IF(E6&gt;=$E$2,IF(E6&lt;=$E$3,IF(F6&gt;=$F$2,IF(F6&lt;=$F$3,IF(G6&gt;=$G$2,IF(G6&lt;=$G$3,IF(H6&gt;=$H$2,IF(H6&lt;=$H$3,IF(D6&gt;=$D$2,IF(D6&lt;=$D$3,TRUE),FALSE),FALSE),FALSE),FALSE),FALSE),FALSE),FALSE),FALSE))</f>
        <v>#N/A</v>
      </c>
      <c r="L6">
        <v>6</v>
      </c>
      <c r="M6" s="44">
        <f>EXP(L6)</f>
        <v>403.42879349273511</v>
      </c>
      <c r="AC6" s="7" t="s">
        <v>76</v>
      </c>
      <c r="AD6" s="7" t="s">
        <v>75</v>
      </c>
      <c r="AE6" s="7">
        <v>7.2330245170962186</v>
      </c>
      <c r="AF6" s="7">
        <v>0.50749705916920229</v>
      </c>
      <c r="AG6" s="7">
        <v>0.48810407320199767</v>
      </c>
      <c r="AH6" s="7">
        <v>9.4839511991668068E-2</v>
      </c>
      <c r="AI6" s="7">
        <v>-4.6413936501310316E-2</v>
      </c>
      <c r="AJ6" s="7">
        <v>4.8425575490357753E-2</v>
      </c>
      <c r="AK6" s="7" t="b">
        <v>1</v>
      </c>
    </row>
    <row r="7" spans="1:43">
      <c r="A7" s="31" t="s">
        <v>41</v>
      </c>
      <c r="B7" s="32" t="s">
        <v>42</v>
      </c>
      <c r="C7" s="250" t="s">
        <v>41</v>
      </c>
      <c r="D7" s="254">
        <f>VTimeSer!AS6</f>
        <v>8.9678526002107208</v>
      </c>
      <c r="E7" s="251">
        <f>RTimeSer!T7</f>
        <v>0.59867427031724063</v>
      </c>
      <c r="F7" s="251">
        <f>VTimeSer!S6</f>
        <v>0.31095255010025358</v>
      </c>
      <c r="G7" s="165">
        <f>RTimeSer!CP7</f>
        <v>4.1158578199645413E-2</v>
      </c>
      <c r="H7" s="165">
        <f>VTimeSer!CO6</f>
        <v>-1.1093477162683607E-3</v>
      </c>
      <c r="I7" s="165">
        <f t="shared" ref="I7:I70" si="0">G7+H7</f>
        <v>4.0049230483377052E-2</v>
      </c>
      <c r="J7" t="b">
        <f t="shared" ref="J7:J70" si="1">IF(E7&gt;=$E$2,IF(E7&lt;=$E$3,IF(F7&gt;=$F$2,IF(F7&lt;=$F$3,IF(G7&gt;=$G$2,IF(G7&lt;=$G$3,IF(H7&gt;=$H$2,IF(H7&lt;=$H$3,IF(D7&gt;=$D$2,IF(D7&lt;=$D$3,TRUE),FALSE),FALSE),FALSE),FALSE),FALSE),FALSE),FALSE),FALSE))</f>
        <v>1</v>
      </c>
      <c r="L7">
        <v>7</v>
      </c>
      <c r="M7" s="44">
        <f t="shared" ref="M7:M10" si="2">EXP(L7)</f>
        <v>1096.6331584284585</v>
      </c>
      <c r="AC7" s="7" t="s">
        <v>166</v>
      </c>
      <c r="AD7" s="7" t="s">
        <v>165</v>
      </c>
      <c r="AE7" s="7">
        <v>7.2781886267509099</v>
      </c>
      <c r="AF7" s="7">
        <v>0.54934198408439028</v>
      </c>
      <c r="AG7" s="7">
        <v>0.43616348895360096</v>
      </c>
      <c r="AH7" s="7">
        <v>0.13291323375068931</v>
      </c>
      <c r="AI7" s="7">
        <v>2.0941754133298462E-3</v>
      </c>
      <c r="AJ7" s="7">
        <v>0.13500740916401915</v>
      </c>
      <c r="AK7" s="7" t="b">
        <v>1</v>
      </c>
    </row>
    <row r="8" spans="1:43">
      <c r="A8" s="31" t="s">
        <v>43</v>
      </c>
      <c r="B8" s="32" t="s">
        <v>44</v>
      </c>
      <c r="C8" s="250" t="s">
        <v>43</v>
      </c>
      <c r="D8" s="254">
        <f>VTimeSer!AS7</f>
        <v>8.9342137730551752</v>
      </c>
      <c r="E8" s="251">
        <f>RTimeSer!T8</f>
        <v>0.51058147587242386</v>
      </c>
      <c r="F8" s="251">
        <f>VTimeSer!S7</f>
        <v>0.29236927146547759</v>
      </c>
      <c r="G8" s="165">
        <f>RTimeSer!CP8</f>
        <v>-4.4125374177683252E-2</v>
      </c>
      <c r="H8" s="165">
        <f>VTimeSer!CO7</f>
        <v>2.0030481782329079E-2</v>
      </c>
      <c r="I8" s="165">
        <f t="shared" si="0"/>
        <v>-2.4094892395354173E-2</v>
      </c>
      <c r="J8" t="b">
        <f t="shared" si="1"/>
        <v>1</v>
      </c>
      <c r="L8">
        <v>8</v>
      </c>
      <c r="M8" s="44">
        <f t="shared" si="2"/>
        <v>2980.9579870417283</v>
      </c>
      <c r="AC8" s="7" t="s">
        <v>212</v>
      </c>
      <c r="AD8" s="7" t="s">
        <v>211</v>
      </c>
      <c r="AE8" s="7">
        <v>7.7097323821057913</v>
      </c>
      <c r="AF8" s="7">
        <v>0.53962359723318409</v>
      </c>
      <c r="AG8" s="7">
        <v>0.44225243296417049</v>
      </c>
      <c r="AH8" s="7">
        <v>8.7160943327350471E-2</v>
      </c>
      <c r="AI8" s="7">
        <v>-3.6792094004210685E-2</v>
      </c>
      <c r="AJ8" s="7">
        <v>5.0368849323139786E-2</v>
      </c>
      <c r="AK8" s="7" t="b">
        <v>1</v>
      </c>
    </row>
    <row r="9" spans="1:43">
      <c r="A9" s="31" t="s">
        <v>45</v>
      </c>
      <c r="B9" s="32" t="s">
        <v>46</v>
      </c>
      <c r="C9" s="250" t="s">
        <v>45</v>
      </c>
      <c r="D9" s="254">
        <f>VTimeSer!AS8</f>
        <v>10.742094818900213</v>
      </c>
      <c r="E9" s="251" t="e">
        <f>RTimeSer!T9</f>
        <v>#N/A</v>
      </c>
      <c r="F9" s="251">
        <f>VTimeSer!S8</f>
        <v>0.2238930743970359</v>
      </c>
      <c r="G9" s="165" t="e">
        <f>RTimeSer!CP9</f>
        <v>#N/A</v>
      </c>
      <c r="H9" s="165">
        <f>VTimeSer!CO8</f>
        <v>-4.8892280633452107E-2</v>
      </c>
      <c r="I9" s="165" t="e">
        <f t="shared" si="0"/>
        <v>#N/A</v>
      </c>
      <c r="J9" t="e">
        <f t="shared" si="1"/>
        <v>#N/A</v>
      </c>
      <c r="L9">
        <v>9</v>
      </c>
      <c r="M9" s="44">
        <f t="shared" si="2"/>
        <v>8103.0839275753842</v>
      </c>
      <c r="AC9" s="7" t="s">
        <v>267</v>
      </c>
      <c r="AD9" s="7" t="s">
        <v>266</v>
      </c>
      <c r="AE9" s="7">
        <v>8.1127887882876433</v>
      </c>
      <c r="AF9" s="7">
        <v>0.60887429961699868</v>
      </c>
      <c r="AG9" s="7">
        <v>0.38047089422972236</v>
      </c>
      <c r="AH9" s="7">
        <v>0.12275643579498041</v>
      </c>
      <c r="AI9" s="7">
        <v>-5.6428421395833261E-3</v>
      </c>
      <c r="AJ9" s="7">
        <v>0.11711359365539709</v>
      </c>
      <c r="AK9" s="7" t="b">
        <v>1</v>
      </c>
    </row>
    <row r="10" spans="1:43">
      <c r="A10" s="31" t="s">
        <v>47</v>
      </c>
      <c r="B10" s="32" t="s">
        <v>48</v>
      </c>
      <c r="C10" s="250" t="s">
        <v>47</v>
      </c>
      <c r="D10" s="254">
        <f>VTimeSer!AS9</f>
        <v>8.6378661172993567</v>
      </c>
      <c r="E10" s="251">
        <f>RTimeSer!T10</f>
        <v>0.40159065241952696</v>
      </c>
      <c r="F10" s="251">
        <f>VTimeSer!S9</f>
        <v>0.54333929557591321</v>
      </c>
      <c r="G10" s="165">
        <f>RTimeSer!CP10</f>
        <v>-0.12837116837496931</v>
      </c>
      <c r="H10" s="165">
        <f>VTimeSer!CO9</f>
        <v>-0.2084171204906643</v>
      </c>
      <c r="I10" s="165">
        <f t="shared" si="0"/>
        <v>-0.33678828886563361</v>
      </c>
      <c r="J10" t="b">
        <f t="shared" si="1"/>
        <v>0</v>
      </c>
      <c r="L10">
        <v>10</v>
      </c>
      <c r="M10" s="44">
        <f t="shared" si="2"/>
        <v>22026.465794806718</v>
      </c>
      <c r="AC10" s="7" t="s">
        <v>101</v>
      </c>
      <c r="AD10" s="7" t="s">
        <v>100</v>
      </c>
      <c r="AE10" s="7">
        <v>8.1468176034891631</v>
      </c>
      <c r="AF10" s="7">
        <v>0.60542570251458327</v>
      </c>
      <c r="AG10" s="7">
        <v>0.30906995689088529</v>
      </c>
      <c r="AH10" s="7">
        <v>0.11646643262323819</v>
      </c>
      <c r="AI10" s="7">
        <v>6.3171905243938287E-2</v>
      </c>
      <c r="AJ10" s="7">
        <v>0.17963833786717648</v>
      </c>
      <c r="AK10" s="7" t="b">
        <v>1</v>
      </c>
    </row>
    <row r="11" spans="1:43">
      <c r="A11" s="31" t="s">
        <v>49</v>
      </c>
      <c r="B11" s="32" t="s">
        <v>50</v>
      </c>
      <c r="C11" s="250" t="s">
        <v>49</v>
      </c>
      <c r="D11" s="254">
        <f>VTimeSer!AS10</f>
        <v>9.770735489715646</v>
      </c>
      <c r="E11" s="251" t="e">
        <f>RTimeSer!T11</f>
        <v>#N/A</v>
      </c>
      <c r="F11" s="251">
        <f>VTimeSer!S10</f>
        <v>0.36251927938850992</v>
      </c>
      <c r="G11" s="165" t="e">
        <f>RTimeSer!CP11</f>
        <v>#N/A</v>
      </c>
      <c r="H11" s="165">
        <f>VTimeSer!CO10</f>
        <v>-0.1136951766068991</v>
      </c>
      <c r="I11" s="165" t="e">
        <f t="shared" si="0"/>
        <v>#N/A</v>
      </c>
      <c r="J11" t="e">
        <f t="shared" si="1"/>
        <v>#N/A</v>
      </c>
      <c r="AC11" s="7" t="s">
        <v>190</v>
      </c>
      <c r="AD11" s="7" t="s">
        <v>189</v>
      </c>
      <c r="AE11" s="7">
        <v>8.267526529227327</v>
      </c>
      <c r="AF11" s="7">
        <v>0.51489132030928553</v>
      </c>
      <c r="AG11" s="7">
        <v>0.28171796577394242</v>
      </c>
      <c r="AH11" s="7">
        <v>1.5852855118803744E-2</v>
      </c>
      <c r="AI11" s="7">
        <v>8.1350018004780644E-2</v>
      </c>
      <c r="AJ11" s="7">
        <v>9.7202873123584388E-2</v>
      </c>
      <c r="AK11" s="7" t="b">
        <v>1</v>
      </c>
    </row>
    <row r="12" spans="1:43">
      <c r="A12" s="31" t="s">
        <v>51</v>
      </c>
      <c r="B12" s="32" t="s">
        <v>52</v>
      </c>
      <c r="C12" s="250" t="s">
        <v>51</v>
      </c>
      <c r="D12" s="254">
        <f>VTimeSer!AS11</f>
        <v>9.5065566838664672</v>
      </c>
      <c r="E12" s="251">
        <f>RTimeSer!T12</f>
        <v>0.59294934536494215</v>
      </c>
      <c r="F12" s="251">
        <f>VTimeSer!S11</f>
        <v>0.20427116225970554</v>
      </c>
      <c r="G12" s="165">
        <f>RTimeSer!CP12</f>
        <v>-9.548137737907858E-3</v>
      </c>
      <c r="H12" s="165">
        <f>VTimeSer!CO11</f>
        <v>6.4630529766442901E-2</v>
      </c>
      <c r="I12" s="165">
        <f t="shared" si="0"/>
        <v>5.5082392028535043E-2</v>
      </c>
      <c r="J12" t="b">
        <f t="shared" si="1"/>
        <v>0</v>
      </c>
      <c r="AC12" s="7" t="s">
        <v>409</v>
      </c>
      <c r="AD12" s="7" t="s">
        <v>408</v>
      </c>
      <c r="AE12" s="7">
        <v>8.3067626542533759</v>
      </c>
      <c r="AF12" s="7">
        <v>0.5692109778386969</v>
      </c>
      <c r="AG12" s="7">
        <v>0.41795554992392936</v>
      </c>
      <c r="AH12" s="7">
        <v>6.6896296208539985E-2</v>
      </c>
      <c r="AI12" s="7">
        <v>-5.7869511647186012E-2</v>
      </c>
      <c r="AJ12" s="7">
        <v>9.0267845613539732E-3</v>
      </c>
      <c r="AK12" s="7" t="b">
        <v>1</v>
      </c>
    </row>
    <row r="13" spans="1:43">
      <c r="A13" s="31" t="s">
        <v>53</v>
      </c>
      <c r="B13" s="32" t="s">
        <v>54</v>
      </c>
      <c r="C13" s="250" t="s">
        <v>53</v>
      </c>
      <c r="D13" s="254">
        <f>VTimeSer!AS12</f>
        <v>8.5599103684435818</v>
      </c>
      <c r="E13" s="251">
        <f>RTimeSer!T13</f>
        <v>0.64202089022066788</v>
      </c>
      <c r="F13" s="251">
        <f>VTimeSer!S12</f>
        <v>0.28034207880048673</v>
      </c>
      <c r="G13" s="165">
        <f>RTimeSer!CP13</f>
        <v>0.11856837445562884</v>
      </c>
      <c r="H13" s="165">
        <f>VTimeSer!CO12</f>
        <v>6.0504733197800975E-2</v>
      </c>
      <c r="I13" s="165">
        <f t="shared" si="0"/>
        <v>0.17907310765342982</v>
      </c>
      <c r="J13" t="b">
        <f t="shared" si="1"/>
        <v>1</v>
      </c>
      <c r="AC13" s="7" t="s">
        <v>383</v>
      </c>
      <c r="AD13" s="7" t="s">
        <v>382</v>
      </c>
      <c r="AE13" s="7">
        <v>8.3199619810676229</v>
      </c>
      <c r="AF13" s="7">
        <v>0.50071283925737331</v>
      </c>
      <c r="AG13" s="7">
        <v>0.37367462243261124</v>
      </c>
      <c r="AH13" s="7">
        <v>-2.703986161773253E-3</v>
      </c>
      <c r="AI13" s="7">
        <v>-1.4591732993750661E-2</v>
      </c>
      <c r="AJ13" s="7">
        <v>-1.7295719155523914E-2</v>
      </c>
      <c r="AK13" s="7" t="b">
        <v>1</v>
      </c>
    </row>
    <row r="14" spans="1:43">
      <c r="A14" s="31" t="s">
        <v>55</v>
      </c>
      <c r="B14" s="32" t="s">
        <v>56</v>
      </c>
      <c r="C14" s="250" t="s">
        <v>55</v>
      </c>
      <c r="D14" s="254">
        <f>VTimeSer!AS13</f>
        <v>10.462992028858789</v>
      </c>
      <c r="E14" s="251">
        <f>RTimeSer!T14</f>
        <v>0.83365671707053224</v>
      </c>
      <c r="F14" s="251">
        <f>VTimeSer!S13</f>
        <v>0.20437259424796761</v>
      </c>
      <c r="G14" s="165">
        <f>RTimeSer!CP14</f>
        <v>0.15129688266082331</v>
      </c>
      <c r="H14" s="165">
        <f>VTimeSer!CO13</f>
        <v>-8.159988441235555E-3</v>
      </c>
      <c r="I14" s="165">
        <f t="shared" si="0"/>
        <v>0.14313689421958775</v>
      </c>
      <c r="J14" t="b">
        <f t="shared" si="1"/>
        <v>0</v>
      </c>
      <c r="AC14" s="7" t="s">
        <v>329</v>
      </c>
      <c r="AD14" s="7" t="s">
        <v>328</v>
      </c>
      <c r="AE14" s="7">
        <v>8.3282523154052424</v>
      </c>
      <c r="AF14" s="7">
        <v>0.59036906487922758</v>
      </c>
      <c r="AG14" s="7">
        <v>0.39443023862758664</v>
      </c>
      <c r="AH14" s="7">
        <v>8.625999654288985E-2</v>
      </c>
      <c r="AI14" s="7">
        <v>-3.5977414598385105E-2</v>
      </c>
      <c r="AJ14" s="7">
        <v>5.0282581944504745E-2</v>
      </c>
      <c r="AK14" s="7" t="b">
        <v>1</v>
      </c>
    </row>
    <row r="15" spans="1:43">
      <c r="A15" s="31" t="s">
        <v>57</v>
      </c>
      <c r="B15" s="32" t="s">
        <v>58</v>
      </c>
      <c r="C15" s="250" t="s">
        <v>57</v>
      </c>
      <c r="D15" s="254">
        <f>VTimeSer!AS14</f>
        <v>10.471672550594722</v>
      </c>
      <c r="E15" s="251">
        <f>RTimeSer!T15</f>
        <v>0.75688190243460285</v>
      </c>
      <c r="F15" s="251">
        <f>VTimeSer!S14</f>
        <v>0.19968230116306676</v>
      </c>
      <c r="G15" s="165">
        <f>RTimeSer!CP15</f>
        <v>7.3797244459943512E-2</v>
      </c>
      <c r="H15" s="165">
        <f>VTimeSer!CO14</f>
        <v>-4.1294150082656078E-3</v>
      </c>
      <c r="I15" s="165">
        <f t="shared" si="0"/>
        <v>6.9667829451677904E-2</v>
      </c>
      <c r="J15" t="b">
        <f t="shared" si="1"/>
        <v>0</v>
      </c>
      <c r="AC15" s="7" t="s">
        <v>152</v>
      </c>
      <c r="AD15" s="7" t="s">
        <v>151</v>
      </c>
      <c r="AE15" s="7">
        <v>8.3320065183537597</v>
      </c>
      <c r="AF15" s="7">
        <v>0.5167516698352097</v>
      </c>
      <c r="AG15" s="7">
        <v>0.35260707933230545</v>
      </c>
      <c r="AH15" s="7">
        <v>1.2329125552670739E-2</v>
      </c>
      <c r="AI15" s="7">
        <v>5.560425272808811E-3</v>
      </c>
      <c r="AJ15" s="7">
        <v>1.788955082547955E-2</v>
      </c>
      <c r="AK15" s="7" t="b">
        <v>1</v>
      </c>
    </row>
    <row r="16" spans="1:43">
      <c r="A16" s="31" t="s">
        <v>59</v>
      </c>
      <c r="B16" s="32" t="s">
        <v>60</v>
      </c>
      <c r="C16" s="250" t="s">
        <v>59</v>
      </c>
      <c r="D16" s="254">
        <f>VTimeSer!AS15</f>
        <v>9.1934585601354382</v>
      </c>
      <c r="E16" s="251">
        <f>RTimeSer!T16</f>
        <v>0.51475524246686977</v>
      </c>
      <c r="F16" s="251">
        <f>VTimeSer!S15</f>
        <v>0.26370418951208952</v>
      </c>
      <c r="G16" s="165">
        <f>RTimeSer!CP16</f>
        <v>-6.1598547304439366E-2</v>
      </c>
      <c r="H16" s="165">
        <f>VTimeSer!CO15</f>
        <v>2.8992959917617189E-2</v>
      </c>
      <c r="I16" s="165">
        <f t="shared" si="0"/>
        <v>-3.2605587386822177E-2</v>
      </c>
      <c r="J16" t="b">
        <f t="shared" si="1"/>
        <v>0</v>
      </c>
      <c r="AC16" s="7" t="s">
        <v>271</v>
      </c>
      <c r="AD16" s="7" t="s">
        <v>270</v>
      </c>
      <c r="AE16" s="7">
        <v>8.3446532897854961</v>
      </c>
      <c r="AF16" s="7">
        <v>0.52470890322725972</v>
      </c>
      <c r="AG16" s="7">
        <v>0.39938283123129464</v>
      </c>
      <c r="AH16" s="7">
        <v>1.9230353530170774E-2</v>
      </c>
      <c r="AI16" s="7">
        <v>-4.2176481254992348E-2</v>
      </c>
      <c r="AJ16" s="7">
        <v>-2.2946127724821574E-2</v>
      </c>
      <c r="AK16" s="7" t="b">
        <v>1</v>
      </c>
    </row>
    <row r="17" spans="1:37">
      <c r="A17" s="31" t="s">
        <v>61</v>
      </c>
      <c r="B17" s="32" t="s">
        <v>62</v>
      </c>
      <c r="C17" s="250" t="s">
        <v>61</v>
      </c>
      <c r="D17" s="254">
        <f>VTimeSer!AS16</f>
        <v>10.191668305788459</v>
      </c>
      <c r="E17" s="251" t="e">
        <f>RTimeSer!T17</f>
        <v>#N/A</v>
      </c>
      <c r="F17" s="251">
        <f>VTimeSer!S16</f>
        <v>0.35682109999797312</v>
      </c>
      <c r="G17" s="165" t="e">
        <f>RTimeSer!CP17</f>
        <v>#N/A</v>
      </c>
      <c r="H17" s="165">
        <f>VTimeSer!CO16</f>
        <v>-0.13998789123789607</v>
      </c>
      <c r="I17" s="165" t="e">
        <f t="shared" si="0"/>
        <v>#N/A</v>
      </c>
      <c r="J17" t="e">
        <f t="shared" si="1"/>
        <v>#N/A</v>
      </c>
      <c r="AC17" s="7" t="s">
        <v>359</v>
      </c>
      <c r="AD17" s="7" t="s">
        <v>358</v>
      </c>
      <c r="AE17" s="7">
        <v>8.4125758906217705</v>
      </c>
      <c r="AF17" s="7">
        <v>0.51011989011536518</v>
      </c>
      <c r="AG17" s="7">
        <v>0.28859589114467171</v>
      </c>
      <c r="AH17" s="7">
        <v>-1.0301967515526922E-3</v>
      </c>
      <c r="AI17" s="7">
        <v>6.3448341168073685E-2</v>
      </c>
      <c r="AJ17" s="7">
        <v>6.2418144416520993E-2</v>
      </c>
      <c r="AK17" s="7" t="b">
        <v>1</v>
      </c>
    </row>
    <row r="18" spans="1:37">
      <c r="A18" s="31" t="s">
        <v>63</v>
      </c>
      <c r="B18" s="32" t="s">
        <v>64</v>
      </c>
      <c r="C18" s="250" t="s">
        <v>63</v>
      </c>
      <c r="D18" s="254">
        <f>VTimeSer!AS17</f>
        <v>10.453213313141191</v>
      </c>
      <c r="E18" s="251">
        <f>RTimeSer!T18</f>
        <v>0.64993907755544</v>
      </c>
      <c r="F18" s="251">
        <f>VTimeSer!S17</f>
        <v>0.34287696988503963</v>
      </c>
      <c r="G18" s="165">
        <f>RTimeSer!CP18</f>
        <v>-3.1604234091849426E-2</v>
      </c>
      <c r="H18" s="165">
        <f>VTimeSer!CO17</f>
        <v>-0.14592118168377016</v>
      </c>
      <c r="I18" s="165">
        <f t="shared" si="0"/>
        <v>-0.17752541577561959</v>
      </c>
      <c r="J18" t="b">
        <f t="shared" si="1"/>
        <v>0</v>
      </c>
      <c r="AC18" s="7" t="s">
        <v>162</v>
      </c>
      <c r="AD18" s="7" t="s">
        <v>161</v>
      </c>
      <c r="AE18" s="7">
        <v>8.4395649359713474</v>
      </c>
      <c r="AF18" s="7">
        <v>0.59321559118458445</v>
      </c>
      <c r="AG18" s="7">
        <v>0.28601648512633576</v>
      </c>
      <c r="AH18" s="7">
        <v>7.9811919030976952E-2</v>
      </c>
      <c r="AI18" s="7">
        <v>6.3976579739841777E-2</v>
      </c>
      <c r="AJ18" s="7">
        <v>0.14378849877081873</v>
      </c>
      <c r="AK18" s="7" t="b">
        <v>1</v>
      </c>
    </row>
    <row r="19" spans="1:37">
      <c r="A19" s="31" t="s">
        <v>65</v>
      </c>
      <c r="B19" s="32" t="s">
        <v>66</v>
      </c>
      <c r="C19" s="250" t="s">
        <v>65</v>
      </c>
      <c r="D19" s="254">
        <f>VTimeSer!AS18</f>
        <v>7.1964129479881995</v>
      </c>
      <c r="E19" s="251" t="e">
        <f>RTimeSer!T19</f>
        <v>#N/A</v>
      </c>
      <c r="F19" s="251">
        <f>VTimeSer!S18</f>
        <v>0.44500059780044837</v>
      </c>
      <c r="G19" s="165" t="e">
        <f>RTimeSer!CP19</f>
        <v>#N/A</v>
      </c>
      <c r="H19" s="165">
        <f>VTimeSer!CO18</f>
        <v>-5.2798184755159516E-4</v>
      </c>
      <c r="I19" s="165" t="e">
        <f t="shared" si="0"/>
        <v>#N/A</v>
      </c>
      <c r="J19" t="e">
        <f t="shared" si="1"/>
        <v>#N/A</v>
      </c>
      <c r="AC19" s="7" t="s">
        <v>78</v>
      </c>
      <c r="AD19" s="7" t="s">
        <v>77</v>
      </c>
      <c r="AE19" s="7">
        <v>8.4937648151122538</v>
      </c>
      <c r="AF19" s="7">
        <v>0.51277218334190644</v>
      </c>
      <c r="AG19" s="7">
        <v>0.39967330731097633</v>
      </c>
      <c r="AH19" s="7">
        <v>-5.1571787199667929E-3</v>
      </c>
      <c r="AI19" s="7">
        <v>-5.3799433259507701E-2</v>
      </c>
      <c r="AJ19" s="7">
        <v>-5.8956611979474494E-2</v>
      </c>
      <c r="AK19" s="7" t="b">
        <v>1</v>
      </c>
    </row>
    <row r="20" spans="1:37">
      <c r="A20" s="31" t="s">
        <v>67</v>
      </c>
      <c r="B20" s="32" t="s">
        <v>68</v>
      </c>
      <c r="C20" s="250" t="s">
        <v>67</v>
      </c>
      <c r="D20" s="254">
        <f>VTimeSer!AS19</f>
        <v>10.054209015095285</v>
      </c>
      <c r="E20" s="251">
        <f>RTimeSer!T20</f>
        <v>0.71096189265794152</v>
      </c>
      <c r="F20" s="251">
        <f>VTimeSer!S19</f>
        <v>0.27576116478549922</v>
      </c>
      <c r="G20" s="165">
        <f>RTimeSer!CP20</f>
        <v>6.2735439897485201E-2</v>
      </c>
      <c r="H20" s="165">
        <f>VTimeSer!CO19</f>
        <v>-4.8481049932740883E-2</v>
      </c>
      <c r="I20" s="165">
        <f t="shared" si="0"/>
        <v>1.4254389964744318E-2</v>
      </c>
      <c r="J20" t="b">
        <f t="shared" si="1"/>
        <v>0</v>
      </c>
      <c r="AC20" s="7" t="s">
        <v>54</v>
      </c>
      <c r="AD20" s="7" t="s">
        <v>53</v>
      </c>
      <c r="AE20" s="7">
        <v>8.5599103684435818</v>
      </c>
      <c r="AF20" s="7">
        <v>0.64202089022066788</v>
      </c>
      <c r="AG20" s="7">
        <v>0.28034207880048673</v>
      </c>
      <c r="AH20" s="7">
        <v>0.11856837445562884</v>
      </c>
      <c r="AI20" s="7">
        <v>6.0504733197800975E-2</v>
      </c>
      <c r="AJ20" s="7">
        <v>0.17907310765342982</v>
      </c>
      <c r="AK20" s="7" t="b">
        <v>1</v>
      </c>
    </row>
    <row r="21" spans="1:37">
      <c r="A21" s="31" t="s">
        <v>69</v>
      </c>
      <c r="B21" s="32" t="s">
        <v>70</v>
      </c>
      <c r="C21" s="250" t="s">
        <v>69</v>
      </c>
      <c r="D21" s="254">
        <f>VTimeSer!AS20</f>
        <v>9.4518440352748776</v>
      </c>
      <c r="E21" s="251">
        <f>RTimeSer!T21</f>
        <v>0.54161140100754834</v>
      </c>
      <c r="F21" s="251">
        <f>VTimeSer!S20</f>
        <v>0.22167282318020834</v>
      </c>
      <c r="G21" s="165">
        <f>RTimeSer!CP21</f>
        <v>-5.6317575937903985E-2</v>
      </c>
      <c r="H21" s="165">
        <f>VTimeSer!CO20</f>
        <v>5.1387030138900974E-2</v>
      </c>
      <c r="I21" s="165">
        <f t="shared" si="0"/>
        <v>-4.930545799003011E-3</v>
      </c>
      <c r="J21" t="b">
        <f t="shared" si="1"/>
        <v>0</v>
      </c>
      <c r="AC21" s="7" t="s">
        <v>206</v>
      </c>
      <c r="AD21" s="7" t="s">
        <v>205</v>
      </c>
      <c r="AE21" s="7">
        <v>8.5645259705117525</v>
      </c>
      <c r="AF21" s="7">
        <v>0.61318210428914721</v>
      </c>
      <c r="AG21" s="7">
        <v>0.30166297195019837</v>
      </c>
      <c r="AH21" s="7">
        <v>8.9344185751415894E-2</v>
      </c>
      <c r="AI21" s="7">
        <v>3.8833054290908386E-2</v>
      </c>
      <c r="AJ21" s="7">
        <v>0.12817724004232428</v>
      </c>
      <c r="AK21" s="7" t="b">
        <v>1</v>
      </c>
    </row>
    <row r="22" spans="1:37">
      <c r="A22" s="31" t="s">
        <v>71</v>
      </c>
      <c r="B22" s="32" t="s">
        <v>72</v>
      </c>
      <c r="C22" s="250" t="s">
        <v>71</v>
      </c>
      <c r="D22" s="254">
        <f>VTimeSer!AS21</f>
        <v>10.401512582733501</v>
      </c>
      <c r="E22" s="251">
        <f>RTimeSer!T22</f>
        <v>0.75128460450760415</v>
      </c>
      <c r="F22" s="251">
        <f>VTimeSer!S21</f>
        <v>0.27965127123580241</v>
      </c>
      <c r="G22" s="165">
        <f>RTimeSer!CP22</f>
        <v>7.4058303849356855E-2</v>
      </c>
      <c r="H22" s="165">
        <f>VTimeSer!CO21</f>
        <v>-7.8766227523548504E-2</v>
      </c>
      <c r="I22" s="165">
        <f t="shared" si="0"/>
        <v>-4.7079236741916497E-3</v>
      </c>
      <c r="J22" t="b">
        <f t="shared" si="1"/>
        <v>0</v>
      </c>
      <c r="AC22" s="7" t="s">
        <v>140</v>
      </c>
      <c r="AD22" s="7" t="s">
        <v>139</v>
      </c>
      <c r="AE22" s="7">
        <v>8.5741188146120688</v>
      </c>
      <c r="AF22" s="7">
        <v>0.52992830532290747</v>
      </c>
      <c r="AG22" s="7">
        <v>0.26203771687979066</v>
      </c>
      <c r="AH22" s="7">
        <v>5.2893843027996823E-3</v>
      </c>
      <c r="AI22" s="7">
        <v>7.7729253209692095E-2</v>
      </c>
      <c r="AJ22" s="7">
        <v>8.3018637512491777E-2</v>
      </c>
      <c r="AK22" s="7" t="b">
        <v>1</v>
      </c>
    </row>
    <row r="23" spans="1:37">
      <c r="A23" s="31" t="s">
        <v>73</v>
      </c>
      <c r="B23" s="32" t="s">
        <v>74</v>
      </c>
      <c r="C23" s="250" t="s">
        <v>73</v>
      </c>
      <c r="D23" s="254">
        <f>VTimeSer!AS22</f>
        <v>8.7246597323138726</v>
      </c>
      <c r="E23" s="251">
        <f>RTimeSer!T23</f>
        <v>0.55736960401674751</v>
      </c>
      <c r="F23" s="251">
        <f>VTimeSer!S22</f>
        <v>0.31983899484135186</v>
      </c>
      <c r="G23" s="165">
        <f>RTimeSer!CP23</f>
        <v>2.0160516368539105E-2</v>
      </c>
      <c r="H23" s="165">
        <f>VTimeSer!CO22</f>
        <v>8.4868655027938167E-3</v>
      </c>
      <c r="I23" s="165">
        <f t="shared" si="0"/>
        <v>2.8647381871332922E-2</v>
      </c>
      <c r="J23" t="b">
        <f t="shared" si="1"/>
        <v>1</v>
      </c>
      <c r="AC23" s="7" t="s">
        <v>397</v>
      </c>
      <c r="AD23" s="7" t="s">
        <v>396</v>
      </c>
      <c r="AE23" s="7">
        <v>8.7051226683573635</v>
      </c>
      <c r="AF23" s="7">
        <v>0.54060534866318188</v>
      </c>
      <c r="AG23" s="7">
        <v>0.25907408072831772</v>
      </c>
      <c r="AH23" s="7">
        <v>5.02760585534201E-3</v>
      </c>
      <c r="AI23" s="7">
        <v>7.073659647652264E-2</v>
      </c>
      <c r="AJ23" s="7">
        <v>7.576420233186465E-2</v>
      </c>
      <c r="AK23" s="7" t="b">
        <v>1</v>
      </c>
    </row>
    <row r="24" spans="1:37">
      <c r="A24" s="31" t="s">
        <v>75</v>
      </c>
      <c r="B24" s="32" t="s">
        <v>76</v>
      </c>
      <c r="C24" s="250" t="s">
        <v>75</v>
      </c>
      <c r="D24" s="254">
        <f>VTimeSer!AS23</f>
        <v>7.2330245170962186</v>
      </c>
      <c r="E24" s="251">
        <f>RTimeSer!T24</f>
        <v>0.50749705916920229</v>
      </c>
      <c r="F24" s="251">
        <f>VTimeSer!S23</f>
        <v>0.48810407320199767</v>
      </c>
      <c r="G24" s="165">
        <f>RTimeSer!CP24</f>
        <v>9.4839511991668068E-2</v>
      </c>
      <c r="H24" s="165">
        <f>VTimeSer!CO23</f>
        <v>-4.6413936501310316E-2</v>
      </c>
      <c r="I24" s="165">
        <f t="shared" si="0"/>
        <v>4.8425575490357753E-2</v>
      </c>
      <c r="J24" t="b">
        <f t="shared" si="1"/>
        <v>1</v>
      </c>
      <c r="AC24" s="7" t="s">
        <v>74</v>
      </c>
      <c r="AD24" s="7" t="s">
        <v>73</v>
      </c>
      <c r="AE24" s="7">
        <v>8.7246597323138726</v>
      </c>
      <c r="AF24" s="7">
        <v>0.55736960401674751</v>
      </c>
      <c r="AG24" s="7">
        <v>0.31983899484135186</v>
      </c>
      <c r="AH24" s="7">
        <v>2.0160516368539105E-2</v>
      </c>
      <c r="AI24" s="7">
        <v>8.4868655027938167E-3</v>
      </c>
      <c r="AJ24" s="7">
        <v>2.8647381871332922E-2</v>
      </c>
      <c r="AK24" s="7" t="b">
        <v>1</v>
      </c>
    </row>
    <row r="25" spans="1:37">
      <c r="A25" s="31" t="s">
        <v>77</v>
      </c>
      <c r="B25" s="32" t="s">
        <v>78</v>
      </c>
      <c r="C25" s="250" t="s">
        <v>77</v>
      </c>
      <c r="D25" s="254">
        <f>VTimeSer!AS24</f>
        <v>8.4937648151122538</v>
      </c>
      <c r="E25" s="251">
        <f>RTimeSer!T25</f>
        <v>0.51277218334190644</v>
      </c>
      <c r="F25" s="251">
        <f>VTimeSer!S24</f>
        <v>0.39967330731097633</v>
      </c>
      <c r="G25" s="165">
        <f>RTimeSer!CP25</f>
        <v>-5.1571787199667929E-3</v>
      </c>
      <c r="H25" s="165">
        <f>VTimeSer!CO24</f>
        <v>-5.3799433259507701E-2</v>
      </c>
      <c r="I25" s="165">
        <f t="shared" si="0"/>
        <v>-5.8956611979474494E-2</v>
      </c>
      <c r="J25" t="b">
        <f t="shared" si="1"/>
        <v>1</v>
      </c>
      <c r="AC25" s="7" t="s">
        <v>363</v>
      </c>
      <c r="AD25" s="7" t="s">
        <v>362</v>
      </c>
      <c r="AE25" s="7">
        <v>8.886068351602173</v>
      </c>
      <c r="AF25" s="7">
        <v>0.52118776571001202</v>
      </c>
      <c r="AG25" s="7">
        <v>0.32033764854394103</v>
      </c>
      <c r="AH25" s="7">
        <v>-2.9498941648769428E-2</v>
      </c>
      <c r="AI25" s="7">
        <v>-4.2788432657062114E-3</v>
      </c>
      <c r="AJ25" s="7">
        <v>-3.3777784914475639E-2</v>
      </c>
      <c r="AK25" s="7" t="b">
        <v>1</v>
      </c>
    </row>
    <row r="26" spans="1:37">
      <c r="A26" s="31" t="s">
        <v>79</v>
      </c>
      <c r="B26" s="32" t="s">
        <v>427</v>
      </c>
      <c r="C26" s="250" t="s">
        <v>79</v>
      </c>
      <c r="D26" s="254">
        <f>VTimeSer!AS25</f>
        <v>8.3124661364804471</v>
      </c>
      <c r="E26" s="251">
        <f>RTimeSer!T26</f>
        <v>0.49851529928358285</v>
      </c>
      <c r="F26" s="251">
        <f>VTimeSer!S25</f>
        <v>0.34236541011543026</v>
      </c>
      <c r="G26" s="165">
        <f>RTimeSer!CP26</f>
        <v>-4.2756231125344879E-3</v>
      </c>
      <c r="H26" s="165">
        <f>VTimeSer!CO25</f>
        <v>1.7287163512055781E-2</v>
      </c>
      <c r="I26" s="165">
        <f t="shared" si="0"/>
        <v>1.3011540399521293E-2</v>
      </c>
      <c r="J26" t="b">
        <f t="shared" si="1"/>
        <v>0</v>
      </c>
      <c r="AC26" s="7" t="s">
        <v>44</v>
      </c>
      <c r="AD26" s="7" t="s">
        <v>43</v>
      </c>
      <c r="AE26" s="7">
        <v>8.9342137730551752</v>
      </c>
      <c r="AF26" s="7">
        <v>0.51058147587242386</v>
      </c>
      <c r="AG26" s="7">
        <v>0.29236927146547759</v>
      </c>
      <c r="AH26" s="7">
        <v>-4.4125374177683252E-2</v>
      </c>
      <c r="AI26" s="7">
        <v>2.0030481782329079E-2</v>
      </c>
      <c r="AJ26" s="7">
        <v>-2.4094892395354173E-2</v>
      </c>
      <c r="AK26" s="7" t="b">
        <v>1</v>
      </c>
    </row>
    <row r="27" spans="1:37">
      <c r="A27" s="31" t="s">
        <v>80</v>
      </c>
      <c r="B27" s="32" t="s">
        <v>81</v>
      </c>
      <c r="C27" s="250" t="s">
        <v>80</v>
      </c>
      <c r="D27" s="254">
        <f>VTimeSer!AS26</f>
        <v>8.9524510054629864</v>
      </c>
      <c r="E27" s="251">
        <f>RTimeSer!T27</f>
        <v>0.5683917993144022</v>
      </c>
      <c r="F27" s="251">
        <f>VTimeSer!S26</f>
        <v>0.24613732467262425</v>
      </c>
      <c r="G27" s="165">
        <f>RTimeSer!CP27</f>
        <v>1.2162140358242812E-2</v>
      </c>
      <c r="H27" s="165">
        <f>VTimeSer!CO26</f>
        <v>6.4876398912188687E-2</v>
      </c>
      <c r="I27" s="165">
        <f t="shared" si="0"/>
        <v>7.70385392704315E-2</v>
      </c>
      <c r="J27" t="b">
        <f t="shared" si="1"/>
        <v>1</v>
      </c>
      <c r="AC27" s="7" t="s">
        <v>81</v>
      </c>
      <c r="AD27" s="7" t="s">
        <v>80</v>
      </c>
      <c r="AE27" s="7">
        <v>8.9524510054629864</v>
      </c>
      <c r="AF27" s="7">
        <v>0.5683917993144022</v>
      </c>
      <c r="AG27" s="7">
        <v>0.24613732467262425</v>
      </c>
      <c r="AH27" s="7">
        <v>1.2162140358242812E-2</v>
      </c>
      <c r="AI27" s="7">
        <v>6.4876398912188687E-2</v>
      </c>
      <c r="AJ27" s="7">
        <v>7.70385392704315E-2</v>
      </c>
      <c r="AK27" s="7" t="b">
        <v>1</v>
      </c>
    </row>
    <row r="28" spans="1:37">
      <c r="A28" s="31" t="s">
        <v>82</v>
      </c>
      <c r="B28" s="32" t="s">
        <v>83</v>
      </c>
      <c r="C28" s="250" t="s">
        <v>82</v>
      </c>
      <c r="D28" s="254">
        <f>VTimeSer!AS27</f>
        <v>9.4416812301542041</v>
      </c>
      <c r="E28" s="251">
        <f>RTimeSer!T28</f>
        <v>0.64153915654943217</v>
      </c>
      <c r="F28" s="251">
        <f>VTimeSer!S27</f>
        <v>0.44664467466519486</v>
      </c>
      <c r="G28" s="165">
        <f>RTimeSer!CP28</f>
        <v>4.4458773831556053E-2</v>
      </c>
      <c r="H28" s="165">
        <f>VTimeSer!CO27</f>
        <v>-0.17281244815691443</v>
      </c>
      <c r="I28" s="165">
        <f t="shared" si="0"/>
        <v>-0.12835367432535838</v>
      </c>
      <c r="J28" t="b">
        <f t="shared" si="1"/>
        <v>0</v>
      </c>
      <c r="AC28" s="7" t="s">
        <v>387</v>
      </c>
      <c r="AD28" s="7" t="s">
        <v>386</v>
      </c>
      <c r="AE28" s="7">
        <v>8.9607659666337867</v>
      </c>
      <c r="AF28" s="7">
        <v>0.56202104793121488</v>
      </c>
      <c r="AG28" s="7">
        <v>0.31250559404224182</v>
      </c>
      <c r="AH28" s="7">
        <v>5.0970897172937235E-3</v>
      </c>
      <c r="AI28" s="7">
        <v>-2.1238075064096695E-3</v>
      </c>
      <c r="AJ28" s="7">
        <v>2.973282210884054E-3</v>
      </c>
      <c r="AK28" s="7" t="b">
        <v>1</v>
      </c>
    </row>
    <row r="29" spans="1:37">
      <c r="A29" s="31" t="s">
        <v>84</v>
      </c>
      <c r="B29" s="32" t="s">
        <v>85</v>
      </c>
      <c r="C29" s="250" t="s">
        <v>84</v>
      </c>
      <c r="D29" s="254">
        <f>VTimeSer!AS28</f>
        <v>9.1653129899734935</v>
      </c>
      <c r="E29" s="251">
        <f>RTimeSer!T29</f>
        <v>0.58026170782158759</v>
      </c>
      <c r="F29" s="251">
        <f>VTimeSer!S28</f>
        <v>0.28948788747068327</v>
      </c>
      <c r="G29" s="165">
        <f>RTimeSer!CP29</f>
        <v>6.258073158800892E-3</v>
      </c>
      <c r="H29" s="165">
        <f>VTimeSer!CO28</f>
        <v>5.3483252913311685E-3</v>
      </c>
      <c r="I29" s="165">
        <f t="shared" si="0"/>
        <v>1.1606398450132061E-2</v>
      </c>
      <c r="J29" t="b">
        <f t="shared" si="1"/>
        <v>1</v>
      </c>
      <c r="AC29" s="7" t="s">
        <v>42</v>
      </c>
      <c r="AD29" s="7" t="s">
        <v>41</v>
      </c>
      <c r="AE29" s="7">
        <v>8.9678526002107208</v>
      </c>
      <c r="AF29" s="7">
        <v>0.59867427031724063</v>
      </c>
      <c r="AG29" s="7">
        <v>0.31095255010025358</v>
      </c>
      <c r="AH29" s="7">
        <v>4.1158578199645413E-2</v>
      </c>
      <c r="AI29" s="7">
        <v>-1.1093477162683607E-3</v>
      </c>
      <c r="AJ29" s="7">
        <v>4.0049230483377052E-2</v>
      </c>
      <c r="AK29" s="7" t="b">
        <v>1</v>
      </c>
    </row>
    <row r="30" spans="1:37">
      <c r="A30" s="31" t="s">
        <v>86</v>
      </c>
      <c r="B30" s="32" t="s">
        <v>87</v>
      </c>
      <c r="C30" s="250" t="s">
        <v>86</v>
      </c>
      <c r="D30" s="254">
        <f>VTimeSer!AS29</f>
        <v>10.777192805282073</v>
      </c>
      <c r="E30" s="251" t="e">
        <f>RTimeSer!T30</f>
        <v>#N/A</v>
      </c>
      <c r="F30" s="251">
        <f>VTimeSer!S29</f>
        <v>0.22579498326095759</v>
      </c>
      <c r="G30" s="165" t="e">
        <f>RTimeSer!CP30</f>
        <v>#N/A</v>
      </c>
      <c r="H30" s="165">
        <f>VTimeSer!CO29</f>
        <v>-5.3461636462395212E-2</v>
      </c>
      <c r="I30" s="165" t="e">
        <f t="shared" si="0"/>
        <v>#N/A</v>
      </c>
      <c r="J30" t="e">
        <f t="shared" si="1"/>
        <v>#N/A</v>
      </c>
      <c r="AC30" s="7" t="s">
        <v>136</v>
      </c>
      <c r="AD30" s="7" t="s">
        <v>135</v>
      </c>
      <c r="AE30" s="7">
        <v>8.9798313407743411</v>
      </c>
      <c r="AF30" s="7">
        <v>0.58456066847744581</v>
      </c>
      <c r="AG30" s="7">
        <v>0.30571574693261222</v>
      </c>
      <c r="AH30" s="7">
        <v>2.604475152278829E-2</v>
      </c>
      <c r="AI30" s="7">
        <v>3.2170711685378106E-3</v>
      </c>
      <c r="AJ30" s="7">
        <v>2.92618226913261E-2</v>
      </c>
      <c r="AK30" s="7" t="b">
        <v>1</v>
      </c>
    </row>
    <row r="31" spans="1:37">
      <c r="A31" s="31" t="s">
        <v>88</v>
      </c>
      <c r="B31" s="32" t="s">
        <v>89</v>
      </c>
      <c r="C31" s="250" t="s">
        <v>88</v>
      </c>
      <c r="D31" s="254">
        <f>VTimeSer!AS30</f>
        <v>9.3959644876870509</v>
      </c>
      <c r="E31" s="251">
        <f>RTimeSer!T31</f>
        <v>0.6559205695925594</v>
      </c>
      <c r="F31" s="251">
        <f>VTimeSer!S30</f>
        <v>0.2305424583946801</v>
      </c>
      <c r="G31" s="165">
        <f>RTimeSer!CP31</f>
        <v>6.265753487069059E-2</v>
      </c>
      <c r="H31" s="165">
        <f>VTimeSer!CO30</f>
        <v>4.676424054110398E-2</v>
      </c>
      <c r="I31" s="165">
        <f t="shared" si="0"/>
        <v>0.10942177541179457</v>
      </c>
      <c r="J31" t="b">
        <f t="shared" si="1"/>
        <v>1</v>
      </c>
      <c r="AC31" s="7" t="s">
        <v>307</v>
      </c>
      <c r="AD31" s="7" t="s">
        <v>306</v>
      </c>
      <c r="AE31" s="7">
        <v>8.9954129544583683</v>
      </c>
      <c r="AF31" s="7">
        <v>0.60099580342364012</v>
      </c>
      <c r="AG31" s="7">
        <v>0.32943076572529634</v>
      </c>
      <c r="AH31" s="7">
        <v>4.1178821726366333E-2</v>
      </c>
      <c r="AI31" s="7">
        <v>-2.1682150264132394E-2</v>
      </c>
      <c r="AJ31" s="7">
        <v>1.9496671462233939E-2</v>
      </c>
      <c r="AK31" s="7" t="b">
        <v>1</v>
      </c>
    </row>
    <row r="32" spans="1:37">
      <c r="A32" s="31" t="s">
        <v>90</v>
      </c>
      <c r="B32" s="32" t="s">
        <v>91</v>
      </c>
      <c r="C32" s="250" t="s">
        <v>90</v>
      </c>
      <c r="D32" s="254">
        <f>VTimeSer!AS31</f>
        <v>7.0053868265535906</v>
      </c>
      <c r="E32" s="251">
        <f>RTimeSer!T32</f>
        <v>0.49263714243115514</v>
      </c>
      <c r="F32" s="251">
        <f>VTimeSer!S31</f>
        <v>0.5181602089876165</v>
      </c>
      <c r="G32" s="165">
        <f>RTimeSer!CP32</f>
        <v>9.8987342413930313E-2</v>
      </c>
      <c r="H32" s="165">
        <f>VTimeSer!CO31</f>
        <v>-5.9169607805689473E-2</v>
      </c>
      <c r="I32" s="165">
        <f t="shared" si="0"/>
        <v>3.981773460824084E-2</v>
      </c>
      <c r="J32" t="b">
        <f t="shared" si="1"/>
        <v>0</v>
      </c>
      <c r="AC32" s="7" t="s">
        <v>111</v>
      </c>
      <c r="AD32" s="7" t="s">
        <v>110</v>
      </c>
      <c r="AE32" s="7">
        <v>9.0190924526505327</v>
      </c>
      <c r="AF32" s="7">
        <v>0.56955278093114503</v>
      </c>
      <c r="AG32" s="7">
        <v>0.29232030327406311</v>
      </c>
      <c r="AH32" s="7">
        <v>7.7585611348255368E-3</v>
      </c>
      <c r="AI32" s="7">
        <v>1.3628670324496328E-2</v>
      </c>
      <c r="AJ32" s="7">
        <v>2.1387231459321865E-2</v>
      </c>
      <c r="AK32" s="7" t="b">
        <v>1</v>
      </c>
    </row>
    <row r="33" spans="1:37">
      <c r="A33" s="31" t="s">
        <v>92</v>
      </c>
      <c r="B33" s="32" t="s">
        <v>93</v>
      </c>
      <c r="C33" s="250" t="s">
        <v>92</v>
      </c>
      <c r="D33" s="254">
        <f>VTimeSer!AS32</f>
        <v>5.8709506657771504</v>
      </c>
      <c r="E33" s="251">
        <f>RTimeSer!T33</f>
        <v>0.36149098459736201</v>
      </c>
      <c r="F33" s="251">
        <f>VTimeSer!S32</f>
        <v>0.61846001199132472</v>
      </c>
      <c r="G33" s="165">
        <f>RTimeSer!CP33</f>
        <v>6.2566604004969884E-2</v>
      </c>
      <c r="H33" s="165">
        <f>VTimeSer!CO32</f>
        <v>-7.3252262590388195E-2</v>
      </c>
      <c r="I33" s="165">
        <f t="shared" si="0"/>
        <v>-1.0685658585418312E-2</v>
      </c>
      <c r="J33" t="b">
        <f t="shared" si="1"/>
        <v>0</v>
      </c>
      <c r="AC33" s="7" t="s">
        <v>327</v>
      </c>
      <c r="AD33" s="7" t="s">
        <v>326</v>
      </c>
      <c r="AE33" s="7">
        <v>9.0665687492778133</v>
      </c>
      <c r="AF33" s="7">
        <v>0.69889519109338927</v>
      </c>
      <c r="AG33" s="7">
        <v>0.33491945945117158</v>
      </c>
      <c r="AH33" s="7">
        <v>0.13313670052869186</v>
      </c>
      <c r="AI33" s="7">
        <v>-3.2578684396285473E-2</v>
      </c>
      <c r="AJ33" s="7">
        <v>0.10055801613240639</v>
      </c>
      <c r="AK33" s="7" t="b">
        <v>1</v>
      </c>
    </row>
    <row r="34" spans="1:37">
      <c r="A34" s="31" t="s">
        <v>94</v>
      </c>
      <c r="B34" s="32" t="s">
        <v>95</v>
      </c>
      <c r="C34" s="250" t="s">
        <v>94</v>
      </c>
      <c r="D34" s="254">
        <f>VTimeSer!AS33</f>
        <v>7.5235245468274368</v>
      </c>
      <c r="E34" s="251">
        <f>RTimeSer!T34</f>
        <v>0.45378396443431546</v>
      </c>
      <c r="F34" s="251">
        <f>VTimeSer!S33</f>
        <v>0.46612033386168866</v>
      </c>
      <c r="G34" s="165">
        <f>RTimeSer!CP34</f>
        <v>1.6869664774224469E-2</v>
      </c>
      <c r="H34" s="165">
        <f>VTimeSer!CO33</f>
        <v>-4.6508199420573881E-2</v>
      </c>
      <c r="I34" s="165">
        <f t="shared" si="0"/>
        <v>-2.9638534646349413E-2</v>
      </c>
      <c r="J34" t="b">
        <f t="shared" si="1"/>
        <v>0</v>
      </c>
      <c r="AC34" s="7" t="s">
        <v>325</v>
      </c>
      <c r="AD34" s="7" t="s">
        <v>324</v>
      </c>
      <c r="AE34" s="7">
        <v>9.0833762720139415</v>
      </c>
      <c r="AF34" s="7">
        <v>0.67193516960476118</v>
      </c>
      <c r="AG34" s="7">
        <v>0.3606603441824881</v>
      </c>
      <c r="AH34" s="7">
        <v>0.10477325089159706</v>
      </c>
      <c r="AI34" s="7">
        <v>-5.9596940855547731E-2</v>
      </c>
      <c r="AJ34" s="7">
        <v>4.5176310036049327E-2</v>
      </c>
      <c r="AK34" s="7" t="b">
        <v>1</v>
      </c>
    </row>
    <row r="35" spans="1:37">
      <c r="A35" s="31" t="s">
        <v>96</v>
      </c>
      <c r="B35" s="32" t="s">
        <v>97</v>
      </c>
      <c r="C35" s="250" t="s">
        <v>96</v>
      </c>
      <c r="D35" s="254">
        <f>VTimeSer!AS34</f>
        <v>7.6162105201677051</v>
      </c>
      <c r="E35" s="251">
        <f>RTimeSer!T35</f>
        <v>0.43096463258835815</v>
      </c>
      <c r="F35" s="251">
        <f>VTimeSer!S34</f>
        <v>0.46811897368099631</v>
      </c>
      <c r="G35" s="165">
        <f>RTimeSer!CP35</f>
        <v>-1.3688945845645284E-2</v>
      </c>
      <c r="H35" s="165">
        <f>VTimeSer!CO34</f>
        <v>-5.5550973213741917E-2</v>
      </c>
      <c r="I35" s="165">
        <f t="shared" si="0"/>
        <v>-6.92399190593872E-2</v>
      </c>
      <c r="J35" t="b">
        <f t="shared" si="1"/>
        <v>0</v>
      </c>
      <c r="AC35" s="7" t="s">
        <v>603</v>
      </c>
      <c r="AD35" s="7" t="s">
        <v>264</v>
      </c>
      <c r="AE35" s="7">
        <v>9.0988756857072115</v>
      </c>
      <c r="AF35" s="7">
        <v>0.63202190563119964</v>
      </c>
      <c r="AG35" s="7">
        <v>0.25344005072901193</v>
      </c>
      <c r="AH35" s="7">
        <v>6.3565785874647451E-2</v>
      </c>
      <c r="AI35" s="7">
        <v>4.6445397157239998E-2</v>
      </c>
      <c r="AJ35" s="7">
        <v>0.11001118303188745</v>
      </c>
      <c r="AK35" s="7" t="b">
        <v>1</v>
      </c>
    </row>
    <row r="36" spans="1:37">
      <c r="A36" s="31" t="s">
        <v>98</v>
      </c>
      <c r="B36" s="32" t="s">
        <v>99</v>
      </c>
      <c r="C36" s="250" t="s">
        <v>98</v>
      </c>
      <c r="D36" s="254">
        <f>VTimeSer!AS35</f>
        <v>10.469318385573489</v>
      </c>
      <c r="E36" s="251">
        <f>RTimeSer!T36</f>
        <v>0.8158128076670027</v>
      </c>
      <c r="F36" s="251">
        <f>VTimeSer!S35</f>
        <v>0.27053905032517583</v>
      </c>
      <c r="G36" s="165">
        <f>RTimeSer!CP36</f>
        <v>0.13292472247161635</v>
      </c>
      <c r="H36" s="165">
        <f>VTimeSer!CO35</f>
        <v>-7.4807247628761064E-2</v>
      </c>
      <c r="I36" s="165">
        <f t="shared" si="0"/>
        <v>5.8117474842855288E-2</v>
      </c>
      <c r="J36" t="b">
        <f t="shared" si="1"/>
        <v>0</v>
      </c>
      <c r="AC36" s="7" t="s">
        <v>355</v>
      </c>
      <c r="AD36" s="7" t="s">
        <v>354</v>
      </c>
      <c r="AE36" s="7">
        <v>9.1601474437002253</v>
      </c>
      <c r="AF36" s="7">
        <v>0.62562082051212164</v>
      </c>
      <c r="AG36" s="7">
        <v>0.37738496516485198</v>
      </c>
      <c r="AH36" s="7">
        <v>5.2048508963152829E-2</v>
      </c>
      <c r="AI36" s="7">
        <v>-8.2156170886069191E-2</v>
      </c>
      <c r="AJ36" s="7">
        <v>-3.0107661922916362E-2</v>
      </c>
      <c r="AK36" s="7" t="b">
        <v>1</v>
      </c>
    </row>
    <row r="37" spans="1:37">
      <c r="A37" s="31" t="s">
        <v>100</v>
      </c>
      <c r="B37" s="32" t="s">
        <v>101</v>
      </c>
      <c r="C37" s="250" t="s">
        <v>100</v>
      </c>
      <c r="D37" s="254">
        <f>VTimeSer!AS36</f>
        <v>8.1468176034891631</v>
      </c>
      <c r="E37" s="251">
        <f>RTimeSer!T37</f>
        <v>0.60542570251458327</v>
      </c>
      <c r="F37" s="251">
        <f>VTimeSer!S36</f>
        <v>0.30906995689088529</v>
      </c>
      <c r="G37" s="165">
        <f>RTimeSer!CP37</f>
        <v>0.11646643262323819</v>
      </c>
      <c r="H37" s="165">
        <f>VTimeSer!CO36</f>
        <v>6.3171905243938287E-2</v>
      </c>
      <c r="I37" s="165">
        <f t="shared" si="0"/>
        <v>0.17963833786717648</v>
      </c>
      <c r="J37" t="b">
        <f t="shared" si="1"/>
        <v>1</v>
      </c>
      <c r="AC37" s="7" t="s">
        <v>85</v>
      </c>
      <c r="AD37" s="7" t="s">
        <v>84</v>
      </c>
      <c r="AE37" s="7">
        <v>9.1653129899734935</v>
      </c>
      <c r="AF37" s="7">
        <v>0.58026170782158759</v>
      </c>
      <c r="AG37" s="7">
        <v>0.28948788747068327</v>
      </c>
      <c r="AH37" s="7">
        <v>6.258073158800892E-3</v>
      </c>
      <c r="AI37" s="7">
        <v>5.3483252913311685E-3</v>
      </c>
      <c r="AJ37" s="7">
        <v>1.1606398450132061E-2</v>
      </c>
      <c r="AK37" s="7" t="b">
        <v>1</v>
      </c>
    </row>
    <row r="38" spans="1:37">
      <c r="A38" s="31" t="s">
        <v>102</v>
      </c>
      <c r="B38" s="32" t="s">
        <v>103</v>
      </c>
      <c r="C38" s="250" t="s">
        <v>102</v>
      </c>
      <c r="D38" s="254">
        <f>VTimeSer!AS37</f>
        <v>6.5245666382935132</v>
      </c>
      <c r="E38" s="251">
        <f>RTimeSer!T38</f>
        <v>0.35249874001477099</v>
      </c>
      <c r="F38" s="251">
        <f>VTimeSer!S37</f>
        <v>0.61389541616616161</v>
      </c>
      <c r="G38" s="165">
        <f>RTimeSer!CP38</f>
        <v>-1.0025742827373119E-3</v>
      </c>
      <c r="H38" s="165">
        <f>VTimeSer!CO37</f>
        <v>-0.11836248067646865</v>
      </c>
      <c r="I38" s="165">
        <f t="shared" si="0"/>
        <v>-0.11936505495920596</v>
      </c>
      <c r="J38" t="b">
        <f t="shared" si="1"/>
        <v>0</v>
      </c>
      <c r="AC38" s="7" t="s">
        <v>269</v>
      </c>
      <c r="AD38" s="7" t="s">
        <v>268</v>
      </c>
      <c r="AE38" s="7">
        <v>9.245488628086612</v>
      </c>
      <c r="AF38" s="7">
        <v>0.64083579615833874</v>
      </c>
      <c r="AG38" s="7">
        <v>0.23743929593112648</v>
      </c>
      <c r="AH38" s="7">
        <v>6.013749571310667E-2</v>
      </c>
      <c r="AI38" s="7">
        <v>5.1303568334291033E-2</v>
      </c>
      <c r="AJ38" s="7">
        <v>0.1114410640473977</v>
      </c>
      <c r="AK38" s="7" t="b">
        <v>1</v>
      </c>
    </row>
    <row r="39" spans="1:37">
      <c r="A39" s="31" t="s">
        <v>104</v>
      </c>
      <c r="B39" s="32" t="s">
        <v>105</v>
      </c>
      <c r="C39" s="250" t="s">
        <v>104</v>
      </c>
      <c r="D39" s="254">
        <f>VTimeSer!AS38</f>
        <v>7.1205082255843912</v>
      </c>
      <c r="E39" s="251">
        <f>RTimeSer!T39</f>
        <v>0.34260732814042616</v>
      </c>
      <c r="F39" s="251">
        <f>VTimeSer!S38</f>
        <v>0.5645054104269337</v>
      </c>
      <c r="G39" s="165">
        <f>RTimeSer!CP39</f>
        <v>-6.0655108695870541E-2</v>
      </c>
      <c r="H39" s="165">
        <f>VTimeSer!CO38</f>
        <v>-0.11426403557134746</v>
      </c>
      <c r="I39" s="165">
        <f t="shared" si="0"/>
        <v>-0.174919144267218</v>
      </c>
      <c r="J39" t="b">
        <f t="shared" si="1"/>
        <v>0</v>
      </c>
      <c r="AC39" s="7" t="s">
        <v>208</v>
      </c>
      <c r="AD39" s="7" t="s">
        <v>207</v>
      </c>
      <c r="AE39" s="7">
        <v>9.32323984951997</v>
      </c>
      <c r="AF39" s="7">
        <v>0.58514742564865441</v>
      </c>
      <c r="AG39" s="7">
        <v>0.25357120204175709</v>
      </c>
      <c r="AH39" s="7">
        <v>-2.0431017862631018E-3</v>
      </c>
      <c r="AI39" s="7">
        <v>2.9262569394725158E-2</v>
      </c>
      <c r="AJ39" s="7">
        <v>2.7219467608462056E-2</v>
      </c>
      <c r="AK39" s="7" t="b">
        <v>1</v>
      </c>
    </row>
    <row r="40" spans="1:37">
      <c r="A40" s="31" t="s">
        <v>106</v>
      </c>
      <c r="B40" s="32" t="s">
        <v>107</v>
      </c>
      <c r="C40" s="250" t="s">
        <v>106</v>
      </c>
      <c r="D40" s="254">
        <f>VTimeSer!AS39</f>
        <v>9.5028121864614672</v>
      </c>
      <c r="E40" s="251">
        <f>RTimeSer!T40</f>
        <v>0.76337733244224748</v>
      </c>
      <c r="F40" s="251">
        <f>VTimeSer!S39</f>
        <v>0.23508968623724955</v>
      </c>
      <c r="G40" s="165">
        <f>RTimeSer!CP40</f>
        <v>0.16119251487271491</v>
      </c>
      <c r="H40" s="165">
        <f>VTimeSer!CO39</f>
        <v>3.4096587591678912E-2</v>
      </c>
      <c r="I40" s="165">
        <f t="shared" si="0"/>
        <v>0.19528910246439382</v>
      </c>
      <c r="J40" t="b">
        <f t="shared" si="1"/>
        <v>0</v>
      </c>
      <c r="AC40" s="7" t="s">
        <v>389</v>
      </c>
      <c r="AD40" s="7" t="s">
        <v>388</v>
      </c>
      <c r="AE40" s="7">
        <v>9.3486888318971513</v>
      </c>
      <c r="AF40" s="7">
        <v>0.59509201750046403</v>
      </c>
      <c r="AG40" s="7">
        <v>0.28671168888092008</v>
      </c>
      <c r="AH40" s="7">
        <v>5.7765000370518793E-3</v>
      </c>
      <c r="AI40" s="7">
        <v>-5.8120401051035553E-3</v>
      </c>
      <c r="AJ40" s="7">
        <v>-3.5540068051675977E-5</v>
      </c>
      <c r="AK40" s="7" t="b">
        <v>1</v>
      </c>
    </row>
    <row r="41" spans="1:37">
      <c r="A41" s="31" t="s">
        <v>108</v>
      </c>
      <c r="B41" s="32" t="s">
        <v>109</v>
      </c>
      <c r="C41" s="250" t="s">
        <v>108</v>
      </c>
      <c r="D41" s="254">
        <f>VTimeSer!AS40</f>
        <v>8.8152041870887583</v>
      </c>
      <c r="E41" s="251">
        <f>RTimeSer!T41</f>
        <v>0.46285838971334869</v>
      </c>
      <c r="F41" s="251">
        <f>VTimeSer!S40</f>
        <v>0.2857372539716499</v>
      </c>
      <c r="G41" s="165">
        <f>RTimeSer!CP41</f>
        <v>-8.1911159908562681E-2</v>
      </c>
      <c r="H41" s="165">
        <f>VTimeSer!CO40</f>
        <v>3.5707227809604392E-2</v>
      </c>
      <c r="I41" s="165">
        <f t="shared" si="0"/>
        <v>-4.6203932098958289E-2</v>
      </c>
      <c r="J41" t="b">
        <f t="shared" si="1"/>
        <v>0</v>
      </c>
      <c r="AC41" s="7" t="s">
        <v>255</v>
      </c>
      <c r="AD41" s="7" t="s">
        <v>254</v>
      </c>
      <c r="AE41" s="7">
        <v>9.3950154743001377</v>
      </c>
      <c r="AF41" s="7">
        <v>0.71288397586410768</v>
      </c>
      <c r="AG41" s="7">
        <v>0.26102737761863398</v>
      </c>
      <c r="AH41" s="7">
        <v>0.11970018376004621</v>
      </c>
      <c r="AI41" s="7">
        <v>1.6351446334555486E-2</v>
      </c>
      <c r="AJ41" s="7">
        <v>0.13605163009460169</v>
      </c>
      <c r="AK41" s="7" t="b">
        <v>1</v>
      </c>
    </row>
    <row r="42" spans="1:37">
      <c r="A42" s="31" t="s">
        <v>110</v>
      </c>
      <c r="B42" s="32" t="s">
        <v>111</v>
      </c>
      <c r="C42" s="250" t="s">
        <v>110</v>
      </c>
      <c r="D42" s="254">
        <f>VTimeSer!AS41</f>
        <v>9.0190924526505327</v>
      </c>
      <c r="E42" s="251">
        <f>RTimeSer!T42</f>
        <v>0.56955278093114503</v>
      </c>
      <c r="F42" s="251">
        <f>VTimeSer!S41</f>
        <v>0.29232030327406311</v>
      </c>
      <c r="G42" s="165">
        <f>RTimeSer!CP42</f>
        <v>7.7585611348255368E-3</v>
      </c>
      <c r="H42" s="165">
        <f>VTimeSer!CO41</f>
        <v>1.3628670324496328E-2</v>
      </c>
      <c r="I42" s="165">
        <f t="shared" si="0"/>
        <v>2.1387231459321865E-2</v>
      </c>
      <c r="J42" t="b">
        <f t="shared" si="1"/>
        <v>1</v>
      </c>
      <c r="AC42" s="7" t="s">
        <v>89</v>
      </c>
      <c r="AD42" s="7" t="s">
        <v>88</v>
      </c>
      <c r="AE42" s="7">
        <v>9.3959644876870509</v>
      </c>
      <c r="AF42" s="7">
        <v>0.6559205695925594</v>
      </c>
      <c r="AG42" s="7">
        <v>0.2305424583946801</v>
      </c>
      <c r="AH42" s="7">
        <v>6.265753487069059E-2</v>
      </c>
      <c r="AI42" s="7">
        <v>4.676424054110398E-2</v>
      </c>
      <c r="AJ42" s="7">
        <v>0.10942177541179457</v>
      </c>
      <c r="AK42" s="7" t="b">
        <v>1</v>
      </c>
    </row>
    <row r="43" spans="1:37">
      <c r="A43" s="31" t="s">
        <v>112</v>
      </c>
      <c r="B43" s="32" t="s">
        <v>113</v>
      </c>
      <c r="C43" s="250" t="s">
        <v>112</v>
      </c>
      <c r="D43" s="254">
        <f>VTimeSer!AS42</f>
        <v>6.9781900209299978</v>
      </c>
      <c r="E43" s="251">
        <f>RTimeSer!T43</f>
        <v>0.37606404893433126</v>
      </c>
      <c r="F43" s="251">
        <f>VTimeSer!S42</f>
        <v>0.43721798405496437</v>
      </c>
      <c r="G43" s="165">
        <f>RTimeSer!CP43</f>
        <v>-1.5314817813323611E-2</v>
      </c>
      <c r="H43" s="165">
        <f>VTimeSer!CO42</f>
        <v>2.3839574354355797E-2</v>
      </c>
      <c r="I43" s="165">
        <f t="shared" si="0"/>
        <v>8.5247565410321857E-3</v>
      </c>
      <c r="J43" t="b">
        <f t="shared" si="1"/>
        <v>0</v>
      </c>
      <c r="AC43" s="7" t="s">
        <v>317</v>
      </c>
      <c r="AD43" s="7" t="s">
        <v>316</v>
      </c>
      <c r="AE43" s="7">
        <v>9.410828417721584</v>
      </c>
      <c r="AF43" s="7">
        <v>0.68239497144555128</v>
      </c>
      <c r="AG43" s="7">
        <v>0.22967936402893444</v>
      </c>
      <c r="AH43" s="7">
        <v>8.7890798565798955E-2</v>
      </c>
      <c r="AI43" s="7">
        <v>4.6497676224225154E-2</v>
      </c>
      <c r="AJ43" s="7">
        <v>0.13438847479002411</v>
      </c>
      <c r="AK43" s="7" t="b">
        <v>1</v>
      </c>
    </row>
    <row r="44" spans="1:37">
      <c r="A44" s="31" t="s">
        <v>114</v>
      </c>
      <c r="B44" s="32" t="s">
        <v>115</v>
      </c>
      <c r="C44" s="250" t="s">
        <v>114</v>
      </c>
      <c r="D44" s="254">
        <f>VTimeSer!AS43</f>
        <v>8.2692332694997415</v>
      </c>
      <c r="E44" s="251" t="e">
        <f>RTimeSer!T44</f>
        <v>#N/A</v>
      </c>
      <c r="F44" s="251">
        <f>VTimeSer!S43</f>
        <v>0.44570647618447712</v>
      </c>
      <c r="G44" s="165" t="e">
        <f>RTimeSer!CP44</f>
        <v>#N/A</v>
      </c>
      <c r="H44" s="165">
        <f>VTimeSer!CO43</f>
        <v>-8.2768204666457512E-2</v>
      </c>
      <c r="I44" s="165" t="e">
        <f t="shared" si="0"/>
        <v>#N/A</v>
      </c>
      <c r="J44" t="e">
        <f t="shared" si="1"/>
        <v>#N/A</v>
      </c>
      <c r="AC44" s="7" t="s">
        <v>257</v>
      </c>
      <c r="AD44" s="7" t="s">
        <v>256</v>
      </c>
      <c r="AE44" s="7">
        <v>9.4454486088172764</v>
      </c>
      <c r="AF44" s="7">
        <v>0.59292238768075178</v>
      </c>
      <c r="AG44" s="7">
        <v>0.27780418759961745</v>
      </c>
      <c r="AH44" s="7">
        <v>-4.4725711554908232E-3</v>
      </c>
      <c r="AI44" s="7">
        <v>-4.2582818697305402E-3</v>
      </c>
      <c r="AJ44" s="7">
        <v>-8.7308530252213634E-3</v>
      </c>
      <c r="AK44" s="7" t="b">
        <v>1</v>
      </c>
    </row>
    <row r="45" spans="1:37">
      <c r="A45" s="31" t="s">
        <v>116</v>
      </c>
      <c r="B45" s="32" t="s">
        <v>612</v>
      </c>
      <c r="C45" s="250" t="s">
        <v>116</v>
      </c>
      <c r="D45" s="254">
        <f>VTimeSer!AS44</f>
        <v>5.822915353554011</v>
      </c>
      <c r="E45" s="251">
        <f>RTimeSer!T45</f>
        <v>0.30198242197061353</v>
      </c>
      <c r="F45" s="251">
        <f>VTimeSer!S44</f>
        <v>0.54849347515907698</v>
      </c>
      <c r="G45" s="165">
        <f>RTimeSer!CP45</f>
        <v>7.0689899488536323E-3</v>
      </c>
      <c r="H45" s="165">
        <f>VTimeSer!CO44</f>
        <v>3.6495797081814718E-4</v>
      </c>
      <c r="I45" s="165">
        <f t="shared" si="0"/>
        <v>7.4339479196717795E-3</v>
      </c>
      <c r="J45" t="b">
        <f t="shared" si="1"/>
        <v>0</v>
      </c>
    </row>
    <row r="46" spans="1:37">
      <c r="A46" s="31" t="s">
        <v>117</v>
      </c>
      <c r="B46" s="32" t="s">
        <v>118</v>
      </c>
      <c r="C46" s="250" t="s">
        <v>117</v>
      </c>
      <c r="D46" s="254">
        <f>VTimeSer!AS45</f>
        <v>9.2461160538189944</v>
      </c>
      <c r="E46" s="251" t="e">
        <f>RTimeSer!T46</f>
        <v>#N/A</v>
      </c>
      <c r="F46" s="251">
        <f>VTimeSer!S45</f>
        <v>0.31469364254387705</v>
      </c>
      <c r="G46" s="165" t="e">
        <f>RTimeSer!CP46</f>
        <v>#N/A</v>
      </c>
      <c r="H46" s="165">
        <f>VTimeSer!CO45</f>
        <v>-2.59984626341207E-2</v>
      </c>
      <c r="I46" s="165" t="e">
        <f t="shared" si="0"/>
        <v>#N/A</v>
      </c>
      <c r="J46" t="e">
        <f t="shared" si="1"/>
        <v>#N/A</v>
      </c>
    </row>
    <row r="47" spans="1:37">
      <c r="A47" s="31" t="s">
        <v>119</v>
      </c>
      <c r="B47" s="32" t="s">
        <v>602</v>
      </c>
      <c r="C47" s="250" t="s">
        <v>119</v>
      </c>
      <c r="D47" s="254">
        <f>VTimeSer!AS46</f>
        <v>7.3275089544520755</v>
      </c>
      <c r="E47" s="251">
        <f>RTimeSer!T47</f>
        <v>0.42068910222279315</v>
      </c>
      <c r="F47" s="251">
        <f>VTimeSer!S46</f>
        <v>0.45302665188582975</v>
      </c>
      <c r="G47" s="165">
        <f>RTimeSer!CP47</f>
        <v>1.4210452604485058E-4</v>
      </c>
      <c r="H47" s="165">
        <f>VTimeSer!CO46</f>
        <v>-1.8517332424187571E-2</v>
      </c>
      <c r="I47" s="165">
        <f t="shared" si="0"/>
        <v>-1.8375227898142721E-2</v>
      </c>
      <c r="J47" t="b">
        <f t="shared" si="1"/>
        <v>0</v>
      </c>
    </row>
    <row r="48" spans="1:37">
      <c r="A48" s="31" t="s">
        <v>121</v>
      </c>
      <c r="B48" s="32" t="s">
        <v>122</v>
      </c>
      <c r="C48" s="250" t="s">
        <v>121</v>
      </c>
      <c r="D48" s="254">
        <f>VTimeSer!AS47</f>
        <v>9.7384301016912875</v>
      </c>
      <c r="E48" s="251">
        <f>RTimeSer!T48</f>
        <v>0.63890294739755782</v>
      </c>
      <c r="F48" s="251">
        <f>VTimeSer!S47</f>
        <v>0.18633823976768879</v>
      </c>
      <c r="G48" s="165">
        <f>RTimeSer!CP48</f>
        <v>1.7044033906335243E-2</v>
      </c>
      <c r="H48" s="165">
        <f>VTimeSer!CO47</f>
        <v>6.4941072503773373E-2</v>
      </c>
      <c r="I48" s="165">
        <f t="shared" si="0"/>
        <v>8.1985106410108616E-2</v>
      </c>
      <c r="J48" t="b">
        <f t="shared" si="1"/>
        <v>0</v>
      </c>
    </row>
    <row r="49" spans="1:10">
      <c r="A49" s="31" t="s">
        <v>123</v>
      </c>
      <c r="B49" s="32" t="s">
        <v>124</v>
      </c>
      <c r="C49" s="250" t="s">
        <v>123</v>
      </c>
      <c r="D49" s="254">
        <f>VTimeSer!AS48</f>
        <v>9.2097829096613424</v>
      </c>
      <c r="E49" s="251">
        <f>RTimeSer!T49</f>
        <v>0.3931390078960289</v>
      </c>
      <c r="F49" s="251">
        <f>VTimeSer!S48</f>
        <v>0.29815008827422912</v>
      </c>
      <c r="G49" s="165">
        <f>RTimeSer!CP49</f>
        <v>-0.18457786506069324</v>
      </c>
      <c r="H49" s="165">
        <f>VTimeSer!CO48</f>
        <v>-6.6935894084911296E-3</v>
      </c>
      <c r="I49" s="165">
        <f t="shared" si="0"/>
        <v>-0.19127145446918437</v>
      </c>
      <c r="J49" t="b">
        <f t="shared" si="1"/>
        <v>0</v>
      </c>
    </row>
    <row r="50" spans="1:10">
      <c r="A50" s="31" t="s">
        <v>125</v>
      </c>
      <c r="B50" s="32" t="s">
        <v>126</v>
      </c>
      <c r="C50" s="250" t="s">
        <v>125</v>
      </c>
      <c r="D50" s="254">
        <f>VTimeSer!AS49</f>
        <v>10.176152124186739</v>
      </c>
      <c r="E50" s="251">
        <f>RTimeSer!T50</f>
        <v>0.70331931865708219</v>
      </c>
      <c r="F50" s="251">
        <f>VTimeSer!S49</f>
        <v>0.26103144081223534</v>
      </c>
      <c r="G50" s="165">
        <f>RTimeSer!CP50</f>
        <v>4.4910616287489491E-2</v>
      </c>
      <c r="H50" s="165">
        <f>VTimeSer!CO49</f>
        <v>-4.3019002250427596E-2</v>
      </c>
      <c r="I50" s="165">
        <f t="shared" si="0"/>
        <v>1.891614037061895E-3</v>
      </c>
      <c r="J50" t="b">
        <f t="shared" si="1"/>
        <v>0</v>
      </c>
    </row>
    <row r="51" spans="1:10">
      <c r="A51" s="31" t="s">
        <v>127</v>
      </c>
      <c r="B51" s="32" t="s">
        <v>128</v>
      </c>
      <c r="C51" s="250" t="s">
        <v>127</v>
      </c>
      <c r="D51" s="254">
        <f>VTimeSer!AS50</f>
        <v>10.033601374753436</v>
      </c>
      <c r="E51" s="251">
        <f>RTimeSer!T51</f>
        <v>0.73107445778977598</v>
      </c>
      <c r="F51" s="251">
        <f>VTimeSer!S50</f>
        <v>0.17520859356171026</v>
      </c>
      <c r="G51" s="165">
        <f>RTimeSer!CP51</f>
        <v>8.4568742997863988E-2</v>
      </c>
      <c r="H51" s="165">
        <f>VTimeSer!CO50</f>
        <v>5.363770195702855E-2</v>
      </c>
      <c r="I51" s="165">
        <f t="shared" si="0"/>
        <v>0.13820644495489254</v>
      </c>
      <c r="J51" t="b">
        <f t="shared" si="1"/>
        <v>0</v>
      </c>
    </row>
    <row r="52" spans="1:10">
      <c r="A52" s="31" t="s">
        <v>129</v>
      </c>
      <c r="B52" s="32" t="s">
        <v>130</v>
      </c>
      <c r="C52" s="250" t="s">
        <v>129</v>
      </c>
      <c r="D52" s="254">
        <f>VTimeSer!AS51</f>
        <v>10.394061529271767</v>
      </c>
      <c r="E52" s="251">
        <f>RTimeSer!T52</f>
        <v>0.82151931456924698</v>
      </c>
      <c r="F52" s="251">
        <f>VTimeSer!S51</f>
        <v>0.14408481149666047</v>
      </c>
      <c r="G52" s="165">
        <f>RTimeSer!CP52</f>
        <v>0.1449151768750544</v>
      </c>
      <c r="H52" s="165">
        <f>VTimeSer!CO51</f>
        <v>5.7366512278685222E-2</v>
      </c>
      <c r="I52" s="165">
        <f t="shared" si="0"/>
        <v>0.20228168915373962</v>
      </c>
      <c r="J52" t="b">
        <f t="shared" si="1"/>
        <v>0</v>
      </c>
    </row>
    <row r="53" spans="1:10">
      <c r="A53" s="31" t="s">
        <v>131</v>
      </c>
      <c r="B53" s="32" t="s">
        <v>132</v>
      </c>
      <c r="C53" s="250" t="s">
        <v>131</v>
      </c>
      <c r="D53" s="254">
        <f>VTimeSer!AS52</f>
        <v>7.6553597920115548</v>
      </c>
      <c r="E53" s="251">
        <f>RTimeSer!T53</f>
        <v>0.43608080877779148</v>
      </c>
      <c r="F53" s="251">
        <f>VTimeSer!S52</f>
        <v>0.46234679549616381</v>
      </c>
      <c r="G53" s="165">
        <f>RTimeSer!CP53</f>
        <v>-1.1841733855173342E-2</v>
      </c>
      <c r="H53" s="165">
        <f>VTimeSer!CO52</f>
        <v>-5.2754139689042023E-2</v>
      </c>
      <c r="I53" s="165">
        <f t="shared" si="0"/>
        <v>-6.4595873544215365E-2</v>
      </c>
      <c r="J53" t="b">
        <f t="shared" si="1"/>
        <v>0</v>
      </c>
    </row>
    <row r="54" spans="1:10">
      <c r="A54" s="31" t="s">
        <v>133</v>
      </c>
      <c r="B54" s="32" t="s">
        <v>134</v>
      </c>
      <c r="C54" s="250" t="s">
        <v>133</v>
      </c>
      <c r="D54" s="254">
        <f>VTimeSer!AS53</f>
        <v>9.0127286824467792</v>
      </c>
      <c r="E54" s="251">
        <f>RTimeSer!T54</f>
        <v>0.60423686692369627</v>
      </c>
      <c r="F54" s="251">
        <f>VTimeSer!S53</f>
        <v>0.41806618448861971</v>
      </c>
      <c r="G54" s="165">
        <f>RTimeSer!CP54</f>
        <v>4.297402193939015E-2</v>
      </c>
      <c r="H54" s="165">
        <f>VTimeSer!CO53</f>
        <v>-0.111633564354575</v>
      </c>
      <c r="I54" s="165">
        <f t="shared" si="0"/>
        <v>-6.8659542415184849E-2</v>
      </c>
      <c r="J54" t="b">
        <f t="shared" si="1"/>
        <v>0</v>
      </c>
    </row>
    <row r="55" spans="1:10">
      <c r="A55" s="31" t="s">
        <v>135</v>
      </c>
      <c r="B55" s="32" t="s">
        <v>136</v>
      </c>
      <c r="C55" s="250" t="s">
        <v>135</v>
      </c>
      <c r="D55" s="254">
        <f>VTimeSer!AS54</f>
        <v>8.9798313407743411</v>
      </c>
      <c r="E55" s="251">
        <f>RTimeSer!T55</f>
        <v>0.58456066847744581</v>
      </c>
      <c r="F55" s="251">
        <f>VTimeSer!S54</f>
        <v>0.30571574693261222</v>
      </c>
      <c r="G55" s="165">
        <f>RTimeSer!CP55</f>
        <v>2.604475152278829E-2</v>
      </c>
      <c r="H55" s="165">
        <f>VTimeSer!CO54</f>
        <v>3.2170711685378106E-3</v>
      </c>
      <c r="I55" s="165">
        <f t="shared" si="0"/>
        <v>2.92618226913261E-2</v>
      </c>
      <c r="J55" t="b">
        <f t="shared" si="1"/>
        <v>1</v>
      </c>
    </row>
    <row r="56" spans="1:10">
      <c r="A56" s="31" t="s">
        <v>137</v>
      </c>
      <c r="B56" s="32" t="s">
        <v>138</v>
      </c>
      <c r="C56" s="250" t="s">
        <v>137</v>
      </c>
      <c r="D56" s="254">
        <f>VTimeSer!AS55</f>
        <v>8.9468844141969139</v>
      </c>
      <c r="E56" s="251">
        <f>RTimeSer!T56</f>
        <v>0.50447031569365874</v>
      </c>
      <c r="F56" s="251">
        <f>VTimeSer!S55</f>
        <v>0.23903407495834286</v>
      </c>
      <c r="G56" s="165">
        <f>RTimeSer!CP56</f>
        <v>-5.129453289178354E-2</v>
      </c>
      <c r="H56" s="165">
        <f>VTimeSer!CO55</f>
        <v>7.2402709562691653E-2</v>
      </c>
      <c r="I56" s="165">
        <f t="shared" si="0"/>
        <v>2.1108176670908113E-2</v>
      </c>
      <c r="J56" t="b">
        <f t="shared" si="1"/>
        <v>0</v>
      </c>
    </row>
    <row r="57" spans="1:10">
      <c r="A57" s="31" t="s">
        <v>139</v>
      </c>
      <c r="B57" s="32" t="s">
        <v>140</v>
      </c>
      <c r="C57" s="250" t="s">
        <v>139</v>
      </c>
      <c r="D57" s="254">
        <f>VTimeSer!AS56</f>
        <v>8.5741188146120688</v>
      </c>
      <c r="E57" s="251">
        <f>RTimeSer!T57</f>
        <v>0.52992830532290747</v>
      </c>
      <c r="F57" s="251">
        <f>VTimeSer!S56</f>
        <v>0.26203771687979066</v>
      </c>
      <c r="G57" s="165">
        <f>RTimeSer!CP57</f>
        <v>5.2893843027996823E-3</v>
      </c>
      <c r="H57" s="165">
        <f>VTimeSer!CO56</f>
        <v>7.7729253209692095E-2</v>
      </c>
      <c r="I57" s="165">
        <f t="shared" si="0"/>
        <v>8.3018637512491777E-2</v>
      </c>
      <c r="J57" t="b">
        <f t="shared" si="1"/>
        <v>1</v>
      </c>
    </row>
    <row r="58" spans="1:10">
      <c r="A58" s="31" t="s">
        <v>141</v>
      </c>
      <c r="B58" s="32" t="s">
        <v>142</v>
      </c>
      <c r="C58" s="250" t="s">
        <v>141</v>
      </c>
      <c r="D58" s="254">
        <f>VTimeSer!AS57</f>
        <v>8.7241060204506624</v>
      </c>
      <c r="E58" s="251" t="e">
        <f>RTimeSer!T58</f>
        <v>#N/A</v>
      </c>
      <c r="F58" s="251">
        <f>VTimeSer!S57</f>
        <v>0.31231884458671982</v>
      </c>
      <c r="G58" s="165" t="e">
        <f>RTimeSer!CP58</f>
        <v>#N/A</v>
      </c>
      <c r="H58" s="165">
        <f>VTimeSer!CO57</f>
        <v>1.6049097859029804E-2</v>
      </c>
      <c r="I58" s="165" t="e">
        <f t="shared" si="0"/>
        <v>#N/A</v>
      </c>
      <c r="J58" t="e">
        <f t="shared" si="1"/>
        <v>#N/A</v>
      </c>
    </row>
    <row r="59" spans="1:10">
      <c r="A59" s="31" t="s">
        <v>143</v>
      </c>
      <c r="B59" s="32" t="s">
        <v>144</v>
      </c>
      <c r="C59" s="250" t="s">
        <v>143</v>
      </c>
      <c r="D59" s="254">
        <f>VTimeSer!AS58</f>
        <v>10.403060863804166</v>
      </c>
      <c r="E59" s="251">
        <f>RTimeSer!T59</f>
        <v>0.40090451731313226</v>
      </c>
      <c r="F59" s="251">
        <f>VTimeSer!S58</f>
        <v>0.45296296086618776</v>
      </c>
      <c r="G59" s="165">
        <f>RTimeSer!CP59</f>
        <v>-0.27645106481451565</v>
      </c>
      <c r="H59" s="165">
        <f>VTimeSer!CO58</f>
        <v>-0.25219558651530444</v>
      </c>
      <c r="I59" s="165">
        <f t="shared" si="0"/>
        <v>-0.52864665132982003</v>
      </c>
      <c r="J59" t="b">
        <f t="shared" si="1"/>
        <v>0</v>
      </c>
    </row>
    <row r="60" spans="1:10">
      <c r="A60" s="31" t="s">
        <v>145</v>
      </c>
      <c r="B60" s="32" t="s">
        <v>146</v>
      </c>
      <c r="C60" s="250" t="s">
        <v>145</v>
      </c>
      <c r="D60" s="254">
        <f>VTimeSer!AS59</f>
        <v>6.2351921132830572</v>
      </c>
      <c r="E60" s="251">
        <f>RTimeSer!T60</f>
        <v>0.29512991280290796</v>
      </c>
      <c r="F60" s="251">
        <f>VTimeSer!S59</f>
        <v>0.47544299355117386</v>
      </c>
      <c r="G60" s="165">
        <f>RTimeSer!CP60</f>
        <v>-3.4208628656227369E-2</v>
      </c>
      <c r="H60" s="165">
        <f>VTimeSer!CO59</f>
        <v>4.2082405839313719E-2</v>
      </c>
      <c r="I60" s="165">
        <f t="shared" si="0"/>
        <v>7.8737771830863501E-3</v>
      </c>
      <c r="J60" t="b">
        <f t="shared" si="1"/>
        <v>0</v>
      </c>
    </row>
    <row r="61" spans="1:10">
      <c r="A61" s="31" t="s">
        <v>147</v>
      </c>
      <c r="B61" s="32" t="s">
        <v>148</v>
      </c>
      <c r="C61" s="250" t="s">
        <v>147</v>
      </c>
      <c r="D61" s="254">
        <f>VTimeSer!AS60</f>
        <v>9.7506530274527119</v>
      </c>
      <c r="E61" s="251">
        <f>RTimeSer!T61</f>
        <v>0.76122571307390063</v>
      </c>
      <c r="F61" s="251">
        <f>VTimeSer!S60</f>
        <v>0.28718686741305605</v>
      </c>
      <c r="G61" s="165">
        <f>RTimeSer!CP61</f>
        <v>0.13834618528159914</v>
      </c>
      <c r="H61" s="165">
        <f>VTimeSer!CO60</f>
        <v>-3.6836497499462217E-2</v>
      </c>
      <c r="I61" s="165">
        <f t="shared" si="0"/>
        <v>0.10150968778213693</v>
      </c>
      <c r="J61" t="b">
        <f t="shared" si="1"/>
        <v>0</v>
      </c>
    </row>
    <row r="62" spans="1:10">
      <c r="A62" s="31" t="s">
        <v>149</v>
      </c>
      <c r="B62" s="32" t="s">
        <v>150</v>
      </c>
      <c r="C62" s="250" t="s">
        <v>149</v>
      </c>
      <c r="D62" s="254">
        <f>VTimeSer!AS61</f>
        <v>6.7807556785757237</v>
      </c>
      <c r="E62" s="251">
        <f>RTimeSer!T62</f>
        <v>0.37406428185090013</v>
      </c>
      <c r="F62" s="251">
        <f>VTimeSer!S61</f>
        <v>0.56960955303284988</v>
      </c>
      <c r="G62" s="165">
        <f>RTimeSer!CP62</f>
        <v>-8.2881731017281357E-4</v>
      </c>
      <c r="H62" s="165">
        <f>VTimeSer!CO61</f>
        <v>-9.3546984604604866E-2</v>
      </c>
      <c r="I62" s="165">
        <f t="shared" si="0"/>
        <v>-9.4375801914777679E-2</v>
      </c>
      <c r="J62" t="b">
        <f t="shared" si="1"/>
        <v>0</v>
      </c>
    </row>
    <row r="63" spans="1:10">
      <c r="A63" s="31" t="s">
        <v>151</v>
      </c>
      <c r="B63" s="32" t="s">
        <v>152</v>
      </c>
      <c r="C63" s="250" t="s">
        <v>151</v>
      </c>
      <c r="D63" s="254">
        <f>VTimeSer!AS62</f>
        <v>8.3320065183537597</v>
      </c>
      <c r="E63" s="251">
        <f>RTimeSer!T63</f>
        <v>0.5167516698352097</v>
      </c>
      <c r="F63" s="251">
        <f>VTimeSer!S62</f>
        <v>0.35260707933230545</v>
      </c>
      <c r="G63" s="165">
        <f>RTimeSer!CP63</f>
        <v>1.2329125552670739E-2</v>
      </c>
      <c r="H63" s="165">
        <f>VTimeSer!CO62</f>
        <v>5.560425272808811E-3</v>
      </c>
      <c r="I63" s="165">
        <f t="shared" si="0"/>
        <v>1.788955082547955E-2</v>
      </c>
      <c r="J63" t="b">
        <f t="shared" si="1"/>
        <v>1</v>
      </c>
    </row>
    <row r="64" spans="1:10">
      <c r="A64" s="31" t="s">
        <v>153</v>
      </c>
      <c r="B64" s="32" t="s">
        <v>154</v>
      </c>
      <c r="C64" s="250" t="s">
        <v>153</v>
      </c>
      <c r="D64" s="254">
        <f>VTimeSer!AS63</f>
        <v>10.36274465107295</v>
      </c>
      <c r="E64" s="251">
        <f>RTimeSer!T64</f>
        <v>0.80668206753264171</v>
      </c>
      <c r="F64" s="251">
        <f>VTimeSer!S63</f>
        <v>0.20770063725318391</v>
      </c>
      <c r="G64" s="165">
        <f>RTimeSer!CP64</f>
        <v>0.13269288916805044</v>
      </c>
      <c r="H64" s="165">
        <f>VTimeSer!CO63</f>
        <v>-3.8692307347281407E-3</v>
      </c>
      <c r="I64" s="165">
        <f t="shared" si="0"/>
        <v>0.1288236584333223</v>
      </c>
      <c r="J64" t="b">
        <f t="shared" si="1"/>
        <v>0</v>
      </c>
    </row>
    <row r="65" spans="1:10">
      <c r="A65" s="31" t="s">
        <v>155</v>
      </c>
      <c r="B65" s="32" t="s">
        <v>156</v>
      </c>
      <c r="C65" s="250" t="s">
        <v>155</v>
      </c>
      <c r="D65" s="254">
        <f>VTimeSer!AS64</f>
        <v>10.308311334079866</v>
      </c>
      <c r="E65" s="251">
        <f>RTimeSer!T65</f>
        <v>0.70155677195163191</v>
      </c>
      <c r="F65" s="251">
        <f>VTimeSer!S64</f>
        <v>0.15904806924041334</v>
      </c>
      <c r="G65" s="165">
        <f>RTimeSer!CP65</f>
        <v>3.2112775555963147E-2</v>
      </c>
      <c r="H65" s="165">
        <f>VTimeSer!CO64</f>
        <v>4.8920269369516794E-2</v>
      </c>
      <c r="I65" s="165">
        <f t="shared" si="0"/>
        <v>8.1033044925479941E-2</v>
      </c>
      <c r="J65" t="b">
        <f t="shared" si="1"/>
        <v>0</v>
      </c>
    </row>
    <row r="66" spans="1:10">
      <c r="A66" s="31" t="s">
        <v>157</v>
      </c>
      <c r="B66" s="32" t="s">
        <v>158</v>
      </c>
      <c r="C66" s="250" t="s">
        <v>157</v>
      </c>
      <c r="D66" s="254">
        <f>VTimeSer!AS65</f>
        <v>9.4677756043908765</v>
      </c>
      <c r="E66" s="251">
        <f>RTimeSer!T66</f>
        <v>0.48532230175465046</v>
      </c>
      <c r="F66" s="251">
        <f>VTimeSer!S65</f>
        <v>0.3704431270940915</v>
      </c>
      <c r="G66" s="165">
        <f>RTimeSer!CP66</f>
        <v>-0.11393696121198776</v>
      </c>
      <c r="H66" s="165">
        <f>VTimeSer!CO65</f>
        <v>-9.8594073027798157E-2</v>
      </c>
      <c r="I66" s="165">
        <f t="shared" si="0"/>
        <v>-0.21253103423978592</v>
      </c>
      <c r="J66" t="b">
        <f t="shared" si="1"/>
        <v>0</v>
      </c>
    </row>
    <row r="67" spans="1:10">
      <c r="A67" s="31" t="s">
        <v>159</v>
      </c>
      <c r="B67" s="32" t="s">
        <v>160</v>
      </c>
      <c r="C67" s="250" t="s">
        <v>159</v>
      </c>
      <c r="D67" s="254">
        <f>VTimeSer!AS66</f>
        <v>7.1732733436742473</v>
      </c>
      <c r="E67" s="251" t="e">
        <f>RTimeSer!T67</f>
        <v>#N/A</v>
      </c>
      <c r="F67" s="251">
        <f>VTimeSer!S66</f>
        <v>0.43886460065423344</v>
      </c>
      <c r="G67" s="165" t="e">
        <f>RTimeSer!CP67</f>
        <v>#N/A</v>
      </c>
      <c r="H67" s="165">
        <f>VTimeSer!CO66</f>
        <v>7.3666252265237042E-3</v>
      </c>
      <c r="I67" s="165" t="e">
        <f t="shared" si="0"/>
        <v>#N/A</v>
      </c>
      <c r="J67" t="e">
        <f t="shared" si="1"/>
        <v>#N/A</v>
      </c>
    </row>
    <row r="68" spans="1:10">
      <c r="A68" s="31" t="s">
        <v>161</v>
      </c>
      <c r="B68" s="32" t="s">
        <v>162</v>
      </c>
      <c r="C68" s="250" t="s">
        <v>161</v>
      </c>
      <c r="D68" s="254">
        <f>VTimeSer!AS67</f>
        <v>8.4395649359713474</v>
      </c>
      <c r="E68" s="251">
        <f>RTimeSer!T68</f>
        <v>0.59321559118458445</v>
      </c>
      <c r="F68" s="251">
        <f>VTimeSer!S67</f>
        <v>0.28601648512633576</v>
      </c>
      <c r="G68" s="165">
        <f>RTimeSer!CP68</f>
        <v>7.9811919030976952E-2</v>
      </c>
      <c r="H68" s="165">
        <f>VTimeSer!CO67</f>
        <v>6.3976579739841777E-2</v>
      </c>
      <c r="I68" s="165">
        <f t="shared" si="0"/>
        <v>0.14378849877081873</v>
      </c>
      <c r="J68" t="b">
        <f t="shared" si="1"/>
        <v>1</v>
      </c>
    </row>
    <row r="69" spans="1:10">
      <c r="A69" s="31" t="s">
        <v>163</v>
      </c>
      <c r="B69" s="32" t="s">
        <v>164</v>
      </c>
      <c r="C69" s="250" t="s">
        <v>163</v>
      </c>
      <c r="D69" s="254">
        <f>VTimeSer!AS68</f>
        <v>10.394067975291572</v>
      </c>
      <c r="E69" s="251">
        <f>RTimeSer!T69</f>
        <v>0.75293313962351593</v>
      </c>
      <c r="F69" s="251">
        <f>VTimeSer!S68</f>
        <v>0.1793178483619241</v>
      </c>
      <c r="G69" s="165">
        <f>RTimeSer!CP69</f>
        <v>7.6328463686669679E-2</v>
      </c>
      <c r="H69" s="165">
        <f>VTimeSer!CO68</f>
        <v>2.213298551591647E-2</v>
      </c>
      <c r="I69" s="165">
        <f t="shared" si="0"/>
        <v>9.8461449202586149E-2</v>
      </c>
      <c r="J69" t="b">
        <f t="shared" si="1"/>
        <v>0</v>
      </c>
    </row>
    <row r="70" spans="1:10">
      <c r="A70" s="31" t="s">
        <v>165</v>
      </c>
      <c r="B70" s="32" t="s">
        <v>166</v>
      </c>
      <c r="C70" s="250" t="s">
        <v>165</v>
      </c>
      <c r="D70" s="254">
        <f>VTimeSer!AS69</f>
        <v>7.2781886267509099</v>
      </c>
      <c r="E70" s="251">
        <f>RTimeSer!T70</f>
        <v>0.54934198408439028</v>
      </c>
      <c r="F70" s="251">
        <f>VTimeSer!S69</f>
        <v>0.43616348895360096</v>
      </c>
      <c r="G70" s="165">
        <f>RTimeSer!CP70</f>
        <v>0.13291323375068931</v>
      </c>
      <c r="H70" s="165">
        <f>VTimeSer!CO69</f>
        <v>2.0941754133298462E-3</v>
      </c>
      <c r="I70" s="165">
        <f t="shared" si="0"/>
        <v>0.13500740916401915</v>
      </c>
      <c r="J70" t="b">
        <f t="shared" si="1"/>
        <v>1</v>
      </c>
    </row>
    <row r="71" spans="1:10">
      <c r="A71" s="31" t="s">
        <v>167</v>
      </c>
      <c r="B71" s="32" t="s">
        <v>168</v>
      </c>
      <c r="C71" s="250" t="s">
        <v>167</v>
      </c>
      <c r="D71" s="254">
        <f>VTimeSer!AS70</f>
        <v>10.216597340523263</v>
      </c>
      <c r="E71" s="251">
        <f>RTimeSer!T71</f>
        <v>0.6749244969286603</v>
      </c>
      <c r="F71" s="251">
        <f>VTimeSer!S70</f>
        <v>0.2217505044659368</v>
      </c>
      <c r="G71" s="165">
        <f>RTimeSer!CP71</f>
        <v>1.3138618994967821E-2</v>
      </c>
      <c r="H71" s="165">
        <f>VTimeSer!CO70</f>
        <v>-6.8119023457048344E-3</v>
      </c>
      <c r="I71" s="165">
        <f t="shared" ref="I71:I134" si="3">G71+H71</f>
        <v>6.3267166492629867E-3</v>
      </c>
      <c r="J71" t="b">
        <f t="shared" ref="J71:J134" si="4">IF(E71&gt;=$E$2,IF(E71&lt;=$E$3,IF(F71&gt;=$F$2,IF(F71&lt;=$F$3,IF(G71&gt;=$G$2,IF(G71&lt;=$G$3,IF(H71&gt;=$H$2,IF(H71&lt;=$H$3,IF(D71&gt;=$D$2,IF(D71&lt;=$D$3,TRUE),FALSE),FALSE),FALSE),FALSE),FALSE),FALSE),FALSE),FALSE))</f>
        <v>0</v>
      </c>
    </row>
    <row r="72" spans="1:10">
      <c r="A72" s="31" t="s">
        <v>169</v>
      </c>
      <c r="B72" s="32" t="s">
        <v>170</v>
      </c>
      <c r="C72" s="250" t="s">
        <v>169</v>
      </c>
      <c r="D72" s="254">
        <f>VTimeSer!AS71</f>
        <v>8.9658947300063137</v>
      </c>
      <c r="E72" s="251" t="e">
        <f>RTimeSer!T72</f>
        <v>#N/A</v>
      </c>
      <c r="F72" s="251">
        <f>VTimeSer!S71</f>
        <v>0.3358047597269298</v>
      </c>
      <c r="G72" s="165" t="e">
        <f>RTimeSer!CP72</f>
        <v>#N/A</v>
      </c>
      <c r="H72" s="165">
        <f>VTimeSer!CO71</f>
        <v>-2.5812759207409663E-2</v>
      </c>
      <c r="I72" s="165" t="e">
        <f t="shared" si="3"/>
        <v>#N/A</v>
      </c>
      <c r="J72" t="e">
        <f t="shared" si="4"/>
        <v>#N/A</v>
      </c>
    </row>
    <row r="73" spans="1:10">
      <c r="A73" s="31" t="s">
        <v>171</v>
      </c>
      <c r="B73" s="32" t="s">
        <v>172</v>
      </c>
      <c r="C73" s="250" t="s">
        <v>171</v>
      </c>
      <c r="D73" s="254">
        <f>VTimeSer!AS72</f>
        <v>8.3747365048622253</v>
      </c>
      <c r="E73" s="251" t="e">
        <f>RTimeSer!T73</f>
        <v>#N/A</v>
      </c>
      <c r="F73" s="251">
        <f>VTimeSer!S72</f>
        <v>0.33934427673787254</v>
      </c>
      <c r="G73" s="165" t="e">
        <f>RTimeSer!CP73</f>
        <v>#N/A</v>
      </c>
      <c r="H73" s="165">
        <f>VTimeSer!CO72</f>
        <v>1.5575748892598329E-2</v>
      </c>
      <c r="I73" s="165" t="e">
        <f t="shared" si="3"/>
        <v>#N/A</v>
      </c>
      <c r="J73" t="e">
        <f t="shared" si="4"/>
        <v>#N/A</v>
      </c>
    </row>
    <row r="74" spans="1:10">
      <c r="A74" s="31" t="s">
        <v>173</v>
      </c>
      <c r="B74" s="32" t="s">
        <v>174</v>
      </c>
      <c r="C74" s="250" t="s">
        <v>173</v>
      </c>
      <c r="D74" s="254">
        <f>VTimeSer!AS73</f>
        <v>6.8709050979142878</v>
      </c>
      <c r="E74" s="251">
        <f>RTimeSer!T74</f>
        <v>0.39151524847322161</v>
      </c>
      <c r="F74" s="251">
        <f>VTimeSer!S73</f>
        <v>0.50362466862688016</v>
      </c>
      <c r="G74" s="165">
        <f>RTimeSer!CP74</f>
        <v>9.0946727973785224E-3</v>
      </c>
      <c r="H74" s="165">
        <f>VTimeSer!CO73</f>
        <v>-3.4413456068366099E-2</v>
      </c>
      <c r="I74" s="165">
        <f t="shared" si="3"/>
        <v>-2.5318783270987577E-2</v>
      </c>
      <c r="J74" t="b">
        <f t="shared" si="4"/>
        <v>0</v>
      </c>
    </row>
    <row r="75" spans="1:10">
      <c r="A75" s="31" t="s">
        <v>175</v>
      </c>
      <c r="B75" s="32" t="s">
        <v>176</v>
      </c>
      <c r="C75" s="250" t="s">
        <v>175</v>
      </c>
      <c r="D75" s="254">
        <f>VTimeSer!AS74</f>
        <v>6.8532077758275385</v>
      </c>
      <c r="E75" s="251">
        <f>RTimeSer!T75</f>
        <v>0.37226497263064984</v>
      </c>
      <c r="F75" s="251">
        <f>VTimeSer!S74</f>
        <v>0.48714880105580938</v>
      </c>
      <c r="G75" s="165">
        <f>RTimeSer!CP75</f>
        <v>-8.6778766509496563E-3</v>
      </c>
      <c r="H75" s="165">
        <f>VTimeSer!CO74</f>
        <v>-1.6592592018702335E-2</v>
      </c>
      <c r="I75" s="165">
        <f t="shared" si="3"/>
        <v>-2.5270468669651991E-2</v>
      </c>
      <c r="J75" t="b">
        <f t="shared" si="4"/>
        <v>0</v>
      </c>
    </row>
    <row r="76" spans="1:10">
      <c r="A76" s="31" t="s">
        <v>177</v>
      </c>
      <c r="B76" s="32" t="s">
        <v>178</v>
      </c>
      <c r="C76" s="250" t="s">
        <v>177</v>
      </c>
      <c r="D76" s="254">
        <f>VTimeSer!AS75</f>
        <v>8.0043769338803177</v>
      </c>
      <c r="E76" s="251">
        <f>RTimeSer!T76</f>
        <v>0.44483470584636403</v>
      </c>
      <c r="F76" s="251">
        <f>VTimeSer!S75</f>
        <v>0.36256275710337427</v>
      </c>
      <c r="G76" s="165">
        <f>RTimeSer!CP76</f>
        <v>-3.2230768132642529E-2</v>
      </c>
      <c r="H76" s="165">
        <f>VTimeSer!CO75</f>
        <v>2.0504595921721602E-2</v>
      </c>
      <c r="I76" s="165">
        <f t="shared" si="3"/>
        <v>-1.1726172210920927E-2</v>
      </c>
      <c r="J76" t="b">
        <f t="shared" si="4"/>
        <v>0</v>
      </c>
    </row>
    <row r="77" spans="1:10">
      <c r="A77" s="31" t="s">
        <v>179</v>
      </c>
      <c r="B77" s="32" t="s">
        <v>180</v>
      </c>
      <c r="C77" s="250" t="s">
        <v>179</v>
      </c>
      <c r="D77" s="254">
        <f>VTimeSer!AS76</f>
        <v>6.9433304159969795</v>
      </c>
      <c r="E77" s="251">
        <f>RTimeSer!T77</f>
        <v>0.45963536152347223</v>
      </c>
      <c r="F77" s="251">
        <f>VTimeSer!S76</f>
        <v>0.47594193326217482</v>
      </c>
      <c r="G77" s="165">
        <f>RTimeSer!CP77</f>
        <v>7.1167271787724473E-2</v>
      </c>
      <c r="H77" s="165">
        <f>VTimeSer!CO76</f>
        <v>-1.2235044877945356E-2</v>
      </c>
      <c r="I77" s="165">
        <f t="shared" si="3"/>
        <v>5.8932226909779117E-2</v>
      </c>
      <c r="J77" t="b">
        <f t="shared" si="4"/>
        <v>0</v>
      </c>
    </row>
    <row r="78" spans="1:10">
      <c r="A78" s="31" t="s">
        <v>181</v>
      </c>
      <c r="B78" s="32" t="s">
        <v>182</v>
      </c>
      <c r="C78" s="250" t="s">
        <v>181</v>
      </c>
      <c r="D78" s="254">
        <f>VTimeSer!AS77</f>
        <v>8.1773396577324942</v>
      </c>
      <c r="E78" s="251" t="e">
        <f>RTimeSer!T78</f>
        <v>#N/A</v>
      </c>
      <c r="F78" s="251">
        <f>VTimeSer!S77</f>
        <v>0.33278281273628652</v>
      </c>
      <c r="G78" s="165" t="e">
        <f>RTimeSer!CP78</f>
        <v>#N/A</v>
      </c>
      <c r="H78" s="165">
        <f>VTimeSer!CO77</f>
        <v>3.7139373276043885E-2</v>
      </c>
      <c r="I78" s="165" t="e">
        <f t="shared" si="3"/>
        <v>#N/A</v>
      </c>
      <c r="J78" t="e">
        <f t="shared" si="4"/>
        <v>#N/A</v>
      </c>
    </row>
    <row r="79" spans="1:10">
      <c r="A79" s="31" t="s">
        <v>183</v>
      </c>
      <c r="B79" s="32" t="s">
        <v>184</v>
      </c>
      <c r="C79" s="250" t="s">
        <v>183</v>
      </c>
      <c r="D79" s="254">
        <f>VTimeSer!AS78</f>
        <v>9.7720477681262068</v>
      </c>
      <c r="E79" s="251" t="e">
        <f>RTimeSer!T79</f>
        <v>#N/A</v>
      </c>
      <c r="F79" s="251">
        <f>VTimeSer!S78</f>
        <v>0.23002860170003867</v>
      </c>
      <c r="G79" s="165" t="e">
        <f>RTimeSer!CP79</f>
        <v>#N/A</v>
      </c>
      <c r="H79" s="165">
        <f>VTimeSer!CO78</f>
        <v>1.8695767922369627E-2</v>
      </c>
      <c r="I79" s="165" t="e">
        <f t="shared" si="3"/>
        <v>#N/A</v>
      </c>
      <c r="J79" t="e">
        <f t="shared" si="4"/>
        <v>#N/A</v>
      </c>
    </row>
    <row r="80" spans="1:10">
      <c r="A80" s="31" t="s">
        <v>185</v>
      </c>
      <c r="B80" s="32" t="s">
        <v>186</v>
      </c>
      <c r="C80" s="250" t="s">
        <v>185</v>
      </c>
      <c r="D80" s="254">
        <f>VTimeSer!AS79</f>
        <v>10.460088378603416</v>
      </c>
      <c r="E80" s="251">
        <f>RTimeSer!T80</f>
        <v>0.79318807270212999</v>
      </c>
      <c r="F80" s="251">
        <f>VTimeSer!S79</f>
        <v>0.24569451814916099</v>
      </c>
      <c r="G80" s="165">
        <f>RTimeSer!CP80</f>
        <v>0.11107069308874473</v>
      </c>
      <c r="H80" s="165">
        <f>VTimeSer!CO79</f>
        <v>-4.9261234923020591E-2</v>
      </c>
      <c r="I80" s="165">
        <f t="shared" si="3"/>
        <v>6.180945816572414E-2</v>
      </c>
      <c r="J80" t="b">
        <f t="shared" si="4"/>
        <v>0</v>
      </c>
    </row>
    <row r="81" spans="1:10">
      <c r="A81" s="31" t="s">
        <v>187</v>
      </c>
      <c r="B81" s="32" t="s">
        <v>188</v>
      </c>
      <c r="C81" s="250" t="s">
        <v>187</v>
      </c>
      <c r="D81" s="254">
        <f>VTimeSer!AS80</f>
        <v>8.054740886822108</v>
      </c>
      <c r="E81" s="251">
        <f>RTimeSer!T81</f>
        <v>0.48111302170774317</v>
      </c>
      <c r="F81" s="251">
        <f>VTimeSer!S80</f>
        <v>0.42533499505911471</v>
      </c>
      <c r="G81" s="165">
        <f>RTimeSer!CP81</f>
        <v>-1.5784234190285851E-4</v>
      </c>
      <c r="H81" s="165">
        <f>VTimeSer!CO80</f>
        <v>-4.6095302457594911E-2</v>
      </c>
      <c r="I81" s="165">
        <f t="shared" si="3"/>
        <v>-4.625314479949777E-2</v>
      </c>
      <c r="J81" t="b">
        <f t="shared" si="4"/>
        <v>0</v>
      </c>
    </row>
    <row r="82" spans="1:10">
      <c r="A82" s="31" t="s">
        <v>189</v>
      </c>
      <c r="B82" s="32" t="s">
        <v>190</v>
      </c>
      <c r="C82" s="250" t="s">
        <v>189</v>
      </c>
      <c r="D82" s="254">
        <f>VTimeSer!AS81</f>
        <v>8.267526529227327</v>
      </c>
      <c r="E82" s="251">
        <f>RTimeSer!T82</f>
        <v>0.51489132030928553</v>
      </c>
      <c r="F82" s="251">
        <f>VTimeSer!S81</f>
        <v>0.28171796577394242</v>
      </c>
      <c r="G82" s="165">
        <f>RTimeSer!CP82</f>
        <v>1.5852855118803744E-2</v>
      </c>
      <c r="H82" s="165">
        <f>VTimeSer!CO81</f>
        <v>8.1350018004780644E-2</v>
      </c>
      <c r="I82" s="165">
        <f t="shared" si="3"/>
        <v>9.7202873123584388E-2</v>
      </c>
      <c r="J82" t="b">
        <f t="shared" si="4"/>
        <v>1</v>
      </c>
    </row>
    <row r="83" spans="1:10">
      <c r="A83" s="31" t="s">
        <v>191</v>
      </c>
      <c r="B83" s="32" t="s">
        <v>192</v>
      </c>
      <c r="C83" s="250" t="s">
        <v>191</v>
      </c>
      <c r="D83" s="254">
        <f>VTimeSer!AS82</f>
        <v>9.2912609650009106</v>
      </c>
      <c r="E83" s="251">
        <f>RTimeSer!T83</f>
        <v>0.42874496325872086</v>
      </c>
      <c r="F83" s="251">
        <f>VTimeSer!S82</f>
        <v>0.25383965393844515</v>
      </c>
      <c r="G83" s="165">
        <f>RTimeSer!CP83</f>
        <v>-0.15577532731885518</v>
      </c>
      <c r="H83" s="165">
        <f>VTimeSer!CO82</f>
        <v>3.1424512721485554E-2</v>
      </c>
      <c r="I83" s="165">
        <f t="shared" si="3"/>
        <v>-0.12435081459736963</v>
      </c>
      <c r="J83" t="b">
        <f t="shared" si="4"/>
        <v>0</v>
      </c>
    </row>
    <row r="84" spans="1:10">
      <c r="A84" s="31" t="s">
        <v>193</v>
      </c>
      <c r="B84" s="32" t="s">
        <v>194</v>
      </c>
      <c r="C84" s="250" t="s">
        <v>193</v>
      </c>
      <c r="D84" s="254">
        <f>VTimeSer!AS83</f>
        <v>8.0658437180714806</v>
      </c>
      <c r="E84" s="251">
        <f>RTimeSer!T84</f>
        <v>0.20535750768059693</v>
      </c>
      <c r="F84" s="251">
        <f>VTimeSer!S83</f>
        <v>0.41077657301705212</v>
      </c>
      <c r="G84" s="165">
        <f>RTimeSer!CP84</f>
        <v>-0.27684044277837172</v>
      </c>
      <c r="H84" s="165">
        <f>VTimeSer!CO83</f>
        <v>-3.2380695590484676E-2</v>
      </c>
      <c r="I84" s="165">
        <f t="shared" si="3"/>
        <v>-0.3092211383688564</v>
      </c>
      <c r="J84" t="b">
        <f t="shared" si="4"/>
        <v>0</v>
      </c>
    </row>
    <row r="85" spans="1:10">
      <c r="A85" s="31" t="s">
        <v>195</v>
      </c>
      <c r="B85" s="32" t="s">
        <v>196</v>
      </c>
      <c r="C85" s="250" t="s">
        <v>195</v>
      </c>
      <c r="D85" s="254">
        <f>VTimeSer!AS84</f>
        <v>10.537703357151225</v>
      </c>
      <c r="E85" s="251">
        <f>RTimeSer!T85</f>
        <v>0.81569253820079191</v>
      </c>
      <c r="F85" s="251">
        <f>VTimeSer!S84</f>
        <v>0.18049782933214373</v>
      </c>
      <c r="G85" s="165">
        <f>RTimeSer!CP85</f>
        <v>0.1270943078786646</v>
      </c>
      <c r="H85" s="165">
        <f>VTimeSer!CO84</f>
        <v>1.0036715524363166E-2</v>
      </c>
      <c r="I85" s="165">
        <f t="shared" si="3"/>
        <v>0.13713102340302777</v>
      </c>
      <c r="J85" t="b">
        <f t="shared" si="4"/>
        <v>0</v>
      </c>
    </row>
    <row r="86" spans="1:10">
      <c r="A86" s="31" t="s">
        <v>197</v>
      </c>
      <c r="B86" s="32" t="s">
        <v>198</v>
      </c>
      <c r="C86" s="250" t="s">
        <v>197</v>
      </c>
      <c r="D86" s="254">
        <f>VTimeSer!AS85</f>
        <v>10.160157082819349</v>
      </c>
      <c r="E86" s="251">
        <f>RTimeSer!T86</f>
        <v>0.66084840908847375</v>
      </c>
      <c r="F86" s="251">
        <f>VTimeSer!S85</f>
        <v>0.24322019381899998</v>
      </c>
      <c r="G86" s="165">
        <f>RTimeSer!CP86</f>
        <v>3.7752926730580949E-3</v>
      </c>
      <c r="H86" s="165">
        <f>VTimeSer!CO85</f>
        <v>-2.3992132113270587E-2</v>
      </c>
      <c r="I86" s="165">
        <f t="shared" si="3"/>
        <v>-2.0216839440212492E-2</v>
      </c>
      <c r="J86" t="b">
        <f t="shared" si="4"/>
        <v>0</v>
      </c>
    </row>
    <row r="87" spans="1:10">
      <c r="A87" s="31" t="s">
        <v>199</v>
      </c>
      <c r="B87" s="32" t="s">
        <v>200</v>
      </c>
      <c r="C87" s="250" t="s">
        <v>199</v>
      </c>
      <c r="D87" s="254">
        <f>VTimeSer!AS86</f>
        <v>10.194651073436731</v>
      </c>
      <c r="E87" s="251">
        <f>RTimeSer!T87</f>
        <v>0.68559765552323315</v>
      </c>
      <c r="F87" s="251">
        <f>VTimeSer!S86</f>
        <v>0.21299072559112697</v>
      </c>
      <c r="G87" s="165">
        <f>RTimeSer!CP87</f>
        <v>2.5644290891266075E-2</v>
      </c>
      <c r="H87" s="165">
        <f>VTimeSer!CO86</f>
        <v>3.61579282768143E-3</v>
      </c>
      <c r="I87" s="165">
        <f t="shared" si="3"/>
        <v>2.9260083718947505E-2</v>
      </c>
      <c r="J87" t="b">
        <f t="shared" si="4"/>
        <v>0</v>
      </c>
    </row>
    <row r="88" spans="1:10">
      <c r="A88" s="31" t="s">
        <v>201</v>
      </c>
      <c r="B88" s="32" t="s">
        <v>202</v>
      </c>
      <c r="C88" s="250" t="s">
        <v>201</v>
      </c>
      <c r="D88" s="254">
        <f>VTimeSer!AS87</f>
        <v>8.8490604542481641</v>
      </c>
      <c r="E88" s="251" t="e">
        <f>RTimeSer!T88</f>
        <v>#N/A</v>
      </c>
      <c r="F88" s="251">
        <f>VTimeSer!S87</f>
        <v>0.33636728501257723</v>
      </c>
      <c r="G88" s="165" t="e">
        <f>RTimeSer!CP88</f>
        <v>#N/A</v>
      </c>
      <c r="H88" s="165">
        <f>VTimeSer!CO87</f>
        <v>-1.7495879535437686E-2</v>
      </c>
      <c r="I88" s="165" t="e">
        <f t="shared" si="3"/>
        <v>#N/A</v>
      </c>
      <c r="J88" t="e">
        <f t="shared" si="4"/>
        <v>#N/A</v>
      </c>
    </row>
    <row r="89" spans="1:10">
      <c r="A89" s="31" t="s">
        <v>203</v>
      </c>
      <c r="B89" s="32" t="s">
        <v>204</v>
      </c>
      <c r="C89" s="250" t="s">
        <v>203</v>
      </c>
      <c r="D89" s="254">
        <f>VTimeSer!AS88</f>
        <v>10.30716298332632</v>
      </c>
      <c r="E89" s="251">
        <f>RTimeSer!T89</f>
        <v>0.75259247038717381</v>
      </c>
      <c r="F89" s="251">
        <f>VTimeSer!S88</f>
        <v>0.25712945358905676</v>
      </c>
      <c r="G89" s="165">
        <f>RTimeSer!CP89</f>
        <v>8.3244361279426027E-2</v>
      </c>
      <c r="H89" s="165">
        <f>VTimeSer!CO88</f>
        <v>-4.9073840321857076E-2</v>
      </c>
      <c r="I89" s="165">
        <f t="shared" si="3"/>
        <v>3.4170520957568951E-2</v>
      </c>
      <c r="J89" t="b">
        <f t="shared" si="4"/>
        <v>0</v>
      </c>
    </row>
    <row r="90" spans="1:10">
      <c r="A90" s="31" t="s">
        <v>205</v>
      </c>
      <c r="B90" s="32" t="s">
        <v>206</v>
      </c>
      <c r="C90" s="250" t="s">
        <v>205</v>
      </c>
      <c r="D90" s="254">
        <f>VTimeSer!AS89</f>
        <v>8.5645259705117525</v>
      </c>
      <c r="E90" s="251">
        <f>RTimeSer!T90</f>
        <v>0.61318210428914721</v>
      </c>
      <c r="F90" s="251">
        <f>VTimeSer!S89</f>
        <v>0.30166297195019837</v>
      </c>
      <c r="G90" s="165">
        <f>RTimeSer!CP90</f>
        <v>8.9344185751415894E-2</v>
      </c>
      <c r="H90" s="165">
        <f>VTimeSer!CO89</f>
        <v>3.8833054290908386E-2</v>
      </c>
      <c r="I90" s="165">
        <f t="shared" si="3"/>
        <v>0.12817724004232428</v>
      </c>
      <c r="J90" t="b">
        <f t="shared" si="4"/>
        <v>1</v>
      </c>
    </row>
    <row r="91" spans="1:10">
      <c r="A91" s="31" t="s">
        <v>207</v>
      </c>
      <c r="B91" s="32" t="s">
        <v>208</v>
      </c>
      <c r="C91" s="250" t="s">
        <v>207</v>
      </c>
      <c r="D91" s="254">
        <f>VTimeSer!AS90</f>
        <v>9.32323984951997</v>
      </c>
      <c r="E91" s="251">
        <f>RTimeSer!T91</f>
        <v>0.58514742564865441</v>
      </c>
      <c r="F91" s="251">
        <f>VTimeSer!S90</f>
        <v>0.25357120204175709</v>
      </c>
      <c r="G91" s="165">
        <f>RTimeSer!CP91</f>
        <v>-2.0431017862631018E-3</v>
      </c>
      <c r="H91" s="165">
        <f>VTimeSer!CO90</f>
        <v>2.9262569394725158E-2</v>
      </c>
      <c r="I91" s="165">
        <f t="shared" si="3"/>
        <v>2.7219467608462056E-2</v>
      </c>
      <c r="J91" t="b">
        <f t="shared" si="4"/>
        <v>1</v>
      </c>
    </row>
    <row r="92" spans="1:10">
      <c r="A92" s="31" t="s">
        <v>209</v>
      </c>
      <c r="B92" s="32" t="s">
        <v>210</v>
      </c>
      <c r="C92" s="250" t="s">
        <v>209</v>
      </c>
      <c r="D92" s="254">
        <f>VTimeSer!AS91</f>
        <v>7.2710203361086307</v>
      </c>
      <c r="E92" s="251">
        <f>RTimeSer!T92</f>
        <v>0.4519403260824556</v>
      </c>
      <c r="F92" s="251">
        <f>VTimeSer!S91</f>
        <v>0.49891022962828951</v>
      </c>
      <c r="G92" s="165">
        <f>RTimeSer!CP92</f>
        <v>3.611012801738489E-2</v>
      </c>
      <c r="H92" s="165">
        <f>VTimeSer!CO91</f>
        <v>-6.0107775172545452E-2</v>
      </c>
      <c r="I92" s="165">
        <f t="shared" si="3"/>
        <v>-2.3997647155160562E-2</v>
      </c>
      <c r="J92" t="b">
        <f t="shared" si="4"/>
        <v>0</v>
      </c>
    </row>
    <row r="93" spans="1:10">
      <c r="A93" s="31" t="s">
        <v>211</v>
      </c>
      <c r="B93" s="32" t="s">
        <v>212</v>
      </c>
      <c r="C93" s="250" t="s">
        <v>211</v>
      </c>
      <c r="D93" s="254">
        <f>VTimeSer!AS92</f>
        <v>7.7097323821057913</v>
      </c>
      <c r="E93" s="251">
        <f>RTimeSer!T93</f>
        <v>0.53962359723318409</v>
      </c>
      <c r="F93" s="251">
        <f>VTimeSer!S92</f>
        <v>0.44225243296417049</v>
      </c>
      <c r="G93" s="165">
        <f>RTimeSer!CP93</f>
        <v>8.7160943327350471E-2</v>
      </c>
      <c r="H93" s="165">
        <f>VTimeSer!CO92</f>
        <v>-3.6792094004210685E-2</v>
      </c>
      <c r="I93" s="165">
        <f t="shared" si="3"/>
        <v>5.0368849323139786E-2</v>
      </c>
      <c r="J93" t="b">
        <f t="shared" si="4"/>
        <v>1</v>
      </c>
    </row>
    <row r="94" spans="1:10">
      <c r="A94" s="31" t="s">
        <v>213</v>
      </c>
      <c r="B94" s="32" t="s">
        <v>214</v>
      </c>
      <c r="C94" s="250" t="s">
        <v>213</v>
      </c>
      <c r="D94" s="254">
        <f>VTimeSer!AS93</f>
        <v>7.5795109103243989</v>
      </c>
      <c r="E94" s="251" t="e">
        <f>RTimeSer!T94</f>
        <v>#N/A</v>
      </c>
      <c r="F94" s="251">
        <f>VTimeSer!S93</f>
        <v>0.44416240871568302</v>
      </c>
      <c r="G94" s="165" t="e">
        <f>RTimeSer!CP94</f>
        <v>#N/A</v>
      </c>
      <c r="H94" s="165">
        <f>VTimeSer!CO93</f>
        <v>-2.8805237900337399E-2</v>
      </c>
      <c r="I94" s="165" t="e">
        <f t="shared" si="3"/>
        <v>#N/A</v>
      </c>
      <c r="J94" t="e">
        <f t="shared" si="4"/>
        <v>#N/A</v>
      </c>
    </row>
    <row r="95" spans="1:10">
      <c r="A95" s="31" t="s">
        <v>215</v>
      </c>
      <c r="B95" s="32" t="s">
        <v>216</v>
      </c>
      <c r="C95" s="250" t="s">
        <v>215</v>
      </c>
      <c r="D95" s="254">
        <f>VTimeSer!AS94</f>
        <v>10.182989145098217</v>
      </c>
      <c r="E95" s="251" t="e">
        <f>RTimeSer!T95</f>
        <v>#N/A</v>
      </c>
      <c r="F95" s="251">
        <f>VTimeSer!S94</f>
        <v>0.29477420304559443</v>
      </c>
      <c r="G95" s="165" t="e">
        <f>RTimeSer!CP95</f>
        <v>#N/A</v>
      </c>
      <c r="H95" s="165">
        <f>VTimeSer!CO94</f>
        <v>-7.7281378073058904E-2</v>
      </c>
      <c r="I95" s="165" t="e">
        <f t="shared" si="3"/>
        <v>#N/A</v>
      </c>
      <c r="J95" t="e">
        <f t="shared" si="4"/>
        <v>#N/A</v>
      </c>
    </row>
    <row r="96" spans="1:10">
      <c r="A96" s="31" t="s">
        <v>217</v>
      </c>
      <c r="B96" s="32" t="s">
        <v>218</v>
      </c>
      <c r="C96" s="250" t="s">
        <v>217</v>
      </c>
      <c r="D96" s="254">
        <f>VTimeSer!AS95</f>
        <v>10.781546162612527</v>
      </c>
      <c r="E96" s="251">
        <f>RTimeSer!T96</f>
        <v>0.62531588694980911</v>
      </c>
      <c r="F96" s="251">
        <f>VTimeSer!S95</f>
        <v>0.28061080472555194</v>
      </c>
      <c r="G96" s="165">
        <f>RTimeSer!CP96</f>
        <v>-8.364321762833693E-2</v>
      </c>
      <c r="H96" s="165">
        <f>VTimeSer!CO95</f>
        <v>-0.10860831308410396</v>
      </c>
      <c r="I96" s="165">
        <f t="shared" si="3"/>
        <v>-0.19225153071244089</v>
      </c>
      <c r="J96" t="b">
        <f t="shared" si="4"/>
        <v>0</v>
      </c>
    </row>
    <row r="97" spans="1:10">
      <c r="A97" s="31" t="s">
        <v>219</v>
      </c>
      <c r="B97" s="32" t="s">
        <v>220</v>
      </c>
      <c r="C97" s="250" t="s">
        <v>219</v>
      </c>
      <c r="D97" s="254">
        <f>VTimeSer!AS96</f>
        <v>7.6712215881889332</v>
      </c>
      <c r="E97" s="251" t="e">
        <f>RTimeSer!T97</f>
        <v>#N/A</v>
      </c>
      <c r="F97" s="251">
        <f>VTimeSer!S96</f>
        <v>0.29863832170112609</v>
      </c>
      <c r="G97" s="165" t="e">
        <f>RTimeSer!CP97</f>
        <v>#N/A</v>
      </c>
      <c r="H97" s="165">
        <f>VTimeSer!CO96</f>
        <v>0.10974883759651494</v>
      </c>
      <c r="I97" s="165" t="e">
        <f t="shared" si="3"/>
        <v>#N/A</v>
      </c>
      <c r="J97" t="e">
        <f t="shared" si="4"/>
        <v>#N/A</v>
      </c>
    </row>
    <row r="98" spans="1:10">
      <c r="A98" s="31" t="s">
        <v>221</v>
      </c>
      <c r="B98" s="32" t="s">
        <v>433</v>
      </c>
      <c r="C98" s="250" t="s">
        <v>221</v>
      </c>
      <c r="D98" s="254">
        <f>VTimeSer!AS97</f>
        <v>7.6681649321049887</v>
      </c>
      <c r="E98" s="251" t="e">
        <f>RTimeSer!T98</f>
        <v>#N/A</v>
      </c>
      <c r="F98" s="251">
        <f>VTimeSer!S97</f>
        <v>0.446477517915429</v>
      </c>
      <c r="G98" s="165" t="e">
        <f>RTimeSer!CP98</f>
        <v>#N/A</v>
      </c>
      <c r="H98" s="165">
        <f>VTimeSer!CO97</f>
        <v>-3.7858052755408211E-2</v>
      </c>
      <c r="I98" s="165" t="e">
        <f t="shared" si="3"/>
        <v>#N/A</v>
      </c>
      <c r="J98" t="e">
        <f t="shared" si="4"/>
        <v>#N/A</v>
      </c>
    </row>
    <row r="99" spans="1:10">
      <c r="A99" s="31" t="s">
        <v>222</v>
      </c>
      <c r="B99" s="32" t="s">
        <v>223</v>
      </c>
      <c r="C99" s="250" t="s">
        <v>222</v>
      </c>
      <c r="D99" s="254">
        <f>VTimeSer!AS98</f>
        <v>9.5267403642641959</v>
      </c>
      <c r="E99" s="251">
        <f>RTimeSer!T99</f>
        <v>0.71119850092320214</v>
      </c>
      <c r="F99" s="251">
        <f>VTimeSer!S98</f>
        <v>0.25933768298530402</v>
      </c>
      <c r="G99" s="165">
        <f>RTimeSer!CP99</f>
        <v>0.10701568050714172</v>
      </c>
      <c r="H99" s="165">
        <f>VTimeSer!CO98</f>
        <v>8.0300493306170173E-3</v>
      </c>
      <c r="I99" s="165">
        <f t="shared" si="3"/>
        <v>0.11504572983775874</v>
      </c>
      <c r="J99" t="b">
        <f t="shared" si="4"/>
        <v>0</v>
      </c>
    </row>
    <row r="100" spans="1:10">
      <c r="A100" s="31" t="s">
        <v>224</v>
      </c>
      <c r="B100" s="32" t="s">
        <v>225</v>
      </c>
      <c r="C100" s="250" t="s">
        <v>224</v>
      </c>
      <c r="D100" s="254">
        <f>VTimeSer!AS99</f>
        <v>9.4010934686551639</v>
      </c>
      <c r="E100" s="251">
        <f>RTimeSer!T100</f>
        <v>0.53202049848037991</v>
      </c>
      <c r="F100" s="251">
        <f>VTimeSer!S99</f>
        <v>0.28858412843566777</v>
      </c>
      <c r="G100" s="165">
        <f>RTimeSer!CP100</f>
        <v>-6.1670806152326341E-2</v>
      </c>
      <c r="H100" s="165">
        <f>VTimeSer!CO99</f>
        <v>-1.1667232053460264E-2</v>
      </c>
      <c r="I100" s="165">
        <f t="shared" si="3"/>
        <v>-7.3338038205786604E-2</v>
      </c>
      <c r="J100" t="b">
        <f t="shared" si="4"/>
        <v>0</v>
      </c>
    </row>
    <row r="101" spans="1:10">
      <c r="A101" s="31" t="s">
        <v>226</v>
      </c>
      <c r="B101" s="32" t="s">
        <v>227</v>
      </c>
      <c r="C101" s="250" t="s">
        <v>226</v>
      </c>
      <c r="D101" s="254">
        <f>VTimeSer!AS100</f>
        <v>7.2145586875604391</v>
      </c>
      <c r="E101" s="251">
        <f>RTimeSer!T101</f>
        <v>0.45456804511606819</v>
      </c>
      <c r="F101" s="251">
        <f>VTimeSer!S100</f>
        <v>0.50940836388185573</v>
      </c>
      <c r="G101" s="165">
        <f>RTimeSer!CP101</f>
        <v>4.3452394704771469E-2</v>
      </c>
      <c r="H101" s="165">
        <f>VTimeSer!CO100</f>
        <v>-6.631482413644918E-2</v>
      </c>
      <c r="I101" s="165">
        <f t="shared" si="3"/>
        <v>-2.2862429431677711E-2</v>
      </c>
      <c r="J101" t="b">
        <f t="shared" si="4"/>
        <v>0</v>
      </c>
    </row>
    <row r="102" spans="1:10">
      <c r="A102" s="31" t="s">
        <v>228</v>
      </c>
      <c r="B102" s="32" t="s">
        <v>229</v>
      </c>
      <c r="C102" s="250" t="s">
        <v>228</v>
      </c>
      <c r="D102" s="254">
        <f>VTimeSer!AS101</f>
        <v>5.9057802902728973</v>
      </c>
      <c r="E102" s="251">
        <f>RTimeSer!T102</f>
        <v>0.41508896228437475</v>
      </c>
      <c r="F102" s="251">
        <f>VTimeSer!S101</f>
        <v>0.53582521626876622</v>
      </c>
      <c r="G102" s="165">
        <f>RTimeSer!CP102</f>
        <v>0.11325630804658782</v>
      </c>
      <c r="H102" s="165">
        <f>VTimeSer!CO101</f>
        <v>6.7354816704935372E-3</v>
      </c>
      <c r="I102" s="165">
        <f t="shared" si="3"/>
        <v>0.11999178971708135</v>
      </c>
      <c r="J102" t="b">
        <f t="shared" si="4"/>
        <v>0</v>
      </c>
    </row>
    <row r="103" spans="1:10">
      <c r="A103" s="31" t="s">
        <v>230</v>
      </c>
      <c r="B103" s="32" t="s">
        <v>231</v>
      </c>
      <c r="C103" s="250" t="s">
        <v>230</v>
      </c>
      <c r="D103" s="254">
        <f>VTimeSer!AS102</f>
        <v>9.6384065701056407</v>
      </c>
      <c r="E103" s="251" t="e">
        <f>RTimeSer!T103</f>
        <v>#N/A</v>
      </c>
      <c r="F103" s="251">
        <f>VTimeSer!S102</f>
        <v>0.32696068494244973</v>
      </c>
      <c r="G103" s="165" t="e">
        <f>RTimeSer!CP103</f>
        <v>#N/A</v>
      </c>
      <c r="H103" s="165">
        <f>VTimeSer!CO102</f>
        <v>-6.8079584270478499E-2</v>
      </c>
      <c r="I103" s="165" t="e">
        <f t="shared" si="3"/>
        <v>#N/A</v>
      </c>
      <c r="J103" t="e">
        <f t="shared" si="4"/>
        <v>#N/A</v>
      </c>
    </row>
    <row r="104" spans="1:10">
      <c r="A104" s="31" t="s">
        <v>232</v>
      </c>
      <c r="B104" s="32" t="s">
        <v>233</v>
      </c>
      <c r="C104" s="250" t="s">
        <v>232</v>
      </c>
      <c r="D104" s="254">
        <f>VTimeSer!AS103</f>
        <v>0</v>
      </c>
      <c r="E104" s="251" t="e">
        <f>RTimeSer!T104</f>
        <v>#N/A</v>
      </c>
      <c r="F104" s="251">
        <f>VTimeSer!S103</f>
        <v>0.25379748107625383</v>
      </c>
      <c r="G104" s="165" t="e">
        <f>RTimeSer!CP104</f>
        <v>#N/A</v>
      </c>
      <c r="H104" s="165">
        <f>VTimeSer!CO103</f>
        <v>0.73760251892374606</v>
      </c>
      <c r="I104" s="165" t="e">
        <f t="shared" ref="I104:I105" si="5">G104+H104</f>
        <v>#N/A</v>
      </c>
      <c r="J104" t="e">
        <f t="shared" si="4"/>
        <v>#N/A</v>
      </c>
    </row>
    <row r="105" spans="1:10">
      <c r="A105" s="31" t="s">
        <v>234</v>
      </c>
      <c r="B105" s="32" t="s">
        <v>235</v>
      </c>
      <c r="C105" s="250" t="s">
        <v>234</v>
      </c>
      <c r="D105" s="254">
        <f>VTimeSer!AS104</f>
        <v>9.6763584101097155</v>
      </c>
      <c r="E105" s="251">
        <f>RTimeSer!T105</f>
        <v>0.74014753963443036</v>
      </c>
      <c r="F105" s="251">
        <f>VTimeSer!S104</f>
        <v>0.26223806122250082</v>
      </c>
      <c r="G105" s="165">
        <f>RTimeSer!CP105</f>
        <v>0.12347161239026905</v>
      </c>
      <c r="H105" s="165">
        <f>VTimeSer!CO104</f>
        <v>-6.241300390839255E-3</v>
      </c>
      <c r="I105" s="165">
        <f t="shared" si="5"/>
        <v>0.11723031199942979</v>
      </c>
      <c r="J105" t="b">
        <f t="shared" si="4"/>
        <v>0</v>
      </c>
    </row>
    <row r="106" spans="1:10">
      <c r="A106" s="31" t="s">
        <v>236</v>
      </c>
      <c r="B106" s="32" t="s">
        <v>237</v>
      </c>
      <c r="C106" s="250" t="s">
        <v>236</v>
      </c>
      <c r="D106" s="254">
        <f>VTimeSer!AS105</f>
        <v>11.169535824698061</v>
      </c>
      <c r="E106" s="251">
        <f>RTimeSer!T106</f>
        <v>0.73032159256239826</v>
      </c>
      <c r="F106" s="251">
        <f>VTimeSer!S105</f>
        <v>0.1993341751462836</v>
      </c>
      <c r="G106" s="165">
        <f>RTimeSer!CP106</f>
        <v>-1.1034648799889801E-2</v>
      </c>
      <c r="H106" s="165">
        <f>VTimeSer!CO105</f>
        <v>-5.6818897823336267E-2</v>
      </c>
      <c r="I106" s="165">
        <f t="shared" si="3"/>
        <v>-6.7853546623226069E-2</v>
      </c>
      <c r="J106" t="b">
        <f t="shared" si="4"/>
        <v>0</v>
      </c>
    </row>
    <row r="107" spans="1:10">
      <c r="A107" s="31" t="s">
        <v>238</v>
      </c>
      <c r="B107" s="32" t="s">
        <v>239</v>
      </c>
      <c r="C107" s="250" t="s">
        <v>238</v>
      </c>
      <c r="D107" s="254">
        <f>VTimeSer!AS106</f>
        <v>6.8194171751309032</v>
      </c>
      <c r="E107" s="251">
        <f>RTimeSer!T107</f>
        <v>0.48966007433254954</v>
      </c>
      <c r="F107" s="251">
        <f>VTimeSer!S106</f>
        <v>0.49681478405465568</v>
      </c>
      <c r="G107" s="165">
        <f>RTimeSer!CP107</f>
        <v>0.11153874020911914</v>
      </c>
      <c r="H107" s="165">
        <f>VTimeSer!CO106</f>
        <v>-2.3690489364604328E-2</v>
      </c>
      <c r="I107" s="165">
        <f t="shared" si="3"/>
        <v>8.7848250844514808E-2</v>
      </c>
      <c r="J107" t="b">
        <f t="shared" si="4"/>
        <v>0</v>
      </c>
    </row>
    <row r="108" spans="1:10">
      <c r="A108" s="31" t="s">
        <v>240</v>
      </c>
      <c r="B108" s="32" t="s">
        <v>241</v>
      </c>
      <c r="C108" s="250" t="s">
        <v>240</v>
      </c>
      <c r="D108" s="254">
        <f>VTimeSer!AS107</f>
        <v>6.586252586335946</v>
      </c>
      <c r="E108" s="251">
        <f>RTimeSer!T108</f>
        <v>0.45422735273514719</v>
      </c>
      <c r="F108" s="251">
        <f>VTimeSer!S107</f>
        <v>0.49903482899760016</v>
      </c>
      <c r="G108" s="165">
        <f>RTimeSer!CP108</f>
        <v>9.557526177609571E-2</v>
      </c>
      <c r="H108" s="165">
        <f>VTimeSer!CO107</f>
        <v>-8.1900255591321192E-3</v>
      </c>
      <c r="I108" s="165">
        <f t="shared" si="3"/>
        <v>8.7385236216963591E-2</v>
      </c>
      <c r="J108" t="b">
        <f t="shared" si="4"/>
        <v>0</v>
      </c>
    </row>
    <row r="109" spans="1:10">
      <c r="A109" s="31" t="s">
        <v>242</v>
      </c>
      <c r="B109" s="32" t="s">
        <v>243</v>
      </c>
      <c r="C109" s="250" t="s">
        <v>242</v>
      </c>
      <c r="D109" s="254">
        <f>VTimeSer!AS108</f>
        <v>9.476367481355485</v>
      </c>
      <c r="E109" s="251" t="e">
        <f>RTimeSer!T109</f>
        <v>#N/A</v>
      </c>
      <c r="F109" s="251">
        <f>VTimeSer!S108</f>
        <v>0.25634780848499278</v>
      </c>
      <c r="G109" s="165" t="e">
        <f>RTimeSer!CP109</f>
        <v>#N/A</v>
      </c>
      <c r="H109" s="165">
        <f>VTimeSer!CO108</f>
        <v>1.4848262931990319E-2</v>
      </c>
      <c r="I109" s="165" t="e">
        <f t="shared" si="3"/>
        <v>#N/A</v>
      </c>
      <c r="J109" t="e">
        <f t="shared" si="4"/>
        <v>#N/A</v>
      </c>
    </row>
    <row r="110" spans="1:10">
      <c r="A110" s="31" t="s">
        <v>244</v>
      </c>
      <c r="B110" s="32" t="s">
        <v>245</v>
      </c>
      <c r="C110" s="250" t="s">
        <v>244</v>
      </c>
      <c r="D110" s="254">
        <f>VTimeSer!AS109</f>
        <v>8.5585633869722795</v>
      </c>
      <c r="E110" s="251">
        <f>RTimeSer!T110</f>
        <v>0.4993861468765064</v>
      </c>
      <c r="F110" s="251">
        <f>VTimeSer!S109</f>
        <v>0.36906766872322638</v>
      </c>
      <c r="G110" s="165">
        <f>RTimeSer!CP110</f>
        <v>-2.3953895935678982E-2</v>
      </c>
      <c r="H110" s="165">
        <f>VTimeSer!CO109</f>
        <v>-2.8118486133119625E-2</v>
      </c>
      <c r="I110" s="165">
        <f t="shared" si="3"/>
        <v>-5.2072382068798606E-2</v>
      </c>
      <c r="J110" t="b">
        <f t="shared" si="4"/>
        <v>0</v>
      </c>
    </row>
    <row r="111" spans="1:10">
      <c r="A111" s="31" t="s">
        <v>246</v>
      </c>
      <c r="B111" s="32" t="s">
        <v>247</v>
      </c>
      <c r="C111" s="250" t="s">
        <v>246</v>
      </c>
      <c r="D111" s="254">
        <f>VTimeSer!AS110</f>
        <v>7.0131625355803315</v>
      </c>
      <c r="E111" s="251">
        <f>RTimeSer!T111</f>
        <v>0.47579709096082334</v>
      </c>
      <c r="F111" s="251">
        <f>VTimeSer!S110</f>
        <v>0.52564294022038471</v>
      </c>
      <c r="G111" s="165">
        <f>RTimeSer!CP111</f>
        <v>8.149801923986566E-2</v>
      </c>
      <c r="H111" s="165">
        <f>VTimeSer!CO110</f>
        <v>-6.7243292924489939E-2</v>
      </c>
      <c r="I111" s="165">
        <f t="shared" si="3"/>
        <v>1.4254726315375721E-2</v>
      </c>
      <c r="J111" t="b">
        <f t="shared" si="4"/>
        <v>0</v>
      </c>
    </row>
    <row r="112" spans="1:10">
      <c r="A112" s="31" t="s">
        <v>248</v>
      </c>
      <c r="B112" s="32" t="s">
        <v>249</v>
      </c>
      <c r="C112" s="250" t="s">
        <v>248</v>
      </c>
      <c r="D112" s="254">
        <f>VTimeSer!AS111</f>
        <v>10.016420194509639</v>
      </c>
      <c r="E112" s="251">
        <f>RTimeSer!T112</f>
        <v>0.6921309292021991</v>
      </c>
      <c r="F112" s="251">
        <f>VTimeSer!S111</f>
        <v>0.27117354769402097</v>
      </c>
      <c r="G112" s="165">
        <f>RTimeSer!CP112</f>
        <v>4.7059842960644249E-2</v>
      </c>
      <c r="H112" s="165">
        <f>VTimeSer!CO111</f>
        <v>-4.1021482476753579E-2</v>
      </c>
      <c r="I112" s="165">
        <f t="shared" si="3"/>
        <v>6.0383604838906701E-3</v>
      </c>
      <c r="J112" t="b">
        <f t="shared" si="4"/>
        <v>0</v>
      </c>
    </row>
    <row r="113" spans="1:10">
      <c r="A113" s="31" t="s">
        <v>250</v>
      </c>
      <c r="B113" s="32" t="s">
        <v>251</v>
      </c>
      <c r="C113" s="250" t="s">
        <v>250</v>
      </c>
      <c r="D113" s="254">
        <f>VTimeSer!AS112</f>
        <v>8.1204000552457813</v>
      </c>
      <c r="E113" s="251" t="e">
        <f>RTimeSer!T113</f>
        <v>#N/A</v>
      </c>
      <c r="F113" s="251">
        <f>VTimeSer!S112</f>
        <v>0.49783994594538256</v>
      </c>
      <c r="G113" s="165" t="e">
        <f>RTimeSer!CP113</f>
        <v>#N/A</v>
      </c>
      <c r="H113" s="165">
        <f>VTimeSer!CO112</f>
        <v>-0.123590350144062</v>
      </c>
      <c r="I113" s="165" t="e">
        <f t="shared" si="3"/>
        <v>#N/A</v>
      </c>
      <c r="J113" t="e">
        <f t="shared" si="4"/>
        <v>#N/A</v>
      </c>
    </row>
    <row r="114" spans="1:10">
      <c r="A114" s="31" t="s">
        <v>252</v>
      </c>
      <c r="B114" s="32" t="s">
        <v>253</v>
      </c>
      <c r="C114" s="250" t="s">
        <v>252</v>
      </c>
      <c r="D114" s="254">
        <f>VTimeSer!AS113</f>
        <v>7.4799268711647873</v>
      </c>
      <c r="E114" s="251">
        <f>RTimeSer!T114</f>
        <v>0.43221455726704033</v>
      </c>
      <c r="F114" s="251">
        <f>VTimeSer!S113</f>
        <v>0.50800966788866919</v>
      </c>
      <c r="G114" s="165">
        <f>RTimeSer!CP114</f>
        <v>-1.0593364752194412E-3</v>
      </c>
      <c r="H114" s="165">
        <f>VTimeSer!CO113</f>
        <v>-8.5084110097193077E-2</v>
      </c>
      <c r="I114" s="165">
        <f t="shared" si="3"/>
        <v>-8.6143446572412519E-2</v>
      </c>
      <c r="J114" t="b">
        <f t="shared" si="4"/>
        <v>0</v>
      </c>
    </row>
    <row r="115" spans="1:10">
      <c r="A115" s="31" t="s">
        <v>254</v>
      </c>
      <c r="B115" s="32" t="s">
        <v>255</v>
      </c>
      <c r="C115" s="250" t="s">
        <v>254</v>
      </c>
      <c r="D115" s="254">
        <f>VTimeSer!AS114</f>
        <v>9.3950154743001377</v>
      </c>
      <c r="E115" s="251">
        <f>RTimeSer!T115</f>
        <v>0.71288397586410768</v>
      </c>
      <c r="F115" s="251">
        <f>VTimeSer!S114</f>
        <v>0.26102737761863398</v>
      </c>
      <c r="G115" s="165">
        <f>RTimeSer!CP115</f>
        <v>0.11970018376004621</v>
      </c>
      <c r="H115" s="165">
        <f>VTimeSer!CO114</f>
        <v>1.6351446334555486E-2</v>
      </c>
      <c r="I115" s="165">
        <f t="shared" si="3"/>
        <v>0.13605163009460169</v>
      </c>
      <c r="J115" t="b">
        <f t="shared" si="4"/>
        <v>1</v>
      </c>
    </row>
    <row r="116" spans="1:10">
      <c r="A116" s="31" t="s">
        <v>256</v>
      </c>
      <c r="B116" s="32" t="s">
        <v>257</v>
      </c>
      <c r="C116" s="250" t="s">
        <v>256</v>
      </c>
      <c r="D116" s="254">
        <f>VTimeSer!AS115</f>
        <v>9.4454486088172764</v>
      </c>
      <c r="E116" s="251">
        <f>RTimeSer!T116</f>
        <v>0.59292238768075178</v>
      </c>
      <c r="F116" s="251">
        <f>VTimeSer!S115</f>
        <v>0.27780418759961745</v>
      </c>
      <c r="G116" s="165">
        <f>RTimeSer!CP116</f>
        <v>-4.4725711554908232E-3</v>
      </c>
      <c r="H116" s="165">
        <f>VTimeSer!CO115</f>
        <v>-4.2582818697305402E-3</v>
      </c>
      <c r="I116" s="165">
        <f t="shared" si="3"/>
        <v>-8.7308530252213634E-3</v>
      </c>
      <c r="J116" t="b">
        <f t="shared" si="4"/>
        <v>1</v>
      </c>
    </row>
    <row r="117" spans="1:10">
      <c r="A117" s="31" t="s">
        <v>258</v>
      </c>
      <c r="B117" s="32" t="s">
        <v>259</v>
      </c>
      <c r="C117" s="250" t="s">
        <v>258</v>
      </c>
      <c r="D117" s="254">
        <f>VTimeSer!AS116</f>
        <v>7.9400359170540753</v>
      </c>
      <c r="E117" s="251" t="e">
        <f>RTimeSer!T117</f>
        <v>#N/A</v>
      </c>
      <c r="F117" s="251">
        <f>VTimeSer!S116</f>
        <v>0.48819020344607306</v>
      </c>
      <c r="G117" s="165" t="e">
        <f>RTimeSer!CP117</f>
        <v>#N/A</v>
      </c>
      <c r="H117" s="165">
        <f>VTimeSer!CO116</f>
        <v>-0.10023293314218279</v>
      </c>
      <c r="I117" s="165" t="e">
        <f t="shared" si="3"/>
        <v>#N/A</v>
      </c>
      <c r="J117" t="e">
        <f t="shared" si="4"/>
        <v>#N/A</v>
      </c>
    </row>
    <row r="118" spans="1:10">
      <c r="A118" s="31" t="s">
        <v>260</v>
      </c>
      <c r="B118" s="32" t="s">
        <v>261</v>
      </c>
      <c r="C118" s="250" t="s">
        <v>260</v>
      </c>
      <c r="D118" s="254">
        <f>VTimeSer!AS117</f>
        <v>7.897301652802498</v>
      </c>
      <c r="E118" s="251" t="e">
        <f>RTimeSer!T118</f>
        <v>#N/A</v>
      </c>
      <c r="F118" s="251">
        <f>VTimeSer!S117</f>
        <v>0.27188830401798242</v>
      </c>
      <c r="G118" s="165" t="e">
        <f>RTimeSer!CP118</f>
        <v>#N/A</v>
      </c>
      <c r="H118" s="165">
        <f>VTimeSer!CO117</f>
        <v>0.11931677036902771</v>
      </c>
      <c r="I118" s="165" t="e">
        <f t="shared" si="3"/>
        <v>#N/A</v>
      </c>
      <c r="J118" t="e">
        <f t="shared" si="4"/>
        <v>#N/A</v>
      </c>
    </row>
    <row r="119" spans="1:10">
      <c r="A119" s="31" t="s">
        <v>262</v>
      </c>
      <c r="B119" s="32" t="s">
        <v>263</v>
      </c>
      <c r="C119" s="250" t="s">
        <v>262</v>
      </c>
      <c r="D119" s="254">
        <f>VTimeSer!AS118</f>
        <v>0</v>
      </c>
      <c r="E119" s="251" t="e">
        <f>RTimeSer!T119</f>
        <v>#N/A</v>
      </c>
      <c r="F119" s="251">
        <f>VTimeSer!S118</f>
        <v>0.27170625366651341</v>
      </c>
      <c r="G119" s="165" t="e">
        <f>RTimeSer!CP119</f>
        <v>#N/A</v>
      </c>
      <c r="H119" s="165">
        <f>VTimeSer!CO118</f>
        <v>0.71969374633348648</v>
      </c>
      <c r="I119" s="165" t="e">
        <f t="shared" ref="I119" si="6">G119+H119</f>
        <v>#N/A</v>
      </c>
      <c r="J119" t="e">
        <f t="shared" si="4"/>
        <v>#N/A</v>
      </c>
    </row>
    <row r="120" spans="1:10">
      <c r="A120" s="31" t="s">
        <v>264</v>
      </c>
      <c r="B120" s="32" t="s">
        <v>603</v>
      </c>
      <c r="C120" s="250" t="s">
        <v>264</v>
      </c>
      <c r="D120" s="254">
        <f>VTimeSer!AS119</f>
        <v>9.0988756857072115</v>
      </c>
      <c r="E120" s="251">
        <f>RTimeSer!T120</f>
        <v>0.63202190563119964</v>
      </c>
      <c r="F120" s="251">
        <f>VTimeSer!S119</f>
        <v>0.25344005072901193</v>
      </c>
      <c r="G120" s="165">
        <f>RTimeSer!CP120</f>
        <v>6.3565785874647451E-2</v>
      </c>
      <c r="H120" s="165">
        <f>VTimeSer!CO119</f>
        <v>4.6445397157239998E-2</v>
      </c>
      <c r="I120" s="165">
        <f t="shared" si="3"/>
        <v>0.11001118303188745</v>
      </c>
      <c r="J120" t="b">
        <f t="shared" si="4"/>
        <v>1</v>
      </c>
    </row>
    <row r="121" spans="1:10">
      <c r="A121" s="31" t="s">
        <v>266</v>
      </c>
      <c r="B121" s="32" t="s">
        <v>267</v>
      </c>
      <c r="C121" s="250" t="s">
        <v>266</v>
      </c>
      <c r="D121" s="254">
        <f>VTimeSer!AS120</f>
        <v>8.1127887882876433</v>
      </c>
      <c r="E121" s="251">
        <f>RTimeSer!T121</f>
        <v>0.60887429961699868</v>
      </c>
      <c r="F121" s="251">
        <f>VTimeSer!S120</f>
        <v>0.38047089422972236</v>
      </c>
      <c r="G121" s="165">
        <f>RTimeSer!CP121</f>
        <v>0.12275643579498041</v>
      </c>
      <c r="H121" s="165">
        <f>VTimeSer!CO120</f>
        <v>-5.6428421395833261E-3</v>
      </c>
      <c r="I121" s="165">
        <f t="shared" si="3"/>
        <v>0.11711359365539709</v>
      </c>
      <c r="J121" t="b">
        <f t="shared" si="4"/>
        <v>1</v>
      </c>
    </row>
    <row r="122" spans="1:10">
      <c r="A122" s="31" t="s">
        <v>268</v>
      </c>
      <c r="B122" s="32" t="s">
        <v>269</v>
      </c>
      <c r="C122" s="250" t="s">
        <v>268</v>
      </c>
      <c r="D122" s="254">
        <f>VTimeSer!AS121</f>
        <v>9.245488628086612</v>
      </c>
      <c r="E122" s="251">
        <f>RTimeSer!T122</f>
        <v>0.64083579615833874</v>
      </c>
      <c r="F122" s="251">
        <f>VTimeSer!S121</f>
        <v>0.23743929593112648</v>
      </c>
      <c r="G122" s="165">
        <f>RTimeSer!CP122</f>
        <v>6.013749571310667E-2</v>
      </c>
      <c r="H122" s="165">
        <f>VTimeSer!CO121</f>
        <v>5.1303568334291033E-2</v>
      </c>
      <c r="I122" s="165">
        <f t="shared" si="3"/>
        <v>0.1114410640473977</v>
      </c>
      <c r="J122" t="b">
        <f t="shared" si="4"/>
        <v>1</v>
      </c>
    </row>
    <row r="123" spans="1:10">
      <c r="A123" s="31" t="s">
        <v>270</v>
      </c>
      <c r="B123" s="32" t="s">
        <v>271</v>
      </c>
      <c r="C123" s="250" t="s">
        <v>270</v>
      </c>
      <c r="D123" s="254">
        <f>VTimeSer!AS122</f>
        <v>8.3446532897854961</v>
      </c>
      <c r="E123" s="251">
        <f>RTimeSer!T123</f>
        <v>0.52470890322725972</v>
      </c>
      <c r="F123" s="251">
        <f>VTimeSer!S122</f>
        <v>0.39938283123129464</v>
      </c>
      <c r="G123" s="165">
        <f>RTimeSer!CP123</f>
        <v>1.9230353530170774E-2</v>
      </c>
      <c r="H123" s="165">
        <f>VTimeSer!CO122</f>
        <v>-4.2176481254992348E-2</v>
      </c>
      <c r="I123" s="165">
        <f t="shared" si="3"/>
        <v>-2.2946127724821574E-2</v>
      </c>
      <c r="J123" t="b">
        <f t="shared" si="4"/>
        <v>1</v>
      </c>
    </row>
    <row r="124" spans="1:10">
      <c r="A124" s="31" t="s">
        <v>272</v>
      </c>
      <c r="B124" s="32" t="s">
        <v>273</v>
      </c>
      <c r="C124" s="250" t="s">
        <v>272</v>
      </c>
      <c r="D124" s="254">
        <f>VTimeSer!AS123</f>
        <v>6.7369384615025849</v>
      </c>
      <c r="E124" s="251" t="e">
        <f>RTimeSer!T124</f>
        <v>#N/A</v>
      </c>
      <c r="F124" s="251">
        <f>VTimeSer!S123</f>
        <v>0.54953056703110981</v>
      </c>
      <c r="G124" s="165" t="e">
        <f>RTimeSer!CP124</f>
        <v>#N/A</v>
      </c>
      <c r="H124" s="165">
        <f>VTimeSer!CO123</f>
        <v>-7.0137890105306244E-2</v>
      </c>
      <c r="I124" s="165" t="e">
        <f t="shared" si="3"/>
        <v>#N/A</v>
      </c>
      <c r="J124" t="e">
        <f t="shared" si="4"/>
        <v>#N/A</v>
      </c>
    </row>
    <row r="125" spans="1:10">
      <c r="A125" s="31" t="s">
        <v>274</v>
      </c>
      <c r="B125" s="32" t="s">
        <v>275</v>
      </c>
      <c r="C125" s="250" t="s">
        <v>274</v>
      </c>
      <c r="D125" s="254">
        <f>VTimeSer!AS124</f>
        <v>7.1608005754662143</v>
      </c>
      <c r="E125" s="251" t="e">
        <f>RTimeSer!T125</f>
        <v>#N/A</v>
      </c>
      <c r="F125" s="251">
        <f>VTimeSer!S124</f>
        <v>0.42629246972078505</v>
      </c>
      <c r="G125" s="165" t="e">
        <f>RTimeSer!CP125</f>
        <v>#N/A</v>
      </c>
      <c r="H125" s="165">
        <f>VTimeSer!CO124</f>
        <v>2.0886686543782673E-2</v>
      </c>
      <c r="I125" s="165" t="e">
        <f t="shared" si="3"/>
        <v>#N/A</v>
      </c>
      <c r="J125" t="e">
        <f t="shared" si="4"/>
        <v>#N/A</v>
      </c>
    </row>
    <row r="126" spans="1:10">
      <c r="A126" s="31" t="s">
        <v>276</v>
      </c>
      <c r="B126" s="32" t="s">
        <v>277</v>
      </c>
      <c r="C126" s="250" t="s">
        <v>276</v>
      </c>
      <c r="D126" s="254">
        <f>VTimeSer!AS125</f>
        <v>8.6929945660418184</v>
      </c>
      <c r="E126" s="251">
        <f>RTimeSer!T126</f>
        <v>0.58337974890219235</v>
      </c>
      <c r="F126" s="251">
        <f>VTimeSer!S125</f>
        <v>0.45082389589482524</v>
      </c>
      <c r="G126" s="165">
        <f>RTimeSer!CP126</f>
        <v>4.8814702637700491E-2</v>
      </c>
      <c r="H126" s="165">
        <f>VTimeSer!CO125</f>
        <v>-0.12009148291400346</v>
      </c>
      <c r="I126" s="165">
        <f t="shared" si="3"/>
        <v>-7.1276780276302965E-2</v>
      </c>
      <c r="J126" t="b">
        <f t="shared" si="4"/>
        <v>0</v>
      </c>
    </row>
    <row r="127" spans="1:10">
      <c r="A127" s="31" t="s">
        <v>278</v>
      </c>
      <c r="B127" s="32" t="s">
        <v>279</v>
      </c>
      <c r="C127" s="250" t="s">
        <v>278</v>
      </c>
      <c r="D127" s="254">
        <f>VTimeSer!AS126</f>
        <v>0</v>
      </c>
      <c r="E127" s="251" t="e">
        <f>RTimeSer!T127</f>
        <v>#N/A</v>
      </c>
      <c r="F127" s="251">
        <f>VTimeSer!S126</f>
        <v>0.42235328380218123</v>
      </c>
      <c r="G127" s="165" t="e">
        <f>RTimeSer!CP127</f>
        <v>#N/A</v>
      </c>
      <c r="H127" s="165">
        <f>VTimeSer!CO126</f>
        <v>0.56904671619781877</v>
      </c>
      <c r="I127" s="165" t="e">
        <f t="shared" ref="I127:I128" si="7">G127+H127</f>
        <v>#N/A</v>
      </c>
      <c r="J127" t="e">
        <f t="shared" si="4"/>
        <v>#N/A</v>
      </c>
    </row>
    <row r="128" spans="1:10">
      <c r="A128" s="31" t="s">
        <v>280</v>
      </c>
      <c r="B128" s="32" t="s">
        <v>281</v>
      </c>
      <c r="C128" s="250" t="s">
        <v>280</v>
      </c>
      <c r="D128" s="254">
        <f>VTimeSer!AS127</f>
        <v>6.9716420935172909</v>
      </c>
      <c r="E128" s="251">
        <f>RTimeSer!T128</f>
        <v>0.40362894945780192</v>
      </c>
      <c r="F128" s="251">
        <f>VTimeSer!S127</f>
        <v>0.44547521516249072</v>
      </c>
      <c r="G128" s="165">
        <f>RTimeSer!CP128</f>
        <v>1.279683464910808E-2</v>
      </c>
      <c r="H128" s="165">
        <f>VTimeSer!CO127</f>
        <v>1.6079985730195145E-2</v>
      </c>
      <c r="I128" s="165">
        <f t="shared" si="7"/>
        <v>2.8876820379303225E-2</v>
      </c>
      <c r="J128" t="b">
        <f t="shared" si="4"/>
        <v>0</v>
      </c>
    </row>
    <row r="129" spans="1:10">
      <c r="A129" s="31" t="s">
        <v>282</v>
      </c>
      <c r="B129" s="32" t="s">
        <v>283</v>
      </c>
      <c r="C129" s="250" t="s">
        <v>282</v>
      </c>
      <c r="D129" s="254">
        <f>VTimeSer!AS128</f>
        <v>10.519131486475919</v>
      </c>
      <c r="E129" s="251" t="e">
        <f>RTimeSer!T129</f>
        <v>#N/A</v>
      </c>
      <c r="F129" s="251">
        <f>VTimeSer!S128</f>
        <v>0.23396776927959209</v>
      </c>
      <c r="G129" s="165" t="e">
        <f>RTimeSer!CP129</f>
        <v>#N/A</v>
      </c>
      <c r="H129" s="165">
        <f>VTimeSer!CO128</f>
        <v>-4.2021762251761935E-2</v>
      </c>
      <c r="I129" s="165" t="e">
        <f t="shared" si="3"/>
        <v>#N/A</v>
      </c>
      <c r="J129" t="e">
        <f t="shared" si="4"/>
        <v>#N/A</v>
      </c>
    </row>
    <row r="130" spans="1:10">
      <c r="A130" s="31" t="s">
        <v>284</v>
      </c>
      <c r="B130" s="32" t="s">
        <v>285</v>
      </c>
      <c r="C130" s="250" t="s">
        <v>284</v>
      </c>
      <c r="D130" s="254">
        <f>VTimeSer!AS129</f>
        <v>10.131272852674707</v>
      </c>
      <c r="E130" s="251">
        <f>RTimeSer!T130</f>
        <v>0.84026177678845571</v>
      </c>
      <c r="F130" s="251">
        <f>VTimeSer!S129</f>
        <v>0.21362154870868352</v>
      </c>
      <c r="G130" s="165">
        <f>RTimeSer!CP130</f>
        <v>0.18560049359011765</v>
      </c>
      <c r="H130" s="165">
        <f>VTimeSer!CO129</f>
        <v>7.8017144880387079E-3</v>
      </c>
      <c r="I130" s="165">
        <f t="shared" si="3"/>
        <v>0.19340220807815636</v>
      </c>
      <c r="J130" t="b">
        <f t="shared" si="4"/>
        <v>0</v>
      </c>
    </row>
    <row r="131" spans="1:10">
      <c r="A131" s="31" t="s">
        <v>286</v>
      </c>
      <c r="B131" s="32" t="s">
        <v>287</v>
      </c>
      <c r="C131" s="250" t="s">
        <v>286</v>
      </c>
      <c r="D131" s="254">
        <f>VTimeSer!AS130</f>
        <v>7.8040182885076259</v>
      </c>
      <c r="E131" s="251" t="e">
        <f>RTimeSer!T131</f>
        <v>#N/A</v>
      </c>
      <c r="F131" s="251">
        <f>VTimeSer!S130</f>
        <v>0.30857776177853163</v>
      </c>
      <c r="G131" s="165" t="e">
        <f>RTimeSer!CP131</f>
        <v>#N/A</v>
      </c>
      <c r="H131" s="165">
        <f>VTimeSer!CO130</f>
        <v>8.971684829488874E-2</v>
      </c>
      <c r="I131" s="165" t="e">
        <f t="shared" si="3"/>
        <v>#N/A</v>
      </c>
      <c r="J131" t="e">
        <f t="shared" si="4"/>
        <v>#N/A</v>
      </c>
    </row>
    <row r="132" spans="1:10">
      <c r="A132" s="31" t="s">
        <v>288</v>
      </c>
      <c r="B132" s="32" t="s">
        <v>289</v>
      </c>
      <c r="C132" s="250" t="s">
        <v>288</v>
      </c>
      <c r="D132" s="254">
        <f>VTimeSer!AS131</f>
        <v>7.1555850790302964</v>
      </c>
      <c r="E132" s="251">
        <f>RTimeSer!T132</f>
        <v>0.414602375131569</v>
      </c>
      <c r="F132" s="251">
        <f>VTimeSer!S131</f>
        <v>0.53783477394246382</v>
      </c>
      <c r="G132" s="165">
        <f>RTimeSer!CP132</f>
        <v>8.4110210325392676E-3</v>
      </c>
      <c r="H132" s="165">
        <f>VTimeSer!CO131</f>
        <v>-9.025923994876639E-2</v>
      </c>
      <c r="I132" s="165">
        <f t="shared" si="3"/>
        <v>-8.1848218916227122E-2</v>
      </c>
      <c r="J132" t="b">
        <f t="shared" si="4"/>
        <v>0</v>
      </c>
    </row>
    <row r="133" spans="1:10">
      <c r="A133" s="31" t="s">
        <v>290</v>
      </c>
      <c r="B133" s="32" t="s">
        <v>291</v>
      </c>
      <c r="C133" s="250" t="s">
        <v>290</v>
      </c>
      <c r="D133" s="254">
        <f>VTimeSer!AS132</f>
        <v>7.6281038216435944</v>
      </c>
      <c r="E133" s="251">
        <f>RTimeSer!T133</f>
        <v>0.42601022675525935</v>
      </c>
      <c r="F133" s="251">
        <f>VTimeSer!S132</f>
        <v>0.47671061465062831</v>
      </c>
      <c r="G133" s="165">
        <f>RTimeSer!CP133</f>
        <v>-1.963644235198081E-2</v>
      </c>
      <c r="H133" s="165">
        <f>VTimeSer!CO132</f>
        <v>-6.5046505095541496E-2</v>
      </c>
      <c r="I133" s="165">
        <f t="shared" si="3"/>
        <v>-8.4682947447522305E-2</v>
      </c>
      <c r="J133" t="b">
        <f t="shared" si="4"/>
        <v>0</v>
      </c>
    </row>
    <row r="134" spans="1:10">
      <c r="A134" s="31" t="s">
        <v>292</v>
      </c>
      <c r="B134" s="32" t="s">
        <v>293</v>
      </c>
      <c r="C134" s="250" t="s">
        <v>292</v>
      </c>
      <c r="D134" s="254">
        <f>VTimeSer!AS133</f>
        <v>10.789117300136175</v>
      </c>
      <c r="E134" s="251">
        <f>RTimeSer!T134</f>
        <v>0.77762417867160416</v>
      </c>
      <c r="F134" s="251">
        <f>VTimeSer!S133</f>
        <v>0.18382833478098914</v>
      </c>
      <c r="G134" s="165">
        <f>RTimeSer!CP134</f>
        <v>6.803288411023356E-2</v>
      </c>
      <c r="H134" s="165">
        <f>VTimeSer!CO133</f>
        <v>-1.2401249591338481E-2</v>
      </c>
      <c r="I134" s="165">
        <f t="shared" si="3"/>
        <v>5.5631634518895079E-2</v>
      </c>
      <c r="J134" t="b">
        <f t="shared" si="4"/>
        <v>0</v>
      </c>
    </row>
    <row r="135" spans="1:10">
      <c r="A135" s="31" t="s">
        <v>294</v>
      </c>
      <c r="B135" s="32" t="s">
        <v>295</v>
      </c>
      <c r="C135" s="250" t="s">
        <v>294</v>
      </c>
      <c r="D135" s="254">
        <f>VTimeSer!AS134</f>
        <v>10.151148944239155</v>
      </c>
      <c r="E135" s="251">
        <f>RTimeSer!T135</f>
        <v>0.62673327736628426</v>
      </c>
      <c r="F135" s="251">
        <f>VTimeSer!S134</f>
        <v>0.28044027278264749</v>
      </c>
      <c r="G135" s="165">
        <f>RTimeSer!CP135</f>
        <v>-2.9587659477685269E-2</v>
      </c>
      <c r="H135" s="165">
        <f>VTimeSer!CO134</f>
        <v>-6.0527592544823317E-2</v>
      </c>
      <c r="I135" s="165">
        <f t="shared" ref="I135:I197" si="8">G135+H135</f>
        <v>-9.0115252022508585E-2</v>
      </c>
      <c r="J135" t="b">
        <f t="shared" ref="J135:J197" si="9">IF(E135&gt;=$E$2,IF(E135&lt;=$E$3,IF(F135&gt;=$F$2,IF(F135&lt;=$F$3,IF(G135&gt;=$G$2,IF(G135&lt;=$G$3,IF(H135&gt;=$H$2,IF(H135&lt;=$H$3,IF(D135&gt;=$D$2,IF(D135&lt;=$D$3,TRUE),FALSE),FALSE),FALSE),FALSE),FALSE),FALSE),FALSE),FALSE))</f>
        <v>0</v>
      </c>
    </row>
    <row r="136" spans="1:10">
      <c r="A136" s="31" t="s">
        <v>296</v>
      </c>
      <c r="B136" s="32" t="s">
        <v>297</v>
      </c>
      <c r="C136" s="250" t="s">
        <v>296</v>
      </c>
      <c r="D136" s="254">
        <f>VTimeSer!AS135</f>
        <v>7.7897306762587535</v>
      </c>
      <c r="E136" s="251" t="e">
        <f>RTimeSer!T136</f>
        <v>#N/A</v>
      </c>
      <c r="F136" s="251">
        <f>VTimeSer!S135</f>
        <v>0.39079256312617378</v>
      </c>
      <c r="G136" s="165" t="e">
        <f>RTimeSer!CP136</f>
        <v>#N/A</v>
      </c>
      <c r="H136" s="165">
        <f>VTimeSer!CO135</f>
        <v>8.5879054781609621E-3</v>
      </c>
      <c r="I136" s="165" t="e">
        <f t="shared" si="8"/>
        <v>#N/A</v>
      </c>
      <c r="J136" t="e">
        <f t="shared" si="9"/>
        <v>#N/A</v>
      </c>
    </row>
    <row r="137" spans="1:10">
      <c r="A137" s="31" t="s">
        <v>298</v>
      </c>
      <c r="B137" s="32" t="s">
        <v>299</v>
      </c>
      <c r="C137" s="250" t="s">
        <v>298</v>
      </c>
      <c r="D137" s="254">
        <f>VTimeSer!AS136</f>
        <v>9.0599168740209617</v>
      </c>
      <c r="E137" s="251" t="e">
        <f>RTimeSer!T137</f>
        <v>#N/A</v>
      </c>
      <c r="F137" s="251">
        <f>VTimeSer!S136</f>
        <v>0.39409459682320386</v>
      </c>
      <c r="G137" s="165" t="e">
        <f>RTimeSer!CP137</f>
        <v>#N/A</v>
      </c>
      <c r="H137" s="165">
        <f>VTimeSer!CO136</f>
        <v>-9.1248279248797026E-2</v>
      </c>
      <c r="I137" s="165" t="e">
        <f t="shared" si="8"/>
        <v>#N/A</v>
      </c>
      <c r="J137" t="e">
        <f t="shared" si="9"/>
        <v>#N/A</v>
      </c>
    </row>
    <row r="138" spans="1:10">
      <c r="A138" s="31" t="s">
        <v>300</v>
      </c>
      <c r="B138" s="32" t="s">
        <v>301</v>
      </c>
      <c r="C138" s="250" t="s">
        <v>300</v>
      </c>
      <c r="D138" s="254">
        <f>VTimeSer!AS137</f>
        <v>9.4157651721604978</v>
      </c>
      <c r="E138" s="251" t="e">
        <f>RTimeSer!T138</f>
        <v>#N/A</v>
      </c>
      <c r="F138" s="251">
        <f>VTimeSer!S137</f>
        <v>0.32701887608559499</v>
      </c>
      <c r="G138" s="165" t="e">
        <f>RTimeSer!CP138</f>
        <v>#N/A</v>
      </c>
      <c r="H138" s="165">
        <f>VTimeSer!CO137</f>
        <v>-5.1217029169792871E-2</v>
      </c>
      <c r="I138" s="165" t="e">
        <f t="shared" si="8"/>
        <v>#N/A</v>
      </c>
      <c r="J138" t="e">
        <f t="shared" si="9"/>
        <v>#N/A</v>
      </c>
    </row>
    <row r="139" spans="1:10">
      <c r="A139" s="31" t="s">
        <v>302</v>
      </c>
      <c r="B139" s="32" t="s">
        <v>303</v>
      </c>
      <c r="C139" s="250" t="s">
        <v>302</v>
      </c>
      <c r="D139" s="254">
        <f>VTimeSer!AS138</f>
        <v>7.6249624960503386</v>
      </c>
      <c r="E139" s="251">
        <f>RTimeSer!T139</f>
        <v>0.43077679553075221</v>
      </c>
      <c r="F139" s="251">
        <f>VTimeSer!S138</f>
        <v>0.48580049704594858</v>
      </c>
      <c r="G139" s="165">
        <f>RTimeSer!CP139</f>
        <v>-1.4607572889451026E-2</v>
      </c>
      <c r="H139" s="165">
        <f>VTimeSer!CO138</f>
        <v>-7.3897646745774315E-2</v>
      </c>
      <c r="I139" s="165">
        <f t="shared" si="8"/>
        <v>-8.8505219635225341E-2</v>
      </c>
      <c r="J139" t="b">
        <f t="shared" si="9"/>
        <v>0</v>
      </c>
    </row>
    <row r="140" spans="1:10">
      <c r="A140" s="31" t="s">
        <v>304</v>
      </c>
      <c r="B140" s="32" t="s">
        <v>305</v>
      </c>
      <c r="C140" s="250" t="s">
        <v>304</v>
      </c>
      <c r="D140" s="254">
        <f>VTimeSer!AS139</f>
        <v>8.3194002494745618</v>
      </c>
      <c r="E140" s="251" t="e">
        <f>RTimeSer!T140</f>
        <v>#N/A</v>
      </c>
      <c r="F140" s="251">
        <f>VTimeSer!S139</f>
        <v>0.3147455326005974</v>
      </c>
      <c r="G140" s="165" t="e">
        <f>RTimeSer!CP140</f>
        <v>#N/A</v>
      </c>
      <c r="H140" s="165">
        <f>VTimeSer!CO139</f>
        <v>4.4380048439335906E-2</v>
      </c>
      <c r="I140" s="165" t="e">
        <f t="shared" si="8"/>
        <v>#N/A</v>
      </c>
      <c r="J140" t="e">
        <f t="shared" si="9"/>
        <v>#N/A</v>
      </c>
    </row>
    <row r="141" spans="1:10">
      <c r="A141" s="31" t="s">
        <v>306</v>
      </c>
      <c r="B141" s="32" t="s">
        <v>307</v>
      </c>
      <c r="C141" s="250" t="s">
        <v>306</v>
      </c>
      <c r="D141" s="254">
        <f>VTimeSer!AS140</f>
        <v>8.9954129544583683</v>
      </c>
      <c r="E141" s="251">
        <f>RTimeSer!T141</f>
        <v>0.60099580342364012</v>
      </c>
      <c r="F141" s="251">
        <f>VTimeSer!S140</f>
        <v>0.32943076572529634</v>
      </c>
      <c r="G141" s="165">
        <f>RTimeSer!CP141</f>
        <v>4.1178821726366333E-2</v>
      </c>
      <c r="H141" s="165">
        <f>VTimeSer!CO140</f>
        <v>-2.1682150264132394E-2</v>
      </c>
      <c r="I141" s="165">
        <f t="shared" si="8"/>
        <v>1.9496671462233939E-2</v>
      </c>
      <c r="J141" t="b">
        <f t="shared" si="9"/>
        <v>1</v>
      </c>
    </row>
    <row r="142" spans="1:10">
      <c r="A142" s="31" t="s">
        <v>308</v>
      </c>
      <c r="B142" s="32" t="s">
        <v>309</v>
      </c>
      <c r="C142" s="250" t="s">
        <v>308</v>
      </c>
      <c r="D142" s="254">
        <f>VTimeSer!AS141</f>
        <v>8.0992169795255702</v>
      </c>
      <c r="E142" s="251" t="e">
        <f>RTimeSer!T142</f>
        <v>#N/A</v>
      </c>
      <c r="F142" s="251">
        <f>VTimeSer!S141</f>
        <v>0.30539480717256712</v>
      </c>
      <c r="G142" s="165" t="e">
        <f>RTimeSer!CP142</f>
        <v>#N/A</v>
      </c>
      <c r="H142" s="165">
        <f>VTimeSer!CO141</f>
        <v>7.0464702383489508E-2</v>
      </c>
      <c r="I142" s="165" t="e">
        <f t="shared" si="8"/>
        <v>#N/A</v>
      </c>
      <c r="J142" t="e">
        <f t="shared" si="9"/>
        <v>#N/A</v>
      </c>
    </row>
    <row r="143" spans="1:10">
      <c r="A143" s="31" t="s">
        <v>310</v>
      </c>
      <c r="B143" s="32" t="s">
        <v>311</v>
      </c>
      <c r="C143" s="250" t="s">
        <v>310</v>
      </c>
      <c r="D143" s="254">
        <f>VTimeSer!AS142</f>
        <v>9.7648287752056007</v>
      </c>
      <c r="E143" s="251">
        <f>RTimeSer!T143</f>
        <v>0.71115557250841899</v>
      </c>
      <c r="F143" s="251">
        <f>VTimeSer!S142</f>
        <v>0.18079395065568957</v>
      </c>
      <c r="G143" s="165">
        <f>RTimeSer!CP143</f>
        <v>8.7092369778751344E-2</v>
      </c>
      <c r="H143" s="165">
        <f>VTimeSer!CO142</f>
        <v>6.8479062428684762E-2</v>
      </c>
      <c r="I143" s="165">
        <f t="shared" si="8"/>
        <v>0.15557143220743611</v>
      </c>
      <c r="J143" t="b">
        <f t="shared" si="9"/>
        <v>0</v>
      </c>
    </row>
    <row r="144" spans="1:10">
      <c r="A144" s="31" t="s">
        <v>312</v>
      </c>
      <c r="B144" s="32" t="s">
        <v>313</v>
      </c>
      <c r="C144" s="250" t="s">
        <v>312</v>
      </c>
      <c r="D144" s="254">
        <f>VTimeSer!AS143</f>
        <v>9.9828296562618775</v>
      </c>
      <c r="E144" s="251">
        <f>RTimeSer!T144</f>
        <v>0.71218172349979725</v>
      </c>
      <c r="F144" s="251">
        <f>VTimeSer!S143</f>
        <v>0.24666062768005362</v>
      </c>
      <c r="G144" s="165">
        <f>RTimeSer!CP144</f>
        <v>6.9915447201930436E-2</v>
      </c>
      <c r="H144" s="165">
        <f>VTimeSer!CO143</f>
        <v>-1.3955681555956306E-2</v>
      </c>
      <c r="I144" s="165">
        <f t="shared" si="8"/>
        <v>5.595976564597413E-2</v>
      </c>
      <c r="J144" t="b">
        <f t="shared" si="9"/>
        <v>0</v>
      </c>
    </row>
    <row r="145" spans="1:10">
      <c r="A145" s="31" t="s">
        <v>314</v>
      </c>
      <c r="B145" s="32" t="s">
        <v>315</v>
      </c>
      <c r="C145" s="250" t="s">
        <v>314</v>
      </c>
      <c r="D145" s="254">
        <f>VTimeSer!AS144</f>
        <v>11.355325142795735</v>
      </c>
      <c r="E145" s="251">
        <f>RTimeSer!T145</f>
        <v>0.63557266480348773</v>
      </c>
      <c r="F145" s="251">
        <f>VTimeSer!S144</f>
        <v>0.28367499046027328</v>
      </c>
      <c r="G145" s="165">
        <f>RTimeSer!CP145</f>
        <v>-0.12129698461995619</v>
      </c>
      <c r="H145" s="165">
        <f>VTimeSer!CO144</f>
        <v>-0.15527970131274921</v>
      </c>
      <c r="I145" s="165">
        <f t="shared" si="8"/>
        <v>-0.2765766859327054</v>
      </c>
      <c r="J145" t="b">
        <f t="shared" si="9"/>
        <v>0</v>
      </c>
    </row>
    <row r="146" spans="1:10">
      <c r="A146" s="31" t="s">
        <v>316</v>
      </c>
      <c r="B146" s="32" t="s">
        <v>317</v>
      </c>
      <c r="C146" s="250" t="s">
        <v>316</v>
      </c>
      <c r="D146" s="254">
        <f>VTimeSer!AS145</f>
        <v>9.410828417721584</v>
      </c>
      <c r="E146" s="251">
        <f>RTimeSer!T146</f>
        <v>0.68239497144555128</v>
      </c>
      <c r="F146" s="251">
        <f>VTimeSer!S145</f>
        <v>0.22967936402893444</v>
      </c>
      <c r="G146" s="165">
        <f>RTimeSer!CP146</f>
        <v>8.7890798565798955E-2</v>
      </c>
      <c r="H146" s="165">
        <f>VTimeSer!CO145</f>
        <v>4.6497676224225154E-2</v>
      </c>
      <c r="I146" s="165">
        <f t="shared" si="8"/>
        <v>0.13438847479002411</v>
      </c>
      <c r="J146" t="b">
        <f t="shared" si="9"/>
        <v>1</v>
      </c>
    </row>
    <row r="147" spans="1:10">
      <c r="A147" s="31" t="s">
        <v>318</v>
      </c>
      <c r="B147" s="32" t="s">
        <v>319</v>
      </c>
      <c r="C147" s="250" t="s">
        <v>318</v>
      </c>
      <c r="D147" s="254">
        <f>VTimeSer!AS146</f>
        <v>9.571264791943026</v>
      </c>
      <c r="E147" s="251" t="e">
        <f>RTimeSer!T147</f>
        <v>#N/A</v>
      </c>
      <c r="F147" s="251">
        <f>VTimeSer!S146</f>
        <v>0.28553958791522771</v>
      </c>
      <c r="G147" s="165" t="e">
        <f>RTimeSer!CP147</f>
        <v>#N/A</v>
      </c>
      <c r="H147" s="165">
        <f>VTimeSer!CO146</f>
        <v>-2.1555712102897751E-2</v>
      </c>
      <c r="I147" s="165" t="e">
        <f t="shared" si="8"/>
        <v>#N/A</v>
      </c>
      <c r="J147" t="e">
        <f t="shared" si="9"/>
        <v>#N/A</v>
      </c>
    </row>
    <row r="148" spans="1:10">
      <c r="A148" s="31" t="s">
        <v>320</v>
      </c>
      <c r="B148" s="32" t="s">
        <v>321</v>
      </c>
      <c r="C148" s="250" t="s">
        <v>320</v>
      </c>
      <c r="D148" s="254">
        <f>VTimeSer!AS147</f>
        <v>6.9760079321899378</v>
      </c>
      <c r="E148" s="251">
        <f>RTimeSer!T148</f>
        <v>0.47735837426000677</v>
      </c>
      <c r="F148" s="251">
        <f>VTimeSer!S147</f>
        <v>0.51373496843875743</v>
      </c>
      <c r="G148" s="165">
        <f>RTimeSer!CP148</f>
        <v>8.6161711922147E-2</v>
      </c>
      <c r="H148" s="165">
        <f>VTimeSer!CO147</f>
        <v>-5.2511571285192793E-2</v>
      </c>
      <c r="I148" s="165">
        <f t="shared" si="8"/>
        <v>3.3650140636954207E-2</v>
      </c>
      <c r="J148" t="b">
        <f t="shared" si="9"/>
        <v>0</v>
      </c>
    </row>
    <row r="149" spans="1:10">
      <c r="A149" s="31" t="s">
        <v>322</v>
      </c>
      <c r="B149" s="32" t="s">
        <v>323</v>
      </c>
      <c r="C149" s="250" t="s">
        <v>322</v>
      </c>
      <c r="D149" s="254">
        <f>VTimeSer!AS148</f>
        <v>9.5034261869329075</v>
      </c>
      <c r="E149" s="251" t="e">
        <f>RTimeSer!T149</f>
        <v>#N/A</v>
      </c>
      <c r="F149" s="251">
        <f>VTimeSer!S148</f>
        <v>0.35512964589039764</v>
      </c>
      <c r="G149" s="165" t="e">
        <f>RTimeSer!CP149</f>
        <v>#N/A</v>
      </c>
      <c r="H149" s="165">
        <f>VTimeSer!CO148</f>
        <v>-8.5990036097298606E-2</v>
      </c>
      <c r="I149" s="165" t="e">
        <f t="shared" si="8"/>
        <v>#N/A</v>
      </c>
      <c r="J149" t="e">
        <f t="shared" si="9"/>
        <v>#N/A</v>
      </c>
    </row>
    <row r="150" spans="1:10">
      <c r="A150" s="31" t="s">
        <v>324</v>
      </c>
      <c r="B150" s="32" t="s">
        <v>325</v>
      </c>
      <c r="C150" s="250" t="s">
        <v>324</v>
      </c>
      <c r="D150" s="254">
        <f>VTimeSer!AS149</f>
        <v>9.0833762720139415</v>
      </c>
      <c r="E150" s="251">
        <f>RTimeSer!T150</f>
        <v>0.67193516960476118</v>
      </c>
      <c r="F150" s="251">
        <f>VTimeSer!S149</f>
        <v>0.3606603441824881</v>
      </c>
      <c r="G150" s="165">
        <f>RTimeSer!CP150</f>
        <v>0.10477325089159706</v>
      </c>
      <c r="H150" s="165">
        <f>VTimeSer!CO149</f>
        <v>-5.9596940855547731E-2</v>
      </c>
      <c r="I150" s="165">
        <f t="shared" si="8"/>
        <v>4.5176310036049327E-2</v>
      </c>
      <c r="J150" t="b">
        <f t="shared" si="9"/>
        <v>1</v>
      </c>
    </row>
    <row r="151" spans="1:10">
      <c r="A151" s="31" t="s">
        <v>326</v>
      </c>
      <c r="B151" s="32" t="s">
        <v>327</v>
      </c>
      <c r="C151" s="250" t="s">
        <v>326</v>
      </c>
      <c r="D151" s="254">
        <f>VTimeSer!AS150</f>
        <v>9.0665687492778133</v>
      </c>
      <c r="E151" s="251">
        <f>RTimeSer!T151</f>
        <v>0.69889519109338927</v>
      </c>
      <c r="F151" s="251">
        <f>VTimeSer!S150</f>
        <v>0.33491945945117158</v>
      </c>
      <c r="G151" s="165">
        <f>RTimeSer!CP151</f>
        <v>0.13313670052869186</v>
      </c>
      <c r="H151" s="165">
        <f>VTimeSer!CO150</f>
        <v>-3.2578684396285473E-2</v>
      </c>
      <c r="I151" s="165">
        <f t="shared" si="8"/>
        <v>0.10055801613240639</v>
      </c>
      <c r="J151" t="b">
        <f t="shared" si="9"/>
        <v>1</v>
      </c>
    </row>
    <row r="152" spans="1:10">
      <c r="A152" s="31" t="s">
        <v>328</v>
      </c>
      <c r="B152" s="32" t="s">
        <v>329</v>
      </c>
      <c r="C152" s="250" t="s">
        <v>328</v>
      </c>
      <c r="D152" s="254">
        <f>VTimeSer!AS151</f>
        <v>8.3282523154052424</v>
      </c>
      <c r="E152" s="251">
        <f>RTimeSer!T152</f>
        <v>0.59036906487922758</v>
      </c>
      <c r="F152" s="251">
        <f>VTimeSer!S151</f>
        <v>0.39443023862758664</v>
      </c>
      <c r="G152" s="165">
        <f>RTimeSer!CP152</f>
        <v>8.625999654288985E-2</v>
      </c>
      <c r="H152" s="165">
        <f>VTimeSer!CO151</f>
        <v>-3.5977414598385105E-2</v>
      </c>
      <c r="I152" s="165">
        <f t="shared" si="8"/>
        <v>5.0282581944504745E-2</v>
      </c>
      <c r="J152" t="b">
        <f t="shared" si="9"/>
        <v>1</v>
      </c>
    </row>
    <row r="153" spans="1:10">
      <c r="A153" s="31" t="s">
        <v>330</v>
      </c>
      <c r="B153" s="32" t="s">
        <v>331</v>
      </c>
      <c r="C153" s="250" t="s">
        <v>330</v>
      </c>
      <c r="D153" s="254">
        <f>VTimeSer!AS152</f>
        <v>10.519173959937442</v>
      </c>
      <c r="E153" s="251" t="e">
        <f>RTimeSer!T153</f>
        <v>#N/A</v>
      </c>
      <c r="F153" s="251">
        <f>VTimeSer!S152</f>
        <v>0.21828387620630985</v>
      </c>
      <c r="G153" s="165" t="e">
        <f>RTimeSer!CP153</f>
        <v>#N/A</v>
      </c>
      <c r="H153" s="165">
        <f>VTimeSer!CO152</f>
        <v>-2.6341097161555416E-2</v>
      </c>
      <c r="I153" s="165" t="e">
        <f t="shared" si="8"/>
        <v>#N/A</v>
      </c>
      <c r="J153" t="e">
        <f t="shared" si="9"/>
        <v>#N/A</v>
      </c>
    </row>
    <row r="154" spans="1:10">
      <c r="A154" s="31" t="s">
        <v>332</v>
      </c>
      <c r="B154" s="32" t="s">
        <v>333</v>
      </c>
      <c r="C154" s="250" t="s">
        <v>332</v>
      </c>
      <c r="D154" s="254">
        <f>VTimeSer!AS153</f>
        <v>7.4512019148811319</v>
      </c>
      <c r="E154" s="251" t="e">
        <f>RTimeSer!T154</f>
        <v>#N/A</v>
      </c>
      <c r="F154" s="251">
        <f>VTimeSer!S153</f>
        <v>0.42123631537279699</v>
      </c>
      <c r="G154" s="165" t="e">
        <f>RTimeSer!CP154</f>
        <v>#N/A</v>
      </c>
      <c r="H154" s="165">
        <f>VTimeSer!CO153</f>
        <v>3.8723390962369098E-3</v>
      </c>
      <c r="I154" s="165" t="e">
        <f t="shared" si="8"/>
        <v>#N/A</v>
      </c>
      <c r="J154" t="e">
        <f t="shared" si="9"/>
        <v>#N/A</v>
      </c>
    </row>
    <row r="155" spans="1:10">
      <c r="A155" s="31" t="s">
        <v>334</v>
      </c>
      <c r="B155" s="32" t="s">
        <v>335</v>
      </c>
      <c r="C155" s="250" t="s">
        <v>334</v>
      </c>
      <c r="D155" s="254">
        <f>VTimeSer!AS154</f>
        <v>9.9753319555236324</v>
      </c>
      <c r="E155" s="251">
        <f>RTimeSer!T155</f>
        <v>0.57774753300950155</v>
      </c>
      <c r="F155" s="251">
        <f>VTimeSer!S154</f>
        <v>0.32953745801913109</v>
      </c>
      <c r="G155" s="165">
        <f>RTimeSer!CP155</f>
        <v>-6.3892685276721761E-2</v>
      </c>
      <c r="H155" s="165">
        <f>VTimeSer!CO154</f>
        <v>-9.6262686638927175E-2</v>
      </c>
      <c r="I155" s="165">
        <f t="shared" si="8"/>
        <v>-0.16015537191564894</v>
      </c>
      <c r="J155" t="b">
        <f t="shared" si="9"/>
        <v>0</v>
      </c>
    </row>
    <row r="156" spans="1:10">
      <c r="A156" s="31" t="s">
        <v>336</v>
      </c>
      <c r="B156" s="32" t="s">
        <v>337</v>
      </c>
      <c r="C156" s="250" t="s">
        <v>336</v>
      </c>
      <c r="D156" s="254">
        <f>VTimeSer!AS155</f>
        <v>7.4239480584479765</v>
      </c>
      <c r="E156" s="251">
        <f>RTimeSer!T156</f>
        <v>0.48072610383344899</v>
      </c>
      <c r="F156" s="251">
        <f>VTimeSer!S155</f>
        <v>0.48522554176588789</v>
      </c>
      <c r="G156" s="165">
        <f>RTimeSer!CP156</f>
        <v>5.2126440953042918E-2</v>
      </c>
      <c r="H156" s="165">
        <f>VTimeSer!CO155</f>
        <v>-5.8045594207934148E-2</v>
      </c>
      <c r="I156" s="165">
        <f t="shared" si="8"/>
        <v>-5.9191532548912296E-3</v>
      </c>
      <c r="J156" t="b">
        <f t="shared" si="9"/>
        <v>0</v>
      </c>
    </row>
    <row r="157" spans="1:10">
      <c r="A157" s="31" t="s">
        <v>338</v>
      </c>
      <c r="B157" s="32" t="s">
        <v>339</v>
      </c>
      <c r="C157" s="250" t="s">
        <v>338</v>
      </c>
      <c r="D157" s="254">
        <f>VTimeSer!AS156</f>
        <v>9.2464727386457355</v>
      </c>
      <c r="E157" s="251" t="e">
        <f>RTimeSer!T157</f>
        <v>#N/A</v>
      </c>
      <c r="F157" s="251">
        <f>VTimeSer!S156</f>
        <v>0.23535343149690552</v>
      </c>
      <c r="G157" s="165" t="e">
        <f>RTimeSer!CP157</f>
        <v>#N/A</v>
      </c>
      <c r="H157" s="165">
        <f>VTimeSer!CO156</f>
        <v>5.3314640366018573E-2</v>
      </c>
      <c r="I157" s="165" t="e">
        <f t="shared" si="8"/>
        <v>#N/A</v>
      </c>
      <c r="J157" t="e">
        <f t="shared" si="9"/>
        <v>#N/A</v>
      </c>
    </row>
    <row r="158" spans="1:10">
      <c r="A158" s="31" t="s">
        <v>340</v>
      </c>
      <c r="B158" s="32" t="s">
        <v>341</v>
      </c>
      <c r="C158" s="250" t="s">
        <v>340</v>
      </c>
      <c r="D158" s="254">
        <f>VTimeSer!AS157</f>
        <v>9.7991667042889592</v>
      </c>
      <c r="E158" s="251">
        <f>RTimeSer!T158</f>
        <v>0.5680416130275604</v>
      </c>
      <c r="F158" s="251">
        <f>VTimeSer!S157</f>
        <v>0.31854817489678933</v>
      </c>
      <c r="G158" s="165">
        <f>RTimeSer!CP158</f>
        <v>-5.8888806780567737E-2</v>
      </c>
      <c r="H158" s="165">
        <f>VTimeSer!CO157</f>
        <v>-7.1884844422750227E-2</v>
      </c>
      <c r="I158" s="165">
        <f t="shared" si="8"/>
        <v>-0.13077365120331796</v>
      </c>
      <c r="J158" t="b">
        <f t="shared" si="9"/>
        <v>0</v>
      </c>
    </row>
    <row r="159" spans="1:10">
      <c r="A159" s="31" t="s">
        <v>342</v>
      </c>
      <c r="B159" s="32" t="s">
        <v>343</v>
      </c>
      <c r="C159" s="250" t="s">
        <v>342</v>
      </c>
      <c r="D159" s="254">
        <f>VTimeSer!AS158</f>
        <v>6.6332538967107961</v>
      </c>
      <c r="E159" s="251">
        <f>RTimeSer!T159</f>
        <v>0.41686970991053257</v>
      </c>
      <c r="F159" s="251">
        <f>VTimeSer!S158</f>
        <v>0.56364067741805968</v>
      </c>
      <c r="G159" s="165">
        <f>RTimeSer!CP159</f>
        <v>5.4293009535181069E-2</v>
      </c>
      <c r="H159" s="165">
        <f>VTimeSer!CO158</f>
        <v>-7.6367973568080227E-2</v>
      </c>
      <c r="I159" s="165">
        <f t="shared" si="8"/>
        <v>-2.2074964032899158E-2</v>
      </c>
      <c r="J159" t="b">
        <f t="shared" si="9"/>
        <v>0</v>
      </c>
    </row>
    <row r="160" spans="1:10">
      <c r="A160" s="31" t="s">
        <v>344</v>
      </c>
      <c r="B160" s="32" t="s">
        <v>345</v>
      </c>
      <c r="C160" s="250" t="s">
        <v>344</v>
      </c>
      <c r="D160" s="254">
        <f>VTimeSer!AS159</f>
        <v>10.770997608226404</v>
      </c>
      <c r="E160" s="251">
        <f>RTimeSer!T160</f>
        <v>0.80293596865870398</v>
      </c>
      <c r="F160" s="251">
        <f>VTimeSer!S159</f>
        <v>0.28910851018634487</v>
      </c>
      <c r="G160" s="165">
        <f>RTimeSer!CP160</f>
        <v>9.4857668371799209E-2</v>
      </c>
      <c r="H160" s="165">
        <f>VTimeSer!CO159</f>
        <v>-0.11630432841155158</v>
      </c>
      <c r="I160" s="165">
        <f t="shared" si="8"/>
        <v>-2.1446660039752374E-2</v>
      </c>
      <c r="J160" t="b">
        <f t="shared" si="9"/>
        <v>0</v>
      </c>
    </row>
    <row r="161" spans="1:10">
      <c r="A161" s="31" t="s">
        <v>346</v>
      </c>
      <c r="B161" s="32" t="s">
        <v>347</v>
      </c>
      <c r="C161" s="250" t="s">
        <v>346</v>
      </c>
      <c r="D161" s="254">
        <f>VTimeSer!AS160</f>
        <v>9.907503981034834</v>
      </c>
      <c r="E161" s="251">
        <f>RTimeSer!T161</f>
        <v>0.71811908652429435</v>
      </c>
      <c r="F161" s="251">
        <f>VTimeSer!S160</f>
        <v>0.21616921688342972</v>
      </c>
      <c r="G161" s="165">
        <f>RTimeSer!CP161</f>
        <v>8.2142504107885705E-2</v>
      </c>
      <c r="H161" s="165">
        <f>VTimeSer!CO160</f>
        <v>2.2260480557922846E-2</v>
      </c>
      <c r="I161" s="165">
        <f t="shared" si="8"/>
        <v>0.10440298466580855</v>
      </c>
      <c r="J161" t="b">
        <f t="shared" si="9"/>
        <v>0</v>
      </c>
    </row>
    <row r="162" spans="1:10">
      <c r="A162" s="31" t="s">
        <v>348</v>
      </c>
      <c r="B162" s="32" t="s">
        <v>349</v>
      </c>
      <c r="C162" s="250" t="s">
        <v>348</v>
      </c>
      <c r="D162" s="254">
        <f>VTimeSer!AS161</f>
        <v>10.155071420962104</v>
      </c>
      <c r="E162" s="251">
        <f>RTimeSer!T162</f>
        <v>0.72471156985865792</v>
      </c>
      <c r="F162" s="251">
        <f>VTimeSer!S161</f>
        <v>0.18766336833056815</v>
      </c>
      <c r="G162" s="165">
        <f>RTimeSer!CP162</f>
        <v>6.8063106208322233E-2</v>
      </c>
      <c r="H162" s="165">
        <f>VTimeSer!CO161</f>
        <v>3.1951203676311907E-2</v>
      </c>
      <c r="I162" s="165">
        <f t="shared" si="8"/>
        <v>0.10001430988463414</v>
      </c>
      <c r="J162" t="b">
        <f t="shared" si="9"/>
        <v>0</v>
      </c>
    </row>
    <row r="163" spans="1:10">
      <c r="A163" s="31" t="s">
        <v>350</v>
      </c>
      <c r="B163" s="32" t="s">
        <v>351</v>
      </c>
      <c r="C163" s="250" t="s">
        <v>350</v>
      </c>
      <c r="D163" s="254">
        <f>VTimeSer!AS162</f>
        <v>7.7240969663499488</v>
      </c>
      <c r="E163" s="251">
        <f>RTimeSer!T163</f>
        <v>0.47467773134476088</v>
      </c>
      <c r="F163" s="251">
        <f>VTimeSer!S162</f>
        <v>0.48885283554770659</v>
      </c>
      <c r="G163" s="165">
        <f>RTimeSer!CP163</f>
        <v>2.101563465454015E-2</v>
      </c>
      <c r="H163" s="165">
        <f>VTimeSer!CO162</f>
        <v>-8.448420499030268E-2</v>
      </c>
      <c r="I163" s="165">
        <f t="shared" si="8"/>
        <v>-6.3468570335762531E-2</v>
      </c>
      <c r="J163" t="b">
        <f t="shared" si="9"/>
        <v>0</v>
      </c>
    </row>
    <row r="164" spans="1:10">
      <c r="A164" s="31" t="s">
        <v>352</v>
      </c>
      <c r="B164" s="32" t="s">
        <v>353</v>
      </c>
      <c r="C164" s="250" t="s">
        <v>352</v>
      </c>
      <c r="D164" s="254">
        <f>VTimeSer!AS163</f>
        <v>6.4268314003860141</v>
      </c>
      <c r="E164" s="251" t="e">
        <f>RTimeSer!T164</f>
        <v>#N/A</v>
      </c>
      <c r="F164" s="251">
        <f>VTimeSer!S163</f>
        <v>0.5296514641722655</v>
      </c>
      <c r="G164" s="165" t="e">
        <f>RTimeSer!CP164</f>
        <v>#N/A</v>
      </c>
      <c r="H164" s="165">
        <f>VTimeSer!CO163</f>
        <v>-2.6690650601602584E-2</v>
      </c>
      <c r="I164" s="165" t="e">
        <f t="shared" si="8"/>
        <v>#N/A</v>
      </c>
      <c r="J164" t="e">
        <f t="shared" si="9"/>
        <v>#N/A</v>
      </c>
    </row>
    <row r="165" spans="1:10">
      <c r="A165" s="31" t="s">
        <v>354</v>
      </c>
      <c r="B165" s="32" t="s">
        <v>355</v>
      </c>
      <c r="C165" s="250" t="s">
        <v>354</v>
      </c>
      <c r="D165" s="254">
        <f>VTimeSer!AS164</f>
        <v>9.1601474437002253</v>
      </c>
      <c r="E165" s="251">
        <f>RTimeSer!T165</f>
        <v>0.62562082051212164</v>
      </c>
      <c r="F165" s="251">
        <f>VTimeSer!S164</f>
        <v>0.37738496516485198</v>
      </c>
      <c r="G165" s="165">
        <f>RTimeSer!CP165</f>
        <v>5.2048508963152829E-2</v>
      </c>
      <c r="H165" s="165">
        <f>VTimeSer!CO164</f>
        <v>-8.2156170886069191E-2</v>
      </c>
      <c r="I165" s="165">
        <f t="shared" si="8"/>
        <v>-3.0107661922916362E-2</v>
      </c>
      <c r="J165" t="b">
        <f t="shared" si="9"/>
        <v>1</v>
      </c>
    </row>
    <row r="166" spans="1:10">
      <c r="A166" s="31" t="s">
        <v>356</v>
      </c>
      <c r="B166" s="32" t="s">
        <v>357</v>
      </c>
      <c r="C166" s="250" t="s">
        <v>356</v>
      </c>
      <c r="D166" s="254">
        <f>VTimeSer!AS165</f>
        <v>10.226661175272415</v>
      </c>
      <c r="E166" s="251">
        <f>RTimeSer!T166</f>
        <v>0.73010886906328476</v>
      </c>
      <c r="F166" s="251">
        <f>VTimeSer!S165</f>
        <v>0.22286544521348983</v>
      </c>
      <c r="G166" s="165">
        <f>RTimeSer!CP166</f>
        <v>6.7482660928038118E-2</v>
      </c>
      <c r="H166" s="165">
        <f>VTimeSer!CO165</f>
        <v>-8.6916945341933838E-3</v>
      </c>
      <c r="I166" s="165">
        <f t="shared" si="8"/>
        <v>5.8790966393844735E-2</v>
      </c>
      <c r="J166" t="b">
        <f t="shared" si="9"/>
        <v>0</v>
      </c>
    </row>
    <row r="167" spans="1:10">
      <c r="A167" s="31" t="s">
        <v>358</v>
      </c>
      <c r="B167" s="32" t="s">
        <v>359</v>
      </c>
      <c r="C167" s="250" t="s">
        <v>358</v>
      </c>
      <c r="D167" s="254">
        <f>VTimeSer!AS166</f>
        <v>8.4125758906217705</v>
      </c>
      <c r="E167" s="251">
        <f>RTimeSer!T167</f>
        <v>0.51011989011536518</v>
      </c>
      <c r="F167" s="251">
        <f>VTimeSer!S166</f>
        <v>0.28859589114467171</v>
      </c>
      <c r="G167" s="165">
        <f>RTimeSer!CP167</f>
        <v>-1.0301967515526922E-3</v>
      </c>
      <c r="H167" s="165">
        <f>VTimeSer!CO166</f>
        <v>6.3448341168073685E-2</v>
      </c>
      <c r="I167" s="165">
        <f t="shared" si="8"/>
        <v>6.2418144416520993E-2</v>
      </c>
      <c r="J167" t="b">
        <f t="shared" si="9"/>
        <v>1</v>
      </c>
    </row>
    <row r="168" spans="1:10">
      <c r="A168" s="31" t="s">
        <v>360</v>
      </c>
      <c r="B168" s="32" t="s">
        <v>361</v>
      </c>
      <c r="C168" s="250" t="s">
        <v>360</v>
      </c>
      <c r="D168" s="254">
        <f>VTimeSer!AS167</f>
        <v>7.6469780738857764</v>
      </c>
      <c r="E168" s="251">
        <f>RTimeSer!T168</f>
        <v>0.27772662883888183</v>
      </c>
      <c r="F168" s="251">
        <f>VTimeSer!S167</f>
        <v>0.51009587612052154</v>
      </c>
      <c r="G168" s="165">
        <f>RTimeSer!CP168</f>
        <v>-0.16949604033058047</v>
      </c>
      <c r="H168" s="165">
        <f>VTimeSer!CO167</f>
        <v>-9.9866209735840594E-2</v>
      </c>
      <c r="I168" s="165">
        <f t="shared" si="8"/>
        <v>-0.26936225006642106</v>
      </c>
      <c r="J168" t="b">
        <f t="shared" si="9"/>
        <v>0</v>
      </c>
    </row>
    <row r="169" spans="1:10">
      <c r="A169" s="31" t="s">
        <v>362</v>
      </c>
      <c r="B169" s="32" t="s">
        <v>363</v>
      </c>
      <c r="C169" s="250" t="s">
        <v>362</v>
      </c>
      <c r="D169" s="254">
        <f>VTimeSer!AS168</f>
        <v>8.886068351602173</v>
      </c>
      <c r="E169" s="251">
        <f>RTimeSer!T169</f>
        <v>0.52118776571001202</v>
      </c>
      <c r="F169" s="251">
        <f>VTimeSer!S168</f>
        <v>0.32033764854394103</v>
      </c>
      <c r="G169" s="165">
        <f>RTimeSer!CP169</f>
        <v>-2.9498941648769428E-2</v>
      </c>
      <c r="H169" s="165">
        <f>VTimeSer!CO168</f>
        <v>-4.2788432657062114E-3</v>
      </c>
      <c r="I169" s="165">
        <f t="shared" si="8"/>
        <v>-3.3777784914475639E-2</v>
      </c>
      <c r="J169" t="b">
        <f t="shared" si="9"/>
        <v>1</v>
      </c>
    </row>
    <row r="170" spans="1:10">
      <c r="A170" s="31" t="s">
        <v>364</v>
      </c>
      <c r="B170" s="32" t="s">
        <v>365</v>
      </c>
      <c r="C170" s="250" t="s">
        <v>364</v>
      </c>
      <c r="D170" s="254">
        <f>VTimeSer!AS169</f>
        <v>8.4395892454726624</v>
      </c>
      <c r="E170" s="251">
        <f>RTimeSer!T170</f>
        <v>0.47270569308343979</v>
      </c>
      <c r="F170" s="251">
        <f>VTimeSer!S169</f>
        <v>0.4520030000073853</v>
      </c>
      <c r="G170" s="165">
        <f>RTimeSer!CP170</f>
        <v>-4.0700008913527541E-2</v>
      </c>
      <c r="H170" s="165">
        <f>VTimeSer!CO169</f>
        <v>-0.10201178266330774</v>
      </c>
      <c r="I170" s="165">
        <f t="shared" si="8"/>
        <v>-0.14271179157683528</v>
      </c>
      <c r="J170" t="b">
        <f t="shared" si="9"/>
        <v>0</v>
      </c>
    </row>
    <row r="171" spans="1:10">
      <c r="A171" s="31" t="s">
        <v>366</v>
      </c>
      <c r="B171" s="32" t="s">
        <v>367</v>
      </c>
      <c r="C171" s="250" t="s">
        <v>366</v>
      </c>
      <c r="D171" s="254">
        <f>VTimeSer!AS170</f>
        <v>10.407460427546365</v>
      </c>
      <c r="E171" s="251">
        <f>RTimeSer!T171</f>
        <v>0.78857748451218002</v>
      </c>
      <c r="F171" s="251">
        <f>VTimeSer!S170</f>
        <v>0.22630453996065569</v>
      </c>
      <c r="G171" s="165">
        <f>RTimeSer!CP171</f>
        <v>0.11085453881205853</v>
      </c>
      <c r="H171" s="165">
        <f>VTimeSer!CO170</f>
        <v>-2.5871532454179502E-2</v>
      </c>
      <c r="I171" s="165">
        <f t="shared" si="8"/>
        <v>8.4983006357879032E-2</v>
      </c>
      <c r="J171" t="b">
        <f t="shared" si="9"/>
        <v>0</v>
      </c>
    </row>
    <row r="172" spans="1:10">
      <c r="A172" s="31" t="s">
        <v>368</v>
      </c>
      <c r="B172" s="32" t="s">
        <v>369</v>
      </c>
      <c r="C172" s="250" t="s">
        <v>368</v>
      </c>
      <c r="D172" s="254">
        <f>VTimeSer!AS171</f>
        <v>10.529311806618985</v>
      </c>
      <c r="E172" s="251">
        <f>RTimeSer!T172</f>
        <v>0.80885216927637815</v>
      </c>
      <c r="F172" s="251">
        <f>VTimeSer!S171</f>
        <v>0.17373748168474992</v>
      </c>
      <c r="G172" s="165">
        <f>RTimeSer!CP172</f>
        <v>0.12095463342369295</v>
      </c>
      <c r="H172" s="165">
        <f>VTimeSer!CO171</f>
        <v>1.7434821012207252E-2</v>
      </c>
      <c r="I172" s="165">
        <f t="shared" si="8"/>
        <v>0.1383894544359002</v>
      </c>
      <c r="J172" t="b">
        <f t="shared" si="9"/>
        <v>0</v>
      </c>
    </row>
    <row r="173" spans="1:10">
      <c r="A173" s="31" t="s">
        <v>370</v>
      </c>
      <c r="B173" s="32" t="s">
        <v>371</v>
      </c>
      <c r="C173" s="250" t="s">
        <v>370</v>
      </c>
      <c r="D173" s="254">
        <f>VTimeSer!AS172</f>
        <v>8.3735908133203623</v>
      </c>
      <c r="E173" s="251" t="e">
        <f>RTimeSer!T173</f>
        <v>#N/A</v>
      </c>
      <c r="F173" s="251">
        <f>VTimeSer!S172</f>
        <v>0.27698014478873156</v>
      </c>
      <c r="G173" s="165" t="e">
        <f>RTimeSer!CP173</f>
        <v>#N/A</v>
      </c>
      <c r="H173" s="165">
        <f>VTimeSer!CO172</f>
        <v>7.8026953398920851E-2</v>
      </c>
      <c r="I173" s="165" t="e">
        <f t="shared" si="8"/>
        <v>#N/A</v>
      </c>
      <c r="J173" t="e">
        <f t="shared" si="9"/>
        <v>#N/A</v>
      </c>
    </row>
    <row r="174" spans="1:10">
      <c r="A174" s="31" t="s">
        <v>372</v>
      </c>
      <c r="B174" s="32" t="s">
        <v>373</v>
      </c>
      <c r="C174" s="250" t="s">
        <v>372</v>
      </c>
      <c r="D174" s="254">
        <f>VTimeSer!AS173</f>
        <v>7.5440932118582564</v>
      </c>
      <c r="E174" s="251">
        <f>RTimeSer!T174</f>
        <v>0.44802381176300804</v>
      </c>
      <c r="F174" s="251">
        <f>VTimeSer!S173</f>
        <v>0.3838413626106067</v>
      </c>
      <c r="G174" s="165">
        <f>RTimeSer!CP174</f>
        <v>9.3920285728436581E-3</v>
      </c>
      <c r="H174" s="165">
        <f>VTimeSer!CO173</f>
        <v>3.4207553288165771E-2</v>
      </c>
      <c r="I174" s="165">
        <f t="shared" si="8"/>
        <v>4.3599581861009429E-2</v>
      </c>
      <c r="J174" t="b">
        <f t="shared" si="9"/>
        <v>0</v>
      </c>
    </row>
    <row r="175" spans="1:10">
      <c r="A175" s="31" t="s">
        <v>374</v>
      </c>
      <c r="B175" s="32" t="s">
        <v>375</v>
      </c>
      <c r="C175" s="250" t="s">
        <v>374</v>
      </c>
      <c r="D175" s="254">
        <f>VTimeSer!AS174</f>
        <v>7.1539274886746425</v>
      </c>
      <c r="E175" s="251" t="e">
        <f>RTimeSer!T175</f>
        <v>#N/A</v>
      </c>
      <c r="F175" s="251">
        <f>VTimeSer!S174</f>
        <v>0.50945050346644194</v>
      </c>
      <c r="G175" s="165" t="e">
        <f>RTimeSer!CP175</f>
        <v>#N/A</v>
      </c>
      <c r="H175" s="165">
        <f>VTimeSer!CO174</f>
        <v>-6.1748992605714759E-2</v>
      </c>
      <c r="I175" s="165" t="e">
        <f t="shared" si="8"/>
        <v>#N/A</v>
      </c>
      <c r="J175" t="e">
        <f t="shared" si="9"/>
        <v>#N/A</v>
      </c>
    </row>
    <row r="176" spans="1:10">
      <c r="A176" s="31" t="s">
        <v>376</v>
      </c>
      <c r="B176" s="32" t="s">
        <v>377</v>
      </c>
      <c r="C176" s="250" t="s">
        <v>376</v>
      </c>
      <c r="D176" s="254">
        <f>VTimeSer!AS175</f>
        <v>8.9140664509858105</v>
      </c>
      <c r="E176" s="251" t="e">
        <f>RTimeSer!T176</f>
        <v>#N/A</v>
      </c>
      <c r="F176" s="251">
        <f>VTimeSer!S175</f>
        <v>0.26501563659550559</v>
      </c>
      <c r="G176" s="165" t="e">
        <f>RTimeSer!CP176</f>
        <v>#N/A</v>
      </c>
      <c r="H176" s="165">
        <f>VTimeSer!CO175</f>
        <v>4.8915313129572813E-2</v>
      </c>
      <c r="I176" s="165" t="e">
        <f t="shared" si="8"/>
        <v>#N/A</v>
      </c>
      <c r="J176" t="e">
        <f t="shared" si="9"/>
        <v>#N/A</v>
      </c>
    </row>
    <row r="177" spans="1:10">
      <c r="A177" s="31" t="s">
        <v>378</v>
      </c>
      <c r="B177" s="32" t="s">
        <v>379</v>
      </c>
      <c r="C177" s="250" t="s">
        <v>378</v>
      </c>
      <c r="D177" s="254">
        <f>VTimeSer!AS176</f>
        <v>6.3251677466095142</v>
      </c>
      <c r="E177" s="251">
        <f>RTimeSer!T177</f>
        <v>0.44808914673604472</v>
      </c>
      <c r="F177" s="251">
        <f>VTimeSer!S176</f>
        <v>0.48118744782448131</v>
      </c>
      <c r="G177" s="165">
        <f>RTimeSer!CP177</f>
        <v>0.11123763989415025</v>
      </c>
      <c r="H177" s="165">
        <f>VTimeSer!CO176</f>
        <v>2.9499803433195582E-2</v>
      </c>
      <c r="I177" s="165">
        <f t="shared" si="8"/>
        <v>0.14073744332734583</v>
      </c>
      <c r="J177" t="b">
        <f t="shared" si="9"/>
        <v>0</v>
      </c>
    </row>
    <row r="178" spans="1:10">
      <c r="A178" s="31" t="s">
        <v>380</v>
      </c>
      <c r="B178" s="32" t="s">
        <v>381</v>
      </c>
      <c r="C178" s="250" t="s">
        <v>380</v>
      </c>
      <c r="D178" s="254">
        <f>VTimeSer!AS177</f>
        <v>6.6447949531368238</v>
      </c>
      <c r="E178" s="251">
        <f>RTimeSer!T178</f>
        <v>0.39599164879092186</v>
      </c>
      <c r="F178" s="251">
        <f>VTimeSer!S177</f>
        <v>0.51496606736992245</v>
      </c>
      <c r="G178" s="165">
        <f>RTimeSer!CP178</f>
        <v>3.2451270203997074E-2</v>
      </c>
      <c r="H178" s="165">
        <f>VTimeSer!CO177</f>
        <v>-2.8570483808321057E-2</v>
      </c>
      <c r="I178" s="165">
        <f t="shared" si="8"/>
        <v>3.8807863956760169E-3</v>
      </c>
      <c r="J178" t="b">
        <f t="shared" si="9"/>
        <v>0</v>
      </c>
    </row>
    <row r="179" spans="1:10">
      <c r="A179" s="31" t="s">
        <v>382</v>
      </c>
      <c r="B179" s="32" t="s">
        <v>383</v>
      </c>
      <c r="C179" s="250" t="s">
        <v>382</v>
      </c>
      <c r="D179" s="254">
        <f>VTimeSer!AS178</f>
        <v>8.3199619810676229</v>
      </c>
      <c r="E179" s="251">
        <f>RTimeSer!T179</f>
        <v>0.50071283925737331</v>
      </c>
      <c r="F179" s="251">
        <f>VTimeSer!S178</f>
        <v>0.37367462243261124</v>
      </c>
      <c r="G179" s="165">
        <f>RTimeSer!CP179</f>
        <v>-2.703986161773253E-3</v>
      </c>
      <c r="H179" s="165">
        <f>VTimeSer!CO178</f>
        <v>-1.4591732993750661E-2</v>
      </c>
      <c r="I179" s="165">
        <f t="shared" si="8"/>
        <v>-1.7295719155523914E-2</v>
      </c>
      <c r="J179" t="b">
        <f t="shared" si="9"/>
        <v>1</v>
      </c>
    </row>
    <row r="180" spans="1:10">
      <c r="A180" s="31" t="s">
        <v>384</v>
      </c>
      <c r="B180" s="32" t="s">
        <v>385</v>
      </c>
      <c r="C180" s="250" t="s">
        <v>384</v>
      </c>
      <c r="D180" s="254">
        <f>VTimeSer!AS179</f>
        <v>10.112743900992584</v>
      </c>
      <c r="E180" s="251">
        <f>RTimeSer!T180</f>
        <v>0.59387237770589452</v>
      </c>
      <c r="F180" s="251">
        <f>VTimeSer!S179</f>
        <v>0.32601192362845793</v>
      </c>
      <c r="G180" s="165">
        <f>RTimeSer!CP180</f>
        <v>-5.924173802698629E-2</v>
      </c>
      <c r="H180" s="165">
        <f>VTimeSer!CO179</f>
        <v>-0.10318046010389431</v>
      </c>
      <c r="I180" s="165">
        <f t="shared" si="8"/>
        <v>-0.1624221981308806</v>
      </c>
      <c r="J180" t="b">
        <f t="shared" si="9"/>
        <v>0</v>
      </c>
    </row>
    <row r="181" spans="1:10">
      <c r="A181" s="31" t="s">
        <v>386</v>
      </c>
      <c r="B181" s="32" t="s">
        <v>387</v>
      </c>
      <c r="C181" s="250" t="s">
        <v>386</v>
      </c>
      <c r="D181" s="254">
        <f>VTimeSer!AS180</f>
        <v>8.9607659666337867</v>
      </c>
      <c r="E181" s="251">
        <f>RTimeSer!T181</f>
        <v>0.56202104793121488</v>
      </c>
      <c r="F181" s="251">
        <f>VTimeSer!S180</f>
        <v>0.31250559404224182</v>
      </c>
      <c r="G181" s="165">
        <f>RTimeSer!CP181</f>
        <v>5.0970897172937235E-3</v>
      </c>
      <c r="H181" s="165">
        <f>VTimeSer!CO180</f>
        <v>-2.1238075064096695E-3</v>
      </c>
      <c r="I181" s="165">
        <f t="shared" si="8"/>
        <v>2.973282210884054E-3</v>
      </c>
      <c r="J181" t="b">
        <f t="shared" si="9"/>
        <v>1</v>
      </c>
    </row>
    <row r="182" spans="1:10">
      <c r="A182" s="31" t="s">
        <v>388</v>
      </c>
      <c r="B182" s="32" t="s">
        <v>389</v>
      </c>
      <c r="C182" s="250" t="s">
        <v>388</v>
      </c>
      <c r="D182" s="254">
        <f>VTimeSer!AS181</f>
        <v>9.3486888318971513</v>
      </c>
      <c r="E182" s="251">
        <f>RTimeSer!T182</f>
        <v>0.59509201750046403</v>
      </c>
      <c r="F182" s="251">
        <f>VTimeSer!S181</f>
        <v>0.28671168888092008</v>
      </c>
      <c r="G182" s="165">
        <f>RTimeSer!CP182</f>
        <v>5.7765000370518793E-3</v>
      </c>
      <c r="H182" s="165">
        <f>VTimeSer!CO181</f>
        <v>-5.8120401051035553E-3</v>
      </c>
      <c r="I182" s="165">
        <f t="shared" si="8"/>
        <v>-3.5540068051675977E-5</v>
      </c>
      <c r="J182" t="b">
        <f t="shared" si="9"/>
        <v>1</v>
      </c>
    </row>
    <row r="183" spans="1:10">
      <c r="A183" s="31" t="s">
        <v>390</v>
      </c>
      <c r="B183" s="32" t="s">
        <v>391</v>
      </c>
      <c r="C183" s="250" t="s">
        <v>390</v>
      </c>
      <c r="D183" s="254">
        <f>VTimeSer!AS182</f>
        <v>8.8900967347535254</v>
      </c>
      <c r="E183" s="251">
        <f>RTimeSer!T183</f>
        <v>0.39255952612434258</v>
      </c>
      <c r="F183" s="251">
        <f>VTimeSer!S182</f>
        <v>0.26779629880286626</v>
      </c>
      <c r="G183" s="165">
        <f>RTimeSer!CP183</f>
        <v>-0.15846355122757677</v>
      </c>
      <c r="H183" s="165">
        <f>VTimeSer!CO182</f>
        <v>4.7956349355865791E-2</v>
      </c>
      <c r="I183" s="165">
        <f t="shared" si="8"/>
        <v>-0.11050720187171098</v>
      </c>
      <c r="J183" t="b">
        <f t="shared" si="9"/>
        <v>0</v>
      </c>
    </row>
    <row r="184" spans="1:10">
      <c r="A184" s="31" t="s">
        <v>392</v>
      </c>
      <c r="B184" s="32" t="s">
        <v>393</v>
      </c>
      <c r="C184" s="250" t="s">
        <v>392</v>
      </c>
      <c r="D184" s="254">
        <f>VTimeSer!AS183</f>
        <v>7.6141154748896813</v>
      </c>
      <c r="E184" s="251" t="e">
        <f>RTimeSer!T184</f>
        <v>#N/A</v>
      </c>
      <c r="F184" s="251">
        <f>VTimeSer!S183</f>
        <v>0.44148653539127775</v>
      </c>
      <c r="G184" s="165" t="e">
        <f>RTimeSer!CP184</f>
        <v>#N/A</v>
      </c>
      <c r="H184" s="165">
        <f>VTimeSer!CO183</f>
        <v>-2.8759311482893513E-2</v>
      </c>
      <c r="I184" s="165" t="e">
        <f t="shared" si="8"/>
        <v>#N/A</v>
      </c>
      <c r="J184" t="e">
        <f t="shared" si="9"/>
        <v>#N/A</v>
      </c>
    </row>
    <row r="185" spans="1:10">
      <c r="A185" s="31" t="s">
        <v>394</v>
      </c>
      <c r="B185" s="32" t="s">
        <v>395</v>
      </c>
      <c r="C185" s="250" t="s">
        <v>394</v>
      </c>
      <c r="D185" s="254">
        <f>VTimeSer!AS184</f>
        <v>7.0464988590777144</v>
      </c>
      <c r="E185" s="251">
        <f>RTimeSer!T185</f>
        <v>0.48219480475987236</v>
      </c>
      <c r="F185" s="251">
        <f>VTimeSer!S184</f>
        <v>0.50518136472056829</v>
      </c>
      <c r="G185" s="165">
        <f>RTimeSer!CP185</f>
        <v>8.511215002688316E-2</v>
      </c>
      <c r="H185" s="165">
        <f>VTimeSer!CO184</f>
        <v>-4.9315278010474639E-2</v>
      </c>
      <c r="I185" s="165">
        <f t="shared" si="8"/>
        <v>3.5796872016408521E-2</v>
      </c>
      <c r="J185" t="b">
        <f t="shared" si="9"/>
        <v>0</v>
      </c>
    </row>
    <row r="186" spans="1:10">
      <c r="A186" s="31" t="s">
        <v>396</v>
      </c>
      <c r="B186" s="32" t="s">
        <v>397</v>
      </c>
      <c r="C186" s="250" t="s">
        <v>396</v>
      </c>
      <c r="D186" s="254">
        <f>VTimeSer!AS185</f>
        <v>8.7051226683573635</v>
      </c>
      <c r="E186" s="251">
        <f>RTimeSer!T186</f>
        <v>0.54060534866318188</v>
      </c>
      <c r="F186" s="251">
        <f>VTimeSer!S185</f>
        <v>0.25907408072831772</v>
      </c>
      <c r="G186" s="165">
        <f>RTimeSer!CP186</f>
        <v>5.02760585534201E-3</v>
      </c>
      <c r="H186" s="165">
        <f>VTimeSer!CO185</f>
        <v>7.073659647652264E-2</v>
      </c>
      <c r="I186" s="165">
        <f t="shared" si="8"/>
        <v>7.576420233186465E-2</v>
      </c>
      <c r="J186" t="b">
        <f t="shared" si="9"/>
        <v>1</v>
      </c>
    </row>
    <row r="187" spans="1:10">
      <c r="A187" s="31" t="s">
        <v>398</v>
      </c>
      <c r="B187" s="32" t="s">
        <v>399</v>
      </c>
      <c r="C187" s="250" t="s">
        <v>398</v>
      </c>
      <c r="D187" s="254">
        <f>VTimeSer!AS186</f>
        <v>10.879648672647615</v>
      </c>
      <c r="E187" s="251">
        <f>RTimeSer!T187</f>
        <v>0.64218901497978609</v>
      </c>
      <c r="F187" s="251">
        <f>VTimeSer!S186</f>
        <v>0.29023792287182493</v>
      </c>
      <c r="G187" s="165">
        <f>RTimeSer!CP187</f>
        <v>-7.496164918628978E-2</v>
      </c>
      <c r="H187" s="165">
        <f>VTimeSer!CO186</f>
        <v>-0.12569122199304372</v>
      </c>
      <c r="I187" s="165">
        <f t="shared" si="8"/>
        <v>-0.2006528711793335</v>
      </c>
      <c r="J187" t="b">
        <f t="shared" si="9"/>
        <v>0</v>
      </c>
    </row>
    <row r="188" spans="1:10">
      <c r="A188" s="31" t="s">
        <v>400</v>
      </c>
      <c r="B188" s="32" t="s">
        <v>401</v>
      </c>
      <c r="C188" s="250" t="s">
        <v>400</v>
      </c>
      <c r="D188" s="254">
        <f>VTimeSer!AS187</f>
        <v>10.398331602185488</v>
      </c>
      <c r="E188" s="251">
        <f>RTimeSer!T188</f>
        <v>0.7713076005910906</v>
      </c>
      <c r="F188" s="251">
        <f>VTimeSer!S187</f>
        <v>0.178896170820146</v>
      </c>
      <c r="G188" s="165">
        <f>RTimeSer!CP188</f>
        <v>9.434691180860233E-2</v>
      </c>
      <c r="H188" s="165">
        <f>VTimeSer!CO187</f>
        <v>2.2230627413756893E-2</v>
      </c>
      <c r="I188" s="165">
        <f t="shared" si="8"/>
        <v>0.11657753922235922</v>
      </c>
      <c r="J188" t="b">
        <f t="shared" si="9"/>
        <v>0</v>
      </c>
    </row>
    <row r="189" spans="1:10">
      <c r="A189" s="31" t="s">
        <v>402</v>
      </c>
      <c r="B189" s="32" t="s">
        <v>403</v>
      </c>
      <c r="C189" s="250" t="s">
        <v>402</v>
      </c>
      <c r="D189" s="254">
        <f>VTimeSer!AS188</f>
        <v>10.656384583473161</v>
      </c>
      <c r="E189" s="251">
        <f>RTimeSer!T189</f>
        <v>0.78283417648979392</v>
      </c>
      <c r="F189" s="251">
        <f>VTimeSer!S188</f>
        <v>0.21282883926747451</v>
      </c>
      <c r="G189" s="165">
        <f>RTimeSer!CP189</f>
        <v>8.432606376978502E-2</v>
      </c>
      <c r="H189" s="165">
        <f>VTimeSer!CO188</f>
        <v>-3.1314067611434709E-2</v>
      </c>
      <c r="I189" s="165">
        <f t="shared" si="8"/>
        <v>5.3011996158350311E-2</v>
      </c>
      <c r="J189" t="b">
        <f t="shared" si="9"/>
        <v>0</v>
      </c>
    </row>
    <row r="190" spans="1:10">
      <c r="A190" s="31" t="s">
        <v>404</v>
      </c>
      <c r="B190" s="32" t="s">
        <v>405</v>
      </c>
      <c r="C190" s="250" t="s">
        <v>404</v>
      </c>
      <c r="D190" s="254">
        <f>VTimeSer!AS189</f>
        <v>9.4064719698217356</v>
      </c>
      <c r="E190" s="251" t="e">
        <f>RTimeSer!T190</f>
        <v>#N/A</v>
      </c>
      <c r="F190" s="251">
        <f>VTimeSer!S189</f>
        <v>0.21699563096225283</v>
      </c>
      <c r="G190" s="165" t="e">
        <f>RTimeSer!CP190</f>
        <v>#N/A</v>
      </c>
      <c r="H190" s="165">
        <f>VTimeSer!CO189</f>
        <v>5.951249933129521E-2</v>
      </c>
      <c r="I190" s="165" t="e">
        <f t="shared" si="8"/>
        <v>#N/A</v>
      </c>
      <c r="J190" t="e">
        <f t="shared" si="9"/>
        <v>#N/A</v>
      </c>
    </row>
    <row r="191" spans="1:10">
      <c r="A191" s="31" t="s">
        <v>406</v>
      </c>
      <c r="B191" s="32" t="s">
        <v>407</v>
      </c>
      <c r="C191" s="250" t="s">
        <v>406</v>
      </c>
      <c r="D191" s="254">
        <f>VTimeSer!AS190</f>
        <v>7.9090958062733456</v>
      </c>
      <c r="E191" s="251">
        <f>RTimeSer!T191</f>
        <v>0.38635873756620243</v>
      </c>
      <c r="F191" s="251">
        <f>VTimeSer!S190</f>
        <v>0.2495079677029505</v>
      </c>
      <c r="G191" s="165">
        <f>RTimeSer!CP191</f>
        <v>-8.2750762257621902E-2</v>
      </c>
      <c r="H191" s="165">
        <f>VTimeSer!CO190</f>
        <v>0.1408007510202752</v>
      </c>
      <c r="I191" s="165">
        <f t="shared" si="8"/>
        <v>5.8049988762653298E-2</v>
      </c>
      <c r="J191" t="b">
        <f t="shared" si="9"/>
        <v>0</v>
      </c>
    </row>
    <row r="192" spans="1:10">
      <c r="A192" s="31" t="s">
        <v>408</v>
      </c>
      <c r="B192" s="32" t="s">
        <v>409</v>
      </c>
      <c r="C192" s="250" t="s">
        <v>408</v>
      </c>
      <c r="D192" s="254">
        <f>VTimeSer!AS191</f>
        <v>8.3067626542533759</v>
      </c>
      <c r="E192" s="251">
        <f>RTimeSer!T192</f>
        <v>0.5692109778386969</v>
      </c>
      <c r="F192" s="251">
        <f>VTimeSer!S191</f>
        <v>0.41795554992392936</v>
      </c>
      <c r="G192" s="165">
        <f>RTimeSer!CP192</f>
        <v>6.6896296208539985E-2</v>
      </c>
      <c r="H192" s="165">
        <f>VTimeSer!CO191</f>
        <v>-5.7869511647186012E-2</v>
      </c>
      <c r="I192" s="165">
        <f t="shared" si="8"/>
        <v>9.0267845613539732E-3</v>
      </c>
      <c r="J192" t="b">
        <f t="shared" si="9"/>
        <v>1</v>
      </c>
    </row>
    <row r="193" spans="1:10">
      <c r="A193" s="31" t="s">
        <v>410</v>
      </c>
      <c r="B193" s="32" t="s">
        <v>411</v>
      </c>
      <c r="C193" s="250" t="s">
        <v>410</v>
      </c>
      <c r="D193" s="254">
        <f>VTimeSer!AS192</f>
        <v>9.3314598418992709</v>
      </c>
      <c r="E193" s="251" t="e">
        <f>RTimeSer!T193</f>
        <v>#N/A</v>
      </c>
      <c r="F193" s="251">
        <f>VTimeSer!S192</f>
        <v>0.24319547657736015</v>
      </c>
      <c r="G193" s="165" t="e">
        <f>RTimeSer!CP193</f>
        <v>#N/A</v>
      </c>
      <c r="H193" s="165">
        <f>VTimeSer!CO192</f>
        <v>3.9013575438295228E-2</v>
      </c>
      <c r="I193" s="165" t="e">
        <f t="shared" si="8"/>
        <v>#N/A</v>
      </c>
      <c r="J193" t="e">
        <f t="shared" si="9"/>
        <v>#N/A</v>
      </c>
    </row>
    <row r="194" spans="1:10">
      <c r="A194" s="31" t="s">
        <v>412</v>
      </c>
      <c r="B194" s="32" t="s">
        <v>413</v>
      </c>
      <c r="C194" s="250" t="s">
        <v>412</v>
      </c>
      <c r="D194" s="254">
        <f>VTimeSer!AS193</f>
        <v>7.9492690775270516</v>
      </c>
      <c r="E194" s="251" t="e">
        <f>RTimeSer!T194</f>
        <v>#N/A</v>
      </c>
      <c r="F194" s="251">
        <f>VTimeSer!S193</f>
        <v>0.3006673934387602</v>
      </c>
      <c r="G194" s="165" t="e">
        <f>RTimeSer!CP194</f>
        <v>#N/A</v>
      </c>
      <c r="H194" s="165">
        <f>VTimeSer!CO193</f>
        <v>8.6588156669183791E-2</v>
      </c>
      <c r="I194" s="165" t="e">
        <f t="shared" si="8"/>
        <v>#N/A</v>
      </c>
      <c r="J194" t="e">
        <f t="shared" si="9"/>
        <v>#N/A</v>
      </c>
    </row>
    <row r="195" spans="1:10">
      <c r="A195" s="31" t="s">
        <v>414</v>
      </c>
      <c r="B195" s="32" t="s">
        <v>415</v>
      </c>
      <c r="C195" s="250" t="s">
        <v>414</v>
      </c>
      <c r="D195" s="254">
        <f>VTimeSer!AS194</f>
        <v>7.727665609959887</v>
      </c>
      <c r="E195" s="251">
        <f>RTimeSer!T195</f>
        <v>0.38484112873773368</v>
      </c>
      <c r="F195" s="251">
        <f>VTimeSer!S194</f>
        <v>0.48143846877442042</v>
      </c>
      <c r="G195" s="165">
        <f>RTimeSer!CP195</f>
        <v>-6.9118949693916854E-2</v>
      </c>
      <c r="H195" s="165">
        <f>VTimeSer!CO194</f>
        <v>-7.7341055131371905E-2</v>
      </c>
      <c r="I195" s="165">
        <f t="shared" si="8"/>
        <v>-0.14646000482528876</v>
      </c>
      <c r="J195" t="b">
        <f t="shared" si="9"/>
        <v>0</v>
      </c>
    </row>
    <row r="196" spans="1:10">
      <c r="A196" s="31" t="s">
        <v>416</v>
      </c>
      <c r="B196" s="32" t="s">
        <v>417</v>
      </c>
      <c r="C196" s="250" t="s">
        <v>416</v>
      </c>
      <c r="D196" s="254">
        <f>VTimeSer!AS195</f>
        <v>7.1869751536939352</v>
      </c>
      <c r="E196" s="251">
        <f>RTimeSer!T196</f>
        <v>0.50247610753340965</v>
      </c>
      <c r="F196" s="251">
        <f>VTimeSer!S195</f>
        <v>0.54018067769840694</v>
      </c>
      <c r="G196" s="165">
        <f>RTimeSer!CP196</f>
        <v>9.3663682199966014E-2</v>
      </c>
      <c r="H196" s="165">
        <f>VTimeSer!CO195</f>
        <v>-9.4990789379146068E-2</v>
      </c>
      <c r="I196" s="165">
        <f t="shared" si="8"/>
        <v>-1.3271071791800537E-3</v>
      </c>
      <c r="J196" t="b">
        <f t="shared" si="9"/>
        <v>0</v>
      </c>
    </row>
    <row r="197" spans="1:10">
      <c r="A197" s="31" t="s">
        <v>418</v>
      </c>
      <c r="B197" s="32" t="s">
        <v>419</v>
      </c>
      <c r="C197" s="250" t="s">
        <v>418</v>
      </c>
      <c r="D197" s="254">
        <f>VTimeSer!AS196</f>
        <v>6.1944053911046719</v>
      </c>
      <c r="E197" s="251">
        <f>RTimeSer!T197</f>
        <v>0.21101818818820103</v>
      </c>
      <c r="F197" s="251">
        <f>VTimeSer!S196</f>
        <v>0.46374326736151916</v>
      </c>
      <c r="G197" s="165">
        <f>RTimeSer!CP197</f>
        <v>-0.11491466196903913</v>
      </c>
      <c r="H197" s="165">
        <f>VTimeSer!CO196</f>
        <v>5.6881922914525651E-2</v>
      </c>
      <c r="I197" s="165">
        <f t="shared" si="8"/>
        <v>-5.8032739054513477E-2</v>
      </c>
      <c r="J197" t="b">
        <f t="shared" si="9"/>
        <v>0</v>
      </c>
    </row>
  </sheetData>
  <sortState ref="AC6:AK44">
    <sortCondition ref="AE6:AE44"/>
  </sortState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9" r:id="rId3" name="Button 13">
              <controlPr defaultSize="0" print="0" autoFill="0" autoPict="0" macro="[0]!SweetSpot">
                <anchor moveWithCells="1" sizeWithCells="1">
                  <from>
                    <xdr:col>0</xdr:col>
                    <xdr:colOff>419100</xdr:colOff>
                    <xdr:row>1</xdr:row>
                    <xdr:rowOff>38100</xdr:rowOff>
                  </from>
                  <to>
                    <xdr:col>1</xdr:col>
                    <xdr:colOff>571500</xdr:colOff>
                    <xdr:row>2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Z209"/>
  <sheetViews>
    <sheetView topLeftCell="F1" workbookViewId="0">
      <selection activeCell="BB67" sqref="BB67"/>
    </sheetView>
  </sheetViews>
  <sheetFormatPr baseColWidth="10" defaultRowHeight="15" x14ac:dyDescent="0"/>
  <cols>
    <col min="1" max="1" width="24.5" customWidth="1"/>
    <col min="27" max="27" width="7.1640625" customWidth="1"/>
    <col min="29" max="29" width="12.83203125" bestFit="1" customWidth="1"/>
    <col min="34" max="34" width="12.83203125" bestFit="1" customWidth="1"/>
  </cols>
  <sheetData>
    <row r="1" spans="1:52">
      <c r="I1" s="155"/>
      <c r="J1" s="155" t="s">
        <v>704</v>
      </c>
      <c r="K1" s="155"/>
      <c r="L1" s="155"/>
      <c r="M1" s="155"/>
    </row>
    <row r="2" spans="1:52">
      <c r="E2" s="57" t="s">
        <v>628</v>
      </c>
    </row>
    <row r="3" spans="1:52" s="16" customFormat="1">
      <c r="A3" s="24"/>
      <c r="B3" s="24" t="s">
        <v>592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>
      <c r="A4" s="25"/>
      <c r="B4" s="25" t="s">
        <v>593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2">
      <c r="A5" s="25"/>
      <c r="B5" s="26" t="s">
        <v>594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2">
      <c r="A6" s="9"/>
      <c r="B6" s="9"/>
      <c r="C6" t="s">
        <v>480</v>
      </c>
      <c r="D6" t="s">
        <v>486</v>
      </c>
      <c r="E6" t="s">
        <v>487</v>
      </c>
      <c r="F6" t="s">
        <v>481</v>
      </c>
      <c r="G6" t="s">
        <v>477</v>
      </c>
      <c r="H6" t="s">
        <v>567</v>
      </c>
      <c r="I6" t="s">
        <v>581</v>
      </c>
      <c r="J6" t="s">
        <v>490</v>
      </c>
      <c r="K6" t="s">
        <v>474</v>
      </c>
      <c r="L6" t="s">
        <v>492</v>
      </c>
      <c r="M6" t="s">
        <v>482</v>
      </c>
      <c r="N6" t="s">
        <v>491</v>
      </c>
      <c r="O6" t="s">
        <v>532</v>
      </c>
      <c r="P6" t="s">
        <v>483</v>
      </c>
      <c r="Q6" t="s">
        <v>484</v>
      </c>
      <c r="R6" t="s">
        <v>578</v>
      </c>
      <c r="S6" t="s">
        <v>479</v>
      </c>
      <c r="T6" t="s">
        <v>493</v>
      </c>
      <c r="U6" t="s">
        <v>475</v>
      </c>
      <c r="V6" t="s">
        <v>476</v>
      </c>
      <c r="W6" t="s">
        <v>473</v>
      </c>
      <c r="X6" t="s">
        <v>478</v>
      </c>
      <c r="Y6" t="s">
        <v>488</v>
      </c>
      <c r="Z6" t="s">
        <v>489</v>
      </c>
    </row>
    <row r="7" spans="1:52" s="59" customFormat="1" ht="30">
      <c r="A7" s="61"/>
      <c r="B7" s="61"/>
      <c r="C7" s="60" t="s">
        <v>480</v>
      </c>
      <c r="D7" s="60" t="s">
        <v>486</v>
      </c>
      <c r="E7" s="60" t="s">
        <v>487</v>
      </c>
      <c r="F7" s="60" t="s">
        <v>481</v>
      </c>
      <c r="G7" s="60" t="s">
        <v>477</v>
      </c>
      <c r="H7" s="60" t="s">
        <v>567</v>
      </c>
      <c r="I7" s="60" t="s">
        <v>581</v>
      </c>
      <c r="J7" s="60" t="s">
        <v>490</v>
      </c>
      <c r="K7" s="60" t="s">
        <v>474</v>
      </c>
      <c r="L7" s="60" t="s">
        <v>492</v>
      </c>
      <c r="M7" s="60" t="s">
        <v>482</v>
      </c>
      <c r="N7" s="60" t="s">
        <v>491</v>
      </c>
      <c r="O7" s="60" t="s">
        <v>532</v>
      </c>
      <c r="P7" s="60" t="s">
        <v>483</v>
      </c>
      <c r="Q7" s="60" t="s">
        <v>484</v>
      </c>
      <c r="R7" s="60" t="s">
        <v>578</v>
      </c>
      <c r="S7" s="60" t="s">
        <v>479</v>
      </c>
      <c r="T7" s="60" t="s">
        <v>493</v>
      </c>
      <c r="U7" s="60" t="s">
        <v>475</v>
      </c>
      <c r="V7" s="60" t="s">
        <v>476</v>
      </c>
      <c r="W7" s="60" t="s">
        <v>473</v>
      </c>
      <c r="X7" s="60" t="s">
        <v>478</v>
      </c>
      <c r="Y7" s="60" t="s">
        <v>488</v>
      </c>
      <c r="Z7" s="60" t="s">
        <v>489</v>
      </c>
      <c r="AA7" s="60" t="s">
        <v>665</v>
      </c>
      <c r="AB7" s="59" t="s">
        <v>677</v>
      </c>
      <c r="AC7" s="79" t="s">
        <v>672</v>
      </c>
      <c r="AD7" s="79" t="s">
        <v>673</v>
      </c>
      <c r="AE7" s="79" t="s">
        <v>674</v>
      </c>
      <c r="AF7" s="79" t="s">
        <v>675</v>
      </c>
      <c r="AG7" s="79" t="s">
        <v>662</v>
      </c>
      <c r="AH7" s="79" t="s">
        <v>671</v>
      </c>
      <c r="AI7" s="79" t="s">
        <v>664</v>
      </c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</row>
    <row r="8" spans="1:52" s="59" customFormat="1">
      <c r="A8" s="9" t="s">
        <v>678</v>
      </c>
      <c r="B8" s="61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C8"/>
      <c r="AD8"/>
      <c r="AE8"/>
      <c r="AF8"/>
      <c r="AG8"/>
      <c r="AH8"/>
      <c r="AI8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</row>
    <row r="9" spans="1:52">
      <c r="A9" s="9" t="s">
        <v>40</v>
      </c>
      <c r="B9" s="12" t="s">
        <v>39</v>
      </c>
      <c r="C9" s="154">
        <v>0.72079762845849804</v>
      </c>
      <c r="D9" s="154">
        <v>0.35570000000000002</v>
      </c>
      <c r="E9" s="154">
        <v>0.53919999957084652</v>
      </c>
      <c r="F9" s="154">
        <v>0.7</v>
      </c>
      <c r="G9" s="154">
        <v>0.93666666666666665</v>
      </c>
      <c r="H9" s="154">
        <v>0.64479999966919421</v>
      </c>
      <c r="I9" s="154">
        <v>0.50916666666666666</v>
      </c>
      <c r="J9" s="154">
        <v>0.76335799983106556</v>
      </c>
      <c r="K9" s="154">
        <v>0.93686692848183339</v>
      </c>
      <c r="L9" s="154">
        <v>0.95348838248433332</v>
      </c>
      <c r="M9" s="154">
        <v>0.44</v>
      </c>
      <c r="N9" s="154">
        <v>1</v>
      </c>
      <c r="O9" s="154">
        <v>0.78249999999999997</v>
      </c>
      <c r="P9" s="154">
        <v>0.96320000000000006</v>
      </c>
      <c r="Q9" s="154">
        <v>0.85623258458003448</v>
      </c>
      <c r="R9" s="154">
        <v>0.72056594200000001</v>
      </c>
      <c r="S9" s="154">
        <v>0.17691429857984808</v>
      </c>
      <c r="T9" s="154">
        <v>1</v>
      </c>
      <c r="U9" s="154">
        <v>0</v>
      </c>
      <c r="V9" s="154">
        <v>0</v>
      </c>
      <c r="W9" s="154">
        <v>0.85599999999999998</v>
      </c>
      <c r="X9" s="154">
        <v>0.58499999999999996</v>
      </c>
      <c r="Y9" s="154">
        <v>7.3593670944298792E-2</v>
      </c>
      <c r="Z9" s="154">
        <v>0.73043999947607519</v>
      </c>
      <c r="AA9" s="157">
        <v>1</v>
      </c>
      <c r="AB9" s="7">
        <f>AVERAGE(C9:Z9)</f>
        <v>0.63518711530872352</v>
      </c>
      <c r="AC9" s="7">
        <f>AVERAGE(C9:H9)</f>
        <v>0.64952738239420083</v>
      </c>
      <c r="AD9" s="7">
        <f>AVERAGE(I9:N9)</f>
        <v>0.76714666291064981</v>
      </c>
      <c r="AE9" s="7">
        <f>AVERAGE(O9:T9)</f>
        <v>0.74990213752664714</v>
      </c>
      <c r="AF9" s="7">
        <f>AVERAGE(U9:Z9)</f>
        <v>0.37417227840339562</v>
      </c>
      <c r="AG9" s="7">
        <f t="shared" ref="AG9:AG40" si="0">AVERAGE(C9,F9,I9,L9,O9,R9,U9,W9,Y9)</f>
        <v>0.59067914339486638</v>
      </c>
      <c r="AH9" s="7">
        <f t="shared" ref="AH9:AH40" si="1">AVERAGE(D9,G9,J9,M9,P9,S9,V9,X9,Z9)</f>
        <v>0.55014210717262835</v>
      </c>
      <c r="AI9" s="7">
        <f t="shared" ref="AI9:AI40" si="2">AVERAGE(E9,H9,K9,N9,Q9,T9)</f>
        <v>0.82951658538365136</v>
      </c>
    </row>
    <row r="10" spans="1:52">
      <c r="A10" s="9" t="s">
        <v>42</v>
      </c>
      <c r="B10" s="12" t="s">
        <v>41</v>
      </c>
      <c r="C10" s="154">
        <v>0.67574999999999996</v>
      </c>
      <c r="D10" s="154">
        <v>4.4080000000000001E-2</v>
      </c>
      <c r="E10" s="154">
        <v>6.8799999132752365E-2</v>
      </c>
      <c r="F10" s="154">
        <v>0.52500000000000002</v>
      </c>
      <c r="G10" s="154">
        <v>3.3333333333333333E-2</v>
      </c>
      <c r="H10" s="154">
        <v>5.9199999123811686E-2</v>
      </c>
      <c r="I10" s="154">
        <v>0.28591666666666671</v>
      </c>
      <c r="J10" s="154">
        <v>0.53166399988234048</v>
      </c>
      <c r="K10" s="154">
        <v>0.83609287072641369</v>
      </c>
      <c r="L10" s="154">
        <v>0.34</v>
      </c>
      <c r="M10" s="154">
        <v>0.56179999928921465</v>
      </c>
      <c r="N10" s="154">
        <v>0.13199999973177909</v>
      </c>
      <c r="O10" s="154">
        <v>7.4999999999999997E-2</v>
      </c>
      <c r="P10" s="154">
        <v>0.74712000000000001</v>
      </c>
      <c r="Q10" s="154">
        <v>0.22863281814187897</v>
      </c>
      <c r="R10" s="154">
        <v>0.11386138599999999</v>
      </c>
      <c r="S10" s="154">
        <v>2.6807414893567402E-2</v>
      </c>
      <c r="T10" s="154">
        <v>1.5390022686769469E-2</v>
      </c>
      <c r="U10" s="154">
        <v>6.0117243360477038E-2</v>
      </c>
      <c r="V10" s="154">
        <v>0.101428297547159</v>
      </c>
      <c r="W10" s="154">
        <v>0</v>
      </c>
      <c r="X10" s="154">
        <v>1</v>
      </c>
      <c r="Y10" s="154">
        <v>0.32846715328467158</v>
      </c>
      <c r="Z10" s="154">
        <v>0.67239999860525135</v>
      </c>
      <c r="AA10" s="157">
        <v>2</v>
      </c>
      <c r="AB10" s="7">
        <f t="shared" ref="AB10:AB73" si="3">AVERAGE(C10:Z10)</f>
        <v>0.31095255010025358</v>
      </c>
      <c r="AC10" s="7">
        <f t="shared" ref="AC10:AC73" si="4">AVERAGE(C10:H10)</f>
        <v>0.23436055526498289</v>
      </c>
      <c r="AD10" s="7">
        <f t="shared" ref="AD10:AD73" si="5">AVERAGE(I10:N10)</f>
        <v>0.44791225604940244</v>
      </c>
      <c r="AE10" s="7">
        <f t="shared" ref="AE10:AE73" si="6">AVERAGE(O10:T10)</f>
        <v>0.20113527362036923</v>
      </c>
      <c r="AF10" s="7">
        <f t="shared" ref="AF10:AF73" si="7">AVERAGE(U10:Z10)</f>
        <v>0.36040211546625983</v>
      </c>
      <c r="AG10" s="7">
        <f t="shared" si="0"/>
        <v>0.26712360547909059</v>
      </c>
      <c r="AH10" s="7">
        <f t="shared" si="1"/>
        <v>0.41318144928342959</v>
      </c>
      <c r="AI10" s="7">
        <f t="shared" si="2"/>
        <v>0.22335261825723421</v>
      </c>
    </row>
    <row r="11" spans="1:52">
      <c r="A11" s="9" t="s">
        <v>44</v>
      </c>
      <c r="B11" s="12" t="s">
        <v>43</v>
      </c>
      <c r="C11" s="154">
        <v>0.42351724137931035</v>
      </c>
      <c r="D11" s="154">
        <v>0.52649999999999997</v>
      </c>
      <c r="E11" s="154">
        <v>0.2031999992579222</v>
      </c>
      <c r="F11" s="154">
        <v>0.57499999999999996</v>
      </c>
      <c r="G11" s="154">
        <v>6.7333333333333328E-2</v>
      </c>
      <c r="H11" s="154">
        <v>8.7999999150633834E-2</v>
      </c>
      <c r="I11" s="154">
        <v>0.66583333333333339</v>
      </c>
      <c r="J11" s="154">
        <v>0.34481399992369122</v>
      </c>
      <c r="K11" s="154">
        <v>0.9679067287719495</v>
      </c>
      <c r="L11" s="154">
        <v>0.08</v>
      </c>
      <c r="M11" s="154">
        <v>0.71019999910146003</v>
      </c>
      <c r="N11" s="154">
        <v>6.4799999892711638E-2</v>
      </c>
      <c r="O11" s="154">
        <v>0.20749999999999999</v>
      </c>
      <c r="P11" s="154">
        <v>0.82543999999999995</v>
      </c>
      <c r="Q11" s="154">
        <v>0.3101302621202171</v>
      </c>
      <c r="R11" s="154">
        <v>0.52331606200000003</v>
      </c>
      <c r="S11" s="154">
        <v>3.6429246601938048E-4</v>
      </c>
      <c r="T11" s="154">
        <v>7.6096982714580763E-2</v>
      </c>
      <c r="U11" s="154">
        <v>1.0060310681844005E-3</v>
      </c>
      <c r="V11" s="154">
        <v>3.96350430218027E-2</v>
      </c>
      <c r="W11" s="154">
        <v>7.0000000000000062E-3</v>
      </c>
      <c r="X11" s="154">
        <v>0</v>
      </c>
      <c r="Y11" s="154">
        <v>1.4485208293096644E-2</v>
      </c>
      <c r="Z11" s="154">
        <v>0.29478399934321642</v>
      </c>
      <c r="AA11" s="157">
        <v>2</v>
      </c>
      <c r="AB11" s="7">
        <f t="shared" si="3"/>
        <v>0.29236927146547759</v>
      </c>
      <c r="AC11" s="7">
        <f t="shared" si="4"/>
        <v>0.31392509552019993</v>
      </c>
      <c r="AD11" s="7">
        <f t="shared" si="5"/>
        <v>0.47225901017052435</v>
      </c>
      <c r="AE11" s="7">
        <f t="shared" si="6"/>
        <v>0.3238079332168029</v>
      </c>
      <c r="AF11" s="7">
        <f t="shared" si="7"/>
        <v>5.9485046954383364E-2</v>
      </c>
      <c r="AG11" s="7">
        <f t="shared" si="0"/>
        <v>0.27751754178599164</v>
      </c>
      <c r="AH11" s="7">
        <f t="shared" si="1"/>
        <v>0.31211896302105813</v>
      </c>
      <c r="AI11" s="7">
        <f t="shared" si="2"/>
        <v>0.28502232865133587</v>
      </c>
    </row>
    <row r="12" spans="1:52">
      <c r="A12" s="9" t="s">
        <v>46</v>
      </c>
      <c r="B12" s="12" t="s">
        <v>45</v>
      </c>
      <c r="C12" s="154">
        <v>0.39662449799196786</v>
      </c>
      <c r="D12" s="154">
        <v>0.52649999999999997</v>
      </c>
      <c r="E12" s="154">
        <v>0</v>
      </c>
      <c r="F12" s="154">
        <v>0.55000000000000004</v>
      </c>
      <c r="G12" s="154">
        <v>0</v>
      </c>
      <c r="H12" s="154">
        <v>0</v>
      </c>
      <c r="I12" s="154">
        <v>0.66583333333333339</v>
      </c>
      <c r="J12" s="154">
        <v>0.1165539999742061</v>
      </c>
      <c r="K12" s="154">
        <v>1</v>
      </c>
      <c r="L12" s="154">
        <v>0.32</v>
      </c>
      <c r="M12" s="154">
        <v>0.71019999910146003</v>
      </c>
      <c r="N12" s="154">
        <v>0</v>
      </c>
      <c r="O12" s="154">
        <v>6.7499999999999991E-2</v>
      </c>
      <c r="P12" s="154">
        <v>0.53552</v>
      </c>
      <c r="Q12" s="154">
        <v>0.3101302621202171</v>
      </c>
      <c r="R12" s="154">
        <v>8.3989501999999994E-2</v>
      </c>
      <c r="S12" s="154">
        <v>0</v>
      </c>
      <c r="T12" s="154">
        <v>7.6096982714580763E-2</v>
      </c>
      <c r="U12" s="154">
        <v>0</v>
      </c>
      <c r="V12" s="154">
        <v>0</v>
      </c>
      <c r="W12" s="154">
        <v>0</v>
      </c>
      <c r="X12" s="154">
        <v>0</v>
      </c>
      <c r="Y12" s="154">
        <v>1.4485208293096644E-2</v>
      </c>
      <c r="Z12" s="154">
        <v>0</v>
      </c>
      <c r="AA12" s="157">
        <v>4</v>
      </c>
      <c r="AB12" s="7">
        <f t="shared" si="3"/>
        <v>0.2238930743970359</v>
      </c>
      <c r="AC12" s="7">
        <f t="shared" si="4"/>
        <v>0.245520749665328</v>
      </c>
      <c r="AD12" s="7">
        <f t="shared" si="5"/>
        <v>0.46876455540149992</v>
      </c>
      <c r="AE12" s="7">
        <f t="shared" si="6"/>
        <v>0.17887279113913299</v>
      </c>
      <c r="AF12" s="7">
        <f t="shared" si="7"/>
        <v>2.4142013821827741E-3</v>
      </c>
      <c r="AG12" s="7">
        <f t="shared" si="0"/>
        <v>0.23315917129093311</v>
      </c>
      <c r="AH12" s="7">
        <f t="shared" si="1"/>
        <v>0.20986377767507403</v>
      </c>
      <c r="AI12" s="7">
        <f t="shared" si="2"/>
        <v>0.23103787413913299</v>
      </c>
    </row>
    <row r="13" spans="1:52">
      <c r="A13" s="9" t="s">
        <v>48</v>
      </c>
      <c r="B13" s="12" t="s">
        <v>47</v>
      </c>
      <c r="C13" s="154">
        <v>0.33537626176218988</v>
      </c>
      <c r="D13" s="154">
        <v>4.3270000000000001E-3</v>
      </c>
      <c r="E13" s="154">
        <v>0.51999999955296516</v>
      </c>
      <c r="F13" s="154">
        <v>0.35</v>
      </c>
      <c r="G13" s="154">
        <v>0.84399999999999997</v>
      </c>
      <c r="H13" s="154">
        <v>0.4527999994903803</v>
      </c>
      <c r="I13" s="154">
        <v>0.52441666666666664</v>
      </c>
      <c r="J13" s="154">
        <v>0.42823999990522865</v>
      </c>
      <c r="K13" s="154">
        <v>0.98623529411766664</v>
      </c>
      <c r="L13" s="154">
        <v>1</v>
      </c>
      <c r="M13" s="154">
        <v>0.58299999926239254</v>
      </c>
      <c r="N13" s="154">
        <v>0.84000000000000008</v>
      </c>
      <c r="O13" s="154">
        <v>0.20749999999999999</v>
      </c>
      <c r="P13" s="154">
        <v>0.93959999999999999</v>
      </c>
      <c r="Q13" s="154">
        <v>0.79687555037841329</v>
      </c>
      <c r="R13" s="154">
        <v>0.92385786800000003</v>
      </c>
      <c r="S13" s="154">
        <v>2.7604677270290964E-2</v>
      </c>
      <c r="T13" s="154">
        <v>0.90992258083775568</v>
      </c>
      <c r="U13" s="154">
        <v>2.8238353245001592E-3</v>
      </c>
      <c r="V13" s="154">
        <v>5.2795712771018903E-2</v>
      </c>
      <c r="W13" s="154">
        <v>0.73799999999999999</v>
      </c>
      <c r="X13" s="154">
        <v>0.64</v>
      </c>
      <c r="Y13" s="154">
        <v>1.8047645784872061E-2</v>
      </c>
      <c r="Z13" s="154">
        <v>0.91472000269757547</v>
      </c>
      <c r="AA13" s="157">
        <v>2</v>
      </c>
      <c r="AB13" s="7">
        <f t="shared" si="3"/>
        <v>0.54333929557591321</v>
      </c>
      <c r="AC13" s="7">
        <f t="shared" si="4"/>
        <v>0.41775054346758922</v>
      </c>
      <c r="AD13" s="7">
        <f t="shared" si="5"/>
        <v>0.72698199332532576</v>
      </c>
      <c r="AE13" s="7">
        <f t="shared" si="6"/>
        <v>0.63422677941440997</v>
      </c>
      <c r="AF13" s="7">
        <f t="shared" si="7"/>
        <v>0.39439786609632782</v>
      </c>
      <c r="AG13" s="7">
        <f t="shared" si="0"/>
        <v>0.45555803083758101</v>
      </c>
      <c r="AH13" s="7">
        <f t="shared" si="1"/>
        <v>0.49269859910072294</v>
      </c>
      <c r="AI13" s="7">
        <f t="shared" si="2"/>
        <v>0.75097223739619678</v>
      </c>
    </row>
    <row r="14" spans="1:52">
      <c r="A14" s="9" t="s">
        <v>50</v>
      </c>
      <c r="B14" s="12" t="s">
        <v>49</v>
      </c>
      <c r="C14" s="154">
        <v>0.5</v>
      </c>
      <c r="D14" s="154">
        <v>0.5</v>
      </c>
      <c r="E14" s="154">
        <v>0.19919999755918982</v>
      </c>
      <c r="F14" s="154">
        <v>0.17500000000000004</v>
      </c>
      <c r="G14" s="154">
        <v>0</v>
      </c>
      <c r="H14" s="154">
        <v>0.16399999745190141</v>
      </c>
      <c r="I14" s="154">
        <v>0.71158333333333335</v>
      </c>
      <c r="J14" s="154">
        <v>0.70316199984438721</v>
      </c>
      <c r="K14" s="154">
        <v>0.99729166666666669</v>
      </c>
      <c r="L14" s="154">
        <v>0.46</v>
      </c>
      <c r="M14" s="154">
        <v>0.98579999875277291</v>
      </c>
      <c r="N14" s="154">
        <v>0</v>
      </c>
      <c r="O14" s="154">
        <v>0.3175</v>
      </c>
      <c r="P14" s="154">
        <v>0.85519999999999996</v>
      </c>
      <c r="Q14" s="154">
        <v>0.43528779949356944</v>
      </c>
      <c r="R14" s="154">
        <v>0.25294117599999999</v>
      </c>
      <c r="S14" s="154">
        <v>0</v>
      </c>
      <c r="T14" s="154">
        <v>5.0000000000000001E-3</v>
      </c>
      <c r="U14" s="154">
        <v>0.40674142063787289</v>
      </c>
      <c r="V14" s="154">
        <v>0.31135530638454401</v>
      </c>
      <c r="W14" s="154">
        <v>5.0000000000000044E-2</v>
      </c>
      <c r="X14" s="154">
        <v>0</v>
      </c>
      <c r="Y14" s="154">
        <v>0</v>
      </c>
      <c r="Z14" s="154">
        <v>0.67040000919999998</v>
      </c>
      <c r="AA14" s="157">
        <v>4</v>
      </c>
      <c r="AB14" s="7">
        <f t="shared" si="3"/>
        <v>0.36251927938850992</v>
      </c>
      <c r="AC14" s="7">
        <f t="shared" si="4"/>
        <v>0.25636666583518192</v>
      </c>
      <c r="AD14" s="7">
        <f t="shared" si="5"/>
        <v>0.64297283309952669</v>
      </c>
      <c r="AE14" s="7">
        <f t="shared" si="6"/>
        <v>0.31098816258226153</v>
      </c>
      <c r="AF14" s="7">
        <f t="shared" si="7"/>
        <v>0.23974945603706951</v>
      </c>
      <c r="AG14" s="7">
        <f t="shared" si="0"/>
        <v>0.31930732555235625</v>
      </c>
      <c r="AH14" s="7">
        <f t="shared" si="1"/>
        <v>0.44732414602018927</v>
      </c>
      <c r="AI14" s="7">
        <f t="shared" si="2"/>
        <v>0.30012991019522123</v>
      </c>
    </row>
    <row r="15" spans="1:52">
      <c r="A15" s="9" t="s">
        <v>52</v>
      </c>
      <c r="B15" s="12" t="s">
        <v>51</v>
      </c>
      <c r="C15" s="154">
        <v>0.20756588419405322</v>
      </c>
      <c r="D15" s="154">
        <v>4.8011999821141363E-2</v>
      </c>
      <c r="E15" s="154">
        <v>6.8799999132752365E-2</v>
      </c>
      <c r="F15" s="154">
        <v>0.19999999999999996</v>
      </c>
      <c r="G15" s="154">
        <v>2E-3</v>
      </c>
      <c r="H15" s="154">
        <v>0.13599999919533734</v>
      </c>
      <c r="I15" s="154">
        <v>0.32058333333333333</v>
      </c>
      <c r="J15" s="154">
        <v>7.8779999982565643E-2</v>
      </c>
      <c r="K15" s="154">
        <v>0.92481438249048975</v>
      </c>
      <c r="L15" s="154">
        <v>0.08</v>
      </c>
      <c r="M15" s="154">
        <v>0</v>
      </c>
      <c r="N15" s="154">
        <v>0.12</v>
      </c>
      <c r="O15" s="154">
        <v>0.3175</v>
      </c>
      <c r="P15" s="154">
        <v>0.72840000000000005</v>
      </c>
      <c r="Q15" s="154">
        <v>0.25358766694560642</v>
      </c>
      <c r="R15" s="154">
        <v>0.27358490600000002</v>
      </c>
      <c r="S15" s="154">
        <v>0</v>
      </c>
      <c r="T15" s="154">
        <v>4.3189066662871124E-2</v>
      </c>
      <c r="U15" s="154">
        <v>1.8841976410093067E-2</v>
      </c>
      <c r="V15" s="154">
        <v>0.109338425914286</v>
      </c>
      <c r="W15" s="154">
        <v>2.8000000000000025E-2</v>
      </c>
      <c r="X15" s="154">
        <v>0.19</v>
      </c>
      <c r="Y15" s="154">
        <v>1.1510255089177072E-2</v>
      </c>
      <c r="Z15" s="154">
        <v>0.74199999906122682</v>
      </c>
      <c r="AA15" s="157">
        <v>3</v>
      </c>
      <c r="AB15" s="7">
        <f t="shared" si="3"/>
        <v>0.20427116225970554</v>
      </c>
      <c r="AC15" s="7">
        <f t="shared" si="4"/>
        <v>0.1103963137238807</v>
      </c>
      <c r="AD15" s="7">
        <f t="shared" si="5"/>
        <v>0.25402961930106477</v>
      </c>
      <c r="AE15" s="7">
        <f t="shared" si="6"/>
        <v>0.26937693993474626</v>
      </c>
      <c r="AF15" s="7">
        <f t="shared" si="7"/>
        <v>0.18328177607913052</v>
      </c>
      <c r="AG15" s="7">
        <f t="shared" si="0"/>
        <v>0.16195403944740627</v>
      </c>
      <c r="AH15" s="7">
        <f t="shared" si="1"/>
        <v>0.21094782497546888</v>
      </c>
      <c r="AI15" s="7">
        <f t="shared" si="2"/>
        <v>0.25773185240450952</v>
      </c>
    </row>
    <row r="16" spans="1:52">
      <c r="A16" s="9" t="s">
        <v>54</v>
      </c>
      <c r="B16" s="12" t="s">
        <v>53</v>
      </c>
      <c r="C16" s="154">
        <v>0.62183219653179189</v>
      </c>
      <c r="D16" s="154">
        <v>0.40028999918662012</v>
      </c>
      <c r="E16" s="154">
        <v>7.8399999141693155E-2</v>
      </c>
      <c r="F16" s="154">
        <v>0.67500000000000004</v>
      </c>
      <c r="G16" s="154">
        <v>4.3333333333333335E-2</v>
      </c>
      <c r="H16" s="154">
        <v>0.13599999919533734</v>
      </c>
      <c r="I16" s="154">
        <v>0.27966666666666667</v>
      </c>
      <c r="J16" s="154">
        <v>0.36582199991904196</v>
      </c>
      <c r="K16" s="154">
        <v>0.88119770910725392</v>
      </c>
      <c r="L16" s="154">
        <v>0.14000000000000001</v>
      </c>
      <c r="M16" s="154">
        <v>0.8691999989002942</v>
      </c>
      <c r="N16" s="154">
        <v>1.0999999977648259E-2</v>
      </c>
      <c r="O16" s="154">
        <v>7.4999999999999997E-2</v>
      </c>
      <c r="P16" s="154">
        <v>0.50944</v>
      </c>
      <c r="Q16" s="154">
        <v>0.28808210600212303</v>
      </c>
      <c r="R16" s="154">
        <v>0.144249512</v>
      </c>
      <c r="S16" s="154">
        <v>8.5198686826045145E-2</v>
      </c>
      <c r="T16" s="154">
        <v>1.3915217148037333E-2</v>
      </c>
      <c r="U16" s="154">
        <v>0</v>
      </c>
      <c r="V16" s="154">
        <v>0</v>
      </c>
      <c r="W16" s="154">
        <v>0</v>
      </c>
      <c r="X16" s="154">
        <v>0.82</v>
      </c>
      <c r="Y16" s="154">
        <v>0.15957446808510639</v>
      </c>
      <c r="Z16" s="154">
        <v>0.13100799919068817</v>
      </c>
      <c r="AA16" s="157">
        <v>2</v>
      </c>
      <c r="AB16" s="7">
        <f t="shared" si="3"/>
        <v>0.28034207880048673</v>
      </c>
      <c r="AC16" s="7">
        <f t="shared" si="4"/>
        <v>0.32580925456479598</v>
      </c>
      <c r="AD16" s="7">
        <f t="shared" si="5"/>
        <v>0.42448106242848421</v>
      </c>
      <c r="AE16" s="7">
        <f t="shared" si="6"/>
        <v>0.18598092032936756</v>
      </c>
      <c r="AF16" s="7">
        <f t="shared" si="7"/>
        <v>0.18509707787929908</v>
      </c>
      <c r="AG16" s="7">
        <f t="shared" si="0"/>
        <v>0.23281364925372947</v>
      </c>
      <c r="AH16" s="7">
        <f t="shared" si="1"/>
        <v>0.35825466859511368</v>
      </c>
      <c r="AI16" s="7">
        <f t="shared" si="2"/>
        <v>0.23476583842868215</v>
      </c>
    </row>
    <row r="17" spans="1:35">
      <c r="A17" s="9" t="s">
        <v>56</v>
      </c>
      <c r="B17" s="12" t="s">
        <v>55</v>
      </c>
      <c r="C17" s="154">
        <v>0.29015336206896547</v>
      </c>
      <c r="D17" s="154">
        <v>5.4995999795123936E-2</v>
      </c>
      <c r="E17" s="154">
        <v>3.9999999105930328E-2</v>
      </c>
      <c r="F17" s="154">
        <v>0.27500000000000002</v>
      </c>
      <c r="G17" s="154">
        <v>0</v>
      </c>
      <c r="H17" s="154">
        <v>3.9999999105930328E-2</v>
      </c>
      <c r="I17" s="154">
        <v>0.49116666666666664</v>
      </c>
      <c r="J17" s="154">
        <v>0.11190799997523428</v>
      </c>
      <c r="K17" s="154">
        <v>0.93914510234079085</v>
      </c>
      <c r="L17" s="154">
        <v>0.32</v>
      </c>
      <c r="M17" s="154">
        <v>3.1799999959766866E-2</v>
      </c>
      <c r="N17" s="154">
        <v>0</v>
      </c>
      <c r="O17" s="154">
        <v>0.85</v>
      </c>
      <c r="P17" s="154">
        <v>0.37712000000000001</v>
      </c>
      <c r="Q17" s="154">
        <v>0.13721365708112754</v>
      </c>
      <c r="R17" s="154">
        <v>9.5238095999999994E-2</v>
      </c>
      <c r="S17" s="154">
        <v>0</v>
      </c>
      <c r="T17" s="154">
        <v>3.5177518969758508E-3</v>
      </c>
      <c r="U17" s="154">
        <v>1.604261631696664E-2</v>
      </c>
      <c r="V17" s="154">
        <v>0.121074922878081</v>
      </c>
      <c r="W17" s="154">
        <v>0</v>
      </c>
      <c r="X17" s="154">
        <v>0</v>
      </c>
      <c r="Y17" s="154">
        <v>4.6860966116918116E-3</v>
      </c>
      <c r="Z17" s="154">
        <v>0.70587999214797015</v>
      </c>
      <c r="AA17" s="157">
        <v>5</v>
      </c>
      <c r="AB17" s="7">
        <f t="shared" si="3"/>
        <v>0.20437259424796761</v>
      </c>
      <c r="AC17" s="7">
        <f t="shared" si="4"/>
        <v>0.11669156001265835</v>
      </c>
      <c r="AD17" s="7">
        <f t="shared" si="5"/>
        <v>0.31566996149040977</v>
      </c>
      <c r="AE17" s="7">
        <f t="shared" si="6"/>
        <v>0.24384825082968389</v>
      </c>
      <c r="AF17" s="7">
        <f t="shared" si="7"/>
        <v>0.14128060465911826</v>
      </c>
      <c r="AG17" s="7">
        <f t="shared" si="0"/>
        <v>0.26025409307381003</v>
      </c>
      <c r="AH17" s="7">
        <f t="shared" si="1"/>
        <v>0.15586432386179735</v>
      </c>
      <c r="AI17" s="7">
        <f t="shared" si="2"/>
        <v>0.19331275158845915</v>
      </c>
    </row>
    <row r="18" spans="1:35">
      <c r="A18" s="9" t="s">
        <v>58</v>
      </c>
      <c r="B18" s="12" t="s">
        <v>57</v>
      </c>
      <c r="C18" s="154">
        <v>0.43509673913043473</v>
      </c>
      <c r="D18" s="154">
        <v>5.6447999789714806E-2</v>
      </c>
      <c r="E18" s="154">
        <v>3.9999999105930328E-2</v>
      </c>
      <c r="F18" s="154">
        <v>0.57499999999999996</v>
      </c>
      <c r="G18" s="154">
        <v>0</v>
      </c>
      <c r="H18" s="154">
        <v>3.9999999105930328E-2</v>
      </c>
      <c r="I18" s="154">
        <v>0.23600000000000002</v>
      </c>
      <c r="J18" s="154">
        <v>0.32946199992708858</v>
      </c>
      <c r="K18" s="154">
        <v>0.80367836541058646</v>
      </c>
      <c r="L18" s="154">
        <v>0.42</v>
      </c>
      <c r="M18" s="154">
        <v>0.28619999963790183</v>
      </c>
      <c r="N18" s="154">
        <v>0</v>
      </c>
      <c r="O18" s="154">
        <v>6.7499999999999991E-2</v>
      </c>
      <c r="P18" s="154">
        <v>0.30647999999999997</v>
      </c>
      <c r="Q18" s="154">
        <v>0.1554068278297791</v>
      </c>
      <c r="R18" s="154">
        <v>6.6508313999999999E-2</v>
      </c>
      <c r="S18" s="154">
        <v>0</v>
      </c>
      <c r="T18" s="154">
        <v>1.8236082784322761E-3</v>
      </c>
      <c r="U18" s="154">
        <v>0</v>
      </c>
      <c r="V18" s="154">
        <v>0</v>
      </c>
      <c r="W18" s="154">
        <v>0</v>
      </c>
      <c r="X18" s="154">
        <v>0.86</v>
      </c>
      <c r="Y18" s="154">
        <v>7.2771376591873868E-2</v>
      </c>
      <c r="Z18" s="154">
        <v>3.9999999105930328E-2</v>
      </c>
      <c r="AA18" s="157">
        <v>5</v>
      </c>
      <c r="AB18" s="7">
        <f t="shared" si="3"/>
        <v>0.19968230116306676</v>
      </c>
      <c r="AC18" s="7">
        <f t="shared" si="4"/>
        <v>0.19109078952200168</v>
      </c>
      <c r="AD18" s="7">
        <f t="shared" si="5"/>
        <v>0.34589006082926277</v>
      </c>
      <c r="AE18" s="7">
        <f t="shared" si="6"/>
        <v>9.9619791684701905E-2</v>
      </c>
      <c r="AF18" s="7">
        <f t="shared" si="7"/>
        <v>0.16212856261630068</v>
      </c>
      <c r="AG18" s="7">
        <f t="shared" si="0"/>
        <v>0.20809738108025649</v>
      </c>
      <c r="AH18" s="7">
        <f t="shared" si="1"/>
        <v>0.20873222205118172</v>
      </c>
      <c r="AI18" s="7">
        <f t="shared" si="2"/>
        <v>0.17348479995510971</v>
      </c>
    </row>
    <row r="19" spans="1:35">
      <c r="A19" s="9" t="s">
        <v>60</v>
      </c>
      <c r="B19" s="12" t="s">
        <v>59</v>
      </c>
      <c r="C19" s="154">
        <v>0.48637371428571419</v>
      </c>
      <c r="D19" s="154">
        <v>0.38730999921299519</v>
      </c>
      <c r="E19" s="154">
        <v>0.23199999928474424</v>
      </c>
      <c r="F19" s="154">
        <v>0.625</v>
      </c>
      <c r="G19" s="154">
        <v>0.17933333333333334</v>
      </c>
      <c r="H19" s="154">
        <v>0.56799999959766867</v>
      </c>
      <c r="I19" s="154">
        <v>0.29150000000000004</v>
      </c>
      <c r="J19" s="154">
        <v>0.48419399989284573</v>
      </c>
      <c r="K19" s="154">
        <v>0.66468664936567667</v>
      </c>
      <c r="L19" s="154">
        <v>0.12</v>
      </c>
      <c r="M19" s="154">
        <v>0.49819999936968085</v>
      </c>
      <c r="N19" s="154">
        <v>0.16199999973177909</v>
      </c>
      <c r="O19" s="154">
        <v>7.4999999999999997E-2</v>
      </c>
      <c r="P19" s="154">
        <v>0.35968</v>
      </c>
      <c r="Q19" s="154">
        <v>0.3525884865500043</v>
      </c>
      <c r="R19" s="154">
        <v>0.19012115600000001</v>
      </c>
      <c r="S19" s="154">
        <v>5.9961190944730338E-3</v>
      </c>
      <c r="T19" s="154">
        <v>2.1693354261350602E-2</v>
      </c>
      <c r="U19" s="154">
        <v>0</v>
      </c>
      <c r="V19" s="154">
        <v>0</v>
      </c>
      <c r="W19" s="154">
        <v>0</v>
      </c>
      <c r="X19" s="154">
        <v>0</v>
      </c>
      <c r="Y19" s="154">
        <v>9.076716407072577E-2</v>
      </c>
      <c r="Z19" s="154">
        <v>0.53445657423915605</v>
      </c>
      <c r="AA19" s="157">
        <v>2</v>
      </c>
      <c r="AB19" s="7">
        <f t="shared" si="3"/>
        <v>0.26370418951208952</v>
      </c>
      <c r="AC19" s="7">
        <f t="shared" si="4"/>
        <v>0.4130028409524093</v>
      </c>
      <c r="AD19" s="7">
        <f t="shared" si="5"/>
        <v>0.37009677472666369</v>
      </c>
      <c r="AE19" s="7">
        <f t="shared" si="6"/>
        <v>0.16751318598430467</v>
      </c>
      <c r="AF19" s="7">
        <f t="shared" si="7"/>
        <v>0.1042039563849803</v>
      </c>
      <c r="AG19" s="7">
        <f t="shared" si="0"/>
        <v>0.20875133715071556</v>
      </c>
      <c r="AH19" s="7">
        <f t="shared" si="1"/>
        <v>0.27213000279360933</v>
      </c>
      <c r="AI19" s="7">
        <f t="shared" si="2"/>
        <v>0.33349474813187058</v>
      </c>
    </row>
    <row r="20" spans="1:35">
      <c r="A20" s="9" t="s">
        <v>62</v>
      </c>
      <c r="B20" s="12" t="s">
        <v>61</v>
      </c>
      <c r="C20" s="154">
        <v>0.54228291457286426</v>
      </c>
      <c r="D20" s="154">
        <v>0.5</v>
      </c>
      <c r="E20" s="154">
        <v>0.14639999739825726</v>
      </c>
      <c r="F20" s="154">
        <v>0.15000000000000002</v>
      </c>
      <c r="G20" s="154">
        <v>1.3333333333333333E-3</v>
      </c>
      <c r="H20" s="154">
        <v>3.9999999105930328E-2</v>
      </c>
      <c r="I20" s="154">
        <v>0.71158333333333335</v>
      </c>
      <c r="J20" s="154">
        <v>0.16260999996401371</v>
      </c>
      <c r="K20" s="154">
        <v>1</v>
      </c>
      <c r="L20" s="154">
        <v>0.24</v>
      </c>
      <c r="M20" s="154">
        <v>1</v>
      </c>
      <c r="N20" s="154">
        <v>0</v>
      </c>
      <c r="O20" s="154">
        <v>0.3175</v>
      </c>
      <c r="P20" s="154">
        <v>0.73719999999999997</v>
      </c>
      <c r="Q20" s="154">
        <v>0.28907910112500279</v>
      </c>
      <c r="R20" s="154">
        <v>0.30232558199999998</v>
      </c>
      <c r="S20" s="154">
        <v>0</v>
      </c>
      <c r="T20" s="154">
        <v>2.5923890177713689E-2</v>
      </c>
      <c r="U20" s="154">
        <v>0.93182496652727775</v>
      </c>
      <c r="V20" s="154">
        <v>0.87632329726901204</v>
      </c>
      <c r="W20" s="154">
        <v>6.0000000000000053E-2</v>
      </c>
      <c r="X20" s="154">
        <v>0</v>
      </c>
      <c r="Y20" s="154">
        <v>0</v>
      </c>
      <c r="Z20" s="154">
        <v>0.52931998514461798</v>
      </c>
      <c r="AA20" s="157">
        <v>4</v>
      </c>
      <c r="AB20" s="7">
        <f t="shared" si="3"/>
        <v>0.35682109999797312</v>
      </c>
      <c r="AC20" s="7">
        <f t="shared" si="4"/>
        <v>0.2300027074017309</v>
      </c>
      <c r="AD20" s="7">
        <f t="shared" si="5"/>
        <v>0.51903222221622458</v>
      </c>
      <c r="AE20" s="7">
        <f t="shared" si="6"/>
        <v>0.27867142888378604</v>
      </c>
      <c r="AF20" s="7">
        <f t="shared" si="7"/>
        <v>0.3995780414901513</v>
      </c>
      <c r="AG20" s="7">
        <f t="shared" si="0"/>
        <v>0.36172408849260834</v>
      </c>
      <c r="AH20" s="7">
        <f t="shared" si="1"/>
        <v>0.42297629063455294</v>
      </c>
      <c r="AI20" s="7">
        <f t="shared" si="2"/>
        <v>0.25023383130115068</v>
      </c>
    </row>
    <row r="21" spans="1:35">
      <c r="A21" s="9" t="s">
        <v>64</v>
      </c>
      <c r="B21" s="12" t="s">
        <v>63</v>
      </c>
      <c r="C21" s="154">
        <v>1</v>
      </c>
      <c r="D21" s="154">
        <v>1</v>
      </c>
      <c r="E21" s="154">
        <v>0</v>
      </c>
      <c r="F21" s="154">
        <v>0.52500000000000002</v>
      </c>
      <c r="G21" s="154">
        <v>0</v>
      </c>
      <c r="H21" s="154">
        <v>0</v>
      </c>
      <c r="I21" s="154">
        <v>0.54108333333333336</v>
      </c>
      <c r="J21" s="154">
        <v>0.1155439999744296</v>
      </c>
      <c r="K21" s="154">
        <v>1</v>
      </c>
      <c r="L21" s="154">
        <v>0.1</v>
      </c>
      <c r="M21" s="154">
        <v>1</v>
      </c>
      <c r="N21" s="154">
        <v>0.18</v>
      </c>
      <c r="O21" s="154">
        <v>7.4999999999999997E-2</v>
      </c>
      <c r="P21" s="154">
        <v>0.73543999999999998</v>
      </c>
      <c r="Q21" s="154">
        <v>0.24249943278893904</v>
      </c>
      <c r="R21" s="154">
        <v>0.18367347000000001</v>
      </c>
      <c r="S21" s="154">
        <v>0</v>
      </c>
      <c r="T21" s="154">
        <v>1.1733990829912494E-2</v>
      </c>
      <c r="U21" s="154">
        <v>0.52112770970668865</v>
      </c>
      <c r="V21" s="154">
        <v>0.77416756354415095</v>
      </c>
      <c r="W21" s="154">
        <v>5.9999999999998943E-3</v>
      </c>
      <c r="X21" s="154">
        <v>0</v>
      </c>
      <c r="Y21" s="154">
        <v>0</v>
      </c>
      <c r="Z21" s="154">
        <v>0.21777777706349877</v>
      </c>
      <c r="AA21" s="157">
        <v>4</v>
      </c>
      <c r="AB21" s="7">
        <f t="shared" si="3"/>
        <v>0.34287696988503963</v>
      </c>
      <c r="AC21" s="7">
        <f t="shared" si="4"/>
        <v>0.42083333333333334</v>
      </c>
      <c r="AD21" s="7">
        <f t="shared" si="5"/>
        <v>0.48943788888462719</v>
      </c>
      <c r="AE21" s="7">
        <f t="shared" si="6"/>
        <v>0.20805781560314193</v>
      </c>
      <c r="AF21" s="7">
        <f t="shared" si="7"/>
        <v>0.25317884171905636</v>
      </c>
      <c r="AG21" s="7">
        <f t="shared" si="0"/>
        <v>0.327987168115558</v>
      </c>
      <c r="AH21" s="7">
        <f t="shared" si="1"/>
        <v>0.42699214895356441</v>
      </c>
      <c r="AI21" s="7">
        <f t="shared" si="2"/>
        <v>0.23903890393647528</v>
      </c>
    </row>
    <row r="22" spans="1:35">
      <c r="A22" s="9" t="s">
        <v>66</v>
      </c>
      <c r="B22" s="12" t="s">
        <v>65</v>
      </c>
      <c r="C22" s="154">
        <v>0.21798074210879784</v>
      </c>
      <c r="D22" s="154">
        <v>2.9229999999999999E-2</v>
      </c>
      <c r="E22" s="154">
        <v>0.23199999928474424</v>
      </c>
      <c r="F22" s="154">
        <v>0.27500000000000002</v>
      </c>
      <c r="G22" s="154">
        <v>0.22266666666666668</v>
      </c>
      <c r="H22" s="154">
        <v>0.49119999952614313</v>
      </c>
      <c r="I22" s="154">
        <v>0.46758333333333335</v>
      </c>
      <c r="J22" s="154">
        <v>0.73103799983821804</v>
      </c>
      <c r="K22" s="154">
        <v>0.22578902953583335</v>
      </c>
      <c r="L22" s="154">
        <v>1</v>
      </c>
      <c r="M22" s="154">
        <v>0.1165999998524785</v>
      </c>
      <c r="N22" s="154">
        <v>1</v>
      </c>
      <c r="O22" s="154">
        <v>0.44999999999999996</v>
      </c>
      <c r="P22" s="154">
        <v>0.96560000000000001</v>
      </c>
      <c r="Q22" s="154">
        <v>0.4300159988172354</v>
      </c>
      <c r="R22" s="154">
        <v>0.60510114400000004</v>
      </c>
      <c r="S22" s="154">
        <v>8.0815764153015127E-2</v>
      </c>
      <c r="T22" s="154">
        <v>0.2302348004420712</v>
      </c>
      <c r="U22" s="154">
        <v>0.39954954747682664</v>
      </c>
      <c r="V22" s="154">
        <v>0.455607547870235</v>
      </c>
      <c r="W22" s="154">
        <v>0.59000000000000008</v>
      </c>
      <c r="X22" s="154">
        <v>0.2</v>
      </c>
      <c r="Y22" s="154">
        <v>0.34570177460244295</v>
      </c>
      <c r="Z22" s="154">
        <v>0.9182999997027218</v>
      </c>
      <c r="AA22" s="157">
        <v>1</v>
      </c>
      <c r="AB22" s="7">
        <f t="shared" si="3"/>
        <v>0.44500059780044837</v>
      </c>
      <c r="AC22" s="7">
        <f t="shared" si="4"/>
        <v>0.24467956793105863</v>
      </c>
      <c r="AD22" s="7">
        <f t="shared" si="5"/>
        <v>0.59016839375997721</v>
      </c>
      <c r="AE22" s="7">
        <f t="shared" si="6"/>
        <v>0.46029461790205356</v>
      </c>
      <c r="AF22" s="7">
        <f t="shared" si="7"/>
        <v>0.48485981160870439</v>
      </c>
      <c r="AG22" s="7">
        <f t="shared" si="0"/>
        <v>0.48343517128015567</v>
      </c>
      <c r="AH22" s="7">
        <f t="shared" si="1"/>
        <v>0.41331755312037061</v>
      </c>
      <c r="AI22" s="7">
        <f t="shared" si="2"/>
        <v>0.43487330460100448</v>
      </c>
    </row>
    <row r="23" spans="1:35">
      <c r="A23" s="9" t="s">
        <v>68</v>
      </c>
      <c r="B23" s="12" t="s">
        <v>67</v>
      </c>
      <c r="C23" s="154">
        <v>0.70687246341463417</v>
      </c>
      <c r="D23" s="154">
        <v>0.7612000000000001</v>
      </c>
      <c r="E23" s="154">
        <v>3.9999999105930328E-2</v>
      </c>
      <c r="F23" s="154">
        <v>0.125</v>
      </c>
      <c r="G23" s="154">
        <v>0</v>
      </c>
      <c r="H23" s="154">
        <v>3.9999999105930328E-2</v>
      </c>
      <c r="I23" s="154">
        <v>0.71158333333333335</v>
      </c>
      <c r="J23" s="154">
        <v>0.60276799986660479</v>
      </c>
      <c r="K23" s="154">
        <v>0.81729166666666664</v>
      </c>
      <c r="L23" s="154">
        <v>0.08</v>
      </c>
      <c r="M23" s="154">
        <v>1</v>
      </c>
      <c r="N23" s="154">
        <v>0</v>
      </c>
      <c r="O23" s="154">
        <v>0.3175</v>
      </c>
      <c r="P23" s="154">
        <v>0.66071999999999997</v>
      </c>
      <c r="Q23" s="154">
        <v>0.22142907179370697</v>
      </c>
      <c r="R23" s="154">
        <v>0.28429752000000003</v>
      </c>
      <c r="S23" s="154">
        <v>1.8951080011406045E-2</v>
      </c>
      <c r="T23" s="154">
        <v>2.3760326179573663E-2</v>
      </c>
      <c r="U23" s="154">
        <v>4.3447176195445289E-2</v>
      </c>
      <c r="V23" s="154">
        <v>4.3447321860959502E-2</v>
      </c>
      <c r="W23" s="154">
        <v>0</v>
      </c>
      <c r="X23" s="154">
        <v>0</v>
      </c>
      <c r="Y23" s="154">
        <v>0</v>
      </c>
      <c r="Z23" s="154">
        <v>0.11999999731779099</v>
      </c>
      <c r="AA23" s="157">
        <v>4</v>
      </c>
      <c r="AB23" s="7">
        <f t="shared" si="3"/>
        <v>0.27576116478549922</v>
      </c>
      <c r="AC23" s="7">
        <f t="shared" si="4"/>
        <v>0.27884541027108251</v>
      </c>
      <c r="AD23" s="7">
        <f t="shared" si="5"/>
        <v>0.53527383331110079</v>
      </c>
      <c r="AE23" s="7">
        <f t="shared" si="6"/>
        <v>0.25444299966411443</v>
      </c>
      <c r="AF23" s="7">
        <f t="shared" si="7"/>
        <v>3.4482415895699295E-2</v>
      </c>
      <c r="AG23" s="7">
        <f t="shared" si="0"/>
        <v>0.25207783254926808</v>
      </c>
      <c r="AH23" s="7">
        <f t="shared" si="1"/>
        <v>0.35634293322852906</v>
      </c>
      <c r="AI23" s="7">
        <f t="shared" si="2"/>
        <v>0.19041351047530131</v>
      </c>
    </row>
    <row r="24" spans="1:35">
      <c r="A24" s="9" t="s">
        <v>70</v>
      </c>
      <c r="B24" s="12" t="s">
        <v>69</v>
      </c>
      <c r="C24" s="154">
        <v>0.56517705977382882</v>
      </c>
      <c r="D24" s="154">
        <v>7.4789999999999995E-2</v>
      </c>
      <c r="E24" s="154">
        <v>3.9999999105930328E-2</v>
      </c>
      <c r="F24" s="154">
        <v>0.75</v>
      </c>
      <c r="G24" s="154">
        <v>6.6666666666666664E-4</v>
      </c>
      <c r="H24" s="154">
        <v>0.10719999916851519</v>
      </c>
      <c r="I24" s="154">
        <v>0.27966666666666667</v>
      </c>
      <c r="J24" s="154">
        <v>0.26381199994161725</v>
      </c>
      <c r="K24" s="154">
        <v>0.59757391433783347</v>
      </c>
      <c r="L24" s="154">
        <v>0.04</v>
      </c>
      <c r="M24" s="154">
        <v>0.10599999986588955</v>
      </c>
      <c r="N24" s="154">
        <v>0.01</v>
      </c>
      <c r="O24" s="154">
        <v>0.87499999999999989</v>
      </c>
      <c r="P24" s="154">
        <v>0.10807999999999995</v>
      </c>
      <c r="Q24" s="154">
        <v>0.34384874020040035</v>
      </c>
      <c r="R24" s="154">
        <v>6.6371682000000001E-2</v>
      </c>
      <c r="S24" s="154">
        <v>2.4430074419593516E-3</v>
      </c>
      <c r="T24" s="154">
        <v>5.0996046356159598E-3</v>
      </c>
      <c r="U24" s="154">
        <v>0</v>
      </c>
      <c r="V24" s="154">
        <v>0</v>
      </c>
      <c r="W24" s="154">
        <v>0</v>
      </c>
      <c r="X24" s="154">
        <v>0.86</v>
      </c>
      <c r="Y24" s="154">
        <v>2.2178413011335635E-2</v>
      </c>
      <c r="Z24" s="154">
        <v>0.20224000350874161</v>
      </c>
      <c r="AA24" s="157">
        <v>3</v>
      </c>
      <c r="AB24" s="7">
        <f t="shared" si="3"/>
        <v>0.22167282318020834</v>
      </c>
      <c r="AC24" s="7">
        <f t="shared" si="4"/>
        <v>0.25630562078582347</v>
      </c>
      <c r="AD24" s="7">
        <f t="shared" si="5"/>
        <v>0.2161754301353345</v>
      </c>
      <c r="AE24" s="7">
        <f t="shared" si="6"/>
        <v>0.23347383904632923</v>
      </c>
      <c r="AF24" s="7">
        <f t="shared" si="7"/>
        <v>0.18073640275334621</v>
      </c>
      <c r="AG24" s="7">
        <f t="shared" si="0"/>
        <v>0.28871042460575902</v>
      </c>
      <c r="AH24" s="7">
        <f t="shared" si="1"/>
        <v>0.1797812974916527</v>
      </c>
      <c r="AI24" s="7">
        <f t="shared" si="2"/>
        <v>0.18395370957471588</v>
      </c>
    </row>
    <row r="25" spans="1:35">
      <c r="A25" s="9" t="s">
        <v>72</v>
      </c>
      <c r="B25" s="12" t="s">
        <v>71</v>
      </c>
      <c r="C25" s="154">
        <v>0.2099123475609756</v>
      </c>
      <c r="D25" s="154">
        <v>0.37366999924071131</v>
      </c>
      <c r="E25" s="154">
        <v>3.9999999105930328E-2</v>
      </c>
      <c r="F25" s="154">
        <v>0.44999999999999996</v>
      </c>
      <c r="G25" s="154">
        <v>0</v>
      </c>
      <c r="H25" s="154">
        <v>3.9999999105930328E-2</v>
      </c>
      <c r="I25" s="154">
        <v>0.25958333333333333</v>
      </c>
      <c r="J25" s="154">
        <v>2.6461999994143844E-2</v>
      </c>
      <c r="K25" s="154">
        <v>0.9832116788321168</v>
      </c>
      <c r="L25" s="154">
        <v>0.36</v>
      </c>
      <c r="M25" s="154">
        <v>1</v>
      </c>
      <c r="N25" s="154">
        <v>0</v>
      </c>
      <c r="O25" s="154">
        <v>6.7499999999999991E-2</v>
      </c>
      <c r="P25" s="154">
        <v>0.74903999999999993</v>
      </c>
      <c r="Q25" s="154">
        <v>0.16189642783582314</v>
      </c>
      <c r="R25" s="154">
        <v>0.14932126600000001</v>
      </c>
      <c r="S25" s="154">
        <v>0</v>
      </c>
      <c r="T25" s="154">
        <v>2.37456309795863E-3</v>
      </c>
      <c r="U25" s="154">
        <v>0.14447460360993447</v>
      </c>
      <c r="V25" s="154">
        <v>0.229527806512104</v>
      </c>
      <c r="W25" s="154">
        <v>0</v>
      </c>
      <c r="X25" s="154">
        <v>0.72</v>
      </c>
      <c r="Y25" s="154">
        <v>0.49537648612945839</v>
      </c>
      <c r="Z25" s="154">
        <v>0.24927999930083744</v>
      </c>
      <c r="AA25" s="157">
        <v>5</v>
      </c>
      <c r="AB25" s="7">
        <f t="shared" si="3"/>
        <v>0.27965127123580241</v>
      </c>
      <c r="AC25" s="7">
        <f t="shared" si="4"/>
        <v>0.18559705750225794</v>
      </c>
      <c r="AD25" s="7">
        <f t="shared" si="5"/>
        <v>0.43820950202659897</v>
      </c>
      <c r="AE25" s="7">
        <f t="shared" si="6"/>
        <v>0.18835537615563028</v>
      </c>
      <c r="AF25" s="7">
        <f t="shared" si="7"/>
        <v>0.3064431492587224</v>
      </c>
      <c r="AG25" s="7">
        <f t="shared" si="0"/>
        <v>0.23735200407041127</v>
      </c>
      <c r="AH25" s="7">
        <f t="shared" si="1"/>
        <v>0.37199775611642177</v>
      </c>
      <c r="AI25" s="7">
        <f t="shared" si="2"/>
        <v>0.20458044466295985</v>
      </c>
    </row>
    <row r="26" spans="1:35">
      <c r="A26" s="9" t="s">
        <v>74</v>
      </c>
      <c r="B26" s="12" t="s">
        <v>73</v>
      </c>
      <c r="C26" s="154">
        <v>1</v>
      </c>
      <c r="D26" s="154">
        <v>9.7031999638527641E-3</v>
      </c>
      <c r="E26" s="154">
        <v>4.9599999114871007E-2</v>
      </c>
      <c r="F26" s="154">
        <v>0.30000000000000004</v>
      </c>
      <c r="G26" s="154">
        <v>1.7333333333333333E-2</v>
      </c>
      <c r="H26" s="154">
        <v>0.13599999919533734</v>
      </c>
      <c r="I26" s="154">
        <v>0.49525000000000002</v>
      </c>
      <c r="J26" s="154">
        <v>0.48277999989315867</v>
      </c>
      <c r="K26" s="154">
        <v>0.91707142857150004</v>
      </c>
      <c r="L26" s="154">
        <v>0.06</v>
      </c>
      <c r="M26" s="154">
        <v>0.33919999957084657</v>
      </c>
      <c r="N26" s="154">
        <v>6.9999999999999993E-2</v>
      </c>
      <c r="O26" s="154">
        <v>0.3175</v>
      </c>
      <c r="P26" s="154">
        <v>0.85536000000000001</v>
      </c>
      <c r="Q26" s="154">
        <v>0.23459277912303866</v>
      </c>
      <c r="R26" s="154">
        <v>0.33615819200000002</v>
      </c>
      <c r="S26" s="154">
        <v>7.5806153458223766E-3</v>
      </c>
      <c r="T26" s="154">
        <v>7.9420718971723411E-2</v>
      </c>
      <c r="U26" s="154">
        <v>0.1559046237035541</v>
      </c>
      <c r="V26" s="154">
        <v>0.40332035678730699</v>
      </c>
      <c r="W26" s="154">
        <v>8.2999999999999963E-2</v>
      </c>
      <c r="X26" s="154">
        <v>0.4</v>
      </c>
      <c r="Y26" s="154">
        <v>6.5760631302060502E-2</v>
      </c>
      <c r="Z26" s="154">
        <v>0.8605999993160367</v>
      </c>
      <c r="AA26" s="157">
        <v>3</v>
      </c>
      <c r="AB26" s="7">
        <f t="shared" si="3"/>
        <v>0.31983899484135186</v>
      </c>
      <c r="AC26" s="7">
        <f t="shared" si="4"/>
        <v>0.25210608860123246</v>
      </c>
      <c r="AD26" s="7">
        <f t="shared" si="5"/>
        <v>0.3940502380059176</v>
      </c>
      <c r="AE26" s="7">
        <f t="shared" si="6"/>
        <v>0.30510205090676407</v>
      </c>
      <c r="AF26" s="7">
        <f t="shared" si="7"/>
        <v>0.328097601851493</v>
      </c>
      <c r="AG26" s="7">
        <f t="shared" si="0"/>
        <v>0.31261927188951272</v>
      </c>
      <c r="AH26" s="7">
        <f t="shared" si="1"/>
        <v>0.37509750046781748</v>
      </c>
      <c r="AI26" s="7">
        <f t="shared" si="2"/>
        <v>0.24778082082941175</v>
      </c>
    </row>
    <row r="27" spans="1:35">
      <c r="A27" s="9" t="s">
        <v>76</v>
      </c>
      <c r="B27" s="12" t="s">
        <v>75</v>
      </c>
      <c r="C27" s="154">
        <v>1</v>
      </c>
      <c r="D27" s="154">
        <v>4.9259999999999998E-3</v>
      </c>
      <c r="E27" s="154">
        <v>0.27999999932944775</v>
      </c>
      <c r="F27" s="154">
        <v>0.32499999999999996</v>
      </c>
      <c r="G27" s="154">
        <v>0.34533333333333333</v>
      </c>
      <c r="H27" s="154">
        <v>0.88479999989271163</v>
      </c>
      <c r="I27" s="154">
        <v>0.62008333333333332</v>
      </c>
      <c r="J27" s="154">
        <v>0.58983999986946589</v>
      </c>
      <c r="K27" s="154">
        <v>1</v>
      </c>
      <c r="L27" s="154">
        <v>0.26</v>
      </c>
      <c r="M27" s="154">
        <v>0.19079999975860118</v>
      </c>
      <c r="N27" s="154">
        <v>0.50759999915957454</v>
      </c>
      <c r="O27" s="154">
        <v>0.20749999999999999</v>
      </c>
      <c r="P27" s="154">
        <v>0.96448</v>
      </c>
      <c r="Q27" s="154">
        <v>0.52154286719516108</v>
      </c>
      <c r="R27" s="154">
        <v>0.81908548800000003</v>
      </c>
      <c r="S27" s="154">
        <v>0.22860650479040842</v>
      </c>
      <c r="T27" s="154">
        <v>0.599284210984806</v>
      </c>
      <c r="U27" s="154">
        <v>1.6341815777022133E-2</v>
      </c>
      <c r="V27" s="154">
        <v>0.209514596205015</v>
      </c>
      <c r="W27" s="154">
        <v>0.752</v>
      </c>
      <c r="X27" s="154">
        <v>0.39</v>
      </c>
      <c r="Y27" s="154">
        <v>8.1359609473874522E-2</v>
      </c>
      <c r="Z27" s="154">
        <v>0.91639999974519015</v>
      </c>
      <c r="AA27" s="157">
        <v>1</v>
      </c>
      <c r="AB27" s="7">
        <f t="shared" si="3"/>
        <v>0.48810407320199767</v>
      </c>
      <c r="AC27" s="7">
        <f t="shared" si="4"/>
        <v>0.47334322209258212</v>
      </c>
      <c r="AD27" s="7">
        <f t="shared" si="5"/>
        <v>0.52805388868682923</v>
      </c>
      <c r="AE27" s="7">
        <f t="shared" si="6"/>
        <v>0.55674984516172932</v>
      </c>
      <c r="AF27" s="7">
        <f t="shared" si="7"/>
        <v>0.39426933686685023</v>
      </c>
      <c r="AG27" s="7">
        <f t="shared" si="0"/>
        <v>0.45348558295380342</v>
      </c>
      <c r="AH27" s="7">
        <f t="shared" si="1"/>
        <v>0.42665560374466821</v>
      </c>
      <c r="AI27" s="7">
        <f t="shared" si="2"/>
        <v>0.63220451276028355</v>
      </c>
    </row>
    <row r="28" spans="1:35">
      <c r="A28" s="9" t="s">
        <v>78</v>
      </c>
      <c r="B28" s="12" t="s">
        <v>77</v>
      </c>
      <c r="C28" s="154">
        <v>0.35093883702839357</v>
      </c>
      <c r="D28" s="154">
        <v>4.333E-3</v>
      </c>
      <c r="E28" s="154">
        <v>0.11679999917745587</v>
      </c>
      <c r="F28" s="154">
        <v>0.42500000000000004</v>
      </c>
      <c r="G28" s="154">
        <v>0.216</v>
      </c>
      <c r="H28" s="154">
        <v>0.37599999941885476</v>
      </c>
      <c r="I28" s="154">
        <v>0.45650000000000002</v>
      </c>
      <c r="J28" s="154">
        <v>0.65003599985614413</v>
      </c>
      <c r="K28" s="154">
        <v>0.91724111247034401</v>
      </c>
      <c r="L28" s="154">
        <v>0.14000000000000001</v>
      </c>
      <c r="M28" s="154">
        <v>1</v>
      </c>
      <c r="N28" s="154">
        <v>0.31</v>
      </c>
      <c r="O28" s="154">
        <v>0.44999999999999996</v>
      </c>
      <c r="P28" s="154">
        <v>0.98536000000000001</v>
      </c>
      <c r="Q28" s="154">
        <v>0.43023562808573357</v>
      </c>
      <c r="R28" s="154">
        <v>0.59883235999999995</v>
      </c>
      <c r="S28" s="154">
        <v>7.6644830177938161E-2</v>
      </c>
      <c r="T28" s="154">
        <v>0.15016319331090733</v>
      </c>
      <c r="U28" s="154">
        <v>0</v>
      </c>
      <c r="V28" s="154">
        <v>0</v>
      </c>
      <c r="W28" s="154">
        <v>0.31499999999999995</v>
      </c>
      <c r="X28" s="154">
        <v>1</v>
      </c>
      <c r="Y28" s="154">
        <v>0.15627441787779339</v>
      </c>
      <c r="Z28" s="154">
        <v>0.46679999805986883</v>
      </c>
      <c r="AA28" s="157">
        <v>2</v>
      </c>
      <c r="AB28" s="7">
        <f t="shared" si="3"/>
        <v>0.39967330731097633</v>
      </c>
      <c r="AC28" s="7">
        <f t="shared" si="4"/>
        <v>0.24817863927078401</v>
      </c>
      <c r="AD28" s="7">
        <f t="shared" si="5"/>
        <v>0.57896285205441467</v>
      </c>
      <c r="AE28" s="7">
        <f t="shared" si="6"/>
        <v>0.44853933526242984</v>
      </c>
      <c r="AF28" s="7">
        <f t="shared" si="7"/>
        <v>0.32301240265627706</v>
      </c>
      <c r="AG28" s="7">
        <f t="shared" si="0"/>
        <v>0.32139395721179853</v>
      </c>
      <c r="AH28" s="7">
        <f t="shared" si="1"/>
        <v>0.48879709201043897</v>
      </c>
      <c r="AI28" s="7">
        <f t="shared" si="2"/>
        <v>0.38340665541054925</v>
      </c>
    </row>
    <row r="29" spans="1:35">
      <c r="A29" s="9" t="s">
        <v>427</v>
      </c>
      <c r="B29" s="12" t="s">
        <v>79</v>
      </c>
      <c r="C29" s="154">
        <v>0.45756889605157136</v>
      </c>
      <c r="D29" s="154">
        <v>3.2560000000000002E-3</v>
      </c>
      <c r="E29" s="154">
        <v>0.17439999923110006</v>
      </c>
      <c r="F29" s="154">
        <v>0.4</v>
      </c>
      <c r="G29" s="154">
        <v>0.16333333333333333</v>
      </c>
      <c r="H29" s="154">
        <v>0.75999999977648258</v>
      </c>
      <c r="I29" s="154">
        <v>0.76291666666666669</v>
      </c>
      <c r="J29" s="154">
        <v>0.34299599992409346</v>
      </c>
      <c r="K29" s="154">
        <v>0.99090925925933337</v>
      </c>
      <c r="L29" s="154">
        <v>0.38</v>
      </c>
      <c r="M29" s="154">
        <v>0.26499999966472387</v>
      </c>
      <c r="N29" s="154">
        <v>8.3199999928474433E-2</v>
      </c>
      <c r="O29" s="154">
        <v>0.22499999999999998</v>
      </c>
      <c r="P29" s="154">
        <v>0.81719999999999993</v>
      </c>
      <c r="Q29" s="154">
        <v>0.43887141345963043</v>
      </c>
      <c r="R29" s="154">
        <v>0.52653486000000005</v>
      </c>
      <c r="S29" s="154">
        <v>7.5184845736761263E-2</v>
      </c>
      <c r="T29" s="154">
        <v>0.17315199003114429</v>
      </c>
      <c r="U29" s="154">
        <v>0</v>
      </c>
      <c r="V29" s="154">
        <v>0</v>
      </c>
      <c r="W29" s="154">
        <v>0.22499999999999998</v>
      </c>
      <c r="X29" s="154">
        <v>0</v>
      </c>
      <c r="Y29" s="154">
        <v>1.3846579894765992E-2</v>
      </c>
      <c r="Z29" s="154">
        <v>0.93839999981224542</v>
      </c>
      <c r="AA29" s="157">
        <v>2</v>
      </c>
      <c r="AB29" s="7">
        <f t="shared" si="3"/>
        <v>0.34236541011543026</v>
      </c>
      <c r="AC29" s="7">
        <f t="shared" si="4"/>
        <v>0.32642637139874792</v>
      </c>
      <c r="AD29" s="7">
        <f t="shared" si="5"/>
        <v>0.47083698757388198</v>
      </c>
      <c r="AE29" s="7">
        <f t="shared" si="6"/>
        <v>0.37599051820458929</v>
      </c>
      <c r="AF29" s="7">
        <f t="shared" si="7"/>
        <v>0.19620776328450187</v>
      </c>
      <c r="AG29" s="7">
        <f t="shared" si="0"/>
        <v>0.33231855584588937</v>
      </c>
      <c r="AH29" s="7">
        <f t="shared" si="1"/>
        <v>0.28948557538568415</v>
      </c>
      <c r="AI29" s="7">
        <f t="shared" si="2"/>
        <v>0.43675544361436086</v>
      </c>
    </row>
    <row r="30" spans="1:35">
      <c r="A30" s="9" t="s">
        <v>444</v>
      </c>
      <c r="B30" s="12" t="s">
        <v>80</v>
      </c>
      <c r="C30" s="154">
        <v>0.5</v>
      </c>
      <c r="D30" s="154">
        <v>0</v>
      </c>
      <c r="E30" s="154">
        <v>4.9599999114871007E-2</v>
      </c>
      <c r="F30" s="154">
        <v>0.47499999999999998</v>
      </c>
      <c r="G30" s="154">
        <v>1.3333333333333333E-3</v>
      </c>
      <c r="H30" s="154">
        <v>8.7999999150633834E-2</v>
      </c>
      <c r="I30" s="154">
        <v>0.28591666666666671</v>
      </c>
      <c r="J30" s="154">
        <v>0.52499799988381557</v>
      </c>
      <c r="K30" s="154">
        <v>0.9802166005291667</v>
      </c>
      <c r="L30" s="154">
        <v>0.16</v>
      </c>
      <c r="M30" s="154">
        <v>0.48759999938309195</v>
      </c>
      <c r="N30" s="154">
        <v>4.3999999910593036E-2</v>
      </c>
      <c r="O30" s="154">
        <v>7.4999999999999997E-2</v>
      </c>
      <c r="P30" s="154">
        <v>0.69896800000000003</v>
      </c>
      <c r="Q30" s="154">
        <v>0.25795871085211697</v>
      </c>
      <c r="R30" s="154">
        <v>6.9291337999999994E-2</v>
      </c>
      <c r="S30" s="154">
        <v>1.039129936990036E-2</v>
      </c>
      <c r="T30" s="154">
        <v>2.7889357576024007E-3</v>
      </c>
      <c r="U30" s="154">
        <v>2.7250118542791936E-4</v>
      </c>
      <c r="V30" s="154">
        <v>1.7602833475632599E-4</v>
      </c>
      <c r="W30" s="154">
        <v>0</v>
      </c>
      <c r="X30" s="154">
        <v>0.52</v>
      </c>
      <c r="Y30" s="154">
        <v>0.146484375</v>
      </c>
      <c r="Z30" s="154">
        <v>0.52930000567100399</v>
      </c>
      <c r="AA30" s="157">
        <v>2</v>
      </c>
      <c r="AB30" s="7">
        <f t="shared" si="3"/>
        <v>0.24613732467262425</v>
      </c>
      <c r="AC30" s="7">
        <f t="shared" si="4"/>
        <v>0.18565555526647307</v>
      </c>
      <c r="AD30" s="7">
        <f t="shared" si="5"/>
        <v>0.41378854439555562</v>
      </c>
      <c r="AE30" s="7">
        <f t="shared" si="6"/>
        <v>0.18573304732993665</v>
      </c>
      <c r="AF30" s="7">
        <f t="shared" si="7"/>
        <v>0.1993721516985314</v>
      </c>
      <c r="AG30" s="7">
        <f t="shared" si="0"/>
        <v>0.19021832009467715</v>
      </c>
      <c r="AH30" s="7">
        <f t="shared" si="1"/>
        <v>0.30808518510843352</v>
      </c>
      <c r="AI30" s="7">
        <f t="shared" si="2"/>
        <v>0.23709404088583064</v>
      </c>
    </row>
    <row r="31" spans="1:35">
      <c r="A31" s="9" t="s">
        <v>83</v>
      </c>
      <c r="B31" s="12" t="s">
        <v>82</v>
      </c>
      <c r="C31" s="154">
        <v>0.78532292659675873</v>
      </c>
      <c r="D31" s="154">
        <v>1.9019999929144979E-2</v>
      </c>
      <c r="E31" s="154">
        <v>8.7999999150633834E-2</v>
      </c>
      <c r="F31" s="154">
        <v>0.44999999999999996</v>
      </c>
      <c r="G31" s="154">
        <v>0.22733333333333333</v>
      </c>
      <c r="H31" s="154">
        <v>0.42399999946355815</v>
      </c>
      <c r="I31" s="154">
        <v>0.81700000000000006</v>
      </c>
      <c r="J31" s="154">
        <v>0.400565999911353</v>
      </c>
      <c r="K31" s="154">
        <v>0.99992260511193232</v>
      </c>
      <c r="L31" s="154">
        <v>0.3</v>
      </c>
      <c r="M31" s="154">
        <v>0.8691999989002942</v>
      </c>
      <c r="N31" s="154">
        <v>0.28799999892711636</v>
      </c>
      <c r="O31" s="154">
        <v>0.40749999999999997</v>
      </c>
      <c r="P31" s="154">
        <v>0.85952000000000006</v>
      </c>
      <c r="Q31" s="154">
        <v>0.65857233073741206</v>
      </c>
      <c r="R31" s="154">
        <v>1</v>
      </c>
      <c r="S31" s="154">
        <v>0.18976884450900328</v>
      </c>
      <c r="T31" s="154">
        <v>0.14255909031744446</v>
      </c>
      <c r="U31" s="154">
        <v>0</v>
      </c>
      <c r="V31" s="154">
        <v>0</v>
      </c>
      <c r="W31" s="154">
        <v>0.54600000000000004</v>
      </c>
      <c r="X31" s="154">
        <v>0.53</v>
      </c>
      <c r="Y31" s="154">
        <v>1.0587052035360754E-2</v>
      </c>
      <c r="Z31" s="154">
        <v>0.70660001304133324</v>
      </c>
      <c r="AA31" s="157">
        <v>3</v>
      </c>
      <c r="AB31" s="7">
        <f t="shared" si="3"/>
        <v>0.44664467466519486</v>
      </c>
      <c r="AC31" s="7">
        <f t="shared" si="4"/>
        <v>0.3322793764122382</v>
      </c>
      <c r="AD31" s="7">
        <f t="shared" si="5"/>
        <v>0.61244810047511589</v>
      </c>
      <c r="AE31" s="7">
        <f t="shared" si="6"/>
        <v>0.54298671092730999</v>
      </c>
      <c r="AF31" s="7">
        <f t="shared" si="7"/>
        <v>0.29886451084611571</v>
      </c>
      <c r="AG31" s="7">
        <f t="shared" si="0"/>
        <v>0.47960110873690215</v>
      </c>
      <c r="AH31" s="7">
        <f t="shared" si="1"/>
        <v>0.42244535440271797</v>
      </c>
      <c r="AI31" s="7">
        <f t="shared" si="2"/>
        <v>0.43350900395134956</v>
      </c>
    </row>
    <row r="32" spans="1:35">
      <c r="A32" s="9" t="s">
        <v>85</v>
      </c>
      <c r="B32" s="12" t="s">
        <v>84</v>
      </c>
      <c r="C32" s="154">
        <v>0.29277539608574094</v>
      </c>
      <c r="D32" s="154">
        <v>7.7582999842353171E-3</v>
      </c>
      <c r="E32" s="154">
        <v>6.8799999132752365E-2</v>
      </c>
      <c r="F32" s="154">
        <v>0.32499999999999996</v>
      </c>
      <c r="G32" s="154">
        <v>8.2000000000000003E-2</v>
      </c>
      <c r="H32" s="154">
        <v>0.23199999928474424</v>
      </c>
      <c r="I32" s="154">
        <v>0.4356666666666667</v>
      </c>
      <c r="J32" s="154">
        <v>0.14099599996879697</v>
      </c>
      <c r="K32" s="154">
        <v>0.72380797814199993</v>
      </c>
      <c r="L32" s="154">
        <v>1</v>
      </c>
      <c r="M32" s="154">
        <v>0.16959999978542328</v>
      </c>
      <c r="N32" s="154">
        <v>0.06</v>
      </c>
      <c r="O32" s="154">
        <v>0.3175</v>
      </c>
      <c r="P32" s="154">
        <v>0.60240000000000005</v>
      </c>
      <c r="Q32" s="154">
        <v>0.30987925724193477</v>
      </c>
      <c r="R32" s="154">
        <v>0.27439886800000002</v>
      </c>
      <c r="S32" s="154">
        <v>1.4208339626855631E-4</v>
      </c>
      <c r="T32" s="154">
        <v>3.019828107403907E-2</v>
      </c>
      <c r="U32" s="154">
        <v>1.4378442478146191E-2</v>
      </c>
      <c r="V32" s="154">
        <v>6.6733880428496498E-2</v>
      </c>
      <c r="W32" s="154">
        <v>2.200000000000002E-2</v>
      </c>
      <c r="X32" s="154">
        <v>0.81</v>
      </c>
      <c r="Y32" s="154">
        <v>5.6741478730220271E-3</v>
      </c>
      <c r="Z32" s="154">
        <v>0.95599999975413086</v>
      </c>
      <c r="AA32" s="157">
        <v>3</v>
      </c>
      <c r="AB32" s="7">
        <f t="shared" si="3"/>
        <v>0.28948788747068327</v>
      </c>
      <c r="AC32" s="7">
        <f t="shared" si="4"/>
        <v>0.16805561574791214</v>
      </c>
      <c r="AD32" s="7">
        <f t="shared" si="5"/>
        <v>0.42167844076048117</v>
      </c>
      <c r="AE32" s="7">
        <f t="shared" si="6"/>
        <v>0.25575308161870708</v>
      </c>
      <c r="AF32" s="7">
        <f t="shared" si="7"/>
        <v>0.31246441175563261</v>
      </c>
      <c r="AG32" s="7">
        <f t="shared" si="0"/>
        <v>0.29859928012261949</v>
      </c>
      <c r="AH32" s="7">
        <f t="shared" si="1"/>
        <v>0.31507002925748356</v>
      </c>
      <c r="AI32" s="7">
        <f t="shared" si="2"/>
        <v>0.23744758581257841</v>
      </c>
    </row>
    <row r="33" spans="1:35">
      <c r="A33" s="9" t="s">
        <v>87</v>
      </c>
      <c r="B33" s="12" t="s">
        <v>86</v>
      </c>
      <c r="C33" s="154">
        <v>0.16650760295670536</v>
      </c>
      <c r="D33" s="154">
        <v>1.0820000000000001E-2</v>
      </c>
      <c r="E33" s="154">
        <v>1.0000000000000009E-2</v>
      </c>
      <c r="F33" s="154">
        <v>0.125</v>
      </c>
      <c r="G33" s="154">
        <v>0</v>
      </c>
      <c r="H33" s="154">
        <v>0</v>
      </c>
      <c r="I33" s="154">
        <v>0.49116666666666664</v>
      </c>
      <c r="J33" s="154">
        <v>0.24987399994470177</v>
      </c>
      <c r="K33" s="154">
        <v>0.83611111111116665</v>
      </c>
      <c r="L33" s="154">
        <v>0.12</v>
      </c>
      <c r="M33" s="154">
        <v>1</v>
      </c>
      <c r="N33" s="154">
        <v>0</v>
      </c>
      <c r="O33" s="154">
        <v>0.85</v>
      </c>
      <c r="P33" s="154">
        <v>0.69144000000000005</v>
      </c>
      <c r="Q33" s="154">
        <v>0.21460932544589073</v>
      </c>
      <c r="R33" s="154">
        <v>0.18363939800000001</v>
      </c>
      <c r="S33" s="154">
        <v>0</v>
      </c>
      <c r="T33" s="154">
        <v>1.2899355548910651E-2</v>
      </c>
      <c r="U33" s="154">
        <v>5.4343307561017108E-2</v>
      </c>
      <c r="V33" s="154">
        <v>9.4738862994147605E-2</v>
      </c>
      <c r="W33" s="154">
        <v>3.0000000000000027E-3</v>
      </c>
      <c r="X33" s="154">
        <v>0</v>
      </c>
      <c r="Y33" s="154">
        <v>0</v>
      </c>
      <c r="Z33" s="154">
        <v>0.30492996803377492</v>
      </c>
      <c r="AA33" s="157">
        <v>4</v>
      </c>
      <c r="AB33" s="7">
        <f t="shared" si="3"/>
        <v>0.22579498326095759</v>
      </c>
      <c r="AC33" s="7">
        <f t="shared" si="4"/>
        <v>5.205460049278423E-2</v>
      </c>
      <c r="AD33" s="7">
        <f t="shared" si="5"/>
        <v>0.4495252962870892</v>
      </c>
      <c r="AE33" s="7">
        <f t="shared" si="6"/>
        <v>0.32543134649913358</v>
      </c>
      <c r="AF33" s="7">
        <f t="shared" si="7"/>
        <v>7.6168689764823272E-2</v>
      </c>
      <c r="AG33" s="7">
        <f t="shared" si="0"/>
        <v>0.22151744168715432</v>
      </c>
      <c r="AH33" s="7">
        <f t="shared" si="1"/>
        <v>0.26131142566362492</v>
      </c>
      <c r="AI33" s="7">
        <f t="shared" si="2"/>
        <v>0.17893663201766138</v>
      </c>
    </row>
    <row r="34" spans="1:35">
      <c r="A34" s="9" t="s">
        <v>89</v>
      </c>
      <c r="B34" s="12" t="s">
        <v>88</v>
      </c>
      <c r="C34" s="154">
        <v>0.91680882352941173</v>
      </c>
      <c r="D34" s="154">
        <v>0</v>
      </c>
      <c r="E34" s="154">
        <v>3.9999999105930328E-2</v>
      </c>
      <c r="F34" s="154">
        <v>0.6</v>
      </c>
      <c r="G34" s="154">
        <v>1.3333333333333333E-3</v>
      </c>
      <c r="H34" s="154">
        <v>3.9999999105930328E-2</v>
      </c>
      <c r="I34" s="154">
        <v>0.28591666666666671</v>
      </c>
      <c r="J34" s="154">
        <v>0.28885999993607403</v>
      </c>
      <c r="K34" s="154">
        <v>0.849486348597569</v>
      </c>
      <c r="L34" s="154">
        <v>0.68</v>
      </c>
      <c r="M34" s="154">
        <v>0.1165999998524785</v>
      </c>
      <c r="N34" s="154">
        <v>0</v>
      </c>
      <c r="O34" s="154">
        <v>7.4999999999999997E-2</v>
      </c>
      <c r="P34" s="154">
        <v>0.52040000000000008</v>
      </c>
      <c r="Q34" s="154">
        <v>0.29232155966460827</v>
      </c>
      <c r="R34" s="154">
        <v>8.0939947999999998E-2</v>
      </c>
      <c r="S34" s="154">
        <v>0</v>
      </c>
      <c r="T34" s="154">
        <v>4.5186780561153718E-3</v>
      </c>
      <c r="U34" s="154">
        <v>4.462614037092162E-3</v>
      </c>
      <c r="V34" s="154">
        <v>1.5294866726029499E-2</v>
      </c>
      <c r="W34" s="154">
        <v>0</v>
      </c>
      <c r="X34" s="154">
        <v>0.51</v>
      </c>
      <c r="Y34" s="154">
        <v>9.6676180830494438E-2</v>
      </c>
      <c r="Z34" s="154">
        <v>0.11439998403058871</v>
      </c>
      <c r="AA34" s="157">
        <v>3</v>
      </c>
      <c r="AB34" s="7">
        <f t="shared" si="3"/>
        <v>0.2305424583946801</v>
      </c>
      <c r="AC34" s="7">
        <f t="shared" si="4"/>
        <v>0.26635702584576765</v>
      </c>
      <c r="AD34" s="7">
        <f t="shared" si="5"/>
        <v>0.3701438358421314</v>
      </c>
      <c r="AE34" s="7">
        <f t="shared" si="6"/>
        <v>0.16219669762012062</v>
      </c>
      <c r="AF34" s="7">
        <f t="shared" si="7"/>
        <v>0.1234722742707008</v>
      </c>
      <c r="AG34" s="7">
        <f t="shared" si="0"/>
        <v>0.30442269256262949</v>
      </c>
      <c r="AH34" s="7">
        <f t="shared" si="1"/>
        <v>0.17409868709761159</v>
      </c>
      <c r="AI34" s="7">
        <f t="shared" si="2"/>
        <v>0.20438776408835888</v>
      </c>
    </row>
    <row r="35" spans="1:35">
      <c r="A35" s="9" t="s">
        <v>91</v>
      </c>
      <c r="B35" s="12" t="s">
        <v>90</v>
      </c>
      <c r="C35" s="154">
        <v>0.48413735691987514</v>
      </c>
      <c r="D35" s="154">
        <v>7.8799999999999995E-2</v>
      </c>
      <c r="E35" s="154">
        <v>0.27039999932050707</v>
      </c>
      <c r="F35" s="154">
        <v>0.35</v>
      </c>
      <c r="G35" s="154">
        <v>0.52400000000000002</v>
      </c>
      <c r="H35" s="154">
        <v>0.89439999990165231</v>
      </c>
      <c r="I35" s="154">
        <v>0.50358333333333338</v>
      </c>
      <c r="J35" s="154">
        <v>0.80820199982114138</v>
      </c>
      <c r="K35" s="154">
        <v>0.99350714285716668</v>
      </c>
      <c r="L35" s="154">
        <v>0.38</v>
      </c>
      <c r="M35" s="154">
        <v>7.4199999906122693E-2</v>
      </c>
      <c r="N35" s="154">
        <v>1</v>
      </c>
      <c r="O35" s="154">
        <v>0.20749999999999999</v>
      </c>
      <c r="P35" s="154">
        <v>0.96567999999999998</v>
      </c>
      <c r="Q35" s="154">
        <v>0.68263648685738576</v>
      </c>
      <c r="R35" s="154">
        <v>0.93193717200000004</v>
      </c>
      <c r="S35" s="154">
        <v>0.22143490172099548</v>
      </c>
      <c r="T35" s="154">
        <v>0.92567525542421336</v>
      </c>
      <c r="U35" s="154">
        <v>0</v>
      </c>
      <c r="V35" s="154">
        <v>0</v>
      </c>
      <c r="W35" s="154">
        <v>0.9</v>
      </c>
      <c r="X35" s="154">
        <v>0.26</v>
      </c>
      <c r="Y35" s="154">
        <v>1.6447368421052631E-2</v>
      </c>
      <c r="Z35" s="154">
        <v>0.96330399921935184</v>
      </c>
      <c r="AA35" s="157">
        <v>1</v>
      </c>
      <c r="AB35" s="7">
        <f t="shared" si="3"/>
        <v>0.5181602089876165</v>
      </c>
      <c r="AC35" s="7">
        <f t="shared" si="4"/>
        <v>0.4336228926903391</v>
      </c>
      <c r="AD35" s="7">
        <f t="shared" si="5"/>
        <v>0.62658207931962728</v>
      </c>
      <c r="AE35" s="7">
        <f t="shared" si="6"/>
        <v>0.65581063600043243</v>
      </c>
      <c r="AF35" s="7">
        <f t="shared" si="7"/>
        <v>0.35662522794006746</v>
      </c>
      <c r="AG35" s="7">
        <f t="shared" si="0"/>
        <v>0.4192894700749179</v>
      </c>
      <c r="AH35" s="7">
        <f t="shared" si="1"/>
        <v>0.43284676674084571</v>
      </c>
      <c r="AI35" s="7">
        <f t="shared" si="2"/>
        <v>0.79443648072682083</v>
      </c>
    </row>
    <row r="36" spans="1:35">
      <c r="A36" s="9" t="s">
        <v>93</v>
      </c>
      <c r="B36" s="12" t="s">
        <v>92</v>
      </c>
      <c r="C36" s="154">
        <v>0.99825260180995468</v>
      </c>
      <c r="D36" s="154">
        <v>2.2970000000000001E-2</v>
      </c>
      <c r="E36" s="154">
        <v>0.30879999935626978</v>
      </c>
      <c r="F36" s="154">
        <v>0.30000000000000004</v>
      </c>
      <c r="G36" s="154">
        <v>0.72533333333333339</v>
      </c>
      <c r="H36" s="154">
        <v>0.55839999958872788</v>
      </c>
      <c r="I36" s="154">
        <v>0.71575</v>
      </c>
      <c r="J36" s="154">
        <v>0.90192999980039901</v>
      </c>
      <c r="K36" s="154">
        <v>0.99638703703700005</v>
      </c>
      <c r="L36" s="154">
        <v>0.18</v>
      </c>
      <c r="M36" s="154">
        <v>0.33919999957084657</v>
      </c>
      <c r="N36" s="154">
        <v>1</v>
      </c>
      <c r="O36" s="154">
        <v>0.40749999999999997</v>
      </c>
      <c r="P36" s="154">
        <v>0.99</v>
      </c>
      <c r="Q36" s="154">
        <v>0.73167375519573818</v>
      </c>
      <c r="R36" s="154">
        <v>0.98950682000000001</v>
      </c>
      <c r="S36" s="154">
        <v>0.45674144896392116</v>
      </c>
      <c r="T36" s="154">
        <v>1</v>
      </c>
      <c r="U36" s="154">
        <v>0</v>
      </c>
      <c r="V36" s="154">
        <v>0</v>
      </c>
      <c r="W36" s="154">
        <v>0.97199999999999998</v>
      </c>
      <c r="X36" s="154">
        <v>0.99</v>
      </c>
      <c r="Y36" s="154">
        <v>0.35046728971962615</v>
      </c>
      <c r="Z36" s="154">
        <v>0.90812800341597744</v>
      </c>
      <c r="AA36" s="157">
        <v>1</v>
      </c>
      <c r="AB36" s="7">
        <f t="shared" si="3"/>
        <v>0.61846001199132472</v>
      </c>
      <c r="AC36" s="7">
        <f t="shared" si="4"/>
        <v>0.48562598901471432</v>
      </c>
      <c r="AD36" s="7">
        <f t="shared" si="5"/>
        <v>0.68887783940137437</v>
      </c>
      <c r="AE36" s="7">
        <f t="shared" si="6"/>
        <v>0.76257033735994317</v>
      </c>
      <c r="AF36" s="7">
        <f t="shared" si="7"/>
        <v>0.53676588218926724</v>
      </c>
      <c r="AG36" s="7">
        <f t="shared" si="0"/>
        <v>0.54594185683662011</v>
      </c>
      <c r="AH36" s="7">
        <f t="shared" si="1"/>
        <v>0.59270030945383079</v>
      </c>
      <c r="AI36" s="7">
        <f t="shared" si="2"/>
        <v>0.76587679852962276</v>
      </c>
    </row>
    <row r="37" spans="1:35">
      <c r="A37" s="9" t="s">
        <v>95</v>
      </c>
      <c r="B37" s="12" t="s">
        <v>94</v>
      </c>
      <c r="C37" s="154">
        <v>0.51401978609625665</v>
      </c>
      <c r="D37" s="154">
        <v>4.5869999999999999E-3</v>
      </c>
      <c r="E37" s="154">
        <v>0.41439999945461747</v>
      </c>
      <c r="F37" s="154">
        <v>0.25</v>
      </c>
      <c r="G37" s="154">
        <v>0.39733333333333332</v>
      </c>
      <c r="H37" s="154">
        <v>0.72159999974071987</v>
      </c>
      <c r="I37" s="154">
        <v>0.54241666666666666</v>
      </c>
      <c r="J37" s="154">
        <v>0.78598199982605876</v>
      </c>
      <c r="K37" s="154">
        <v>0.96221581196583328</v>
      </c>
      <c r="L37" s="154">
        <v>0.08</v>
      </c>
      <c r="M37" s="154">
        <v>2.119999997317791E-2</v>
      </c>
      <c r="N37" s="154">
        <v>0.75899999845772981</v>
      </c>
      <c r="O37" s="154">
        <v>0.76749999999999996</v>
      </c>
      <c r="P37" s="154">
        <v>0.95023999999999997</v>
      </c>
      <c r="Q37" s="154">
        <v>0.52940456476345743</v>
      </c>
      <c r="R37" s="154">
        <v>0.74051123200000002</v>
      </c>
      <c r="S37" s="154">
        <v>9.1819454540179951E-2</v>
      </c>
      <c r="T37" s="154">
        <v>0.23067866828168962</v>
      </c>
      <c r="U37" s="154">
        <v>7.4136725619909305E-2</v>
      </c>
      <c r="V37" s="154">
        <v>0.238716185799286</v>
      </c>
      <c r="W37" s="154">
        <v>0.76</v>
      </c>
      <c r="X37" s="154">
        <v>0.33</v>
      </c>
      <c r="Y37" s="154">
        <v>7.6478585995921139E-2</v>
      </c>
      <c r="Z37" s="154">
        <v>0.94464800016568906</v>
      </c>
      <c r="AA37" s="157">
        <v>1</v>
      </c>
      <c r="AB37" s="7">
        <f t="shared" si="3"/>
        <v>0.46612033386168866</v>
      </c>
      <c r="AC37" s="7">
        <f t="shared" si="4"/>
        <v>0.3836566864374879</v>
      </c>
      <c r="AD37" s="7">
        <f t="shared" si="5"/>
        <v>0.52513574614824432</v>
      </c>
      <c r="AE37" s="7">
        <f t="shared" si="6"/>
        <v>0.55169231993088774</v>
      </c>
      <c r="AF37" s="7">
        <f t="shared" si="7"/>
        <v>0.40399658293013424</v>
      </c>
      <c r="AG37" s="7">
        <f t="shared" si="0"/>
        <v>0.42278477737541703</v>
      </c>
      <c r="AH37" s="7">
        <f t="shared" si="1"/>
        <v>0.41828066373752498</v>
      </c>
      <c r="AI37" s="7">
        <f t="shared" si="2"/>
        <v>0.60288317377734135</v>
      </c>
    </row>
    <row r="38" spans="1:35">
      <c r="A38" s="9" t="s">
        <v>97</v>
      </c>
      <c r="B38" s="12" t="s">
        <v>96</v>
      </c>
      <c r="C38" s="154">
        <v>1</v>
      </c>
      <c r="D38" s="154">
        <v>3.3600000000000001E-3</v>
      </c>
      <c r="E38" s="154">
        <v>0.28959999933838843</v>
      </c>
      <c r="F38" s="154">
        <v>0.27500000000000002</v>
      </c>
      <c r="G38" s="154">
        <v>0.33133333333333331</v>
      </c>
      <c r="H38" s="154">
        <v>0.5487999995797872</v>
      </c>
      <c r="I38" s="154">
        <v>0.44400000000000001</v>
      </c>
      <c r="J38" s="154">
        <v>0.42844199990518389</v>
      </c>
      <c r="K38" s="154">
        <v>0.98570965397733334</v>
      </c>
      <c r="L38" s="154">
        <v>0.14000000000000001</v>
      </c>
      <c r="M38" s="154">
        <v>0.28619999963790183</v>
      </c>
      <c r="N38" s="154">
        <v>0.56159999907016755</v>
      </c>
      <c r="O38" s="154">
        <v>0.20749999999999999</v>
      </c>
      <c r="P38" s="154">
        <v>0.92080000000000006</v>
      </c>
      <c r="Q38" s="154">
        <v>0.71956417469665479</v>
      </c>
      <c r="R38" s="154">
        <v>0.930307942</v>
      </c>
      <c r="S38" s="154">
        <v>8.2065578542638531E-2</v>
      </c>
      <c r="T38" s="154">
        <v>0.7415437992425078</v>
      </c>
      <c r="U38" s="154">
        <v>1.8746089557963445E-3</v>
      </c>
      <c r="V38" s="154">
        <v>2.8944314952209001E-2</v>
      </c>
      <c r="W38" s="154">
        <v>0.70599999999999996</v>
      </c>
      <c r="X38" s="154">
        <v>0.66</v>
      </c>
      <c r="Y38" s="154">
        <v>1.5865964333312176E-2</v>
      </c>
      <c r="Z38" s="154">
        <v>0.92634400077869916</v>
      </c>
      <c r="AA38" s="157">
        <v>2</v>
      </c>
      <c r="AB38" s="7">
        <f t="shared" si="3"/>
        <v>0.46811897368099631</v>
      </c>
      <c r="AC38" s="7">
        <f t="shared" si="4"/>
        <v>0.40801555537525153</v>
      </c>
      <c r="AD38" s="7">
        <f t="shared" si="5"/>
        <v>0.47432527543176445</v>
      </c>
      <c r="AE38" s="7">
        <f t="shared" si="6"/>
        <v>0.60029691574696686</v>
      </c>
      <c r="AF38" s="7">
        <f t="shared" si="7"/>
        <v>0.38983814817000279</v>
      </c>
      <c r="AG38" s="7">
        <f t="shared" si="0"/>
        <v>0.41339427947656765</v>
      </c>
      <c r="AH38" s="7">
        <f t="shared" si="1"/>
        <v>0.40749880301666286</v>
      </c>
      <c r="AI38" s="7">
        <f t="shared" si="2"/>
        <v>0.64113627098413983</v>
      </c>
    </row>
    <row r="39" spans="1:35">
      <c r="A39" s="9" t="s">
        <v>99</v>
      </c>
      <c r="B39" s="12" t="s">
        <v>98</v>
      </c>
      <c r="C39" s="154">
        <v>1</v>
      </c>
      <c r="D39" s="154">
        <v>1.584E-2</v>
      </c>
      <c r="E39" s="154">
        <v>3.9999999105930328E-2</v>
      </c>
      <c r="F39" s="154">
        <v>0.875</v>
      </c>
      <c r="G39" s="154">
        <v>0</v>
      </c>
      <c r="H39" s="154">
        <v>3.9999999105930328E-2</v>
      </c>
      <c r="I39" s="154">
        <v>0.19575000000000001</v>
      </c>
      <c r="J39" s="154">
        <v>0.1969499999564141</v>
      </c>
      <c r="K39" s="154">
        <v>0.90510088691799995</v>
      </c>
      <c r="L39" s="154">
        <v>0.36</v>
      </c>
      <c r="M39" s="154">
        <v>0.13779999982565641</v>
      </c>
      <c r="N39" s="154">
        <v>0</v>
      </c>
      <c r="O39" s="154">
        <v>0.92499999999999993</v>
      </c>
      <c r="P39" s="154">
        <v>0.44494400000000001</v>
      </c>
      <c r="Q39" s="154">
        <v>0.14547434001564941</v>
      </c>
      <c r="R39" s="154">
        <v>0.11471321600000001</v>
      </c>
      <c r="S39" s="154">
        <v>0</v>
      </c>
      <c r="T39" s="154">
        <v>4.6281658760212478E-3</v>
      </c>
      <c r="U39" s="154">
        <v>2.7718634934874982E-2</v>
      </c>
      <c r="V39" s="154">
        <v>4.2564618421112303E-2</v>
      </c>
      <c r="W39" s="154">
        <v>0</v>
      </c>
      <c r="X39" s="154">
        <v>0.37</v>
      </c>
      <c r="Y39" s="154">
        <v>2.3093392980268346E-3</v>
      </c>
      <c r="Z39" s="154">
        <v>0.64914400834660335</v>
      </c>
      <c r="AA39" s="157">
        <v>5</v>
      </c>
      <c r="AB39" s="7">
        <f t="shared" si="3"/>
        <v>0.27053905032517583</v>
      </c>
      <c r="AC39" s="7">
        <f t="shared" si="4"/>
        <v>0.32847333303531012</v>
      </c>
      <c r="AD39" s="7">
        <f t="shared" si="5"/>
        <v>0.29926681445001174</v>
      </c>
      <c r="AE39" s="7">
        <f t="shared" si="6"/>
        <v>0.27245995364861175</v>
      </c>
      <c r="AF39" s="7">
        <f t="shared" si="7"/>
        <v>0.18195610016676958</v>
      </c>
      <c r="AG39" s="7">
        <f t="shared" si="0"/>
        <v>0.3889434655814335</v>
      </c>
      <c r="AH39" s="7">
        <f t="shared" si="1"/>
        <v>0.20636029183886512</v>
      </c>
      <c r="AI39" s="7">
        <f t="shared" si="2"/>
        <v>0.18920056517025521</v>
      </c>
    </row>
    <row r="40" spans="1:35">
      <c r="A40" s="9" t="s">
        <v>101</v>
      </c>
      <c r="B40" s="12" t="s">
        <v>100</v>
      </c>
      <c r="C40" s="154">
        <v>0.12519287790697678</v>
      </c>
      <c r="D40" s="154">
        <v>6.7670000000000008E-2</v>
      </c>
      <c r="E40" s="154">
        <v>0.19359999924898152</v>
      </c>
      <c r="F40" s="154">
        <v>0.19999999999999996</v>
      </c>
      <c r="G40" s="154">
        <v>6.2E-2</v>
      </c>
      <c r="H40" s="154">
        <v>0.48159999951720234</v>
      </c>
      <c r="I40" s="154">
        <v>0.62008333333333332</v>
      </c>
      <c r="J40" s="154">
        <v>0.40036399991139776</v>
      </c>
      <c r="K40" s="154">
        <v>1</v>
      </c>
      <c r="L40" s="154">
        <v>0.16</v>
      </c>
      <c r="M40" s="154">
        <v>0.8691999989002942</v>
      </c>
      <c r="N40" s="154">
        <v>0.16</v>
      </c>
      <c r="O40" s="154">
        <v>0.20749999999999999</v>
      </c>
      <c r="P40" s="154">
        <v>0.90144000000000002</v>
      </c>
      <c r="Q40" s="154">
        <v>0.33602497433945611</v>
      </c>
      <c r="R40" s="154">
        <v>0.51824817599999995</v>
      </c>
      <c r="S40" s="154">
        <v>7.4237911217670829E-2</v>
      </c>
      <c r="T40" s="154">
        <v>7.5019346415507185E-2</v>
      </c>
      <c r="U40" s="154">
        <v>0.10878458276764212</v>
      </c>
      <c r="V40" s="154">
        <v>0.126841776144479</v>
      </c>
      <c r="W40" s="154">
        <v>0.29599999999999993</v>
      </c>
      <c r="X40" s="154">
        <v>0</v>
      </c>
      <c r="Y40" s="154">
        <v>0</v>
      </c>
      <c r="Z40" s="154">
        <v>0.43387198967830432</v>
      </c>
      <c r="AA40" s="157">
        <v>2</v>
      </c>
      <c r="AB40" s="7">
        <f t="shared" si="3"/>
        <v>0.30906995689088529</v>
      </c>
      <c r="AC40" s="7">
        <f t="shared" si="4"/>
        <v>0.18834381277886006</v>
      </c>
      <c r="AD40" s="7">
        <f t="shared" si="5"/>
        <v>0.53494122202417094</v>
      </c>
      <c r="AE40" s="7">
        <f t="shared" si="6"/>
        <v>0.35207840132877233</v>
      </c>
      <c r="AF40" s="7">
        <f t="shared" si="7"/>
        <v>0.16091639143173755</v>
      </c>
      <c r="AG40" s="7">
        <f t="shared" si="0"/>
        <v>0.24842321888977248</v>
      </c>
      <c r="AH40" s="7">
        <f t="shared" si="1"/>
        <v>0.32618063065023839</v>
      </c>
      <c r="AI40" s="7">
        <f t="shared" si="2"/>
        <v>0.37437405325352452</v>
      </c>
    </row>
    <row r="41" spans="1:35">
      <c r="A41" s="9" t="s">
        <v>445</v>
      </c>
      <c r="B41" s="12" t="s">
        <v>102</v>
      </c>
      <c r="C41" s="154">
        <v>1</v>
      </c>
      <c r="D41" s="154">
        <v>4.6300000000000003E-4</v>
      </c>
      <c r="E41" s="154">
        <v>0.35679999940097329</v>
      </c>
      <c r="F41" s="154">
        <v>0.30000000000000004</v>
      </c>
      <c r="G41" s="154">
        <v>0.34066666666666667</v>
      </c>
      <c r="H41" s="154">
        <v>0.67359999969601625</v>
      </c>
      <c r="I41" s="154">
        <v>1</v>
      </c>
      <c r="J41" s="154">
        <v>0.61872599986307319</v>
      </c>
      <c r="K41" s="154">
        <v>1</v>
      </c>
      <c r="L41" s="154">
        <v>1</v>
      </c>
      <c r="M41" s="154">
        <v>0.233199999704957</v>
      </c>
      <c r="N41" s="154">
        <v>0.89639999851584451</v>
      </c>
      <c r="O41" s="154">
        <v>0.40749999999999997</v>
      </c>
      <c r="P41" s="154">
        <v>0.97719999999999996</v>
      </c>
      <c r="Q41" s="154">
        <v>0.79839469184324252</v>
      </c>
      <c r="R41" s="154">
        <v>1</v>
      </c>
      <c r="S41" s="154">
        <v>0.40835046795063024</v>
      </c>
      <c r="T41" s="154">
        <v>0.9692629369267417</v>
      </c>
      <c r="U41" s="154">
        <v>0</v>
      </c>
      <c r="V41" s="154">
        <v>0</v>
      </c>
      <c r="W41" s="154">
        <v>0.94899999999999995</v>
      </c>
      <c r="X41" s="154">
        <v>0.81</v>
      </c>
      <c r="Y41" s="154">
        <v>1.4446227929373995E-2</v>
      </c>
      <c r="Z41" s="154">
        <v>0.97947999949036069</v>
      </c>
      <c r="AA41" s="157">
        <v>1</v>
      </c>
      <c r="AB41" s="7">
        <f t="shared" si="3"/>
        <v>0.61389541616616161</v>
      </c>
      <c r="AC41" s="7">
        <f t="shared" si="4"/>
        <v>0.44525494429394269</v>
      </c>
      <c r="AD41" s="7">
        <f t="shared" si="5"/>
        <v>0.79138766634731239</v>
      </c>
      <c r="AE41" s="7">
        <f t="shared" si="6"/>
        <v>0.76011801612010244</v>
      </c>
      <c r="AF41" s="7">
        <f t="shared" si="7"/>
        <v>0.4588210379032891</v>
      </c>
      <c r="AG41" s="7">
        <f t="shared" ref="AG41:AG72" si="8">AVERAGE(C41,F41,I41,L41,O41,R41,U41,W41,Y41)</f>
        <v>0.63010513643659705</v>
      </c>
      <c r="AH41" s="7">
        <f t="shared" ref="AH41:AH72" si="9">AVERAGE(D41,G41,J41,M41,P41,S41,V41,X41,Z41)</f>
        <v>0.48534290374174305</v>
      </c>
      <c r="AI41" s="7">
        <f t="shared" ref="AI41:AI72" si="10">AVERAGE(E41,H41,K41,N41,Q41,T41)</f>
        <v>0.78240960439713636</v>
      </c>
    </row>
    <row r="42" spans="1:35">
      <c r="A42" s="9" t="s">
        <v>105</v>
      </c>
      <c r="B42" s="12" t="s">
        <v>104</v>
      </c>
      <c r="C42" s="154">
        <v>0.78847685840707959</v>
      </c>
      <c r="D42" s="154">
        <v>8.5350000000000009E-3</v>
      </c>
      <c r="E42" s="154">
        <v>0.51999999955296516</v>
      </c>
      <c r="F42" s="154">
        <v>0.375</v>
      </c>
      <c r="G42" s="154">
        <v>0.41199999999999998</v>
      </c>
      <c r="H42" s="154">
        <v>0.91359999991953367</v>
      </c>
      <c r="I42" s="154">
        <v>0.63950000000000007</v>
      </c>
      <c r="J42" s="154">
        <v>0.7358859998371452</v>
      </c>
      <c r="K42" s="154">
        <v>1</v>
      </c>
      <c r="L42" s="154">
        <v>0.08</v>
      </c>
      <c r="M42" s="154">
        <v>8.4799999892711642E-2</v>
      </c>
      <c r="N42" s="154">
        <v>1</v>
      </c>
      <c r="O42" s="154">
        <v>0.20749999999999999</v>
      </c>
      <c r="P42" s="154">
        <v>0.98560000000000003</v>
      </c>
      <c r="Q42" s="154">
        <v>0.76437229181155675</v>
      </c>
      <c r="R42" s="154">
        <v>1</v>
      </c>
      <c r="S42" s="154">
        <v>6.9494770842820491E-2</v>
      </c>
      <c r="T42" s="154">
        <v>1</v>
      </c>
      <c r="U42" s="154">
        <v>0</v>
      </c>
      <c r="V42" s="154">
        <v>0</v>
      </c>
      <c r="W42" s="154">
        <v>0.96499999999999997</v>
      </c>
      <c r="X42" s="154">
        <v>1</v>
      </c>
      <c r="Y42" s="154">
        <v>4.7649301143583237E-3</v>
      </c>
      <c r="Z42" s="154">
        <v>0.99359999986823722</v>
      </c>
      <c r="AA42" s="157">
        <v>1</v>
      </c>
      <c r="AB42" s="7">
        <f t="shared" si="3"/>
        <v>0.5645054104269337</v>
      </c>
      <c r="AC42" s="7">
        <f t="shared" si="4"/>
        <v>0.50293530964659638</v>
      </c>
      <c r="AD42" s="7">
        <f t="shared" si="5"/>
        <v>0.5900309999549761</v>
      </c>
      <c r="AE42" s="7">
        <f t="shared" si="6"/>
        <v>0.67116117710906276</v>
      </c>
      <c r="AF42" s="7">
        <f t="shared" si="7"/>
        <v>0.49389415499709921</v>
      </c>
      <c r="AG42" s="7">
        <f t="shared" si="8"/>
        <v>0.45113797650238208</v>
      </c>
      <c r="AH42" s="7">
        <f t="shared" si="9"/>
        <v>0.47665730782676835</v>
      </c>
      <c r="AI42" s="7">
        <f t="shared" si="10"/>
        <v>0.86632871521400923</v>
      </c>
    </row>
    <row r="43" spans="1:35">
      <c r="A43" s="9" t="s">
        <v>107</v>
      </c>
      <c r="B43" s="12" t="s">
        <v>106</v>
      </c>
      <c r="C43" s="154">
        <v>9.0088050314465415E-2</v>
      </c>
      <c r="D43" s="154">
        <v>1.23E-2</v>
      </c>
      <c r="E43" s="154">
        <v>7.8399999141693155E-2</v>
      </c>
      <c r="F43" s="154">
        <v>0.15000000000000002</v>
      </c>
      <c r="G43" s="154">
        <v>6.6666666666666664E-4</v>
      </c>
      <c r="H43" s="154">
        <v>7.8399999141693155E-2</v>
      </c>
      <c r="I43" s="154">
        <v>0.505</v>
      </c>
      <c r="J43" s="154">
        <v>0.11392799997478723</v>
      </c>
      <c r="K43" s="154">
        <v>0.44369598373157093</v>
      </c>
      <c r="L43" s="154">
        <v>0.22</v>
      </c>
      <c r="M43" s="154">
        <v>0.61479999922215933</v>
      </c>
      <c r="N43" s="154">
        <v>0</v>
      </c>
      <c r="O43" s="154">
        <v>0.3175</v>
      </c>
      <c r="P43" s="154">
        <v>0.88759999999999994</v>
      </c>
      <c r="Q43" s="154">
        <v>0.1906121351796386</v>
      </c>
      <c r="R43" s="154">
        <v>0.16962524600000001</v>
      </c>
      <c r="S43" s="154">
        <v>2.3388176094824096E-4</v>
      </c>
      <c r="T43" s="154">
        <v>1.2929487728884746E-2</v>
      </c>
      <c r="U43" s="154">
        <v>2.4630565365612207E-2</v>
      </c>
      <c r="V43" s="154">
        <v>2.21323952882077E-2</v>
      </c>
      <c r="W43" s="154">
        <v>1.5000000000000013E-2</v>
      </c>
      <c r="X43" s="154">
        <v>0.83</v>
      </c>
      <c r="Y43" s="154">
        <v>3.0250067222371606E-2</v>
      </c>
      <c r="Z43" s="154">
        <v>0.83435999295529062</v>
      </c>
      <c r="AA43" s="157">
        <v>3</v>
      </c>
      <c r="AB43" s="7">
        <f t="shared" si="3"/>
        <v>0.23508968623724955</v>
      </c>
      <c r="AC43" s="7">
        <f t="shared" si="4"/>
        <v>6.8309119210753069E-2</v>
      </c>
      <c r="AD43" s="7">
        <f t="shared" si="5"/>
        <v>0.31623733048808622</v>
      </c>
      <c r="AE43" s="7">
        <f t="shared" si="6"/>
        <v>0.26308345844491193</v>
      </c>
      <c r="AF43" s="7">
        <f t="shared" si="7"/>
        <v>0.29272883680524703</v>
      </c>
      <c r="AG43" s="7">
        <f t="shared" si="8"/>
        <v>0.16912154765582771</v>
      </c>
      <c r="AH43" s="7">
        <f t="shared" si="9"/>
        <v>0.36844677065200659</v>
      </c>
      <c r="AI43" s="7">
        <f t="shared" si="10"/>
        <v>0.13400626748724676</v>
      </c>
    </row>
    <row r="44" spans="1:35">
      <c r="A44" s="9" t="s">
        <v>109</v>
      </c>
      <c r="B44" s="12" t="s">
        <v>108</v>
      </c>
      <c r="C44" s="154">
        <v>1</v>
      </c>
      <c r="D44" s="154">
        <v>0.21460999956391752</v>
      </c>
      <c r="E44" s="154">
        <v>0.14559999920427802</v>
      </c>
      <c r="F44" s="154">
        <v>0.625</v>
      </c>
      <c r="G44" s="154">
        <v>3.7333333333333336E-2</v>
      </c>
      <c r="H44" s="154">
        <v>0.47199999950826166</v>
      </c>
      <c r="I44" s="154">
        <v>0.20825000000000002</v>
      </c>
      <c r="J44" s="154">
        <v>0.56559999987483023</v>
      </c>
      <c r="K44" s="154">
        <v>0.39848461559326898</v>
      </c>
      <c r="L44" s="154">
        <v>0.12</v>
      </c>
      <c r="M44" s="154">
        <v>2.119999997317791E-2</v>
      </c>
      <c r="N44" s="154">
        <v>0.12</v>
      </c>
      <c r="O44" s="154">
        <v>0.76749999999999996</v>
      </c>
      <c r="P44" s="154">
        <v>0.83160000000000001</v>
      </c>
      <c r="Q44" s="154">
        <v>0.29600842796072468</v>
      </c>
      <c r="R44" s="154">
        <v>0.158469946</v>
      </c>
      <c r="S44" s="154">
        <v>0</v>
      </c>
      <c r="T44" s="154">
        <v>1.7002356265383375E-2</v>
      </c>
      <c r="U44" s="154">
        <v>1.9791169039169651E-2</v>
      </c>
      <c r="V44" s="154">
        <v>0.11397905071265001</v>
      </c>
      <c r="W44" s="154">
        <v>5.9999999999998943E-3</v>
      </c>
      <c r="X44" s="154">
        <v>0.22</v>
      </c>
      <c r="Y44" s="154">
        <v>1.2865198768929132E-2</v>
      </c>
      <c r="Z44" s="154">
        <v>0.48639999952167268</v>
      </c>
      <c r="AA44" s="157">
        <v>2</v>
      </c>
      <c r="AB44" s="7">
        <f t="shared" si="3"/>
        <v>0.2857372539716499</v>
      </c>
      <c r="AC44" s="7">
        <f t="shared" si="4"/>
        <v>0.41575722193496506</v>
      </c>
      <c r="AD44" s="7">
        <f t="shared" si="5"/>
        <v>0.23892243590687956</v>
      </c>
      <c r="AE44" s="7">
        <f t="shared" si="6"/>
        <v>0.34509678837101793</v>
      </c>
      <c r="AF44" s="7">
        <f t="shared" si="7"/>
        <v>0.1431725696737369</v>
      </c>
      <c r="AG44" s="7">
        <f t="shared" si="8"/>
        <v>0.32420847931201091</v>
      </c>
      <c r="AH44" s="7">
        <f t="shared" si="9"/>
        <v>0.27674693144217577</v>
      </c>
      <c r="AI44" s="7">
        <f t="shared" si="10"/>
        <v>0.24151589975531948</v>
      </c>
    </row>
    <row r="45" spans="1:35">
      <c r="A45" s="9" t="s">
        <v>111</v>
      </c>
      <c r="B45" s="12" t="s">
        <v>110</v>
      </c>
      <c r="C45" s="154">
        <v>1</v>
      </c>
      <c r="D45" s="154">
        <v>7.1195999734774244E-3</v>
      </c>
      <c r="E45" s="154">
        <v>0.11679999917745587</v>
      </c>
      <c r="F45" s="154">
        <v>0.27500000000000002</v>
      </c>
      <c r="G45" s="154">
        <v>2.1999999999999999E-2</v>
      </c>
      <c r="H45" s="154">
        <v>0.28959999933838843</v>
      </c>
      <c r="I45" s="154">
        <v>0.48833333333333334</v>
      </c>
      <c r="J45" s="154">
        <v>0.25451999994367364</v>
      </c>
      <c r="K45" s="154">
        <v>0.5</v>
      </c>
      <c r="L45" s="154">
        <v>0.06</v>
      </c>
      <c r="M45" s="154">
        <v>0.64659999918192623</v>
      </c>
      <c r="N45" s="154">
        <v>6.5999999865889544E-2</v>
      </c>
      <c r="O45" s="154">
        <v>0.3175</v>
      </c>
      <c r="P45" s="154">
        <v>0.87</v>
      </c>
      <c r="Q45" s="154">
        <v>0.29877463284134964</v>
      </c>
      <c r="R45" s="154">
        <v>0.22654867200000001</v>
      </c>
      <c r="S45" s="154">
        <v>5.3652469558126471E-4</v>
      </c>
      <c r="T45" s="154">
        <v>5.711278529090115E-2</v>
      </c>
      <c r="U45" s="154">
        <v>1.4399118745604797E-2</v>
      </c>
      <c r="V45" s="154">
        <v>3.5307722344131397E-2</v>
      </c>
      <c r="W45" s="154">
        <v>6.4000000000000057E-2</v>
      </c>
      <c r="X45" s="154">
        <v>0.48</v>
      </c>
      <c r="Y45" s="154">
        <v>3.7854889589905363E-2</v>
      </c>
      <c r="Z45" s="154">
        <v>0.88768000225589683</v>
      </c>
      <c r="AA45" s="157">
        <v>2</v>
      </c>
      <c r="AB45" s="7">
        <f t="shared" si="3"/>
        <v>0.29232030327406311</v>
      </c>
      <c r="AC45" s="7">
        <f t="shared" si="4"/>
        <v>0.28508659974822026</v>
      </c>
      <c r="AD45" s="7">
        <f t="shared" si="5"/>
        <v>0.33590888872080377</v>
      </c>
      <c r="AE45" s="7">
        <f t="shared" si="6"/>
        <v>0.29507876913797204</v>
      </c>
      <c r="AF45" s="7">
        <f t="shared" si="7"/>
        <v>0.25320695548925642</v>
      </c>
      <c r="AG45" s="7">
        <f t="shared" si="8"/>
        <v>0.27595955707431596</v>
      </c>
      <c r="AH45" s="7">
        <f t="shared" si="9"/>
        <v>0.35597376093274297</v>
      </c>
      <c r="AI45" s="7">
        <f t="shared" si="10"/>
        <v>0.2213812360856641</v>
      </c>
    </row>
    <row r="46" spans="1:35">
      <c r="A46" s="9" t="s">
        <v>113</v>
      </c>
      <c r="B46" s="12" t="s">
        <v>112</v>
      </c>
      <c r="C46" s="154">
        <v>0.11008845200540784</v>
      </c>
      <c r="D46" s="154">
        <v>8.3330000000000001E-3</v>
      </c>
      <c r="E46" s="154">
        <v>8.7999999150633834E-2</v>
      </c>
      <c r="F46" s="154">
        <v>0.125</v>
      </c>
      <c r="G46" s="154">
        <v>0.11799999999999999</v>
      </c>
      <c r="H46" s="154">
        <v>0.65439999967813489</v>
      </c>
      <c r="I46" s="154">
        <v>0.44466666666666665</v>
      </c>
      <c r="J46" s="154">
        <v>0.7257859998393803</v>
      </c>
      <c r="K46" s="154">
        <v>1</v>
      </c>
      <c r="L46" s="154">
        <v>0.06</v>
      </c>
      <c r="M46" s="154">
        <v>0.79499999899417162</v>
      </c>
      <c r="N46" s="154">
        <v>1</v>
      </c>
      <c r="O46" s="154">
        <v>0.20749999999999999</v>
      </c>
      <c r="P46" s="154">
        <v>0.95840000000000003</v>
      </c>
      <c r="Q46" s="154">
        <v>0.44536195005104096</v>
      </c>
      <c r="R46" s="154">
        <v>0.70605834000000001</v>
      </c>
      <c r="S46" s="154">
        <v>0.1545912350537883</v>
      </c>
      <c r="T46" s="154">
        <v>0.36714934562436818</v>
      </c>
      <c r="U46" s="154">
        <v>0.10385718663663485</v>
      </c>
      <c r="V46" s="154">
        <v>0.14288783379352599</v>
      </c>
      <c r="W46" s="154">
        <v>0.59899999999999998</v>
      </c>
      <c r="X46" s="154">
        <v>0.5</v>
      </c>
      <c r="Y46" s="154">
        <v>0.80645161290322576</v>
      </c>
      <c r="Z46" s="154">
        <v>0.37269999692216516</v>
      </c>
      <c r="AA46" s="157">
        <v>1</v>
      </c>
      <c r="AB46" s="7">
        <f t="shared" si="3"/>
        <v>0.43721798405496437</v>
      </c>
      <c r="AC46" s="7">
        <f t="shared" si="4"/>
        <v>0.1839702418056961</v>
      </c>
      <c r="AD46" s="7">
        <f t="shared" si="5"/>
        <v>0.67090877758336964</v>
      </c>
      <c r="AE46" s="7">
        <f t="shared" si="6"/>
        <v>0.47317681178819954</v>
      </c>
      <c r="AF46" s="7">
        <f t="shared" si="7"/>
        <v>0.42081610504259198</v>
      </c>
      <c r="AG46" s="7">
        <f t="shared" si="8"/>
        <v>0.35140247313465944</v>
      </c>
      <c r="AH46" s="7">
        <f t="shared" si="9"/>
        <v>0.41952200717811461</v>
      </c>
      <c r="AI46" s="7">
        <f t="shared" si="10"/>
        <v>0.59248521575069635</v>
      </c>
    </row>
    <row r="47" spans="1:35">
      <c r="A47" s="9" t="s">
        <v>115</v>
      </c>
      <c r="B47" s="12" t="s">
        <v>114</v>
      </c>
      <c r="C47" s="154">
        <v>0.36947381742738594</v>
      </c>
      <c r="D47" s="154">
        <v>5.4999999999999995E-5</v>
      </c>
      <c r="E47" s="154">
        <v>0.31839999936521057</v>
      </c>
      <c r="F47" s="154">
        <v>0.25</v>
      </c>
      <c r="G47" s="154">
        <v>0.14666666666666667</v>
      </c>
      <c r="H47" s="154">
        <v>0.71199999973177908</v>
      </c>
      <c r="I47" s="154">
        <v>1</v>
      </c>
      <c r="J47" s="154">
        <v>0.38662799991443753</v>
      </c>
      <c r="K47" s="154">
        <v>0.99815986394550005</v>
      </c>
      <c r="L47" s="154">
        <v>0.02</v>
      </c>
      <c r="M47" s="154">
        <v>0.89039999887347221</v>
      </c>
      <c r="N47" s="154">
        <v>0.29699999939650301</v>
      </c>
      <c r="O47" s="154">
        <v>0.40749999999999997</v>
      </c>
      <c r="P47" s="154">
        <v>0.95960000000000001</v>
      </c>
      <c r="Q47" s="154">
        <v>0.67180394050583403</v>
      </c>
      <c r="R47" s="154">
        <v>0.84236153400000002</v>
      </c>
      <c r="S47" s="154">
        <v>7.2331323542392759E-2</v>
      </c>
      <c r="T47" s="154">
        <v>0.67257017016180332</v>
      </c>
      <c r="U47" s="154">
        <v>5.2343314521500583E-4</v>
      </c>
      <c r="V47" s="154">
        <v>2.9502723996677201E-2</v>
      </c>
      <c r="W47" s="154">
        <v>0.7</v>
      </c>
      <c r="X47" s="154">
        <v>0</v>
      </c>
      <c r="Y47" s="154">
        <v>1.7569546120058562E-2</v>
      </c>
      <c r="Z47" s="154">
        <v>0.93440941163451618</v>
      </c>
      <c r="AA47" s="157">
        <v>2</v>
      </c>
      <c r="AB47" s="7">
        <f t="shared" si="3"/>
        <v>0.44570647618447712</v>
      </c>
      <c r="AC47" s="7">
        <f t="shared" si="4"/>
        <v>0.29943258053184035</v>
      </c>
      <c r="AD47" s="7">
        <f t="shared" si="5"/>
        <v>0.59869797702165217</v>
      </c>
      <c r="AE47" s="7">
        <f t="shared" si="6"/>
        <v>0.60436116136833828</v>
      </c>
      <c r="AF47" s="7">
        <f t="shared" si="7"/>
        <v>0.28033418581607777</v>
      </c>
      <c r="AG47" s="7">
        <f t="shared" si="8"/>
        <v>0.40082537007696217</v>
      </c>
      <c r="AH47" s="7">
        <f t="shared" si="9"/>
        <v>0.3799547916253514</v>
      </c>
      <c r="AI47" s="7">
        <f t="shared" si="10"/>
        <v>0.61165566218443823</v>
      </c>
    </row>
    <row r="48" spans="1:35">
      <c r="A48" s="9" t="s">
        <v>428</v>
      </c>
      <c r="B48" s="12" t="s">
        <v>116</v>
      </c>
      <c r="C48" s="154">
        <v>0.60429571788413083</v>
      </c>
      <c r="D48" s="154">
        <v>4.8500000000000003E-4</v>
      </c>
      <c r="E48" s="154">
        <v>0.75</v>
      </c>
      <c r="F48" s="154">
        <v>0.30000000000000004</v>
      </c>
      <c r="G48" s="154">
        <v>0.52400000000000002</v>
      </c>
      <c r="H48" s="154">
        <v>0.75</v>
      </c>
      <c r="I48" s="154">
        <v>1</v>
      </c>
      <c r="J48" s="154">
        <v>0.9</v>
      </c>
      <c r="K48" s="154">
        <v>1</v>
      </c>
      <c r="L48" s="154">
        <v>0.1</v>
      </c>
      <c r="M48" s="154">
        <v>0.29679999962449077</v>
      </c>
      <c r="N48" s="154">
        <v>0.8585999989137052</v>
      </c>
      <c r="O48" s="154">
        <v>0.40749999999999997</v>
      </c>
      <c r="P48" s="154">
        <v>0.97</v>
      </c>
      <c r="Q48" s="154">
        <v>0.67180394050583403</v>
      </c>
      <c r="R48" s="154">
        <v>0.968814968</v>
      </c>
      <c r="S48" s="154">
        <v>0.36154580717798834</v>
      </c>
      <c r="T48" s="154">
        <v>1</v>
      </c>
      <c r="U48" s="154">
        <v>2.5902310534874307E-4</v>
      </c>
      <c r="V48" s="154">
        <v>3.69403006291977E-4</v>
      </c>
      <c r="W48" s="154">
        <v>0.7</v>
      </c>
      <c r="X48" s="154">
        <v>0</v>
      </c>
      <c r="Y48" s="154">
        <v>1.7569546120058562E-2</v>
      </c>
      <c r="Z48" s="154">
        <v>0.98179999947999996</v>
      </c>
      <c r="AA48" s="157">
        <v>1</v>
      </c>
      <c r="AB48" s="7">
        <f t="shared" si="3"/>
        <v>0.54849347515907698</v>
      </c>
      <c r="AC48" s="7">
        <f t="shared" si="4"/>
        <v>0.48813011964735509</v>
      </c>
      <c r="AD48" s="7">
        <f t="shared" si="5"/>
        <v>0.69256666642303266</v>
      </c>
      <c r="AE48" s="7">
        <f t="shared" si="6"/>
        <v>0.72994411928063718</v>
      </c>
      <c r="AF48" s="7">
        <f t="shared" si="7"/>
        <v>0.28333299528528322</v>
      </c>
      <c r="AG48" s="7">
        <f t="shared" si="8"/>
        <v>0.45538213945661532</v>
      </c>
      <c r="AH48" s="7">
        <f t="shared" si="9"/>
        <v>0.44833335658764129</v>
      </c>
      <c r="AI48" s="7">
        <f t="shared" si="10"/>
        <v>0.83840065656992324</v>
      </c>
    </row>
    <row r="49" spans="1:35">
      <c r="A49" s="9" t="s">
        <v>118</v>
      </c>
      <c r="B49" s="12" t="s">
        <v>117</v>
      </c>
      <c r="C49" s="154">
        <v>0.10794467213114751</v>
      </c>
      <c r="D49" s="154">
        <v>2.8607999893426894E-2</v>
      </c>
      <c r="E49" s="154">
        <v>6.8799999132752365E-2</v>
      </c>
      <c r="F49" s="154">
        <v>0.22499999999999998</v>
      </c>
      <c r="G49" s="154">
        <v>2.6666666666666666E-3</v>
      </c>
      <c r="H49" s="154">
        <v>8.7999999150633834E-2</v>
      </c>
      <c r="I49" s="154">
        <v>0.49525000000000002</v>
      </c>
      <c r="J49" s="154">
        <v>0.36582199991904196</v>
      </c>
      <c r="K49" s="154">
        <v>0.5</v>
      </c>
      <c r="L49" s="154">
        <v>1</v>
      </c>
      <c r="M49" s="154">
        <v>1</v>
      </c>
      <c r="N49" s="154">
        <v>0.04</v>
      </c>
      <c r="O49" s="154">
        <v>0.3175</v>
      </c>
      <c r="P49" s="154">
        <v>0.85719999999999996</v>
      </c>
      <c r="Q49" s="154">
        <v>0.18477393029615286</v>
      </c>
      <c r="R49" s="154">
        <v>0.128772636</v>
      </c>
      <c r="S49" s="154">
        <v>1.5741417818516358E-3</v>
      </c>
      <c r="T49" s="154">
        <v>2.4489166498947095E-2</v>
      </c>
      <c r="U49" s="154">
        <v>3.509733604268795E-2</v>
      </c>
      <c r="V49" s="154">
        <v>2.3556027702306501E-2</v>
      </c>
      <c r="W49" s="154">
        <v>9.000000000000008E-3</v>
      </c>
      <c r="X49" s="154">
        <v>0.88</v>
      </c>
      <c r="Y49" s="154">
        <v>0.41128084606345483</v>
      </c>
      <c r="Z49" s="154">
        <v>0.75731199977397923</v>
      </c>
      <c r="AA49" s="157">
        <v>3</v>
      </c>
      <c r="AB49" s="7">
        <f t="shared" si="3"/>
        <v>0.31469364254387705</v>
      </c>
      <c r="AC49" s="7">
        <f t="shared" si="4"/>
        <v>8.6836556162437864E-2</v>
      </c>
      <c r="AD49" s="7">
        <f t="shared" si="5"/>
        <v>0.56684533331984033</v>
      </c>
      <c r="AE49" s="7">
        <f t="shared" si="6"/>
        <v>0.25238497909615859</v>
      </c>
      <c r="AF49" s="7">
        <f t="shared" si="7"/>
        <v>0.35270770159707143</v>
      </c>
      <c r="AG49" s="7">
        <f t="shared" si="8"/>
        <v>0.30331616558192109</v>
      </c>
      <c r="AH49" s="7">
        <f t="shared" si="9"/>
        <v>0.43519320397080807</v>
      </c>
      <c r="AI49" s="7">
        <f t="shared" si="10"/>
        <v>0.15101051584641437</v>
      </c>
    </row>
    <row r="50" spans="1:35">
      <c r="A50" s="9" t="s">
        <v>120</v>
      </c>
      <c r="B50" s="12" t="s">
        <v>119</v>
      </c>
      <c r="C50" s="154">
        <v>0.82539500670241284</v>
      </c>
      <c r="D50" s="154">
        <v>2.0843999922350052E-2</v>
      </c>
      <c r="E50" s="154">
        <v>0.23199999928474424</v>
      </c>
      <c r="F50" s="154">
        <v>0.27500000000000002</v>
      </c>
      <c r="G50" s="154">
        <v>0.374</v>
      </c>
      <c r="H50" s="154">
        <v>0.77919999979436394</v>
      </c>
      <c r="I50" s="154">
        <v>0.36491666666666667</v>
      </c>
      <c r="J50" s="154">
        <v>0.51065599988698962</v>
      </c>
      <c r="K50" s="154">
        <v>0.96856369047616664</v>
      </c>
      <c r="L50" s="154">
        <v>0.16</v>
      </c>
      <c r="M50" s="154">
        <v>0.56179999928921465</v>
      </c>
      <c r="N50" s="154">
        <v>0.46439999923110004</v>
      </c>
      <c r="O50" s="154">
        <v>0.40749999999999997</v>
      </c>
      <c r="P50" s="154">
        <v>0.96928000000000003</v>
      </c>
      <c r="Q50" s="154">
        <v>0.5971051697045574</v>
      </c>
      <c r="R50" s="154">
        <v>0.89593657000000004</v>
      </c>
      <c r="S50" s="154">
        <v>0.10738127703723606</v>
      </c>
      <c r="T50" s="154">
        <v>0.58465209531738482</v>
      </c>
      <c r="U50" s="154">
        <v>3.4615097838185433E-3</v>
      </c>
      <c r="V50" s="154">
        <v>6.3369439124179597E-2</v>
      </c>
      <c r="W50" s="154">
        <v>0.52700000000000002</v>
      </c>
      <c r="X50" s="154">
        <v>0.25</v>
      </c>
      <c r="Y50" s="154">
        <v>4.7169811320754715E-3</v>
      </c>
      <c r="Z50" s="154">
        <v>0.92546124190665502</v>
      </c>
      <c r="AA50" s="157">
        <v>1</v>
      </c>
      <c r="AB50" s="7">
        <f t="shared" si="3"/>
        <v>0.45302665188582975</v>
      </c>
      <c r="AC50" s="7">
        <f t="shared" si="4"/>
        <v>0.41773983428397848</v>
      </c>
      <c r="AD50" s="7">
        <f t="shared" si="5"/>
        <v>0.50505605925835628</v>
      </c>
      <c r="AE50" s="7">
        <f t="shared" si="6"/>
        <v>0.59364251867652973</v>
      </c>
      <c r="AF50" s="7">
        <f t="shared" si="7"/>
        <v>0.29566819532445482</v>
      </c>
      <c r="AG50" s="7">
        <f t="shared" si="8"/>
        <v>0.38488074825388591</v>
      </c>
      <c r="AH50" s="7">
        <f t="shared" si="9"/>
        <v>0.42031021746295827</v>
      </c>
      <c r="AI50" s="7">
        <f t="shared" si="10"/>
        <v>0.6043201589680528</v>
      </c>
    </row>
    <row r="51" spans="1:35">
      <c r="A51" s="9" t="s">
        <v>122</v>
      </c>
      <c r="B51" s="12" t="s">
        <v>121</v>
      </c>
      <c r="C51" s="154">
        <v>0.14696972814107276</v>
      </c>
      <c r="D51" s="154">
        <v>5.9809999999999993E-3</v>
      </c>
      <c r="E51" s="154">
        <v>4.9599999114871007E-2</v>
      </c>
      <c r="F51" s="154">
        <v>0.57499999999999996</v>
      </c>
      <c r="G51" s="154">
        <v>0</v>
      </c>
      <c r="H51" s="154">
        <v>4.9599999114871007E-2</v>
      </c>
      <c r="I51" s="154">
        <v>0.28591666666666671</v>
      </c>
      <c r="J51" s="154">
        <v>0.42884599990509448</v>
      </c>
      <c r="K51" s="154">
        <v>0.49334442595673877</v>
      </c>
      <c r="L51" s="154">
        <v>0.32</v>
      </c>
      <c r="M51" s="154">
        <v>0.1165999998524785</v>
      </c>
      <c r="N51" s="154">
        <v>0</v>
      </c>
      <c r="O51" s="154">
        <v>6.7499999999999991E-2</v>
      </c>
      <c r="P51" s="154">
        <v>0.5696</v>
      </c>
      <c r="Q51" s="154">
        <v>0.2424858523011213</v>
      </c>
      <c r="R51" s="154">
        <v>6.3694267999999998E-2</v>
      </c>
      <c r="S51" s="154">
        <v>0</v>
      </c>
      <c r="T51" s="154">
        <v>5.0000168357015734E-3</v>
      </c>
      <c r="U51" s="154">
        <v>2.2483917506110417E-2</v>
      </c>
      <c r="V51" s="154">
        <v>3.0071427716422398E-2</v>
      </c>
      <c r="W51" s="154">
        <v>0</v>
      </c>
      <c r="X51" s="154">
        <v>0.75</v>
      </c>
      <c r="Y51" s="154">
        <v>8.347245409015025E-2</v>
      </c>
      <c r="Z51" s="154">
        <v>0.16595199922323234</v>
      </c>
      <c r="AA51" s="157">
        <v>3</v>
      </c>
      <c r="AB51" s="7">
        <f t="shared" si="3"/>
        <v>0.18633823976768879</v>
      </c>
      <c r="AC51" s="7">
        <f t="shared" si="4"/>
        <v>0.13785845439513578</v>
      </c>
      <c r="AD51" s="7">
        <f t="shared" si="5"/>
        <v>0.27411784873016309</v>
      </c>
      <c r="AE51" s="7">
        <f t="shared" si="6"/>
        <v>0.15804668952280382</v>
      </c>
      <c r="AF51" s="7">
        <f t="shared" si="7"/>
        <v>0.17532996642265256</v>
      </c>
      <c r="AG51" s="7">
        <f t="shared" si="8"/>
        <v>0.1738930038226667</v>
      </c>
      <c r="AH51" s="7">
        <f t="shared" si="9"/>
        <v>0.22967226963302531</v>
      </c>
      <c r="AI51" s="7">
        <f t="shared" si="10"/>
        <v>0.14000504888721729</v>
      </c>
    </row>
    <row r="52" spans="1:35">
      <c r="A52" s="9" t="s">
        <v>124</v>
      </c>
      <c r="B52" s="12" t="s">
        <v>123</v>
      </c>
      <c r="C52" s="154">
        <v>0.42513732186732189</v>
      </c>
      <c r="D52" s="154">
        <v>0.23759999911487104</v>
      </c>
      <c r="E52" s="154">
        <v>9.7599999159574513E-2</v>
      </c>
      <c r="F52" s="154">
        <v>0.15000000000000002</v>
      </c>
      <c r="G52" s="154">
        <v>6.6666666666666664E-4</v>
      </c>
      <c r="H52" s="154">
        <v>0.12639999918639655</v>
      </c>
      <c r="I52" s="154">
        <v>0.71158333333333335</v>
      </c>
      <c r="J52" s="154">
        <v>0.24563199994564058</v>
      </c>
      <c r="K52" s="154">
        <v>0.93384033613450002</v>
      </c>
      <c r="L52" s="154">
        <v>0.26</v>
      </c>
      <c r="M52" s="154">
        <v>0.79499999899417162</v>
      </c>
      <c r="N52" s="154">
        <v>0.04</v>
      </c>
      <c r="O52" s="154">
        <v>0.92499999999999993</v>
      </c>
      <c r="P52" s="154">
        <v>0.14247999999999994</v>
      </c>
      <c r="Q52" s="154">
        <v>0.18855024249479246</v>
      </c>
      <c r="R52" s="154">
        <v>0.16696269999999999</v>
      </c>
      <c r="S52" s="154">
        <v>1.1468873803461887E-3</v>
      </c>
      <c r="T52" s="154">
        <v>1.883066222381161E-2</v>
      </c>
      <c r="U52" s="154">
        <v>0.21099075596255706</v>
      </c>
      <c r="V52" s="154">
        <v>0.133394075491963</v>
      </c>
      <c r="W52" s="154">
        <v>3.0000000000000027E-2</v>
      </c>
      <c r="X52" s="154">
        <v>0.57999999999999996</v>
      </c>
      <c r="Y52" s="154">
        <v>0.13658714259697688</v>
      </c>
      <c r="Z52" s="154">
        <v>0.59819999802857637</v>
      </c>
      <c r="AA52" s="157">
        <v>3</v>
      </c>
      <c r="AB52" s="7">
        <f t="shared" si="3"/>
        <v>0.29815008827422912</v>
      </c>
      <c r="AC52" s="7">
        <f t="shared" si="4"/>
        <v>0.17290066433247178</v>
      </c>
      <c r="AD52" s="7">
        <f t="shared" si="5"/>
        <v>0.49767594473460758</v>
      </c>
      <c r="AE52" s="7">
        <f t="shared" si="6"/>
        <v>0.2404950820164917</v>
      </c>
      <c r="AF52" s="7">
        <f t="shared" si="7"/>
        <v>0.28152866201334553</v>
      </c>
      <c r="AG52" s="7">
        <f t="shared" si="8"/>
        <v>0.33514013930668773</v>
      </c>
      <c r="AH52" s="7">
        <f t="shared" si="9"/>
        <v>0.3037910695135817</v>
      </c>
      <c r="AI52" s="7">
        <f t="shared" si="10"/>
        <v>0.23420353986651254</v>
      </c>
    </row>
    <row r="53" spans="1:35">
      <c r="A53" s="9" t="s">
        <v>126</v>
      </c>
      <c r="B53" s="12" t="s">
        <v>125</v>
      </c>
      <c r="C53" s="154">
        <v>0.70532148562300312</v>
      </c>
      <c r="D53" s="154">
        <v>0</v>
      </c>
      <c r="E53" s="154">
        <v>3.9999999105930328E-2</v>
      </c>
      <c r="F53" s="154">
        <v>0.4</v>
      </c>
      <c r="G53" s="154">
        <v>9.3333333333333341E-3</v>
      </c>
      <c r="H53" s="154">
        <v>3.9999999105930328E-2</v>
      </c>
      <c r="I53" s="154">
        <v>0.23600000000000002</v>
      </c>
      <c r="J53" s="154">
        <v>0.30198999993316827</v>
      </c>
      <c r="K53" s="154">
        <v>0.59970954972509505</v>
      </c>
      <c r="L53" s="154">
        <v>0.3</v>
      </c>
      <c r="M53" s="154">
        <v>1</v>
      </c>
      <c r="N53" s="154">
        <v>0</v>
      </c>
      <c r="O53" s="154">
        <v>6.7499999999999991E-2</v>
      </c>
      <c r="P53" s="154">
        <v>0.65680000000000005</v>
      </c>
      <c r="Q53" s="154">
        <v>0.17049943272188384</v>
      </c>
      <c r="R53" s="154">
        <v>8.1145584000000007E-2</v>
      </c>
      <c r="S53" s="154">
        <v>0</v>
      </c>
      <c r="T53" s="154">
        <v>3.9249326966258047E-3</v>
      </c>
      <c r="U53" s="154">
        <v>5.8787831093118748E-2</v>
      </c>
      <c r="V53" s="154">
        <v>8.1660770395557095E-2</v>
      </c>
      <c r="W53" s="154">
        <v>0</v>
      </c>
      <c r="X53" s="154">
        <v>0.97</v>
      </c>
      <c r="Y53" s="154">
        <v>0.16233766233766234</v>
      </c>
      <c r="Z53" s="154">
        <v>0.3797439994223416</v>
      </c>
      <c r="AA53" s="157">
        <v>4</v>
      </c>
      <c r="AB53" s="7">
        <f t="shared" si="3"/>
        <v>0.26103144081223534</v>
      </c>
      <c r="AC53" s="7">
        <f t="shared" si="4"/>
        <v>0.19910913619469953</v>
      </c>
      <c r="AD53" s="7">
        <f t="shared" si="5"/>
        <v>0.40628325827637718</v>
      </c>
      <c r="AE53" s="7">
        <f t="shared" si="6"/>
        <v>0.16331165823641827</v>
      </c>
      <c r="AF53" s="7">
        <f t="shared" si="7"/>
        <v>0.27542171054144665</v>
      </c>
      <c r="AG53" s="7">
        <f t="shared" si="8"/>
        <v>0.22345472922819823</v>
      </c>
      <c r="AH53" s="7">
        <f t="shared" si="9"/>
        <v>0.37772534478715564</v>
      </c>
      <c r="AI53" s="7">
        <f t="shared" si="10"/>
        <v>0.14235565222591087</v>
      </c>
    </row>
    <row r="54" spans="1:35">
      <c r="A54" s="9" t="s">
        <v>128</v>
      </c>
      <c r="B54" s="12" t="s">
        <v>127</v>
      </c>
      <c r="C54" s="154">
        <v>0.38817651245551604</v>
      </c>
      <c r="D54" s="154">
        <v>0</v>
      </c>
      <c r="E54" s="154">
        <v>3.9999999105930328E-2</v>
      </c>
      <c r="F54" s="154">
        <v>0.55000000000000004</v>
      </c>
      <c r="G54" s="154">
        <v>6.6666666666666664E-4</v>
      </c>
      <c r="H54" s="154">
        <v>5.9199999123811686E-2</v>
      </c>
      <c r="I54" s="154">
        <v>0.23600000000000002</v>
      </c>
      <c r="J54" s="154">
        <v>0.26764999994076788</v>
      </c>
      <c r="K54" s="154">
        <v>0.7725231153326042</v>
      </c>
      <c r="L54" s="154">
        <v>0.56000000000000005</v>
      </c>
      <c r="M54" s="154">
        <v>0.12719999983906746</v>
      </c>
      <c r="N54" s="154">
        <v>0</v>
      </c>
      <c r="O54" s="154">
        <v>6.7499999999999991E-2</v>
      </c>
      <c r="P54" s="154">
        <v>0.36799999999999999</v>
      </c>
      <c r="Q54" s="154">
        <v>0.21754458398520993</v>
      </c>
      <c r="R54" s="154">
        <v>8.8652482000000005E-2</v>
      </c>
      <c r="S54" s="154">
        <v>0</v>
      </c>
      <c r="T54" s="154">
        <v>3.0579382573711444E-3</v>
      </c>
      <c r="U54" s="154">
        <v>0</v>
      </c>
      <c r="V54" s="154">
        <v>0</v>
      </c>
      <c r="W54" s="154">
        <v>0</v>
      </c>
      <c r="X54" s="154">
        <v>0.3</v>
      </c>
      <c r="Y54" s="154">
        <v>3.8834951456310683E-2</v>
      </c>
      <c r="Z54" s="154">
        <v>0.11999999731779099</v>
      </c>
      <c r="AA54" s="157">
        <v>5</v>
      </c>
      <c r="AB54" s="7">
        <f t="shared" si="3"/>
        <v>0.17520859356171026</v>
      </c>
      <c r="AC54" s="7">
        <f t="shared" si="4"/>
        <v>0.17300719622532079</v>
      </c>
      <c r="AD54" s="7">
        <f t="shared" si="5"/>
        <v>0.32722885251873995</v>
      </c>
      <c r="AE54" s="7">
        <f t="shared" si="6"/>
        <v>0.12412583404043016</v>
      </c>
      <c r="AF54" s="7">
        <f t="shared" si="7"/>
        <v>7.6472491462350273E-2</v>
      </c>
      <c r="AG54" s="7">
        <f t="shared" si="8"/>
        <v>0.21435154954575852</v>
      </c>
      <c r="AH54" s="7">
        <f t="shared" si="9"/>
        <v>0.13150185152936589</v>
      </c>
      <c r="AI54" s="7">
        <f t="shared" si="10"/>
        <v>0.18205427263415455</v>
      </c>
    </row>
    <row r="55" spans="1:35">
      <c r="A55" s="9" t="s">
        <v>130</v>
      </c>
      <c r="B55" s="12" t="s">
        <v>129</v>
      </c>
      <c r="C55" s="154">
        <v>0.67252222914072235</v>
      </c>
      <c r="D55" s="154">
        <v>0</v>
      </c>
      <c r="E55" s="154">
        <v>3.9999999105930328E-2</v>
      </c>
      <c r="F55" s="154">
        <v>0.47499999999999998</v>
      </c>
      <c r="G55" s="154">
        <v>6.6666666666666664E-4</v>
      </c>
      <c r="H55" s="154">
        <v>3.9999999105930328E-2</v>
      </c>
      <c r="I55" s="154">
        <v>1.5499999999999995E-2</v>
      </c>
      <c r="J55" s="154">
        <v>0.13190599997080862</v>
      </c>
      <c r="K55" s="154">
        <v>0.69095801786606703</v>
      </c>
      <c r="L55" s="154">
        <v>0.16</v>
      </c>
      <c r="M55" s="154">
        <v>0.14839999981224539</v>
      </c>
      <c r="N55" s="154">
        <v>0</v>
      </c>
      <c r="O55" s="154">
        <v>6.7499999999999991E-2</v>
      </c>
      <c r="P55" s="154">
        <v>0.14488000000000001</v>
      </c>
      <c r="Q55" s="154">
        <v>0.18895063273906798</v>
      </c>
      <c r="R55" s="154">
        <v>0.108</v>
      </c>
      <c r="S55" s="154">
        <v>0</v>
      </c>
      <c r="T55" s="154">
        <v>2.3787948579549923E-3</v>
      </c>
      <c r="U55" s="154">
        <v>0.26090374567946506</v>
      </c>
      <c r="V55" s="154">
        <v>0.27046939186906199</v>
      </c>
      <c r="W55" s="154">
        <v>0</v>
      </c>
      <c r="X55" s="154">
        <v>0</v>
      </c>
      <c r="Y55" s="154">
        <v>0</v>
      </c>
      <c r="Z55" s="154">
        <v>3.9999999105930328E-2</v>
      </c>
      <c r="AA55" s="157">
        <v>5</v>
      </c>
      <c r="AB55" s="7">
        <f t="shared" si="3"/>
        <v>0.14408481149666047</v>
      </c>
      <c r="AC55" s="7">
        <f t="shared" si="4"/>
        <v>0.20469814900320826</v>
      </c>
      <c r="AD55" s="7">
        <f t="shared" si="5"/>
        <v>0.19112733627485348</v>
      </c>
      <c r="AE55" s="7">
        <f t="shared" si="6"/>
        <v>8.528490459950383E-2</v>
      </c>
      <c r="AF55" s="7">
        <f t="shared" si="7"/>
        <v>9.5228856109076235E-2</v>
      </c>
      <c r="AG55" s="7">
        <f t="shared" si="8"/>
        <v>0.19549177498002082</v>
      </c>
      <c r="AH55" s="7">
        <f t="shared" si="9"/>
        <v>8.1813561936079221E-2</v>
      </c>
      <c r="AI55" s="7">
        <f t="shared" si="10"/>
        <v>0.16038124061249179</v>
      </c>
    </row>
    <row r="56" spans="1:35">
      <c r="A56" s="9" t="s">
        <v>132</v>
      </c>
      <c r="B56" s="12" t="s">
        <v>131</v>
      </c>
      <c r="C56" s="154">
        <v>0.31926553846153854</v>
      </c>
      <c r="D56" s="154">
        <v>6.3E-2</v>
      </c>
      <c r="E56" s="154">
        <v>0.11679999917745587</v>
      </c>
      <c r="F56" s="154">
        <v>0.35</v>
      </c>
      <c r="G56" s="154">
        <v>0.30266666666666664</v>
      </c>
      <c r="H56" s="154">
        <v>0.46239999949932098</v>
      </c>
      <c r="I56" s="154">
        <v>0.39683333333333337</v>
      </c>
      <c r="J56" s="154">
        <v>0.12422999997250736</v>
      </c>
      <c r="K56" s="154">
        <v>1</v>
      </c>
      <c r="L56" s="154">
        <v>0.14000000000000001</v>
      </c>
      <c r="M56" s="154">
        <v>1</v>
      </c>
      <c r="N56" s="154">
        <v>0.8585999989137052</v>
      </c>
      <c r="O56" s="154">
        <v>0.78249999999999997</v>
      </c>
      <c r="P56" s="154">
        <v>0.94967999999999997</v>
      </c>
      <c r="Q56" s="154">
        <v>0.63652651608273425</v>
      </c>
      <c r="R56" s="154">
        <v>0.69168506200000002</v>
      </c>
      <c r="S56" s="154">
        <v>0.30532022930043135</v>
      </c>
      <c r="T56" s="154">
        <v>0.27954640091967892</v>
      </c>
      <c r="U56" s="154">
        <v>1.8642547827821387E-2</v>
      </c>
      <c r="V56" s="154">
        <v>0.40578297067453101</v>
      </c>
      <c r="W56" s="154">
        <v>0.50299999999999989</v>
      </c>
      <c r="X56" s="154">
        <v>0.5</v>
      </c>
      <c r="Y56" s="154">
        <v>0.25884383088869717</v>
      </c>
      <c r="Z56" s="154">
        <v>0.63099999818950891</v>
      </c>
      <c r="AA56" s="157">
        <v>2</v>
      </c>
      <c r="AB56" s="7">
        <f t="shared" si="3"/>
        <v>0.46234679549616381</v>
      </c>
      <c r="AC56" s="7">
        <f t="shared" si="4"/>
        <v>0.26902203396749697</v>
      </c>
      <c r="AD56" s="7">
        <f t="shared" si="5"/>
        <v>0.58661055536992424</v>
      </c>
      <c r="AE56" s="7">
        <f t="shared" si="6"/>
        <v>0.60754303471714077</v>
      </c>
      <c r="AF56" s="7">
        <f t="shared" si="7"/>
        <v>0.3862115579300931</v>
      </c>
      <c r="AG56" s="7">
        <f t="shared" si="8"/>
        <v>0.38453003472348779</v>
      </c>
      <c r="AH56" s="7">
        <f t="shared" si="9"/>
        <v>0.47574220720040494</v>
      </c>
      <c r="AI56" s="7">
        <f t="shared" si="10"/>
        <v>0.55897881909881597</v>
      </c>
    </row>
    <row r="57" spans="1:35">
      <c r="A57" s="9" t="s">
        <v>134</v>
      </c>
      <c r="B57" s="12" t="s">
        <v>133</v>
      </c>
      <c r="C57" s="154">
        <v>0.76711554941915816</v>
      </c>
      <c r="D57" s="154">
        <v>0.5</v>
      </c>
      <c r="E57" s="154">
        <v>0.14499999787658457</v>
      </c>
      <c r="F57" s="154">
        <v>0.125</v>
      </c>
      <c r="G57" s="154">
        <v>0</v>
      </c>
      <c r="H57" s="154">
        <v>0.27099999818950893</v>
      </c>
      <c r="I57" s="154">
        <v>0.71158333333333335</v>
      </c>
      <c r="J57" s="154">
        <v>0.25997399994246662</v>
      </c>
      <c r="K57" s="154">
        <v>0.92600000000000005</v>
      </c>
      <c r="L57" s="154">
        <v>0.08</v>
      </c>
      <c r="M57" s="154">
        <v>1</v>
      </c>
      <c r="N57" s="154">
        <v>0.3</v>
      </c>
      <c r="O57" s="154">
        <v>0.3175</v>
      </c>
      <c r="P57" s="154">
        <v>0.79320000000000002</v>
      </c>
      <c r="Q57" s="154">
        <v>0.41316097013107256</v>
      </c>
      <c r="R57" s="154">
        <v>0.20995962400000001</v>
      </c>
      <c r="S57" s="154">
        <v>4.661490227568392E-3</v>
      </c>
      <c r="T57" s="154">
        <v>0.5</v>
      </c>
      <c r="U57" s="154">
        <v>4.5390711380742771E-2</v>
      </c>
      <c r="V57" s="154">
        <v>6.7322767800189906E-2</v>
      </c>
      <c r="W57" s="154">
        <v>1.0000000000000009E-2</v>
      </c>
      <c r="X57" s="154">
        <v>1</v>
      </c>
      <c r="Y57" s="154">
        <v>1</v>
      </c>
      <c r="Z57" s="154">
        <v>0.58671998542624992</v>
      </c>
      <c r="AA57" s="157">
        <v>3</v>
      </c>
      <c r="AB57" s="7">
        <f t="shared" si="3"/>
        <v>0.41806618448861971</v>
      </c>
      <c r="AC57" s="7">
        <f t="shared" si="4"/>
        <v>0.30135259091420857</v>
      </c>
      <c r="AD57" s="7">
        <f t="shared" si="5"/>
        <v>0.54625955554596661</v>
      </c>
      <c r="AE57" s="7">
        <f t="shared" si="6"/>
        <v>0.3730803473931068</v>
      </c>
      <c r="AF57" s="7">
        <f t="shared" si="7"/>
        <v>0.45157224410119712</v>
      </c>
      <c r="AG57" s="7">
        <f t="shared" si="8"/>
        <v>0.36294991312591496</v>
      </c>
      <c r="AH57" s="7">
        <f t="shared" si="9"/>
        <v>0.4679864714884972</v>
      </c>
      <c r="AI57" s="7">
        <f t="shared" si="10"/>
        <v>0.42586016103286101</v>
      </c>
    </row>
    <row r="58" spans="1:35">
      <c r="A58" s="9" t="s">
        <v>429</v>
      </c>
      <c r="B58" s="12" t="s">
        <v>135</v>
      </c>
      <c r="C58" s="154">
        <v>9.3121022019110947E-2</v>
      </c>
      <c r="D58" s="154">
        <v>0.1991999992579222</v>
      </c>
      <c r="E58" s="154">
        <v>0.17439999923110006</v>
      </c>
      <c r="F58" s="154">
        <v>0.15000000000000002</v>
      </c>
      <c r="G58" s="154">
        <v>4.8666666666666664E-2</v>
      </c>
      <c r="H58" s="154">
        <v>0.2031999992579222</v>
      </c>
      <c r="I58" s="154">
        <v>0.71158333333333335</v>
      </c>
      <c r="J58" s="154">
        <v>0.30542399993240832</v>
      </c>
      <c r="K58" s="154">
        <v>0.91140246324990071</v>
      </c>
      <c r="L58" s="154">
        <v>0.06</v>
      </c>
      <c r="M58" s="154">
        <v>0.85859999891370542</v>
      </c>
      <c r="N58" s="154">
        <v>3.1799999959766859E-2</v>
      </c>
      <c r="O58" s="154">
        <v>0.3175</v>
      </c>
      <c r="P58" s="154">
        <v>0.77600000000000002</v>
      </c>
      <c r="Q58" s="154">
        <v>0.30664148162916438</v>
      </c>
      <c r="R58" s="154">
        <v>0.37309644600000003</v>
      </c>
      <c r="S58" s="154">
        <v>1.3940989879714798E-2</v>
      </c>
      <c r="T58" s="154">
        <v>8.039243335088804E-2</v>
      </c>
      <c r="U58" s="154">
        <v>4.7492985867917337E-2</v>
      </c>
      <c r="V58" s="154">
        <v>3.2537844220995198E-2</v>
      </c>
      <c r="W58" s="154">
        <v>4.0999999999999925E-2</v>
      </c>
      <c r="X58" s="154">
        <v>0.82</v>
      </c>
      <c r="Y58" s="154">
        <v>0.18625827814569537</v>
      </c>
      <c r="Z58" s="154">
        <v>0.59491998546648306</v>
      </c>
      <c r="AA58" s="157">
        <v>2</v>
      </c>
      <c r="AB58" s="7">
        <f t="shared" si="3"/>
        <v>0.30571574693261222</v>
      </c>
      <c r="AC58" s="7">
        <f t="shared" si="4"/>
        <v>0.14476461440545368</v>
      </c>
      <c r="AD58" s="7">
        <f t="shared" si="5"/>
        <v>0.47980163256485248</v>
      </c>
      <c r="AE58" s="7">
        <f t="shared" si="6"/>
        <v>0.31126189180996122</v>
      </c>
      <c r="AF58" s="7">
        <f t="shared" si="7"/>
        <v>0.28703484895018178</v>
      </c>
      <c r="AG58" s="7">
        <f t="shared" si="8"/>
        <v>0.220005785040673</v>
      </c>
      <c r="AH58" s="7">
        <f t="shared" si="9"/>
        <v>0.40547660937087732</v>
      </c>
      <c r="AI58" s="7">
        <f t="shared" si="10"/>
        <v>0.28463939611312378</v>
      </c>
    </row>
    <row r="59" spans="1:35">
      <c r="A59" s="9" t="s">
        <v>138</v>
      </c>
      <c r="B59" s="12" t="s">
        <v>137</v>
      </c>
      <c r="C59" s="154">
        <v>0.21469053635280091</v>
      </c>
      <c r="D59" s="154">
        <v>4.311599983938038E-2</v>
      </c>
      <c r="E59" s="154">
        <v>9.7599999159574513E-2</v>
      </c>
      <c r="F59" s="154">
        <v>0.19999999999999996</v>
      </c>
      <c r="G59" s="154">
        <v>4.2000000000000003E-2</v>
      </c>
      <c r="H59" s="154">
        <v>0.11679999917745587</v>
      </c>
      <c r="I59" s="154">
        <v>0.56600000000000006</v>
      </c>
      <c r="J59" s="154">
        <v>0.34097599992454053</v>
      </c>
      <c r="K59" s="154">
        <v>0.54132316418938897</v>
      </c>
      <c r="L59" s="154">
        <v>0.12</v>
      </c>
      <c r="M59" s="154">
        <v>0.39219999950379131</v>
      </c>
      <c r="N59" s="154">
        <v>0.14559999965131282</v>
      </c>
      <c r="O59" s="154">
        <v>0.22499999999999998</v>
      </c>
      <c r="P59" s="154">
        <v>0.81520000000000004</v>
      </c>
      <c r="Q59" s="154">
        <v>0.25741502304673336</v>
      </c>
      <c r="R59" s="154">
        <v>0.35836177400000002</v>
      </c>
      <c r="S59" s="154">
        <v>8.9940190112095843E-3</v>
      </c>
      <c r="T59" s="154">
        <v>9.7770543435948376E-2</v>
      </c>
      <c r="U59" s="154">
        <v>3.1503549813468812E-2</v>
      </c>
      <c r="V59" s="154">
        <v>0.14018808640081201</v>
      </c>
      <c r="W59" s="154">
        <v>7.7999999999999958E-2</v>
      </c>
      <c r="X59" s="154">
        <v>0</v>
      </c>
      <c r="Y59" s="154">
        <v>4.3346337234503679E-2</v>
      </c>
      <c r="Z59" s="154">
        <v>0.86073276825930645</v>
      </c>
      <c r="AA59" s="157">
        <v>2</v>
      </c>
      <c r="AB59" s="7">
        <f t="shared" si="3"/>
        <v>0.23903407495834286</v>
      </c>
      <c r="AC59" s="7">
        <f t="shared" si="4"/>
        <v>0.11903442242153528</v>
      </c>
      <c r="AD59" s="7">
        <f t="shared" si="5"/>
        <v>0.35101652721150561</v>
      </c>
      <c r="AE59" s="7">
        <f t="shared" si="6"/>
        <v>0.29379022658231524</v>
      </c>
      <c r="AF59" s="7">
        <f t="shared" si="7"/>
        <v>0.19229512361801515</v>
      </c>
      <c r="AG59" s="7">
        <f t="shared" si="8"/>
        <v>0.20410024415564151</v>
      </c>
      <c r="AH59" s="7">
        <f t="shared" si="9"/>
        <v>0.29371187477100452</v>
      </c>
      <c r="AI59" s="7">
        <f t="shared" si="10"/>
        <v>0.20941812144340233</v>
      </c>
    </row>
    <row r="60" spans="1:35">
      <c r="A60" s="9" t="s">
        <v>140</v>
      </c>
      <c r="B60" s="12" t="s">
        <v>139</v>
      </c>
      <c r="C60" s="154">
        <v>0.19544250000000005</v>
      </c>
      <c r="D60" s="154">
        <v>1</v>
      </c>
      <c r="E60" s="154">
        <v>4.9599999114871007E-2</v>
      </c>
      <c r="F60" s="154">
        <v>0.5</v>
      </c>
      <c r="G60" s="154">
        <v>5.7333333333333333E-2</v>
      </c>
      <c r="H60" s="154">
        <v>9.7599999159574513E-2</v>
      </c>
      <c r="I60" s="154">
        <v>9.9999999999999933E-3</v>
      </c>
      <c r="J60" s="154">
        <v>0.57812399987205865</v>
      </c>
      <c r="K60" s="154">
        <v>0.5</v>
      </c>
      <c r="L60" s="154">
        <v>0.16</v>
      </c>
      <c r="M60" s="154">
        <v>0.39219999950379131</v>
      </c>
      <c r="N60" s="154">
        <v>0.13519999988377093</v>
      </c>
      <c r="O60" s="154">
        <v>0.78249999999999997</v>
      </c>
      <c r="P60" s="154">
        <v>0.63280000000000003</v>
      </c>
      <c r="Q60" s="154">
        <v>0.35334571581900176</v>
      </c>
      <c r="R60" s="154">
        <v>0.176949942</v>
      </c>
      <c r="S60" s="154">
        <v>1.4741637635037609E-2</v>
      </c>
      <c r="T60" s="154">
        <v>6.8097975081457374E-2</v>
      </c>
      <c r="U60" s="154">
        <v>2.5178027340616502E-2</v>
      </c>
      <c r="V60" s="154">
        <v>0.38190865236555699</v>
      </c>
      <c r="W60" s="154">
        <v>5.9999999999998943E-3</v>
      </c>
      <c r="X60" s="154">
        <v>0</v>
      </c>
      <c r="Y60" s="154">
        <v>6.0274247827615656E-3</v>
      </c>
      <c r="Z60" s="154">
        <v>0.16585599922314287</v>
      </c>
      <c r="AA60" s="157">
        <v>2</v>
      </c>
      <c r="AB60" s="7">
        <f t="shared" si="3"/>
        <v>0.26203771687979066</v>
      </c>
      <c r="AC60" s="7">
        <f t="shared" si="4"/>
        <v>0.31666263860129645</v>
      </c>
      <c r="AD60" s="7">
        <f t="shared" si="5"/>
        <v>0.29592066654327015</v>
      </c>
      <c r="AE60" s="7">
        <f t="shared" si="6"/>
        <v>0.33807254508924944</v>
      </c>
      <c r="AF60" s="7">
        <f t="shared" si="7"/>
        <v>9.7495017285346305E-2</v>
      </c>
      <c r="AG60" s="7">
        <f t="shared" si="8"/>
        <v>0.20689976601370869</v>
      </c>
      <c r="AH60" s="7">
        <f t="shared" si="9"/>
        <v>0.35810706910365786</v>
      </c>
      <c r="AI60" s="7">
        <f t="shared" si="10"/>
        <v>0.2006406148431126</v>
      </c>
    </row>
    <row r="61" spans="1:35">
      <c r="A61" s="9" t="s">
        <v>142</v>
      </c>
      <c r="B61" s="12" t="s">
        <v>141</v>
      </c>
      <c r="C61" s="154">
        <v>0.36271567919075143</v>
      </c>
      <c r="D61" s="154">
        <v>5.4539999999999998E-2</v>
      </c>
      <c r="E61" s="154">
        <v>0.16479999922215938</v>
      </c>
      <c r="F61" s="154">
        <v>0.27500000000000002</v>
      </c>
      <c r="G61" s="154">
        <v>5.4666666666666669E-2</v>
      </c>
      <c r="H61" s="154">
        <v>0.16479999922215938</v>
      </c>
      <c r="I61" s="154">
        <v>0.49525000000000002</v>
      </c>
      <c r="J61" s="154">
        <v>0.3938999999128282</v>
      </c>
      <c r="K61" s="154">
        <v>0.78218870520827122</v>
      </c>
      <c r="L61" s="154">
        <v>0.08</v>
      </c>
      <c r="M61" s="154">
        <v>0.61479999922215933</v>
      </c>
      <c r="N61" s="154">
        <v>6.8399999812245371E-2</v>
      </c>
      <c r="O61" s="154">
        <v>0.3175</v>
      </c>
      <c r="P61" s="154">
        <v>0.85592000000000001</v>
      </c>
      <c r="Q61" s="154">
        <v>0.33179816457942224</v>
      </c>
      <c r="R61" s="154">
        <v>0.32944228199999998</v>
      </c>
      <c r="S61" s="154">
        <v>8.0229289402444906E-2</v>
      </c>
      <c r="T61" s="154">
        <v>7.439926721604026E-2</v>
      </c>
      <c r="U61" s="154">
        <v>4.3472853616803676E-2</v>
      </c>
      <c r="V61" s="154">
        <v>2.62202474048286E-2</v>
      </c>
      <c r="W61" s="154">
        <v>0.1359999999999999</v>
      </c>
      <c r="X61" s="154">
        <v>0.59</v>
      </c>
      <c r="Y61" s="154">
        <v>0.36196911196911197</v>
      </c>
      <c r="Z61" s="154">
        <v>0.83764000543538397</v>
      </c>
      <c r="AA61" s="157">
        <v>2</v>
      </c>
      <c r="AB61" s="7">
        <f t="shared" si="3"/>
        <v>0.31231884458671982</v>
      </c>
      <c r="AC61" s="7">
        <f t="shared" si="4"/>
        <v>0.17942039071695612</v>
      </c>
      <c r="AD61" s="7">
        <f t="shared" si="5"/>
        <v>0.40575645069258398</v>
      </c>
      <c r="AE61" s="7">
        <f t="shared" si="6"/>
        <v>0.33154816719965124</v>
      </c>
      <c r="AF61" s="7">
        <f t="shared" si="7"/>
        <v>0.33255036973768798</v>
      </c>
      <c r="AG61" s="7">
        <f t="shared" si="8"/>
        <v>0.26681665853074077</v>
      </c>
      <c r="AH61" s="7">
        <f t="shared" si="9"/>
        <v>0.38976846756047911</v>
      </c>
      <c r="AI61" s="7">
        <f t="shared" si="10"/>
        <v>0.26439768921004964</v>
      </c>
    </row>
    <row r="62" spans="1:35">
      <c r="A62" s="9" t="s">
        <v>144</v>
      </c>
      <c r="B62" s="12" t="s">
        <v>143</v>
      </c>
      <c r="C62" s="154">
        <v>0.5170630843263061</v>
      </c>
      <c r="D62" s="154">
        <v>6.69E-4</v>
      </c>
      <c r="E62" s="154">
        <v>0.61299999903887503</v>
      </c>
      <c r="F62" s="154">
        <v>0.19999999999999996</v>
      </c>
      <c r="G62" s="154">
        <v>0.33733333333333332</v>
      </c>
      <c r="H62" s="154">
        <v>0.54099999886006112</v>
      </c>
      <c r="I62" s="154">
        <v>1</v>
      </c>
      <c r="J62" s="154">
        <v>0.61064599986486134</v>
      </c>
      <c r="K62" s="154">
        <v>1</v>
      </c>
      <c r="L62" s="154">
        <v>0.18</v>
      </c>
      <c r="M62" s="154">
        <v>1</v>
      </c>
      <c r="N62" s="154">
        <v>0.43</v>
      </c>
      <c r="O62" s="154">
        <v>0.20749999999999999</v>
      </c>
      <c r="P62" s="154">
        <v>0.95479999999999998</v>
      </c>
      <c r="Q62" s="154">
        <v>0.73563223324820481</v>
      </c>
      <c r="R62" s="154">
        <v>0.85156712000000001</v>
      </c>
      <c r="S62" s="154">
        <v>3.2716447556159704E-2</v>
      </c>
      <c r="T62" s="154">
        <v>0.35682552303324339</v>
      </c>
      <c r="U62" s="154">
        <v>8.5895172234649406E-3</v>
      </c>
      <c r="V62" s="154">
        <v>6.3768804303994703E-2</v>
      </c>
      <c r="W62" s="154">
        <v>0.73</v>
      </c>
      <c r="X62" s="154">
        <v>0</v>
      </c>
      <c r="Y62" s="154">
        <v>0</v>
      </c>
      <c r="Z62" s="154">
        <v>0.5</v>
      </c>
      <c r="AA62" s="157">
        <v>4</v>
      </c>
      <c r="AB62" s="7">
        <f t="shared" si="3"/>
        <v>0.45296296086618776</v>
      </c>
      <c r="AC62" s="7">
        <f t="shared" si="4"/>
        <v>0.36817756925976258</v>
      </c>
      <c r="AD62" s="7">
        <f t="shared" si="5"/>
        <v>0.70344099997747689</v>
      </c>
      <c r="AE62" s="7">
        <f t="shared" si="6"/>
        <v>0.52317355397293464</v>
      </c>
      <c r="AF62" s="7">
        <f t="shared" si="7"/>
        <v>0.21705972025457662</v>
      </c>
      <c r="AG62" s="7">
        <f t="shared" si="8"/>
        <v>0.41052441350553009</v>
      </c>
      <c r="AH62" s="7">
        <f t="shared" si="9"/>
        <v>0.3888815094509277</v>
      </c>
      <c r="AI62" s="7">
        <f t="shared" si="10"/>
        <v>0.61274295903006404</v>
      </c>
    </row>
    <row r="63" spans="1:35">
      <c r="A63" s="9" t="s">
        <v>146</v>
      </c>
      <c r="B63" s="12" t="s">
        <v>145</v>
      </c>
      <c r="C63" s="154">
        <v>0.27111204188481675</v>
      </c>
      <c r="D63" s="154">
        <v>0.1016179997935146</v>
      </c>
      <c r="E63" s="154">
        <v>0.41439999945461747</v>
      </c>
      <c r="F63" s="154">
        <v>0.35</v>
      </c>
      <c r="G63" s="154">
        <v>0.25266666666666665</v>
      </c>
      <c r="H63" s="154">
        <v>0.86559999987483027</v>
      </c>
      <c r="I63" s="154">
        <v>0.45091666666666669</v>
      </c>
      <c r="J63" s="154">
        <v>0.79628399982377884</v>
      </c>
      <c r="K63" s="154">
        <v>1</v>
      </c>
      <c r="L63" s="154">
        <v>0.32</v>
      </c>
      <c r="M63" s="154">
        <v>0.29679999962449077</v>
      </c>
      <c r="N63" s="154">
        <v>1</v>
      </c>
      <c r="O63" s="154">
        <v>0.40749999999999997</v>
      </c>
      <c r="P63" s="154">
        <v>0.9728</v>
      </c>
      <c r="Q63" s="154">
        <v>0.55851738430276554</v>
      </c>
      <c r="R63" s="154">
        <v>0.56901408399999998</v>
      </c>
      <c r="S63" s="154">
        <v>0.66268936964234404</v>
      </c>
      <c r="T63" s="154">
        <v>0.36025806565029245</v>
      </c>
      <c r="U63" s="154">
        <v>2.7702704181438453E-2</v>
      </c>
      <c r="V63" s="154">
        <v>1.6661373158518102E-2</v>
      </c>
      <c r="W63" s="154">
        <v>0.67999999999999994</v>
      </c>
      <c r="X63" s="154">
        <v>0.2</v>
      </c>
      <c r="Y63" s="154">
        <v>1.4851485148514851E-2</v>
      </c>
      <c r="Z63" s="154">
        <v>0.8212400053549177</v>
      </c>
      <c r="AA63" s="157">
        <v>1</v>
      </c>
      <c r="AB63" s="7">
        <f t="shared" si="3"/>
        <v>0.47544299355117386</v>
      </c>
      <c r="AC63" s="7">
        <f t="shared" si="4"/>
        <v>0.37589945127907426</v>
      </c>
      <c r="AD63" s="7">
        <f t="shared" si="5"/>
        <v>0.644000111019156</v>
      </c>
      <c r="AE63" s="7">
        <f t="shared" si="6"/>
        <v>0.58846315059923371</v>
      </c>
      <c r="AF63" s="7">
        <f t="shared" si="7"/>
        <v>0.29340926130723149</v>
      </c>
      <c r="AG63" s="7">
        <f t="shared" si="8"/>
        <v>0.34345522020904862</v>
      </c>
      <c r="AH63" s="7">
        <f t="shared" si="9"/>
        <v>0.45786215711824785</v>
      </c>
      <c r="AI63" s="7">
        <f t="shared" si="10"/>
        <v>0.69979590821375093</v>
      </c>
    </row>
    <row r="64" spans="1:35">
      <c r="A64" s="9" t="s">
        <v>148</v>
      </c>
      <c r="B64" s="12" t="s">
        <v>147</v>
      </c>
      <c r="C64" s="154">
        <v>0.50653302433371972</v>
      </c>
      <c r="D64" s="154">
        <v>0.15421999968662858</v>
      </c>
      <c r="E64" s="154">
        <v>5.9199999123811686E-2</v>
      </c>
      <c r="F64" s="154">
        <v>0.77499999999999991</v>
      </c>
      <c r="G64" s="154">
        <v>0</v>
      </c>
      <c r="H64" s="154">
        <v>8.7999999150633834E-2</v>
      </c>
      <c r="I64" s="154">
        <v>0.27966666666666667</v>
      </c>
      <c r="J64" s="154">
        <v>0.30825199993178248</v>
      </c>
      <c r="K64" s="154">
        <v>0.83278428093650003</v>
      </c>
      <c r="L64" s="154">
        <v>0.9</v>
      </c>
      <c r="M64" s="154">
        <v>0.15899999979883431</v>
      </c>
      <c r="N64" s="154">
        <v>0</v>
      </c>
      <c r="O64" s="154">
        <v>0.87499999999999989</v>
      </c>
      <c r="P64" s="154">
        <v>0.45448</v>
      </c>
      <c r="Q64" s="154">
        <v>0.27971512062847637</v>
      </c>
      <c r="R64" s="154">
        <v>6.0869566E-2</v>
      </c>
      <c r="S64" s="154">
        <v>3.9249541866813904E-2</v>
      </c>
      <c r="T64" s="154">
        <v>4.925837795765344E-3</v>
      </c>
      <c r="U64" s="154">
        <v>5.5642862298984942E-2</v>
      </c>
      <c r="V64" s="154">
        <v>0.116181230255992</v>
      </c>
      <c r="W64" s="154">
        <v>0</v>
      </c>
      <c r="X64" s="154">
        <v>0.22</v>
      </c>
      <c r="Y64" s="154">
        <v>0</v>
      </c>
      <c r="Z64" s="154">
        <v>0.72376468943873584</v>
      </c>
      <c r="AA64" s="157">
        <v>4</v>
      </c>
      <c r="AB64" s="7">
        <f t="shared" si="3"/>
        <v>0.28718686741305605</v>
      </c>
      <c r="AC64" s="7">
        <f t="shared" si="4"/>
        <v>0.26382550371579899</v>
      </c>
      <c r="AD64" s="7">
        <f t="shared" si="5"/>
        <v>0.41328382455563056</v>
      </c>
      <c r="AE64" s="7">
        <f t="shared" si="6"/>
        <v>0.28570667771517594</v>
      </c>
      <c r="AF64" s="7">
        <f t="shared" si="7"/>
        <v>0.18593146366561877</v>
      </c>
      <c r="AG64" s="7">
        <f t="shared" si="8"/>
        <v>0.38363467992215239</v>
      </c>
      <c r="AH64" s="7">
        <f t="shared" si="9"/>
        <v>0.24168305121986522</v>
      </c>
      <c r="AI64" s="7">
        <f t="shared" si="10"/>
        <v>0.21077087293919786</v>
      </c>
    </row>
    <row r="65" spans="1:35">
      <c r="A65" s="9" t="s">
        <v>150</v>
      </c>
      <c r="B65" s="12" t="s">
        <v>149</v>
      </c>
      <c r="C65" s="154">
        <v>1</v>
      </c>
      <c r="D65" s="154">
        <v>4.5560000000000003E-2</v>
      </c>
      <c r="E65" s="154">
        <v>0.63519999966025353</v>
      </c>
      <c r="F65" s="154">
        <v>0.30000000000000004</v>
      </c>
      <c r="G65" s="154">
        <v>0.47</v>
      </c>
      <c r="H65" s="154">
        <v>0.88479999989271163</v>
      </c>
      <c r="I65" s="154">
        <v>0.60066666666666668</v>
      </c>
      <c r="J65" s="154">
        <v>0.83526999981515104</v>
      </c>
      <c r="K65" s="154">
        <v>0.98249934749080781</v>
      </c>
      <c r="L65" s="154">
        <v>0.32</v>
      </c>
      <c r="M65" s="154">
        <v>6.3599999919533731E-2</v>
      </c>
      <c r="N65" s="154">
        <v>1</v>
      </c>
      <c r="O65" s="154">
        <v>0.40749999999999997</v>
      </c>
      <c r="P65" s="154">
        <v>0.98863999999999996</v>
      </c>
      <c r="Q65" s="154">
        <v>0.64025599901303654</v>
      </c>
      <c r="R65" s="154">
        <v>0.81792399400000004</v>
      </c>
      <c r="S65" s="154">
        <v>0.39868966776576825</v>
      </c>
      <c r="T65" s="154">
        <v>0.65156662267985965</v>
      </c>
      <c r="U65" s="154">
        <v>0</v>
      </c>
      <c r="V65" s="154">
        <v>0</v>
      </c>
      <c r="W65" s="154">
        <v>0.84699999999999998</v>
      </c>
      <c r="X65" s="154">
        <v>0.88</v>
      </c>
      <c r="Y65" s="154">
        <v>0.03</v>
      </c>
      <c r="Z65" s="154">
        <v>0.8714569758846068</v>
      </c>
      <c r="AA65" s="157">
        <v>1</v>
      </c>
      <c r="AB65" s="7">
        <f t="shared" si="3"/>
        <v>0.56960955303284988</v>
      </c>
      <c r="AC65" s="7">
        <f t="shared" si="4"/>
        <v>0.55592666659216095</v>
      </c>
      <c r="AD65" s="7">
        <f t="shared" si="5"/>
        <v>0.63367266898202657</v>
      </c>
      <c r="AE65" s="7">
        <f t="shared" si="6"/>
        <v>0.65076271390977736</v>
      </c>
      <c r="AF65" s="7">
        <f t="shared" si="7"/>
        <v>0.43807616264743449</v>
      </c>
      <c r="AG65" s="7">
        <f t="shared" si="8"/>
        <v>0.48034340674074083</v>
      </c>
      <c r="AH65" s="7">
        <f t="shared" si="9"/>
        <v>0.50591296037611777</v>
      </c>
      <c r="AI65" s="7">
        <f t="shared" si="10"/>
        <v>0.79905366145611145</v>
      </c>
    </row>
    <row r="66" spans="1:35">
      <c r="A66" s="9" t="s">
        <v>152</v>
      </c>
      <c r="B66" s="12" t="s">
        <v>151</v>
      </c>
      <c r="C66" s="154">
        <v>0.67049507853403123</v>
      </c>
      <c r="D66" s="154">
        <v>2.862E-3</v>
      </c>
      <c r="E66" s="154">
        <v>0.36</v>
      </c>
      <c r="F66" s="154">
        <v>7.5000000000000011E-2</v>
      </c>
      <c r="G66" s="154">
        <v>7.3333333333333332E-3</v>
      </c>
      <c r="H66" s="154">
        <v>0.13</v>
      </c>
      <c r="I66" s="154">
        <v>0.44466666666666665</v>
      </c>
      <c r="J66" s="154">
        <v>0.47591199989467853</v>
      </c>
      <c r="K66" s="154">
        <v>0.92227450980399994</v>
      </c>
      <c r="L66" s="154">
        <v>0.2</v>
      </c>
      <c r="M66" s="154">
        <v>1</v>
      </c>
      <c r="N66" s="154">
        <v>0.3</v>
      </c>
      <c r="O66" s="154">
        <v>0.76749999999999996</v>
      </c>
      <c r="P66" s="154">
        <v>0.88456800000000002</v>
      </c>
      <c r="Q66" s="154">
        <v>0.37777794998809844</v>
      </c>
      <c r="R66" s="154">
        <v>0.34837355800000003</v>
      </c>
      <c r="S66" s="154">
        <v>3.3638712047555606E-2</v>
      </c>
      <c r="T66" s="154">
        <v>1.9477713563255353E-2</v>
      </c>
      <c r="U66" s="154">
        <v>0.10631031837790682</v>
      </c>
      <c r="V66" s="154">
        <v>0.175616459497798</v>
      </c>
      <c r="W66" s="154">
        <v>0.4</v>
      </c>
      <c r="X66" s="154">
        <v>0</v>
      </c>
      <c r="Y66" s="154">
        <v>0.16420361247947454</v>
      </c>
      <c r="Z66" s="154">
        <v>0.59655999178852981</v>
      </c>
      <c r="AA66" s="157">
        <v>3</v>
      </c>
      <c r="AB66" s="7">
        <f t="shared" si="3"/>
        <v>0.35260707933230545</v>
      </c>
      <c r="AC66" s="7">
        <f t="shared" si="4"/>
        <v>0.20761506864456081</v>
      </c>
      <c r="AD66" s="7">
        <f t="shared" si="5"/>
        <v>0.55714219606089077</v>
      </c>
      <c r="AE66" s="7">
        <f t="shared" si="6"/>
        <v>0.40522265559981818</v>
      </c>
      <c r="AF66" s="7">
        <f t="shared" si="7"/>
        <v>0.24044839702395152</v>
      </c>
      <c r="AG66" s="7">
        <f t="shared" si="8"/>
        <v>0.35294991489534211</v>
      </c>
      <c r="AH66" s="7">
        <f t="shared" si="9"/>
        <v>0.35294338850687723</v>
      </c>
      <c r="AI66" s="7">
        <f t="shared" si="10"/>
        <v>0.35158836222589235</v>
      </c>
    </row>
    <row r="67" spans="1:35">
      <c r="A67" s="9" t="s">
        <v>154</v>
      </c>
      <c r="B67" s="12" t="s">
        <v>153</v>
      </c>
      <c r="C67" s="154">
        <v>1</v>
      </c>
      <c r="D67" s="154">
        <v>1.6334999966807665E-2</v>
      </c>
      <c r="E67" s="154">
        <v>3.9999999105930328E-2</v>
      </c>
      <c r="F67" s="154">
        <v>0.82499999999999996</v>
      </c>
      <c r="G67" s="154">
        <v>0</v>
      </c>
      <c r="H67" s="154">
        <v>3.9999999105930328E-2</v>
      </c>
      <c r="I67" s="154">
        <v>1.5499999999999995E-2</v>
      </c>
      <c r="J67" s="154">
        <v>0.36763999991863971</v>
      </c>
      <c r="K67" s="154">
        <v>0.74816108849146656</v>
      </c>
      <c r="L67" s="154">
        <v>0.38</v>
      </c>
      <c r="M67" s="154">
        <v>8.4799999892711642E-2</v>
      </c>
      <c r="N67" s="154">
        <v>0</v>
      </c>
      <c r="O67" s="154">
        <v>6.7499999999999991E-2</v>
      </c>
      <c r="P67" s="154">
        <v>0.1604000000000001</v>
      </c>
      <c r="Q67" s="154">
        <v>0.16799453515857432</v>
      </c>
      <c r="R67" s="154">
        <v>4.9327353999999997E-2</v>
      </c>
      <c r="S67" s="154">
        <v>0</v>
      </c>
      <c r="T67" s="154">
        <v>3.4423271970406922E-3</v>
      </c>
      <c r="U67" s="154">
        <v>1.4548119865928784E-2</v>
      </c>
      <c r="V67" s="154">
        <v>4.2678871958731997E-2</v>
      </c>
      <c r="W67" s="154">
        <v>0</v>
      </c>
      <c r="X67" s="154">
        <v>0.59</v>
      </c>
      <c r="Y67" s="154">
        <v>0</v>
      </c>
      <c r="Z67" s="154">
        <v>0.3714879994146526</v>
      </c>
      <c r="AA67" s="157">
        <v>5</v>
      </c>
      <c r="AB67" s="7">
        <f t="shared" si="3"/>
        <v>0.20770063725318391</v>
      </c>
      <c r="AC67" s="7">
        <f t="shared" si="4"/>
        <v>0.32022249969644473</v>
      </c>
      <c r="AD67" s="7">
        <f t="shared" si="5"/>
        <v>0.26601684805046966</v>
      </c>
      <c r="AE67" s="7">
        <f t="shared" si="6"/>
        <v>7.4777369392602516E-2</v>
      </c>
      <c r="AF67" s="7">
        <f t="shared" si="7"/>
        <v>0.16978583187321891</v>
      </c>
      <c r="AG67" s="7">
        <f t="shared" si="8"/>
        <v>0.26131949709621427</v>
      </c>
      <c r="AH67" s="7">
        <f t="shared" si="9"/>
        <v>0.18148243012794929</v>
      </c>
      <c r="AI67" s="7">
        <f t="shared" si="10"/>
        <v>0.16659965817649039</v>
      </c>
    </row>
    <row r="68" spans="1:35">
      <c r="A68" s="9" t="s">
        <v>156</v>
      </c>
      <c r="B68" s="12" t="s">
        <v>155</v>
      </c>
      <c r="C68" s="154">
        <v>0.16682081497797357</v>
      </c>
      <c r="D68" s="154">
        <v>0.16477999966517093</v>
      </c>
      <c r="E68" s="154">
        <v>3.9999999105930328E-2</v>
      </c>
      <c r="F68" s="154">
        <v>0.47499999999999998</v>
      </c>
      <c r="G68" s="154">
        <v>0</v>
      </c>
      <c r="H68" s="154">
        <v>3.9999999105930328E-2</v>
      </c>
      <c r="I68" s="154">
        <v>0.25958333333333333</v>
      </c>
      <c r="J68" s="154">
        <v>0.2264419999498874</v>
      </c>
      <c r="K68" s="154">
        <v>0.70256013269770889</v>
      </c>
      <c r="L68" s="154">
        <v>0.22</v>
      </c>
      <c r="M68" s="154">
        <v>0.1165999998524785</v>
      </c>
      <c r="N68" s="154">
        <v>0</v>
      </c>
      <c r="O68" s="154">
        <v>6.7499999999999991E-2</v>
      </c>
      <c r="P68" s="154">
        <v>0.36264000000000007</v>
      </c>
      <c r="Q68" s="154">
        <v>0.13480663268864246</v>
      </c>
      <c r="R68" s="154">
        <v>0.115869018</v>
      </c>
      <c r="S68" s="154">
        <v>0</v>
      </c>
      <c r="T68" s="154">
        <v>3.9672627765894143E-3</v>
      </c>
      <c r="U68" s="154">
        <v>2.4862700279103735E-2</v>
      </c>
      <c r="V68" s="154">
        <v>4.7248629961730002E-2</v>
      </c>
      <c r="W68" s="154">
        <v>0</v>
      </c>
      <c r="X68" s="154">
        <v>0.54</v>
      </c>
      <c r="Y68" s="154">
        <v>6.8473140269510277E-2</v>
      </c>
      <c r="Z68" s="154">
        <v>3.9999999105930328E-2</v>
      </c>
      <c r="AA68" s="157">
        <v>5</v>
      </c>
      <c r="AB68" s="7">
        <f t="shared" si="3"/>
        <v>0.15904806924041334</v>
      </c>
      <c r="AC68" s="7">
        <f t="shared" si="4"/>
        <v>0.14776680214250085</v>
      </c>
      <c r="AD68" s="7">
        <f t="shared" si="5"/>
        <v>0.25419757763890133</v>
      </c>
      <c r="AE68" s="7">
        <f t="shared" si="6"/>
        <v>0.11413048557753867</v>
      </c>
      <c r="AF68" s="7">
        <f t="shared" si="7"/>
        <v>0.12009741160271238</v>
      </c>
      <c r="AG68" s="7">
        <f t="shared" si="8"/>
        <v>0.15534544520665786</v>
      </c>
      <c r="AH68" s="7">
        <f t="shared" si="9"/>
        <v>0.16641229205946637</v>
      </c>
      <c r="AI68" s="7">
        <f t="shared" si="10"/>
        <v>0.1535556710624669</v>
      </c>
    </row>
    <row r="69" spans="1:35">
      <c r="A69" s="9" t="s">
        <v>158</v>
      </c>
      <c r="B69" s="12" t="s">
        <v>157</v>
      </c>
      <c r="C69" s="154">
        <v>0.21115623417721519</v>
      </c>
      <c r="D69" s="154">
        <v>7.9299999999999998E-4</v>
      </c>
      <c r="E69" s="154">
        <v>0.16479999922215938</v>
      </c>
      <c r="F69" s="154">
        <v>0.22499999999999998</v>
      </c>
      <c r="G69" s="154">
        <v>6.8000000000000005E-2</v>
      </c>
      <c r="H69" s="154">
        <v>0.68319999970495693</v>
      </c>
      <c r="I69" s="154">
        <v>1</v>
      </c>
      <c r="J69" s="154">
        <v>0.14624799996763468</v>
      </c>
      <c r="K69" s="154">
        <v>0.9765641025641667</v>
      </c>
      <c r="L69" s="154">
        <v>0.12</v>
      </c>
      <c r="M69" s="154">
        <v>0.77379999902099372</v>
      </c>
      <c r="N69" s="154">
        <v>0.21000000000000002</v>
      </c>
      <c r="O69" s="154">
        <v>0.20749999999999999</v>
      </c>
      <c r="P69" s="154">
        <v>0.77600000000000002</v>
      </c>
      <c r="Q69" s="154">
        <v>0.53947660379722706</v>
      </c>
      <c r="R69" s="154">
        <v>0.84693084600000001</v>
      </c>
      <c r="S69" s="154">
        <v>1.7296911243172116E-2</v>
      </c>
      <c r="T69" s="154">
        <v>0.23266934033997827</v>
      </c>
      <c r="U69" s="154">
        <v>7.5199763091118562E-3</v>
      </c>
      <c r="V69" s="154">
        <v>0.14052803853743301</v>
      </c>
      <c r="W69" s="154">
        <v>0.63300000000000001</v>
      </c>
      <c r="X69" s="154">
        <v>0</v>
      </c>
      <c r="Y69" s="154">
        <v>0</v>
      </c>
      <c r="Z69" s="154">
        <v>0.91015199937414648</v>
      </c>
      <c r="AA69" s="157">
        <v>3</v>
      </c>
      <c r="AB69" s="7">
        <f t="shared" si="3"/>
        <v>0.3704431270940915</v>
      </c>
      <c r="AC69" s="7">
        <f t="shared" si="4"/>
        <v>0.22549153885072193</v>
      </c>
      <c r="AD69" s="7">
        <f t="shared" si="5"/>
        <v>0.53776868359213259</v>
      </c>
      <c r="AE69" s="7">
        <f t="shared" si="6"/>
        <v>0.43664561689672965</v>
      </c>
      <c r="AF69" s="7">
        <f t="shared" si="7"/>
        <v>0.28186666903678187</v>
      </c>
      <c r="AG69" s="7">
        <f t="shared" si="8"/>
        <v>0.36123411738736966</v>
      </c>
      <c r="AH69" s="7">
        <f t="shared" si="9"/>
        <v>0.3147575497937089</v>
      </c>
      <c r="AI69" s="7">
        <f t="shared" si="10"/>
        <v>0.46778500760474806</v>
      </c>
    </row>
    <row r="70" spans="1:35">
      <c r="A70" s="9" t="s">
        <v>160</v>
      </c>
      <c r="B70" s="12" t="s">
        <v>159</v>
      </c>
      <c r="C70" s="154">
        <v>0.16863569257490227</v>
      </c>
      <c r="D70" s="154">
        <v>8.9119999999999998E-3</v>
      </c>
      <c r="E70" s="154">
        <v>0.11679999917745587</v>
      </c>
      <c r="F70" s="154">
        <v>0.30000000000000004</v>
      </c>
      <c r="G70" s="154">
        <v>0.19066666666666668</v>
      </c>
      <c r="H70" s="154">
        <v>0.35679999940097329</v>
      </c>
      <c r="I70" s="154">
        <v>0.62008333333333332</v>
      </c>
      <c r="J70" s="154">
        <v>0.4316739999044687</v>
      </c>
      <c r="K70" s="154">
        <v>0.99573076923083337</v>
      </c>
      <c r="L70" s="154">
        <v>0.18</v>
      </c>
      <c r="M70" s="154">
        <v>0.50879999935626985</v>
      </c>
      <c r="N70" s="154">
        <v>0.42119999930262564</v>
      </c>
      <c r="O70" s="154">
        <v>0.20749999999999999</v>
      </c>
      <c r="P70" s="154">
        <v>0.97416000000000003</v>
      </c>
      <c r="Q70" s="154">
        <v>0.62609810631692497</v>
      </c>
      <c r="R70" s="154">
        <v>0.78828828799999995</v>
      </c>
      <c r="S70" s="154">
        <v>0.26541790428426187</v>
      </c>
      <c r="T70" s="154">
        <v>0.53599427185921511</v>
      </c>
      <c r="U70" s="154">
        <v>0.26353320917090606</v>
      </c>
      <c r="V70" s="154">
        <v>0.37547217491297002</v>
      </c>
      <c r="W70" s="154">
        <v>0.91700000000000004</v>
      </c>
      <c r="X70" s="154">
        <v>0</v>
      </c>
      <c r="Y70" s="154">
        <v>0.45</v>
      </c>
      <c r="Z70" s="154">
        <v>0.82998400220979718</v>
      </c>
      <c r="AA70" s="157">
        <v>1</v>
      </c>
      <c r="AB70" s="7">
        <f t="shared" si="3"/>
        <v>0.43886460065423344</v>
      </c>
      <c r="AC70" s="7">
        <f t="shared" si="4"/>
        <v>0.19030239296999971</v>
      </c>
      <c r="AD70" s="7">
        <f t="shared" si="5"/>
        <v>0.52624801685458855</v>
      </c>
      <c r="AE70" s="7">
        <f t="shared" si="6"/>
        <v>0.56624309507673365</v>
      </c>
      <c r="AF70" s="7">
        <f t="shared" si="7"/>
        <v>0.47266489771561226</v>
      </c>
      <c r="AG70" s="7">
        <f t="shared" si="8"/>
        <v>0.43278228034212685</v>
      </c>
      <c r="AH70" s="7">
        <f t="shared" si="9"/>
        <v>0.39834297192604828</v>
      </c>
      <c r="AI70" s="7">
        <f t="shared" si="10"/>
        <v>0.50877052421467139</v>
      </c>
    </row>
    <row r="71" spans="1:35">
      <c r="A71" s="9" t="s">
        <v>162</v>
      </c>
      <c r="B71" s="12" t="s">
        <v>161</v>
      </c>
      <c r="C71" s="154">
        <v>0.93013021276595753</v>
      </c>
      <c r="D71" s="154">
        <v>2.5600000000000001E-2</v>
      </c>
      <c r="E71" s="154">
        <v>5.9199999123811686E-2</v>
      </c>
      <c r="F71" s="154">
        <v>0.6</v>
      </c>
      <c r="G71" s="154">
        <v>0.11266666666666666</v>
      </c>
      <c r="H71" s="154">
        <v>8.7999999150633834E-2</v>
      </c>
      <c r="I71" s="154">
        <v>0.27966666666666667</v>
      </c>
      <c r="J71" s="154">
        <v>0.47651799989454446</v>
      </c>
      <c r="K71" s="154">
        <v>0.89817341992137756</v>
      </c>
      <c r="L71" s="154">
        <v>0.24</v>
      </c>
      <c r="M71" s="154">
        <v>0.78439999900758262</v>
      </c>
      <c r="N71" s="154">
        <v>3.2999999932944772E-2</v>
      </c>
      <c r="O71" s="154">
        <v>7.4999999999999997E-2</v>
      </c>
      <c r="P71" s="154">
        <v>0.48136000000000001</v>
      </c>
      <c r="Q71" s="154">
        <v>0.32627605725720543</v>
      </c>
      <c r="R71" s="154">
        <v>0.18274111600000001</v>
      </c>
      <c r="S71" s="154">
        <v>5.8292932282599519E-2</v>
      </c>
      <c r="T71" s="154">
        <v>1.959568882315393E-2</v>
      </c>
      <c r="U71" s="154">
        <v>2.2428939057860257E-2</v>
      </c>
      <c r="V71" s="154">
        <v>6.2409597162269403E-2</v>
      </c>
      <c r="W71" s="154">
        <v>0</v>
      </c>
      <c r="X71" s="154">
        <v>0.95</v>
      </c>
      <c r="Y71" s="154">
        <v>4.3171679378327818E-2</v>
      </c>
      <c r="Z71" s="154">
        <v>0.11576466994045542</v>
      </c>
      <c r="AA71" s="157">
        <v>2</v>
      </c>
      <c r="AB71" s="7">
        <f t="shared" si="3"/>
        <v>0.28601648512633576</v>
      </c>
      <c r="AC71" s="7">
        <f t="shared" si="4"/>
        <v>0.30259947961784489</v>
      </c>
      <c r="AD71" s="7">
        <f t="shared" si="5"/>
        <v>0.45195968090385263</v>
      </c>
      <c r="AE71" s="7">
        <f t="shared" si="6"/>
        <v>0.19054429906049317</v>
      </c>
      <c r="AF71" s="7">
        <f t="shared" si="7"/>
        <v>0.19896248092315214</v>
      </c>
      <c r="AG71" s="7">
        <f t="shared" si="8"/>
        <v>0.26368206820764584</v>
      </c>
      <c r="AH71" s="7">
        <f t="shared" si="9"/>
        <v>0.34077909610601309</v>
      </c>
      <c r="AI71" s="7">
        <f t="shared" si="10"/>
        <v>0.23737419403485449</v>
      </c>
    </row>
    <row r="72" spans="1:35">
      <c r="A72" s="9" t="s">
        <v>164</v>
      </c>
      <c r="B72" s="12" t="s">
        <v>163</v>
      </c>
      <c r="C72" s="154">
        <v>0.26133119612068972</v>
      </c>
      <c r="D72" s="154">
        <v>0.23066999953128395</v>
      </c>
      <c r="E72" s="154">
        <v>3.9999999105930328E-2</v>
      </c>
      <c r="F72" s="154">
        <v>0.5</v>
      </c>
      <c r="G72" s="154">
        <v>0</v>
      </c>
      <c r="H72" s="154">
        <v>3.9999999105930328E-2</v>
      </c>
      <c r="I72" s="154">
        <v>0.20691666666666667</v>
      </c>
      <c r="J72" s="154">
        <v>0.26542799994125965</v>
      </c>
      <c r="K72" s="154">
        <v>0.73265440375433333</v>
      </c>
      <c r="L72" s="154">
        <v>0.28000000000000003</v>
      </c>
      <c r="M72" s="154">
        <v>0.233199999704957</v>
      </c>
      <c r="N72" s="154">
        <v>0</v>
      </c>
      <c r="O72" s="154">
        <v>6.7499999999999991E-2</v>
      </c>
      <c r="P72" s="154">
        <v>0.28471999999999997</v>
      </c>
      <c r="Q72" s="154">
        <v>0.16230009612888208</v>
      </c>
      <c r="R72" s="154">
        <v>9.5454546000000001E-2</v>
      </c>
      <c r="S72" s="154">
        <v>0</v>
      </c>
      <c r="T72" s="154">
        <v>2.344620197984371E-3</v>
      </c>
      <c r="U72" s="154">
        <v>6.4755094715215372E-2</v>
      </c>
      <c r="V72" s="154">
        <v>5.6247942458081603E-2</v>
      </c>
      <c r="W72" s="154">
        <v>0</v>
      </c>
      <c r="X72" s="154">
        <v>0.61</v>
      </c>
      <c r="Y72" s="154">
        <v>3.0105800384207355E-2</v>
      </c>
      <c r="Z72" s="154">
        <v>0.13999999687075615</v>
      </c>
      <c r="AA72" s="157">
        <v>5</v>
      </c>
      <c r="AB72" s="7">
        <f t="shared" si="3"/>
        <v>0.1793178483619241</v>
      </c>
      <c r="AC72" s="7">
        <f t="shared" si="4"/>
        <v>0.17866686564397238</v>
      </c>
      <c r="AD72" s="7">
        <f t="shared" si="5"/>
        <v>0.28636651167786942</v>
      </c>
      <c r="AE72" s="7">
        <f t="shared" si="6"/>
        <v>0.10205321038781108</v>
      </c>
      <c r="AF72" s="7">
        <f t="shared" si="7"/>
        <v>0.15018480573804341</v>
      </c>
      <c r="AG72" s="7">
        <f t="shared" si="8"/>
        <v>0.16734036709853101</v>
      </c>
      <c r="AH72" s="7">
        <f t="shared" si="9"/>
        <v>0.20225177094514871</v>
      </c>
      <c r="AI72" s="7">
        <f t="shared" si="10"/>
        <v>0.16288318638217675</v>
      </c>
    </row>
    <row r="73" spans="1:35">
      <c r="A73" s="9" t="s">
        <v>166</v>
      </c>
      <c r="B73" s="12" t="s">
        <v>165</v>
      </c>
      <c r="C73" s="154">
        <v>0.81698090211132424</v>
      </c>
      <c r="D73" s="154">
        <v>1.8460000000000001E-2</v>
      </c>
      <c r="E73" s="154">
        <v>0.21279999926686288</v>
      </c>
      <c r="F73" s="154">
        <v>0.30000000000000004</v>
      </c>
      <c r="G73" s="154">
        <v>0.15066666666666667</v>
      </c>
      <c r="H73" s="154">
        <v>0.87519999988377095</v>
      </c>
      <c r="I73" s="154">
        <v>0.36075000000000002</v>
      </c>
      <c r="J73" s="154">
        <v>0.49732399988994003</v>
      </c>
      <c r="K73" s="154">
        <v>0.98927878787883339</v>
      </c>
      <c r="L73" s="154">
        <v>0.14000000000000001</v>
      </c>
      <c r="M73" s="154">
        <v>0.34979999955743551</v>
      </c>
      <c r="N73" s="154">
        <v>0.34559999942779546</v>
      </c>
      <c r="O73" s="154">
        <v>0.20749999999999999</v>
      </c>
      <c r="P73" s="154">
        <v>0.95120000000000005</v>
      </c>
      <c r="Q73" s="154">
        <v>0.61295453557297574</v>
      </c>
      <c r="R73" s="154">
        <v>0.86241134799999997</v>
      </c>
      <c r="S73" s="154">
        <v>0.16956295086047496</v>
      </c>
      <c r="T73" s="154">
        <v>0.39254123160253923</v>
      </c>
      <c r="U73" s="154">
        <v>9.535094905076584E-3</v>
      </c>
      <c r="V73" s="154">
        <v>3.67696197318437E-2</v>
      </c>
      <c r="W73" s="154">
        <v>0.45999999999999996</v>
      </c>
      <c r="X73" s="154">
        <v>0.81</v>
      </c>
      <c r="Y73" s="154">
        <v>3.2961237584600511E-2</v>
      </c>
      <c r="Z73" s="154">
        <v>0.86562736194628198</v>
      </c>
      <c r="AA73" s="157">
        <v>1</v>
      </c>
      <c r="AB73" s="7">
        <f t="shared" si="3"/>
        <v>0.43616348895360096</v>
      </c>
      <c r="AC73" s="7">
        <f t="shared" si="4"/>
        <v>0.39568459465477074</v>
      </c>
      <c r="AD73" s="7">
        <f t="shared" si="5"/>
        <v>0.44712546445900075</v>
      </c>
      <c r="AE73" s="7">
        <f t="shared" si="6"/>
        <v>0.53269501100599836</v>
      </c>
      <c r="AF73" s="7">
        <f t="shared" si="7"/>
        <v>0.36914888569463383</v>
      </c>
      <c r="AG73" s="7">
        <f t="shared" ref="AG73:AG104" si="11">AVERAGE(C73,F73,I73,L73,O73,R73,U73,W73,Y73)</f>
        <v>0.35445984251122237</v>
      </c>
      <c r="AH73" s="7">
        <f t="shared" ref="AH73:AH104" si="12">AVERAGE(D73,G73,J73,M73,P73,S73,V73,X73,Z73)</f>
        <v>0.42771228873918254</v>
      </c>
      <c r="AI73" s="7">
        <f t="shared" ref="AI73:AI104" si="13">AVERAGE(E73,H73,K73,N73,Q73,T73)</f>
        <v>0.57139575893879624</v>
      </c>
    </row>
    <row r="74" spans="1:35">
      <c r="A74" s="9" t="s">
        <v>168</v>
      </c>
      <c r="B74" s="12" t="s">
        <v>167</v>
      </c>
      <c r="C74" s="154">
        <v>1</v>
      </c>
      <c r="D74" s="154">
        <v>0.14013999971523883</v>
      </c>
      <c r="E74" s="154">
        <v>3.9999999105930328E-2</v>
      </c>
      <c r="F74" s="154">
        <v>0.44999999999999996</v>
      </c>
      <c r="G74" s="154">
        <v>0</v>
      </c>
      <c r="H74" s="154">
        <v>5.9199999123811686E-2</v>
      </c>
      <c r="I74" s="154">
        <v>0.27483333333333337</v>
      </c>
      <c r="J74" s="154">
        <v>0.39187999991327521</v>
      </c>
      <c r="K74" s="154">
        <v>0.48669736662625029</v>
      </c>
      <c r="L74" s="154">
        <v>0.12</v>
      </c>
      <c r="M74" s="154">
        <v>0.39219999950379131</v>
      </c>
      <c r="N74" s="154">
        <v>0</v>
      </c>
      <c r="O74" s="154">
        <v>6.7499999999999991E-2</v>
      </c>
      <c r="P74" s="154">
        <v>0.37015999999999993</v>
      </c>
      <c r="Q74" s="154">
        <v>0.16470712052136693</v>
      </c>
      <c r="R74" s="154">
        <v>0.11312217199999999</v>
      </c>
      <c r="S74" s="154">
        <v>0</v>
      </c>
      <c r="T74" s="154">
        <v>8.1728009929739863E-4</v>
      </c>
      <c r="U74" s="154">
        <v>5.7487527822710896E-2</v>
      </c>
      <c r="V74" s="154">
        <v>8.6387275857641999E-2</v>
      </c>
      <c r="W74" s="154">
        <v>0</v>
      </c>
      <c r="X74" s="154">
        <v>0.69</v>
      </c>
      <c r="Y74" s="154">
        <v>0.15128006206361522</v>
      </c>
      <c r="Z74" s="154">
        <v>0.26559997149622006</v>
      </c>
      <c r="AA74" s="157">
        <v>5</v>
      </c>
      <c r="AB74" s="7">
        <f t="shared" ref="AB74:AB137" si="14">AVERAGE(C74:Z74)</f>
        <v>0.2217505044659368</v>
      </c>
      <c r="AC74" s="7">
        <f t="shared" ref="AC74:AC137" si="15">AVERAGE(C74:H74)</f>
        <v>0.28155666632416348</v>
      </c>
      <c r="AD74" s="7">
        <f t="shared" ref="AD74:AD137" si="16">AVERAGE(I74:N74)</f>
        <v>0.27760178322944168</v>
      </c>
      <c r="AE74" s="7">
        <f t="shared" ref="AE74:AE137" si="17">AVERAGE(O74:T74)</f>
        <v>0.1193844287701107</v>
      </c>
      <c r="AF74" s="7">
        <f t="shared" ref="AF74:AF137" si="18">AVERAGE(U74:Z74)</f>
        <v>0.20845913954003134</v>
      </c>
      <c r="AG74" s="7">
        <f t="shared" si="11"/>
        <v>0.24824701057996221</v>
      </c>
      <c r="AH74" s="7">
        <f t="shared" si="12"/>
        <v>0.25959636072068526</v>
      </c>
      <c r="AI74" s="7">
        <f t="shared" si="13"/>
        <v>0.12523696091277611</v>
      </c>
    </row>
    <row r="75" spans="1:35">
      <c r="A75" s="9" t="s">
        <v>170</v>
      </c>
      <c r="B75" s="12" t="s">
        <v>169</v>
      </c>
      <c r="C75" s="154">
        <v>0.66502776048152767</v>
      </c>
      <c r="D75" s="154">
        <v>0.5</v>
      </c>
      <c r="E75" s="154">
        <v>0.16399999745190141</v>
      </c>
      <c r="F75" s="154">
        <v>0.15000000000000002</v>
      </c>
      <c r="G75" s="154">
        <v>3.3333333333333335E-3</v>
      </c>
      <c r="H75" s="154">
        <v>6.8799999132752365E-2</v>
      </c>
      <c r="I75" s="154">
        <v>0.71158333333333335</v>
      </c>
      <c r="J75" s="154">
        <v>0.69770799984559417</v>
      </c>
      <c r="K75" s="154">
        <v>1</v>
      </c>
      <c r="L75" s="154">
        <v>0.08</v>
      </c>
      <c r="M75" s="154">
        <v>1</v>
      </c>
      <c r="N75" s="154">
        <v>0.3</v>
      </c>
      <c r="O75" s="154">
        <v>0.3175</v>
      </c>
      <c r="P75" s="154">
        <v>0.76275199999999999</v>
      </c>
      <c r="Q75" s="154">
        <v>0.25382181328728937</v>
      </c>
      <c r="R75" s="154">
        <v>0.24259520400000001</v>
      </c>
      <c r="S75" s="154">
        <v>8.0606361065161461E-3</v>
      </c>
      <c r="T75" s="154">
        <v>0.5</v>
      </c>
      <c r="U75" s="154">
        <v>6.468703783605248E-2</v>
      </c>
      <c r="V75" s="154">
        <v>6.4317113546627294E-2</v>
      </c>
      <c r="W75" s="154">
        <v>5.0000000000000044E-3</v>
      </c>
      <c r="X75" s="154">
        <v>0</v>
      </c>
      <c r="Y75" s="154">
        <v>0</v>
      </c>
      <c r="Z75" s="154">
        <v>0.50012800509138811</v>
      </c>
      <c r="AA75" s="157">
        <v>3</v>
      </c>
      <c r="AB75" s="7">
        <f t="shared" si="14"/>
        <v>0.3358047597269298</v>
      </c>
      <c r="AC75" s="7">
        <f t="shared" si="15"/>
        <v>0.25852684839991918</v>
      </c>
      <c r="AD75" s="7">
        <f t="shared" si="16"/>
        <v>0.63154855552982125</v>
      </c>
      <c r="AE75" s="7">
        <f t="shared" si="17"/>
        <v>0.34745494223230083</v>
      </c>
      <c r="AF75" s="7">
        <f t="shared" si="18"/>
        <v>0.10568869274567798</v>
      </c>
      <c r="AG75" s="7">
        <f t="shared" si="11"/>
        <v>0.24848814840565708</v>
      </c>
      <c r="AH75" s="7">
        <f t="shared" si="12"/>
        <v>0.39292212088038436</v>
      </c>
      <c r="AI75" s="7">
        <f t="shared" si="13"/>
        <v>0.38110363497865718</v>
      </c>
    </row>
    <row r="76" spans="1:35">
      <c r="A76" s="9" t="s">
        <v>172</v>
      </c>
      <c r="B76" s="12" t="s">
        <v>171</v>
      </c>
      <c r="C76" s="154">
        <v>0.82895636317907451</v>
      </c>
      <c r="D76" s="154">
        <v>2.6349999999999998E-2</v>
      </c>
      <c r="E76" s="154">
        <v>9.7599999159574513E-2</v>
      </c>
      <c r="F76" s="154">
        <v>0.30000000000000004</v>
      </c>
      <c r="G76" s="154">
        <v>8.4000000000000005E-2</v>
      </c>
      <c r="H76" s="154">
        <v>0.22239999927580356</v>
      </c>
      <c r="I76" s="154">
        <v>0.49525000000000002</v>
      </c>
      <c r="J76" s="154">
        <v>0.51469599988609549</v>
      </c>
      <c r="K76" s="154">
        <v>0.84666037735849997</v>
      </c>
      <c r="L76" s="154">
        <v>0.02</v>
      </c>
      <c r="M76" s="154">
        <v>0.59359999924898155</v>
      </c>
      <c r="N76" s="154">
        <v>0.42919999867677694</v>
      </c>
      <c r="O76" s="154">
        <v>0.22499999999999998</v>
      </c>
      <c r="P76" s="154">
        <v>0.76600000000000001</v>
      </c>
      <c r="Q76" s="154">
        <v>0.34956753044962885</v>
      </c>
      <c r="R76" s="154">
        <v>0.54479418800000001</v>
      </c>
      <c r="S76" s="154">
        <v>2.3368542159428438E-2</v>
      </c>
      <c r="T76" s="154">
        <v>0.12619722533151048</v>
      </c>
      <c r="U76" s="154">
        <v>2.0877355243907183E-2</v>
      </c>
      <c r="V76" s="154">
        <v>1.3658502977646401E-2</v>
      </c>
      <c r="W76" s="154">
        <v>0.19499999999999995</v>
      </c>
      <c r="X76" s="154">
        <v>0.62</v>
      </c>
      <c r="Y76" s="154">
        <v>8.3986562150055982E-2</v>
      </c>
      <c r="Z76" s="154">
        <v>0.71709999861195683</v>
      </c>
      <c r="AA76" s="157">
        <v>2</v>
      </c>
      <c r="AB76" s="7">
        <f t="shared" si="14"/>
        <v>0.33934427673787254</v>
      </c>
      <c r="AC76" s="7">
        <f t="shared" si="15"/>
        <v>0.25988439360240884</v>
      </c>
      <c r="AD76" s="7">
        <f t="shared" si="16"/>
        <v>0.48323439586172562</v>
      </c>
      <c r="AE76" s="7">
        <f t="shared" si="17"/>
        <v>0.33915458099009466</v>
      </c>
      <c r="AF76" s="7">
        <f t="shared" si="18"/>
        <v>0.27510373649726105</v>
      </c>
      <c r="AG76" s="7">
        <f t="shared" si="11"/>
        <v>0.30154049650811532</v>
      </c>
      <c r="AH76" s="7">
        <f t="shared" si="12"/>
        <v>0.37319700476490097</v>
      </c>
      <c r="AI76" s="7">
        <f t="shared" si="13"/>
        <v>0.3452708550419657</v>
      </c>
    </row>
    <row r="77" spans="1:35">
      <c r="A77" s="9" t="s">
        <v>174</v>
      </c>
      <c r="B77" s="12" t="s">
        <v>173</v>
      </c>
      <c r="C77" s="154">
        <v>1</v>
      </c>
      <c r="D77" s="154">
        <v>7.1679999999999999E-3</v>
      </c>
      <c r="E77" s="154">
        <v>0.31839999936521057</v>
      </c>
      <c r="F77" s="154">
        <v>0.30000000000000004</v>
      </c>
      <c r="G77" s="154">
        <v>0.32</v>
      </c>
      <c r="H77" s="154">
        <v>0.81759999983012677</v>
      </c>
      <c r="I77" s="154">
        <v>0.62008333333333332</v>
      </c>
      <c r="J77" s="154">
        <v>0.65730799985453492</v>
      </c>
      <c r="K77" s="154">
        <v>0.9974340277778333</v>
      </c>
      <c r="L77" s="154">
        <v>0.14000000000000001</v>
      </c>
      <c r="M77" s="154">
        <v>0.20139999974519016</v>
      </c>
      <c r="N77" s="154">
        <v>0.75919999934732918</v>
      </c>
      <c r="O77" s="154">
        <v>0.20749999999999999</v>
      </c>
      <c r="P77" s="154">
        <v>0.99039999999999995</v>
      </c>
      <c r="Q77" s="154">
        <v>0.58983211603924679</v>
      </c>
      <c r="R77" s="154">
        <v>0.83774834399999998</v>
      </c>
      <c r="S77" s="154">
        <v>0.15750855632214264</v>
      </c>
      <c r="T77" s="154">
        <v>0.98262141685525772</v>
      </c>
      <c r="U77" s="154">
        <v>1.7244564853889397E-2</v>
      </c>
      <c r="V77" s="154">
        <v>7.9528671305662296E-2</v>
      </c>
      <c r="W77" s="154">
        <v>0.79800000000000004</v>
      </c>
      <c r="X77" s="154">
        <v>0.36</v>
      </c>
      <c r="Y77" s="154">
        <v>1.2209018394921048E-2</v>
      </c>
      <c r="Z77" s="154">
        <v>0.91580600002044699</v>
      </c>
      <c r="AA77" s="157">
        <v>1</v>
      </c>
      <c r="AB77" s="7">
        <f t="shared" si="14"/>
        <v>0.50362466862688016</v>
      </c>
      <c r="AC77" s="7">
        <f t="shared" si="15"/>
        <v>0.46052799986588955</v>
      </c>
      <c r="AD77" s="7">
        <f t="shared" si="16"/>
        <v>0.56257089334303678</v>
      </c>
      <c r="AE77" s="7">
        <f t="shared" si="17"/>
        <v>0.62760173886944115</v>
      </c>
      <c r="AF77" s="7">
        <f t="shared" si="18"/>
        <v>0.36379804242915331</v>
      </c>
      <c r="AG77" s="7">
        <f t="shared" si="11"/>
        <v>0.43697614006468266</v>
      </c>
      <c r="AH77" s="7">
        <f t="shared" si="12"/>
        <v>0.40990213636088635</v>
      </c>
      <c r="AI77" s="7">
        <f t="shared" si="13"/>
        <v>0.74418125986916739</v>
      </c>
    </row>
    <row r="78" spans="1:35">
      <c r="A78" s="9" t="s">
        <v>176</v>
      </c>
      <c r="B78" s="12" t="s">
        <v>175</v>
      </c>
      <c r="C78" s="154">
        <v>7.2205805439330542E-2</v>
      </c>
      <c r="D78" s="154">
        <v>6.7739999747648836E-3</v>
      </c>
      <c r="E78" s="154">
        <v>0.41439999945461747</v>
      </c>
      <c r="F78" s="154">
        <v>0.30000000000000004</v>
      </c>
      <c r="G78" s="154">
        <v>0.58199999999999996</v>
      </c>
      <c r="H78" s="154">
        <v>0.79839999981224541</v>
      </c>
      <c r="I78" s="154">
        <v>0.62008333333333332</v>
      </c>
      <c r="J78" s="154">
        <v>0.70780799984335896</v>
      </c>
      <c r="K78" s="154">
        <v>1</v>
      </c>
      <c r="L78" s="154">
        <v>0.06</v>
      </c>
      <c r="M78" s="154">
        <v>0.20139999974519016</v>
      </c>
      <c r="N78" s="154">
        <v>0.43199999928474425</v>
      </c>
      <c r="O78" s="154">
        <v>0.20749999999999999</v>
      </c>
      <c r="P78" s="154">
        <v>0.97440000000000004</v>
      </c>
      <c r="Q78" s="154">
        <v>0.78178996987655847</v>
      </c>
      <c r="R78" s="154">
        <v>0.94984646800000005</v>
      </c>
      <c r="S78" s="154">
        <v>0.42387523036619457</v>
      </c>
      <c r="T78" s="154">
        <v>1</v>
      </c>
      <c r="U78" s="154">
        <v>0.19435727150643195</v>
      </c>
      <c r="V78" s="154">
        <v>0.26108433765315697</v>
      </c>
      <c r="W78" s="154">
        <v>0.88500000000000001</v>
      </c>
      <c r="X78" s="154">
        <v>0</v>
      </c>
      <c r="Y78" s="154">
        <v>5.3342816500711238E-2</v>
      </c>
      <c r="Z78" s="154">
        <v>0.76530399454878772</v>
      </c>
      <c r="AA78" s="157">
        <v>1</v>
      </c>
      <c r="AB78" s="7">
        <f t="shared" si="14"/>
        <v>0.48714880105580938</v>
      </c>
      <c r="AC78" s="7">
        <f t="shared" si="15"/>
        <v>0.36229663411349305</v>
      </c>
      <c r="AD78" s="7">
        <f t="shared" si="16"/>
        <v>0.5035485553677711</v>
      </c>
      <c r="AE78" s="7">
        <f t="shared" si="17"/>
        <v>0.72290194470712554</v>
      </c>
      <c r="AF78" s="7">
        <f t="shared" si="18"/>
        <v>0.35984807003484803</v>
      </c>
      <c r="AG78" s="7">
        <f t="shared" si="11"/>
        <v>0.37137063275331195</v>
      </c>
      <c r="AH78" s="7">
        <f t="shared" si="12"/>
        <v>0.43584950690349478</v>
      </c>
      <c r="AI78" s="7">
        <f t="shared" si="13"/>
        <v>0.7377649947380277</v>
      </c>
    </row>
    <row r="79" spans="1:35">
      <c r="A79" s="9" t="s">
        <v>178</v>
      </c>
      <c r="B79" s="12" t="s">
        <v>177</v>
      </c>
      <c r="C79" s="154">
        <v>0.6629667816620668</v>
      </c>
      <c r="D79" s="154">
        <v>6.8050000000000003E-3</v>
      </c>
      <c r="E79" s="154">
        <v>9.7599999159574513E-2</v>
      </c>
      <c r="F79" s="154">
        <v>0.32499999999999996</v>
      </c>
      <c r="G79" s="154">
        <v>8.7999999999999995E-2</v>
      </c>
      <c r="H79" s="154">
        <v>0.22239999927580356</v>
      </c>
      <c r="I79" s="154">
        <v>0.52233333333333332</v>
      </c>
      <c r="J79" s="154">
        <v>0.72275599984005101</v>
      </c>
      <c r="K79" s="154">
        <v>0.90534126984133334</v>
      </c>
      <c r="L79" s="154">
        <v>0.3</v>
      </c>
      <c r="M79" s="154">
        <v>0.37099999953061341</v>
      </c>
      <c r="N79" s="154">
        <v>0.24839999958872791</v>
      </c>
      <c r="O79" s="154">
        <v>0.3175</v>
      </c>
      <c r="P79" s="154">
        <v>0.87</v>
      </c>
      <c r="Q79" s="154">
        <v>0.41158259392201924</v>
      </c>
      <c r="R79" s="154">
        <v>0.39390862999999998</v>
      </c>
      <c r="S79" s="154">
        <v>0.31148003931706808</v>
      </c>
      <c r="T79" s="154">
        <v>0.1689349241947696</v>
      </c>
      <c r="U79" s="154">
        <v>3.7247819623189168E-2</v>
      </c>
      <c r="V79" s="154">
        <v>0.54630976702912604</v>
      </c>
      <c r="W79" s="154">
        <v>0.22499999999999998</v>
      </c>
      <c r="X79" s="154">
        <v>0</v>
      </c>
      <c r="Y79" s="154">
        <v>7.6200152400304798E-3</v>
      </c>
      <c r="Z79" s="154">
        <v>0.93931999892327478</v>
      </c>
      <c r="AA79" s="157">
        <v>2</v>
      </c>
      <c r="AB79" s="7">
        <f t="shared" si="14"/>
        <v>0.36256275710337427</v>
      </c>
      <c r="AC79" s="7">
        <f t="shared" si="15"/>
        <v>0.23379529668290747</v>
      </c>
      <c r="AD79" s="7">
        <f t="shared" si="16"/>
        <v>0.51163843368900974</v>
      </c>
      <c r="AE79" s="7">
        <f t="shared" si="17"/>
        <v>0.4122343645723095</v>
      </c>
      <c r="AF79" s="7">
        <f t="shared" si="18"/>
        <v>0.29258293346927006</v>
      </c>
      <c r="AG79" s="7">
        <f t="shared" si="11"/>
        <v>0.31017517553984658</v>
      </c>
      <c r="AH79" s="7">
        <f t="shared" si="12"/>
        <v>0.428407867182237</v>
      </c>
      <c r="AI79" s="7">
        <f t="shared" si="13"/>
        <v>0.34237646433037133</v>
      </c>
    </row>
    <row r="80" spans="1:35">
      <c r="A80" s="9" t="s">
        <v>180</v>
      </c>
      <c r="B80" s="12" t="s">
        <v>179</v>
      </c>
      <c r="C80" s="154">
        <v>0.16745359477124186</v>
      </c>
      <c r="D80" s="154">
        <v>8.5530000000000009E-2</v>
      </c>
      <c r="E80" s="154">
        <v>0.39519999943673612</v>
      </c>
      <c r="F80" s="154">
        <v>0.17500000000000004</v>
      </c>
      <c r="G80" s="154">
        <v>0.28533333333333333</v>
      </c>
      <c r="H80" s="154">
        <v>0.83679999984800812</v>
      </c>
      <c r="I80" s="154">
        <v>0.71158333333333335</v>
      </c>
      <c r="J80" s="154">
        <v>0.52297799988426275</v>
      </c>
      <c r="K80" s="154">
        <v>1</v>
      </c>
      <c r="L80" s="154">
        <v>0.08</v>
      </c>
      <c r="M80" s="154">
        <v>0.58299999926239254</v>
      </c>
      <c r="N80" s="154">
        <v>0.64799999892711635</v>
      </c>
      <c r="O80" s="154">
        <v>0.22499999999999998</v>
      </c>
      <c r="P80" s="154">
        <v>0.97560000000000002</v>
      </c>
      <c r="Q80" s="154">
        <v>0.5246785550029589</v>
      </c>
      <c r="R80" s="154">
        <v>0.84234930399999997</v>
      </c>
      <c r="S80" s="154">
        <v>0.37830666405227908</v>
      </c>
      <c r="T80" s="154">
        <v>0.27849223664058514</v>
      </c>
      <c r="U80" s="154">
        <v>5.1016964782746872E-2</v>
      </c>
      <c r="V80" s="154">
        <v>9.1850650691748303E-2</v>
      </c>
      <c r="W80" s="154">
        <v>0.61499999999999999</v>
      </c>
      <c r="X80" s="154">
        <v>0.55000000000000004</v>
      </c>
      <c r="Y80" s="154">
        <v>0.59869375907111755</v>
      </c>
      <c r="Z80" s="154">
        <v>0.80074000525433486</v>
      </c>
      <c r="AA80" s="157">
        <v>1</v>
      </c>
      <c r="AB80" s="7">
        <f t="shared" si="14"/>
        <v>0.47594193326217482</v>
      </c>
      <c r="AC80" s="7">
        <f t="shared" si="15"/>
        <v>0.32421948789821992</v>
      </c>
      <c r="AD80" s="7">
        <f t="shared" si="16"/>
        <v>0.59092688856785081</v>
      </c>
      <c r="AE80" s="7">
        <f t="shared" si="17"/>
        <v>0.53740445994930386</v>
      </c>
      <c r="AF80" s="7">
        <f t="shared" si="18"/>
        <v>0.45121689663332459</v>
      </c>
      <c r="AG80" s="7">
        <f t="shared" si="11"/>
        <v>0.38512188399538216</v>
      </c>
      <c r="AH80" s="7">
        <f t="shared" si="12"/>
        <v>0.47481540583092791</v>
      </c>
      <c r="AI80" s="7">
        <f t="shared" si="13"/>
        <v>0.61386179830923415</v>
      </c>
    </row>
    <row r="81" spans="1:35">
      <c r="A81" s="9" t="s">
        <v>182</v>
      </c>
      <c r="B81" s="12" t="s">
        <v>181</v>
      </c>
      <c r="C81" s="154">
        <v>0.41525364349775784</v>
      </c>
      <c r="D81" s="154">
        <v>1.2450000000000001E-2</v>
      </c>
      <c r="E81" s="154">
        <v>0.17439999923110006</v>
      </c>
      <c r="F81" s="154">
        <v>0.27500000000000002</v>
      </c>
      <c r="G81" s="154">
        <v>7.0666666666666669E-2</v>
      </c>
      <c r="H81" s="154">
        <v>0.31839999936521057</v>
      </c>
      <c r="I81" s="154">
        <v>0.49525000000000002</v>
      </c>
      <c r="J81" s="154">
        <v>0.52176599988453087</v>
      </c>
      <c r="K81" s="154">
        <v>0.82044859201050002</v>
      </c>
      <c r="L81" s="154">
        <v>0.1</v>
      </c>
      <c r="M81" s="154">
        <v>0.49819999936968085</v>
      </c>
      <c r="N81" s="154">
        <v>0.15119999974966047</v>
      </c>
      <c r="O81" s="154">
        <v>0.3175</v>
      </c>
      <c r="P81" s="154">
        <v>0.90159999999999996</v>
      </c>
      <c r="Q81" s="154">
        <v>0.31383586212366821</v>
      </c>
      <c r="R81" s="154">
        <v>0.32271762199999998</v>
      </c>
      <c r="S81" s="154">
        <v>7.9590914155586182E-2</v>
      </c>
      <c r="T81" s="154">
        <v>0.10882521640644488</v>
      </c>
      <c r="U81" s="154">
        <v>5.6285481636305333E-2</v>
      </c>
      <c r="V81" s="154">
        <v>4.6211245771682702E-2</v>
      </c>
      <c r="W81" s="154">
        <v>0.29700000000000004</v>
      </c>
      <c r="X81" s="154">
        <v>0.71</v>
      </c>
      <c r="Y81" s="154">
        <v>0.14746626150683706</v>
      </c>
      <c r="Z81" s="154">
        <v>0.83272000229524401</v>
      </c>
      <c r="AA81" s="157">
        <v>2</v>
      </c>
      <c r="AB81" s="7">
        <f t="shared" si="14"/>
        <v>0.33278281273628652</v>
      </c>
      <c r="AC81" s="7">
        <f t="shared" si="15"/>
        <v>0.21102838479345587</v>
      </c>
      <c r="AD81" s="7">
        <f t="shared" si="16"/>
        <v>0.43114409850239538</v>
      </c>
      <c r="AE81" s="7">
        <f t="shared" si="17"/>
        <v>0.34067826911428317</v>
      </c>
      <c r="AF81" s="7">
        <f t="shared" si="18"/>
        <v>0.34828049853501158</v>
      </c>
      <c r="AG81" s="7">
        <f t="shared" si="11"/>
        <v>0.26960811207121116</v>
      </c>
      <c r="AH81" s="7">
        <f t="shared" si="12"/>
        <v>0.40813386979371014</v>
      </c>
      <c r="AI81" s="7">
        <f t="shared" si="13"/>
        <v>0.31451827814776406</v>
      </c>
    </row>
    <row r="82" spans="1:35">
      <c r="A82" s="9" t="s">
        <v>184</v>
      </c>
      <c r="B82" s="12" t="s">
        <v>183</v>
      </c>
      <c r="C82" s="154">
        <v>8.5789501231527093E-2</v>
      </c>
      <c r="D82" s="154">
        <v>5.9124999879859391E-2</v>
      </c>
      <c r="E82" s="154">
        <v>3.9999999105930328E-2</v>
      </c>
      <c r="F82" s="154">
        <v>0.625</v>
      </c>
      <c r="G82" s="154">
        <v>0</v>
      </c>
      <c r="H82" s="154">
        <v>3.9999999105930328E-2</v>
      </c>
      <c r="I82" s="154">
        <v>0.23600000000000002</v>
      </c>
      <c r="J82" s="154">
        <v>0.32420999992825089</v>
      </c>
      <c r="K82" s="154">
        <v>0.82924602901577138</v>
      </c>
      <c r="L82" s="154">
        <v>0.2</v>
      </c>
      <c r="M82" s="154">
        <v>5.2999999932944776E-2</v>
      </c>
      <c r="N82" s="154">
        <v>0</v>
      </c>
      <c r="O82" s="154">
        <v>0.87499999999999989</v>
      </c>
      <c r="P82" s="154">
        <v>0.49903999999999993</v>
      </c>
      <c r="Q82" s="154">
        <v>0.27902673038393289</v>
      </c>
      <c r="R82" s="154">
        <v>4.4755244E-2</v>
      </c>
      <c r="S82" s="154">
        <v>0</v>
      </c>
      <c r="T82" s="154">
        <v>4.7595160559083284E-3</v>
      </c>
      <c r="U82" s="154">
        <v>0</v>
      </c>
      <c r="V82" s="154">
        <v>0</v>
      </c>
      <c r="W82" s="154">
        <v>0</v>
      </c>
      <c r="X82" s="154">
        <v>0.56999999999999995</v>
      </c>
      <c r="Y82" s="154">
        <v>0.11717442249748912</v>
      </c>
      <c r="Z82" s="154">
        <v>0.63855999966338284</v>
      </c>
      <c r="AA82" s="157">
        <v>5</v>
      </c>
      <c r="AB82" s="7">
        <f t="shared" si="14"/>
        <v>0.23002860170003867</v>
      </c>
      <c r="AC82" s="7">
        <f t="shared" si="15"/>
        <v>0.14165241655387453</v>
      </c>
      <c r="AD82" s="7">
        <f t="shared" si="16"/>
        <v>0.27374267147949449</v>
      </c>
      <c r="AE82" s="7">
        <f t="shared" si="17"/>
        <v>0.28376358173997357</v>
      </c>
      <c r="AF82" s="7">
        <f t="shared" si="18"/>
        <v>0.22095573702681195</v>
      </c>
      <c r="AG82" s="7">
        <f t="shared" si="11"/>
        <v>0.24263546308100181</v>
      </c>
      <c r="AH82" s="7">
        <f t="shared" si="12"/>
        <v>0.23821499993382644</v>
      </c>
      <c r="AI82" s="7">
        <f t="shared" si="13"/>
        <v>0.19883871227791225</v>
      </c>
    </row>
    <row r="83" spans="1:35">
      <c r="A83" s="9" t="s">
        <v>186</v>
      </c>
      <c r="B83" s="12" t="s">
        <v>185</v>
      </c>
      <c r="C83" s="154">
        <v>0.60381584158415857</v>
      </c>
      <c r="D83" s="154">
        <v>1.068099997829646E-3</v>
      </c>
      <c r="E83" s="154">
        <v>3.9999999105930328E-2</v>
      </c>
      <c r="F83" s="154">
        <v>0.42500000000000004</v>
      </c>
      <c r="G83" s="154">
        <v>0</v>
      </c>
      <c r="H83" s="154">
        <v>3.9999999105930328E-2</v>
      </c>
      <c r="I83" s="154">
        <v>0.44466666666666665</v>
      </c>
      <c r="J83" s="154">
        <v>7.7971999982744455E-2</v>
      </c>
      <c r="K83" s="154">
        <v>1</v>
      </c>
      <c r="L83" s="154">
        <v>0.3</v>
      </c>
      <c r="M83" s="154">
        <v>1</v>
      </c>
      <c r="N83" s="154">
        <v>0</v>
      </c>
      <c r="O83" s="154">
        <v>6.7499999999999991E-2</v>
      </c>
      <c r="P83" s="154">
        <v>2.6079999999999992E-2</v>
      </c>
      <c r="Q83" s="154">
        <v>0.13375765707790865</v>
      </c>
      <c r="R83" s="154">
        <v>9.3994778000000001E-2</v>
      </c>
      <c r="S83" s="154">
        <v>0</v>
      </c>
      <c r="T83" s="154">
        <v>2.7712513376176038E-3</v>
      </c>
      <c r="U83" s="154">
        <v>5.0171683975983053E-2</v>
      </c>
      <c r="V83" s="154">
        <v>0.17163011571269601</v>
      </c>
      <c r="W83" s="154">
        <v>0</v>
      </c>
      <c r="X83" s="154">
        <v>0.77</v>
      </c>
      <c r="Y83" s="154">
        <v>0</v>
      </c>
      <c r="Z83" s="154">
        <v>0.64824034303239819</v>
      </c>
      <c r="AA83" s="157">
        <v>5</v>
      </c>
      <c r="AB83" s="7">
        <f t="shared" si="14"/>
        <v>0.24569451814916099</v>
      </c>
      <c r="AC83" s="7">
        <f t="shared" si="15"/>
        <v>0.18498065663230814</v>
      </c>
      <c r="AD83" s="7">
        <f t="shared" si="16"/>
        <v>0.47043977777490187</v>
      </c>
      <c r="AE83" s="7">
        <f t="shared" si="17"/>
        <v>5.401728106925438E-2</v>
      </c>
      <c r="AF83" s="7">
        <f t="shared" si="18"/>
        <v>0.27334035712017957</v>
      </c>
      <c r="AG83" s="7">
        <f t="shared" si="11"/>
        <v>0.2205721078029787</v>
      </c>
      <c r="AH83" s="7">
        <f t="shared" si="12"/>
        <v>0.29944339541396314</v>
      </c>
      <c r="AI83" s="7">
        <f t="shared" si="13"/>
        <v>0.20275481777123117</v>
      </c>
    </row>
    <row r="84" spans="1:35">
      <c r="A84" s="9" t="s">
        <v>188</v>
      </c>
      <c r="B84" s="12" t="s">
        <v>187</v>
      </c>
      <c r="C84" s="154">
        <v>1</v>
      </c>
      <c r="D84" s="154">
        <v>0</v>
      </c>
      <c r="E84" s="154">
        <v>0.1551999992132187</v>
      </c>
      <c r="F84" s="154">
        <v>0.30000000000000004</v>
      </c>
      <c r="G84" s="154">
        <v>0.21066666666666667</v>
      </c>
      <c r="H84" s="154">
        <v>0.7023999997228384</v>
      </c>
      <c r="I84" s="154">
        <v>0.6825</v>
      </c>
      <c r="J84" s="154">
        <v>0.70881799984313543</v>
      </c>
      <c r="K84" s="154">
        <v>0.43856067276565125</v>
      </c>
      <c r="L84" s="154">
        <v>1</v>
      </c>
      <c r="M84" s="154">
        <v>1.0599999986588955E-2</v>
      </c>
      <c r="N84" s="154">
        <v>1</v>
      </c>
      <c r="O84" s="154">
        <v>0.44999999999999996</v>
      </c>
      <c r="P84" s="154">
        <v>0.90007999999999999</v>
      </c>
      <c r="Q84" s="154">
        <v>0.47662095495820178</v>
      </c>
      <c r="R84" s="154">
        <v>0.63295553599999999</v>
      </c>
      <c r="S84" s="154">
        <v>1.1457939129364308E-2</v>
      </c>
      <c r="T84" s="154">
        <v>0.18297242948270184</v>
      </c>
      <c r="U84" s="154">
        <v>2.5453535405301771E-2</v>
      </c>
      <c r="V84" s="154">
        <v>6.2694538166016806E-2</v>
      </c>
      <c r="W84" s="154">
        <v>0.35499999999999998</v>
      </c>
      <c r="X84" s="154">
        <v>0.35</v>
      </c>
      <c r="Y84" s="154">
        <v>2.5729939896205759E-2</v>
      </c>
      <c r="Z84" s="154">
        <v>0.52632967018286014</v>
      </c>
      <c r="AA84" s="157">
        <v>2</v>
      </c>
      <c r="AB84" s="7">
        <f t="shared" si="14"/>
        <v>0.42533499505911471</v>
      </c>
      <c r="AC84" s="7">
        <f t="shared" si="15"/>
        <v>0.3947111109337873</v>
      </c>
      <c r="AD84" s="7">
        <f t="shared" si="16"/>
        <v>0.64007977876589595</v>
      </c>
      <c r="AE84" s="7">
        <f t="shared" si="17"/>
        <v>0.44234780992837791</v>
      </c>
      <c r="AF84" s="7">
        <f t="shared" si="18"/>
        <v>0.22420128060839742</v>
      </c>
      <c r="AG84" s="7">
        <f t="shared" si="11"/>
        <v>0.49684877903350078</v>
      </c>
      <c r="AH84" s="7">
        <f t="shared" si="12"/>
        <v>0.30896075710829252</v>
      </c>
      <c r="AI84" s="7">
        <f t="shared" si="13"/>
        <v>0.49262567602376867</v>
      </c>
    </row>
    <row r="85" spans="1:35">
      <c r="A85" s="9" t="s">
        <v>190</v>
      </c>
      <c r="B85" s="12" t="s">
        <v>189</v>
      </c>
      <c r="C85" s="154">
        <v>6.9100988210818295E-2</v>
      </c>
      <c r="D85" s="154">
        <v>5.6120000000000003E-2</v>
      </c>
      <c r="E85" s="154">
        <v>0.23199999928474424</v>
      </c>
      <c r="F85" s="154">
        <v>0.125</v>
      </c>
      <c r="G85" s="154">
        <v>8.666666666666667E-2</v>
      </c>
      <c r="H85" s="154">
        <v>0.50079999953508381</v>
      </c>
      <c r="I85" s="154">
        <v>0.41483333333333333</v>
      </c>
      <c r="J85" s="154">
        <v>0.47894199989400804</v>
      </c>
      <c r="K85" s="154">
        <v>0.52210044439674363</v>
      </c>
      <c r="L85" s="154">
        <v>0.06</v>
      </c>
      <c r="M85" s="154">
        <v>0.14839999981224539</v>
      </c>
      <c r="N85" s="154">
        <v>0.9803999973088503</v>
      </c>
      <c r="O85" s="154">
        <v>7.4999999999999997E-2</v>
      </c>
      <c r="P85" s="154">
        <v>0.89535999999999993</v>
      </c>
      <c r="Q85" s="154">
        <v>0.34076877922192272</v>
      </c>
      <c r="R85" s="154">
        <v>0.50780437</v>
      </c>
      <c r="S85" s="154">
        <v>1.8342910481040631E-2</v>
      </c>
      <c r="T85" s="154">
        <v>0.139408469340153</v>
      </c>
      <c r="U85" s="154">
        <v>9.3275490516031942E-2</v>
      </c>
      <c r="V85" s="154">
        <v>0.19620963744431999</v>
      </c>
      <c r="W85" s="154">
        <v>0.35499999999999998</v>
      </c>
      <c r="X85" s="154">
        <v>0</v>
      </c>
      <c r="Y85" s="154">
        <v>3.3120442489111654E-2</v>
      </c>
      <c r="Z85" s="154">
        <v>0.43257765063954678</v>
      </c>
      <c r="AA85" s="157">
        <v>2</v>
      </c>
      <c r="AB85" s="7">
        <f t="shared" si="14"/>
        <v>0.28171796577394242</v>
      </c>
      <c r="AC85" s="7">
        <f t="shared" si="15"/>
        <v>0.17828127561621884</v>
      </c>
      <c r="AD85" s="7">
        <f t="shared" si="16"/>
        <v>0.43411262912419679</v>
      </c>
      <c r="AE85" s="7">
        <f t="shared" si="17"/>
        <v>0.32944742150718603</v>
      </c>
      <c r="AF85" s="7">
        <f t="shared" si="18"/>
        <v>0.18503053684816839</v>
      </c>
      <c r="AG85" s="7">
        <f t="shared" si="11"/>
        <v>0.1925705138388106</v>
      </c>
      <c r="AH85" s="7">
        <f t="shared" si="12"/>
        <v>0.25695765165975865</v>
      </c>
      <c r="AI85" s="7">
        <f t="shared" si="13"/>
        <v>0.45257961484791626</v>
      </c>
    </row>
    <row r="86" spans="1:35">
      <c r="A86" s="9" t="s">
        <v>430</v>
      </c>
      <c r="B86" s="12" t="s">
        <v>191</v>
      </c>
      <c r="C86" s="154">
        <v>5.9731161971830975E-2</v>
      </c>
      <c r="D86" s="154">
        <v>0.74480999848656348</v>
      </c>
      <c r="E86" s="154">
        <v>0.25599999584257604</v>
      </c>
      <c r="F86" s="154">
        <v>0.625</v>
      </c>
      <c r="G86" s="154">
        <v>0.2</v>
      </c>
      <c r="H86" s="154">
        <v>0.33599999628961086</v>
      </c>
      <c r="I86" s="154">
        <v>0.56741666666666668</v>
      </c>
      <c r="J86" s="154">
        <v>0.31330199993066488</v>
      </c>
      <c r="K86" s="154">
        <v>0.65828986972465331</v>
      </c>
      <c r="L86" s="154">
        <v>0.04</v>
      </c>
      <c r="M86" s="154">
        <v>0.20139999974519016</v>
      </c>
      <c r="N86" s="154">
        <v>0.1859999991953373</v>
      </c>
      <c r="O86" s="154">
        <v>7.4999999999999997E-2</v>
      </c>
      <c r="P86" s="154">
        <v>0.86480000000000001</v>
      </c>
      <c r="Q86" s="154">
        <v>0.32833326701521881</v>
      </c>
      <c r="R86" s="154">
        <v>0.212710766</v>
      </c>
      <c r="S86" s="154">
        <v>4.7186893959557329E-4</v>
      </c>
      <c r="T86" s="154">
        <v>1.7112243445288906E-2</v>
      </c>
      <c r="U86" s="154">
        <v>1.6313158811002971E-2</v>
      </c>
      <c r="V86" s="154">
        <v>2.1085371934435899E-2</v>
      </c>
      <c r="W86" s="154">
        <v>1.5999999999999903E-2</v>
      </c>
      <c r="X86" s="154">
        <v>0</v>
      </c>
      <c r="Y86" s="154">
        <v>2.6710877774707563E-2</v>
      </c>
      <c r="Z86" s="154">
        <v>0.32566445274934142</v>
      </c>
      <c r="AA86" s="157">
        <v>2</v>
      </c>
      <c r="AB86" s="7">
        <f t="shared" si="14"/>
        <v>0.25383965393844515</v>
      </c>
      <c r="AC86" s="7">
        <f t="shared" si="15"/>
        <v>0.3702568587650969</v>
      </c>
      <c r="AD86" s="7">
        <f t="shared" si="16"/>
        <v>0.32773475587708539</v>
      </c>
      <c r="AE86" s="7">
        <f t="shared" si="17"/>
        <v>0.24973802423335054</v>
      </c>
      <c r="AF86" s="7">
        <f t="shared" si="18"/>
        <v>6.7628976878247968E-2</v>
      </c>
      <c r="AG86" s="7">
        <f t="shared" si="11"/>
        <v>0.18209807013602314</v>
      </c>
      <c r="AH86" s="7">
        <f t="shared" si="12"/>
        <v>0.29683707686508787</v>
      </c>
      <c r="AI86" s="7">
        <f t="shared" si="13"/>
        <v>0.29695589525211419</v>
      </c>
    </row>
    <row r="87" spans="1:35">
      <c r="A87" s="9" t="s">
        <v>194</v>
      </c>
      <c r="B87" s="12" t="s">
        <v>193</v>
      </c>
      <c r="C87" s="154">
        <v>1</v>
      </c>
      <c r="D87" s="154">
        <v>1</v>
      </c>
      <c r="E87" s="154">
        <v>0.24159999929368492</v>
      </c>
      <c r="F87" s="154">
        <v>0.64999999999999991</v>
      </c>
      <c r="G87" s="154">
        <v>0.25533333333333336</v>
      </c>
      <c r="H87" s="154">
        <v>0.2991999993473291</v>
      </c>
      <c r="I87" s="154">
        <v>0.73658333333333337</v>
      </c>
      <c r="J87" s="154">
        <v>0.33834999992512166</v>
      </c>
      <c r="K87" s="154">
        <v>0.92700000000000005</v>
      </c>
      <c r="L87" s="154">
        <v>0.12</v>
      </c>
      <c r="M87" s="154">
        <v>1</v>
      </c>
      <c r="N87" s="154">
        <v>0.15119999974966047</v>
      </c>
      <c r="O87" s="154">
        <v>0.78249999999999997</v>
      </c>
      <c r="P87" s="154">
        <v>0.88959999999999995</v>
      </c>
      <c r="Q87" s="154">
        <v>0.39575055488288546</v>
      </c>
      <c r="R87" s="154">
        <v>0.29499561000000002</v>
      </c>
      <c r="S87" s="154">
        <v>3.1366376253858484E-2</v>
      </c>
      <c r="T87" s="154">
        <v>8.6817460005364569E-2</v>
      </c>
      <c r="U87" s="154">
        <v>8.0217657215723964E-2</v>
      </c>
      <c r="V87" s="154">
        <v>0.115953866963715</v>
      </c>
      <c r="W87" s="154">
        <v>0.15000000000000002</v>
      </c>
      <c r="X87" s="154">
        <v>0</v>
      </c>
      <c r="Y87" s="154">
        <v>3.4295905068934766E-3</v>
      </c>
      <c r="Z87" s="154">
        <v>0.30873997159834654</v>
      </c>
      <c r="AA87" s="157">
        <v>2</v>
      </c>
      <c r="AB87" s="7">
        <f t="shared" si="14"/>
        <v>0.41077657301705212</v>
      </c>
      <c r="AC87" s="7">
        <f t="shared" si="15"/>
        <v>0.57435555532905791</v>
      </c>
      <c r="AD87" s="7">
        <f t="shared" si="16"/>
        <v>0.54552222216801927</v>
      </c>
      <c r="AE87" s="7">
        <f t="shared" si="17"/>
        <v>0.41350500019035136</v>
      </c>
      <c r="AF87" s="7">
        <f t="shared" si="18"/>
        <v>0.10972351438077983</v>
      </c>
      <c r="AG87" s="7">
        <f t="shared" si="11"/>
        <v>0.42419179900621667</v>
      </c>
      <c r="AH87" s="7">
        <f t="shared" si="12"/>
        <v>0.43770483867493049</v>
      </c>
      <c r="AI87" s="7">
        <f t="shared" si="13"/>
        <v>0.35026133554648742</v>
      </c>
    </row>
    <row r="88" spans="1:35">
      <c r="A88" s="9" t="s">
        <v>196</v>
      </c>
      <c r="B88" s="12" t="s">
        <v>195</v>
      </c>
      <c r="C88" s="154">
        <v>0.16738239024390247</v>
      </c>
      <c r="D88" s="154">
        <v>0</v>
      </c>
      <c r="E88" s="154">
        <v>3.9999999105930328E-2</v>
      </c>
      <c r="F88" s="154">
        <v>0.19999999999999996</v>
      </c>
      <c r="G88" s="154">
        <v>0</v>
      </c>
      <c r="H88" s="154">
        <v>4.9599999114871007E-2</v>
      </c>
      <c r="I88" s="154">
        <v>0.23600000000000002</v>
      </c>
      <c r="J88" s="154">
        <v>0.3876379999142141</v>
      </c>
      <c r="K88" s="154">
        <v>0.5</v>
      </c>
      <c r="L88" s="154">
        <v>0.66</v>
      </c>
      <c r="M88" s="154">
        <v>0.476999999396503</v>
      </c>
      <c r="N88" s="154">
        <v>0</v>
      </c>
      <c r="O88" s="154">
        <v>6.7499999999999991E-2</v>
      </c>
      <c r="P88" s="154">
        <v>0.11824000000000001</v>
      </c>
      <c r="Q88" s="154">
        <v>0.16674887662083082</v>
      </c>
      <c r="R88" s="154">
        <v>0.129753914</v>
      </c>
      <c r="S88" s="154">
        <v>0</v>
      </c>
      <c r="T88" s="154">
        <v>1.463092798742205E-3</v>
      </c>
      <c r="U88" s="154">
        <v>4.4979883013078564E-2</v>
      </c>
      <c r="V88" s="154">
        <v>0.102094065942684</v>
      </c>
      <c r="W88" s="154">
        <v>0</v>
      </c>
      <c r="X88" s="154">
        <v>0.9</v>
      </c>
      <c r="Y88" s="154">
        <v>4.3547684714762669E-2</v>
      </c>
      <c r="Z88" s="154">
        <v>3.9999999105930328E-2</v>
      </c>
      <c r="AA88" s="157">
        <v>5</v>
      </c>
      <c r="AB88" s="7">
        <f t="shared" si="14"/>
        <v>0.18049782933214373</v>
      </c>
      <c r="AC88" s="7">
        <f t="shared" si="15"/>
        <v>7.6163731410783961E-2</v>
      </c>
      <c r="AD88" s="7">
        <f t="shared" si="16"/>
        <v>0.37677299988511953</v>
      </c>
      <c r="AE88" s="7">
        <f t="shared" si="17"/>
        <v>8.0617647236595508E-2</v>
      </c>
      <c r="AF88" s="7">
        <f t="shared" si="18"/>
        <v>0.18843693879607593</v>
      </c>
      <c r="AG88" s="7">
        <f t="shared" si="11"/>
        <v>0.1721293191079715</v>
      </c>
      <c r="AH88" s="7">
        <f t="shared" si="12"/>
        <v>0.22499689603992573</v>
      </c>
      <c r="AI88" s="7">
        <f t="shared" si="13"/>
        <v>0.12630199460672906</v>
      </c>
    </row>
    <row r="89" spans="1:35">
      <c r="A89" s="9" t="s">
        <v>198</v>
      </c>
      <c r="B89" s="12" t="s">
        <v>197</v>
      </c>
      <c r="C89" s="154">
        <v>0.5130555555555556</v>
      </c>
      <c r="D89" s="154">
        <v>1</v>
      </c>
      <c r="E89" s="154">
        <v>3.9999999105930328E-2</v>
      </c>
      <c r="F89" s="154">
        <v>0.44999999999999996</v>
      </c>
      <c r="G89" s="154">
        <v>0</v>
      </c>
      <c r="H89" s="154">
        <v>3.9999999105930328E-2</v>
      </c>
      <c r="I89" s="154">
        <v>0.54108333333333336</v>
      </c>
      <c r="J89" s="154">
        <v>8.4031999981403246E-2</v>
      </c>
      <c r="K89" s="154">
        <v>0.26999342388400227</v>
      </c>
      <c r="L89" s="154">
        <v>0.14000000000000001</v>
      </c>
      <c r="M89" s="154">
        <v>0.82679999895393852</v>
      </c>
      <c r="N89" s="154">
        <v>0</v>
      </c>
      <c r="O89" s="154">
        <v>6.7499999999999991E-2</v>
      </c>
      <c r="P89" s="154">
        <v>0.46335999999999999</v>
      </c>
      <c r="Q89" s="154">
        <v>0.14475316928327175</v>
      </c>
      <c r="R89" s="154">
        <v>0.158163266</v>
      </c>
      <c r="S89" s="154">
        <v>0</v>
      </c>
      <c r="T89" s="154">
        <v>5.0770966956353095E-3</v>
      </c>
      <c r="U89" s="154">
        <v>1.1046744062714104E-2</v>
      </c>
      <c r="V89" s="154">
        <v>5.3787903926616601E-2</v>
      </c>
      <c r="W89" s="154">
        <v>0</v>
      </c>
      <c r="X89" s="154">
        <v>0.85</v>
      </c>
      <c r="Y89" s="154">
        <v>0.13863216266173753</v>
      </c>
      <c r="Z89" s="154">
        <v>3.9999999105930328E-2</v>
      </c>
      <c r="AA89" s="157">
        <v>4</v>
      </c>
      <c r="AB89" s="7">
        <f t="shared" si="14"/>
        <v>0.24322019381899998</v>
      </c>
      <c r="AC89" s="7">
        <f t="shared" si="15"/>
        <v>0.34050925896123602</v>
      </c>
      <c r="AD89" s="7">
        <f t="shared" si="16"/>
        <v>0.31031812602544623</v>
      </c>
      <c r="AE89" s="7">
        <f t="shared" si="17"/>
        <v>0.13980892199648451</v>
      </c>
      <c r="AF89" s="7">
        <f t="shared" si="18"/>
        <v>0.18224446829283311</v>
      </c>
      <c r="AG89" s="7">
        <f t="shared" si="11"/>
        <v>0.22438678462370451</v>
      </c>
      <c r="AH89" s="7">
        <f t="shared" si="12"/>
        <v>0.36866443355198764</v>
      </c>
      <c r="AI89" s="7">
        <f t="shared" si="13"/>
        <v>8.3303948012461673E-2</v>
      </c>
    </row>
    <row r="90" spans="1:35">
      <c r="A90" s="9" t="s">
        <v>200</v>
      </c>
      <c r="B90" s="12" t="s">
        <v>199</v>
      </c>
      <c r="C90" s="154">
        <v>0.51637460732984286</v>
      </c>
      <c r="D90" s="154">
        <v>0.2369</v>
      </c>
      <c r="E90" s="154">
        <v>3.9999999105930328E-2</v>
      </c>
      <c r="F90" s="154">
        <v>0.47499999999999998</v>
      </c>
      <c r="G90" s="154">
        <v>0</v>
      </c>
      <c r="H90" s="154">
        <v>0</v>
      </c>
      <c r="I90" s="154">
        <v>0.26925000000000004</v>
      </c>
      <c r="J90" s="154">
        <v>0.32077599992901085</v>
      </c>
      <c r="K90" s="154">
        <v>0.54802589936704726</v>
      </c>
      <c r="L90" s="154">
        <v>0.36</v>
      </c>
      <c r="M90" s="154">
        <v>0.42399999946355821</v>
      </c>
      <c r="N90" s="154">
        <v>0</v>
      </c>
      <c r="O90" s="154">
        <v>6.7499999999999991E-2</v>
      </c>
      <c r="P90" s="154">
        <v>0.39983999999999997</v>
      </c>
      <c r="Q90" s="154">
        <v>0.12665197121763361</v>
      </c>
      <c r="R90" s="154">
        <v>8.3550914000000004E-2</v>
      </c>
      <c r="S90" s="154">
        <v>0</v>
      </c>
      <c r="T90" s="154">
        <v>1.7071883385323602E-3</v>
      </c>
      <c r="U90" s="154">
        <v>6.2864670518158736E-2</v>
      </c>
      <c r="V90" s="154">
        <v>9.2841981604747201E-2</v>
      </c>
      <c r="W90" s="154">
        <v>0</v>
      </c>
      <c r="X90" s="154">
        <v>0.87</v>
      </c>
      <c r="Y90" s="154">
        <v>7.6494186441830425E-2</v>
      </c>
      <c r="Z90" s="154">
        <v>0.13999999687075615</v>
      </c>
      <c r="AA90" s="157">
        <v>5</v>
      </c>
      <c r="AB90" s="7">
        <f t="shared" si="14"/>
        <v>0.21299072559112697</v>
      </c>
      <c r="AC90" s="7">
        <f t="shared" si="15"/>
        <v>0.21137910107262883</v>
      </c>
      <c r="AD90" s="7">
        <f t="shared" si="16"/>
        <v>0.32034198312660273</v>
      </c>
      <c r="AE90" s="7">
        <f t="shared" si="17"/>
        <v>0.11320834559269433</v>
      </c>
      <c r="AF90" s="7">
        <f t="shared" si="18"/>
        <v>0.20703347257258209</v>
      </c>
      <c r="AG90" s="7">
        <f t="shared" si="11"/>
        <v>0.21233715314331464</v>
      </c>
      <c r="AH90" s="7">
        <f t="shared" si="12"/>
        <v>0.27603977531867474</v>
      </c>
      <c r="AI90" s="7">
        <f t="shared" si="13"/>
        <v>0.11939750967152392</v>
      </c>
    </row>
    <row r="91" spans="1:35">
      <c r="A91" s="9" t="s">
        <v>202</v>
      </c>
      <c r="B91" s="12" t="s">
        <v>201</v>
      </c>
      <c r="C91" s="154">
        <v>0.28841650992685469</v>
      </c>
      <c r="D91" s="154">
        <v>7.4543999722301954E-2</v>
      </c>
      <c r="E91" s="154">
        <v>9.7599999159574513E-2</v>
      </c>
      <c r="F91" s="154">
        <v>0.15000000000000002</v>
      </c>
      <c r="G91" s="154">
        <v>3.1333333333333331E-2</v>
      </c>
      <c r="H91" s="154">
        <v>0.2031999992579222</v>
      </c>
      <c r="I91" s="154">
        <v>0.71158333333333335</v>
      </c>
      <c r="J91" s="154">
        <v>0.46964999989606437</v>
      </c>
      <c r="K91" s="154">
        <v>0.91453333333333331</v>
      </c>
      <c r="L91" s="154">
        <v>0.1</v>
      </c>
      <c r="M91" s="154">
        <v>1</v>
      </c>
      <c r="N91" s="154">
        <v>0.3</v>
      </c>
      <c r="O91" s="154">
        <v>0.3175</v>
      </c>
      <c r="P91" s="154">
        <v>0.86599999999999999</v>
      </c>
      <c r="Q91" s="154">
        <v>0.32061158895924735</v>
      </c>
      <c r="R91" s="154">
        <v>0.41623036600000002</v>
      </c>
      <c r="S91" s="154">
        <v>1.845507404131581E-2</v>
      </c>
      <c r="T91" s="154">
        <v>5.7642531650445729E-2</v>
      </c>
      <c r="U91" s="154">
        <v>6.9241615689747987E-2</v>
      </c>
      <c r="V91" s="154">
        <v>7.8784836407009506E-2</v>
      </c>
      <c r="W91" s="154">
        <v>7.999999999999996E-2</v>
      </c>
      <c r="X91" s="154">
        <v>0.89</v>
      </c>
      <c r="Y91" s="154">
        <v>0.27700831024930744</v>
      </c>
      <c r="Z91" s="154">
        <v>0.34048000934206446</v>
      </c>
      <c r="AA91" s="157">
        <v>3</v>
      </c>
      <c r="AB91" s="7">
        <f t="shared" si="14"/>
        <v>0.33636728501257723</v>
      </c>
      <c r="AC91" s="7">
        <f t="shared" si="15"/>
        <v>0.14084897356666445</v>
      </c>
      <c r="AD91" s="7">
        <f t="shared" si="16"/>
        <v>0.58262777776045516</v>
      </c>
      <c r="AE91" s="7">
        <f t="shared" si="17"/>
        <v>0.33273992677516812</v>
      </c>
      <c r="AF91" s="7">
        <f t="shared" si="18"/>
        <v>0.28925246194802162</v>
      </c>
      <c r="AG91" s="7">
        <f t="shared" si="11"/>
        <v>0.26777557057769374</v>
      </c>
      <c r="AH91" s="7">
        <f t="shared" si="12"/>
        <v>0.41880525030467664</v>
      </c>
      <c r="AI91" s="7">
        <f t="shared" si="13"/>
        <v>0.31559790872675386</v>
      </c>
    </row>
    <row r="92" spans="1:35">
      <c r="A92" s="9" t="s">
        <v>204</v>
      </c>
      <c r="B92" s="12" t="s">
        <v>203</v>
      </c>
      <c r="C92" s="154">
        <v>0.44775485804416404</v>
      </c>
      <c r="D92" s="154">
        <v>0.2511599990643561</v>
      </c>
      <c r="E92" s="154">
        <v>3.9999999105930328E-2</v>
      </c>
      <c r="F92" s="154">
        <v>0.375</v>
      </c>
      <c r="G92" s="154">
        <v>0</v>
      </c>
      <c r="H92" s="154">
        <v>3.9999999105930328E-2</v>
      </c>
      <c r="I92" s="154">
        <v>0.24566666666666667</v>
      </c>
      <c r="J92" s="154">
        <v>0.33693599992543455</v>
      </c>
      <c r="K92" s="154">
        <v>0.18537884700315499</v>
      </c>
      <c r="L92" s="154">
        <v>0.14000000000000001</v>
      </c>
      <c r="M92" s="154">
        <v>0.82679999895393852</v>
      </c>
      <c r="N92" s="154">
        <v>0</v>
      </c>
      <c r="O92" s="154">
        <v>0.85</v>
      </c>
      <c r="P92" s="154">
        <v>0.66935999999999996</v>
      </c>
      <c r="Q92" s="154">
        <v>0.11431882779151292</v>
      </c>
      <c r="R92" s="154">
        <v>0.22922636199999999</v>
      </c>
      <c r="S92" s="154">
        <v>0</v>
      </c>
      <c r="T92" s="154">
        <v>2.1239581981740709E-3</v>
      </c>
      <c r="U92" s="154">
        <v>7.192555178211299E-2</v>
      </c>
      <c r="V92" s="154">
        <v>0.24077713962792199</v>
      </c>
      <c r="W92" s="154">
        <v>0</v>
      </c>
      <c r="X92" s="154">
        <v>0.82</v>
      </c>
      <c r="Y92" s="154">
        <v>3.2921810699588473E-2</v>
      </c>
      <c r="Z92" s="154">
        <v>0.25175686816847642</v>
      </c>
      <c r="AA92" s="157">
        <v>5</v>
      </c>
      <c r="AB92" s="7">
        <f t="shared" si="14"/>
        <v>0.25712945358905676</v>
      </c>
      <c r="AC92" s="7">
        <f t="shared" si="15"/>
        <v>0.1923191425533968</v>
      </c>
      <c r="AD92" s="7">
        <f t="shared" si="16"/>
        <v>0.28913025209153248</v>
      </c>
      <c r="AE92" s="7">
        <f t="shared" si="17"/>
        <v>0.31083819133161444</v>
      </c>
      <c r="AF92" s="7">
        <f t="shared" si="18"/>
        <v>0.23623022837968333</v>
      </c>
      <c r="AG92" s="7">
        <f t="shared" si="11"/>
        <v>0.26583280546583693</v>
      </c>
      <c r="AH92" s="7">
        <f t="shared" si="12"/>
        <v>0.37742111174890308</v>
      </c>
      <c r="AI92" s="7">
        <f t="shared" si="13"/>
        <v>6.3636938534117102E-2</v>
      </c>
    </row>
    <row r="93" spans="1:35">
      <c r="A93" s="9" t="s">
        <v>206</v>
      </c>
      <c r="B93" s="12" t="s">
        <v>205</v>
      </c>
      <c r="C93" s="154">
        <v>0.42288625776397515</v>
      </c>
      <c r="D93" s="154">
        <v>0.99370000000000003</v>
      </c>
      <c r="E93" s="154">
        <v>7.8399999141693155E-2</v>
      </c>
      <c r="F93" s="154">
        <v>0.5</v>
      </c>
      <c r="G93" s="154">
        <v>3.9333333333333331E-2</v>
      </c>
      <c r="H93" s="154">
        <v>5.9199999123811686E-2</v>
      </c>
      <c r="I93" s="154">
        <v>0.54108333333333336</v>
      </c>
      <c r="J93" s="154">
        <v>0.21755399995185434</v>
      </c>
      <c r="K93" s="154">
        <v>0.90549563430919355</v>
      </c>
      <c r="L93" s="154">
        <v>0.14000000000000001</v>
      </c>
      <c r="M93" s="154">
        <v>1</v>
      </c>
      <c r="N93" s="154">
        <v>5.7999999821186067E-2</v>
      </c>
      <c r="O93" s="154">
        <v>7.4999999999999997E-2</v>
      </c>
      <c r="P93" s="154">
        <v>0.64280000000000004</v>
      </c>
      <c r="Q93" s="154">
        <v>0.3038996279680739</v>
      </c>
      <c r="R93" s="154">
        <v>0.19243986199999999</v>
      </c>
      <c r="S93" s="154">
        <v>1.7436683557441185E-2</v>
      </c>
      <c r="T93" s="154">
        <v>5.1323467735878113E-2</v>
      </c>
      <c r="U93" s="154">
        <v>6.914763723476438E-5</v>
      </c>
      <c r="V93" s="154">
        <v>2.8998202182263998E-4</v>
      </c>
      <c r="W93" s="154">
        <v>9.9999999999988987E-4</v>
      </c>
      <c r="X93" s="154">
        <v>0.96</v>
      </c>
      <c r="Y93" s="154">
        <v>0</v>
      </c>
      <c r="Z93" s="154">
        <v>3.9999999105930328E-2</v>
      </c>
      <c r="AA93" s="157">
        <v>2</v>
      </c>
      <c r="AB93" s="7">
        <f t="shared" si="14"/>
        <v>0.30166297195019837</v>
      </c>
      <c r="AC93" s="7">
        <f t="shared" si="15"/>
        <v>0.34891993156046891</v>
      </c>
      <c r="AD93" s="7">
        <f t="shared" si="16"/>
        <v>0.47702216123592783</v>
      </c>
      <c r="AE93" s="7">
        <f t="shared" si="17"/>
        <v>0.21381660687689885</v>
      </c>
      <c r="AF93" s="7">
        <f t="shared" si="18"/>
        <v>0.1668931881274979</v>
      </c>
      <c r="AG93" s="7">
        <f t="shared" si="11"/>
        <v>0.2080531778593937</v>
      </c>
      <c r="AH93" s="7">
        <f t="shared" si="12"/>
        <v>0.43456822199670908</v>
      </c>
      <c r="AI93" s="7">
        <f t="shared" si="13"/>
        <v>0.2427197880166394</v>
      </c>
    </row>
    <row r="94" spans="1:35">
      <c r="A94" s="9" t="s">
        <v>208</v>
      </c>
      <c r="B94" s="12" t="s">
        <v>207</v>
      </c>
      <c r="C94" s="154">
        <v>0.35263255813953481</v>
      </c>
      <c r="D94" s="154">
        <v>0.34727999870628118</v>
      </c>
      <c r="E94" s="154">
        <v>8.7999999150633834E-2</v>
      </c>
      <c r="F94" s="154">
        <v>0.8</v>
      </c>
      <c r="G94" s="154">
        <v>0.16600000000000001</v>
      </c>
      <c r="H94" s="154">
        <v>6.8799999132752365E-2</v>
      </c>
      <c r="I94" s="154">
        <v>8.5833333333333421E-3</v>
      </c>
      <c r="J94" s="154">
        <v>0.42197799990661444</v>
      </c>
      <c r="K94" s="154">
        <v>0.99487129221733328</v>
      </c>
      <c r="L94" s="154">
        <v>0.72</v>
      </c>
      <c r="M94" s="154">
        <v>3.1799999959766866E-2</v>
      </c>
      <c r="N94" s="154">
        <v>8.6399999856948864E-2</v>
      </c>
      <c r="O94" s="154">
        <v>0.87499999999999989</v>
      </c>
      <c r="P94" s="154">
        <v>0.37663999999999997</v>
      </c>
      <c r="Q94" s="154">
        <v>0.42431078905582453</v>
      </c>
      <c r="R94" s="154">
        <v>0.15384615400000001</v>
      </c>
      <c r="S94" s="154">
        <v>3.3521999578581436E-3</v>
      </c>
      <c r="T94" s="154">
        <v>2.7395674516448421E-2</v>
      </c>
      <c r="U94" s="154">
        <v>0</v>
      </c>
      <c r="V94" s="154">
        <v>0</v>
      </c>
      <c r="W94" s="154">
        <v>0</v>
      </c>
      <c r="X94" s="154">
        <v>0</v>
      </c>
      <c r="Y94" s="154">
        <v>1.66685187243027E-3</v>
      </c>
      <c r="Z94" s="154">
        <v>0.13715199919641019</v>
      </c>
      <c r="AA94" s="157">
        <v>3</v>
      </c>
      <c r="AB94" s="7">
        <f t="shared" si="14"/>
        <v>0.25357120204175709</v>
      </c>
      <c r="AC94" s="7">
        <f t="shared" si="15"/>
        <v>0.30378542585486706</v>
      </c>
      <c r="AD94" s="7">
        <f t="shared" si="16"/>
        <v>0.37727210421233282</v>
      </c>
      <c r="AE94" s="7">
        <f t="shared" si="17"/>
        <v>0.3100908029216885</v>
      </c>
      <c r="AF94" s="7">
        <f t="shared" si="18"/>
        <v>2.3136475178140076E-2</v>
      </c>
      <c r="AG94" s="7">
        <f t="shared" si="11"/>
        <v>0.32352543303836645</v>
      </c>
      <c r="AH94" s="7">
        <f t="shared" si="12"/>
        <v>0.16491135530299228</v>
      </c>
      <c r="AI94" s="7">
        <f t="shared" si="13"/>
        <v>0.28162962565499017</v>
      </c>
    </row>
    <row r="95" spans="1:35">
      <c r="A95" s="9" t="s">
        <v>210</v>
      </c>
      <c r="B95" s="12" t="s">
        <v>209</v>
      </c>
      <c r="C95" s="154">
        <v>0.92359132469402438</v>
      </c>
      <c r="D95" s="154">
        <v>8.9090000000000003E-2</v>
      </c>
      <c r="E95" s="154">
        <v>0.43359999947249894</v>
      </c>
      <c r="F95" s="154">
        <v>0.22499999999999998</v>
      </c>
      <c r="G95" s="154">
        <v>0.24133333333333334</v>
      </c>
      <c r="H95" s="154">
        <v>0.7023999997228384</v>
      </c>
      <c r="I95" s="154">
        <v>0.24158333333333334</v>
      </c>
      <c r="J95" s="154">
        <v>0.78880999982543287</v>
      </c>
      <c r="K95" s="154">
        <v>0.94400358563091769</v>
      </c>
      <c r="L95" s="154">
        <v>0.46</v>
      </c>
      <c r="M95" s="154">
        <v>0.26499999966472387</v>
      </c>
      <c r="N95" s="154">
        <v>0.45359999924898153</v>
      </c>
      <c r="O95" s="154">
        <v>0.40749999999999997</v>
      </c>
      <c r="P95" s="154">
        <v>0.94159999999999999</v>
      </c>
      <c r="Q95" s="154">
        <v>0.65864116976186726</v>
      </c>
      <c r="R95" s="154">
        <v>0.87825474999999997</v>
      </c>
      <c r="S95" s="154">
        <v>0.3642714248913852</v>
      </c>
      <c r="T95" s="154">
        <v>0.68755778720891869</v>
      </c>
      <c r="U95" s="154">
        <v>4.1383757508185841E-3</v>
      </c>
      <c r="V95" s="154">
        <v>9.1353185574827907E-3</v>
      </c>
      <c r="W95" s="154">
        <v>0.85</v>
      </c>
      <c r="X95" s="154">
        <v>0.5</v>
      </c>
      <c r="Y95" s="154">
        <v>2.8991109393119444E-2</v>
      </c>
      <c r="Z95" s="154">
        <v>0.87574400058927204</v>
      </c>
      <c r="AA95" s="157">
        <v>1</v>
      </c>
      <c r="AB95" s="7">
        <f t="shared" si="14"/>
        <v>0.49891022962828951</v>
      </c>
      <c r="AC95" s="7">
        <f t="shared" si="15"/>
        <v>0.43583577620378255</v>
      </c>
      <c r="AD95" s="7">
        <f t="shared" si="16"/>
        <v>0.5254994862838982</v>
      </c>
      <c r="AE95" s="7">
        <f t="shared" si="17"/>
        <v>0.65630418864369522</v>
      </c>
      <c r="AF95" s="7">
        <f t="shared" si="18"/>
        <v>0.37800146738178214</v>
      </c>
      <c r="AG95" s="7">
        <f t="shared" si="11"/>
        <v>0.44656209924125512</v>
      </c>
      <c r="AH95" s="7">
        <f t="shared" si="12"/>
        <v>0.45277600854018107</v>
      </c>
      <c r="AI95" s="7">
        <f t="shared" si="13"/>
        <v>0.64663375684100366</v>
      </c>
    </row>
    <row r="96" spans="1:35">
      <c r="A96" s="9" t="s">
        <v>212</v>
      </c>
      <c r="B96" s="12" t="s">
        <v>211</v>
      </c>
      <c r="C96" s="154">
        <v>0.42247009028601545</v>
      </c>
      <c r="D96" s="154">
        <v>0.5</v>
      </c>
      <c r="E96" s="154">
        <v>0.45099999863654372</v>
      </c>
      <c r="F96" s="154">
        <v>0.125</v>
      </c>
      <c r="G96" s="154">
        <v>0.13733333333333334</v>
      </c>
      <c r="H96" s="154">
        <v>0.72099999930709602</v>
      </c>
      <c r="I96" s="154">
        <v>0.44466666666666665</v>
      </c>
      <c r="J96" s="154">
        <v>0.5664079998746514</v>
      </c>
      <c r="K96" s="154">
        <v>1</v>
      </c>
      <c r="L96" s="154">
        <v>0.2</v>
      </c>
      <c r="M96" s="154">
        <v>0.8691999989002942</v>
      </c>
      <c r="N96" s="154">
        <v>0.3</v>
      </c>
      <c r="O96" s="154">
        <v>0.76749999999999996</v>
      </c>
      <c r="P96" s="154">
        <v>0.85543999999999998</v>
      </c>
      <c r="Q96" s="154">
        <v>0.60292194849489078</v>
      </c>
      <c r="R96" s="154">
        <v>0.53185035400000003</v>
      </c>
      <c r="S96" s="154">
        <v>0.27287719292561108</v>
      </c>
      <c r="T96" s="154">
        <v>0.5</v>
      </c>
      <c r="U96" s="154">
        <v>4.1383757508185841E-3</v>
      </c>
      <c r="V96" s="158">
        <v>1</v>
      </c>
      <c r="W96" s="154">
        <v>0.4</v>
      </c>
      <c r="X96" s="154">
        <v>0</v>
      </c>
      <c r="Y96" s="154">
        <v>0</v>
      </c>
      <c r="Z96" s="154">
        <v>0.5</v>
      </c>
      <c r="AA96" s="157">
        <v>2</v>
      </c>
      <c r="AB96" s="7">
        <f t="shared" si="14"/>
        <v>0.46549191492399672</v>
      </c>
      <c r="AC96" s="7">
        <f t="shared" si="15"/>
        <v>0.39280057026049814</v>
      </c>
      <c r="AD96" s="7">
        <f t="shared" si="16"/>
        <v>0.56337911090693538</v>
      </c>
      <c r="AE96" s="7">
        <f t="shared" si="17"/>
        <v>0.58843158257008366</v>
      </c>
      <c r="AF96" s="7">
        <f t="shared" si="18"/>
        <v>0.31735639595846976</v>
      </c>
      <c r="AG96" s="7">
        <f t="shared" si="11"/>
        <v>0.32173616518927783</v>
      </c>
      <c r="AH96" s="7">
        <f t="shared" si="12"/>
        <v>0.52236205833709881</v>
      </c>
      <c r="AI96" s="7">
        <f t="shared" si="13"/>
        <v>0.59582032440642174</v>
      </c>
    </row>
    <row r="97" spans="1:35">
      <c r="A97" s="9" t="s">
        <v>431</v>
      </c>
      <c r="B97" s="12" t="s">
        <v>213</v>
      </c>
      <c r="C97" s="154">
        <v>0.78105296442687766</v>
      </c>
      <c r="D97" s="154">
        <v>8.9510000000000006E-2</v>
      </c>
      <c r="E97" s="154">
        <v>3.9999999105930328E-2</v>
      </c>
      <c r="F97" s="154">
        <v>0.625</v>
      </c>
      <c r="G97" s="154">
        <v>0.2</v>
      </c>
      <c r="H97" s="154">
        <v>0.52799999736249448</v>
      </c>
      <c r="I97" s="154">
        <v>0.26791666666666664</v>
      </c>
      <c r="J97" s="154">
        <v>0.37329599991738793</v>
      </c>
      <c r="K97" s="154">
        <v>1</v>
      </c>
      <c r="L97" s="154">
        <v>0.64</v>
      </c>
      <c r="M97" s="154">
        <v>0.24379999969154598</v>
      </c>
      <c r="N97" s="154">
        <v>0.90719999782741068</v>
      </c>
      <c r="O97" s="154">
        <v>0.76749999999999996</v>
      </c>
      <c r="P97" s="154">
        <v>0.57200000000000006</v>
      </c>
      <c r="Q97" s="154">
        <v>0.41059824270159051</v>
      </c>
      <c r="R97" s="154">
        <v>0.61538461600000005</v>
      </c>
      <c r="S97" s="154">
        <v>0.27287719292561108</v>
      </c>
      <c r="T97" s="154">
        <v>0.11169616448397678</v>
      </c>
      <c r="U97" s="154">
        <v>3.8317234314162271E-2</v>
      </c>
      <c r="V97" s="154">
        <v>0.102154823842261</v>
      </c>
      <c r="W97" s="154">
        <v>0.4</v>
      </c>
      <c r="X97" s="154">
        <v>0.6</v>
      </c>
      <c r="Y97" s="154">
        <v>9.9659496719541565E-2</v>
      </c>
      <c r="Z97" s="154">
        <v>0.9739344131909381</v>
      </c>
      <c r="AA97" s="157">
        <v>1</v>
      </c>
      <c r="AB97" s="7">
        <f t="shared" si="14"/>
        <v>0.44416240871568302</v>
      </c>
      <c r="AC97" s="7">
        <f t="shared" si="15"/>
        <v>0.37726049348255036</v>
      </c>
      <c r="AD97" s="7">
        <f t="shared" si="16"/>
        <v>0.57203544401716855</v>
      </c>
      <c r="AE97" s="7">
        <f t="shared" si="17"/>
        <v>0.45834270268519645</v>
      </c>
      <c r="AF97" s="7">
        <f t="shared" si="18"/>
        <v>0.36901099467781712</v>
      </c>
      <c r="AG97" s="7">
        <f t="shared" si="11"/>
        <v>0.47053677534747212</v>
      </c>
      <c r="AH97" s="7">
        <f t="shared" si="12"/>
        <v>0.38084138106308268</v>
      </c>
      <c r="AI97" s="7">
        <f t="shared" si="13"/>
        <v>0.49958240024690048</v>
      </c>
    </row>
    <row r="98" spans="1:35">
      <c r="A98" s="9" t="s">
        <v>432</v>
      </c>
      <c r="B98" s="12" t="s">
        <v>215</v>
      </c>
      <c r="C98" s="154">
        <v>0.44048862325804905</v>
      </c>
      <c r="D98" s="154">
        <v>0.3654</v>
      </c>
      <c r="E98" s="154">
        <v>5.9199999123811686E-2</v>
      </c>
      <c r="F98" s="154">
        <v>0.44999999999999996</v>
      </c>
      <c r="G98" s="154">
        <v>0</v>
      </c>
      <c r="H98" s="154">
        <v>3.9999999105930328E-2</v>
      </c>
      <c r="I98" s="154">
        <v>0.29558333333333331</v>
      </c>
      <c r="J98" s="154">
        <v>0.18503199995905162</v>
      </c>
      <c r="K98" s="154">
        <v>0</v>
      </c>
      <c r="L98" s="154">
        <v>0.64</v>
      </c>
      <c r="M98" s="154">
        <v>0.81619999896734952</v>
      </c>
      <c r="N98" s="154">
        <v>0</v>
      </c>
      <c r="O98" s="154">
        <v>0.76749999999999996</v>
      </c>
      <c r="P98" s="154">
        <v>0.63104000000000005</v>
      </c>
      <c r="Q98" s="154">
        <v>0.16721248637735986</v>
      </c>
      <c r="R98" s="154">
        <v>0.13302752200000001</v>
      </c>
      <c r="S98" s="154">
        <v>0</v>
      </c>
      <c r="T98" s="154">
        <v>5.5628572952177097E-3</v>
      </c>
      <c r="U98" s="154">
        <v>5.0105846966243005E-2</v>
      </c>
      <c r="V98" s="154">
        <v>6.1584707616121198E-2</v>
      </c>
      <c r="W98" s="154">
        <v>0.74</v>
      </c>
      <c r="X98" s="154">
        <v>0.81</v>
      </c>
      <c r="Y98" s="154">
        <v>0.17024349979364423</v>
      </c>
      <c r="Z98" s="154">
        <v>0.24639999929815526</v>
      </c>
      <c r="AA98" s="157">
        <v>5</v>
      </c>
      <c r="AB98" s="7">
        <f t="shared" si="14"/>
        <v>0.29477420304559443</v>
      </c>
      <c r="AC98" s="7">
        <f t="shared" si="15"/>
        <v>0.2258481035812985</v>
      </c>
      <c r="AD98" s="7">
        <f t="shared" si="16"/>
        <v>0.32280255537662245</v>
      </c>
      <c r="AE98" s="7">
        <f t="shared" si="17"/>
        <v>0.28405714427876294</v>
      </c>
      <c r="AF98" s="7">
        <f t="shared" si="18"/>
        <v>0.34638900894569397</v>
      </c>
      <c r="AG98" s="7">
        <f t="shared" si="11"/>
        <v>0.4096609805945855</v>
      </c>
      <c r="AH98" s="7">
        <f t="shared" si="12"/>
        <v>0.34618407842674193</v>
      </c>
      <c r="AI98" s="7">
        <f t="shared" si="13"/>
        <v>4.5329223650386601E-2</v>
      </c>
    </row>
    <row r="99" spans="1:35">
      <c r="A99" s="9" t="s">
        <v>218</v>
      </c>
      <c r="B99" s="12" t="s">
        <v>217</v>
      </c>
      <c r="C99" s="154">
        <v>0.25986313364055308</v>
      </c>
      <c r="D99" s="154">
        <v>1</v>
      </c>
      <c r="E99" s="154">
        <v>4.9599999114871007E-2</v>
      </c>
      <c r="F99" s="154">
        <v>0.6</v>
      </c>
      <c r="G99" s="154">
        <v>0</v>
      </c>
      <c r="H99" s="154">
        <v>3.9999999105930328E-2</v>
      </c>
      <c r="I99" s="154">
        <v>0.54108333333333336</v>
      </c>
      <c r="J99" s="154">
        <v>1.6361999996379016E-2</v>
      </c>
      <c r="K99" s="154">
        <v>1</v>
      </c>
      <c r="L99" s="154">
        <v>0.1</v>
      </c>
      <c r="M99" s="154">
        <v>1</v>
      </c>
      <c r="N99" s="154">
        <v>0.28999999999999998</v>
      </c>
      <c r="O99" s="154">
        <v>7.4999999999999997E-2</v>
      </c>
      <c r="P99" s="154">
        <v>0.67456000000000005</v>
      </c>
      <c r="Q99" s="154">
        <v>0.20298302299603932</v>
      </c>
      <c r="R99" s="154">
        <v>0.22083333399999999</v>
      </c>
      <c r="S99" s="154">
        <v>0</v>
      </c>
      <c r="T99" s="154">
        <v>5.7666970350424718E-3</v>
      </c>
      <c r="U99" s="154">
        <v>8.079863216672134E-2</v>
      </c>
      <c r="V99" s="154">
        <v>0.24163408012917101</v>
      </c>
      <c r="W99" s="154">
        <v>0</v>
      </c>
      <c r="X99" s="154">
        <v>0</v>
      </c>
      <c r="Y99" s="154">
        <v>8.4175084175084167E-2</v>
      </c>
      <c r="Z99" s="154">
        <v>0.25199999772012238</v>
      </c>
      <c r="AA99" s="157">
        <v>4</v>
      </c>
      <c r="AB99" s="7">
        <f t="shared" si="14"/>
        <v>0.28061080472555194</v>
      </c>
      <c r="AC99" s="7">
        <f t="shared" si="15"/>
        <v>0.32491052197689241</v>
      </c>
      <c r="AD99" s="7">
        <f t="shared" si="16"/>
        <v>0.49124088888828538</v>
      </c>
      <c r="AE99" s="7">
        <f t="shared" si="17"/>
        <v>0.19652384233851364</v>
      </c>
      <c r="AF99" s="7">
        <f t="shared" si="18"/>
        <v>0.10976796569851648</v>
      </c>
      <c r="AG99" s="7">
        <f t="shared" si="11"/>
        <v>0.21797261303507687</v>
      </c>
      <c r="AH99" s="7">
        <f t="shared" si="12"/>
        <v>0.35383956420507473</v>
      </c>
      <c r="AI99" s="7">
        <f t="shared" si="13"/>
        <v>0.26472495304198057</v>
      </c>
    </row>
    <row r="100" spans="1:35">
      <c r="A100" s="9" t="s">
        <v>220</v>
      </c>
      <c r="B100" s="12" t="s">
        <v>219</v>
      </c>
      <c r="C100" s="154">
        <v>5.8536198347107445E-2</v>
      </c>
      <c r="D100" s="154">
        <v>0.52403999804779888</v>
      </c>
      <c r="E100" s="154">
        <v>0.13599999919533734</v>
      </c>
      <c r="F100" s="154">
        <v>0.8</v>
      </c>
      <c r="G100" s="154">
        <v>0.16266666666666665</v>
      </c>
      <c r="H100" s="154">
        <v>0.10719999916851519</v>
      </c>
      <c r="I100" s="154">
        <v>0.2485</v>
      </c>
      <c r="J100" s="154">
        <v>0.64195599985793239</v>
      </c>
      <c r="K100" s="154">
        <v>0.87534244112301207</v>
      </c>
      <c r="L100" s="154">
        <v>0.6</v>
      </c>
      <c r="M100" s="154">
        <v>0.30739999961107967</v>
      </c>
      <c r="N100" s="154">
        <v>3.2399999946355819E-2</v>
      </c>
      <c r="O100" s="154">
        <v>7.4999999999999997E-2</v>
      </c>
      <c r="P100" s="154">
        <v>0.58952000000000004</v>
      </c>
      <c r="Q100" s="154">
        <v>0.4065006817221658</v>
      </c>
      <c r="R100" s="154">
        <v>0.20162016199999999</v>
      </c>
      <c r="S100" s="154">
        <v>0.12236787206291945</v>
      </c>
      <c r="T100" s="154">
        <v>5.7469047690594875E-2</v>
      </c>
      <c r="U100" s="154">
        <v>0</v>
      </c>
      <c r="V100" s="154">
        <v>0</v>
      </c>
      <c r="W100" s="154">
        <v>0</v>
      </c>
      <c r="X100" s="154">
        <v>0.96</v>
      </c>
      <c r="Y100" s="154">
        <v>7.8206465067778945E-3</v>
      </c>
      <c r="Z100" s="154">
        <v>0.25298000888076144</v>
      </c>
      <c r="AA100" s="157">
        <v>1</v>
      </c>
      <c r="AB100" s="7">
        <f t="shared" si="14"/>
        <v>0.29863832170112609</v>
      </c>
      <c r="AC100" s="7">
        <f t="shared" si="15"/>
        <v>0.2980738102375709</v>
      </c>
      <c r="AD100" s="7">
        <f t="shared" si="16"/>
        <v>0.45093307342306338</v>
      </c>
      <c r="AE100" s="7">
        <f t="shared" si="17"/>
        <v>0.24207962724594667</v>
      </c>
      <c r="AF100" s="7">
        <f t="shared" si="18"/>
        <v>0.20346677589792325</v>
      </c>
      <c r="AG100" s="7">
        <f t="shared" si="11"/>
        <v>0.22127522298376504</v>
      </c>
      <c r="AH100" s="7">
        <f t="shared" si="12"/>
        <v>0.39565894945857316</v>
      </c>
      <c r="AI100" s="7">
        <f t="shared" si="13"/>
        <v>0.26915202814099687</v>
      </c>
    </row>
    <row r="101" spans="1:35">
      <c r="A101" s="9" t="s">
        <v>433</v>
      </c>
      <c r="B101" s="12" t="s">
        <v>221</v>
      </c>
      <c r="C101" s="154">
        <v>0.23213225806451618</v>
      </c>
      <c r="D101" s="154">
        <v>8.9959999999999988E-3</v>
      </c>
      <c r="E101" s="154">
        <v>0.4527999994903803</v>
      </c>
      <c r="F101" s="154">
        <v>0.27500000000000002</v>
      </c>
      <c r="G101" s="154">
        <v>0.16133333333333333</v>
      </c>
      <c r="H101" s="154">
        <v>0.49119999952614313</v>
      </c>
      <c r="I101" s="154">
        <v>0.49116666666666664</v>
      </c>
      <c r="J101" s="154">
        <v>0.68639599984809752</v>
      </c>
      <c r="K101" s="154">
        <v>1</v>
      </c>
      <c r="L101" s="154">
        <v>0.26</v>
      </c>
      <c r="M101" s="154">
        <v>3.1799999959766866E-2</v>
      </c>
      <c r="N101" s="154">
        <v>0.97199999839067464</v>
      </c>
      <c r="O101" s="154">
        <v>0.76749999999999996</v>
      </c>
      <c r="P101" s="154">
        <v>0.93944000000000005</v>
      </c>
      <c r="Q101" s="154">
        <v>0.45251933542356082</v>
      </c>
      <c r="R101" s="154">
        <v>0.59968102000000001</v>
      </c>
      <c r="S101" s="154">
        <v>0</v>
      </c>
      <c r="T101" s="154">
        <v>0.52798588524609991</v>
      </c>
      <c r="U101" s="154">
        <v>0</v>
      </c>
      <c r="V101" s="154">
        <v>0</v>
      </c>
      <c r="W101" s="154">
        <v>0.44999999999999996</v>
      </c>
      <c r="X101" s="154">
        <v>1</v>
      </c>
      <c r="Y101" s="154">
        <v>4.5493934142114389E-2</v>
      </c>
      <c r="Z101" s="154">
        <v>0.87001599987894296</v>
      </c>
      <c r="AA101" s="157">
        <v>1</v>
      </c>
      <c r="AB101" s="7">
        <f t="shared" si="14"/>
        <v>0.446477517915429</v>
      </c>
      <c r="AC101" s="7">
        <f t="shared" si="15"/>
        <v>0.27024359840239548</v>
      </c>
      <c r="AD101" s="7">
        <f t="shared" si="16"/>
        <v>0.57356044414420093</v>
      </c>
      <c r="AE101" s="7">
        <f t="shared" si="17"/>
        <v>0.54785437344494348</v>
      </c>
      <c r="AF101" s="7">
        <f t="shared" si="18"/>
        <v>0.39425165567017623</v>
      </c>
      <c r="AG101" s="7">
        <f t="shared" si="11"/>
        <v>0.34677487543036634</v>
      </c>
      <c r="AH101" s="7">
        <f t="shared" si="12"/>
        <v>0.41088681478001565</v>
      </c>
      <c r="AI101" s="7">
        <f t="shared" si="13"/>
        <v>0.64941753634614308</v>
      </c>
    </row>
    <row r="102" spans="1:35">
      <c r="A102" s="9" t="s">
        <v>223</v>
      </c>
      <c r="B102" s="12" t="s">
        <v>222</v>
      </c>
      <c r="C102" s="154">
        <v>0.4265325315005728</v>
      </c>
      <c r="D102" s="154">
        <v>1.3979999947920443E-2</v>
      </c>
      <c r="E102" s="154">
        <v>4.9599999114871007E-2</v>
      </c>
      <c r="F102" s="154">
        <v>0.75</v>
      </c>
      <c r="G102" s="154">
        <v>0</v>
      </c>
      <c r="H102" s="154">
        <v>0.25119999930262571</v>
      </c>
      <c r="I102" s="154">
        <v>0.27966666666666667</v>
      </c>
      <c r="J102" s="154">
        <v>0.32158399992883202</v>
      </c>
      <c r="K102" s="154">
        <v>0.79290455840450003</v>
      </c>
      <c r="L102" s="154">
        <v>0.08</v>
      </c>
      <c r="M102" s="154">
        <v>0.15899999979883431</v>
      </c>
      <c r="N102" s="154">
        <v>0</v>
      </c>
      <c r="O102" s="154">
        <v>0.87499999999999989</v>
      </c>
      <c r="P102" s="154">
        <v>0.56736000000000009</v>
      </c>
      <c r="Q102" s="154">
        <v>0.31302477919608407</v>
      </c>
      <c r="R102" s="154">
        <v>7.6628351999999997E-2</v>
      </c>
      <c r="S102" s="154">
        <v>0</v>
      </c>
      <c r="T102" s="154">
        <v>7.2923811937308678E-3</v>
      </c>
      <c r="U102" s="154">
        <v>4.3853889263716993E-2</v>
      </c>
      <c r="V102" s="154">
        <v>0.33647723622301101</v>
      </c>
      <c r="W102" s="154">
        <v>0</v>
      </c>
      <c r="X102" s="154">
        <v>0.84</v>
      </c>
      <c r="Y102" s="154">
        <v>0</v>
      </c>
      <c r="Z102" s="154">
        <v>3.9999999105930328E-2</v>
      </c>
      <c r="AA102" s="157">
        <v>3</v>
      </c>
      <c r="AB102" s="7">
        <f t="shared" si="14"/>
        <v>0.25933768298530402</v>
      </c>
      <c r="AC102" s="7">
        <f t="shared" si="15"/>
        <v>0.24855208831099831</v>
      </c>
      <c r="AD102" s="7">
        <f t="shared" si="16"/>
        <v>0.27219253746647215</v>
      </c>
      <c r="AE102" s="7">
        <f t="shared" si="17"/>
        <v>0.30655091873163581</v>
      </c>
      <c r="AF102" s="7">
        <f t="shared" si="18"/>
        <v>0.21005518743210971</v>
      </c>
      <c r="AG102" s="7">
        <f t="shared" si="11"/>
        <v>0.28129793771455069</v>
      </c>
      <c r="AH102" s="7">
        <f t="shared" si="12"/>
        <v>0.25315569277828093</v>
      </c>
      <c r="AI102" s="7">
        <f t="shared" si="13"/>
        <v>0.23567028620196862</v>
      </c>
    </row>
    <row r="103" spans="1:35">
      <c r="A103" s="9" t="s">
        <v>225</v>
      </c>
      <c r="B103" s="12" t="s">
        <v>224</v>
      </c>
      <c r="C103" s="154">
        <v>0.69269723113964699</v>
      </c>
      <c r="D103" s="154">
        <v>0.30854999937303362</v>
      </c>
      <c r="E103" s="154">
        <v>3.9999999105930328E-2</v>
      </c>
      <c r="F103" s="154">
        <v>0.44999999999999996</v>
      </c>
      <c r="G103" s="154">
        <v>2.6666666666666668E-2</v>
      </c>
      <c r="H103" s="154">
        <v>0.1179999978095293</v>
      </c>
      <c r="I103" s="154">
        <v>0.54108333333333336</v>
      </c>
      <c r="J103" s="154">
        <v>0.13049199997112154</v>
      </c>
      <c r="K103" s="154">
        <v>0.70697700547651265</v>
      </c>
      <c r="L103" s="154">
        <v>0.16</v>
      </c>
      <c r="M103" s="154">
        <v>0.94339999880641701</v>
      </c>
      <c r="N103" s="154">
        <v>0.03</v>
      </c>
      <c r="O103" s="154">
        <v>7.4999999999999997E-2</v>
      </c>
      <c r="P103" s="154">
        <v>0.62759999999999994</v>
      </c>
      <c r="Q103" s="154">
        <v>0.31669151090681591</v>
      </c>
      <c r="R103" s="154">
        <v>0.133333334</v>
      </c>
      <c r="S103" s="154">
        <v>1.3600463925690158E-2</v>
      </c>
      <c r="T103" s="154">
        <v>1.2943824648872422E-2</v>
      </c>
      <c r="U103" s="154">
        <v>1.6118995598252122E-2</v>
      </c>
      <c r="V103" s="154">
        <v>0.137457171820657</v>
      </c>
      <c r="W103" s="154">
        <v>9.9999999999988987E-4</v>
      </c>
      <c r="X103" s="154">
        <v>0.96</v>
      </c>
      <c r="Y103" s="154">
        <v>0.1466275659824047</v>
      </c>
      <c r="Z103" s="154">
        <v>0.33777998389114161</v>
      </c>
      <c r="AA103" s="157">
        <v>3</v>
      </c>
      <c r="AB103" s="7">
        <f t="shared" si="14"/>
        <v>0.28858412843566777</v>
      </c>
      <c r="AC103" s="7">
        <f t="shared" si="15"/>
        <v>0.27265231568246784</v>
      </c>
      <c r="AD103" s="7">
        <f t="shared" si="16"/>
        <v>0.41865872293123069</v>
      </c>
      <c r="AE103" s="7">
        <f t="shared" si="17"/>
        <v>0.19652818891356308</v>
      </c>
      <c r="AF103" s="7">
        <f t="shared" si="18"/>
        <v>0.26649728621540919</v>
      </c>
      <c r="AG103" s="7">
        <f t="shared" si="11"/>
        <v>0.2462067177837374</v>
      </c>
      <c r="AH103" s="7">
        <f t="shared" si="12"/>
        <v>0.38728292049496971</v>
      </c>
      <c r="AI103" s="7">
        <f t="shared" si="13"/>
        <v>0.20410205632461012</v>
      </c>
    </row>
    <row r="104" spans="1:35">
      <c r="A104" s="9" t="s">
        <v>227</v>
      </c>
      <c r="B104" s="12" t="s">
        <v>226</v>
      </c>
      <c r="C104" s="154">
        <v>0.57349992890995261</v>
      </c>
      <c r="D104" s="154">
        <v>1.6549999999999999E-2</v>
      </c>
      <c r="E104" s="154">
        <v>0.18399999924004073</v>
      </c>
      <c r="F104" s="154">
        <v>0.375</v>
      </c>
      <c r="G104" s="154">
        <v>2.9333333333333333E-2</v>
      </c>
      <c r="H104" s="154">
        <v>0.72159999974071987</v>
      </c>
      <c r="I104" s="154">
        <v>0.69216666666666671</v>
      </c>
      <c r="J104" s="154">
        <v>0.74558199983499951</v>
      </c>
      <c r="K104" s="154">
        <v>1</v>
      </c>
      <c r="L104" s="154">
        <v>0.28000000000000003</v>
      </c>
      <c r="M104" s="154">
        <v>0.57239999927580365</v>
      </c>
      <c r="N104" s="154">
        <v>0.40319999903440473</v>
      </c>
      <c r="O104" s="154">
        <v>0.40749999999999997</v>
      </c>
      <c r="P104" s="154">
        <v>0.97119999999999995</v>
      </c>
      <c r="Q104" s="154">
        <v>0.83609740407347855</v>
      </c>
      <c r="R104" s="154">
        <v>1</v>
      </c>
      <c r="S104" s="154">
        <v>0.30706302278104564</v>
      </c>
      <c r="T104" s="154">
        <v>0.42066837477835878</v>
      </c>
      <c r="U104" s="154">
        <v>0</v>
      </c>
      <c r="V104" s="154">
        <v>0</v>
      </c>
      <c r="W104" s="154">
        <v>0.84</v>
      </c>
      <c r="X104" s="154">
        <v>1</v>
      </c>
      <c r="Y104" s="154">
        <v>0</v>
      </c>
      <c r="Z104" s="154">
        <v>0.84994000549573367</v>
      </c>
      <c r="AA104" s="157">
        <v>2</v>
      </c>
      <c r="AB104" s="7">
        <f t="shared" si="14"/>
        <v>0.50940836388185573</v>
      </c>
      <c r="AC104" s="7">
        <f t="shared" si="15"/>
        <v>0.31666387687067443</v>
      </c>
      <c r="AD104" s="7">
        <f t="shared" si="16"/>
        <v>0.6155581108019792</v>
      </c>
      <c r="AE104" s="7">
        <f t="shared" si="17"/>
        <v>0.65708813360548046</v>
      </c>
      <c r="AF104" s="7">
        <f t="shared" si="18"/>
        <v>0.44832333424928894</v>
      </c>
      <c r="AG104" s="7">
        <f t="shared" si="11"/>
        <v>0.46312962173073546</v>
      </c>
      <c r="AH104" s="7">
        <f t="shared" si="12"/>
        <v>0.49911870674676845</v>
      </c>
      <c r="AI104" s="7">
        <f t="shared" si="13"/>
        <v>0.59426096281116703</v>
      </c>
    </row>
    <row r="105" spans="1:35">
      <c r="A105" s="10" t="s">
        <v>229</v>
      </c>
      <c r="B105" s="13" t="s">
        <v>228</v>
      </c>
      <c r="C105" s="154">
        <v>0.64721813333333333</v>
      </c>
      <c r="D105" s="154">
        <v>7.6899999999999994E-4</v>
      </c>
      <c r="E105" s="154">
        <v>0.34719999939203261</v>
      </c>
      <c r="F105" s="154">
        <v>0.22499999999999998</v>
      </c>
      <c r="G105" s="154">
        <v>0.59</v>
      </c>
      <c r="H105" s="154">
        <v>0.83679999984800812</v>
      </c>
      <c r="I105" s="154">
        <v>0.62008333333333332</v>
      </c>
      <c r="J105" s="154">
        <v>0.39571799991242584</v>
      </c>
      <c r="K105" s="154">
        <v>1</v>
      </c>
      <c r="L105" s="154">
        <v>0.52</v>
      </c>
      <c r="M105" s="154">
        <v>0.64659999918192623</v>
      </c>
      <c r="N105" s="154">
        <v>0.62539999920874834</v>
      </c>
      <c r="O105" s="154">
        <v>0.20749999999999999</v>
      </c>
      <c r="P105" s="154">
        <v>0.98807999999999996</v>
      </c>
      <c r="Q105" s="154">
        <v>0.58134805749475971</v>
      </c>
      <c r="R105" s="154">
        <v>0.97082557400000002</v>
      </c>
      <c r="S105" s="154">
        <v>0.47469999989494682</v>
      </c>
      <c r="T105" s="154">
        <v>1</v>
      </c>
      <c r="U105" s="154">
        <v>0.1</v>
      </c>
      <c r="V105" s="154">
        <v>0.150830003833124</v>
      </c>
      <c r="W105" s="154">
        <v>0.96699999999999997</v>
      </c>
      <c r="X105" s="154">
        <v>0</v>
      </c>
      <c r="Y105" s="154">
        <v>1.5573089700996679E-2</v>
      </c>
      <c r="Z105" s="154">
        <v>0.9491600013167546</v>
      </c>
      <c r="AA105" s="157">
        <v>1</v>
      </c>
      <c r="AB105" s="7">
        <f t="shared" si="14"/>
        <v>0.53582521626876622</v>
      </c>
      <c r="AC105" s="7">
        <f t="shared" si="15"/>
        <v>0.44116452209556228</v>
      </c>
      <c r="AD105" s="7">
        <f t="shared" si="16"/>
        <v>0.63463355527273901</v>
      </c>
      <c r="AE105" s="7">
        <f t="shared" si="17"/>
        <v>0.70374227189828442</v>
      </c>
      <c r="AF105" s="7">
        <f t="shared" si="18"/>
        <v>0.36376051580847918</v>
      </c>
      <c r="AG105" s="7">
        <f t="shared" ref="AG105:AG136" si="19">AVERAGE(C105,F105,I105,L105,O105,R105,U105,W105,Y105)</f>
        <v>0.47480001448529596</v>
      </c>
      <c r="AH105" s="7">
        <f t="shared" ref="AH105:AH136" si="20">AVERAGE(D105,G105,J105,M105,P105,S105,V105,X105,Z105)</f>
        <v>0.466206333793242</v>
      </c>
      <c r="AI105" s="7">
        <f t="shared" ref="AI105:AI136" si="21">AVERAGE(E105,H105,K105,N105,Q105,T105)</f>
        <v>0.73179134265725809</v>
      </c>
    </row>
    <row r="106" spans="1:35">
      <c r="A106" s="10" t="s">
        <v>434</v>
      </c>
      <c r="B106" s="13" t="s">
        <v>230</v>
      </c>
      <c r="C106" s="154">
        <v>0.53898026315789471</v>
      </c>
      <c r="D106" s="154">
        <v>1</v>
      </c>
      <c r="E106" s="154">
        <v>0.56799999758601194</v>
      </c>
      <c r="F106" s="154">
        <v>0.5</v>
      </c>
      <c r="G106" s="154">
        <v>0.2</v>
      </c>
      <c r="H106" s="154">
        <v>6.8799999132752365E-2</v>
      </c>
      <c r="I106" s="154">
        <v>0.66583333333333339</v>
      </c>
      <c r="J106" s="154">
        <v>0.22502799995020034</v>
      </c>
      <c r="K106" s="154">
        <v>0.9545523809523333</v>
      </c>
      <c r="L106" s="154">
        <v>0.32</v>
      </c>
      <c r="M106" s="154">
        <v>0.89039999887347221</v>
      </c>
      <c r="N106" s="154">
        <v>0.06</v>
      </c>
      <c r="O106" s="154">
        <v>7.4999999999999997E-2</v>
      </c>
      <c r="P106" s="154">
        <v>0.57600000000000007</v>
      </c>
      <c r="Q106" s="154">
        <v>0.27288319867089394</v>
      </c>
      <c r="R106" s="154">
        <v>0.17602040799999999</v>
      </c>
      <c r="S106" s="154">
        <v>1.0540326940367379E-2</v>
      </c>
      <c r="T106" s="154">
        <v>4.8432602618363345E-2</v>
      </c>
      <c r="U106" s="154">
        <v>7.179170747141932E-3</v>
      </c>
      <c r="V106" s="154">
        <v>0.15559427165075801</v>
      </c>
      <c r="W106" s="154">
        <v>2.0000000000000018E-3</v>
      </c>
      <c r="X106" s="154">
        <v>0</v>
      </c>
      <c r="Y106" s="154">
        <v>8.5249553860668127E-4</v>
      </c>
      <c r="Z106" s="154">
        <v>0.53095999146666473</v>
      </c>
      <c r="AA106" s="157">
        <v>3</v>
      </c>
      <c r="AB106" s="7">
        <f t="shared" si="14"/>
        <v>0.32696068494244973</v>
      </c>
      <c r="AC106" s="7">
        <f t="shared" si="15"/>
        <v>0.47929670997944318</v>
      </c>
      <c r="AD106" s="7">
        <f t="shared" si="16"/>
        <v>0.51930228551822322</v>
      </c>
      <c r="AE106" s="7">
        <f t="shared" si="17"/>
        <v>0.19314608937160413</v>
      </c>
      <c r="AF106" s="7">
        <f t="shared" si="18"/>
        <v>0.11609765490052855</v>
      </c>
      <c r="AG106" s="7">
        <f t="shared" si="19"/>
        <v>0.25398507453077518</v>
      </c>
      <c r="AH106" s="7">
        <f t="shared" si="20"/>
        <v>0.39872473209794035</v>
      </c>
      <c r="AI106" s="7">
        <f t="shared" si="21"/>
        <v>0.32877802982672583</v>
      </c>
    </row>
    <row r="107" spans="1:35">
      <c r="A107" s="10" t="s">
        <v>233</v>
      </c>
      <c r="B107" s="13" t="s">
        <v>232</v>
      </c>
      <c r="C107" s="154">
        <v>0.41684782082324451</v>
      </c>
      <c r="D107" s="154">
        <v>1</v>
      </c>
      <c r="E107" s="154">
        <v>0</v>
      </c>
      <c r="F107" s="154">
        <v>0.55000000000000004</v>
      </c>
      <c r="G107" s="154">
        <v>0</v>
      </c>
      <c r="H107" s="154">
        <v>0</v>
      </c>
      <c r="I107" s="154">
        <v>0.23600000000000002</v>
      </c>
      <c r="J107" s="154">
        <v>0.86597399980835599</v>
      </c>
      <c r="K107" s="154">
        <v>1</v>
      </c>
      <c r="L107" s="154">
        <v>0.14000000000000001</v>
      </c>
      <c r="M107" s="154">
        <v>0.89039999887347221</v>
      </c>
      <c r="N107" s="154">
        <v>0</v>
      </c>
      <c r="O107" s="154">
        <v>6.7499999999999991E-2</v>
      </c>
      <c r="P107" s="154">
        <v>0.57600000000000007</v>
      </c>
      <c r="Q107" s="154">
        <v>0.11342438876628902</v>
      </c>
      <c r="R107" s="154">
        <v>0.17602040799999999</v>
      </c>
      <c r="S107" s="154">
        <v>1.0540326940367379E-2</v>
      </c>
      <c r="T107" s="154">
        <v>4.8432602618363345E-2</v>
      </c>
      <c r="U107" s="154">
        <v>0</v>
      </c>
      <c r="V107" s="154">
        <v>0</v>
      </c>
      <c r="W107" s="154">
        <v>0</v>
      </c>
      <c r="X107" s="154">
        <v>0</v>
      </c>
      <c r="Y107" s="154">
        <v>0</v>
      </c>
      <c r="Z107" s="154">
        <v>0</v>
      </c>
      <c r="AA107" s="157">
        <v>4</v>
      </c>
      <c r="AB107" s="7">
        <f t="shared" si="14"/>
        <v>0.25379748107625383</v>
      </c>
      <c r="AC107" s="7">
        <f t="shared" si="15"/>
        <v>0.32780797013720742</v>
      </c>
      <c r="AD107" s="7">
        <f t="shared" si="16"/>
        <v>0.52206233311363814</v>
      </c>
      <c r="AE107" s="7">
        <f t="shared" si="17"/>
        <v>0.16531962105416995</v>
      </c>
      <c r="AF107" s="7">
        <f t="shared" si="18"/>
        <v>0</v>
      </c>
      <c r="AG107" s="7">
        <f t="shared" si="19"/>
        <v>0.17626313653591605</v>
      </c>
      <c r="AH107" s="7">
        <f t="shared" si="20"/>
        <v>0.37143492506913289</v>
      </c>
      <c r="AI107" s="7">
        <f t="shared" si="21"/>
        <v>0.19364283189744205</v>
      </c>
    </row>
    <row r="108" spans="1:35">
      <c r="A108" s="10" t="s">
        <v>235</v>
      </c>
      <c r="B108" s="13" t="s">
        <v>234</v>
      </c>
      <c r="C108" s="154">
        <v>0.3801749143835616</v>
      </c>
      <c r="D108" s="154">
        <v>0.10504999978654088</v>
      </c>
      <c r="E108" s="154">
        <v>0</v>
      </c>
      <c r="F108" s="154">
        <v>0.7</v>
      </c>
      <c r="G108" s="154">
        <v>0</v>
      </c>
      <c r="H108" s="154">
        <v>0</v>
      </c>
      <c r="I108" s="154">
        <v>0.27966666666666667</v>
      </c>
      <c r="J108" s="154">
        <v>0.33249199992641804</v>
      </c>
      <c r="K108" s="154">
        <v>0.8681126331811666</v>
      </c>
      <c r="L108" s="154">
        <v>0.4</v>
      </c>
      <c r="M108" s="154">
        <v>0.13779999982565641</v>
      </c>
      <c r="N108" s="154">
        <v>0</v>
      </c>
      <c r="O108" s="154">
        <v>0.87499999999999989</v>
      </c>
      <c r="P108" s="154">
        <v>0.41408</v>
      </c>
      <c r="Q108" s="154">
        <v>0.32102321822792423</v>
      </c>
      <c r="R108" s="154">
        <v>8.5967130000000003E-2</v>
      </c>
      <c r="S108" s="154">
        <v>0</v>
      </c>
      <c r="T108" s="154">
        <v>4.4708195961565148E-3</v>
      </c>
      <c r="U108" s="154">
        <v>2.3867680699263968E-2</v>
      </c>
      <c r="V108" s="154">
        <v>5.0568407302369098E-2</v>
      </c>
      <c r="W108" s="154">
        <v>0</v>
      </c>
      <c r="X108" s="154">
        <v>0.59</v>
      </c>
      <c r="Y108" s="154">
        <v>0</v>
      </c>
      <c r="Z108" s="154">
        <v>0.72543999974429607</v>
      </c>
      <c r="AA108" s="157">
        <v>3</v>
      </c>
      <c r="AB108" s="7">
        <f t="shared" si="14"/>
        <v>0.26223806122250082</v>
      </c>
      <c r="AC108" s="7">
        <f t="shared" si="15"/>
        <v>0.19753748569501708</v>
      </c>
      <c r="AD108" s="7">
        <f t="shared" si="16"/>
        <v>0.33634521659998456</v>
      </c>
      <c r="AE108" s="7">
        <f t="shared" si="17"/>
        <v>0.2834235279706801</v>
      </c>
      <c r="AF108" s="7">
        <f t="shared" si="18"/>
        <v>0.23164601462432152</v>
      </c>
      <c r="AG108" s="7">
        <f t="shared" si="19"/>
        <v>0.30496404352772138</v>
      </c>
      <c r="AH108" s="7">
        <f t="shared" si="20"/>
        <v>0.26171448962058669</v>
      </c>
      <c r="AI108" s="7">
        <f t="shared" si="21"/>
        <v>0.19893444516754122</v>
      </c>
    </row>
    <row r="109" spans="1:35">
      <c r="A109" s="10" t="s">
        <v>237</v>
      </c>
      <c r="B109" s="13" t="s">
        <v>236</v>
      </c>
      <c r="C109" s="154">
        <v>0.220648381294964</v>
      </c>
      <c r="D109" s="154">
        <v>2.3303999913185835E-2</v>
      </c>
      <c r="E109" s="154">
        <v>3.9999999105930328E-2</v>
      </c>
      <c r="F109" s="154">
        <v>0.47499999999999998</v>
      </c>
      <c r="G109" s="154">
        <v>1.3333333333333333E-3</v>
      </c>
      <c r="H109" s="154">
        <v>3.9999999105930328E-2</v>
      </c>
      <c r="I109" s="154">
        <v>0.23600000000000002</v>
      </c>
      <c r="J109" s="154">
        <v>0.17856799996048209</v>
      </c>
      <c r="K109" s="154">
        <v>0.53887096774200005</v>
      </c>
      <c r="L109" s="154">
        <v>0.28000000000000003</v>
      </c>
      <c r="M109" s="154">
        <v>0.98579999875277291</v>
      </c>
      <c r="N109" s="154">
        <v>0</v>
      </c>
      <c r="O109" s="154">
        <v>6.7499999999999991E-2</v>
      </c>
      <c r="P109" s="154">
        <v>0.31823999999999997</v>
      </c>
      <c r="Q109" s="154">
        <v>0.15392702295035232</v>
      </c>
      <c r="R109" s="154">
        <v>0.117924528</v>
      </c>
      <c r="S109" s="154">
        <v>0</v>
      </c>
      <c r="T109" s="154">
        <v>6.9039760340647727E-3</v>
      </c>
      <c r="U109" s="154">
        <v>0</v>
      </c>
      <c r="V109" s="154">
        <v>0</v>
      </c>
      <c r="W109" s="154">
        <v>0</v>
      </c>
      <c r="X109" s="154">
        <v>0.98</v>
      </c>
      <c r="Y109" s="154">
        <v>0</v>
      </c>
      <c r="Z109" s="154">
        <v>0.11999999731779099</v>
      </c>
      <c r="AA109" s="157">
        <v>5</v>
      </c>
      <c r="AB109" s="7">
        <f t="shared" si="14"/>
        <v>0.1993341751462836</v>
      </c>
      <c r="AC109" s="7">
        <f t="shared" si="15"/>
        <v>0.13338095212555728</v>
      </c>
      <c r="AD109" s="7">
        <f t="shared" si="16"/>
        <v>0.36987316107587587</v>
      </c>
      <c r="AE109" s="7">
        <f t="shared" si="17"/>
        <v>0.11074925449740285</v>
      </c>
      <c r="AF109" s="7">
        <f t="shared" si="18"/>
        <v>0.18333333288629849</v>
      </c>
      <c r="AG109" s="7">
        <f t="shared" si="19"/>
        <v>0.15523032325499597</v>
      </c>
      <c r="AH109" s="7">
        <f t="shared" si="20"/>
        <v>0.289693925475285</v>
      </c>
      <c r="AI109" s="7">
        <f t="shared" si="21"/>
        <v>0.12995032748971297</v>
      </c>
    </row>
    <row r="110" spans="1:35">
      <c r="A110" s="10" t="s">
        <v>239</v>
      </c>
      <c r="B110" s="13" t="s">
        <v>238</v>
      </c>
      <c r="C110" s="154">
        <v>0.61482713498622588</v>
      </c>
      <c r="D110" s="154">
        <v>4.3560000000000001E-2</v>
      </c>
      <c r="E110" s="154">
        <v>0.6063999996334315</v>
      </c>
      <c r="F110" s="154">
        <v>0.19999999999999996</v>
      </c>
      <c r="G110" s="154">
        <v>0.36</v>
      </c>
      <c r="H110" s="154">
        <v>0.89439999990165231</v>
      </c>
      <c r="I110" s="154">
        <v>0.5299166666666667</v>
      </c>
      <c r="J110" s="154">
        <v>0.70841399984322495</v>
      </c>
      <c r="K110" s="154">
        <v>0.97099900782415038</v>
      </c>
      <c r="L110" s="154">
        <v>0.1</v>
      </c>
      <c r="M110" s="154">
        <v>0.13779999982565641</v>
      </c>
      <c r="N110" s="154">
        <v>1</v>
      </c>
      <c r="O110" s="154">
        <v>0.20749999999999999</v>
      </c>
      <c r="P110" s="154">
        <v>0.97431999999999996</v>
      </c>
      <c r="Q110" s="154">
        <v>0.54144343306735254</v>
      </c>
      <c r="R110" s="154">
        <v>0.698032506</v>
      </c>
      <c r="S110" s="154">
        <v>0.28594786925971849</v>
      </c>
      <c r="T110" s="154">
        <v>0.57738278522363418</v>
      </c>
      <c r="U110" s="154">
        <v>2.736861370894195E-2</v>
      </c>
      <c r="V110" s="154">
        <v>5.52040884424553E-2</v>
      </c>
      <c r="W110" s="154">
        <v>0.81</v>
      </c>
      <c r="X110" s="154">
        <v>0.67</v>
      </c>
      <c r="Y110" s="154">
        <v>5.1587165113319809E-3</v>
      </c>
      <c r="Z110" s="154">
        <v>0.90487999641729555</v>
      </c>
      <c r="AA110" s="157">
        <v>1</v>
      </c>
      <c r="AB110" s="7">
        <f t="shared" si="14"/>
        <v>0.49681478405465568</v>
      </c>
      <c r="AC110" s="7">
        <f t="shared" si="15"/>
        <v>0.45319785575355159</v>
      </c>
      <c r="AD110" s="7">
        <f t="shared" si="16"/>
        <v>0.57452161235994981</v>
      </c>
      <c r="AE110" s="7">
        <f t="shared" si="17"/>
        <v>0.54743776559178425</v>
      </c>
      <c r="AF110" s="7">
        <f t="shared" si="18"/>
        <v>0.4121019025133375</v>
      </c>
      <c r="AG110" s="7">
        <f t="shared" si="19"/>
        <v>0.35475595976368512</v>
      </c>
      <c r="AH110" s="7">
        <f t="shared" si="20"/>
        <v>0.46001399486537231</v>
      </c>
      <c r="AI110" s="7">
        <f t="shared" si="21"/>
        <v>0.76510420427503689</v>
      </c>
    </row>
    <row r="111" spans="1:35">
      <c r="A111" s="10" t="s">
        <v>241</v>
      </c>
      <c r="B111" s="13" t="s">
        <v>240</v>
      </c>
      <c r="C111" s="154">
        <v>0.12312357320099258</v>
      </c>
      <c r="D111" s="154">
        <v>6.7331999749168758E-2</v>
      </c>
      <c r="E111" s="154">
        <v>0.23199999928474424</v>
      </c>
      <c r="F111" s="154">
        <v>0.30000000000000004</v>
      </c>
      <c r="G111" s="154">
        <v>0.41133333333333333</v>
      </c>
      <c r="H111" s="154">
        <v>0.46239999949932098</v>
      </c>
      <c r="I111" s="154">
        <v>0.60066666666666668</v>
      </c>
      <c r="J111" s="154">
        <v>0.81506999981962136</v>
      </c>
      <c r="K111" s="154">
        <v>0.997229047619</v>
      </c>
      <c r="L111" s="154">
        <v>0.12</v>
      </c>
      <c r="M111" s="154">
        <v>5.2999999932944776E-2</v>
      </c>
      <c r="N111" s="154">
        <v>0.38879999935626985</v>
      </c>
      <c r="O111" s="154">
        <v>0.40749999999999997</v>
      </c>
      <c r="P111" s="154">
        <v>0.98728000000000005</v>
      </c>
      <c r="Q111" s="154">
        <v>0.68126532588049782</v>
      </c>
      <c r="R111" s="154">
        <v>0.98634812199999999</v>
      </c>
      <c r="S111" s="154">
        <v>1</v>
      </c>
      <c r="T111" s="154">
        <v>0.71236130358759553</v>
      </c>
      <c r="U111" s="154">
        <v>0</v>
      </c>
      <c r="V111" s="154">
        <v>0</v>
      </c>
      <c r="W111" s="154">
        <v>0.91</v>
      </c>
      <c r="X111" s="154">
        <v>0.98</v>
      </c>
      <c r="Y111" s="154">
        <v>0.19132653061224492</v>
      </c>
      <c r="Z111" s="154">
        <v>0.54979999540000002</v>
      </c>
      <c r="AA111" s="157">
        <v>1</v>
      </c>
      <c r="AB111" s="7">
        <f t="shared" si="14"/>
        <v>0.49903482899760016</v>
      </c>
      <c r="AC111" s="7">
        <f t="shared" si="15"/>
        <v>0.26603148417792671</v>
      </c>
      <c r="AD111" s="7">
        <f t="shared" si="16"/>
        <v>0.49579428556575045</v>
      </c>
      <c r="AE111" s="7">
        <f t="shared" si="17"/>
        <v>0.7957924585780155</v>
      </c>
      <c r="AF111" s="7">
        <f t="shared" si="18"/>
        <v>0.43852108766870751</v>
      </c>
      <c r="AG111" s="7">
        <f t="shared" si="19"/>
        <v>0.40432943249776715</v>
      </c>
      <c r="AH111" s="7">
        <f t="shared" si="20"/>
        <v>0.54042392535945205</v>
      </c>
      <c r="AI111" s="7">
        <f t="shared" si="21"/>
        <v>0.57900927920457146</v>
      </c>
    </row>
    <row r="112" spans="1:35">
      <c r="A112" s="10" t="s">
        <v>243</v>
      </c>
      <c r="B112" s="13" t="s">
        <v>242</v>
      </c>
      <c r="C112" s="154">
        <v>1.8463235294117648E-2</v>
      </c>
      <c r="D112" s="154">
        <v>2.138E-2</v>
      </c>
      <c r="E112" s="154">
        <v>3.9999999105930328E-2</v>
      </c>
      <c r="F112" s="154">
        <v>0.15000000000000002</v>
      </c>
      <c r="G112" s="154">
        <v>2.1999999999999999E-2</v>
      </c>
      <c r="H112" s="154">
        <v>7.8399999141693155E-2</v>
      </c>
      <c r="I112" s="154">
        <v>0.47866666666666663</v>
      </c>
      <c r="J112" s="154">
        <v>0.29007199993580579</v>
      </c>
      <c r="K112" s="154">
        <v>0.5</v>
      </c>
      <c r="L112" s="154">
        <v>0.64</v>
      </c>
      <c r="M112" s="154">
        <v>0.87979999888688321</v>
      </c>
      <c r="N112" s="154">
        <v>6.5999999865889544E-2</v>
      </c>
      <c r="O112" s="154">
        <v>0.76749999999999996</v>
      </c>
      <c r="P112" s="154">
        <v>0.81552000000000002</v>
      </c>
      <c r="Q112" s="154">
        <v>0.27190961818218373</v>
      </c>
      <c r="R112" s="154">
        <v>0.485564304</v>
      </c>
      <c r="S112" s="154">
        <v>0</v>
      </c>
      <c r="T112" s="154">
        <v>2.1405690261597905E-2</v>
      </c>
      <c r="U112" s="154">
        <v>6.2196356209579855E-2</v>
      </c>
      <c r="V112" s="154">
        <v>0.235062208213485</v>
      </c>
      <c r="W112" s="154">
        <v>5.9999999999998943E-3</v>
      </c>
      <c r="X112" s="154">
        <v>0</v>
      </c>
      <c r="Y112" s="154">
        <v>6.3917211992086442E-2</v>
      </c>
      <c r="Z112" s="154">
        <v>0.23849011588390667</v>
      </c>
      <c r="AA112" s="157">
        <v>3</v>
      </c>
      <c r="AB112" s="7">
        <f t="shared" si="14"/>
        <v>0.25634780848499278</v>
      </c>
      <c r="AC112" s="7">
        <f t="shared" si="15"/>
        <v>5.5040538923623532E-2</v>
      </c>
      <c r="AD112" s="7">
        <f t="shared" si="16"/>
        <v>0.47575644422587415</v>
      </c>
      <c r="AE112" s="7">
        <f t="shared" si="17"/>
        <v>0.39364993540729687</v>
      </c>
      <c r="AF112" s="7">
        <f t="shared" si="18"/>
        <v>0.10094431538317632</v>
      </c>
      <c r="AG112" s="7">
        <f t="shared" si="19"/>
        <v>0.29692308601805006</v>
      </c>
      <c r="AH112" s="7">
        <f t="shared" si="20"/>
        <v>0.27803603588000897</v>
      </c>
      <c r="AI112" s="7">
        <f t="shared" si="21"/>
        <v>0.16295255109288245</v>
      </c>
    </row>
    <row r="113" spans="1:35">
      <c r="A113" s="10" t="s">
        <v>245</v>
      </c>
      <c r="B113" s="13" t="s">
        <v>244</v>
      </c>
      <c r="C113" s="154">
        <v>0.12949722772277228</v>
      </c>
      <c r="D113" s="154">
        <v>0.15670000000000001</v>
      </c>
      <c r="E113" s="154">
        <v>0.12639999918639655</v>
      </c>
      <c r="F113" s="154">
        <v>0.125</v>
      </c>
      <c r="G113" s="154">
        <v>0.11133333333333334</v>
      </c>
      <c r="H113" s="154">
        <v>5.9199999123811686E-2</v>
      </c>
      <c r="I113" s="154">
        <v>0.44466666666666665</v>
      </c>
      <c r="J113" s="154">
        <v>0.61428199986405674</v>
      </c>
      <c r="K113" s="154">
        <v>0.99124999999999996</v>
      </c>
      <c r="L113" s="154">
        <v>0.08</v>
      </c>
      <c r="M113" s="154">
        <v>1</v>
      </c>
      <c r="N113" s="154">
        <v>0.84959999710321432</v>
      </c>
      <c r="O113" s="154">
        <v>0.44999999999999996</v>
      </c>
      <c r="P113" s="154">
        <v>0.69439999999999991</v>
      </c>
      <c r="Q113" s="154">
        <v>0.32562325725659746</v>
      </c>
      <c r="R113" s="154">
        <v>0.166197184</v>
      </c>
      <c r="S113" s="154">
        <v>1.2313090938775058E-2</v>
      </c>
      <c r="T113" s="154">
        <v>2.1161294161808009E-2</v>
      </c>
      <c r="U113" s="154">
        <v>1</v>
      </c>
      <c r="V113" s="154">
        <v>1</v>
      </c>
      <c r="W113" s="154">
        <v>0</v>
      </c>
      <c r="X113" s="154">
        <v>0.5</v>
      </c>
      <c r="Y113" s="154">
        <v>0</v>
      </c>
      <c r="Z113" s="154">
        <v>0</v>
      </c>
      <c r="AA113" s="157">
        <v>2</v>
      </c>
      <c r="AB113" s="7">
        <f t="shared" si="14"/>
        <v>0.36906766872322638</v>
      </c>
      <c r="AC113" s="7">
        <f t="shared" si="15"/>
        <v>0.11802175989438564</v>
      </c>
      <c r="AD113" s="7">
        <f t="shared" si="16"/>
        <v>0.66329977727232292</v>
      </c>
      <c r="AE113" s="7">
        <f t="shared" si="17"/>
        <v>0.27828247105953002</v>
      </c>
      <c r="AF113" s="7">
        <f t="shared" si="18"/>
        <v>0.41666666666666669</v>
      </c>
      <c r="AG113" s="7">
        <f t="shared" si="19"/>
        <v>0.26615123093215987</v>
      </c>
      <c r="AH113" s="7">
        <f t="shared" si="20"/>
        <v>0.45433649157068501</v>
      </c>
      <c r="AI113" s="7">
        <f t="shared" si="21"/>
        <v>0.395539091138638</v>
      </c>
    </row>
    <row r="114" spans="1:35">
      <c r="A114" s="10" t="s">
        <v>247</v>
      </c>
      <c r="B114" s="13" t="s">
        <v>246</v>
      </c>
      <c r="C114" s="154">
        <v>0.21302745995423344</v>
      </c>
      <c r="D114" s="154">
        <v>6.5460000000000004E-2</v>
      </c>
      <c r="E114" s="154">
        <v>0.46239999949932098</v>
      </c>
      <c r="F114" s="154">
        <v>0.44999999999999996</v>
      </c>
      <c r="G114" s="154">
        <v>0.58666666666666667</v>
      </c>
      <c r="H114" s="154">
        <v>0.65439999967813489</v>
      </c>
      <c r="I114" s="154">
        <v>0.66024999999999989</v>
      </c>
      <c r="J114" s="154">
        <v>0.67932599984966235</v>
      </c>
      <c r="K114" s="154">
        <v>0.98493092783500003</v>
      </c>
      <c r="L114" s="154">
        <v>0.88</v>
      </c>
      <c r="M114" s="154">
        <v>9.539999987930059E-2</v>
      </c>
      <c r="N114" s="154">
        <v>1</v>
      </c>
      <c r="O114" s="154">
        <v>0.20749999999999999</v>
      </c>
      <c r="P114" s="154">
        <v>0.98407999999999995</v>
      </c>
      <c r="Q114" s="154">
        <v>0.77016273084133857</v>
      </c>
      <c r="R114" s="154">
        <v>1</v>
      </c>
      <c r="S114" s="154">
        <v>0.25854136120078364</v>
      </c>
      <c r="T114" s="154">
        <v>1</v>
      </c>
      <c r="U114" s="154">
        <v>0</v>
      </c>
      <c r="V114" s="154">
        <v>0</v>
      </c>
      <c r="W114" s="154">
        <v>0.82600000000000007</v>
      </c>
      <c r="X114" s="154">
        <v>0</v>
      </c>
      <c r="Y114" s="154">
        <v>8.6052172202689733E-3</v>
      </c>
      <c r="Z114" s="154">
        <v>0.82868020266452269</v>
      </c>
      <c r="AA114" s="157">
        <v>1</v>
      </c>
      <c r="AB114" s="7">
        <f t="shared" si="14"/>
        <v>0.52564294022038471</v>
      </c>
      <c r="AC114" s="7">
        <f t="shared" si="15"/>
        <v>0.40532568763305932</v>
      </c>
      <c r="AD114" s="7">
        <f t="shared" si="16"/>
        <v>0.71665115459399376</v>
      </c>
      <c r="AE114" s="7">
        <f t="shared" si="17"/>
        <v>0.70338068200702042</v>
      </c>
      <c r="AF114" s="7">
        <f t="shared" si="18"/>
        <v>0.27721423664746531</v>
      </c>
      <c r="AG114" s="7">
        <f t="shared" si="19"/>
        <v>0.47170918635272241</v>
      </c>
      <c r="AH114" s="7">
        <f t="shared" si="20"/>
        <v>0.38868380336232622</v>
      </c>
      <c r="AI114" s="7">
        <f t="shared" si="21"/>
        <v>0.8119822763089658</v>
      </c>
    </row>
    <row r="115" spans="1:35">
      <c r="A115" s="10" t="s">
        <v>249</v>
      </c>
      <c r="B115" s="13" t="s">
        <v>248</v>
      </c>
      <c r="C115" s="154">
        <v>0.64158529411764709</v>
      </c>
      <c r="D115" s="154">
        <v>0.85547999681308862</v>
      </c>
      <c r="E115" s="154">
        <v>3.9999999105930328E-2</v>
      </c>
      <c r="F115" s="154">
        <v>0.375</v>
      </c>
      <c r="G115" s="154">
        <v>0</v>
      </c>
      <c r="H115" s="154">
        <v>3.9999999105930328E-2</v>
      </c>
      <c r="I115" s="154">
        <v>0.23600000000000002</v>
      </c>
      <c r="J115" s="154">
        <v>5.5751999987661838E-2</v>
      </c>
      <c r="K115" s="154">
        <v>0.68392156862749998</v>
      </c>
      <c r="L115" s="154">
        <v>0.28000000000000003</v>
      </c>
      <c r="M115" s="154">
        <v>1</v>
      </c>
      <c r="N115" s="154">
        <v>0</v>
      </c>
      <c r="O115" s="154">
        <v>6.7499999999999991E-2</v>
      </c>
      <c r="P115" s="154">
        <v>0.48896000000000006</v>
      </c>
      <c r="Q115" s="154">
        <v>0.17089326686859119</v>
      </c>
      <c r="R115" s="154">
        <v>0.11818181799999999</v>
      </c>
      <c r="S115" s="154">
        <v>0</v>
      </c>
      <c r="T115" s="154">
        <v>2.8310736975661758E-3</v>
      </c>
      <c r="U115" s="154">
        <v>0.16291566062593044</v>
      </c>
      <c r="V115" s="154">
        <v>0.12943246848923701</v>
      </c>
      <c r="W115" s="154">
        <v>0</v>
      </c>
      <c r="X115" s="154">
        <v>1</v>
      </c>
      <c r="Y115" s="154">
        <v>0</v>
      </c>
      <c r="Z115" s="154">
        <v>0.15971199921742085</v>
      </c>
      <c r="AA115" s="157">
        <v>4</v>
      </c>
      <c r="AB115" s="7">
        <f t="shared" si="14"/>
        <v>0.27117354769402097</v>
      </c>
      <c r="AC115" s="7">
        <f t="shared" si="15"/>
        <v>0.32534421485709936</v>
      </c>
      <c r="AD115" s="7">
        <f t="shared" si="16"/>
        <v>0.37594559476919365</v>
      </c>
      <c r="AE115" s="7">
        <f t="shared" si="17"/>
        <v>0.14139435976102624</v>
      </c>
      <c r="AF115" s="7">
        <f t="shared" si="18"/>
        <v>0.24201002138876473</v>
      </c>
      <c r="AG115" s="7">
        <f t="shared" si="19"/>
        <v>0.20902030808261973</v>
      </c>
      <c r="AH115" s="7">
        <f t="shared" si="20"/>
        <v>0.40992627383415653</v>
      </c>
      <c r="AI115" s="7">
        <f t="shared" si="21"/>
        <v>0.15627431790091967</v>
      </c>
    </row>
    <row r="116" spans="1:35">
      <c r="A116" s="10" t="s">
        <v>251</v>
      </c>
      <c r="B116" s="13" t="s">
        <v>250</v>
      </c>
      <c r="C116" s="154">
        <v>0.81649827558025512</v>
      </c>
      <c r="D116" s="154">
        <v>0.5</v>
      </c>
      <c r="E116" s="154">
        <v>9.7599999159574513E-2</v>
      </c>
      <c r="F116" s="154">
        <v>9.9999999999999978E-2</v>
      </c>
      <c r="G116" s="154">
        <v>0.13466666666666666</v>
      </c>
      <c r="H116" s="154">
        <v>0.2991999993473291</v>
      </c>
      <c r="I116" s="154">
        <v>0.44466666666666665</v>
      </c>
      <c r="J116" s="154">
        <v>0.28845599993616339</v>
      </c>
      <c r="K116" s="154">
        <v>1</v>
      </c>
      <c r="L116" s="154">
        <v>0.2</v>
      </c>
      <c r="M116" s="154">
        <v>1</v>
      </c>
      <c r="N116" s="154">
        <v>0.3</v>
      </c>
      <c r="O116" s="154">
        <v>0.76749999999999996</v>
      </c>
      <c r="P116" s="154">
        <v>0.85407999999999995</v>
      </c>
      <c r="Q116" s="154">
        <v>0.65617560392327434</v>
      </c>
      <c r="R116" s="154">
        <v>0.40400471199999999</v>
      </c>
      <c r="S116" s="154">
        <v>0.58252623384608437</v>
      </c>
      <c r="T116" s="154">
        <v>0.5</v>
      </c>
      <c r="U116" s="154">
        <v>0.75</v>
      </c>
      <c r="V116" s="154">
        <v>0.99778454556316598</v>
      </c>
      <c r="W116" s="154">
        <v>0.255</v>
      </c>
      <c r="X116" s="154">
        <v>0.5</v>
      </c>
      <c r="Y116" s="154">
        <v>0</v>
      </c>
      <c r="Z116" s="154">
        <v>0.5</v>
      </c>
      <c r="AA116" s="157">
        <v>2</v>
      </c>
      <c r="AB116" s="7">
        <f t="shared" si="14"/>
        <v>0.49783994594538256</v>
      </c>
      <c r="AC116" s="7">
        <f t="shared" si="15"/>
        <v>0.3246608234589709</v>
      </c>
      <c r="AD116" s="7">
        <f t="shared" si="16"/>
        <v>0.53885377776713828</v>
      </c>
      <c r="AE116" s="7">
        <f t="shared" si="17"/>
        <v>0.62738109162822642</v>
      </c>
      <c r="AF116" s="7">
        <f t="shared" si="18"/>
        <v>0.50046409092719435</v>
      </c>
      <c r="AG116" s="7">
        <f t="shared" si="19"/>
        <v>0.41529662824965796</v>
      </c>
      <c r="AH116" s="7">
        <f t="shared" si="20"/>
        <v>0.59527927177911999</v>
      </c>
      <c r="AI116" s="7">
        <f t="shared" si="21"/>
        <v>0.47549593373836302</v>
      </c>
    </row>
    <row r="117" spans="1:35">
      <c r="A117" s="10" t="s">
        <v>253</v>
      </c>
      <c r="B117" s="13" t="s">
        <v>252</v>
      </c>
      <c r="C117" s="154">
        <v>0.46430437062937063</v>
      </c>
      <c r="D117" s="154">
        <v>0.14029999999999998</v>
      </c>
      <c r="E117" s="154">
        <v>0.52959999956190584</v>
      </c>
      <c r="F117" s="154">
        <v>0.47499999999999998</v>
      </c>
      <c r="G117" s="154">
        <v>0.26</v>
      </c>
      <c r="H117" s="154">
        <v>0.7503999997675419</v>
      </c>
      <c r="I117" s="154">
        <v>0.63950000000000007</v>
      </c>
      <c r="J117" s="154">
        <v>0.59387999986857176</v>
      </c>
      <c r="K117" s="154">
        <v>1</v>
      </c>
      <c r="L117" s="154">
        <v>0.5</v>
      </c>
      <c r="M117" s="154">
        <v>0.67839999914169313</v>
      </c>
      <c r="N117" s="154">
        <v>0.75919999934732918</v>
      </c>
      <c r="O117" s="154">
        <v>0.20749999999999999</v>
      </c>
      <c r="P117" s="154">
        <v>0.96279999999999999</v>
      </c>
      <c r="Q117" s="154">
        <v>0.6108064770343915</v>
      </c>
      <c r="R117" s="154">
        <v>0.81618168999999996</v>
      </c>
      <c r="S117" s="154">
        <v>0.25820560073985793</v>
      </c>
      <c r="T117" s="154">
        <v>0.63159392423702987</v>
      </c>
      <c r="U117" s="154">
        <v>1.6717658802714697E-2</v>
      </c>
      <c r="V117" s="154">
        <v>0.29248158080123798</v>
      </c>
      <c r="W117" s="154">
        <v>0.69900000000000007</v>
      </c>
      <c r="X117" s="154">
        <v>0.15</v>
      </c>
      <c r="Y117" s="154">
        <v>8.7319297564761814E-3</v>
      </c>
      <c r="Z117" s="154">
        <v>0.74762879963994022</v>
      </c>
      <c r="AA117" s="157">
        <v>1</v>
      </c>
      <c r="AB117" s="7">
        <f t="shared" si="14"/>
        <v>0.50800966788866919</v>
      </c>
      <c r="AC117" s="7">
        <f t="shared" si="15"/>
        <v>0.43660072832646968</v>
      </c>
      <c r="AD117" s="7">
        <f t="shared" si="16"/>
        <v>0.69516333305959899</v>
      </c>
      <c r="AE117" s="7">
        <f t="shared" si="17"/>
        <v>0.58118128200187991</v>
      </c>
      <c r="AF117" s="7">
        <f t="shared" si="18"/>
        <v>0.31909332816672814</v>
      </c>
      <c r="AG117" s="7">
        <f t="shared" si="19"/>
        <v>0.42521507213206239</v>
      </c>
      <c r="AH117" s="7">
        <f t="shared" si="20"/>
        <v>0.45374399779903346</v>
      </c>
      <c r="AI117" s="7">
        <f t="shared" si="21"/>
        <v>0.71360006665803299</v>
      </c>
    </row>
    <row r="118" spans="1:35">
      <c r="A118" s="10" t="s">
        <v>255</v>
      </c>
      <c r="B118" s="13" t="s">
        <v>254</v>
      </c>
      <c r="C118" s="154">
        <v>0.35880865856508531</v>
      </c>
      <c r="D118" s="154">
        <v>0.28984999941103162</v>
      </c>
      <c r="E118" s="154">
        <v>4.9599999114871007E-2</v>
      </c>
      <c r="F118" s="154">
        <v>7.5000000000000011E-2</v>
      </c>
      <c r="G118" s="154">
        <v>4.6666666666666671E-3</v>
      </c>
      <c r="H118" s="154">
        <v>0.12639999918639655</v>
      </c>
      <c r="I118" s="154">
        <v>0.44466666666666665</v>
      </c>
      <c r="J118" s="154">
        <v>0.58034599987156688</v>
      </c>
      <c r="K118" s="154">
        <v>0.43559934318561933</v>
      </c>
      <c r="L118" s="154">
        <v>0.34</v>
      </c>
      <c r="M118" s="154">
        <v>1</v>
      </c>
      <c r="N118" s="154">
        <v>0.2</v>
      </c>
      <c r="O118" s="154">
        <v>0.20749999999999999</v>
      </c>
      <c r="P118" s="154">
        <v>0.76600000000000001</v>
      </c>
      <c r="Q118" s="154">
        <v>0.30664194992184801</v>
      </c>
      <c r="R118" s="154">
        <v>0.13720316599999999</v>
      </c>
      <c r="S118" s="154">
        <v>1.658701902752922E-2</v>
      </c>
      <c r="T118" s="154">
        <v>1.6745494725604194E-2</v>
      </c>
      <c r="U118" s="154">
        <v>0.75</v>
      </c>
      <c r="V118" s="154">
        <v>9.4130101380787701E-2</v>
      </c>
      <c r="W118" s="154">
        <v>5.9999999999998943E-3</v>
      </c>
      <c r="X118" s="154">
        <v>0</v>
      </c>
      <c r="Y118" s="154">
        <v>0</v>
      </c>
      <c r="Z118" s="154">
        <v>5.8911999123543501E-2</v>
      </c>
      <c r="AA118" s="157">
        <v>3</v>
      </c>
      <c r="AB118" s="7">
        <f t="shared" si="14"/>
        <v>0.26102737761863398</v>
      </c>
      <c r="AC118" s="7">
        <f t="shared" si="15"/>
        <v>0.15072088715734186</v>
      </c>
      <c r="AD118" s="7">
        <f t="shared" si="16"/>
        <v>0.50010200162064222</v>
      </c>
      <c r="AE118" s="7">
        <f t="shared" si="17"/>
        <v>0.24177960494583026</v>
      </c>
      <c r="AF118" s="7">
        <f t="shared" si="18"/>
        <v>0.15150701675072184</v>
      </c>
      <c r="AG118" s="7">
        <f t="shared" si="19"/>
        <v>0.25768649902575019</v>
      </c>
      <c r="AH118" s="7">
        <f t="shared" si="20"/>
        <v>0.31227686505345836</v>
      </c>
      <c r="AI118" s="7">
        <f t="shared" si="21"/>
        <v>0.18916446435572321</v>
      </c>
    </row>
    <row r="119" spans="1:35">
      <c r="A119" s="10" t="s">
        <v>257</v>
      </c>
      <c r="B119" s="13" t="s">
        <v>256</v>
      </c>
      <c r="C119" s="154">
        <v>1</v>
      </c>
      <c r="D119" s="154">
        <v>0</v>
      </c>
      <c r="E119" s="154">
        <v>9.7599999159574513E-2</v>
      </c>
      <c r="F119" s="154">
        <v>0.32499999999999996</v>
      </c>
      <c r="G119" s="154">
        <v>1.5333333333333332E-2</v>
      </c>
      <c r="H119" s="154">
        <v>0.18399999924004073</v>
      </c>
      <c r="I119" s="154">
        <v>0.65750000000000008</v>
      </c>
      <c r="J119" s="154">
        <v>0.22724999994970857</v>
      </c>
      <c r="K119" s="154">
        <v>0.87364513006088507</v>
      </c>
      <c r="L119" s="154">
        <v>0.5</v>
      </c>
      <c r="M119" s="154">
        <v>0.41339999947696926</v>
      </c>
      <c r="N119" s="154">
        <v>0.12</v>
      </c>
      <c r="O119" s="154">
        <v>0.3175</v>
      </c>
      <c r="P119" s="154">
        <v>0.60936000000000001</v>
      </c>
      <c r="Q119" s="154">
        <v>0.25874330903743326</v>
      </c>
      <c r="R119" s="154">
        <v>0.22006472399999999</v>
      </c>
      <c r="S119" s="154">
        <v>1.2321354607273231E-4</v>
      </c>
      <c r="T119" s="154">
        <v>5.2498170094868249E-2</v>
      </c>
      <c r="U119" s="154">
        <v>4.7688665635733873E-2</v>
      </c>
      <c r="V119" s="154">
        <v>5.6621088264455201E-2</v>
      </c>
      <c r="W119" s="154">
        <v>1.5000000000000013E-2</v>
      </c>
      <c r="X119" s="154">
        <v>0</v>
      </c>
      <c r="Y119" s="154">
        <v>1.4660870907173537E-2</v>
      </c>
      <c r="Z119" s="154">
        <v>0.66131199968457222</v>
      </c>
      <c r="AA119" s="157">
        <v>3</v>
      </c>
      <c r="AB119" s="7">
        <f t="shared" si="14"/>
        <v>0.27780418759961745</v>
      </c>
      <c r="AC119" s="7">
        <f t="shared" si="15"/>
        <v>0.27032222195549144</v>
      </c>
      <c r="AD119" s="7">
        <f t="shared" si="16"/>
        <v>0.46529918824792715</v>
      </c>
      <c r="AE119" s="7">
        <f t="shared" si="17"/>
        <v>0.24304823611306239</v>
      </c>
      <c r="AF119" s="7">
        <f t="shared" si="18"/>
        <v>0.13254710408198914</v>
      </c>
      <c r="AG119" s="7">
        <f t="shared" si="19"/>
        <v>0.34415714006032311</v>
      </c>
      <c r="AH119" s="7">
        <f t="shared" si="20"/>
        <v>0.2203777371394568</v>
      </c>
      <c r="AI119" s="7">
        <f t="shared" si="21"/>
        <v>0.26441443459880037</v>
      </c>
    </row>
    <row r="120" spans="1:35">
      <c r="A120" s="10" t="s">
        <v>435</v>
      </c>
      <c r="B120" s="13" t="s">
        <v>258</v>
      </c>
      <c r="C120" s="154">
        <v>0.5</v>
      </c>
      <c r="D120" s="154">
        <v>0.5</v>
      </c>
      <c r="E120" s="154">
        <v>0.15399999789893626</v>
      </c>
      <c r="F120" s="154">
        <v>0.125</v>
      </c>
      <c r="G120" s="154">
        <v>5.5333333333333332E-2</v>
      </c>
      <c r="H120" s="154">
        <v>0.75699999939650298</v>
      </c>
      <c r="I120" s="154">
        <v>0.44466666666666665</v>
      </c>
      <c r="J120" s="154">
        <v>0.7815379998270422</v>
      </c>
      <c r="K120" s="154">
        <v>1</v>
      </c>
      <c r="L120" s="154">
        <v>0.08</v>
      </c>
      <c r="M120" s="154">
        <v>1</v>
      </c>
      <c r="N120" s="154">
        <v>0.3</v>
      </c>
      <c r="O120" s="154">
        <v>0.76749999999999996</v>
      </c>
      <c r="P120" s="154">
        <v>0.86448000000000003</v>
      </c>
      <c r="Q120" s="154">
        <v>0.38320593048095697</v>
      </c>
      <c r="R120" s="154">
        <v>0.430997876</v>
      </c>
      <c r="S120" s="154">
        <v>0.69400268081941419</v>
      </c>
      <c r="T120" s="154">
        <v>0.5</v>
      </c>
      <c r="U120" s="154">
        <v>0.75</v>
      </c>
      <c r="V120" s="154">
        <v>0.31234039898698202</v>
      </c>
      <c r="W120" s="154">
        <v>0.45999999999999996</v>
      </c>
      <c r="X120" s="154">
        <v>0</v>
      </c>
      <c r="Y120" s="154">
        <v>0</v>
      </c>
      <c r="Z120" s="154">
        <v>0.85649999929592013</v>
      </c>
      <c r="AA120" s="157">
        <v>2</v>
      </c>
      <c r="AB120" s="7">
        <f t="shared" si="14"/>
        <v>0.48819020344607306</v>
      </c>
      <c r="AC120" s="7">
        <f t="shared" si="15"/>
        <v>0.34855555510479541</v>
      </c>
      <c r="AD120" s="7">
        <f t="shared" si="16"/>
        <v>0.60103411108228477</v>
      </c>
      <c r="AE120" s="7">
        <f t="shared" si="17"/>
        <v>0.60669774788339526</v>
      </c>
      <c r="AF120" s="7">
        <f t="shared" si="18"/>
        <v>0.39647339971381701</v>
      </c>
      <c r="AG120" s="7">
        <f t="shared" si="19"/>
        <v>0.39535161585185186</v>
      </c>
      <c r="AH120" s="7">
        <f t="shared" si="20"/>
        <v>0.56268826802918803</v>
      </c>
      <c r="AI120" s="7">
        <f t="shared" si="21"/>
        <v>0.51570098796273267</v>
      </c>
    </row>
    <row r="121" spans="1:35">
      <c r="A121" s="10" t="s">
        <v>436</v>
      </c>
      <c r="B121" s="13" t="s">
        <v>260</v>
      </c>
      <c r="C121" s="154">
        <v>4.8980454545454563E-2</v>
      </c>
      <c r="D121" s="154">
        <v>0.16440000000000002</v>
      </c>
      <c r="E121" s="154">
        <v>0.13599999919533734</v>
      </c>
      <c r="F121" s="154">
        <v>0.55000000000000004</v>
      </c>
      <c r="G121" s="154">
        <v>0.01</v>
      </c>
      <c r="H121" s="154">
        <v>0.24159999929368492</v>
      </c>
      <c r="I121" s="154">
        <v>0.27966666666666667</v>
      </c>
      <c r="J121" s="154">
        <v>0.59105199986919765</v>
      </c>
      <c r="K121" s="154">
        <v>0.88869201303682255</v>
      </c>
      <c r="L121" s="154">
        <v>0.08</v>
      </c>
      <c r="M121" s="154">
        <v>0.15899999979883431</v>
      </c>
      <c r="N121" s="154">
        <v>0.05</v>
      </c>
      <c r="O121" s="154">
        <v>0.87499999999999989</v>
      </c>
      <c r="P121" s="154">
        <v>0.52055999999999991</v>
      </c>
      <c r="Q121" s="154">
        <v>0.38600678902015118</v>
      </c>
      <c r="R121" s="154">
        <v>0.120408164</v>
      </c>
      <c r="S121" s="154">
        <v>3.9603223161735632E-2</v>
      </c>
      <c r="T121" s="154">
        <v>1.2796799848998817E-2</v>
      </c>
      <c r="U121" s="154">
        <v>2.2383562445238349E-2</v>
      </c>
      <c r="V121" s="154">
        <v>2.0423356933776698E-2</v>
      </c>
      <c r="W121" s="154">
        <v>0</v>
      </c>
      <c r="X121" s="154">
        <v>0.97</v>
      </c>
      <c r="Y121" s="154">
        <v>0.18242626938279113</v>
      </c>
      <c r="Z121" s="154">
        <v>0.17631999923288832</v>
      </c>
      <c r="AA121" s="157">
        <v>2</v>
      </c>
      <c r="AB121" s="7">
        <f t="shared" si="14"/>
        <v>0.27188830401798242</v>
      </c>
      <c r="AC121" s="7">
        <f t="shared" si="15"/>
        <v>0.19183007550574613</v>
      </c>
      <c r="AD121" s="7">
        <f t="shared" si="16"/>
        <v>0.34140177989525355</v>
      </c>
      <c r="AE121" s="7">
        <f t="shared" si="17"/>
        <v>0.32572916267181423</v>
      </c>
      <c r="AF121" s="7">
        <f t="shared" si="18"/>
        <v>0.22859219799911576</v>
      </c>
      <c r="AG121" s="7">
        <f t="shared" si="19"/>
        <v>0.23987390189335006</v>
      </c>
      <c r="AH121" s="7">
        <f t="shared" si="20"/>
        <v>0.2945953976662703</v>
      </c>
      <c r="AI121" s="7">
        <f t="shared" si="21"/>
        <v>0.28584926673249916</v>
      </c>
    </row>
    <row r="122" spans="1:35">
      <c r="A122" s="10" t="s">
        <v>263</v>
      </c>
      <c r="B122" s="13" t="s">
        <v>262</v>
      </c>
      <c r="C122" s="154">
        <v>3.4316583885209723E-2</v>
      </c>
      <c r="D122" s="154">
        <v>0.16440000000000002</v>
      </c>
      <c r="E122" s="154">
        <v>3.9999999105930328E-2</v>
      </c>
      <c r="F122" s="154">
        <v>0.5</v>
      </c>
      <c r="G122" s="154">
        <v>1.3333333333333333E-3</v>
      </c>
      <c r="H122" s="154">
        <v>3.9999999105930328E-2</v>
      </c>
      <c r="I122" s="154">
        <v>0.23600000000000002</v>
      </c>
      <c r="J122" s="154">
        <v>0</v>
      </c>
      <c r="K122" s="154">
        <v>1</v>
      </c>
      <c r="L122" s="154">
        <v>0.46</v>
      </c>
      <c r="M122" s="154">
        <v>1</v>
      </c>
      <c r="N122" s="154">
        <v>0</v>
      </c>
      <c r="O122" s="154">
        <v>6.7499999999999991E-2</v>
      </c>
      <c r="P122" s="154">
        <v>0</v>
      </c>
      <c r="Q122" s="154">
        <v>0.38600678902015118</v>
      </c>
      <c r="R122" s="154">
        <v>0.114583334</v>
      </c>
      <c r="S122" s="154">
        <v>0</v>
      </c>
      <c r="T122" s="154">
        <v>1.2796799848998817E-2</v>
      </c>
      <c r="U122" s="154">
        <v>0.72699505478522253</v>
      </c>
      <c r="V122" s="154">
        <v>0.727018195805616</v>
      </c>
      <c r="W122" s="154">
        <v>0</v>
      </c>
      <c r="X122" s="154">
        <v>0.97</v>
      </c>
      <c r="Y122" s="154">
        <v>0</v>
      </c>
      <c r="Z122" s="154">
        <v>3.9999999105930328E-2</v>
      </c>
      <c r="AA122" s="157">
        <v>4</v>
      </c>
      <c r="AB122" s="7">
        <f t="shared" si="14"/>
        <v>0.27170625366651341</v>
      </c>
      <c r="AC122" s="7">
        <f t="shared" si="15"/>
        <v>0.13000831923840062</v>
      </c>
      <c r="AD122" s="7">
        <f t="shared" si="16"/>
        <v>0.44933333333333331</v>
      </c>
      <c r="AE122" s="7">
        <f t="shared" si="17"/>
        <v>9.6814487144858338E-2</v>
      </c>
      <c r="AF122" s="7">
        <f t="shared" si="18"/>
        <v>0.41066887494946142</v>
      </c>
      <c r="AG122" s="7">
        <f t="shared" si="19"/>
        <v>0.23771055251893689</v>
      </c>
      <c r="AH122" s="7">
        <f t="shared" si="20"/>
        <v>0.32252794758276437</v>
      </c>
      <c r="AI122" s="7">
        <f t="shared" si="21"/>
        <v>0.24646726451350176</v>
      </c>
    </row>
    <row r="123" spans="1:35">
      <c r="A123" s="10" t="s">
        <v>265</v>
      </c>
      <c r="B123" s="13" t="s">
        <v>264</v>
      </c>
      <c r="C123" s="154">
        <v>0.65254618284637145</v>
      </c>
      <c r="D123" s="154">
        <v>0.17665999964103102</v>
      </c>
      <c r="E123" s="154">
        <v>3.9999999105930328E-2</v>
      </c>
      <c r="F123" s="154">
        <v>0.6</v>
      </c>
      <c r="G123" s="154">
        <v>0</v>
      </c>
      <c r="H123" s="154">
        <v>0.14559999920427802</v>
      </c>
      <c r="I123" s="154">
        <v>0.28591666666666671</v>
      </c>
      <c r="J123" s="154">
        <v>0.32925999992713328</v>
      </c>
      <c r="K123" s="154">
        <v>0.8794024938042132</v>
      </c>
      <c r="L123" s="154">
        <v>0.32</v>
      </c>
      <c r="M123" s="154">
        <v>0.29679999962449077</v>
      </c>
      <c r="N123" s="154">
        <v>3.2399999946355819E-2</v>
      </c>
      <c r="O123" s="154">
        <v>7.4999999999999997E-2</v>
      </c>
      <c r="P123" s="154">
        <v>0.62269599999999992</v>
      </c>
      <c r="Q123" s="154">
        <v>0.2751427108681207</v>
      </c>
      <c r="R123" s="154">
        <v>6.5217391999999999E-2</v>
      </c>
      <c r="S123" s="154">
        <v>1.0225622232237023E-2</v>
      </c>
      <c r="T123" s="154">
        <v>3.550900856947353E-3</v>
      </c>
      <c r="U123" s="154">
        <v>0</v>
      </c>
      <c r="V123" s="154">
        <v>0</v>
      </c>
      <c r="W123" s="154">
        <v>0</v>
      </c>
      <c r="X123" s="154">
        <v>0.52</v>
      </c>
      <c r="Y123" s="154">
        <v>0.29492725127801811</v>
      </c>
      <c r="Z123" s="154">
        <v>0.45721599949449299</v>
      </c>
      <c r="AA123" s="157">
        <v>2</v>
      </c>
      <c r="AB123" s="7">
        <f t="shared" si="14"/>
        <v>0.25344005072901193</v>
      </c>
      <c r="AC123" s="7">
        <f t="shared" si="15"/>
        <v>0.26913436346626846</v>
      </c>
      <c r="AD123" s="7">
        <f t="shared" si="16"/>
        <v>0.35729652666147665</v>
      </c>
      <c r="AE123" s="7">
        <f t="shared" si="17"/>
        <v>0.17530543765955084</v>
      </c>
      <c r="AF123" s="7">
        <f t="shared" si="18"/>
        <v>0.21202387512875184</v>
      </c>
      <c r="AG123" s="7">
        <f t="shared" si="19"/>
        <v>0.25484527697678405</v>
      </c>
      <c r="AH123" s="7">
        <f t="shared" si="20"/>
        <v>0.26809529121326503</v>
      </c>
      <c r="AI123" s="7">
        <f t="shared" si="21"/>
        <v>0.2293493506309742</v>
      </c>
    </row>
    <row r="124" spans="1:35">
      <c r="A124" s="10" t="s">
        <v>267</v>
      </c>
      <c r="B124" s="13" t="s">
        <v>266</v>
      </c>
      <c r="C124" s="154">
        <v>1</v>
      </c>
      <c r="D124" s="154">
        <v>1.7243999935761093E-2</v>
      </c>
      <c r="E124" s="154">
        <v>0.27039999932050707</v>
      </c>
      <c r="F124" s="154">
        <v>0.77499999999999991</v>
      </c>
      <c r="G124" s="154">
        <v>0.13</v>
      </c>
      <c r="H124" s="154">
        <v>0.51999999955296516</v>
      </c>
      <c r="I124" s="154">
        <v>0.26791666666666664</v>
      </c>
      <c r="J124" s="154">
        <v>0.43086599990464747</v>
      </c>
      <c r="K124" s="154">
        <v>0.98639215686266668</v>
      </c>
      <c r="L124" s="154">
        <v>0.5</v>
      </c>
      <c r="M124" s="154">
        <v>0.74199999906122682</v>
      </c>
      <c r="N124" s="154">
        <v>0.12099999975413085</v>
      </c>
      <c r="O124" s="154">
        <v>0.76749999999999996</v>
      </c>
      <c r="P124" s="154">
        <v>0.63895999999999997</v>
      </c>
      <c r="Q124" s="154">
        <v>0.42186723783403723</v>
      </c>
      <c r="R124" s="154">
        <v>0.20227272800000001</v>
      </c>
      <c r="S124" s="154">
        <v>0</v>
      </c>
      <c r="T124" s="154">
        <v>3.5420577369549552E-2</v>
      </c>
      <c r="U124" s="154">
        <v>0</v>
      </c>
      <c r="V124" s="154">
        <v>0</v>
      </c>
      <c r="W124" s="154">
        <v>0.32999999999999996</v>
      </c>
      <c r="X124" s="154">
        <v>0</v>
      </c>
      <c r="Y124" s="154">
        <v>3.8620973763485154E-3</v>
      </c>
      <c r="Z124" s="154">
        <v>0.97059999987483025</v>
      </c>
      <c r="AA124" s="157">
        <v>2</v>
      </c>
      <c r="AB124" s="7">
        <f t="shared" si="14"/>
        <v>0.38047089422972236</v>
      </c>
      <c r="AC124" s="7">
        <f t="shared" si="15"/>
        <v>0.45210733313487222</v>
      </c>
      <c r="AD124" s="7">
        <f t="shared" si="16"/>
        <v>0.5080291370415565</v>
      </c>
      <c r="AE124" s="7">
        <f t="shared" si="17"/>
        <v>0.34433675720059781</v>
      </c>
      <c r="AF124" s="7">
        <f t="shared" si="18"/>
        <v>0.21741034954186311</v>
      </c>
      <c r="AG124" s="7">
        <f t="shared" si="19"/>
        <v>0.4273946102270017</v>
      </c>
      <c r="AH124" s="7">
        <f t="shared" si="20"/>
        <v>0.3255188887529406</v>
      </c>
      <c r="AI124" s="7">
        <f t="shared" si="21"/>
        <v>0.39251332844897613</v>
      </c>
    </row>
    <row r="125" spans="1:35">
      <c r="A125" s="10" t="s">
        <v>269</v>
      </c>
      <c r="B125" s="13" t="s">
        <v>268</v>
      </c>
      <c r="C125" s="154">
        <v>0.5</v>
      </c>
      <c r="D125" s="154">
        <v>1.7243999935761093E-2</v>
      </c>
      <c r="E125" s="154">
        <v>5.9199999123811686E-2</v>
      </c>
      <c r="F125" s="154">
        <v>0.5</v>
      </c>
      <c r="G125" s="154">
        <v>0</v>
      </c>
      <c r="H125" s="154">
        <v>0.11679999917745587</v>
      </c>
      <c r="I125" s="154">
        <v>0.28333333333333333</v>
      </c>
      <c r="J125" s="154">
        <v>0.40561599991023539</v>
      </c>
      <c r="K125" s="154">
        <v>1</v>
      </c>
      <c r="L125" s="154">
        <v>0.5</v>
      </c>
      <c r="M125" s="154">
        <v>0.466399999409914</v>
      </c>
      <c r="N125" s="154">
        <v>6.9999999999999993E-2</v>
      </c>
      <c r="O125" s="154">
        <v>7.4999999999999997E-2</v>
      </c>
      <c r="P125" s="154">
        <v>0.61951999999999996</v>
      </c>
      <c r="Q125" s="154">
        <v>0.27732729623600927</v>
      </c>
      <c r="R125" s="154">
        <v>4.9275362000000003E-2</v>
      </c>
      <c r="S125" s="154">
        <v>1.097542265867109E-2</v>
      </c>
      <c r="T125" s="154">
        <v>6.5502972543688247E-3</v>
      </c>
      <c r="U125" s="154">
        <v>0</v>
      </c>
      <c r="V125" s="158">
        <v>0.2</v>
      </c>
      <c r="W125" s="154">
        <v>0</v>
      </c>
      <c r="X125" s="154">
        <v>0</v>
      </c>
      <c r="Y125" s="154">
        <v>3.8620973763485154E-3</v>
      </c>
      <c r="Z125" s="154">
        <v>0.5</v>
      </c>
      <c r="AA125" s="157">
        <v>4</v>
      </c>
      <c r="AB125" s="7">
        <f t="shared" si="14"/>
        <v>0.23587932526732955</v>
      </c>
      <c r="AC125" s="7">
        <f t="shared" si="15"/>
        <v>0.19887399970617139</v>
      </c>
      <c r="AD125" s="7">
        <f t="shared" si="16"/>
        <v>0.45422488877558043</v>
      </c>
      <c r="AE125" s="7">
        <f t="shared" si="17"/>
        <v>0.1731080630248415</v>
      </c>
      <c r="AF125" s="7">
        <f t="shared" si="18"/>
        <v>0.11731034956272475</v>
      </c>
      <c r="AG125" s="7">
        <f t="shared" si="19"/>
        <v>0.21238564363440907</v>
      </c>
      <c r="AH125" s="7">
        <f t="shared" si="20"/>
        <v>0.24663949132384241</v>
      </c>
      <c r="AI125" s="7">
        <f t="shared" si="21"/>
        <v>0.25497959863194092</v>
      </c>
    </row>
    <row r="126" spans="1:35">
      <c r="A126" s="10" t="s">
        <v>271</v>
      </c>
      <c r="B126" s="13" t="s">
        <v>270</v>
      </c>
      <c r="C126" s="154">
        <v>0.7247233353884095</v>
      </c>
      <c r="D126" s="154">
        <v>0.52091999805942168</v>
      </c>
      <c r="E126" s="154">
        <v>0.22239999927580356</v>
      </c>
      <c r="F126" s="154">
        <v>0.44999999999999996</v>
      </c>
      <c r="G126" s="154">
        <v>7.5999999999999998E-2</v>
      </c>
      <c r="H126" s="154">
        <v>0.33759999938309193</v>
      </c>
      <c r="I126" s="154">
        <v>0.70741666666666669</v>
      </c>
      <c r="J126" s="154">
        <v>0.44076399990245707</v>
      </c>
      <c r="K126" s="154">
        <v>0.86602764707050672</v>
      </c>
      <c r="L126" s="154">
        <v>0.5</v>
      </c>
      <c r="M126" s="154">
        <v>0.66779999915510413</v>
      </c>
      <c r="N126" s="154">
        <v>0.2239999994635582</v>
      </c>
      <c r="O126" s="154">
        <v>0.78249999999999997</v>
      </c>
      <c r="P126" s="154">
        <v>0.91480000000000006</v>
      </c>
      <c r="Q126" s="154">
        <v>0.33119781335935161</v>
      </c>
      <c r="R126" s="154">
        <v>0.28184281799999999</v>
      </c>
      <c r="S126" s="154">
        <v>1.9831854692611123E-3</v>
      </c>
      <c r="T126" s="154">
        <v>7.2238892897897491E-2</v>
      </c>
      <c r="U126" s="154">
        <v>9.5991834659469189E-3</v>
      </c>
      <c r="V126" s="154">
        <v>8.0356733011789E-2</v>
      </c>
      <c r="W126" s="154">
        <v>3.0000000000000027E-2</v>
      </c>
      <c r="X126" s="154">
        <v>0.96</v>
      </c>
      <c r="Y126" s="154">
        <v>3.3609679587721264E-2</v>
      </c>
      <c r="Z126" s="154">
        <v>0.34940799939408906</v>
      </c>
      <c r="AA126" s="157">
        <v>2</v>
      </c>
      <c r="AB126" s="7">
        <f t="shared" si="14"/>
        <v>0.39938283123129464</v>
      </c>
      <c r="AC126" s="7">
        <f t="shared" si="15"/>
        <v>0.3886072220177878</v>
      </c>
      <c r="AD126" s="7">
        <f t="shared" si="16"/>
        <v>0.56766805204304882</v>
      </c>
      <c r="AE126" s="7">
        <f t="shared" si="17"/>
        <v>0.39742711828775162</v>
      </c>
      <c r="AF126" s="7">
        <f t="shared" si="18"/>
        <v>0.24382893257659102</v>
      </c>
      <c r="AG126" s="7">
        <f t="shared" si="19"/>
        <v>0.39107685367874939</v>
      </c>
      <c r="AH126" s="7">
        <f t="shared" si="20"/>
        <v>0.4457813238880135</v>
      </c>
      <c r="AI126" s="7">
        <f t="shared" si="21"/>
        <v>0.34224405857503498</v>
      </c>
    </row>
    <row r="127" spans="1:35">
      <c r="A127" s="10" t="s">
        <v>273</v>
      </c>
      <c r="B127" s="13" t="s">
        <v>272</v>
      </c>
      <c r="C127" s="154">
        <v>7.2339473684210509E-2</v>
      </c>
      <c r="D127" s="154">
        <v>3.4280000000000001E-3</v>
      </c>
      <c r="E127" s="154">
        <v>0.5487999995797872</v>
      </c>
      <c r="F127" s="154">
        <v>0.27500000000000002</v>
      </c>
      <c r="G127" s="154">
        <v>0.25866666666666666</v>
      </c>
      <c r="H127" s="154">
        <v>0.83679999984800812</v>
      </c>
      <c r="I127" s="154">
        <v>0.46758333333333335</v>
      </c>
      <c r="J127" s="154">
        <v>0.63003799986056985</v>
      </c>
      <c r="K127" s="154">
        <v>1</v>
      </c>
      <c r="L127" s="154">
        <v>0.9</v>
      </c>
      <c r="M127" s="154">
        <v>0.34979999955743551</v>
      </c>
      <c r="N127" s="154">
        <v>0.44719999961555007</v>
      </c>
      <c r="O127" s="154">
        <v>0.40749999999999997</v>
      </c>
      <c r="P127" s="154">
        <v>0.98543999999999998</v>
      </c>
      <c r="Q127" s="154">
        <v>0.78042630158260551</v>
      </c>
      <c r="R127" s="154">
        <v>0.94846382600000001</v>
      </c>
      <c r="S127" s="154">
        <v>0.72671984947517376</v>
      </c>
      <c r="T127" s="154">
        <v>0.69840056199959732</v>
      </c>
      <c r="U127" s="154">
        <v>3.1629364680636235E-2</v>
      </c>
      <c r="V127" s="154">
        <v>0.117911485471342</v>
      </c>
      <c r="W127" s="154">
        <v>0.88300000000000001</v>
      </c>
      <c r="X127" s="154">
        <v>1</v>
      </c>
      <c r="Y127" s="154">
        <v>1.9074747577507059E-2</v>
      </c>
      <c r="Z127" s="154">
        <v>0.80051199981421228</v>
      </c>
      <c r="AA127" s="157">
        <v>1</v>
      </c>
      <c r="AB127" s="7">
        <f t="shared" si="14"/>
        <v>0.54953056703110981</v>
      </c>
      <c r="AC127" s="7">
        <f t="shared" si="15"/>
        <v>0.33250568996311208</v>
      </c>
      <c r="AD127" s="7">
        <f t="shared" si="16"/>
        <v>0.63243688872781478</v>
      </c>
      <c r="AE127" s="7">
        <f t="shared" si="17"/>
        <v>0.75782508984289609</v>
      </c>
      <c r="AF127" s="7">
        <f t="shared" si="18"/>
        <v>0.47535459959061627</v>
      </c>
      <c r="AG127" s="7">
        <f t="shared" si="19"/>
        <v>0.44495452725285412</v>
      </c>
      <c r="AH127" s="7">
        <f t="shared" si="20"/>
        <v>0.54139066676059988</v>
      </c>
      <c r="AI127" s="7">
        <f t="shared" si="21"/>
        <v>0.71860447710425801</v>
      </c>
    </row>
    <row r="128" spans="1:35">
      <c r="A128" s="10" t="s">
        <v>275</v>
      </c>
      <c r="B128" s="13" t="s">
        <v>274</v>
      </c>
      <c r="C128" s="154">
        <v>0.37213686528497414</v>
      </c>
      <c r="D128" s="154">
        <v>2.8450000000000003E-2</v>
      </c>
      <c r="E128" s="154">
        <v>0.31839999936521057</v>
      </c>
      <c r="F128" s="154">
        <v>0.25</v>
      </c>
      <c r="G128" s="154">
        <v>0.252</v>
      </c>
      <c r="H128" s="154">
        <v>0.22239999927580356</v>
      </c>
      <c r="I128" s="154">
        <v>0.71158333333333335</v>
      </c>
      <c r="J128" s="154">
        <v>0.67427599985077991</v>
      </c>
      <c r="K128" s="154">
        <v>0.74693986174442095</v>
      </c>
      <c r="L128" s="154">
        <v>0.5</v>
      </c>
      <c r="M128" s="154">
        <v>1.0599999986588955E-2</v>
      </c>
      <c r="N128" s="154">
        <v>0.84359999768435956</v>
      </c>
      <c r="O128" s="154">
        <v>0.44999999999999996</v>
      </c>
      <c r="P128" s="154">
        <v>0.93144000000000005</v>
      </c>
      <c r="Q128" s="154">
        <v>0.51814680865541263</v>
      </c>
      <c r="R128" s="154">
        <v>0.62508474599999997</v>
      </c>
      <c r="S128" s="154">
        <v>0.10262967345828759</v>
      </c>
      <c r="T128" s="154">
        <v>0.14809522975268516</v>
      </c>
      <c r="U128" s="154">
        <v>7.2616102553006254E-2</v>
      </c>
      <c r="V128" s="154">
        <v>0.25779434714865301</v>
      </c>
      <c r="W128" s="154">
        <v>0.87</v>
      </c>
      <c r="X128" s="154">
        <v>0.42</v>
      </c>
      <c r="Y128" s="154">
        <v>1.1476312890194639E-2</v>
      </c>
      <c r="Z128" s="154">
        <v>0.8933499963151319</v>
      </c>
      <c r="AA128" s="157">
        <v>1</v>
      </c>
      <c r="AB128" s="7">
        <f t="shared" si="14"/>
        <v>0.42629246972078505</v>
      </c>
      <c r="AC128" s="7">
        <f t="shared" si="15"/>
        <v>0.24056447732099806</v>
      </c>
      <c r="AD128" s="7">
        <f t="shared" si="16"/>
        <v>0.58116653209991387</v>
      </c>
      <c r="AE128" s="7">
        <f t="shared" si="17"/>
        <v>0.46256607631106422</v>
      </c>
      <c r="AF128" s="7">
        <f t="shared" si="18"/>
        <v>0.42087279315116427</v>
      </c>
      <c r="AG128" s="7">
        <f t="shared" si="19"/>
        <v>0.42921081778461201</v>
      </c>
      <c r="AH128" s="7">
        <f t="shared" si="20"/>
        <v>0.39672666852882688</v>
      </c>
      <c r="AI128" s="7">
        <f t="shared" si="21"/>
        <v>0.46626364941298198</v>
      </c>
    </row>
    <row r="129" spans="1:35">
      <c r="A129" s="10" t="s">
        <v>277</v>
      </c>
      <c r="B129" s="13" t="s">
        <v>276</v>
      </c>
      <c r="C129" s="154">
        <v>0.64910205128205134</v>
      </c>
      <c r="D129" s="154">
        <v>2.0291999924406411E-2</v>
      </c>
      <c r="E129" s="154">
        <v>0.11679999917745587</v>
      </c>
      <c r="F129" s="154">
        <v>0.375</v>
      </c>
      <c r="G129" s="154">
        <v>1.4E-2</v>
      </c>
      <c r="H129" s="154">
        <v>0.68319999970495693</v>
      </c>
      <c r="I129" s="154">
        <v>0.81700000000000006</v>
      </c>
      <c r="J129" s="154">
        <v>0.63205799986012279</v>
      </c>
      <c r="K129" s="154">
        <v>0.99952291666666671</v>
      </c>
      <c r="L129" s="154">
        <v>0.06</v>
      </c>
      <c r="M129" s="154">
        <v>0.63599999919533723</v>
      </c>
      <c r="N129" s="154">
        <v>0.35639999940991396</v>
      </c>
      <c r="O129" s="154">
        <v>0.40749999999999997</v>
      </c>
      <c r="P129" s="154">
        <v>0.85887999999999998</v>
      </c>
      <c r="Q129" s="154">
        <v>0.52853915988460298</v>
      </c>
      <c r="R129" s="154">
        <v>0.82665021599999999</v>
      </c>
      <c r="S129" s="154">
        <v>0.15067138223065576</v>
      </c>
      <c r="T129" s="154">
        <v>0.15914293342318764</v>
      </c>
      <c r="U129" s="154">
        <v>3.3172498624044629E-3</v>
      </c>
      <c r="V129" s="154">
        <v>2.5929763944944E-2</v>
      </c>
      <c r="W129" s="154">
        <v>0.65999999999999992</v>
      </c>
      <c r="X129" s="154">
        <v>0.94</v>
      </c>
      <c r="Y129" s="154">
        <v>7.2878329628684908E-3</v>
      </c>
      <c r="Z129" s="154">
        <v>0.89247999794623634</v>
      </c>
      <c r="AA129" s="157">
        <v>2</v>
      </c>
      <c r="AB129" s="7">
        <f t="shared" si="14"/>
        <v>0.45082389589482524</v>
      </c>
      <c r="AC129" s="7">
        <f t="shared" si="15"/>
        <v>0.3097323416814784</v>
      </c>
      <c r="AD129" s="7">
        <f t="shared" si="16"/>
        <v>0.58349681918867347</v>
      </c>
      <c r="AE129" s="7">
        <f t="shared" si="17"/>
        <v>0.488563948589741</v>
      </c>
      <c r="AF129" s="7">
        <f t="shared" si="18"/>
        <v>0.42150247411940889</v>
      </c>
      <c r="AG129" s="7">
        <f t="shared" si="19"/>
        <v>0.42287303890081379</v>
      </c>
      <c r="AH129" s="7">
        <f t="shared" si="20"/>
        <v>0.46336790478907797</v>
      </c>
      <c r="AI129" s="7">
        <f t="shared" si="21"/>
        <v>0.47393416804446398</v>
      </c>
    </row>
    <row r="130" spans="1:35">
      <c r="A130" s="10" t="s">
        <v>279</v>
      </c>
      <c r="B130" s="13" t="s">
        <v>278</v>
      </c>
      <c r="C130" s="154">
        <v>0.3058360316494218</v>
      </c>
      <c r="D130" s="154">
        <v>0.5</v>
      </c>
      <c r="E130" s="154">
        <v>0.12</v>
      </c>
      <c r="F130" s="154">
        <v>0.125</v>
      </c>
      <c r="G130" s="154">
        <v>1.4E-2</v>
      </c>
      <c r="H130" s="154">
        <v>0.5</v>
      </c>
      <c r="I130" s="154">
        <v>0.44466666666666665</v>
      </c>
      <c r="J130" s="154">
        <v>0.9</v>
      </c>
      <c r="K130" s="154">
        <v>1</v>
      </c>
      <c r="L130" s="154">
        <v>0.46</v>
      </c>
      <c r="M130" s="154">
        <v>1</v>
      </c>
      <c r="N130" s="154">
        <v>0.3</v>
      </c>
      <c r="O130" s="154">
        <v>0.76749999999999996</v>
      </c>
      <c r="P130" s="154">
        <v>0.85887999999999998</v>
      </c>
      <c r="Q130" s="154">
        <v>0.52853915988460298</v>
      </c>
      <c r="R130" s="154">
        <v>0.32410533400000002</v>
      </c>
      <c r="S130" s="154">
        <v>0.15067138223065576</v>
      </c>
      <c r="T130" s="154">
        <v>0.15914293342318764</v>
      </c>
      <c r="U130" s="154">
        <v>0.75</v>
      </c>
      <c r="V130" s="154">
        <v>0.41984947043494902</v>
      </c>
      <c r="W130" s="154">
        <v>9.9999999999988987E-4</v>
      </c>
      <c r="X130" s="154">
        <v>0</v>
      </c>
      <c r="Y130" s="154">
        <v>7.2878329628684908E-3</v>
      </c>
      <c r="Z130" s="154">
        <v>0.5</v>
      </c>
      <c r="AA130" s="157">
        <v>1</v>
      </c>
      <c r="AB130" s="7">
        <f t="shared" si="14"/>
        <v>0.42235328380218123</v>
      </c>
      <c r="AC130" s="7">
        <f t="shared" si="15"/>
        <v>0.26080600527490361</v>
      </c>
      <c r="AD130" s="7">
        <f t="shared" si="16"/>
        <v>0.68411111111111111</v>
      </c>
      <c r="AE130" s="7">
        <f t="shared" si="17"/>
        <v>0.4648064682564077</v>
      </c>
      <c r="AF130" s="7">
        <f t="shared" si="18"/>
        <v>0.2796895505663029</v>
      </c>
      <c r="AG130" s="7">
        <f t="shared" si="19"/>
        <v>0.35393287391988409</v>
      </c>
      <c r="AH130" s="7">
        <f t="shared" si="20"/>
        <v>0.48260009474062276</v>
      </c>
      <c r="AI130" s="7">
        <f t="shared" si="21"/>
        <v>0.43461368221796515</v>
      </c>
    </row>
    <row r="131" spans="1:35">
      <c r="A131" s="10" t="s">
        <v>281</v>
      </c>
      <c r="B131" s="13" t="s">
        <v>280</v>
      </c>
      <c r="C131" s="154">
        <v>0.50508637812002122</v>
      </c>
      <c r="D131" s="154">
        <v>4.7859999999999993E-2</v>
      </c>
      <c r="E131" s="154">
        <v>0.1551999992132187</v>
      </c>
      <c r="F131" s="154">
        <v>0.44999999999999996</v>
      </c>
      <c r="G131" s="154">
        <v>0.22466666666666665</v>
      </c>
      <c r="H131" s="154">
        <v>0.7023999997228384</v>
      </c>
      <c r="I131" s="154">
        <v>0.40658333333333335</v>
      </c>
      <c r="J131" s="154">
        <v>0.83102799981608999</v>
      </c>
      <c r="K131" s="154">
        <v>0.70967888310324967</v>
      </c>
      <c r="L131" s="154">
        <v>0.5</v>
      </c>
      <c r="M131" s="154">
        <v>5.2999999932944776E-2</v>
      </c>
      <c r="N131" s="154">
        <v>1</v>
      </c>
      <c r="O131" s="154">
        <v>0.44999999999999996</v>
      </c>
      <c r="P131" s="154">
        <v>0.96479999999999999</v>
      </c>
      <c r="Q131" s="154">
        <v>0.41955059392944005</v>
      </c>
      <c r="R131" s="154">
        <v>0.66535432999999999</v>
      </c>
      <c r="S131" s="154">
        <v>0.13879903281928319</v>
      </c>
      <c r="T131" s="154">
        <v>0.32304285232228575</v>
      </c>
      <c r="U131" s="154">
        <v>0</v>
      </c>
      <c r="V131" s="154">
        <v>0</v>
      </c>
      <c r="W131" s="154">
        <v>0.56400000000000006</v>
      </c>
      <c r="X131" s="154">
        <v>1</v>
      </c>
      <c r="Y131" s="154">
        <v>9.4175095919079174E-2</v>
      </c>
      <c r="Z131" s="154">
        <v>0.48617999900132414</v>
      </c>
      <c r="AA131" s="157">
        <v>1</v>
      </c>
      <c r="AB131" s="7">
        <f t="shared" si="14"/>
        <v>0.44547521516249072</v>
      </c>
      <c r="AC131" s="7">
        <f t="shared" si="15"/>
        <v>0.34753550728712418</v>
      </c>
      <c r="AD131" s="7">
        <f t="shared" si="16"/>
        <v>0.58338170269760303</v>
      </c>
      <c r="AE131" s="7">
        <f t="shared" si="17"/>
        <v>0.49359113484516809</v>
      </c>
      <c r="AF131" s="7">
        <f t="shared" si="18"/>
        <v>0.35739251582006726</v>
      </c>
      <c r="AG131" s="7">
        <f t="shared" si="19"/>
        <v>0.40391101526360373</v>
      </c>
      <c r="AH131" s="7">
        <f t="shared" si="20"/>
        <v>0.41625929980403431</v>
      </c>
      <c r="AI131" s="7">
        <f t="shared" si="21"/>
        <v>0.55164538804850538</v>
      </c>
    </row>
    <row r="132" spans="1:35">
      <c r="A132" s="10" t="s">
        <v>283</v>
      </c>
      <c r="B132" s="13" t="s">
        <v>282</v>
      </c>
      <c r="C132" s="154">
        <v>3.2364950495049526E-2</v>
      </c>
      <c r="D132" s="154">
        <v>0</v>
      </c>
      <c r="E132" s="154">
        <v>3.9999999105930328E-2</v>
      </c>
      <c r="F132" s="154">
        <v>0.42500000000000004</v>
      </c>
      <c r="G132" s="154">
        <v>0</v>
      </c>
      <c r="H132" s="154">
        <v>3.9999999105930328E-2</v>
      </c>
      <c r="I132" s="154">
        <v>0.26374999999999998</v>
      </c>
      <c r="J132" s="154">
        <v>0.17816399996057153</v>
      </c>
      <c r="K132" s="154">
        <v>0.445976192175774</v>
      </c>
      <c r="L132" s="154">
        <v>0.06</v>
      </c>
      <c r="M132" s="154">
        <v>1</v>
      </c>
      <c r="N132" s="154">
        <v>0</v>
      </c>
      <c r="O132" s="154">
        <v>6.7499999999999991E-2</v>
      </c>
      <c r="P132" s="154">
        <v>0.68032000000000004</v>
      </c>
      <c r="Q132" s="154">
        <v>0.15630594978183665</v>
      </c>
      <c r="R132" s="154">
        <v>0.13114754000000001</v>
      </c>
      <c r="S132" s="154">
        <v>0</v>
      </c>
      <c r="T132" s="154">
        <v>3.6862825968309678E-3</v>
      </c>
      <c r="U132" s="154">
        <v>0.74871754482898178</v>
      </c>
      <c r="V132" s="154">
        <v>0.73900016982005901</v>
      </c>
      <c r="W132" s="154">
        <v>0</v>
      </c>
      <c r="X132" s="154">
        <v>0.19</v>
      </c>
      <c r="Y132" s="154">
        <v>0.13329383886255924</v>
      </c>
      <c r="Z132" s="154">
        <v>0.27999999597668646</v>
      </c>
      <c r="AA132" s="157">
        <v>5</v>
      </c>
      <c r="AB132" s="7">
        <f t="shared" si="14"/>
        <v>0.23396776927959209</v>
      </c>
      <c r="AC132" s="7">
        <f t="shared" si="15"/>
        <v>8.956082478448503E-2</v>
      </c>
      <c r="AD132" s="7">
        <f t="shared" si="16"/>
        <v>0.32464836535605762</v>
      </c>
      <c r="AE132" s="7">
        <f t="shared" si="17"/>
        <v>0.17315996206311127</v>
      </c>
      <c r="AF132" s="7">
        <f t="shared" si="18"/>
        <v>0.34850192491471438</v>
      </c>
      <c r="AG132" s="7">
        <f t="shared" si="19"/>
        <v>0.2068637637985101</v>
      </c>
      <c r="AH132" s="7">
        <f t="shared" si="20"/>
        <v>0.34083157397303521</v>
      </c>
      <c r="AI132" s="7">
        <f t="shared" si="21"/>
        <v>0.11432807046105038</v>
      </c>
    </row>
    <row r="133" spans="1:35">
      <c r="A133" s="10" t="s">
        <v>285</v>
      </c>
      <c r="B133" s="13" t="s">
        <v>284</v>
      </c>
      <c r="C133" s="154">
        <v>1</v>
      </c>
      <c r="D133" s="154">
        <v>1.4539999999999999E-2</v>
      </c>
      <c r="E133" s="154">
        <v>3.9999999105930328E-2</v>
      </c>
      <c r="F133" s="154">
        <v>9.9999999999999978E-2</v>
      </c>
      <c r="G133" s="154">
        <v>0</v>
      </c>
      <c r="H133" s="154">
        <v>0</v>
      </c>
      <c r="I133" s="154">
        <v>0.13616666666666666</v>
      </c>
      <c r="J133" s="154">
        <v>0.13453199997022749</v>
      </c>
      <c r="K133" s="154">
        <v>0.46826183982147285</v>
      </c>
      <c r="L133" s="154">
        <v>0.12</v>
      </c>
      <c r="M133" s="154">
        <v>0.4451999994367361</v>
      </c>
      <c r="N133" s="154">
        <v>0</v>
      </c>
      <c r="O133" s="154">
        <v>0.85</v>
      </c>
      <c r="P133" s="154">
        <v>0.37448000000000004</v>
      </c>
      <c r="Q133" s="154">
        <v>0.16109658393263859</v>
      </c>
      <c r="R133" s="154">
        <v>7.1258907999999996E-2</v>
      </c>
      <c r="S133" s="154">
        <v>0</v>
      </c>
      <c r="T133" s="154">
        <v>6.869097814094758E-3</v>
      </c>
      <c r="U133" s="154">
        <v>3.0978471862597327E-2</v>
      </c>
      <c r="V133" s="154">
        <v>0.14685605728470399</v>
      </c>
      <c r="W133" s="154">
        <v>0</v>
      </c>
      <c r="X133" s="154">
        <v>0.62</v>
      </c>
      <c r="Y133" s="154">
        <v>3.9221545702439208E-2</v>
      </c>
      <c r="Z133" s="154">
        <v>0.36745599941089746</v>
      </c>
      <c r="AA133" s="157">
        <v>5</v>
      </c>
      <c r="AB133" s="7">
        <f t="shared" si="14"/>
        <v>0.21362154870868352</v>
      </c>
      <c r="AC133" s="7">
        <f t="shared" si="15"/>
        <v>0.1924233331843217</v>
      </c>
      <c r="AD133" s="7">
        <f t="shared" si="16"/>
        <v>0.21736008431585052</v>
      </c>
      <c r="AE133" s="7">
        <f t="shared" si="17"/>
        <v>0.24395076495778889</v>
      </c>
      <c r="AF133" s="7">
        <f t="shared" si="18"/>
        <v>0.20075201237677298</v>
      </c>
      <c r="AG133" s="7">
        <f t="shared" si="19"/>
        <v>0.26084728802574481</v>
      </c>
      <c r="AH133" s="7">
        <f t="shared" si="20"/>
        <v>0.23367378401139613</v>
      </c>
      <c r="AI133" s="7">
        <f t="shared" si="21"/>
        <v>0.11270458677902274</v>
      </c>
    </row>
    <row r="134" spans="1:35">
      <c r="A134" s="10" t="s">
        <v>287</v>
      </c>
      <c r="B134" s="13" t="s">
        <v>286</v>
      </c>
      <c r="C134" s="154">
        <v>0.24933190490167303</v>
      </c>
      <c r="D134" s="154">
        <v>6.5510000000000004E-3</v>
      </c>
      <c r="E134" s="154">
        <v>0.18399999924004073</v>
      </c>
      <c r="F134" s="154">
        <v>0.25</v>
      </c>
      <c r="G134" s="154">
        <v>6.8000000000000005E-2</v>
      </c>
      <c r="H134" s="154">
        <v>0.50079999953508381</v>
      </c>
      <c r="I134" s="154">
        <v>0.49525000000000002</v>
      </c>
      <c r="J134" s="154">
        <v>0.43409799990393216</v>
      </c>
      <c r="K134" s="154">
        <v>0.94622105263150003</v>
      </c>
      <c r="L134" s="154">
        <v>0.08</v>
      </c>
      <c r="M134" s="154">
        <v>0.42399999946355821</v>
      </c>
      <c r="N134" s="154">
        <v>6.4799999892711638E-2</v>
      </c>
      <c r="O134" s="154">
        <v>0.22499999999999998</v>
      </c>
      <c r="P134" s="154">
        <v>0.92759999999999998</v>
      </c>
      <c r="Q134" s="154">
        <v>0.29567359869211918</v>
      </c>
      <c r="R134" s="154">
        <v>0.27060653200000001</v>
      </c>
      <c r="S134" s="154">
        <v>0.11893083873068008</v>
      </c>
      <c r="T134" s="154">
        <v>8.6426016225701077E-2</v>
      </c>
      <c r="U134" s="154">
        <v>6.150532955580687E-2</v>
      </c>
      <c r="V134" s="154">
        <v>2.08678450589668E-2</v>
      </c>
      <c r="W134" s="154">
        <v>0.27900000000000003</v>
      </c>
      <c r="X134" s="154">
        <v>0.48</v>
      </c>
      <c r="Y134" s="154">
        <v>5.0004167013917827E-2</v>
      </c>
      <c r="Z134" s="154">
        <v>0.8871999998390675</v>
      </c>
      <c r="AA134" s="157">
        <v>2</v>
      </c>
      <c r="AB134" s="7">
        <f t="shared" si="14"/>
        <v>0.30857776177853163</v>
      </c>
      <c r="AC134" s="7">
        <f t="shared" si="15"/>
        <v>0.20978048394613294</v>
      </c>
      <c r="AD134" s="7">
        <f t="shared" si="16"/>
        <v>0.40739484198195036</v>
      </c>
      <c r="AE134" s="7">
        <f t="shared" si="17"/>
        <v>0.32070616427475007</v>
      </c>
      <c r="AF134" s="7">
        <f t="shared" si="18"/>
        <v>0.29642955691129319</v>
      </c>
      <c r="AG134" s="7">
        <f t="shared" si="19"/>
        <v>0.21785532594126641</v>
      </c>
      <c r="AH134" s="7">
        <f t="shared" si="20"/>
        <v>0.37413863144402276</v>
      </c>
      <c r="AI134" s="7">
        <f t="shared" si="21"/>
        <v>0.3463201110361927</v>
      </c>
    </row>
    <row r="135" spans="1:35">
      <c r="A135" s="10" t="s">
        <v>289</v>
      </c>
      <c r="B135" s="13" t="s">
        <v>288</v>
      </c>
      <c r="C135" s="154">
        <v>2.9723684210526274E-2</v>
      </c>
      <c r="D135" s="154">
        <v>7.0250000000000007E-2</v>
      </c>
      <c r="E135" s="154">
        <v>0.53919999957084652</v>
      </c>
      <c r="F135" s="154">
        <v>0.4</v>
      </c>
      <c r="G135" s="154">
        <v>0.81933333333333336</v>
      </c>
      <c r="H135" s="154">
        <v>0.91359999991953367</v>
      </c>
      <c r="I135" s="154">
        <v>0.63950000000000007</v>
      </c>
      <c r="J135" s="154">
        <v>0.84213799981363113</v>
      </c>
      <c r="K135" s="154">
        <v>0.9992782722693333</v>
      </c>
      <c r="L135" s="154">
        <v>0.06</v>
      </c>
      <c r="M135" s="154">
        <v>8.4799999892711642E-2</v>
      </c>
      <c r="N135" s="154">
        <v>1</v>
      </c>
      <c r="O135" s="154">
        <v>0.20749999999999999</v>
      </c>
      <c r="P135" s="154">
        <v>0.99287999999999998</v>
      </c>
      <c r="Q135" s="154">
        <v>0.71309190151989532</v>
      </c>
      <c r="R135" s="154">
        <v>1</v>
      </c>
      <c r="S135" s="154">
        <v>0.32969012872803816</v>
      </c>
      <c r="T135" s="154">
        <v>1</v>
      </c>
      <c r="U135" s="154">
        <v>0</v>
      </c>
      <c r="V135" s="154">
        <v>0</v>
      </c>
      <c r="W135" s="154">
        <v>0.90700000000000003</v>
      </c>
      <c r="X135" s="154">
        <v>0.55000000000000004</v>
      </c>
      <c r="Y135" s="154">
        <v>8.2892555459066868E-3</v>
      </c>
      <c r="Z135" s="154">
        <v>0.8017599998153746</v>
      </c>
      <c r="AA135" s="157">
        <v>1</v>
      </c>
      <c r="AB135" s="7">
        <f t="shared" si="14"/>
        <v>0.53783477394246382</v>
      </c>
      <c r="AC135" s="7">
        <f t="shared" si="15"/>
        <v>0.4620178361723733</v>
      </c>
      <c r="AD135" s="7">
        <f t="shared" si="16"/>
        <v>0.60428604532927932</v>
      </c>
      <c r="AE135" s="7">
        <f t="shared" si="17"/>
        <v>0.70719367170798897</v>
      </c>
      <c r="AF135" s="7">
        <f t="shared" si="18"/>
        <v>0.37784154256021357</v>
      </c>
      <c r="AG135" s="7">
        <f t="shared" si="19"/>
        <v>0.36133477108404816</v>
      </c>
      <c r="AH135" s="7">
        <f t="shared" si="20"/>
        <v>0.49898349573145434</v>
      </c>
      <c r="AI135" s="7">
        <f t="shared" si="21"/>
        <v>0.86086169554660152</v>
      </c>
    </row>
    <row r="136" spans="1:35">
      <c r="A136" s="10" t="s">
        <v>291</v>
      </c>
      <c r="B136" s="13" t="s">
        <v>290</v>
      </c>
      <c r="C136" s="154">
        <v>1</v>
      </c>
      <c r="D136" s="154">
        <v>3.6019999999999996E-2</v>
      </c>
      <c r="E136" s="154">
        <v>0.44319999948143962</v>
      </c>
      <c r="F136" s="154">
        <v>0.30000000000000004</v>
      </c>
      <c r="G136" s="154">
        <v>0.37333333333333335</v>
      </c>
      <c r="H136" s="154">
        <v>0.69279999971389772</v>
      </c>
      <c r="I136" s="154">
        <v>0.42316666666666669</v>
      </c>
      <c r="J136" s="154">
        <v>0.5142919998861849</v>
      </c>
      <c r="K136" s="154">
        <v>0.97788013333333335</v>
      </c>
      <c r="L136" s="154">
        <v>0.22</v>
      </c>
      <c r="M136" s="154">
        <v>0.12719999983906746</v>
      </c>
      <c r="N136" s="154">
        <v>0.93599999919533727</v>
      </c>
      <c r="O136" s="154">
        <v>0.20749999999999999</v>
      </c>
      <c r="P136" s="154">
        <v>0.90400000000000003</v>
      </c>
      <c r="Q136" s="154">
        <v>0.78015516011893871</v>
      </c>
      <c r="R136" s="154">
        <v>0.96913220799999999</v>
      </c>
      <c r="S136" s="154">
        <v>4.9074339609839639E-2</v>
      </c>
      <c r="T136" s="154">
        <v>1</v>
      </c>
      <c r="U136" s="154">
        <v>1.4878801093305617E-2</v>
      </c>
      <c r="V136" s="154">
        <v>6.0776866111679401E-2</v>
      </c>
      <c r="W136" s="154">
        <v>0.53200000000000003</v>
      </c>
      <c r="X136" s="154">
        <v>0</v>
      </c>
      <c r="Y136" s="154">
        <v>2.9645245232056392E-2</v>
      </c>
      <c r="Z136" s="154">
        <v>0.85</v>
      </c>
      <c r="AA136" s="157">
        <v>1</v>
      </c>
      <c r="AB136" s="7">
        <f t="shared" si="14"/>
        <v>0.47671061465062831</v>
      </c>
      <c r="AC136" s="7">
        <f t="shared" si="15"/>
        <v>0.47422555542144512</v>
      </c>
      <c r="AD136" s="7">
        <f t="shared" si="16"/>
        <v>0.53308979982009841</v>
      </c>
      <c r="AE136" s="7">
        <f t="shared" si="17"/>
        <v>0.65164361795479631</v>
      </c>
      <c r="AF136" s="7">
        <f t="shared" si="18"/>
        <v>0.24788348540617355</v>
      </c>
      <c r="AG136" s="7">
        <f t="shared" si="19"/>
        <v>0.41070254677689205</v>
      </c>
      <c r="AH136" s="7">
        <f t="shared" si="20"/>
        <v>0.32385517097556721</v>
      </c>
      <c r="AI136" s="7">
        <f t="shared" si="21"/>
        <v>0.8050058819738245</v>
      </c>
    </row>
    <row r="137" spans="1:35">
      <c r="A137" s="10" t="s">
        <v>293</v>
      </c>
      <c r="B137" s="13" t="s">
        <v>292</v>
      </c>
      <c r="C137" s="154">
        <v>0.92627742112986045</v>
      </c>
      <c r="D137" s="154">
        <v>8.4633999828025702E-3</v>
      </c>
      <c r="E137" s="154">
        <v>3.9999999105930328E-2</v>
      </c>
      <c r="F137" s="154">
        <v>0.55000000000000004</v>
      </c>
      <c r="G137" s="154">
        <v>0</v>
      </c>
      <c r="H137" s="154">
        <v>3.9999999105930328E-2</v>
      </c>
      <c r="I137" s="154">
        <v>1.5499999999999995E-2</v>
      </c>
      <c r="J137" s="154">
        <v>0.22684599994979798</v>
      </c>
      <c r="K137" s="154">
        <v>0.58098112756492992</v>
      </c>
      <c r="L137" s="154">
        <v>0.1</v>
      </c>
      <c r="M137" s="154">
        <v>0.466399999409914</v>
      </c>
      <c r="N137" s="154">
        <v>0</v>
      </c>
      <c r="O137" s="154">
        <v>6.7499999999999991E-2</v>
      </c>
      <c r="P137" s="154">
        <v>8.3520000000000039E-2</v>
      </c>
      <c r="Q137" s="154">
        <v>0.14976390099525561</v>
      </c>
      <c r="R137" s="154">
        <v>0.12676056399999999</v>
      </c>
      <c r="S137" s="154">
        <v>0</v>
      </c>
      <c r="T137" s="154">
        <v>3.4375067970448363E-3</v>
      </c>
      <c r="U137" s="154">
        <v>4.1550519834411048E-2</v>
      </c>
      <c r="V137" s="154">
        <v>8.6320587824525202E-2</v>
      </c>
      <c r="W137" s="154">
        <v>0</v>
      </c>
      <c r="X137" s="154">
        <v>0.64</v>
      </c>
      <c r="Y137" s="154">
        <v>1.4789010122255817E-2</v>
      </c>
      <c r="Z137" s="154">
        <v>0.24376999892108142</v>
      </c>
      <c r="AA137" s="157">
        <v>5</v>
      </c>
      <c r="AB137" s="7">
        <f t="shared" si="14"/>
        <v>0.18382833478098914</v>
      </c>
      <c r="AC137" s="7">
        <f t="shared" si="15"/>
        <v>0.26079013655408728</v>
      </c>
      <c r="AD137" s="7">
        <f t="shared" si="16"/>
        <v>0.23162118782077365</v>
      </c>
      <c r="AE137" s="7">
        <f t="shared" si="17"/>
        <v>7.1830328632050092E-2</v>
      </c>
      <c r="AF137" s="7">
        <f t="shared" si="18"/>
        <v>0.1710716861170456</v>
      </c>
      <c r="AG137" s="7">
        <f t="shared" ref="AG137:AG168" si="22">AVERAGE(C137,F137,I137,L137,O137,R137,U137,W137,Y137)</f>
        <v>0.20470861278739194</v>
      </c>
      <c r="AH137" s="7">
        <f t="shared" ref="AH137:AH168" si="23">AVERAGE(D137,G137,J137,M137,P137,S137,V137,X137,Z137)</f>
        <v>0.19503555400979122</v>
      </c>
      <c r="AI137" s="7">
        <f t="shared" ref="AI137:AI168" si="24">AVERAGE(E137,H137,K137,N137,Q137,T137)</f>
        <v>0.13569708892818183</v>
      </c>
    </row>
    <row r="138" spans="1:35">
      <c r="A138" s="10" t="s">
        <v>295</v>
      </c>
      <c r="B138" s="13" t="s">
        <v>294</v>
      </c>
      <c r="C138" s="154">
        <v>0.4216333333333333</v>
      </c>
      <c r="D138" s="154">
        <v>0.95226999806500967</v>
      </c>
      <c r="E138" s="154">
        <v>0.1551999992132187</v>
      </c>
      <c r="F138" s="154">
        <v>0.35</v>
      </c>
      <c r="G138" s="154">
        <v>0</v>
      </c>
      <c r="H138" s="154">
        <v>0.30399999611079698</v>
      </c>
      <c r="I138" s="154">
        <v>0.54108333333333336</v>
      </c>
      <c r="J138" s="154">
        <v>0.28623399993665516</v>
      </c>
      <c r="K138" s="154">
        <v>0.5</v>
      </c>
      <c r="L138" s="154">
        <v>0.18</v>
      </c>
      <c r="M138" s="154">
        <v>1</v>
      </c>
      <c r="N138" s="154">
        <v>0.16119999930262566</v>
      </c>
      <c r="O138" s="154">
        <v>7.4999999999999997E-2</v>
      </c>
      <c r="P138" s="154">
        <v>0.68351999999999991</v>
      </c>
      <c r="Q138" s="154">
        <v>0.24246618400842013</v>
      </c>
      <c r="R138" s="154">
        <v>6.2059238000000003E-2</v>
      </c>
      <c r="S138" s="154">
        <v>0</v>
      </c>
      <c r="T138" s="154">
        <v>1.6706202745637971E-2</v>
      </c>
      <c r="U138" s="154">
        <v>1.3777088819041827E-2</v>
      </c>
      <c r="V138" s="154">
        <v>0.18263317430403</v>
      </c>
      <c r="W138" s="154">
        <v>2.0000000000000018E-2</v>
      </c>
      <c r="X138" s="154">
        <v>0</v>
      </c>
      <c r="Y138" s="154">
        <v>0</v>
      </c>
      <c r="Z138" s="154">
        <v>0.58278399961143734</v>
      </c>
      <c r="AA138" s="157">
        <v>4</v>
      </c>
      <c r="AB138" s="7">
        <f t="shared" ref="AB138:AB200" si="25">AVERAGE(C138:Z138)</f>
        <v>0.28044027278264749</v>
      </c>
      <c r="AC138" s="7">
        <f t="shared" ref="AC138:AC200" si="26">AVERAGE(C138:H138)</f>
        <v>0.36385055445372644</v>
      </c>
      <c r="AD138" s="7">
        <f t="shared" ref="AD138:AD200" si="27">AVERAGE(I138:N138)</f>
        <v>0.44475288876210239</v>
      </c>
      <c r="AE138" s="7">
        <f t="shared" ref="AE138:AE200" si="28">AVERAGE(O138:T138)</f>
        <v>0.17995860412567632</v>
      </c>
      <c r="AF138" s="7">
        <f t="shared" ref="AF138:AF200" si="29">AVERAGE(U138:Z138)</f>
        <v>0.13319904378908487</v>
      </c>
      <c r="AG138" s="7">
        <f t="shared" si="22"/>
        <v>0.18483922149841206</v>
      </c>
      <c r="AH138" s="7">
        <f t="shared" si="23"/>
        <v>0.4097156857685702</v>
      </c>
      <c r="AI138" s="7">
        <f t="shared" si="24"/>
        <v>0.22992873023011659</v>
      </c>
    </row>
    <row r="139" spans="1:35">
      <c r="A139" s="10" t="s">
        <v>297</v>
      </c>
      <c r="B139" s="13" t="s">
        <v>296</v>
      </c>
      <c r="C139" s="154">
        <v>1</v>
      </c>
      <c r="D139" s="154">
        <v>0</v>
      </c>
      <c r="E139" s="154">
        <v>0.13599999919533734</v>
      </c>
      <c r="F139" s="154">
        <v>0.5</v>
      </c>
      <c r="G139" s="154">
        <v>0.13666666666666666</v>
      </c>
      <c r="H139" s="154">
        <v>0.56799999959766867</v>
      </c>
      <c r="I139" s="154">
        <v>0.58816666666666662</v>
      </c>
      <c r="J139" s="154">
        <v>0.64054199985824523</v>
      </c>
      <c r="K139" s="154">
        <v>0.22778001670999992</v>
      </c>
      <c r="L139" s="154">
        <v>0.1</v>
      </c>
      <c r="M139" s="154">
        <v>1.0599999986588955E-2</v>
      </c>
      <c r="N139" s="154">
        <v>1</v>
      </c>
      <c r="O139" s="154">
        <v>0.78249999999999997</v>
      </c>
      <c r="P139" s="154">
        <v>0.91256000000000004</v>
      </c>
      <c r="Q139" s="154">
        <v>0.42264132563963552</v>
      </c>
      <c r="R139" s="154">
        <v>0.65042016800000002</v>
      </c>
      <c r="S139" s="154">
        <v>3.733892799823673E-2</v>
      </c>
      <c r="T139" s="154">
        <v>0.27845489362061721</v>
      </c>
      <c r="U139" s="154">
        <v>2.826456720282975E-2</v>
      </c>
      <c r="V139" s="154">
        <v>2.9429240533700302E-2</v>
      </c>
      <c r="W139" s="154">
        <v>0.42399999999999993</v>
      </c>
      <c r="X139" s="154">
        <v>0.47</v>
      </c>
      <c r="Y139" s="154">
        <v>3.6970734744707349E-2</v>
      </c>
      <c r="Z139" s="154">
        <v>0.39868630860726884</v>
      </c>
      <c r="AA139" s="157">
        <v>1</v>
      </c>
      <c r="AB139" s="7">
        <f t="shared" si="25"/>
        <v>0.39079256312617378</v>
      </c>
      <c r="AC139" s="7">
        <f t="shared" si="26"/>
        <v>0.39011111090994549</v>
      </c>
      <c r="AD139" s="7">
        <f t="shared" si="27"/>
        <v>0.42784811387025012</v>
      </c>
      <c r="AE139" s="7">
        <f t="shared" si="28"/>
        <v>0.51398588587641492</v>
      </c>
      <c r="AF139" s="7">
        <f t="shared" si="29"/>
        <v>0.23122514184808438</v>
      </c>
      <c r="AG139" s="7">
        <f t="shared" si="22"/>
        <v>0.45670245962380041</v>
      </c>
      <c r="AH139" s="7">
        <f t="shared" si="23"/>
        <v>0.29286923818341182</v>
      </c>
      <c r="AI139" s="7">
        <f t="shared" si="24"/>
        <v>0.43881270579387643</v>
      </c>
    </row>
    <row r="140" spans="1:35">
      <c r="A140" s="10" t="s">
        <v>299</v>
      </c>
      <c r="B140" s="13" t="s">
        <v>298</v>
      </c>
      <c r="C140" s="154">
        <v>0.40596198751018192</v>
      </c>
      <c r="D140" s="154">
        <v>0.5</v>
      </c>
      <c r="E140" s="154">
        <v>0.24399999812245365</v>
      </c>
      <c r="F140" s="154">
        <v>9.9999999999999978E-2</v>
      </c>
      <c r="G140" s="154">
        <v>2.6666666666666668E-2</v>
      </c>
      <c r="H140" s="154">
        <v>0.25299999814480545</v>
      </c>
      <c r="I140" s="154">
        <v>0.44466666666666665</v>
      </c>
      <c r="J140" s="154">
        <v>0.18604199995882809</v>
      </c>
      <c r="K140" s="154">
        <v>1</v>
      </c>
      <c r="L140" s="154">
        <v>0.06</v>
      </c>
      <c r="M140" s="154">
        <v>1</v>
      </c>
      <c r="N140" s="154">
        <v>0.3</v>
      </c>
      <c r="O140" s="154">
        <v>0.76749999999999996</v>
      </c>
      <c r="P140" s="154">
        <v>0.65999999999999992</v>
      </c>
      <c r="Q140" s="154">
        <v>0.45567316764138877</v>
      </c>
      <c r="R140" s="154">
        <v>0.37696334999999997</v>
      </c>
      <c r="S140" s="154">
        <v>0.46459999989718198</v>
      </c>
      <c r="T140" s="154">
        <v>0.5</v>
      </c>
      <c r="U140" s="154">
        <v>0.19322973000418731</v>
      </c>
      <c r="V140" s="154">
        <v>0.51496675914453205</v>
      </c>
      <c r="W140" s="154">
        <v>5.0000000000000044E-3</v>
      </c>
      <c r="X140" s="154">
        <v>0.5</v>
      </c>
      <c r="Y140" s="154">
        <v>0</v>
      </c>
      <c r="Z140" s="154">
        <v>0.5</v>
      </c>
      <c r="AA140" s="157">
        <v>3</v>
      </c>
      <c r="AB140" s="7">
        <f t="shared" si="25"/>
        <v>0.39409459682320386</v>
      </c>
      <c r="AC140" s="7">
        <f t="shared" si="26"/>
        <v>0.25493810840735126</v>
      </c>
      <c r="AD140" s="7">
        <f t="shared" si="27"/>
        <v>0.49845144443758244</v>
      </c>
      <c r="AE140" s="7">
        <f t="shared" si="28"/>
        <v>0.53745608625642849</v>
      </c>
      <c r="AF140" s="7">
        <f t="shared" si="29"/>
        <v>0.28553274819145319</v>
      </c>
      <c r="AG140" s="7">
        <f t="shared" si="22"/>
        <v>0.26148019268678174</v>
      </c>
      <c r="AH140" s="7">
        <f t="shared" si="23"/>
        <v>0.48358615840746766</v>
      </c>
      <c r="AI140" s="7">
        <f t="shared" si="24"/>
        <v>0.45877886065144136</v>
      </c>
    </row>
    <row r="141" spans="1:35">
      <c r="A141" s="10" t="s">
        <v>301</v>
      </c>
      <c r="B141" s="13" t="s">
        <v>300</v>
      </c>
      <c r="C141" s="154">
        <v>0.63399782939832439</v>
      </c>
      <c r="D141" s="154">
        <v>3.0520000000000005E-3</v>
      </c>
      <c r="E141" s="154">
        <v>0.10719999916851519</v>
      </c>
      <c r="F141" s="154">
        <v>0.19999999999999996</v>
      </c>
      <c r="G141" s="154">
        <v>3.6666666666666667E-2</v>
      </c>
      <c r="H141" s="154">
        <v>0.33759999938309193</v>
      </c>
      <c r="I141" s="154">
        <v>0.49525000000000002</v>
      </c>
      <c r="J141" s="154">
        <v>0.26259999994188549</v>
      </c>
      <c r="K141" s="154">
        <v>0.94121958637466663</v>
      </c>
      <c r="L141" s="154">
        <v>0.08</v>
      </c>
      <c r="M141" s="154">
        <v>0.80559999898076062</v>
      </c>
      <c r="N141" s="154">
        <v>0.3</v>
      </c>
      <c r="O141" s="154">
        <v>0.3175</v>
      </c>
      <c r="P141" s="154">
        <v>0.76919999999999999</v>
      </c>
      <c r="Q141" s="154">
        <v>0.24731348157391098</v>
      </c>
      <c r="R141" s="154">
        <v>0.337614678</v>
      </c>
      <c r="S141" s="154">
        <v>9.9005047978089743E-4</v>
      </c>
      <c r="T141" s="154">
        <v>5.0055551736968129E-2</v>
      </c>
      <c r="U141" s="154">
        <v>4.4881928840523271E-2</v>
      </c>
      <c r="V141" s="154">
        <v>7.3612317997076598E-2</v>
      </c>
      <c r="W141" s="154">
        <v>0.11900000000000011</v>
      </c>
      <c r="X141" s="154">
        <v>0.91</v>
      </c>
      <c r="Y141" s="154">
        <v>0.14124293785310735</v>
      </c>
      <c r="Z141" s="154">
        <v>0.63385599965900186</v>
      </c>
      <c r="AA141" s="157">
        <v>3</v>
      </c>
      <c r="AB141" s="7">
        <f t="shared" si="25"/>
        <v>0.32701887608559499</v>
      </c>
      <c r="AC141" s="7">
        <f t="shared" si="26"/>
        <v>0.21975274910276635</v>
      </c>
      <c r="AD141" s="7">
        <f t="shared" si="27"/>
        <v>0.48077826421621878</v>
      </c>
      <c r="AE141" s="7">
        <f t="shared" si="28"/>
        <v>0.28711229363177665</v>
      </c>
      <c r="AF141" s="7">
        <f t="shared" si="29"/>
        <v>0.32043219739161816</v>
      </c>
      <c r="AG141" s="7">
        <f t="shared" si="22"/>
        <v>0.2632763748991061</v>
      </c>
      <c r="AH141" s="7">
        <f t="shared" si="23"/>
        <v>0.38839744819168581</v>
      </c>
      <c r="AI141" s="7">
        <f t="shared" si="24"/>
        <v>0.33056476970619214</v>
      </c>
    </row>
    <row r="142" spans="1:35">
      <c r="A142" s="10" t="s">
        <v>303</v>
      </c>
      <c r="B142" s="13" t="s">
        <v>302</v>
      </c>
      <c r="C142" s="154">
        <v>0.63714336252189141</v>
      </c>
      <c r="D142" s="154">
        <v>3.39E-4</v>
      </c>
      <c r="E142" s="154">
        <v>0.61599999964237218</v>
      </c>
      <c r="F142" s="154">
        <v>0.125</v>
      </c>
      <c r="G142" s="154">
        <v>0.192</v>
      </c>
      <c r="H142" s="154">
        <v>0.56799999959766867</v>
      </c>
      <c r="I142" s="154">
        <v>0.49116666666666664</v>
      </c>
      <c r="J142" s="154">
        <v>0.88354799980446697</v>
      </c>
      <c r="K142" s="154">
        <v>0.86906790123449995</v>
      </c>
      <c r="L142" s="154">
        <v>0.14000000000000001</v>
      </c>
      <c r="M142" s="154">
        <v>1</v>
      </c>
      <c r="N142" s="154">
        <v>0.54</v>
      </c>
      <c r="O142" s="154">
        <v>0.76749999999999996</v>
      </c>
      <c r="P142" s="154">
        <v>0.97536</v>
      </c>
      <c r="Q142" s="154">
        <v>0.52686033061474569</v>
      </c>
      <c r="R142" s="154">
        <v>0.617549668</v>
      </c>
      <c r="S142" s="154">
        <v>0.20199403045129785</v>
      </c>
      <c r="T142" s="154">
        <v>0.2774654394414679</v>
      </c>
      <c r="U142" s="154">
        <v>2.1615336702716526E-2</v>
      </c>
      <c r="V142" s="154">
        <v>2.7365348741470199E-2</v>
      </c>
      <c r="W142" s="154">
        <v>0.9</v>
      </c>
      <c r="X142" s="154">
        <v>0.3</v>
      </c>
      <c r="Y142" s="154">
        <v>9.9368458243165661E-3</v>
      </c>
      <c r="Z142" s="154">
        <v>0.97129999985918403</v>
      </c>
      <c r="AA142" s="157">
        <v>1</v>
      </c>
      <c r="AB142" s="7">
        <f t="shared" si="25"/>
        <v>0.48580049704594858</v>
      </c>
      <c r="AC142" s="7">
        <f t="shared" si="26"/>
        <v>0.35641372696032203</v>
      </c>
      <c r="AD142" s="7">
        <f t="shared" si="27"/>
        <v>0.65396376128427225</v>
      </c>
      <c r="AE142" s="7">
        <f t="shared" si="28"/>
        <v>0.56112157808458529</v>
      </c>
      <c r="AF142" s="7">
        <f t="shared" si="29"/>
        <v>0.37170292185461457</v>
      </c>
      <c r="AG142" s="7">
        <f t="shared" si="22"/>
        <v>0.41221243107951017</v>
      </c>
      <c r="AH142" s="7">
        <f t="shared" si="23"/>
        <v>0.50576737542849104</v>
      </c>
      <c r="AI142" s="7">
        <f t="shared" si="24"/>
        <v>0.56623227842179236</v>
      </c>
    </row>
    <row r="143" spans="1:35">
      <c r="A143" s="10" t="s">
        <v>305</v>
      </c>
      <c r="B143" s="13" t="s">
        <v>304</v>
      </c>
      <c r="C143" s="154">
        <v>0.23660553851397409</v>
      </c>
      <c r="D143" s="154">
        <v>1.4580000000000001E-3</v>
      </c>
      <c r="E143" s="154">
        <v>0.17439999923110006</v>
      </c>
      <c r="F143" s="154">
        <v>0.32499999999999996</v>
      </c>
      <c r="G143" s="154">
        <v>3.7333333333333336E-2</v>
      </c>
      <c r="H143" s="154">
        <v>0.32799999937415125</v>
      </c>
      <c r="I143" s="154">
        <v>0.76291666666666669</v>
      </c>
      <c r="J143" s="154">
        <v>0.39490999991260467</v>
      </c>
      <c r="K143" s="154">
        <v>0.88862579365083338</v>
      </c>
      <c r="L143" s="154">
        <v>0.24</v>
      </c>
      <c r="M143" s="154">
        <v>9.539999987930059E-2</v>
      </c>
      <c r="N143" s="154">
        <v>0.54</v>
      </c>
      <c r="O143" s="154">
        <v>0.3175</v>
      </c>
      <c r="P143" s="154">
        <v>0.83960000000000001</v>
      </c>
      <c r="Q143" s="154">
        <v>0.31981221334874765</v>
      </c>
      <c r="R143" s="154">
        <v>0.29855537799999998</v>
      </c>
      <c r="S143" s="154">
        <v>1.7366341824656753E-2</v>
      </c>
      <c r="T143" s="154">
        <v>8.2867576408760205E-2</v>
      </c>
      <c r="U143" s="154">
        <v>0</v>
      </c>
      <c r="V143" s="154">
        <v>0</v>
      </c>
      <c r="W143" s="154">
        <v>5.5000000000000049E-2</v>
      </c>
      <c r="X143" s="154">
        <v>1</v>
      </c>
      <c r="Y143" s="154">
        <v>1.5101938082053862E-2</v>
      </c>
      <c r="Z143" s="154">
        <v>0.58344000418815667</v>
      </c>
      <c r="AA143" s="157">
        <v>2</v>
      </c>
      <c r="AB143" s="7">
        <f t="shared" si="25"/>
        <v>0.3147455326005974</v>
      </c>
      <c r="AC143" s="7">
        <f t="shared" si="26"/>
        <v>0.18379947840875976</v>
      </c>
      <c r="AD143" s="7">
        <f t="shared" si="27"/>
        <v>0.48697541001823419</v>
      </c>
      <c r="AE143" s="7">
        <f t="shared" si="28"/>
        <v>0.31261691826369414</v>
      </c>
      <c r="AF143" s="7">
        <f t="shared" si="29"/>
        <v>0.27559032371170178</v>
      </c>
      <c r="AG143" s="7">
        <f t="shared" si="22"/>
        <v>0.25007550236252163</v>
      </c>
      <c r="AH143" s="7">
        <f t="shared" si="23"/>
        <v>0.32994529768200587</v>
      </c>
      <c r="AI143" s="7">
        <f t="shared" si="24"/>
        <v>0.38895093033559874</v>
      </c>
    </row>
    <row r="144" spans="1:35">
      <c r="A144" s="10" t="s">
        <v>307</v>
      </c>
      <c r="B144" s="13" t="s">
        <v>306</v>
      </c>
      <c r="C144" s="154">
        <v>0.43419003984063748</v>
      </c>
      <c r="D144" s="154">
        <v>1.01E-2</v>
      </c>
      <c r="E144" s="154">
        <v>0.21279999926686288</v>
      </c>
      <c r="F144" s="154">
        <v>0.32499999999999996</v>
      </c>
      <c r="G144" s="154">
        <v>4.5999999999999999E-2</v>
      </c>
      <c r="H144" s="154">
        <v>0.34719999939203261</v>
      </c>
      <c r="I144" s="154">
        <v>0.59099999999999997</v>
      </c>
      <c r="J144" s="154">
        <v>0.28784999993629756</v>
      </c>
      <c r="K144" s="154">
        <v>0.86407031963466663</v>
      </c>
      <c r="L144" s="154">
        <v>0.36</v>
      </c>
      <c r="M144" s="154">
        <v>0.54059999931603675</v>
      </c>
      <c r="N144" s="154">
        <v>5.3999999910593031E-2</v>
      </c>
      <c r="O144" s="154">
        <v>0.22499999999999998</v>
      </c>
      <c r="P144" s="154">
        <v>0.87559999999999993</v>
      </c>
      <c r="Q144" s="154">
        <v>0.29337147186070867</v>
      </c>
      <c r="R144" s="154">
        <v>0.56535947799999997</v>
      </c>
      <c r="S144" s="154">
        <v>9.6788237863580338E-3</v>
      </c>
      <c r="T144" s="154">
        <v>7.0005117199817835E-2</v>
      </c>
      <c r="U144" s="154">
        <v>4.6021735040835728E-3</v>
      </c>
      <c r="V144" s="154">
        <v>1.7865612563228599E-2</v>
      </c>
      <c r="W144" s="154">
        <v>0.23099999999999998</v>
      </c>
      <c r="X144" s="154">
        <v>0.65</v>
      </c>
      <c r="Y144" s="154">
        <v>1.8749999999999999E-2</v>
      </c>
      <c r="Z144" s="154">
        <v>0.87229534319578939</v>
      </c>
      <c r="AA144" s="157">
        <v>2</v>
      </c>
      <c r="AB144" s="7">
        <f t="shared" si="25"/>
        <v>0.32943076572529634</v>
      </c>
      <c r="AC144" s="7">
        <f t="shared" si="26"/>
        <v>0.22921500641658885</v>
      </c>
      <c r="AD144" s="7">
        <f t="shared" si="27"/>
        <v>0.44958671979959902</v>
      </c>
      <c r="AE144" s="7">
        <f t="shared" si="28"/>
        <v>0.33983581514114741</v>
      </c>
      <c r="AF144" s="7">
        <f t="shared" si="29"/>
        <v>0.29908552154385026</v>
      </c>
      <c r="AG144" s="7">
        <f t="shared" si="22"/>
        <v>0.30610018792719118</v>
      </c>
      <c r="AH144" s="7">
        <f t="shared" si="23"/>
        <v>0.36777664208863448</v>
      </c>
      <c r="AI144" s="7">
        <f t="shared" si="24"/>
        <v>0.30690781787744698</v>
      </c>
    </row>
    <row r="145" spans="1:35">
      <c r="A145" s="10" t="s">
        <v>309</v>
      </c>
      <c r="B145" s="13" t="s">
        <v>308</v>
      </c>
      <c r="C145" s="154">
        <v>0.12827533666794924</v>
      </c>
      <c r="D145" s="154">
        <v>0</v>
      </c>
      <c r="E145" s="154">
        <v>0.12639999918639655</v>
      </c>
      <c r="F145" s="154">
        <v>9.9999999999999978E-2</v>
      </c>
      <c r="G145" s="154">
        <v>6.4000000000000001E-2</v>
      </c>
      <c r="H145" s="154">
        <v>0.27039999932050707</v>
      </c>
      <c r="I145" s="154">
        <v>0.49116666666666664</v>
      </c>
      <c r="J145" s="154">
        <v>0.3468339999232441</v>
      </c>
      <c r="K145" s="154">
        <v>0.7813801886791667</v>
      </c>
      <c r="L145" s="154">
        <v>0.08</v>
      </c>
      <c r="M145" s="154">
        <v>0.26499999966472387</v>
      </c>
      <c r="N145" s="154">
        <v>0.3</v>
      </c>
      <c r="O145" s="154">
        <v>0.76749999999999996</v>
      </c>
      <c r="P145" s="154">
        <v>0.66775999999999991</v>
      </c>
      <c r="Q145" s="154">
        <v>0.32077830115452488</v>
      </c>
      <c r="R145" s="154">
        <v>0.522033898</v>
      </c>
      <c r="S145" s="154">
        <v>4.3430002434588749E-2</v>
      </c>
      <c r="T145" s="154">
        <v>8.0018194811209767E-2</v>
      </c>
      <c r="U145" s="154">
        <v>7.677140298733115E-2</v>
      </c>
      <c r="V145" s="154">
        <v>0.17703882549799699</v>
      </c>
      <c r="W145" s="154">
        <v>0.14000000000000001</v>
      </c>
      <c r="X145" s="154">
        <v>0.53</v>
      </c>
      <c r="Y145" s="154">
        <v>0.13582855418050105</v>
      </c>
      <c r="Z145" s="154">
        <v>0.91486000296680481</v>
      </c>
      <c r="AA145" s="157">
        <v>2</v>
      </c>
      <c r="AB145" s="7">
        <f t="shared" si="25"/>
        <v>0.30539480717256712</v>
      </c>
      <c r="AC145" s="7">
        <f t="shared" si="26"/>
        <v>0.11484588919580881</v>
      </c>
      <c r="AD145" s="7">
        <f t="shared" si="27"/>
        <v>0.37739680915563351</v>
      </c>
      <c r="AE145" s="7">
        <f t="shared" si="28"/>
        <v>0.40025339940005389</v>
      </c>
      <c r="AF145" s="7">
        <f t="shared" si="29"/>
        <v>0.32908313093877234</v>
      </c>
      <c r="AG145" s="7">
        <f t="shared" si="22"/>
        <v>0.27128620650027202</v>
      </c>
      <c r="AH145" s="7">
        <f t="shared" si="23"/>
        <v>0.33432475894303981</v>
      </c>
      <c r="AI145" s="7">
        <f t="shared" si="24"/>
        <v>0.31316278052530083</v>
      </c>
    </row>
    <row r="146" spans="1:35">
      <c r="A146" s="10" t="s">
        <v>311</v>
      </c>
      <c r="B146" s="13" t="s">
        <v>310</v>
      </c>
      <c r="C146" s="154">
        <v>0.33954403794037941</v>
      </c>
      <c r="D146" s="154">
        <v>0</v>
      </c>
      <c r="E146" s="154">
        <v>3.9999999105930328E-2</v>
      </c>
      <c r="F146" s="154">
        <v>0.625</v>
      </c>
      <c r="G146" s="154">
        <v>0</v>
      </c>
      <c r="H146" s="154">
        <v>0.13599999919533734</v>
      </c>
      <c r="I146" s="154">
        <v>0.23183333333333334</v>
      </c>
      <c r="J146" s="154">
        <v>0.39127399991340939</v>
      </c>
      <c r="K146" s="154">
        <v>0.67822152464093954</v>
      </c>
      <c r="L146" s="154">
        <v>0.06</v>
      </c>
      <c r="M146" s="154">
        <v>0.1165999998524785</v>
      </c>
      <c r="N146" s="154">
        <v>0</v>
      </c>
      <c r="O146" s="154">
        <v>7.4999999999999997E-2</v>
      </c>
      <c r="P146" s="154">
        <v>0.59928000000000003</v>
      </c>
      <c r="Q146" s="154">
        <v>0.24976312060058148</v>
      </c>
      <c r="R146" s="154">
        <v>8.9171974000000001E-2</v>
      </c>
      <c r="S146" s="154">
        <v>0</v>
      </c>
      <c r="T146" s="154">
        <v>1.9598667383151371E-3</v>
      </c>
      <c r="U146" s="154">
        <v>1.9555589171861513E-2</v>
      </c>
      <c r="V146" s="154">
        <v>2.5313311200472002E-2</v>
      </c>
      <c r="W146" s="154">
        <v>0</v>
      </c>
      <c r="X146" s="154">
        <v>0.3</v>
      </c>
      <c r="Y146" s="154">
        <v>1.4790468364831553E-2</v>
      </c>
      <c r="Z146" s="154">
        <v>0.34574759167867997</v>
      </c>
      <c r="AA146" s="157">
        <v>3</v>
      </c>
      <c r="AB146" s="7">
        <f t="shared" si="25"/>
        <v>0.18079395065568957</v>
      </c>
      <c r="AC146" s="7">
        <f t="shared" si="26"/>
        <v>0.19009067270694116</v>
      </c>
      <c r="AD146" s="7">
        <f t="shared" si="27"/>
        <v>0.24632147629002679</v>
      </c>
      <c r="AE146" s="7">
        <f t="shared" si="28"/>
        <v>0.16919582688981613</v>
      </c>
      <c r="AF146" s="7">
        <f t="shared" si="29"/>
        <v>0.11756782673597417</v>
      </c>
      <c r="AG146" s="7">
        <f t="shared" si="22"/>
        <v>0.16165504475671175</v>
      </c>
      <c r="AH146" s="7">
        <f t="shared" si="23"/>
        <v>0.19757943362722663</v>
      </c>
      <c r="AI146" s="7">
        <f t="shared" si="24"/>
        <v>0.18432408504685063</v>
      </c>
    </row>
    <row r="147" spans="1:35">
      <c r="A147" s="10" t="s">
        <v>313</v>
      </c>
      <c r="B147" s="13" t="s">
        <v>312</v>
      </c>
      <c r="C147" s="154">
        <v>0.94999198949441888</v>
      </c>
      <c r="D147" s="154">
        <v>0.1232</v>
      </c>
      <c r="E147" s="154">
        <v>4.9599999114871007E-2</v>
      </c>
      <c r="F147" s="154">
        <v>0.375</v>
      </c>
      <c r="G147" s="154">
        <v>0</v>
      </c>
      <c r="H147" s="154">
        <v>3.9999999105930328E-2</v>
      </c>
      <c r="I147" s="154">
        <v>0.29975000000000002</v>
      </c>
      <c r="J147" s="154">
        <v>0.40319199991077181</v>
      </c>
      <c r="K147" s="154">
        <v>0.48544967491190205</v>
      </c>
      <c r="L147" s="154">
        <v>0.18</v>
      </c>
      <c r="M147" s="154">
        <v>0.85859999891370542</v>
      </c>
      <c r="N147" s="154">
        <v>0</v>
      </c>
      <c r="O147" s="154">
        <v>6.7499999999999991E-2</v>
      </c>
      <c r="P147" s="154">
        <v>0.48640000000000005</v>
      </c>
      <c r="Q147" s="154">
        <v>0.17840468150973465</v>
      </c>
      <c r="R147" s="154">
        <v>0.19658119600000001</v>
      </c>
      <c r="S147" s="154">
        <v>0</v>
      </c>
      <c r="T147" s="154">
        <v>2.6539590977184384E-3</v>
      </c>
      <c r="U147" s="154">
        <v>2.3553347609705032E-2</v>
      </c>
      <c r="V147" s="154">
        <v>5.4811007844475602E-2</v>
      </c>
      <c r="W147" s="154">
        <v>0</v>
      </c>
      <c r="X147" s="154">
        <v>0.82</v>
      </c>
      <c r="Y147" s="154">
        <v>8.1967213114754092E-2</v>
      </c>
      <c r="Z147" s="154">
        <v>0.24319999769330025</v>
      </c>
      <c r="AA147" s="157">
        <v>5</v>
      </c>
      <c r="AB147" s="7">
        <f t="shared" si="25"/>
        <v>0.24666062768005362</v>
      </c>
      <c r="AC147" s="7">
        <f t="shared" si="26"/>
        <v>0.25629866461920336</v>
      </c>
      <c r="AD147" s="7">
        <f t="shared" si="27"/>
        <v>0.37116527895606327</v>
      </c>
      <c r="AE147" s="7">
        <f t="shared" si="28"/>
        <v>0.15525663943457554</v>
      </c>
      <c r="AF147" s="7">
        <f t="shared" si="29"/>
        <v>0.20392192771037246</v>
      </c>
      <c r="AG147" s="7">
        <f t="shared" si="22"/>
        <v>0.24159374957987531</v>
      </c>
      <c r="AH147" s="7">
        <f t="shared" si="23"/>
        <v>0.33215588937358365</v>
      </c>
      <c r="AI147" s="7">
        <f t="shared" si="24"/>
        <v>0.12601805229002608</v>
      </c>
    </row>
    <row r="148" spans="1:35">
      <c r="A148" s="10" t="s">
        <v>315</v>
      </c>
      <c r="B148" s="13" t="s">
        <v>314</v>
      </c>
      <c r="C148" s="154">
        <v>1</v>
      </c>
      <c r="D148" s="154">
        <v>1</v>
      </c>
      <c r="E148" s="154">
        <v>3.9999999105930328E-2</v>
      </c>
      <c r="F148" s="154">
        <v>0.52500000000000002</v>
      </c>
      <c r="G148" s="154">
        <v>4.0000000000000001E-3</v>
      </c>
      <c r="H148" s="154">
        <v>3.9999999105930328E-2</v>
      </c>
      <c r="I148" s="154">
        <v>0.54108333333333336</v>
      </c>
      <c r="J148" s="154">
        <v>4.3227999990433454E-2</v>
      </c>
      <c r="K148" s="154">
        <v>0.53846153846150002</v>
      </c>
      <c r="L148" s="154">
        <v>0.28000000000000003</v>
      </c>
      <c r="M148" s="154">
        <v>1</v>
      </c>
      <c r="N148" s="154">
        <v>0</v>
      </c>
      <c r="O148" s="154">
        <v>7.4999999999999997E-2</v>
      </c>
      <c r="P148" s="154">
        <v>0.48463999999999996</v>
      </c>
      <c r="Q148" s="154">
        <v>0.24191172547131801</v>
      </c>
      <c r="R148" s="154">
        <v>0.13507625200000001</v>
      </c>
      <c r="S148" s="154">
        <v>0</v>
      </c>
      <c r="T148" s="154">
        <v>5.8659853149571157E-3</v>
      </c>
      <c r="U148" s="154">
        <v>0.22988831188903622</v>
      </c>
      <c r="V148" s="154">
        <v>0.33104463039743398</v>
      </c>
      <c r="W148" s="154">
        <v>1.3000000000000012E-2</v>
      </c>
      <c r="X148" s="154">
        <v>0</v>
      </c>
      <c r="Y148" s="154">
        <v>0</v>
      </c>
      <c r="Z148" s="154">
        <v>0.27999999597668646</v>
      </c>
      <c r="AA148" s="157">
        <v>4</v>
      </c>
      <c r="AB148" s="7">
        <f t="shared" si="25"/>
        <v>0.28367499046027328</v>
      </c>
      <c r="AC148" s="7">
        <f t="shared" si="26"/>
        <v>0.43483333303531008</v>
      </c>
      <c r="AD148" s="7">
        <f t="shared" si="27"/>
        <v>0.40046214529754448</v>
      </c>
      <c r="AE148" s="7">
        <f t="shared" si="28"/>
        <v>0.15708232713104583</v>
      </c>
      <c r="AF148" s="7">
        <f t="shared" si="29"/>
        <v>0.14232215637719278</v>
      </c>
      <c r="AG148" s="7">
        <f t="shared" si="22"/>
        <v>0.31100532191359664</v>
      </c>
      <c r="AH148" s="7">
        <f t="shared" si="23"/>
        <v>0.34921251404050602</v>
      </c>
      <c r="AI148" s="7">
        <f t="shared" si="24"/>
        <v>0.14437320790993929</v>
      </c>
    </row>
    <row r="149" spans="1:35">
      <c r="A149" s="10" t="s">
        <v>317</v>
      </c>
      <c r="B149" s="13" t="s">
        <v>316</v>
      </c>
      <c r="C149" s="154">
        <v>0.21017202797202805</v>
      </c>
      <c r="D149" s="154">
        <v>0</v>
      </c>
      <c r="E149" s="154">
        <v>0</v>
      </c>
      <c r="F149" s="154">
        <v>0.67500000000000004</v>
      </c>
      <c r="G149" s="154">
        <v>4.0000000000000001E-3</v>
      </c>
      <c r="H149" s="154">
        <v>0.28000000000000003</v>
      </c>
      <c r="I149" s="154">
        <v>0.54108333333333336</v>
      </c>
      <c r="J149" s="154">
        <v>0.46035799989812076</v>
      </c>
      <c r="K149" s="154">
        <v>1</v>
      </c>
      <c r="L149" s="154">
        <v>0.16</v>
      </c>
      <c r="M149" s="154">
        <v>0.13779999982565641</v>
      </c>
      <c r="N149" s="154">
        <v>0.03</v>
      </c>
      <c r="O149" s="154">
        <v>7.4999999999999997E-2</v>
      </c>
      <c r="P149" s="154">
        <v>0.6790719999999999</v>
      </c>
      <c r="Q149" s="154">
        <v>0.24191172547131801</v>
      </c>
      <c r="R149" s="154">
        <v>0.103683492</v>
      </c>
      <c r="S149" s="154">
        <v>0</v>
      </c>
      <c r="T149" s="154">
        <v>9.5357792318022591E-3</v>
      </c>
      <c r="U149" s="154">
        <v>3.6266029652120037E-2</v>
      </c>
      <c r="V149" s="154">
        <v>3.41823568080762E-2</v>
      </c>
      <c r="W149" s="154">
        <v>0</v>
      </c>
      <c r="X149" s="154">
        <v>0.1</v>
      </c>
      <c r="Y149" s="154">
        <v>0</v>
      </c>
      <c r="Z149" s="154">
        <v>0.73423999250197292</v>
      </c>
      <c r="AA149" s="157">
        <v>3</v>
      </c>
      <c r="AB149" s="7">
        <f t="shared" si="25"/>
        <v>0.22967936402893444</v>
      </c>
      <c r="AC149" s="7">
        <f t="shared" si="26"/>
        <v>0.19486200466200468</v>
      </c>
      <c r="AD149" s="7">
        <f t="shared" si="27"/>
        <v>0.38820688884285176</v>
      </c>
      <c r="AE149" s="7">
        <f t="shared" si="28"/>
        <v>0.18486716611718668</v>
      </c>
      <c r="AF149" s="7">
        <f t="shared" si="29"/>
        <v>0.15078139649369485</v>
      </c>
      <c r="AG149" s="7">
        <f t="shared" si="22"/>
        <v>0.20013387588416459</v>
      </c>
      <c r="AH149" s="7">
        <f t="shared" si="23"/>
        <v>0.2388502610037585</v>
      </c>
      <c r="AI149" s="7">
        <f t="shared" si="24"/>
        <v>0.26024125078385341</v>
      </c>
    </row>
    <row r="150" spans="1:35">
      <c r="A150" s="10" t="s">
        <v>437</v>
      </c>
      <c r="B150" s="13" t="s">
        <v>318</v>
      </c>
      <c r="C150" s="154">
        <v>1</v>
      </c>
      <c r="D150" s="154">
        <v>1.7627999934330583E-2</v>
      </c>
      <c r="E150" s="154">
        <v>7.8399999141693155E-2</v>
      </c>
      <c r="F150" s="154">
        <v>0.97500000000000009</v>
      </c>
      <c r="G150" s="154">
        <v>3.3333333333333335E-3</v>
      </c>
      <c r="H150" s="154">
        <v>0.16479999922215938</v>
      </c>
      <c r="I150" s="154">
        <v>0.2734166666666667</v>
      </c>
      <c r="J150" s="154">
        <v>0.27451799993924797</v>
      </c>
      <c r="K150" s="154">
        <v>0.95382055363763696</v>
      </c>
      <c r="L150" s="154">
        <v>1</v>
      </c>
      <c r="M150" s="154">
        <v>3.1799999959766866E-2</v>
      </c>
      <c r="N150" s="154">
        <v>0.05</v>
      </c>
      <c r="O150" s="154">
        <v>0.87499999999999989</v>
      </c>
      <c r="P150" s="154">
        <v>0.3144880000000001</v>
      </c>
      <c r="Q150" s="154">
        <v>0.3973830231770884</v>
      </c>
      <c r="R150" s="154">
        <v>0.138266796</v>
      </c>
      <c r="S150" s="154">
        <v>0</v>
      </c>
      <c r="T150" s="154">
        <v>1.3998009467966158E-2</v>
      </c>
      <c r="U150" s="154">
        <v>1.6662488420424136E-2</v>
      </c>
      <c r="V150" s="154">
        <v>2.44347857486415E-2</v>
      </c>
      <c r="W150" s="154">
        <v>0</v>
      </c>
      <c r="X150" s="154">
        <v>0</v>
      </c>
      <c r="Y150" s="154">
        <v>2.5644563901979149E-3</v>
      </c>
      <c r="Z150" s="154">
        <v>0.24743599892631163</v>
      </c>
      <c r="AA150" s="157">
        <v>3</v>
      </c>
      <c r="AB150" s="7">
        <f t="shared" si="25"/>
        <v>0.28553958791522771</v>
      </c>
      <c r="AC150" s="7">
        <f t="shared" si="26"/>
        <v>0.37319355527191939</v>
      </c>
      <c r="AD150" s="7">
        <f t="shared" si="27"/>
        <v>0.43059253670055303</v>
      </c>
      <c r="AE150" s="7">
        <f t="shared" si="28"/>
        <v>0.28985597144084235</v>
      </c>
      <c r="AF150" s="7">
        <f t="shared" si="29"/>
        <v>4.8516288247595858E-2</v>
      </c>
      <c r="AG150" s="7">
        <f t="shared" si="22"/>
        <v>0.475656711941921</v>
      </c>
      <c r="AH150" s="7">
        <f t="shared" si="23"/>
        <v>0.10151534642684801</v>
      </c>
      <c r="AI150" s="7">
        <f t="shared" si="24"/>
        <v>0.27640026410775737</v>
      </c>
    </row>
    <row r="151" spans="1:35">
      <c r="A151" s="10" t="s">
        <v>321</v>
      </c>
      <c r="B151" s="13" t="s">
        <v>320</v>
      </c>
      <c r="C151" s="154">
        <v>0.37583349535080302</v>
      </c>
      <c r="D151" s="154">
        <v>1.5789999999999998E-2</v>
      </c>
      <c r="E151" s="154">
        <v>0.37599999941885476</v>
      </c>
      <c r="F151" s="154">
        <v>0.30000000000000004</v>
      </c>
      <c r="G151" s="154">
        <v>0.64666666666666661</v>
      </c>
      <c r="H151" s="154">
        <v>0.48159999951720234</v>
      </c>
      <c r="I151" s="154">
        <v>0.71575</v>
      </c>
      <c r="J151" s="154">
        <v>0.82193799981810145</v>
      </c>
      <c r="K151" s="154">
        <v>0.98610852713183328</v>
      </c>
      <c r="L151" s="154">
        <v>0.24</v>
      </c>
      <c r="M151" s="154">
        <v>0.28619999963790183</v>
      </c>
      <c r="N151" s="154">
        <v>0.48399999901652341</v>
      </c>
      <c r="O151" s="154">
        <v>0.40749999999999997</v>
      </c>
      <c r="P151" s="154">
        <v>0.98007999999999995</v>
      </c>
      <c r="Q151" s="154">
        <v>0.73748620398163978</v>
      </c>
      <c r="R151" s="154">
        <v>0.83391731000000002</v>
      </c>
      <c r="S151" s="154">
        <v>0.5372269186851093</v>
      </c>
      <c r="T151" s="154">
        <v>0.74553174683907941</v>
      </c>
      <c r="U151" s="154">
        <v>0</v>
      </c>
      <c r="V151" s="154">
        <v>0</v>
      </c>
      <c r="W151" s="154">
        <v>0.95199999999999996</v>
      </c>
      <c r="X151" s="154">
        <v>0.33</v>
      </c>
      <c r="Y151" s="154">
        <v>0.24321037697608427</v>
      </c>
      <c r="Z151" s="154">
        <v>0.8327999994903803</v>
      </c>
      <c r="AA151" s="157">
        <v>1</v>
      </c>
      <c r="AB151" s="7">
        <f t="shared" si="25"/>
        <v>0.51373496843875743</v>
      </c>
      <c r="AC151" s="7">
        <f t="shared" si="26"/>
        <v>0.36598169349225446</v>
      </c>
      <c r="AD151" s="7">
        <f t="shared" si="27"/>
        <v>0.58899942093405999</v>
      </c>
      <c r="AE151" s="7">
        <f t="shared" si="28"/>
        <v>0.70695702991763809</v>
      </c>
      <c r="AF151" s="7">
        <f t="shared" si="29"/>
        <v>0.39300172941107742</v>
      </c>
      <c r="AG151" s="7">
        <f t="shared" si="22"/>
        <v>0.45202346470298743</v>
      </c>
      <c r="AH151" s="7">
        <f t="shared" si="23"/>
        <v>0.49452239825535105</v>
      </c>
      <c r="AI151" s="7">
        <f t="shared" si="24"/>
        <v>0.63512107931752215</v>
      </c>
    </row>
    <row r="152" spans="1:35">
      <c r="A152" s="10" t="s">
        <v>323</v>
      </c>
      <c r="B152" s="13" t="s">
        <v>322</v>
      </c>
      <c r="C152" s="154">
        <v>0.57196935856688802</v>
      </c>
      <c r="D152" s="154">
        <v>0.5</v>
      </c>
      <c r="E152" s="154">
        <v>4.9599999114871007E-2</v>
      </c>
      <c r="F152" s="154">
        <v>0.15000000000000002</v>
      </c>
      <c r="G152" s="154">
        <v>1.8666666666666668E-2</v>
      </c>
      <c r="H152" s="154">
        <v>7.8399999141693155E-2</v>
      </c>
      <c r="I152" s="154">
        <v>0.71158333333333335</v>
      </c>
      <c r="J152" s="154">
        <v>0.68316399984881282</v>
      </c>
      <c r="K152" s="154">
        <v>0.97791666666666666</v>
      </c>
      <c r="L152" s="154">
        <v>0.3</v>
      </c>
      <c r="M152" s="154">
        <v>0.83739999894052752</v>
      </c>
      <c r="N152" s="154">
        <v>0.3</v>
      </c>
      <c r="O152" s="154">
        <v>0.3175</v>
      </c>
      <c r="P152" s="154">
        <v>0.72398399999999996</v>
      </c>
      <c r="Q152" s="154">
        <v>0.50154536075126943</v>
      </c>
      <c r="R152" s="154">
        <v>0.15762274000000001</v>
      </c>
      <c r="S152" s="154">
        <v>0</v>
      </c>
      <c r="T152" s="154">
        <v>0.5</v>
      </c>
      <c r="U152" s="154">
        <v>0.17441193075236577</v>
      </c>
      <c r="V152" s="154">
        <v>0.170847449676337</v>
      </c>
      <c r="W152" s="154">
        <v>0.13</v>
      </c>
      <c r="X152" s="154">
        <v>0</v>
      </c>
      <c r="Y152" s="154">
        <v>0</v>
      </c>
      <c r="Z152" s="154">
        <v>0.66849999791011216</v>
      </c>
      <c r="AA152" s="157">
        <v>3</v>
      </c>
      <c r="AB152" s="7">
        <f t="shared" si="25"/>
        <v>0.35512964589039764</v>
      </c>
      <c r="AC152" s="7">
        <f t="shared" si="26"/>
        <v>0.22810600391501978</v>
      </c>
      <c r="AD152" s="7">
        <f t="shared" si="27"/>
        <v>0.63501066646489002</v>
      </c>
      <c r="AE152" s="7">
        <f t="shared" si="28"/>
        <v>0.36677535012521156</v>
      </c>
      <c r="AF152" s="7">
        <f t="shared" si="29"/>
        <v>0.19062656305646916</v>
      </c>
      <c r="AG152" s="7">
        <f t="shared" si="22"/>
        <v>0.27923192918362078</v>
      </c>
      <c r="AH152" s="7">
        <f t="shared" si="23"/>
        <v>0.40028467922693955</v>
      </c>
      <c r="AI152" s="7">
        <f t="shared" si="24"/>
        <v>0.40124367094575009</v>
      </c>
    </row>
    <row r="153" spans="1:35">
      <c r="A153" s="10" t="s">
        <v>325</v>
      </c>
      <c r="B153" s="13" t="s">
        <v>324</v>
      </c>
      <c r="C153" s="154">
        <v>0.76809602743641048</v>
      </c>
      <c r="D153" s="154">
        <v>0.5</v>
      </c>
      <c r="E153" s="154">
        <v>5.9199999123811686E-2</v>
      </c>
      <c r="F153" s="154">
        <v>0.125</v>
      </c>
      <c r="G153" s="154">
        <v>1.3333333333333333E-3</v>
      </c>
      <c r="H153" s="154">
        <v>0.21679999761283397</v>
      </c>
      <c r="I153" s="154">
        <v>0.71158333333333335</v>
      </c>
      <c r="J153" s="154">
        <v>0.72800799983888864</v>
      </c>
      <c r="K153" s="154">
        <v>1</v>
      </c>
      <c r="L153" s="154">
        <v>0.3</v>
      </c>
      <c r="M153" s="154">
        <v>1</v>
      </c>
      <c r="N153" s="154">
        <v>0.3</v>
      </c>
      <c r="O153" s="154">
        <v>0.3175</v>
      </c>
      <c r="P153" s="154">
        <v>0.87575999999999998</v>
      </c>
      <c r="Q153" s="154">
        <v>0.39069316748000915</v>
      </c>
      <c r="R153" s="154">
        <v>0.248847926</v>
      </c>
      <c r="S153" s="154">
        <v>1.9634822296854728E-2</v>
      </c>
      <c r="T153" s="154">
        <v>0.5</v>
      </c>
      <c r="U153" s="154">
        <v>4.0567494042948862E-2</v>
      </c>
      <c r="V153" s="154">
        <v>4.2824159881293102E-2</v>
      </c>
      <c r="W153" s="154">
        <v>1.0000000000000009E-2</v>
      </c>
      <c r="X153" s="154">
        <v>0</v>
      </c>
      <c r="Y153" s="154">
        <v>0</v>
      </c>
      <c r="Z153" s="154">
        <v>0.5</v>
      </c>
      <c r="AA153" s="157">
        <v>3</v>
      </c>
      <c r="AB153" s="7">
        <f t="shared" si="25"/>
        <v>0.3606603441824881</v>
      </c>
      <c r="AC153" s="7">
        <f t="shared" si="26"/>
        <v>0.27840489291773157</v>
      </c>
      <c r="AD153" s="7">
        <f t="shared" si="27"/>
        <v>0.67326522219537033</v>
      </c>
      <c r="AE153" s="7">
        <f t="shared" si="28"/>
        <v>0.39207265262947733</v>
      </c>
      <c r="AF153" s="7">
        <f t="shared" si="29"/>
        <v>9.8898608987373668E-2</v>
      </c>
      <c r="AG153" s="7">
        <f t="shared" si="22"/>
        <v>0.28017719786807699</v>
      </c>
      <c r="AH153" s="7">
        <f t="shared" si="23"/>
        <v>0.40750670170559666</v>
      </c>
      <c r="AI153" s="7">
        <f t="shared" si="24"/>
        <v>0.41111552736944246</v>
      </c>
    </row>
    <row r="154" spans="1:35">
      <c r="A154" s="10" t="s">
        <v>438</v>
      </c>
      <c r="B154" s="13" t="s">
        <v>326</v>
      </c>
      <c r="C154" s="154">
        <v>0.60079080267558527</v>
      </c>
      <c r="D154" s="154">
        <v>0.5</v>
      </c>
      <c r="E154" s="154">
        <v>6.9999999999999951E-2</v>
      </c>
      <c r="F154" s="154">
        <v>0.125</v>
      </c>
      <c r="G154" s="154">
        <v>0</v>
      </c>
      <c r="H154" s="154">
        <v>4.0000000000000036E-2</v>
      </c>
      <c r="I154" s="154">
        <v>0.71158333333333335</v>
      </c>
      <c r="J154" s="154">
        <v>0.5310579998824746</v>
      </c>
      <c r="K154" s="154">
        <v>1</v>
      </c>
      <c r="L154" s="154">
        <v>0.3</v>
      </c>
      <c r="M154" s="154">
        <v>1</v>
      </c>
      <c r="N154" s="154">
        <v>0.3</v>
      </c>
      <c r="O154" s="154">
        <v>0.3175</v>
      </c>
      <c r="P154" s="154">
        <v>0.78806399999999999</v>
      </c>
      <c r="Q154" s="154">
        <v>0.32417389140159003</v>
      </c>
      <c r="R154" s="154">
        <v>0.299089726</v>
      </c>
      <c r="S154" s="154">
        <v>2.2734526870468751E-2</v>
      </c>
      <c r="T154" s="154">
        <v>0.5</v>
      </c>
      <c r="U154" s="154">
        <v>0.10892550279601591</v>
      </c>
      <c r="V154" s="154">
        <v>9.1147246059120904E-2</v>
      </c>
      <c r="W154" s="154">
        <v>1.0000000000000009E-2</v>
      </c>
      <c r="X154" s="154">
        <v>0</v>
      </c>
      <c r="Y154" s="154">
        <v>0</v>
      </c>
      <c r="Z154" s="154">
        <v>0.39799999780952933</v>
      </c>
      <c r="AA154" s="157">
        <v>3</v>
      </c>
      <c r="AB154" s="7">
        <f t="shared" si="25"/>
        <v>0.33491945945117158</v>
      </c>
      <c r="AC154" s="7">
        <f t="shared" si="26"/>
        <v>0.22263180044593089</v>
      </c>
      <c r="AD154" s="7">
        <f t="shared" si="27"/>
        <v>0.64044022220263452</v>
      </c>
      <c r="AE154" s="7">
        <f t="shared" si="28"/>
        <v>0.37526035737867652</v>
      </c>
      <c r="AF154" s="7">
        <f t="shared" si="29"/>
        <v>0.10134545777744436</v>
      </c>
      <c r="AG154" s="7">
        <f t="shared" si="22"/>
        <v>0.27476548497832609</v>
      </c>
      <c r="AH154" s="7">
        <f t="shared" si="23"/>
        <v>0.37011153006906594</v>
      </c>
      <c r="AI154" s="7">
        <f t="shared" si="24"/>
        <v>0.37236231523359836</v>
      </c>
    </row>
    <row r="155" spans="1:35">
      <c r="A155" s="10" t="s">
        <v>329</v>
      </c>
      <c r="B155" s="13" t="s">
        <v>328</v>
      </c>
      <c r="C155" s="154">
        <v>0.2086134938998738</v>
      </c>
      <c r="D155" s="154">
        <v>0.5</v>
      </c>
      <c r="E155" s="154">
        <v>0.2079999980330467</v>
      </c>
      <c r="F155" s="154">
        <v>4.9999999999999989E-2</v>
      </c>
      <c r="G155" s="154">
        <v>4.2000000000000003E-2</v>
      </c>
      <c r="H155" s="154">
        <v>3.9999999105930328E-2</v>
      </c>
      <c r="I155" s="154">
        <v>0.44466666666666665</v>
      </c>
      <c r="J155" s="154">
        <v>0.77567999982833868</v>
      </c>
      <c r="K155" s="154">
        <v>0.99693333333333334</v>
      </c>
      <c r="L155" s="154">
        <v>0.08</v>
      </c>
      <c r="M155" s="154">
        <v>1</v>
      </c>
      <c r="N155" s="154">
        <v>0.3</v>
      </c>
      <c r="O155" s="154">
        <v>0.76749999999999996</v>
      </c>
      <c r="P155" s="154">
        <v>0.94079999999999997</v>
      </c>
      <c r="Q155" s="154">
        <v>0.32233865237548998</v>
      </c>
      <c r="R155" s="154">
        <v>0.425438596</v>
      </c>
      <c r="S155" s="154">
        <v>0.12711532726886884</v>
      </c>
      <c r="T155" s="154">
        <v>0.5</v>
      </c>
      <c r="U155" s="154">
        <v>8.3589982106898345E-2</v>
      </c>
      <c r="V155" s="154">
        <v>0.235714343154588</v>
      </c>
      <c r="W155" s="154">
        <v>3.0000000000000027E-2</v>
      </c>
      <c r="X155" s="154">
        <v>0</v>
      </c>
      <c r="Y155" s="154">
        <v>0.53003533568904593</v>
      </c>
      <c r="Z155" s="154">
        <v>0.85789999959999996</v>
      </c>
      <c r="AA155" s="157">
        <v>2</v>
      </c>
      <c r="AB155" s="7">
        <f t="shared" si="25"/>
        <v>0.39443023862758664</v>
      </c>
      <c r="AC155" s="7">
        <f t="shared" si="26"/>
        <v>0.17476891517314183</v>
      </c>
      <c r="AD155" s="7">
        <f t="shared" si="27"/>
        <v>0.59954666663805645</v>
      </c>
      <c r="AE155" s="7">
        <f t="shared" si="28"/>
        <v>0.51386542927405976</v>
      </c>
      <c r="AF155" s="7">
        <f t="shared" si="29"/>
        <v>0.28953994342508871</v>
      </c>
      <c r="AG155" s="7">
        <f t="shared" si="22"/>
        <v>0.29109378604027608</v>
      </c>
      <c r="AH155" s="7">
        <f t="shared" si="23"/>
        <v>0.49768996331686616</v>
      </c>
      <c r="AI155" s="7">
        <f t="shared" si="24"/>
        <v>0.39454533047463342</v>
      </c>
    </row>
    <row r="156" spans="1:35">
      <c r="A156" s="10" t="s">
        <v>331</v>
      </c>
      <c r="B156" s="13" t="s">
        <v>330</v>
      </c>
      <c r="C156" s="154">
        <v>0.16512093023255814</v>
      </c>
      <c r="D156" s="154">
        <v>0.5</v>
      </c>
      <c r="E156" s="154">
        <v>0</v>
      </c>
      <c r="F156" s="154">
        <v>0.52500000000000002</v>
      </c>
      <c r="G156" s="154">
        <v>0</v>
      </c>
      <c r="H156" s="154">
        <v>0</v>
      </c>
      <c r="I156" s="154">
        <v>0.23600000000000002</v>
      </c>
      <c r="J156" s="154">
        <v>5.7973999987170101E-2</v>
      </c>
      <c r="K156" s="154">
        <v>1</v>
      </c>
      <c r="L156" s="154">
        <v>0.08</v>
      </c>
      <c r="M156" s="154">
        <v>1</v>
      </c>
      <c r="N156" s="154">
        <v>0</v>
      </c>
      <c r="O156" s="154">
        <v>6.7499999999999991E-2</v>
      </c>
      <c r="P156" s="154">
        <v>0.94079999999999997</v>
      </c>
      <c r="Q156" s="154">
        <v>5.62731707317079E-2</v>
      </c>
      <c r="R156" s="154">
        <v>0.110144928</v>
      </c>
      <c r="S156" s="154">
        <v>0</v>
      </c>
      <c r="T156" s="154">
        <v>0.5</v>
      </c>
      <c r="U156" s="154">
        <v>0</v>
      </c>
      <c r="V156" s="154">
        <v>0</v>
      </c>
      <c r="W156" s="154">
        <v>0</v>
      </c>
      <c r="X156" s="154">
        <v>0</v>
      </c>
      <c r="Y156" s="154">
        <v>0</v>
      </c>
      <c r="Z156" s="154">
        <v>0</v>
      </c>
      <c r="AA156" s="157">
        <v>4</v>
      </c>
      <c r="AB156" s="7">
        <f t="shared" si="25"/>
        <v>0.21828387620630985</v>
      </c>
      <c r="AC156" s="7">
        <f t="shared" si="26"/>
        <v>0.19835348837209302</v>
      </c>
      <c r="AD156" s="7">
        <f t="shared" si="27"/>
        <v>0.39566233333119505</v>
      </c>
      <c r="AE156" s="7">
        <f t="shared" si="28"/>
        <v>0.27911968312195129</v>
      </c>
      <c r="AF156" s="7">
        <f t="shared" si="29"/>
        <v>0</v>
      </c>
      <c r="AG156" s="7">
        <f t="shared" si="22"/>
        <v>0.13152953980361756</v>
      </c>
      <c r="AH156" s="7">
        <f t="shared" si="23"/>
        <v>0.27764155555413</v>
      </c>
      <c r="AI156" s="7">
        <f t="shared" si="24"/>
        <v>0.25937886178861796</v>
      </c>
    </row>
    <row r="157" spans="1:35">
      <c r="A157" s="10" t="s">
        <v>439</v>
      </c>
      <c r="B157" s="13" t="s">
        <v>332</v>
      </c>
      <c r="C157" s="154">
        <v>0.56146163873370569</v>
      </c>
      <c r="D157" s="154">
        <v>3.2109999999999999E-3</v>
      </c>
      <c r="E157" s="154">
        <v>0.14559999920427802</v>
      </c>
      <c r="F157" s="154">
        <v>0.15000000000000002</v>
      </c>
      <c r="G157" s="154">
        <v>0.28533333333333333</v>
      </c>
      <c r="H157" s="154">
        <v>0.7503999997675419</v>
      </c>
      <c r="I157" s="154">
        <v>0.62008333333333332</v>
      </c>
      <c r="J157" s="154">
        <v>0.39006199991367752</v>
      </c>
      <c r="K157" s="154">
        <v>1</v>
      </c>
      <c r="L157" s="154">
        <v>0.08</v>
      </c>
      <c r="M157" s="154">
        <v>1</v>
      </c>
      <c r="N157" s="154">
        <v>0.12959999978542328</v>
      </c>
      <c r="O157" s="154">
        <v>0.20749999999999999</v>
      </c>
      <c r="P157" s="154">
        <v>0.88600000000000001</v>
      </c>
      <c r="Q157" s="154">
        <v>0.44180339395016444</v>
      </c>
      <c r="R157" s="154">
        <v>0.60064585599999998</v>
      </c>
      <c r="S157" s="154">
        <v>0.39098554997347323</v>
      </c>
      <c r="T157" s="154">
        <v>0.5</v>
      </c>
      <c r="U157" s="154">
        <v>0.75</v>
      </c>
      <c r="V157" s="154">
        <v>0.26040545514607499</v>
      </c>
      <c r="W157" s="154">
        <v>0.51500000000000001</v>
      </c>
      <c r="X157" s="154">
        <v>0</v>
      </c>
      <c r="Y157" s="154">
        <v>0</v>
      </c>
      <c r="Z157" s="154">
        <v>0.44158000980612355</v>
      </c>
      <c r="AA157" s="157">
        <v>1</v>
      </c>
      <c r="AB157" s="7">
        <f t="shared" si="25"/>
        <v>0.42123631537279699</v>
      </c>
      <c r="AC157" s="7">
        <f t="shared" si="26"/>
        <v>0.31600099517314312</v>
      </c>
      <c r="AD157" s="7">
        <f t="shared" si="27"/>
        <v>0.5366242221720724</v>
      </c>
      <c r="AE157" s="7">
        <f t="shared" si="28"/>
        <v>0.50448913332060619</v>
      </c>
      <c r="AF157" s="7">
        <f t="shared" si="29"/>
        <v>0.32783091082536647</v>
      </c>
      <c r="AG157" s="7">
        <f t="shared" si="22"/>
        <v>0.38718786978522657</v>
      </c>
      <c r="AH157" s="7">
        <f t="shared" si="23"/>
        <v>0.40639748313029805</v>
      </c>
      <c r="AI157" s="7">
        <f t="shared" si="24"/>
        <v>0.49456723211790132</v>
      </c>
    </row>
    <row r="158" spans="1:35">
      <c r="A158" s="10" t="s">
        <v>335</v>
      </c>
      <c r="B158" s="13" t="s">
        <v>334</v>
      </c>
      <c r="C158" s="154">
        <v>0.28689601648351654</v>
      </c>
      <c r="D158" s="154">
        <v>1</v>
      </c>
      <c r="E158" s="154">
        <v>9.9999999999999978E-2</v>
      </c>
      <c r="F158" s="154">
        <v>0.52500000000000002</v>
      </c>
      <c r="G158" s="154">
        <v>0</v>
      </c>
      <c r="H158" s="154">
        <v>0.7503999997675419</v>
      </c>
      <c r="I158" s="154">
        <v>0.47033333333333333</v>
      </c>
      <c r="J158" s="154">
        <v>0.179173999960348</v>
      </c>
      <c r="K158" s="154">
        <v>0.87469046237183334</v>
      </c>
      <c r="L158" s="154">
        <v>0.1</v>
      </c>
      <c r="M158" s="154">
        <v>0.932799998819828</v>
      </c>
      <c r="N158" s="154">
        <v>0.27999999999999997</v>
      </c>
      <c r="O158" s="154">
        <v>7.4999999999999997E-2</v>
      </c>
      <c r="P158" s="154">
        <v>0.84088000000000007</v>
      </c>
      <c r="Q158" s="154">
        <v>0.29611426210716363</v>
      </c>
      <c r="R158" s="154">
        <v>0.21553884800000001</v>
      </c>
      <c r="S158" s="154">
        <v>0</v>
      </c>
      <c r="T158" s="154">
        <v>2.0632234982262833E-2</v>
      </c>
      <c r="U158" s="154">
        <v>7.0476808090587902E-3</v>
      </c>
      <c r="V158" s="154">
        <v>0.13462215009415199</v>
      </c>
      <c r="W158" s="154">
        <v>1.0000000000000009E-2</v>
      </c>
      <c r="X158" s="154">
        <v>0</v>
      </c>
      <c r="Y158" s="154">
        <v>3.0000000000000001E-3</v>
      </c>
      <c r="Z158" s="154">
        <v>0.80677000573010815</v>
      </c>
      <c r="AA158" s="157">
        <v>4</v>
      </c>
      <c r="AB158" s="7">
        <f t="shared" si="25"/>
        <v>0.32953745801913109</v>
      </c>
      <c r="AC158" s="7">
        <f t="shared" si="26"/>
        <v>0.44371600270850969</v>
      </c>
      <c r="AD158" s="7">
        <f t="shared" si="27"/>
        <v>0.47283296574755712</v>
      </c>
      <c r="AE158" s="7">
        <f t="shared" si="28"/>
        <v>0.24136089084823775</v>
      </c>
      <c r="AF158" s="7">
        <f t="shared" si="29"/>
        <v>0.16023997277221982</v>
      </c>
      <c r="AG158" s="7">
        <f t="shared" si="22"/>
        <v>0.18809065318065649</v>
      </c>
      <c r="AH158" s="7">
        <f t="shared" si="23"/>
        <v>0.43269401717827072</v>
      </c>
      <c r="AI158" s="7">
        <f t="shared" si="24"/>
        <v>0.38697282653813364</v>
      </c>
    </row>
    <row r="159" spans="1:35">
      <c r="A159" s="10" t="s">
        <v>337</v>
      </c>
      <c r="B159" s="13" t="s">
        <v>336</v>
      </c>
      <c r="C159" s="154">
        <v>0.30450518867924531</v>
      </c>
      <c r="D159" s="154">
        <v>5.7239999999999999E-2</v>
      </c>
      <c r="E159" s="154">
        <v>0.33759999938309193</v>
      </c>
      <c r="F159" s="154">
        <v>0.32499999999999996</v>
      </c>
      <c r="G159" s="154">
        <v>0.35333333333333333</v>
      </c>
      <c r="H159" s="154">
        <v>0.51039999954402449</v>
      </c>
      <c r="I159" s="154">
        <v>0.88633333333333331</v>
      </c>
      <c r="J159" s="154">
        <v>0.57933599987179041</v>
      </c>
      <c r="K159" s="154">
        <v>0.98873807362822608</v>
      </c>
      <c r="L159" s="154">
        <v>0.5</v>
      </c>
      <c r="M159" s="154">
        <v>0.75259999904781572</v>
      </c>
      <c r="N159" s="154">
        <v>0.32999999932944774</v>
      </c>
      <c r="O159" s="154">
        <v>0.20749999999999999</v>
      </c>
      <c r="P159" s="154">
        <v>0.97848000000000002</v>
      </c>
      <c r="Q159" s="154">
        <v>0.63257037949368422</v>
      </c>
      <c r="R159" s="154">
        <v>0.826298702</v>
      </c>
      <c r="S159" s="154">
        <v>0.141361846612716</v>
      </c>
      <c r="T159" s="154">
        <v>0.55968555607884818</v>
      </c>
      <c r="U159" s="154">
        <v>7.4530056941375461E-2</v>
      </c>
      <c r="V159" s="154">
        <v>0.31479057632968399</v>
      </c>
      <c r="W159" s="154">
        <v>0.58000000000000007</v>
      </c>
      <c r="X159" s="154">
        <v>0.61</v>
      </c>
      <c r="Y159" s="154">
        <v>4.674596166831143E-2</v>
      </c>
      <c r="Z159" s="154">
        <v>0.74836399710638324</v>
      </c>
      <c r="AA159" s="157">
        <v>1</v>
      </c>
      <c r="AB159" s="7">
        <f t="shared" si="25"/>
        <v>0.48522554176588789</v>
      </c>
      <c r="AC159" s="7">
        <f t="shared" si="26"/>
        <v>0.31467975348994914</v>
      </c>
      <c r="AD159" s="7">
        <f t="shared" si="27"/>
        <v>0.67283456753510229</v>
      </c>
      <c r="AE159" s="7">
        <f t="shared" si="28"/>
        <v>0.55764941403087476</v>
      </c>
      <c r="AF159" s="7">
        <f t="shared" si="29"/>
        <v>0.39573843200762576</v>
      </c>
      <c r="AG159" s="7">
        <f t="shared" si="22"/>
        <v>0.41676813806914059</v>
      </c>
      <c r="AH159" s="7">
        <f t="shared" si="23"/>
        <v>0.50394508358908019</v>
      </c>
      <c r="AI159" s="7">
        <f t="shared" si="24"/>
        <v>0.5598323345762205</v>
      </c>
    </row>
    <row r="160" spans="1:35">
      <c r="A160" s="10" t="s">
        <v>339</v>
      </c>
      <c r="B160" s="13" t="s">
        <v>338</v>
      </c>
      <c r="C160" s="154">
        <v>0.5</v>
      </c>
      <c r="D160" s="154">
        <v>5.7239999999999999E-2</v>
      </c>
      <c r="E160" s="154">
        <v>4.9599999114871007E-2</v>
      </c>
      <c r="F160" s="154">
        <v>0.5</v>
      </c>
      <c r="G160" s="154">
        <v>0</v>
      </c>
      <c r="H160" s="154">
        <v>0.11679999917745587</v>
      </c>
      <c r="I160" s="154">
        <v>0.28666666666666668</v>
      </c>
      <c r="J160" s="154">
        <v>0.48257799989320338</v>
      </c>
      <c r="K160" s="154">
        <v>0.80281337930987551</v>
      </c>
      <c r="L160" s="154">
        <v>0.32</v>
      </c>
      <c r="M160" s="154">
        <v>1.0999999977648259E-2</v>
      </c>
      <c r="N160" s="154">
        <v>0.01</v>
      </c>
      <c r="O160" s="154">
        <v>7.4999999999999997E-2</v>
      </c>
      <c r="P160" s="154">
        <v>0.65999999999999992</v>
      </c>
      <c r="Q160" s="154">
        <v>0.28617755965888592</v>
      </c>
      <c r="R160" s="154">
        <v>4.4444444E-2</v>
      </c>
      <c r="S160" s="154">
        <v>4.3848969503296033E-3</v>
      </c>
      <c r="T160" s="154">
        <v>3.4519614970324095E-3</v>
      </c>
      <c r="U160" s="154">
        <v>7.4530056941375461E-2</v>
      </c>
      <c r="V160" s="158">
        <v>0.2</v>
      </c>
      <c r="W160" s="154">
        <v>0</v>
      </c>
      <c r="X160" s="154">
        <v>0.54</v>
      </c>
      <c r="Y160" s="154">
        <v>4.674596166831143E-2</v>
      </c>
      <c r="Z160" s="154">
        <v>0.54169599957317116</v>
      </c>
      <c r="AA160" s="157">
        <v>4</v>
      </c>
      <c r="AB160" s="7">
        <f t="shared" si="25"/>
        <v>0.23388037185120111</v>
      </c>
      <c r="AC160" s="7">
        <f t="shared" si="26"/>
        <v>0.20393999971538782</v>
      </c>
      <c r="AD160" s="7">
        <f t="shared" si="27"/>
        <v>0.3188430076412323</v>
      </c>
      <c r="AE160" s="7">
        <f t="shared" si="28"/>
        <v>0.17890981035104125</v>
      </c>
      <c r="AF160" s="7">
        <f t="shared" si="29"/>
        <v>0.233828669697143</v>
      </c>
      <c r="AG160" s="7">
        <f t="shared" si="22"/>
        <v>0.2052652365862615</v>
      </c>
      <c r="AH160" s="7">
        <f t="shared" si="23"/>
        <v>0.2774332107104836</v>
      </c>
      <c r="AI160" s="7">
        <f t="shared" si="24"/>
        <v>0.21147381645968677</v>
      </c>
    </row>
    <row r="161" spans="1:35">
      <c r="A161" s="10" t="s">
        <v>341</v>
      </c>
      <c r="B161" s="13" t="s">
        <v>340</v>
      </c>
      <c r="C161" s="154">
        <v>0.3914651453224342</v>
      </c>
      <c r="D161" s="154">
        <v>0.5</v>
      </c>
      <c r="E161" s="154">
        <v>0</v>
      </c>
      <c r="F161" s="154">
        <v>0.125</v>
      </c>
      <c r="G161" s="154">
        <v>0</v>
      </c>
      <c r="H161" s="154">
        <v>3.0000000000000027E-2</v>
      </c>
      <c r="I161" s="154">
        <v>0.44466666666666665</v>
      </c>
      <c r="J161" s="154">
        <v>0.45631799989901478</v>
      </c>
      <c r="K161" s="154">
        <v>0.95166666666666666</v>
      </c>
      <c r="L161" s="154">
        <v>0</v>
      </c>
      <c r="M161" s="154">
        <v>1</v>
      </c>
      <c r="N161" s="154">
        <v>0.3</v>
      </c>
      <c r="O161" s="154">
        <v>0.20749999999999999</v>
      </c>
      <c r="P161" s="154">
        <v>0.56200000000000006</v>
      </c>
      <c r="Q161" s="154">
        <v>0.29526243771612715</v>
      </c>
      <c r="R161" s="154">
        <v>0.37817258799999998</v>
      </c>
      <c r="S161" s="154">
        <v>1.4451198883901886E-2</v>
      </c>
      <c r="T161" s="154">
        <v>0.5</v>
      </c>
      <c r="U161" s="154">
        <v>0.2003868703324948</v>
      </c>
      <c r="V161" s="154">
        <v>0.17425087683402701</v>
      </c>
      <c r="W161" s="154">
        <v>4.0000000000000036E-2</v>
      </c>
      <c r="X161" s="154">
        <v>0</v>
      </c>
      <c r="Y161" s="154">
        <v>1</v>
      </c>
      <c r="Z161" s="154">
        <v>7.4015747201609972E-2</v>
      </c>
      <c r="AA161" s="157">
        <v>3</v>
      </c>
      <c r="AB161" s="7">
        <f t="shared" si="25"/>
        <v>0.31854817489678933</v>
      </c>
      <c r="AC161" s="7">
        <f t="shared" si="26"/>
        <v>0.17441085755373906</v>
      </c>
      <c r="AD161" s="7">
        <f t="shared" si="27"/>
        <v>0.525441888872058</v>
      </c>
      <c r="AE161" s="7">
        <f t="shared" si="28"/>
        <v>0.3262310374333382</v>
      </c>
      <c r="AF161" s="7">
        <f t="shared" si="29"/>
        <v>0.24810891572802199</v>
      </c>
      <c r="AG161" s="7">
        <f t="shared" si="22"/>
        <v>0.30968791892462177</v>
      </c>
      <c r="AH161" s="7">
        <f t="shared" si="23"/>
        <v>0.30900398031317267</v>
      </c>
      <c r="AI161" s="7">
        <f t="shared" si="24"/>
        <v>0.34615485073046565</v>
      </c>
    </row>
    <row r="162" spans="1:35">
      <c r="A162" s="10" t="s">
        <v>343</v>
      </c>
      <c r="B162" s="13" t="s">
        <v>342</v>
      </c>
      <c r="C162" s="154">
        <v>1</v>
      </c>
      <c r="D162" s="154">
        <v>3.0830000000000002E-3</v>
      </c>
      <c r="E162" s="154">
        <v>0.52959999956190584</v>
      </c>
      <c r="F162" s="154">
        <v>0.25</v>
      </c>
      <c r="G162" s="154">
        <v>0.98199999999999998</v>
      </c>
      <c r="H162" s="154">
        <v>0.87519999988377095</v>
      </c>
      <c r="I162" s="154">
        <v>0.62008333333333332</v>
      </c>
      <c r="J162" s="154">
        <v>0.62539199986159799</v>
      </c>
      <c r="K162" s="154">
        <v>1</v>
      </c>
      <c r="L162" s="154">
        <v>0.24</v>
      </c>
      <c r="M162" s="154">
        <v>0.22259999971836805</v>
      </c>
      <c r="N162" s="154">
        <v>0.9239999981224537</v>
      </c>
      <c r="O162" s="154">
        <v>0.20749999999999999</v>
      </c>
      <c r="P162" s="154">
        <v>0.99192000000000002</v>
      </c>
      <c r="Q162" s="154">
        <v>0.78608046744152904</v>
      </c>
      <c r="R162" s="154">
        <v>1</v>
      </c>
      <c r="S162" s="154">
        <v>0.20585358617344368</v>
      </c>
      <c r="T162" s="154">
        <v>1</v>
      </c>
      <c r="U162" s="154">
        <v>6.4526520341839505E-2</v>
      </c>
      <c r="V162" s="154">
        <v>9.6793483454035698E-2</v>
      </c>
      <c r="W162" s="154">
        <v>0.94899999999999995</v>
      </c>
      <c r="X162" s="154">
        <v>0</v>
      </c>
      <c r="Y162" s="154">
        <v>2.0943870427254957E-2</v>
      </c>
      <c r="Z162" s="154">
        <v>0.93279999971389771</v>
      </c>
      <c r="AA162" s="157">
        <v>1</v>
      </c>
      <c r="AB162" s="7">
        <f t="shared" si="25"/>
        <v>0.56364067741805968</v>
      </c>
      <c r="AC162" s="7">
        <f t="shared" si="26"/>
        <v>0.60664716657427942</v>
      </c>
      <c r="AD162" s="7">
        <f t="shared" si="27"/>
        <v>0.60534588850595883</v>
      </c>
      <c r="AE162" s="7">
        <f t="shared" si="28"/>
        <v>0.69855900893582878</v>
      </c>
      <c r="AF162" s="7">
        <f t="shared" si="29"/>
        <v>0.34401064565617129</v>
      </c>
      <c r="AG162" s="7">
        <f t="shared" si="22"/>
        <v>0.48356152490026971</v>
      </c>
      <c r="AH162" s="7">
        <f t="shared" si="23"/>
        <v>0.45116022988014925</v>
      </c>
      <c r="AI162" s="7">
        <f t="shared" si="24"/>
        <v>0.85248007750160992</v>
      </c>
    </row>
    <row r="163" spans="1:35">
      <c r="A163" s="10" t="s">
        <v>345</v>
      </c>
      <c r="B163" s="13" t="s">
        <v>344</v>
      </c>
      <c r="C163" s="154">
        <v>0.27339188514357055</v>
      </c>
      <c r="D163" s="154">
        <v>0.5</v>
      </c>
      <c r="E163" s="154">
        <v>3.9999999105930328E-2</v>
      </c>
      <c r="F163" s="154">
        <v>0.17500000000000004</v>
      </c>
      <c r="G163" s="154">
        <v>0</v>
      </c>
      <c r="H163" s="154">
        <v>3.9999999105930328E-2</v>
      </c>
      <c r="I163" s="154">
        <v>0.49116666666666664</v>
      </c>
      <c r="J163" s="154">
        <v>0</v>
      </c>
      <c r="K163" s="154">
        <v>1</v>
      </c>
      <c r="L163" s="154">
        <v>0.08</v>
      </c>
      <c r="M163" s="154">
        <v>1</v>
      </c>
      <c r="N163" s="154">
        <v>0.02</v>
      </c>
      <c r="O163" s="154">
        <v>0.85</v>
      </c>
      <c r="P163" s="154">
        <v>0.61735999999999991</v>
      </c>
      <c r="Q163" s="154">
        <v>0.14976390099525561</v>
      </c>
      <c r="R163" s="154">
        <v>0.33</v>
      </c>
      <c r="S163" s="154">
        <v>0</v>
      </c>
      <c r="T163" s="154">
        <v>2.6091574577569534E-3</v>
      </c>
      <c r="U163" s="154">
        <v>0.17942110480394582</v>
      </c>
      <c r="V163" s="154">
        <v>0.149891532087291</v>
      </c>
      <c r="W163" s="154">
        <v>0</v>
      </c>
      <c r="X163" s="154">
        <v>1</v>
      </c>
      <c r="Y163" s="154">
        <v>0</v>
      </c>
      <c r="Z163" s="154">
        <v>3.9999999105930328E-2</v>
      </c>
      <c r="AA163" s="157">
        <v>4</v>
      </c>
      <c r="AB163" s="7">
        <f t="shared" si="25"/>
        <v>0.28910851018634487</v>
      </c>
      <c r="AC163" s="7">
        <f t="shared" si="26"/>
        <v>0.17139864722590523</v>
      </c>
      <c r="AD163" s="7">
        <f t="shared" si="27"/>
        <v>0.43186111111111108</v>
      </c>
      <c r="AE163" s="7">
        <f t="shared" si="28"/>
        <v>0.32495550974216875</v>
      </c>
      <c r="AF163" s="7">
        <f t="shared" si="29"/>
        <v>0.22821877266619453</v>
      </c>
      <c r="AG163" s="7">
        <f t="shared" si="22"/>
        <v>0.26433107295713149</v>
      </c>
      <c r="AH163" s="7">
        <f t="shared" si="23"/>
        <v>0.36747239235480234</v>
      </c>
      <c r="AI163" s="7">
        <f t="shared" si="24"/>
        <v>0.20872884277747886</v>
      </c>
    </row>
    <row r="164" spans="1:35">
      <c r="A164" s="10" t="s">
        <v>347</v>
      </c>
      <c r="B164" s="13" t="s">
        <v>346</v>
      </c>
      <c r="C164" s="154">
        <v>0.33009416332665337</v>
      </c>
      <c r="D164" s="154">
        <v>1.5102999969311059E-2</v>
      </c>
      <c r="E164" s="154">
        <v>3.9999999105930328E-2</v>
      </c>
      <c r="F164" s="154">
        <v>0.625</v>
      </c>
      <c r="G164" s="154">
        <v>0</v>
      </c>
      <c r="H164" s="154">
        <v>3.9999999105930328E-2</v>
      </c>
      <c r="I164" s="154">
        <v>0.23600000000000002</v>
      </c>
      <c r="J164" s="154">
        <v>0.43753199990317226</v>
      </c>
      <c r="K164" s="154">
        <v>0.76987312910972039</v>
      </c>
      <c r="L164" s="154">
        <v>0.56000000000000005</v>
      </c>
      <c r="M164" s="154">
        <v>0.19079999975860118</v>
      </c>
      <c r="N164" s="154">
        <v>0</v>
      </c>
      <c r="O164" s="154">
        <v>7.4999999999999997E-2</v>
      </c>
      <c r="P164" s="154">
        <v>0.49680000000000002</v>
      </c>
      <c r="Q164" s="154">
        <v>0.26363394988179356</v>
      </c>
      <c r="R164" s="154">
        <v>0.103397342</v>
      </c>
      <c r="S164" s="154">
        <v>0</v>
      </c>
      <c r="T164" s="154">
        <v>1.9485198183248919E-3</v>
      </c>
      <c r="U164" s="154">
        <v>0</v>
      </c>
      <c r="V164" s="154">
        <v>0</v>
      </c>
      <c r="W164" s="154">
        <v>0</v>
      </c>
      <c r="X164" s="154">
        <v>0.71</v>
      </c>
      <c r="Y164" s="154">
        <v>9.355509355509356E-2</v>
      </c>
      <c r="Z164" s="154">
        <v>0.1993240096677823</v>
      </c>
      <c r="AA164" s="157">
        <v>5</v>
      </c>
      <c r="AB164" s="7">
        <f t="shared" si="25"/>
        <v>0.21616921688342972</v>
      </c>
      <c r="AC164" s="7">
        <f t="shared" si="26"/>
        <v>0.17503286025130418</v>
      </c>
      <c r="AD164" s="7">
        <f t="shared" si="27"/>
        <v>0.365700854795249</v>
      </c>
      <c r="AE164" s="7">
        <f t="shared" si="28"/>
        <v>0.15679663528335308</v>
      </c>
      <c r="AF164" s="7">
        <f t="shared" si="29"/>
        <v>0.1671465172038126</v>
      </c>
      <c r="AG164" s="7">
        <f t="shared" si="22"/>
        <v>0.22478295543130525</v>
      </c>
      <c r="AH164" s="7">
        <f t="shared" si="23"/>
        <v>0.22772877881098522</v>
      </c>
      <c r="AI164" s="7">
        <f t="shared" si="24"/>
        <v>0.18590926617028325</v>
      </c>
    </row>
    <row r="165" spans="1:35">
      <c r="A165" s="10" t="s">
        <v>349</v>
      </c>
      <c r="B165" s="13" t="s">
        <v>348</v>
      </c>
      <c r="C165" s="154">
        <v>8.6843070229956465E-2</v>
      </c>
      <c r="D165" s="154">
        <v>2.9559999999999999E-2</v>
      </c>
      <c r="E165" s="154">
        <v>4.9599999114871007E-2</v>
      </c>
      <c r="F165" s="154">
        <v>0.6</v>
      </c>
      <c r="G165" s="154">
        <v>0</v>
      </c>
      <c r="H165" s="154">
        <v>3.9999999105930328E-2</v>
      </c>
      <c r="I165" s="154">
        <v>0.28591666666666671</v>
      </c>
      <c r="J165" s="154">
        <v>0.52216999988444146</v>
      </c>
      <c r="K165" s="154">
        <v>0.51944182053169374</v>
      </c>
      <c r="L165" s="154">
        <v>0.28000000000000003</v>
      </c>
      <c r="M165" s="154">
        <v>0.57239999927580365</v>
      </c>
      <c r="N165" s="154">
        <v>0</v>
      </c>
      <c r="O165" s="154">
        <v>6.7499999999999991E-2</v>
      </c>
      <c r="P165" s="154">
        <v>0.47575999999999996</v>
      </c>
      <c r="Q165" s="154">
        <v>0.1837010717585682</v>
      </c>
      <c r="R165" s="154">
        <v>8.8235294000000006E-2</v>
      </c>
      <c r="S165" s="154">
        <v>0</v>
      </c>
      <c r="T165" s="154">
        <v>6.2771924746036082E-3</v>
      </c>
      <c r="U165" s="154">
        <v>1.6441820291072341E-3</v>
      </c>
      <c r="V165" s="154">
        <v>1.48715457560635E-2</v>
      </c>
      <c r="W165" s="154">
        <v>0</v>
      </c>
      <c r="X165" s="154">
        <v>0.64</v>
      </c>
      <c r="Y165" s="154">
        <v>0</v>
      </c>
      <c r="Z165" s="154">
        <v>3.9999999105930328E-2</v>
      </c>
      <c r="AA165" s="157">
        <v>4</v>
      </c>
      <c r="AB165" s="7">
        <f t="shared" si="25"/>
        <v>0.18766336833056815</v>
      </c>
      <c r="AC165" s="7">
        <f t="shared" si="26"/>
        <v>0.13433384474179297</v>
      </c>
      <c r="AD165" s="7">
        <f t="shared" si="27"/>
        <v>0.36332141439310095</v>
      </c>
      <c r="AE165" s="7">
        <f t="shared" si="28"/>
        <v>0.13691225970552862</v>
      </c>
      <c r="AF165" s="7">
        <f t="shared" si="29"/>
        <v>0.11608595448185018</v>
      </c>
      <c r="AG165" s="7">
        <f t="shared" si="22"/>
        <v>0.15668213476952558</v>
      </c>
      <c r="AH165" s="7">
        <f t="shared" si="23"/>
        <v>0.25497350489135989</v>
      </c>
      <c r="AI165" s="7">
        <f t="shared" si="24"/>
        <v>0.13317001383094448</v>
      </c>
    </row>
    <row r="166" spans="1:35">
      <c r="A166" s="10" t="s">
        <v>351</v>
      </c>
      <c r="B166" s="13" t="s">
        <v>350</v>
      </c>
      <c r="C166" s="154">
        <v>1</v>
      </c>
      <c r="D166" s="154">
        <v>0.5</v>
      </c>
      <c r="E166" s="154">
        <v>0.3789999984577298</v>
      </c>
      <c r="F166" s="154">
        <v>9.9999999999999978E-2</v>
      </c>
      <c r="G166" s="154">
        <v>5.6000000000000001E-2</v>
      </c>
      <c r="H166" s="154">
        <v>0.7389999993517995</v>
      </c>
      <c r="I166" s="154">
        <v>0.44466666666666665</v>
      </c>
      <c r="J166" s="154">
        <v>0.82537199981734144</v>
      </c>
      <c r="K166" s="154">
        <v>1</v>
      </c>
      <c r="L166" s="154">
        <v>0.26</v>
      </c>
      <c r="M166" s="154">
        <v>1</v>
      </c>
      <c r="N166" s="154">
        <v>0.3</v>
      </c>
      <c r="O166" s="154">
        <v>0.76749999999999996</v>
      </c>
      <c r="P166" s="154">
        <v>0.92711999999999994</v>
      </c>
      <c r="Q166" s="154">
        <v>0.42790353052258501</v>
      </c>
      <c r="R166" s="154">
        <v>0.46335697399999998</v>
      </c>
      <c r="S166" s="154">
        <v>0.29674641767832877</v>
      </c>
      <c r="T166" s="154">
        <v>0.1115926179240658</v>
      </c>
      <c r="U166" s="154">
        <v>0.10354566382345434</v>
      </c>
      <c r="V166" s="154">
        <v>0.194672185468558</v>
      </c>
      <c r="W166" s="154">
        <v>0.85599999999999998</v>
      </c>
      <c r="X166" s="154">
        <v>0</v>
      </c>
      <c r="Y166" s="154">
        <v>0</v>
      </c>
      <c r="Z166" s="154">
        <v>0.97999199943443116</v>
      </c>
      <c r="AA166" s="157">
        <v>1</v>
      </c>
      <c r="AB166" s="7">
        <f t="shared" si="25"/>
        <v>0.48885283554770659</v>
      </c>
      <c r="AC166" s="7">
        <f t="shared" si="26"/>
        <v>0.46233333296825485</v>
      </c>
      <c r="AD166" s="7">
        <f t="shared" si="27"/>
        <v>0.63833977774733464</v>
      </c>
      <c r="AE166" s="7">
        <f t="shared" si="28"/>
        <v>0.49903659002082995</v>
      </c>
      <c r="AF166" s="7">
        <f t="shared" si="29"/>
        <v>0.35570164145440725</v>
      </c>
      <c r="AG166" s="7">
        <f t="shared" si="22"/>
        <v>0.4438965893877912</v>
      </c>
      <c r="AH166" s="7">
        <f t="shared" si="23"/>
        <v>0.53110028915540652</v>
      </c>
      <c r="AI166" s="7">
        <f t="shared" si="24"/>
        <v>0.49291602437602999</v>
      </c>
    </row>
    <row r="167" spans="1:35">
      <c r="A167" s="10" t="s">
        <v>353</v>
      </c>
      <c r="B167" s="13" t="s">
        <v>352</v>
      </c>
      <c r="C167" s="154">
        <v>0.50159030837004404</v>
      </c>
      <c r="D167" s="154">
        <v>0.24683999949842694</v>
      </c>
      <c r="E167" s="154">
        <v>0.71199999973177908</v>
      </c>
      <c r="F167" s="154">
        <v>0.25</v>
      </c>
      <c r="G167" s="154">
        <v>0.59</v>
      </c>
      <c r="H167" s="154">
        <v>0.77919999979436394</v>
      </c>
      <c r="I167" s="154">
        <v>0.39683333333333337</v>
      </c>
      <c r="J167" s="154">
        <v>0.63670399985909454</v>
      </c>
      <c r="K167" s="154">
        <v>1</v>
      </c>
      <c r="L167" s="154">
        <v>0.02</v>
      </c>
      <c r="M167" s="154">
        <v>1</v>
      </c>
      <c r="N167" s="154">
        <v>1</v>
      </c>
      <c r="O167" s="154">
        <v>0.78249999999999997</v>
      </c>
      <c r="P167" s="154">
        <v>0.99280000000000002</v>
      </c>
      <c r="Q167" s="154">
        <v>0.74315956984058118</v>
      </c>
      <c r="R167" s="154">
        <v>0.77392218800000001</v>
      </c>
      <c r="S167" s="154">
        <v>0.29674641767832877</v>
      </c>
      <c r="T167" s="154">
        <v>1</v>
      </c>
      <c r="U167" s="154">
        <v>1.0012375942229652E-2</v>
      </c>
      <c r="V167" s="154">
        <v>4.9785423036339198E-2</v>
      </c>
      <c r="W167" s="154">
        <v>0</v>
      </c>
      <c r="X167" s="154">
        <v>0</v>
      </c>
      <c r="Y167" s="154">
        <v>2.6301527082602735E-2</v>
      </c>
      <c r="Z167" s="154">
        <v>0.90323999796724896</v>
      </c>
      <c r="AA167" s="157">
        <v>1</v>
      </c>
      <c r="AB167" s="7">
        <f t="shared" si="25"/>
        <v>0.5296514641722655</v>
      </c>
      <c r="AC167" s="7">
        <f t="shared" si="26"/>
        <v>0.51327171789910231</v>
      </c>
      <c r="AD167" s="7">
        <f t="shared" si="27"/>
        <v>0.67558955553207134</v>
      </c>
      <c r="AE167" s="7">
        <f t="shared" si="28"/>
        <v>0.76485469591981836</v>
      </c>
      <c r="AF167" s="7">
        <f t="shared" si="29"/>
        <v>0.16488988733807008</v>
      </c>
      <c r="AG167" s="7">
        <f t="shared" si="22"/>
        <v>0.30679552585868991</v>
      </c>
      <c r="AH167" s="7">
        <f t="shared" si="23"/>
        <v>0.52401287089327098</v>
      </c>
      <c r="AI167" s="7">
        <f t="shared" si="24"/>
        <v>0.87239326156112063</v>
      </c>
    </row>
    <row r="168" spans="1:35">
      <c r="A168" s="10" t="s">
        <v>355</v>
      </c>
      <c r="B168" s="13" t="s">
        <v>354</v>
      </c>
      <c r="C168" s="154">
        <v>0.6071823549257761</v>
      </c>
      <c r="D168" s="154">
        <v>0.29951999888420106</v>
      </c>
      <c r="E168" s="154">
        <v>0.12639999918639655</v>
      </c>
      <c r="F168" s="154">
        <v>0.35</v>
      </c>
      <c r="G168" s="154">
        <v>6.933333333333333E-2</v>
      </c>
      <c r="H168" s="154">
        <v>0.26079999931156639</v>
      </c>
      <c r="I168" s="154">
        <v>0.62974999999999992</v>
      </c>
      <c r="J168" s="154">
        <v>0.39167799991331997</v>
      </c>
      <c r="K168" s="154">
        <v>0.91717804597700003</v>
      </c>
      <c r="L168" s="154">
        <v>0.5</v>
      </c>
      <c r="M168" s="154">
        <v>0.26499999966472387</v>
      </c>
      <c r="N168" s="154">
        <v>0.3305999990925193</v>
      </c>
      <c r="O168" s="154">
        <v>0.40749999999999997</v>
      </c>
      <c r="P168" s="154">
        <v>0.7752</v>
      </c>
      <c r="Q168" s="154">
        <v>0.71163691615268632</v>
      </c>
      <c r="R168" s="154">
        <v>1</v>
      </c>
      <c r="S168" s="154">
        <v>1.9222745599645923E-2</v>
      </c>
      <c r="T168" s="154">
        <v>0.25767633089848019</v>
      </c>
      <c r="U168" s="154">
        <v>1.4127374470356338E-3</v>
      </c>
      <c r="V168" s="154">
        <v>1.04820979531015E-2</v>
      </c>
      <c r="W168" s="154">
        <v>0.25</v>
      </c>
      <c r="X168" s="154">
        <v>0</v>
      </c>
      <c r="Y168" s="154">
        <v>1.8526600080693637E-2</v>
      </c>
      <c r="Z168" s="154">
        <v>0.85814000553596681</v>
      </c>
      <c r="AA168" s="157">
        <v>3</v>
      </c>
      <c r="AB168" s="7">
        <f t="shared" si="25"/>
        <v>0.37738496516485198</v>
      </c>
      <c r="AC168" s="7">
        <f t="shared" si="26"/>
        <v>0.28553928094021225</v>
      </c>
      <c r="AD168" s="7">
        <f t="shared" si="27"/>
        <v>0.50570100744126056</v>
      </c>
      <c r="AE168" s="7">
        <f t="shared" si="28"/>
        <v>0.52853933210846871</v>
      </c>
      <c r="AF168" s="7">
        <f t="shared" si="29"/>
        <v>0.18976024016946624</v>
      </c>
      <c r="AG168" s="7">
        <f t="shared" si="22"/>
        <v>0.41826352138372275</v>
      </c>
      <c r="AH168" s="7">
        <f t="shared" si="23"/>
        <v>0.29873068676492137</v>
      </c>
      <c r="AI168" s="7">
        <f t="shared" si="24"/>
        <v>0.43404854843644153</v>
      </c>
    </row>
    <row r="169" spans="1:35">
      <c r="A169" s="10" t="s">
        <v>357</v>
      </c>
      <c r="B169" s="13" t="s">
        <v>356</v>
      </c>
      <c r="C169" s="154">
        <v>0.95494868735083527</v>
      </c>
      <c r="D169" s="154">
        <v>0</v>
      </c>
      <c r="E169" s="154">
        <v>3.9999999105930328E-2</v>
      </c>
      <c r="F169" s="154">
        <v>0.5</v>
      </c>
      <c r="G169" s="154">
        <v>0</v>
      </c>
      <c r="H169" s="154">
        <v>3.9999999105930328E-2</v>
      </c>
      <c r="I169" s="154">
        <v>0.29008333333333336</v>
      </c>
      <c r="J169" s="154">
        <v>0.22967399994917212</v>
      </c>
      <c r="K169" s="154">
        <v>0.70410359282007362</v>
      </c>
      <c r="L169" s="154">
        <v>0.32</v>
      </c>
      <c r="M169" s="154">
        <v>0.39219999950379131</v>
      </c>
      <c r="N169" s="154">
        <v>0</v>
      </c>
      <c r="O169" s="154">
        <v>6.7499999999999991E-2</v>
      </c>
      <c r="P169" s="154">
        <v>0.49719999999999998</v>
      </c>
      <c r="Q169" s="154">
        <v>0.1431094619646669</v>
      </c>
      <c r="R169" s="154">
        <v>0.12060301599999999</v>
      </c>
      <c r="S169" s="154">
        <v>0</v>
      </c>
      <c r="T169" s="154">
        <v>2.2772838380422595E-3</v>
      </c>
      <c r="U169" s="154">
        <v>1.3060807626335526E-2</v>
      </c>
      <c r="V169" s="154">
        <v>7.7373712561670305E-2</v>
      </c>
      <c r="W169" s="154">
        <v>0</v>
      </c>
      <c r="X169" s="154">
        <v>0.79</v>
      </c>
      <c r="Y169" s="154">
        <v>1.803679506192633E-2</v>
      </c>
      <c r="Z169" s="154">
        <v>0.14859999690204861</v>
      </c>
      <c r="AA169" s="157">
        <v>5</v>
      </c>
      <c r="AB169" s="7">
        <f t="shared" si="25"/>
        <v>0.22286544521348983</v>
      </c>
      <c r="AC169" s="7">
        <f t="shared" si="26"/>
        <v>0.25582478092711597</v>
      </c>
      <c r="AD169" s="7">
        <f t="shared" si="27"/>
        <v>0.32267682093439509</v>
      </c>
      <c r="AE169" s="7">
        <f t="shared" si="28"/>
        <v>0.13844829363378486</v>
      </c>
      <c r="AF169" s="7">
        <f t="shared" si="29"/>
        <v>0.17451188535866347</v>
      </c>
      <c r="AG169" s="7">
        <f t="shared" ref="AG169:AG200" si="30">AVERAGE(C169,F169,I169,L169,O169,R169,U169,W169,Y169)</f>
        <v>0.25380362659693673</v>
      </c>
      <c r="AH169" s="7">
        <f t="shared" ref="AH169:AH200" si="31">AVERAGE(D169,G169,J169,M169,P169,S169,V169,X169,Z169)</f>
        <v>0.23722752321296467</v>
      </c>
      <c r="AI169" s="7">
        <f t="shared" ref="AI169:AI200" si="32">AVERAGE(E169,H169,K169,N169,Q169,T169)</f>
        <v>0.15491505613910725</v>
      </c>
    </row>
    <row r="170" spans="1:35">
      <c r="A170" s="10" t="s">
        <v>359</v>
      </c>
      <c r="B170" s="13" t="s">
        <v>358</v>
      </c>
      <c r="C170" s="154">
        <v>7.758574057037719E-2</v>
      </c>
      <c r="D170" s="154">
        <v>0.26982999945171182</v>
      </c>
      <c r="E170" s="154">
        <v>0.13599999919533734</v>
      </c>
      <c r="F170" s="154">
        <v>0.15000000000000002</v>
      </c>
      <c r="G170" s="154">
        <v>2.8000000000000001E-2</v>
      </c>
      <c r="H170" s="154">
        <v>0.12639999918639655</v>
      </c>
      <c r="I170" s="154">
        <v>0.4453333333333333</v>
      </c>
      <c r="J170" s="154">
        <v>0.85748999981023377</v>
      </c>
      <c r="K170" s="154">
        <v>0.52618133333333339</v>
      </c>
      <c r="L170" s="154">
        <v>0.36</v>
      </c>
      <c r="M170" s="154">
        <v>0.40279999949038031</v>
      </c>
      <c r="N170" s="154">
        <v>0.3</v>
      </c>
      <c r="O170" s="154">
        <v>7.4999999999999997E-2</v>
      </c>
      <c r="P170" s="154">
        <v>0.88344</v>
      </c>
      <c r="Q170" s="154">
        <v>0.2767592572110894</v>
      </c>
      <c r="R170" s="154">
        <v>0.16898395799999999</v>
      </c>
      <c r="S170" s="154">
        <v>1.9719256670736041E-2</v>
      </c>
      <c r="T170" s="154">
        <v>2.3545144979758657E-2</v>
      </c>
      <c r="U170" s="154">
        <v>8.2579139883161373E-2</v>
      </c>
      <c r="V170" s="154">
        <v>0.117909652069053</v>
      </c>
      <c r="W170" s="154">
        <v>0.2340000000000001</v>
      </c>
      <c r="X170" s="154">
        <v>0.69</v>
      </c>
      <c r="Y170" s="154">
        <v>0.37134457682190936</v>
      </c>
      <c r="Z170" s="154">
        <v>0.30339999746531243</v>
      </c>
      <c r="AA170" s="157">
        <v>2</v>
      </c>
      <c r="AB170" s="7">
        <f t="shared" si="25"/>
        <v>0.28859589114467171</v>
      </c>
      <c r="AC170" s="7">
        <f t="shared" si="26"/>
        <v>0.13130262306730384</v>
      </c>
      <c r="AD170" s="7">
        <f t="shared" si="27"/>
        <v>0.48196744432788008</v>
      </c>
      <c r="AE170" s="7">
        <f t="shared" si="28"/>
        <v>0.2412412694769307</v>
      </c>
      <c r="AF170" s="7">
        <f t="shared" si="29"/>
        <v>0.29987222770657268</v>
      </c>
      <c r="AG170" s="7">
        <f t="shared" si="30"/>
        <v>0.21831408317875345</v>
      </c>
      <c r="AH170" s="7">
        <f t="shared" si="31"/>
        <v>0.39695432277304749</v>
      </c>
      <c r="AI170" s="7">
        <f t="shared" si="32"/>
        <v>0.23148095565098584</v>
      </c>
    </row>
    <row r="171" spans="1:35">
      <c r="A171" s="10" t="s">
        <v>361</v>
      </c>
      <c r="B171" s="13" t="s">
        <v>360</v>
      </c>
      <c r="C171" s="154">
        <v>1</v>
      </c>
      <c r="D171" s="154">
        <v>0.69095999742597347</v>
      </c>
      <c r="E171" s="154">
        <v>0.4527999994903803</v>
      </c>
      <c r="F171" s="154">
        <v>0.375</v>
      </c>
      <c r="G171" s="154">
        <v>0.17</v>
      </c>
      <c r="H171" s="154">
        <v>0.67359999969601625</v>
      </c>
      <c r="I171" s="154">
        <v>0.94450000000000001</v>
      </c>
      <c r="J171" s="154">
        <v>0.56236799987554553</v>
      </c>
      <c r="K171" s="154">
        <v>0.98148871620895217</v>
      </c>
      <c r="L171" s="154">
        <v>0.06</v>
      </c>
      <c r="M171" s="154">
        <v>0.24379999969154598</v>
      </c>
      <c r="N171" s="154">
        <v>1</v>
      </c>
      <c r="O171" s="154">
        <v>0.78249999999999997</v>
      </c>
      <c r="P171" s="154">
        <v>0.94399999999999995</v>
      </c>
      <c r="Q171" s="154">
        <v>0.58356120871633466</v>
      </c>
      <c r="R171" s="154">
        <v>0.53023909999999996</v>
      </c>
      <c r="S171" s="154">
        <v>3.1826035535756754E-2</v>
      </c>
      <c r="T171" s="154">
        <v>0.81290215508116237</v>
      </c>
      <c r="U171" s="154">
        <v>1.3117162498819748E-3</v>
      </c>
      <c r="V171" s="154">
        <v>5.5283365736773201E-3</v>
      </c>
      <c r="W171" s="154">
        <v>0.68599999999999994</v>
      </c>
      <c r="X171" s="154">
        <v>0</v>
      </c>
      <c r="Y171" s="154">
        <v>7.575757575757576E-3</v>
      </c>
      <c r="Z171" s="154">
        <v>0.70234000477153724</v>
      </c>
      <c r="AA171" s="157">
        <v>2</v>
      </c>
      <c r="AB171" s="7">
        <f t="shared" si="25"/>
        <v>0.51009587612052154</v>
      </c>
      <c r="AC171" s="7">
        <f t="shared" si="26"/>
        <v>0.56039333276872838</v>
      </c>
      <c r="AD171" s="7">
        <f t="shared" si="27"/>
        <v>0.63202611929600738</v>
      </c>
      <c r="AE171" s="7">
        <f t="shared" si="28"/>
        <v>0.61417141655554219</v>
      </c>
      <c r="AF171" s="7">
        <f t="shared" si="29"/>
        <v>0.23379263586180898</v>
      </c>
      <c r="AG171" s="7">
        <f t="shared" si="30"/>
        <v>0.48745850820284886</v>
      </c>
      <c r="AH171" s="7">
        <f t="shared" si="31"/>
        <v>0.3723135970971152</v>
      </c>
      <c r="AI171" s="7">
        <f t="shared" si="32"/>
        <v>0.75072534653214096</v>
      </c>
    </row>
    <row r="172" spans="1:35">
      <c r="A172" s="10" t="s">
        <v>363</v>
      </c>
      <c r="B172" s="13" t="s">
        <v>362</v>
      </c>
      <c r="C172" s="154">
        <v>0.54557938972162734</v>
      </c>
      <c r="D172" s="154">
        <v>5.4920000000000004E-3</v>
      </c>
      <c r="E172" s="154">
        <v>0.10719999916851519</v>
      </c>
      <c r="F172" s="154">
        <v>0.32499999999999996</v>
      </c>
      <c r="G172" s="154">
        <v>2.8666666666666667E-2</v>
      </c>
      <c r="H172" s="154">
        <v>0.19359999924898152</v>
      </c>
      <c r="I172" s="154">
        <v>0.52233333333333332</v>
      </c>
      <c r="J172" s="154">
        <v>0.24987399994470177</v>
      </c>
      <c r="K172" s="154">
        <v>0.5</v>
      </c>
      <c r="L172" s="154">
        <v>0.28000000000000003</v>
      </c>
      <c r="M172" s="154">
        <v>0.27559999965131282</v>
      </c>
      <c r="N172" s="154">
        <v>8.6399999856948864E-2</v>
      </c>
      <c r="O172" s="154">
        <v>0.3175</v>
      </c>
      <c r="P172" s="154">
        <v>0.8992</v>
      </c>
      <c r="Q172" s="154">
        <v>0.37478696461945871</v>
      </c>
      <c r="R172" s="154">
        <v>0.32642486999999998</v>
      </c>
      <c r="S172" s="154">
        <v>3.2994211898098237E-2</v>
      </c>
      <c r="T172" s="154">
        <v>6.4557249064501263E-2</v>
      </c>
      <c r="U172" s="154">
        <v>5.3078200158802706E-2</v>
      </c>
      <c r="V172" s="154">
        <v>0.76156668254306104</v>
      </c>
      <c r="W172" s="154">
        <v>0.21400000000000008</v>
      </c>
      <c r="X172" s="154">
        <v>0.75</v>
      </c>
      <c r="Y172" s="154">
        <v>0</v>
      </c>
      <c r="Z172" s="154">
        <v>0.77424999917857351</v>
      </c>
      <c r="AA172" s="157">
        <v>3</v>
      </c>
      <c r="AB172" s="7">
        <f t="shared" si="25"/>
        <v>0.32033764854394103</v>
      </c>
      <c r="AC172" s="7">
        <f t="shared" si="26"/>
        <v>0.20092300913429847</v>
      </c>
      <c r="AD172" s="7">
        <f t="shared" si="27"/>
        <v>0.31903455546438281</v>
      </c>
      <c r="AE172" s="7">
        <f t="shared" si="28"/>
        <v>0.33591054926367631</v>
      </c>
      <c r="AF172" s="7">
        <f t="shared" si="29"/>
        <v>0.42548248031340624</v>
      </c>
      <c r="AG172" s="7">
        <f t="shared" si="30"/>
        <v>0.28710175480152927</v>
      </c>
      <c r="AH172" s="7">
        <f t="shared" si="31"/>
        <v>0.41973817332026819</v>
      </c>
      <c r="AI172" s="7">
        <f t="shared" si="32"/>
        <v>0.2210907019930676</v>
      </c>
    </row>
    <row r="173" spans="1:35">
      <c r="A173" s="10" t="s">
        <v>365</v>
      </c>
      <c r="B173" s="13" t="s">
        <v>364</v>
      </c>
      <c r="C173" s="154">
        <v>8.0657869040781163E-2</v>
      </c>
      <c r="D173" s="154">
        <v>0.23100000000000001</v>
      </c>
      <c r="E173" s="154">
        <v>0.33759999938309193</v>
      </c>
      <c r="F173" s="154">
        <v>0.30000000000000004</v>
      </c>
      <c r="G173" s="154">
        <v>0.16800000000000001</v>
      </c>
      <c r="H173" s="154">
        <v>0.47199999950826166</v>
      </c>
      <c r="I173" s="154">
        <v>0.69216666666666671</v>
      </c>
      <c r="J173" s="154">
        <v>0.75527799983285382</v>
      </c>
      <c r="K173" s="154">
        <v>1</v>
      </c>
      <c r="L173" s="154">
        <v>0.1</v>
      </c>
      <c r="M173" s="154">
        <v>0.8691999989002942</v>
      </c>
      <c r="N173" s="154">
        <v>0.22000000000000003</v>
      </c>
      <c r="O173" s="154">
        <v>0.40749999999999997</v>
      </c>
      <c r="P173" s="154">
        <v>0.73520000000000008</v>
      </c>
      <c r="Q173" s="154">
        <v>0.82130825284019149</v>
      </c>
      <c r="R173" s="154">
        <v>1</v>
      </c>
      <c r="S173" s="154">
        <v>0.12333193049570611</v>
      </c>
      <c r="T173" s="154">
        <v>0.34451997888382224</v>
      </c>
      <c r="U173" s="154">
        <v>0</v>
      </c>
      <c r="V173" s="154">
        <v>0</v>
      </c>
      <c r="W173" s="154">
        <v>0.70300000000000007</v>
      </c>
      <c r="X173" s="154">
        <v>0.7</v>
      </c>
      <c r="Y173" s="154">
        <v>8.7209302325581384E-2</v>
      </c>
      <c r="Z173" s="154">
        <v>0.70010000229999991</v>
      </c>
      <c r="AA173" s="157">
        <v>2</v>
      </c>
      <c r="AB173" s="7">
        <f t="shared" si="25"/>
        <v>0.4520030000073853</v>
      </c>
      <c r="AC173" s="7">
        <f t="shared" si="26"/>
        <v>0.2648763113220225</v>
      </c>
      <c r="AD173" s="7">
        <f t="shared" si="27"/>
        <v>0.60610744423330243</v>
      </c>
      <c r="AE173" s="7">
        <f t="shared" si="28"/>
        <v>0.57197669370328663</v>
      </c>
      <c r="AF173" s="7">
        <f t="shared" si="29"/>
        <v>0.36505155077093021</v>
      </c>
      <c r="AG173" s="7">
        <f t="shared" si="30"/>
        <v>0.37450375978144779</v>
      </c>
      <c r="AH173" s="7">
        <f t="shared" si="31"/>
        <v>0.47578999239209491</v>
      </c>
      <c r="AI173" s="7">
        <f t="shared" si="32"/>
        <v>0.53257137176922786</v>
      </c>
    </row>
    <row r="174" spans="1:35">
      <c r="A174" s="10" t="s">
        <v>367</v>
      </c>
      <c r="B174" s="13" t="s">
        <v>366</v>
      </c>
      <c r="C174" s="154">
        <v>1</v>
      </c>
      <c r="D174" s="154">
        <v>1.653299996640533E-2</v>
      </c>
      <c r="E174" s="154">
        <v>3.9999999105930328E-2</v>
      </c>
      <c r="F174" s="154">
        <v>0.64999999999999991</v>
      </c>
      <c r="G174" s="154">
        <v>0</v>
      </c>
      <c r="H174" s="154">
        <v>3.9999999105930328E-2</v>
      </c>
      <c r="I174" s="154">
        <v>1.5499999999999995E-2</v>
      </c>
      <c r="J174" s="154">
        <v>0.15533799996562303</v>
      </c>
      <c r="K174" s="154">
        <v>0.76312135059666675</v>
      </c>
      <c r="L174" s="154">
        <v>0.52</v>
      </c>
      <c r="M174" s="154">
        <v>0.14839999981224539</v>
      </c>
      <c r="N174" s="154">
        <v>0</v>
      </c>
      <c r="O174" s="154">
        <v>6.7499999999999991E-2</v>
      </c>
      <c r="P174" s="154">
        <v>0.25056</v>
      </c>
      <c r="Q174" s="154">
        <v>0.1402463204985861</v>
      </c>
      <c r="R174" s="154">
        <v>9.7560975999999994E-2</v>
      </c>
      <c r="S174" s="154">
        <v>0</v>
      </c>
      <c r="T174" s="154">
        <v>2.2753996180438791E-3</v>
      </c>
      <c r="U174" s="154">
        <v>1.8779315698323262E-2</v>
      </c>
      <c r="V174" s="154">
        <v>7.1766598898714201E-2</v>
      </c>
      <c r="W174" s="154">
        <v>0</v>
      </c>
      <c r="X174" s="154">
        <v>0.66</v>
      </c>
      <c r="Y174" s="154">
        <v>0</v>
      </c>
      <c r="Z174" s="154">
        <v>0.77372799978926776</v>
      </c>
      <c r="AA174" s="157">
        <v>5</v>
      </c>
      <c r="AB174" s="7">
        <f t="shared" si="25"/>
        <v>0.22630453996065569</v>
      </c>
      <c r="AC174" s="7">
        <f t="shared" si="26"/>
        <v>0.29108883302971095</v>
      </c>
      <c r="AD174" s="7">
        <f t="shared" si="27"/>
        <v>0.26705989172908917</v>
      </c>
      <c r="AE174" s="7">
        <f t="shared" si="28"/>
        <v>9.3023782686105005E-2</v>
      </c>
      <c r="AF174" s="7">
        <f t="shared" si="29"/>
        <v>0.25404565239771754</v>
      </c>
      <c r="AG174" s="7">
        <f t="shared" si="30"/>
        <v>0.26326003241092483</v>
      </c>
      <c r="AH174" s="7">
        <f t="shared" si="31"/>
        <v>0.23070284427025067</v>
      </c>
      <c r="AI174" s="7">
        <f t="shared" si="32"/>
        <v>0.16427384482085958</v>
      </c>
    </row>
    <row r="175" spans="1:35">
      <c r="A175" s="10" t="s">
        <v>369</v>
      </c>
      <c r="B175" s="13" t="s">
        <v>368</v>
      </c>
      <c r="C175" s="154">
        <v>0.37857357954545451</v>
      </c>
      <c r="D175" s="154">
        <v>4.8860000000000001E-2</v>
      </c>
      <c r="E175" s="154">
        <v>3.9999999105930328E-2</v>
      </c>
      <c r="F175" s="154">
        <v>0.55000000000000004</v>
      </c>
      <c r="G175" s="154">
        <v>0</v>
      </c>
      <c r="H175" s="154">
        <v>3.9999999105930328E-2</v>
      </c>
      <c r="I175" s="154">
        <v>0.23600000000000002</v>
      </c>
      <c r="J175" s="154">
        <v>0.26724599994085729</v>
      </c>
      <c r="K175" s="154">
        <v>0.622814107274</v>
      </c>
      <c r="L175" s="154">
        <v>0.16</v>
      </c>
      <c r="M175" s="154">
        <v>0.57239999927580365</v>
      </c>
      <c r="N175" s="154">
        <v>0</v>
      </c>
      <c r="O175" s="154">
        <v>6.7499999999999991E-2</v>
      </c>
      <c r="P175" s="154">
        <v>3.5999999999999921E-2</v>
      </c>
      <c r="Q175" s="154">
        <v>0.12249521804303076</v>
      </c>
      <c r="R175" s="154">
        <v>9.1891892000000003E-2</v>
      </c>
      <c r="S175" s="154">
        <v>0</v>
      </c>
      <c r="T175" s="154">
        <v>3.4187670370609464E-3</v>
      </c>
      <c r="U175" s="154">
        <v>0</v>
      </c>
      <c r="V175" s="154">
        <v>0</v>
      </c>
      <c r="W175" s="154">
        <v>0</v>
      </c>
      <c r="X175" s="154">
        <v>0.78</v>
      </c>
      <c r="Y175" s="154">
        <v>0.1125</v>
      </c>
      <c r="Z175" s="154">
        <v>3.9999999105930328E-2</v>
      </c>
      <c r="AA175" s="157">
        <v>5</v>
      </c>
      <c r="AB175" s="7">
        <f t="shared" si="25"/>
        <v>0.17373748168474992</v>
      </c>
      <c r="AC175" s="7">
        <f t="shared" si="26"/>
        <v>0.1762389296262192</v>
      </c>
      <c r="AD175" s="7">
        <f t="shared" si="27"/>
        <v>0.30974335108177681</v>
      </c>
      <c r="AE175" s="7">
        <f t="shared" si="28"/>
        <v>5.3550979513348612E-2</v>
      </c>
      <c r="AF175" s="7">
        <f t="shared" si="29"/>
        <v>0.15541666651765507</v>
      </c>
      <c r="AG175" s="7">
        <f t="shared" si="30"/>
        <v>0.1773850523939394</v>
      </c>
      <c r="AH175" s="7">
        <f t="shared" si="31"/>
        <v>0.19383399981362126</v>
      </c>
      <c r="AI175" s="7">
        <f t="shared" si="32"/>
        <v>0.13812134842765872</v>
      </c>
    </row>
    <row r="176" spans="1:35">
      <c r="A176" s="10" t="s">
        <v>440</v>
      </c>
      <c r="B176" s="13" t="s">
        <v>370</v>
      </c>
      <c r="C176" s="154">
        <v>0.86647558139534886</v>
      </c>
      <c r="D176" s="154">
        <v>1</v>
      </c>
      <c r="E176" s="154">
        <v>0.14559999920427802</v>
      </c>
      <c r="F176" s="154">
        <v>0.57499999999999996</v>
      </c>
      <c r="G176" s="154">
        <v>3.5999999999999997E-2</v>
      </c>
      <c r="H176" s="154">
        <v>7.8399999141693155E-2</v>
      </c>
      <c r="I176" s="154">
        <v>0.54108333333333336</v>
      </c>
      <c r="J176" s="154">
        <v>0.45894399989843365</v>
      </c>
      <c r="K176" s="154">
        <v>0.7557820081518124</v>
      </c>
      <c r="L176" s="154">
        <v>0.14000000000000001</v>
      </c>
      <c r="M176" s="154">
        <v>0.28619999963790183</v>
      </c>
      <c r="N176" s="154">
        <v>0.19439999967813493</v>
      </c>
      <c r="O176" s="154">
        <v>7.4999999999999997E-2</v>
      </c>
      <c r="P176" s="154">
        <v>0.80559999999999998</v>
      </c>
      <c r="Q176" s="154">
        <v>0.27487391086787061</v>
      </c>
      <c r="R176" s="154">
        <v>0.15555555600000001</v>
      </c>
      <c r="S176" s="154">
        <v>1.0254021432430739E-2</v>
      </c>
      <c r="T176" s="154">
        <v>4.252679232344047E-2</v>
      </c>
      <c r="U176" s="154">
        <v>5.3849077602487064E-4</v>
      </c>
      <c r="V176" s="154">
        <v>6.1777839027265602E-3</v>
      </c>
      <c r="W176" s="154">
        <v>7.2999999999999954E-2</v>
      </c>
      <c r="X176" s="154">
        <v>0</v>
      </c>
      <c r="Y176" s="154">
        <v>0</v>
      </c>
      <c r="Z176" s="154">
        <v>0.12611199918612837</v>
      </c>
      <c r="AA176" s="157">
        <v>2</v>
      </c>
      <c r="AB176" s="7">
        <f t="shared" si="25"/>
        <v>0.27698014478873156</v>
      </c>
      <c r="AC176" s="7">
        <f t="shared" si="26"/>
        <v>0.45024592995688661</v>
      </c>
      <c r="AD176" s="7">
        <f t="shared" si="27"/>
        <v>0.39606822344993597</v>
      </c>
      <c r="AE176" s="7">
        <f t="shared" si="28"/>
        <v>0.2273017134372903</v>
      </c>
      <c r="AF176" s="7">
        <f t="shared" si="29"/>
        <v>3.4304712310813293E-2</v>
      </c>
      <c r="AG176" s="7">
        <f t="shared" si="30"/>
        <v>0.26962810683385635</v>
      </c>
      <c r="AH176" s="7">
        <f t="shared" si="31"/>
        <v>0.30325420045084678</v>
      </c>
      <c r="AI176" s="7">
        <f t="shared" si="32"/>
        <v>0.24859711822787159</v>
      </c>
    </row>
    <row r="177" spans="1:35">
      <c r="A177" s="10" t="s">
        <v>373</v>
      </c>
      <c r="B177" s="13" t="s">
        <v>372</v>
      </c>
      <c r="C177" s="154">
        <v>0.28319159999999999</v>
      </c>
      <c r="D177" s="154">
        <v>0.89807999665439131</v>
      </c>
      <c r="E177" s="154">
        <v>0.32799999937415125</v>
      </c>
      <c r="F177" s="154">
        <v>0.77499999999999991</v>
      </c>
      <c r="G177" s="154">
        <v>0.36733333333333335</v>
      </c>
      <c r="H177" s="154">
        <v>9.7599999159574513E-2</v>
      </c>
      <c r="I177" s="154">
        <v>0.2485</v>
      </c>
      <c r="J177" s="154">
        <v>0.74255199983567</v>
      </c>
      <c r="K177" s="154">
        <v>0.84979902686693498</v>
      </c>
      <c r="L177" s="154">
        <v>0.38</v>
      </c>
      <c r="M177" s="154">
        <v>0.61479999922215933</v>
      </c>
      <c r="N177" s="154">
        <v>0.56179999928921454</v>
      </c>
      <c r="O177" s="154">
        <v>7.4999999999999997E-2</v>
      </c>
      <c r="P177" s="154">
        <v>0.63777600000000001</v>
      </c>
      <c r="Q177" s="154">
        <v>0.41845713051378741</v>
      </c>
      <c r="R177" s="154">
        <v>0.46356275400000002</v>
      </c>
      <c r="S177" s="154">
        <v>0.11812528727385835</v>
      </c>
      <c r="T177" s="154">
        <v>6.1007372867553034E-2</v>
      </c>
      <c r="U177" s="154">
        <v>0</v>
      </c>
      <c r="V177" s="154">
        <v>0</v>
      </c>
      <c r="W177" s="154">
        <v>0</v>
      </c>
      <c r="X177" s="154">
        <v>0.99</v>
      </c>
      <c r="Y177" s="154">
        <v>0.12860817376393255</v>
      </c>
      <c r="Z177" s="154">
        <v>0.17300003050000001</v>
      </c>
      <c r="AA177" s="157">
        <v>1</v>
      </c>
      <c r="AB177" s="7">
        <f t="shared" si="25"/>
        <v>0.3838413626106067</v>
      </c>
      <c r="AC177" s="7">
        <f t="shared" si="26"/>
        <v>0.45820082142024171</v>
      </c>
      <c r="AD177" s="7">
        <f t="shared" si="27"/>
        <v>0.56624183753566315</v>
      </c>
      <c r="AE177" s="7">
        <f t="shared" si="28"/>
        <v>0.29565475744253311</v>
      </c>
      <c r="AF177" s="7">
        <f t="shared" si="29"/>
        <v>0.21526803404398875</v>
      </c>
      <c r="AG177" s="7">
        <f t="shared" si="30"/>
        <v>0.26154028086265912</v>
      </c>
      <c r="AH177" s="7">
        <f t="shared" si="31"/>
        <v>0.50462962742437911</v>
      </c>
      <c r="AI177" s="7">
        <f t="shared" si="32"/>
        <v>0.38611058801186932</v>
      </c>
    </row>
    <row r="178" spans="1:35">
      <c r="A178" s="10" t="s">
        <v>441</v>
      </c>
      <c r="B178" s="13" t="s">
        <v>374</v>
      </c>
      <c r="C178" s="154">
        <v>0.33765399373531713</v>
      </c>
      <c r="D178" s="154">
        <v>5.3849999999999995E-2</v>
      </c>
      <c r="E178" s="154">
        <v>0.48159999951720234</v>
      </c>
      <c r="F178" s="154">
        <v>0.27500000000000002</v>
      </c>
      <c r="G178" s="154">
        <v>0.21466666666666667</v>
      </c>
      <c r="H178" s="154">
        <v>0.76959999978542326</v>
      </c>
      <c r="I178" s="154">
        <v>0.50224999999999997</v>
      </c>
      <c r="J178" s="154">
        <v>0.74780399983450774</v>
      </c>
      <c r="K178" s="154">
        <v>0.99008854166666671</v>
      </c>
      <c r="L178" s="154">
        <v>0.24</v>
      </c>
      <c r="M178" s="154">
        <v>0.15899999979883431</v>
      </c>
      <c r="N178" s="154">
        <v>0.41439999900758268</v>
      </c>
      <c r="O178" s="154">
        <v>0.40749999999999997</v>
      </c>
      <c r="P178" s="154">
        <v>0.98975999999999997</v>
      </c>
      <c r="Q178" s="154">
        <v>0.63158134534642252</v>
      </c>
      <c r="R178" s="154">
        <v>0.94960534399999996</v>
      </c>
      <c r="S178" s="154">
        <v>0.57034110642278102</v>
      </c>
      <c r="T178" s="154">
        <v>1</v>
      </c>
      <c r="U178" s="154">
        <v>3.4233914853065762E-3</v>
      </c>
      <c r="V178" s="154">
        <v>2.2521697348586101E-2</v>
      </c>
      <c r="W178" s="154">
        <v>0.88500000000000001</v>
      </c>
      <c r="X178" s="154">
        <v>0.63</v>
      </c>
      <c r="Y178" s="154">
        <v>2.2013998645292392E-2</v>
      </c>
      <c r="Z178" s="154">
        <v>0.92915199993401765</v>
      </c>
      <c r="AA178" s="157">
        <v>1</v>
      </c>
      <c r="AB178" s="7">
        <f t="shared" si="25"/>
        <v>0.50945050346644194</v>
      </c>
      <c r="AC178" s="7">
        <f t="shared" si="26"/>
        <v>0.35539510995076823</v>
      </c>
      <c r="AD178" s="7">
        <f t="shared" si="27"/>
        <v>0.508923756717932</v>
      </c>
      <c r="AE178" s="7">
        <f t="shared" si="28"/>
        <v>0.75813129929486722</v>
      </c>
      <c r="AF178" s="7">
        <f t="shared" si="29"/>
        <v>0.41535184790220042</v>
      </c>
      <c r="AG178" s="7">
        <f t="shared" si="30"/>
        <v>0.40249408087399074</v>
      </c>
      <c r="AH178" s="7">
        <f t="shared" si="31"/>
        <v>0.47967727444504366</v>
      </c>
      <c r="AI178" s="7">
        <f t="shared" si="32"/>
        <v>0.7145449808872163</v>
      </c>
    </row>
    <row r="179" spans="1:35">
      <c r="A179" s="10" t="s">
        <v>377</v>
      </c>
      <c r="B179" s="13" t="s">
        <v>376</v>
      </c>
      <c r="C179" s="154">
        <v>0.38206340579710146</v>
      </c>
      <c r="D179" s="154">
        <v>0.13070000000000001</v>
      </c>
      <c r="E179" s="154">
        <v>5.9199999123811686E-2</v>
      </c>
      <c r="F179" s="154">
        <v>0.22499999999999998</v>
      </c>
      <c r="G179" s="154">
        <v>3.9333333333333331E-2</v>
      </c>
      <c r="H179" s="154">
        <v>7.8399999141693155E-2</v>
      </c>
      <c r="I179" s="154">
        <v>0.5299166666666667</v>
      </c>
      <c r="J179" s="154">
        <v>0.67003399985171852</v>
      </c>
      <c r="K179" s="154">
        <v>0.78186491228066668</v>
      </c>
      <c r="L179" s="154">
        <v>0.5</v>
      </c>
      <c r="M179" s="154">
        <v>0.12719999983906746</v>
      </c>
      <c r="N179" s="154">
        <v>4.3999999910593036E-2</v>
      </c>
      <c r="O179" s="154">
        <v>7.4999999999999997E-2</v>
      </c>
      <c r="P179" s="154">
        <v>0.91535999999999995</v>
      </c>
      <c r="Q179" s="154">
        <v>0.37788565730527068</v>
      </c>
      <c r="R179" s="154">
        <v>0.32762312599999999</v>
      </c>
      <c r="S179" s="154">
        <v>5.4177736117010222E-3</v>
      </c>
      <c r="T179" s="154">
        <v>2.1894574241177623E-2</v>
      </c>
      <c r="U179" s="154">
        <v>6.9209849247744093E-2</v>
      </c>
      <c r="V179" s="154">
        <v>0.26319040322522902</v>
      </c>
      <c r="W179" s="154">
        <v>7.0000000000000062E-3</v>
      </c>
      <c r="X179" s="154">
        <v>0.43</v>
      </c>
      <c r="Y179" s="154">
        <v>8.8081583119653931E-2</v>
      </c>
      <c r="Z179" s="154">
        <v>0.2119999955967069</v>
      </c>
      <c r="AA179" s="157">
        <v>2</v>
      </c>
      <c r="AB179" s="7">
        <f t="shared" si="25"/>
        <v>0.26501563659550559</v>
      </c>
      <c r="AC179" s="7">
        <f t="shared" si="26"/>
        <v>0.1524494562326566</v>
      </c>
      <c r="AD179" s="7">
        <f t="shared" si="27"/>
        <v>0.44216926309145205</v>
      </c>
      <c r="AE179" s="7">
        <f t="shared" si="28"/>
        <v>0.28719685519302485</v>
      </c>
      <c r="AF179" s="7">
        <f t="shared" si="29"/>
        <v>0.178246971864889</v>
      </c>
      <c r="AG179" s="7">
        <f t="shared" si="30"/>
        <v>0.24487718120346288</v>
      </c>
      <c r="AH179" s="7">
        <f t="shared" si="31"/>
        <v>0.31035950060641737</v>
      </c>
      <c r="AI179" s="7">
        <f t="shared" si="32"/>
        <v>0.22720752366720212</v>
      </c>
    </row>
    <row r="180" spans="1:35">
      <c r="A180" s="10" t="s">
        <v>379</v>
      </c>
      <c r="B180" s="13" t="s">
        <v>378</v>
      </c>
      <c r="C180" s="154">
        <v>0.5</v>
      </c>
      <c r="D180" s="154">
        <v>0.5</v>
      </c>
      <c r="E180" s="154">
        <v>0.31000000000000005</v>
      </c>
      <c r="F180" s="154">
        <v>0.17500000000000004</v>
      </c>
      <c r="G180" s="154">
        <v>9.9333333333333329E-2</v>
      </c>
      <c r="H180" s="154">
        <v>0.5</v>
      </c>
      <c r="I180" s="154">
        <v>0.5299166666666667</v>
      </c>
      <c r="J180" s="154">
        <v>0.73022999983839698</v>
      </c>
      <c r="K180" s="154">
        <v>1</v>
      </c>
      <c r="L180" s="154">
        <v>0.04</v>
      </c>
      <c r="M180" s="154">
        <v>0.34979999955743551</v>
      </c>
      <c r="N180" s="154">
        <v>1</v>
      </c>
      <c r="O180" s="154">
        <v>0.44999999999999996</v>
      </c>
      <c r="P180" s="154">
        <v>0.90439999999999998</v>
      </c>
      <c r="Q180" s="154">
        <v>0.37788565730527068</v>
      </c>
      <c r="R180" s="154">
        <v>0.84170616200000004</v>
      </c>
      <c r="S180" s="154">
        <v>0</v>
      </c>
      <c r="T180" s="154">
        <v>0.58719559523519838</v>
      </c>
      <c r="U180" s="154">
        <v>0.75</v>
      </c>
      <c r="V180" s="154">
        <v>3.4949750731594703E-2</v>
      </c>
      <c r="W180" s="154">
        <v>0.78</v>
      </c>
      <c r="X180" s="154">
        <v>0.5</v>
      </c>
      <c r="Y180" s="154">
        <v>8.8081583119653931E-2</v>
      </c>
      <c r="Z180" s="154">
        <v>0.5</v>
      </c>
      <c r="AA180" s="157">
        <v>1</v>
      </c>
      <c r="AB180" s="7">
        <f t="shared" si="25"/>
        <v>0.48118744782448131</v>
      </c>
      <c r="AC180" s="7">
        <f t="shared" si="26"/>
        <v>0.34738888888888891</v>
      </c>
      <c r="AD180" s="7">
        <f t="shared" si="27"/>
        <v>0.60832444434374988</v>
      </c>
      <c r="AE180" s="7">
        <f t="shared" si="28"/>
        <v>0.52686456909007817</v>
      </c>
      <c r="AF180" s="7">
        <f t="shared" si="29"/>
        <v>0.44217188897520804</v>
      </c>
      <c r="AG180" s="7">
        <f t="shared" si="30"/>
        <v>0.46163382353181337</v>
      </c>
      <c r="AH180" s="7">
        <f t="shared" si="31"/>
        <v>0.40207923149564007</v>
      </c>
      <c r="AI180" s="7">
        <f t="shared" si="32"/>
        <v>0.62918020875674485</v>
      </c>
    </row>
    <row r="181" spans="1:35">
      <c r="A181" s="10" t="s">
        <v>381</v>
      </c>
      <c r="B181" s="13" t="s">
        <v>380</v>
      </c>
      <c r="C181" s="154">
        <v>0.97807481159420295</v>
      </c>
      <c r="D181" s="154">
        <v>1.15E-2</v>
      </c>
      <c r="E181" s="154">
        <v>0.42399999946355815</v>
      </c>
      <c r="F181" s="154">
        <v>0.30000000000000004</v>
      </c>
      <c r="G181" s="154">
        <v>0.27933333333333332</v>
      </c>
      <c r="H181" s="154">
        <v>0.88479999989271163</v>
      </c>
      <c r="I181" s="154">
        <v>0.62008333333333332</v>
      </c>
      <c r="J181" s="154">
        <v>0.57872999987192453</v>
      </c>
      <c r="K181" s="154">
        <v>0.99190582655833337</v>
      </c>
      <c r="L181" s="154">
        <v>1</v>
      </c>
      <c r="M181" s="154">
        <v>0.18019999977201226</v>
      </c>
      <c r="N181" s="154">
        <v>0.33279999971389773</v>
      </c>
      <c r="O181" s="154">
        <v>0.20749999999999999</v>
      </c>
      <c r="P181" s="154">
        <v>0.98495999999999995</v>
      </c>
      <c r="Q181" s="154">
        <v>0.49985670132130466</v>
      </c>
      <c r="R181" s="154">
        <v>0.89816124399999997</v>
      </c>
      <c r="S181" s="154">
        <v>0.17585188180208319</v>
      </c>
      <c r="T181" s="154">
        <v>0.39024534554451296</v>
      </c>
      <c r="U181" s="154">
        <v>9.1709478619887708E-3</v>
      </c>
      <c r="V181" s="154">
        <v>0.11909779706789</v>
      </c>
      <c r="W181" s="154">
        <v>0.8</v>
      </c>
      <c r="X181" s="154">
        <v>0.78</v>
      </c>
      <c r="Y181" s="154">
        <v>0.11031439602868176</v>
      </c>
      <c r="Z181" s="154">
        <v>0.80259999971836804</v>
      </c>
      <c r="AA181" s="157">
        <v>1</v>
      </c>
      <c r="AB181" s="7">
        <f t="shared" si="25"/>
        <v>0.51496606736992245</v>
      </c>
      <c r="AC181" s="7">
        <f t="shared" si="26"/>
        <v>0.47961802404730108</v>
      </c>
      <c r="AD181" s="7">
        <f t="shared" si="27"/>
        <v>0.61728652654158356</v>
      </c>
      <c r="AE181" s="7">
        <f t="shared" si="28"/>
        <v>0.52609586211131676</v>
      </c>
      <c r="AF181" s="7">
        <f t="shared" si="29"/>
        <v>0.43686385677948808</v>
      </c>
      <c r="AG181" s="7">
        <f t="shared" si="30"/>
        <v>0.54703385920202297</v>
      </c>
      <c r="AH181" s="7">
        <f t="shared" si="31"/>
        <v>0.43469700128506789</v>
      </c>
      <c r="AI181" s="7">
        <f t="shared" si="32"/>
        <v>0.58726797874905312</v>
      </c>
    </row>
    <row r="182" spans="1:35">
      <c r="A182" s="10" t="s">
        <v>383</v>
      </c>
      <c r="B182" s="13" t="s">
        <v>382</v>
      </c>
      <c r="C182" s="154">
        <v>0.14074945606694558</v>
      </c>
      <c r="D182" s="154">
        <v>0.5</v>
      </c>
      <c r="E182" s="154">
        <v>3.9999999105930328E-2</v>
      </c>
      <c r="F182" s="154">
        <v>4.9999999999999989E-2</v>
      </c>
      <c r="G182" s="154">
        <v>3.6666666666666667E-2</v>
      </c>
      <c r="H182" s="154">
        <v>7.8399999141693155E-2</v>
      </c>
      <c r="I182" s="154">
        <v>0.44466666666666665</v>
      </c>
      <c r="J182" s="154">
        <v>0.75709599983245124</v>
      </c>
      <c r="K182" s="154">
        <v>0.8876666666666666</v>
      </c>
      <c r="L182" s="154">
        <v>0.16</v>
      </c>
      <c r="M182" s="154">
        <v>1</v>
      </c>
      <c r="N182" s="154">
        <v>0.3</v>
      </c>
      <c r="O182" s="154">
        <v>0.76749999999999996</v>
      </c>
      <c r="P182" s="154">
        <v>0.85950400000000005</v>
      </c>
      <c r="Q182" s="154">
        <v>0.31997143286109064</v>
      </c>
      <c r="R182" s="154">
        <v>0.39678899000000001</v>
      </c>
      <c r="S182" s="154">
        <v>4.2243346001251361E-2</v>
      </c>
      <c r="T182" s="154">
        <v>0.5</v>
      </c>
      <c r="U182" s="154">
        <v>0.40180280121320683</v>
      </c>
      <c r="V182" s="154">
        <v>0.42953491524639298</v>
      </c>
      <c r="W182" s="154">
        <v>7.7000000000000068E-2</v>
      </c>
      <c r="X182" s="154">
        <v>0</v>
      </c>
      <c r="Y182" s="154">
        <v>0</v>
      </c>
      <c r="Z182" s="154">
        <v>0.77859999891370535</v>
      </c>
      <c r="AA182" s="157">
        <v>2</v>
      </c>
      <c r="AB182" s="7">
        <f t="shared" si="25"/>
        <v>0.37367462243261124</v>
      </c>
      <c r="AC182" s="7">
        <f t="shared" si="26"/>
        <v>0.14096935349687262</v>
      </c>
      <c r="AD182" s="7">
        <f t="shared" si="27"/>
        <v>0.59157155552763074</v>
      </c>
      <c r="AE182" s="7">
        <f t="shared" si="28"/>
        <v>0.48100129481039033</v>
      </c>
      <c r="AF182" s="7">
        <f t="shared" si="29"/>
        <v>0.28115628589555092</v>
      </c>
      <c r="AG182" s="7">
        <f t="shared" si="30"/>
        <v>0.27094532377186881</v>
      </c>
      <c r="AH182" s="7">
        <f t="shared" si="31"/>
        <v>0.48929388074005192</v>
      </c>
      <c r="AI182" s="7">
        <f t="shared" si="32"/>
        <v>0.35433968296256341</v>
      </c>
    </row>
    <row r="183" spans="1:35">
      <c r="A183" s="10" t="s">
        <v>442</v>
      </c>
      <c r="B183" s="13" t="s">
        <v>384</v>
      </c>
      <c r="C183" s="154">
        <v>0.71039423489069853</v>
      </c>
      <c r="D183" s="154">
        <v>7.237199973039328E-2</v>
      </c>
      <c r="E183" s="154">
        <v>9.7599999159574513E-2</v>
      </c>
      <c r="F183" s="154">
        <v>0.19999999999999996</v>
      </c>
      <c r="G183" s="154">
        <v>3.3333333333333335E-3</v>
      </c>
      <c r="H183" s="154">
        <v>0.11679999917745587</v>
      </c>
      <c r="I183" s="154">
        <v>0.71158333333333335</v>
      </c>
      <c r="J183" s="154">
        <v>0.87304399980679148</v>
      </c>
      <c r="K183" s="154">
        <v>0.37272727272727302</v>
      </c>
      <c r="L183" s="154">
        <v>0.5</v>
      </c>
      <c r="M183" s="154">
        <v>1</v>
      </c>
      <c r="N183" s="154">
        <v>0.05</v>
      </c>
      <c r="O183" s="154">
        <v>0.3175</v>
      </c>
      <c r="P183" s="154">
        <v>0.76360000000000006</v>
      </c>
      <c r="Q183" s="154">
        <v>0.36868604754060552</v>
      </c>
      <c r="R183" s="154">
        <v>0.24528301799999999</v>
      </c>
      <c r="S183" s="154">
        <v>2.3430208052814794E-3</v>
      </c>
      <c r="T183" s="154">
        <v>2.4537025218905953E-2</v>
      </c>
      <c r="U183" s="154">
        <v>9.2918162989990172E-2</v>
      </c>
      <c r="V183" s="154">
        <v>0.12578938824183999</v>
      </c>
      <c r="W183" s="154">
        <v>1.0000000000000009E-2</v>
      </c>
      <c r="X183" s="154">
        <v>0</v>
      </c>
      <c r="Y183" s="154">
        <v>0.58479532163742687</v>
      </c>
      <c r="Z183" s="154">
        <v>0.58098001049008685</v>
      </c>
      <c r="AA183" s="157">
        <v>4</v>
      </c>
      <c r="AB183" s="7">
        <f t="shared" si="25"/>
        <v>0.32601192362845793</v>
      </c>
      <c r="AC183" s="7">
        <f t="shared" si="26"/>
        <v>0.20008326104857596</v>
      </c>
      <c r="AD183" s="7">
        <f t="shared" si="27"/>
        <v>0.58455910097789954</v>
      </c>
      <c r="AE183" s="7">
        <f t="shared" si="28"/>
        <v>0.28699151859413219</v>
      </c>
      <c r="AF183" s="7">
        <f t="shared" si="29"/>
        <v>0.23241381389322399</v>
      </c>
      <c r="AG183" s="7">
        <f t="shared" si="30"/>
        <v>0.37471934120571643</v>
      </c>
      <c r="AH183" s="7">
        <f t="shared" si="31"/>
        <v>0.38016241693419184</v>
      </c>
      <c r="AI183" s="7">
        <f t="shared" si="32"/>
        <v>0.17172505730396914</v>
      </c>
    </row>
    <row r="184" spans="1:35">
      <c r="A184" s="10" t="s">
        <v>387</v>
      </c>
      <c r="B184" s="13" t="s">
        <v>386</v>
      </c>
      <c r="C184" s="154">
        <v>0.74961259484066767</v>
      </c>
      <c r="D184" s="154">
        <v>0.74087999724000697</v>
      </c>
      <c r="E184" s="154">
        <v>9.7599999159574513E-2</v>
      </c>
      <c r="F184" s="154">
        <v>0.47499999999999998</v>
      </c>
      <c r="G184" s="154">
        <v>4.2666666666666665E-2</v>
      </c>
      <c r="H184" s="154">
        <v>0.18399999924004073</v>
      </c>
      <c r="I184" s="154">
        <v>0.66583333333333339</v>
      </c>
      <c r="J184" s="154">
        <v>0.33430999992601573</v>
      </c>
      <c r="K184" s="154">
        <v>0.90635577136285883</v>
      </c>
      <c r="L184" s="154">
        <v>0.28000000000000003</v>
      </c>
      <c r="M184" s="154">
        <v>0.75259999904781572</v>
      </c>
      <c r="N184" s="154">
        <v>2.1599999964237216E-2</v>
      </c>
      <c r="O184" s="154">
        <v>7.4999999999999997E-2</v>
      </c>
      <c r="P184" s="154">
        <v>0.77359999999999995</v>
      </c>
      <c r="Q184" s="154">
        <v>0.27339316940307701</v>
      </c>
      <c r="R184" s="154">
        <v>0.42204724399999999</v>
      </c>
      <c r="S184" s="154">
        <v>1.2139076998513569E-2</v>
      </c>
      <c r="T184" s="154">
        <v>3.0218688994021525E-2</v>
      </c>
      <c r="U184" s="154">
        <v>3.3031196831601516E-2</v>
      </c>
      <c r="V184" s="154">
        <v>0.147664530976194</v>
      </c>
      <c r="W184" s="154">
        <v>5.0000000000000044E-3</v>
      </c>
      <c r="X184" s="154">
        <v>0.18</v>
      </c>
      <c r="Y184" s="154">
        <v>1.9309989701338827E-2</v>
      </c>
      <c r="Z184" s="154">
        <v>0.27827199932783842</v>
      </c>
      <c r="AA184" s="157">
        <v>2</v>
      </c>
      <c r="AB184" s="7">
        <f t="shared" si="25"/>
        <v>0.31250559404224182</v>
      </c>
      <c r="AC184" s="7">
        <f t="shared" si="26"/>
        <v>0.38162654285782621</v>
      </c>
      <c r="AD184" s="7">
        <f t="shared" si="27"/>
        <v>0.49344985060571017</v>
      </c>
      <c r="AE184" s="7">
        <f t="shared" si="28"/>
        <v>0.26439969656593532</v>
      </c>
      <c r="AF184" s="7">
        <f t="shared" si="29"/>
        <v>0.11054628613949546</v>
      </c>
      <c r="AG184" s="7">
        <f t="shared" si="30"/>
        <v>0.30275937318966012</v>
      </c>
      <c r="AH184" s="7">
        <f t="shared" si="31"/>
        <v>0.36245914113145017</v>
      </c>
      <c r="AI184" s="7">
        <f t="shared" si="32"/>
        <v>0.25219460468730159</v>
      </c>
    </row>
    <row r="185" spans="1:35">
      <c r="A185" s="10" t="s">
        <v>389</v>
      </c>
      <c r="B185" s="13" t="s">
        <v>388</v>
      </c>
      <c r="C185" s="154">
        <v>1</v>
      </c>
      <c r="D185" s="154">
        <v>0.20646999958045778</v>
      </c>
      <c r="E185" s="154">
        <v>4.9599999114871007E-2</v>
      </c>
      <c r="F185" s="154">
        <v>0.55000000000000004</v>
      </c>
      <c r="G185" s="154">
        <v>5.6666666666666664E-2</v>
      </c>
      <c r="H185" s="154">
        <v>0.13599999919533734</v>
      </c>
      <c r="I185" s="154">
        <v>0.39133333333333337</v>
      </c>
      <c r="J185" s="154">
        <v>0.31168599993102253</v>
      </c>
      <c r="K185" s="154">
        <v>0.71883087731082163</v>
      </c>
      <c r="L185" s="154">
        <v>0.38</v>
      </c>
      <c r="M185" s="154">
        <v>0.1165999998524785</v>
      </c>
      <c r="N185" s="154">
        <v>3.1199999973177912E-2</v>
      </c>
      <c r="O185" s="154">
        <v>7.4999999999999997E-2</v>
      </c>
      <c r="P185" s="154">
        <v>0.80832000000000004</v>
      </c>
      <c r="Q185" s="154">
        <v>0.31968249627545586</v>
      </c>
      <c r="R185" s="154">
        <v>0.15727003000000001</v>
      </c>
      <c r="S185" s="154">
        <v>0</v>
      </c>
      <c r="T185" s="154">
        <v>1.3843284768099172E-2</v>
      </c>
      <c r="U185" s="154">
        <v>1.1706164787661334E-2</v>
      </c>
      <c r="V185" s="154">
        <v>3.6734833849850199E-2</v>
      </c>
      <c r="W185" s="154">
        <v>0</v>
      </c>
      <c r="X185" s="154">
        <v>0.75</v>
      </c>
      <c r="Y185" s="154">
        <v>2.5336850174759298E-2</v>
      </c>
      <c r="Z185" s="154">
        <v>0.73479999832808973</v>
      </c>
      <c r="AA185" s="157">
        <v>3</v>
      </c>
      <c r="AB185" s="7">
        <f t="shared" si="25"/>
        <v>0.28671168888092008</v>
      </c>
      <c r="AC185" s="7">
        <f t="shared" si="26"/>
        <v>0.33312277742622215</v>
      </c>
      <c r="AD185" s="7">
        <f t="shared" si="27"/>
        <v>0.32494170173347237</v>
      </c>
      <c r="AE185" s="7">
        <f t="shared" si="28"/>
        <v>0.22901930184059252</v>
      </c>
      <c r="AF185" s="7">
        <f t="shared" si="29"/>
        <v>0.25976297452339342</v>
      </c>
      <c r="AG185" s="7">
        <f t="shared" si="30"/>
        <v>0.28784959758841716</v>
      </c>
      <c r="AH185" s="7">
        <f t="shared" si="31"/>
        <v>0.3356974998009517</v>
      </c>
      <c r="AI185" s="7">
        <f t="shared" si="32"/>
        <v>0.21152610943962713</v>
      </c>
    </row>
    <row r="186" spans="1:35">
      <c r="A186" s="10" t="s">
        <v>391</v>
      </c>
      <c r="B186" s="13" t="s">
        <v>390</v>
      </c>
      <c r="C186" s="154">
        <v>0.336379268292683</v>
      </c>
      <c r="D186" s="154">
        <v>1</v>
      </c>
      <c r="E186" s="154">
        <v>0.17000000000000004</v>
      </c>
      <c r="F186" s="154">
        <v>0.625</v>
      </c>
      <c r="G186" s="154">
        <v>0.29933333333333334</v>
      </c>
      <c r="H186" s="154">
        <v>5.9199999123811686E-2</v>
      </c>
      <c r="I186" s="154">
        <v>0.2485</v>
      </c>
      <c r="J186" s="154">
        <v>0.5144939998861402</v>
      </c>
      <c r="K186" s="154">
        <v>1</v>
      </c>
      <c r="L186" s="154">
        <v>0.12</v>
      </c>
      <c r="M186" s="154">
        <v>6.3599999919533731E-2</v>
      </c>
      <c r="N186" s="154">
        <v>0.17599999964237215</v>
      </c>
      <c r="O186" s="154">
        <v>7.4999999999999997E-2</v>
      </c>
      <c r="P186" s="154">
        <v>0.62416000000000005</v>
      </c>
      <c r="Q186" s="154">
        <v>0.45543258420676036</v>
      </c>
      <c r="R186" s="154">
        <v>0.26433120999999998</v>
      </c>
      <c r="S186" s="154">
        <v>6.2991353251059734E-3</v>
      </c>
      <c r="T186" s="154">
        <v>5.2029655035271023E-2</v>
      </c>
      <c r="U186" s="154">
        <v>0</v>
      </c>
      <c r="V186" s="154">
        <v>0</v>
      </c>
      <c r="W186" s="154">
        <v>0</v>
      </c>
      <c r="X186" s="154">
        <v>0</v>
      </c>
      <c r="Y186" s="154">
        <v>3.1919647607090416E-3</v>
      </c>
      <c r="Z186" s="154">
        <v>0.33416002174306958</v>
      </c>
      <c r="AA186" s="157">
        <v>2</v>
      </c>
      <c r="AB186" s="7">
        <f t="shared" si="25"/>
        <v>0.26779629880286626</v>
      </c>
      <c r="AC186" s="7">
        <f t="shared" si="26"/>
        <v>0.41498543345830469</v>
      </c>
      <c r="AD186" s="7">
        <f t="shared" si="27"/>
        <v>0.35376566657467429</v>
      </c>
      <c r="AE186" s="7">
        <f t="shared" si="28"/>
        <v>0.24620876409452289</v>
      </c>
      <c r="AF186" s="7">
        <f t="shared" si="29"/>
        <v>5.6225331083963104E-2</v>
      </c>
      <c r="AG186" s="7">
        <f t="shared" si="30"/>
        <v>0.18582249367259907</v>
      </c>
      <c r="AH186" s="7">
        <f t="shared" si="31"/>
        <v>0.31578294335635371</v>
      </c>
      <c r="AI186" s="7">
        <f t="shared" si="32"/>
        <v>0.31877703966803589</v>
      </c>
    </row>
    <row r="187" spans="1:35">
      <c r="A187" s="10" t="s">
        <v>393</v>
      </c>
      <c r="B187" s="13" t="s">
        <v>392</v>
      </c>
      <c r="C187" s="154">
        <v>0.67020999717593899</v>
      </c>
      <c r="D187" s="154">
        <v>1</v>
      </c>
      <c r="E187" s="154">
        <v>6.8799999132752365E-2</v>
      </c>
      <c r="F187" s="154">
        <v>7.5000000000000011E-2</v>
      </c>
      <c r="G187" s="154">
        <v>9.8666666666666666E-2</v>
      </c>
      <c r="H187" s="154">
        <v>0.19359999924898152</v>
      </c>
      <c r="I187" s="154">
        <v>0.44466666666666665</v>
      </c>
      <c r="J187" s="154">
        <v>0.50560599988810717</v>
      </c>
      <c r="K187" s="154">
        <v>1</v>
      </c>
      <c r="L187" s="154">
        <v>0.42</v>
      </c>
      <c r="M187" s="154">
        <v>1</v>
      </c>
      <c r="N187" s="154">
        <v>0.3</v>
      </c>
      <c r="O187" s="154">
        <v>0.76749999999999996</v>
      </c>
      <c r="P187" s="154">
        <v>0.71631999999999996</v>
      </c>
      <c r="Q187" s="154">
        <v>0.45543258420676036</v>
      </c>
      <c r="R187" s="154">
        <v>0.398203592</v>
      </c>
      <c r="S187" s="154">
        <v>0.16149051485326144</v>
      </c>
      <c r="T187" s="154">
        <v>5.2029655035271023E-2</v>
      </c>
      <c r="U187" s="154">
        <v>0.75</v>
      </c>
      <c r="V187" s="154">
        <v>0.99495920975555097</v>
      </c>
      <c r="W187" s="154">
        <v>2.0000000000000018E-2</v>
      </c>
      <c r="X187" s="154">
        <v>0</v>
      </c>
      <c r="Y187" s="154">
        <v>3.1919647607090416E-3</v>
      </c>
      <c r="Z187" s="154">
        <v>0.5</v>
      </c>
      <c r="AA187" s="157">
        <v>1</v>
      </c>
      <c r="AB187" s="7">
        <f t="shared" si="25"/>
        <v>0.44148653539127775</v>
      </c>
      <c r="AC187" s="7">
        <f t="shared" si="26"/>
        <v>0.35104611037072325</v>
      </c>
      <c r="AD187" s="7">
        <f t="shared" si="27"/>
        <v>0.61171211109246226</v>
      </c>
      <c r="AE187" s="7">
        <f t="shared" si="28"/>
        <v>0.42516272434921548</v>
      </c>
      <c r="AF187" s="7">
        <f t="shared" si="29"/>
        <v>0.37802519575270993</v>
      </c>
      <c r="AG187" s="7">
        <f t="shared" si="30"/>
        <v>0.39430802451147939</v>
      </c>
      <c r="AH187" s="7">
        <f t="shared" si="31"/>
        <v>0.55300471012928742</v>
      </c>
      <c r="AI187" s="7">
        <f t="shared" si="32"/>
        <v>0.34497703960396087</v>
      </c>
    </row>
    <row r="188" spans="1:35">
      <c r="A188" s="10" t="s">
        <v>395</v>
      </c>
      <c r="B188" s="13" t="s">
        <v>394</v>
      </c>
      <c r="C188" s="154">
        <v>0.86128743789921924</v>
      </c>
      <c r="D188" s="154">
        <v>4.9940000000000002E-3</v>
      </c>
      <c r="E188" s="154">
        <v>0.35679999940097329</v>
      </c>
      <c r="F188" s="154">
        <v>0.27500000000000002</v>
      </c>
      <c r="G188" s="154">
        <v>0.28466666666666668</v>
      </c>
      <c r="H188" s="154">
        <v>0.53919999957084652</v>
      </c>
      <c r="I188" s="154">
        <v>0.39958333333333335</v>
      </c>
      <c r="J188" s="154">
        <v>0.87728599980585276</v>
      </c>
      <c r="K188" s="154">
        <v>0.99440235988199999</v>
      </c>
      <c r="L188" s="154">
        <v>0.24</v>
      </c>
      <c r="M188" s="154">
        <v>0.20139999974519016</v>
      </c>
      <c r="N188" s="154">
        <v>0.49679999917745582</v>
      </c>
      <c r="O188" s="154">
        <v>0.40749999999999997</v>
      </c>
      <c r="P188" s="154">
        <v>0.93823999999999996</v>
      </c>
      <c r="Q188" s="154">
        <v>0.68879781369239246</v>
      </c>
      <c r="R188" s="154">
        <v>0.86307938200000001</v>
      </c>
      <c r="S188" s="154">
        <v>0.21107024172728919</v>
      </c>
      <c r="T188" s="154">
        <v>0.7357523697074867</v>
      </c>
      <c r="U188" s="154">
        <v>0</v>
      </c>
      <c r="V188" s="154">
        <v>0</v>
      </c>
      <c r="W188" s="154">
        <v>0.91</v>
      </c>
      <c r="X188" s="154">
        <v>1</v>
      </c>
      <c r="Y188" s="154">
        <v>6.8493150684931503E-2</v>
      </c>
      <c r="Z188" s="154">
        <v>0.77</v>
      </c>
      <c r="AA188" s="157">
        <v>1</v>
      </c>
      <c r="AB188" s="7">
        <f t="shared" si="25"/>
        <v>0.50518136472056829</v>
      </c>
      <c r="AC188" s="7">
        <f t="shared" si="26"/>
        <v>0.38699135058961759</v>
      </c>
      <c r="AD188" s="7">
        <f t="shared" si="27"/>
        <v>0.53491194865730529</v>
      </c>
      <c r="AE188" s="7">
        <f t="shared" si="28"/>
        <v>0.64073996785452803</v>
      </c>
      <c r="AF188" s="7">
        <f t="shared" si="29"/>
        <v>0.45808219178082199</v>
      </c>
      <c r="AG188" s="7">
        <f t="shared" si="30"/>
        <v>0.44721592265749827</v>
      </c>
      <c r="AH188" s="7">
        <f t="shared" si="31"/>
        <v>0.47640632310499992</v>
      </c>
      <c r="AI188" s="7">
        <f t="shared" si="32"/>
        <v>0.63529209023852573</v>
      </c>
    </row>
    <row r="189" spans="1:35">
      <c r="A189" s="10" t="s">
        <v>397</v>
      </c>
      <c r="B189" s="13" t="s">
        <v>396</v>
      </c>
      <c r="C189" s="154">
        <v>0.12170258620689652</v>
      </c>
      <c r="D189" s="154">
        <v>0.27560000000000001</v>
      </c>
      <c r="E189" s="154">
        <v>5.9199999123811686E-2</v>
      </c>
      <c r="F189" s="154">
        <v>0.72500000000000009</v>
      </c>
      <c r="G189" s="154">
        <v>2E-3</v>
      </c>
      <c r="H189" s="154">
        <v>8.7999999150633834E-2</v>
      </c>
      <c r="I189" s="154">
        <v>0.23874999999999999</v>
      </c>
      <c r="J189" s="154">
        <v>0.32279599992856384</v>
      </c>
      <c r="K189" s="154">
        <v>0.89273005271482098</v>
      </c>
      <c r="L189" s="154">
        <v>1</v>
      </c>
      <c r="M189" s="154">
        <v>3.1799999959766866E-2</v>
      </c>
      <c r="N189" s="154">
        <v>2.3199999928474428E-2</v>
      </c>
      <c r="O189" s="154">
        <v>0.87499999999999989</v>
      </c>
      <c r="P189" s="154">
        <v>0.411968</v>
      </c>
      <c r="Q189" s="154">
        <v>0.38957190121859386</v>
      </c>
      <c r="R189" s="154">
        <v>0.18270165199999999</v>
      </c>
      <c r="S189" s="154">
        <v>5.2594506072360606E-3</v>
      </c>
      <c r="T189" s="154">
        <v>8.8071645924286367E-3</v>
      </c>
      <c r="U189" s="154">
        <v>2.0583973291919251E-2</v>
      </c>
      <c r="V189" s="154">
        <v>2.6547972431963201E-2</v>
      </c>
      <c r="W189" s="154">
        <v>0</v>
      </c>
      <c r="X189" s="154">
        <v>0.44</v>
      </c>
      <c r="Y189" s="154">
        <v>1.5535187199005747E-2</v>
      </c>
      <c r="Z189" s="154">
        <v>6.1023999125510486E-2</v>
      </c>
      <c r="AA189" s="157">
        <v>2</v>
      </c>
      <c r="AB189" s="7">
        <f t="shared" si="25"/>
        <v>0.25907408072831772</v>
      </c>
      <c r="AC189" s="7">
        <f t="shared" si="26"/>
        <v>0.21191709741355705</v>
      </c>
      <c r="AD189" s="7">
        <f t="shared" si="27"/>
        <v>0.41821267542193769</v>
      </c>
      <c r="AE189" s="7">
        <f t="shared" si="28"/>
        <v>0.31221802806970972</v>
      </c>
      <c r="AF189" s="7">
        <f t="shared" si="29"/>
        <v>9.3948522008066457E-2</v>
      </c>
      <c r="AG189" s="7">
        <f t="shared" si="30"/>
        <v>0.35325259985531354</v>
      </c>
      <c r="AH189" s="7">
        <f t="shared" si="31"/>
        <v>0.17522171356144897</v>
      </c>
      <c r="AI189" s="7">
        <f t="shared" si="32"/>
        <v>0.24358485278812725</v>
      </c>
    </row>
    <row r="190" spans="1:35">
      <c r="A190" s="10" t="s">
        <v>399</v>
      </c>
      <c r="B190" s="13" t="s">
        <v>398</v>
      </c>
      <c r="C190" s="154">
        <v>0.67665259900990105</v>
      </c>
      <c r="D190" s="154">
        <v>1</v>
      </c>
      <c r="E190" s="154">
        <v>3.9999999105930328E-2</v>
      </c>
      <c r="F190" s="154">
        <v>0.5</v>
      </c>
      <c r="G190" s="154">
        <v>6.6666666666666671E-3</v>
      </c>
      <c r="H190" s="154">
        <v>6.8799999132752365E-2</v>
      </c>
      <c r="I190" s="154">
        <v>0.54108333333333336</v>
      </c>
      <c r="J190" s="154">
        <v>0.22280599995069203</v>
      </c>
      <c r="K190" s="154">
        <v>0.5</v>
      </c>
      <c r="L190" s="154">
        <v>0.36</v>
      </c>
      <c r="M190" s="154">
        <v>1</v>
      </c>
      <c r="N190" s="154">
        <v>0.32</v>
      </c>
      <c r="O190" s="154">
        <v>7.4999999999999997E-2</v>
      </c>
      <c r="P190" s="154">
        <v>0.68200000000000005</v>
      </c>
      <c r="Q190" s="154">
        <v>0.20723699373170745</v>
      </c>
      <c r="R190" s="154">
        <v>0.28239845200000002</v>
      </c>
      <c r="S190" s="154">
        <v>0</v>
      </c>
      <c r="T190" s="154">
        <v>6.2225482746505849E-3</v>
      </c>
      <c r="U190" s="154">
        <v>6.0429217412360542E-2</v>
      </c>
      <c r="V190" s="154">
        <v>0.21641434477615101</v>
      </c>
      <c r="W190" s="154">
        <v>0</v>
      </c>
      <c r="X190" s="154">
        <v>0</v>
      </c>
      <c r="Y190" s="154">
        <v>0</v>
      </c>
      <c r="Z190" s="154">
        <v>0.19999999552965164</v>
      </c>
      <c r="AA190" s="157">
        <v>4</v>
      </c>
      <c r="AB190" s="7">
        <f t="shared" si="25"/>
        <v>0.29023792287182493</v>
      </c>
      <c r="AC190" s="7">
        <f t="shared" si="26"/>
        <v>0.38201987731920845</v>
      </c>
      <c r="AD190" s="7">
        <f t="shared" si="27"/>
        <v>0.49064822221400423</v>
      </c>
      <c r="AE190" s="7">
        <f t="shared" si="28"/>
        <v>0.20880966566772632</v>
      </c>
      <c r="AF190" s="7">
        <f t="shared" si="29"/>
        <v>7.9473926286360533E-2</v>
      </c>
      <c r="AG190" s="7">
        <f t="shared" si="30"/>
        <v>0.27728484463951053</v>
      </c>
      <c r="AH190" s="7">
        <f t="shared" si="31"/>
        <v>0.36976522299146236</v>
      </c>
      <c r="AI190" s="7">
        <f t="shared" si="32"/>
        <v>0.19037659004084009</v>
      </c>
    </row>
    <row r="191" spans="1:35">
      <c r="A191" s="10" t="s">
        <v>401</v>
      </c>
      <c r="B191" s="13" t="s">
        <v>400</v>
      </c>
      <c r="C191" s="154">
        <v>0.30024881808838644</v>
      </c>
      <c r="D191" s="154">
        <v>9.6975999802947049E-2</v>
      </c>
      <c r="E191" s="154">
        <v>3.9999999105930328E-2</v>
      </c>
      <c r="F191" s="154">
        <v>0.30000000000000004</v>
      </c>
      <c r="G191" s="154">
        <v>0</v>
      </c>
      <c r="H191" s="154">
        <v>3.9999999105930328E-2</v>
      </c>
      <c r="I191" s="154">
        <v>0.22075000000000003</v>
      </c>
      <c r="J191" s="154">
        <v>0.10079799997769295</v>
      </c>
      <c r="K191" s="154">
        <v>0.65306688870383334</v>
      </c>
      <c r="L191" s="154">
        <v>1</v>
      </c>
      <c r="M191" s="154">
        <v>0.24379999969154598</v>
      </c>
      <c r="N191" s="154">
        <v>0</v>
      </c>
      <c r="O191" s="154">
        <v>6.7499999999999991E-2</v>
      </c>
      <c r="P191" s="154">
        <v>0.36887999999999999</v>
      </c>
      <c r="Q191" s="154">
        <v>0.16585537418097318</v>
      </c>
      <c r="R191" s="154">
        <v>0.15584415600000001</v>
      </c>
      <c r="S191" s="154">
        <v>0</v>
      </c>
      <c r="T191" s="154">
        <v>5.5428032352349502E-3</v>
      </c>
      <c r="U191" s="154">
        <v>9.0033750858380224E-2</v>
      </c>
      <c r="V191" s="154">
        <v>0.117410344315455</v>
      </c>
      <c r="W191" s="154">
        <v>0</v>
      </c>
      <c r="X191" s="154">
        <v>0.2</v>
      </c>
      <c r="Y191" s="154">
        <v>8.6801967511263581E-2</v>
      </c>
      <c r="Z191" s="154">
        <v>3.9999999105930328E-2</v>
      </c>
      <c r="AA191" s="157">
        <v>5</v>
      </c>
      <c r="AB191" s="7">
        <f t="shared" si="25"/>
        <v>0.178896170820146</v>
      </c>
      <c r="AC191" s="7">
        <f t="shared" si="26"/>
        <v>0.12953746935053237</v>
      </c>
      <c r="AD191" s="7">
        <f t="shared" si="27"/>
        <v>0.36973581472884542</v>
      </c>
      <c r="AE191" s="7">
        <f t="shared" si="28"/>
        <v>0.12727038890270134</v>
      </c>
      <c r="AF191" s="7">
        <f t="shared" si="29"/>
        <v>8.9041010298504863E-2</v>
      </c>
      <c r="AG191" s="7">
        <f t="shared" si="30"/>
        <v>0.24679763249533668</v>
      </c>
      <c r="AH191" s="7">
        <f t="shared" si="31"/>
        <v>0.12976270476595236</v>
      </c>
      <c r="AI191" s="7">
        <f t="shared" si="32"/>
        <v>0.15074417738865034</v>
      </c>
    </row>
    <row r="192" spans="1:35">
      <c r="A192" s="10" t="s">
        <v>403</v>
      </c>
      <c r="B192" s="13" t="s">
        <v>402</v>
      </c>
      <c r="C192" s="154">
        <v>0.44886118421052623</v>
      </c>
      <c r="D192" s="154">
        <v>0.17126999965198336</v>
      </c>
      <c r="E192" s="154">
        <v>4.9599999114871007E-2</v>
      </c>
      <c r="F192" s="154">
        <v>0.64999999999999991</v>
      </c>
      <c r="G192" s="154">
        <v>0</v>
      </c>
      <c r="H192" s="154">
        <v>3.9999999105930328E-2</v>
      </c>
      <c r="I192" s="154">
        <v>0.22908333333333336</v>
      </c>
      <c r="J192" s="154">
        <v>0.18179999995976687</v>
      </c>
      <c r="K192" s="154">
        <v>0.82819745845549997</v>
      </c>
      <c r="L192" s="154">
        <v>0.08</v>
      </c>
      <c r="M192" s="154">
        <v>3.1799999959766866E-2</v>
      </c>
      <c r="N192" s="154">
        <v>0</v>
      </c>
      <c r="O192" s="154">
        <v>0.92499999999999993</v>
      </c>
      <c r="P192" s="154">
        <v>0.3934399999999999</v>
      </c>
      <c r="Q192" s="154">
        <v>0.193970730305561</v>
      </c>
      <c r="R192" s="154">
        <v>0.134653466</v>
      </c>
      <c r="S192" s="154">
        <v>0</v>
      </c>
      <c r="T192" s="154">
        <v>1.2337274809393861E-2</v>
      </c>
      <c r="U192" s="154">
        <v>2.5695687870945429E-2</v>
      </c>
      <c r="V192" s="154">
        <v>8.0748953173138599E-2</v>
      </c>
      <c r="W192" s="154">
        <v>0</v>
      </c>
      <c r="X192" s="154">
        <v>0.27</v>
      </c>
      <c r="Y192" s="154">
        <v>8.1860570710069504E-3</v>
      </c>
      <c r="Z192" s="154">
        <v>0.35324799939766516</v>
      </c>
      <c r="AA192" s="157">
        <v>5</v>
      </c>
      <c r="AB192" s="7">
        <f t="shared" si="25"/>
        <v>0.21282883926747451</v>
      </c>
      <c r="AC192" s="7">
        <f t="shared" si="26"/>
        <v>0.22662186368055182</v>
      </c>
      <c r="AD192" s="7">
        <f t="shared" si="27"/>
        <v>0.22514679861806119</v>
      </c>
      <c r="AE192" s="7">
        <f t="shared" si="28"/>
        <v>0.27656691185249249</v>
      </c>
      <c r="AF192" s="7">
        <f t="shared" si="29"/>
        <v>0.12297978291879269</v>
      </c>
      <c r="AG192" s="7">
        <f t="shared" si="30"/>
        <v>0.27794219205397908</v>
      </c>
      <c r="AH192" s="7">
        <f t="shared" si="31"/>
        <v>0.16470077246025788</v>
      </c>
      <c r="AI192" s="7">
        <f t="shared" si="32"/>
        <v>0.1873509102985427</v>
      </c>
    </row>
    <row r="193" spans="1:35">
      <c r="A193" s="10" t="s">
        <v>405</v>
      </c>
      <c r="B193" s="13" t="s">
        <v>404</v>
      </c>
      <c r="C193" s="154">
        <v>0.45199570312499998</v>
      </c>
      <c r="D193" s="154">
        <v>2.6329999999999999E-2</v>
      </c>
      <c r="E193" s="154">
        <v>3.9999999105930328E-2</v>
      </c>
      <c r="F193" s="154">
        <v>0.17500000000000004</v>
      </c>
      <c r="G193" s="154">
        <v>2E-3</v>
      </c>
      <c r="H193" s="154">
        <v>3.9999999105930328E-2</v>
      </c>
      <c r="I193" s="154">
        <v>0.505</v>
      </c>
      <c r="J193" s="154">
        <v>7.6759999983012583E-2</v>
      </c>
      <c r="K193" s="154">
        <v>0.79067882240715692</v>
      </c>
      <c r="L193" s="154">
        <v>0.12</v>
      </c>
      <c r="M193" s="154">
        <v>0.12719999983906746</v>
      </c>
      <c r="N193" s="154">
        <v>9.2799999713897713E-2</v>
      </c>
      <c r="O193" s="154">
        <v>0.3175</v>
      </c>
      <c r="P193" s="154">
        <v>0.47911999999999999</v>
      </c>
      <c r="Q193" s="154">
        <v>0.24116994986087203</v>
      </c>
      <c r="R193" s="154">
        <v>0.175159236</v>
      </c>
      <c r="S193" s="154">
        <v>3.6238920181980177E-4</v>
      </c>
      <c r="T193" s="154">
        <v>1.5200780646932158E-2</v>
      </c>
      <c r="U193" s="154">
        <v>3.7999023968467029E-2</v>
      </c>
      <c r="V193" s="154">
        <v>0.10576699467832</v>
      </c>
      <c r="W193" s="154">
        <v>5.0000000000000044E-3</v>
      </c>
      <c r="X193" s="154">
        <v>0.84</v>
      </c>
      <c r="Y193" s="154">
        <v>4.2852245457661982E-2</v>
      </c>
      <c r="Z193" s="154">
        <v>0.5</v>
      </c>
      <c r="AA193" s="157">
        <v>3</v>
      </c>
      <c r="AB193" s="7">
        <f t="shared" si="25"/>
        <v>0.21699563096225283</v>
      </c>
      <c r="AC193" s="7">
        <f t="shared" si="26"/>
        <v>0.12255428355614345</v>
      </c>
      <c r="AD193" s="7">
        <f t="shared" si="27"/>
        <v>0.2854064703238558</v>
      </c>
      <c r="AE193" s="7">
        <f t="shared" si="28"/>
        <v>0.20475205928493734</v>
      </c>
      <c r="AF193" s="7">
        <f t="shared" si="29"/>
        <v>0.25526971068407484</v>
      </c>
      <c r="AG193" s="7">
        <f t="shared" si="30"/>
        <v>0.20338957872790323</v>
      </c>
      <c r="AH193" s="7">
        <f t="shared" si="31"/>
        <v>0.23972659818913553</v>
      </c>
      <c r="AI193" s="7">
        <f t="shared" si="32"/>
        <v>0.20330825847345324</v>
      </c>
    </row>
    <row r="194" spans="1:35">
      <c r="A194" s="10" t="s">
        <v>407</v>
      </c>
      <c r="B194" s="13" t="s">
        <v>406</v>
      </c>
      <c r="C194" s="154">
        <v>2.9275647668393752E-2</v>
      </c>
      <c r="D194" s="154">
        <v>1</v>
      </c>
      <c r="E194" s="154">
        <v>0.16479999922215938</v>
      </c>
      <c r="F194" s="154">
        <v>0.72500000000000009</v>
      </c>
      <c r="G194" s="154">
        <v>0.21666666666666667</v>
      </c>
      <c r="H194" s="154">
        <v>3.9999999105930328E-2</v>
      </c>
      <c r="I194" s="154">
        <v>0.33441666666666664</v>
      </c>
      <c r="J194" s="154">
        <v>0.63771399985887112</v>
      </c>
      <c r="K194" s="154">
        <v>1</v>
      </c>
      <c r="L194" s="154">
        <v>0.18</v>
      </c>
      <c r="M194" s="154">
        <v>0.15899999979883431</v>
      </c>
      <c r="N194" s="154">
        <v>8.6399999856948864E-2</v>
      </c>
      <c r="O194" s="154">
        <v>7.4999999999999997E-2</v>
      </c>
      <c r="P194" s="154">
        <v>0.35824</v>
      </c>
      <c r="Q194" s="154">
        <v>0.39908245732501169</v>
      </c>
      <c r="R194" s="154">
        <v>0.21095334600000001</v>
      </c>
      <c r="S194" s="154">
        <v>1.8363054840136176E-2</v>
      </c>
      <c r="T194" s="154">
        <v>1.913941638354618E-2</v>
      </c>
      <c r="U194" s="154">
        <v>0</v>
      </c>
      <c r="V194" s="154">
        <v>0</v>
      </c>
      <c r="W194" s="154">
        <v>0</v>
      </c>
      <c r="X194" s="154">
        <v>0.05</v>
      </c>
      <c r="Y194" s="154">
        <v>0</v>
      </c>
      <c r="Z194" s="154">
        <v>0.28413997147764714</v>
      </c>
      <c r="AA194" s="157">
        <v>1</v>
      </c>
      <c r="AB194" s="7">
        <f t="shared" si="25"/>
        <v>0.2495079677029505</v>
      </c>
      <c r="AC194" s="7">
        <f t="shared" si="26"/>
        <v>0.36262371877719168</v>
      </c>
      <c r="AD194" s="7">
        <f t="shared" si="27"/>
        <v>0.39958844436355356</v>
      </c>
      <c r="AE194" s="7">
        <f t="shared" si="28"/>
        <v>0.18012971242478229</v>
      </c>
      <c r="AF194" s="7">
        <f t="shared" si="29"/>
        <v>5.5689995246274521E-2</v>
      </c>
      <c r="AG194" s="7">
        <f t="shared" si="30"/>
        <v>0.17273840670389559</v>
      </c>
      <c r="AH194" s="7">
        <f t="shared" si="31"/>
        <v>0.30268041029357284</v>
      </c>
      <c r="AI194" s="7">
        <f t="shared" si="32"/>
        <v>0.28490364531559942</v>
      </c>
    </row>
    <row r="195" spans="1:35">
      <c r="A195" s="10" t="s">
        <v>409</v>
      </c>
      <c r="B195" s="13" t="s">
        <v>408</v>
      </c>
      <c r="C195" s="154">
        <v>0.21233297236743837</v>
      </c>
      <c r="D195" s="154">
        <v>0.5</v>
      </c>
      <c r="E195" s="154">
        <v>0.2031999992579222</v>
      </c>
      <c r="F195" s="154">
        <v>9.9999999999999978E-2</v>
      </c>
      <c r="G195" s="154">
        <v>2.7333333333333334E-2</v>
      </c>
      <c r="H195" s="154">
        <v>0.50079999953508381</v>
      </c>
      <c r="I195" s="154">
        <v>0.44466666666666665</v>
      </c>
      <c r="J195" s="154">
        <v>0.7556819998327643</v>
      </c>
      <c r="K195" s="154">
        <v>1</v>
      </c>
      <c r="L195" s="154">
        <v>0.14000000000000001</v>
      </c>
      <c r="M195" s="154">
        <v>0.99639999873936169</v>
      </c>
      <c r="N195" s="154">
        <v>0.22000000000000003</v>
      </c>
      <c r="O195" s="154">
        <v>0.76749999999999996</v>
      </c>
      <c r="P195" s="154">
        <v>0.92271999999999998</v>
      </c>
      <c r="Q195" s="154">
        <v>0.35039125727966447</v>
      </c>
      <c r="R195" s="154">
        <v>0.39237668199999998</v>
      </c>
      <c r="S195" s="154">
        <v>0.14139977483970761</v>
      </c>
      <c r="T195" s="154">
        <v>0.5</v>
      </c>
      <c r="U195" s="154">
        <v>7.3794291779240906E-2</v>
      </c>
      <c r="V195" s="154">
        <v>4.5264538682378903E-2</v>
      </c>
      <c r="W195" s="154">
        <v>0.81</v>
      </c>
      <c r="X195" s="154">
        <v>0</v>
      </c>
      <c r="Y195" s="154">
        <v>0.12305168170631665</v>
      </c>
      <c r="Z195" s="154">
        <v>0.80402000215442804</v>
      </c>
      <c r="AA195" s="157">
        <v>2</v>
      </c>
      <c r="AB195" s="7">
        <f t="shared" si="25"/>
        <v>0.41795554992392936</v>
      </c>
      <c r="AC195" s="7">
        <f t="shared" si="26"/>
        <v>0.2572777174156296</v>
      </c>
      <c r="AD195" s="7">
        <f t="shared" si="27"/>
        <v>0.59279144420646546</v>
      </c>
      <c r="AE195" s="7">
        <f t="shared" si="28"/>
        <v>0.51239795235322871</v>
      </c>
      <c r="AF195" s="7">
        <f t="shared" si="29"/>
        <v>0.30935508572039411</v>
      </c>
      <c r="AG195" s="7">
        <f t="shared" si="30"/>
        <v>0.34041358827996254</v>
      </c>
      <c r="AH195" s="7">
        <f t="shared" si="31"/>
        <v>0.46586884973133041</v>
      </c>
      <c r="AI195" s="7">
        <f t="shared" si="32"/>
        <v>0.46239854267877845</v>
      </c>
    </row>
    <row r="196" spans="1:35">
      <c r="A196" s="10" t="s">
        <v>443</v>
      </c>
      <c r="B196" s="13" t="s">
        <v>410</v>
      </c>
      <c r="C196" s="154">
        <v>0.58033781906906901</v>
      </c>
      <c r="D196" s="154">
        <v>7.3470000000000002E-3</v>
      </c>
      <c r="E196" s="154">
        <v>0.16299999792128805</v>
      </c>
      <c r="F196" s="154">
        <v>0.30000000000000004</v>
      </c>
      <c r="G196" s="154">
        <v>0.02</v>
      </c>
      <c r="H196" s="154">
        <v>0.18099999796599153</v>
      </c>
      <c r="I196" s="154">
        <v>0.60899999999999999</v>
      </c>
      <c r="J196" s="154">
        <v>6.4033999985828996E-2</v>
      </c>
      <c r="K196" s="154">
        <v>0.6118611111111667</v>
      </c>
      <c r="L196" s="154">
        <v>0.02</v>
      </c>
      <c r="M196" s="154">
        <v>0.41339999947696926</v>
      </c>
      <c r="N196" s="154">
        <v>8.9599999785423282E-2</v>
      </c>
      <c r="O196" s="154">
        <v>0.3175</v>
      </c>
      <c r="P196" s="154">
        <v>0.79959999999999998</v>
      </c>
      <c r="Q196" s="154">
        <v>0.28785779380679144</v>
      </c>
      <c r="R196" s="154">
        <v>0.234710744</v>
      </c>
      <c r="S196" s="154">
        <v>1.1989515067346669E-4</v>
      </c>
      <c r="T196" s="154">
        <v>4.8496358778308539E-2</v>
      </c>
      <c r="U196" s="154">
        <v>3.6076843881421336E-2</v>
      </c>
      <c r="V196" s="154">
        <v>6.7862859324012301E-2</v>
      </c>
      <c r="W196" s="154">
        <v>1.0000000000000009E-2</v>
      </c>
      <c r="X196" s="154">
        <v>0.23</v>
      </c>
      <c r="Y196" s="154">
        <v>2.0407006405532564E-2</v>
      </c>
      <c r="Z196" s="154">
        <v>0.72448001119416672</v>
      </c>
      <c r="AA196" s="157">
        <v>3</v>
      </c>
      <c r="AB196" s="7">
        <f t="shared" si="25"/>
        <v>0.24319547657736015</v>
      </c>
      <c r="AC196" s="7">
        <f t="shared" si="26"/>
        <v>0.20861413582605812</v>
      </c>
      <c r="AD196" s="7">
        <f t="shared" si="27"/>
        <v>0.30131585172656472</v>
      </c>
      <c r="AE196" s="7">
        <f t="shared" si="28"/>
        <v>0.28138079862262894</v>
      </c>
      <c r="AF196" s="7">
        <f t="shared" si="29"/>
        <v>0.18147112013418884</v>
      </c>
      <c r="AG196" s="7">
        <f t="shared" si="30"/>
        <v>0.23644804592844693</v>
      </c>
      <c r="AH196" s="7">
        <f t="shared" si="31"/>
        <v>0.25853819612573897</v>
      </c>
      <c r="AI196" s="7">
        <f t="shared" si="32"/>
        <v>0.23030254322816157</v>
      </c>
    </row>
    <row r="197" spans="1:35">
      <c r="A197" s="10" t="s">
        <v>413</v>
      </c>
      <c r="B197" s="13" t="s">
        <v>412</v>
      </c>
      <c r="C197" s="154">
        <v>0.13173223684210525</v>
      </c>
      <c r="D197" s="154">
        <v>9.2780000000000001E-2</v>
      </c>
      <c r="E197" s="154">
        <v>9.7599999159574513E-2</v>
      </c>
      <c r="F197" s="154">
        <v>0.25</v>
      </c>
      <c r="G197" s="154">
        <v>4.3333333333333335E-2</v>
      </c>
      <c r="H197" s="154">
        <v>0.27999999932944775</v>
      </c>
      <c r="I197" s="154">
        <v>0.37600000000000006</v>
      </c>
      <c r="J197" s="154">
        <v>0.72396799983978266</v>
      </c>
      <c r="K197" s="154">
        <v>0.52238201058200007</v>
      </c>
      <c r="L197" s="154">
        <v>0.06</v>
      </c>
      <c r="M197" s="154">
        <v>9.539999987930059E-2</v>
      </c>
      <c r="N197" s="154">
        <v>0.53999999910593033</v>
      </c>
      <c r="O197" s="154">
        <v>0.76749999999999996</v>
      </c>
      <c r="P197" s="154">
        <v>0.86168</v>
      </c>
      <c r="Q197" s="154">
        <v>0.2720679011091599</v>
      </c>
      <c r="R197" s="154">
        <v>0.30691823800000001</v>
      </c>
      <c r="S197" s="154">
        <v>1.7170000006300205E-2</v>
      </c>
      <c r="T197" s="154">
        <v>3.0535409293749247E-2</v>
      </c>
      <c r="U197" s="154">
        <v>0.20206007662727885</v>
      </c>
      <c r="V197" s="154">
        <v>0.55096713685635501</v>
      </c>
      <c r="W197" s="154">
        <v>0.10999999999999999</v>
      </c>
      <c r="X197" s="154">
        <v>0.23</v>
      </c>
      <c r="Y197" s="154">
        <v>0.10158996355661624</v>
      </c>
      <c r="Z197" s="154">
        <v>0.55233313900931058</v>
      </c>
      <c r="AA197" s="157">
        <v>1</v>
      </c>
      <c r="AB197" s="7">
        <f t="shared" si="25"/>
        <v>0.3006673934387602</v>
      </c>
      <c r="AC197" s="7">
        <f t="shared" si="26"/>
        <v>0.14924092811074346</v>
      </c>
      <c r="AD197" s="7">
        <f t="shared" si="27"/>
        <v>0.38629166823450228</v>
      </c>
      <c r="AE197" s="7">
        <f t="shared" si="28"/>
        <v>0.37597859140153495</v>
      </c>
      <c r="AF197" s="7">
        <f t="shared" si="29"/>
        <v>0.29115838600826011</v>
      </c>
      <c r="AG197" s="7">
        <f t="shared" si="30"/>
        <v>0.25620005722511119</v>
      </c>
      <c r="AH197" s="7">
        <f t="shared" si="31"/>
        <v>0.35195906765826473</v>
      </c>
      <c r="AI197" s="7">
        <f t="shared" si="32"/>
        <v>0.290430886429977</v>
      </c>
    </row>
    <row r="198" spans="1:35">
      <c r="A198" s="10" t="s">
        <v>415</v>
      </c>
      <c r="B198" s="13" t="s">
        <v>414</v>
      </c>
      <c r="C198" s="154">
        <v>0.3762800391389432</v>
      </c>
      <c r="D198" s="154">
        <v>1</v>
      </c>
      <c r="E198" s="154">
        <v>0.40479999944567679</v>
      </c>
      <c r="F198" s="154">
        <v>0.35</v>
      </c>
      <c r="G198" s="154">
        <v>0.25133333333333335</v>
      </c>
      <c r="H198" s="154">
        <v>0.50079999953508381</v>
      </c>
      <c r="I198" s="154">
        <v>0.55766666666666664</v>
      </c>
      <c r="J198" s="154">
        <v>0.69467799984626477</v>
      </c>
      <c r="K198" s="154">
        <v>0.94358301024951496</v>
      </c>
      <c r="L198" s="154">
        <v>0.04</v>
      </c>
      <c r="M198" s="154">
        <v>0.85859999891370542</v>
      </c>
      <c r="N198" s="154">
        <v>1</v>
      </c>
      <c r="O198" s="154">
        <v>0.78249999999999997</v>
      </c>
      <c r="P198" s="154">
        <v>0.9496</v>
      </c>
      <c r="Q198" s="154">
        <v>0.4920043696066746</v>
      </c>
      <c r="R198" s="154">
        <v>0.41061946999999999</v>
      </c>
      <c r="S198" s="154">
        <v>5.3027475063964789E-2</v>
      </c>
      <c r="T198" s="154">
        <v>0.28675046817348565</v>
      </c>
      <c r="U198" s="154">
        <v>7.6349217347524779E-3</v>
      </c>
      <c r="V198" s="154">
        <v>2.3693721684414099E-2</v>
      </c>
      <c r="W198" s="154">
        <v>0.61799999999999999</v>
      </c>
      <c r="X198" s="154">
        <v>0</v>
      </c>
      <c r="Y198" s="154">
        <v>3.1251775669072106E-2</v>
      </c>
      <c r="Z198" s="154">
        <v>0.92170000152453979</v>
      </c>
      <c r="AA198" s="157">
        <v>1</v>
      </c>
      <c r="AB198" s="7">
        <f t="shared" si="25"/>
        <v>0.48143846877442042</v>
      </c>
      <c r="AC198" s="7">
        <f t="shared" si="26"/>
        <v>0.48053556190883945</v>
      </c>
      <c r="AD198" s="7">
        <f t="shared" si="27"/>
        <v>0.68242127927935858</v>
      </c>
      <c r="AE198" s="7">
        <f t="shared" si="28"/>
        <v>0.49575029714068752</v>
      </c>
      <c r="AF198" s="7">
        <f t="shared" si="29"/>
        <v>0.26704673676879637</v>
      </c>
      <c r="AG198" s="7">
        <f t="shared" si="30"/>
        <v>0.3526614303566038</v>
      </c>
      <c r="AH198" s="7">
        <f t="shared" si="31"/>
        <v>0.52807028115180243</v>
      </c>
      <c r="AI198" s="7">
        <f t="shared" si="32"/>
        <v>0.60465630783507274</v>
      </c>
    </row>
    <row r="199" spans="1:35">
      <c r="A199" s="10" t="s">
        <v>417</v>
      </c>
      <c r="B199" s="13" t="s">
        <v>416</v>
      </c>
      <c r="C199" s="154">
        <v>0.39770447347585114</v>
      </c>
      <c r="D199" s="154">
        <v>1.9847999926060438E-2</v>
      </c>
      <c r="E199" s="154">
        <v>0.42399999946355815</v>
      </c>
      <c r="F199" s="154">
        <v>0.32499999999999996</v>
      </c>
      <c r="G199" s="154">
        <v>0.33533333333333332</v>
      </c>
      <c r="H199" s="154">
        <v>0.52959999956190584</v>
      </c>
      <c r="I199" s="154">
        <v>0.71575</v>
      </c>
      <c r="J199" s="154">
        <v>0.65084399985596531</v>
      </c>
      <c r="K199" s="154">
        <v>0.91650530785566664</v>
      </c>
      <c r="L199" s="154">
        <v>0.22</v>
      </c>
      <c r="M199" s="154">
        <v>0.20139999974519016</v>
      </c>
      <c r="N199" s="154">
        <v>0.30739999961107967</v>
      </c>
      <c r="O199" s="154">
        <v>0.40749999999999997</v>
      </c>
      <c r="P199" s="154">
        <v>0.96720000000000006</v>
      </c>
      <c r="Q199" s="154">
        <v>0.82840148211509135</v>
      </c>
      <c r="R199" s="154">
        <v>0.92626505999999997</v>
      </c>
      <c r="S199" s="154">
        <v>0.50805115585256599</v>
      </c>
      <c r="T199" s="154">
        <v>0.69153345396550092</v>
      </c>
      <c r="U199" s="154">
        <v>0</v>
      </c>
      <c r="V199" s="154">
        <v>0</v>
      </c>
      <c r="W199" s="154">
        <v>0.81200000000000006</v>
      </c>
      <c r="X199" s="154">
        <v>1</v>
      </c>
      <c r="Y199" s="154">
        <v>1</v>
      </c>
      <c r="Z199" s="154">
        <v>0.78</v>
      </c>
      <c r="AA199" s="157">
        <v>1</v>
      </c>
      <c r="AB199" s="7">
        <f t="shared" si="25"/>
        <v>0.54018067769840694</v>
      </c>
      <c r="AC199" s="7">
        <f t="shared" si="26"/>
        <v>0.3385809676267848</v>
      </c>
      <c r="AD199" s="7">
        <f t="shared" si="27"/>
        <v>0.50198321784465039</v>
      </c>
      <c r="AE199" s="7">
        <f t="shared" si="28"/>
        <v>0.72149185865552623</v>
      </c>
      <c r="AF199" s="7">
        <f t="shared" si="29"/>
        <v>0.59866666666666679</v>
      </c>
      <c r="AG199" s="7">
        <f t="shared" si="30"/>
        <v>0.5338021703862057</v>
      </c>
      <c r="AH199" s="7">
        <f t="shared" si="31"/>
        <v>0.49585294319034617</v>
      </c>
      <c r="AI199" s="7">
        <f t="shared" si="32"/>
        <v>0.61624004042880043</v>
      </c>
    </row>
    <row r="200" spans="1:35">
      <c r="A200" s="10" t="s">
        <v>419</v>
      </c>
      <c r="B200" s="13" t="s">
        <v>418</v>
      </c>
      <c r="C200" s="154">
        <v>0.328224506683641</v>
      </c>
      <c r="D200" s="154">
        <v>0.2102</v>
      </c>
      <c r="E200" s="154">
        <v>0.21279999926686288</v>
      </c>
      <c r="F200" s="154">
        <v>0.35</v>
      </c>
      <c r="G200" s="154">
        <v>0.17066666666666666</v>
      </c>
      <c r="H200" s="154">
        <v>0.57759999960660935</v>
      </c>
      <c r="I200" s="154">
        <v>0.69216666666666671</v>
      </c>
      <c r="J200" s="154">
        <v>0.62801799986101681</v>
      </c>
      <c r="K200" s="154">
        <v>0.95348838248433332</v>
      </c>
      <c r="L200" s="154">
        <v>0.44</v>
      </c>
      <c r="M200" s="154">
        <v>0.29679999962449077</v>
      </c>
      <c r="N200" s="154">
        <v>0.35199999928474429</v>
      </c>
      <c r="O200" s="154">
        <v>0.40749999999999997</v>
      </c>
      <c r="P200" s="154">
        <v>0.95840000000000003</v>
      </c>
      <c r="Q200" s="154">
        <v>0.85108323823377563</v>
      </c>
      <c r="R200" s="154">
        <v>1</v>
      </c>
      <c r="S200" s="154">
        <v>6.4709871252766019E-2</v>
      </c>
      <c r="T200" s="154">
        <v>0.61527120017106218</v>
      </c>
      <c r="U200" s="154">
        <v>0</v>
      </c>
      <c r="V200" s="154">
        <v>0</v>
      </c>
      <c r="W200" s="154">
        <v>0.58499999999999996</v>
      </c>
      <c r="X200" s="154">
        <v>0.57999999999999996</v>
      </c>
      <c r="Y200" s="154">
        <v>1.5509887553315237E-2</v>
      </c>
      <c r="Z200" s="154">
        <v>0.84039999932050702</v>
      </c>
      <c r="AA200" s="157">
        <v>1</v>
      </c>
      <c r="AB200" s="7">
        <f t="shared" si="25"/>
        <v>0.46374326736151916</v>
      </c>
      <c r="AC200" s="7">
        <f t="shared" si="26"/>
        <v>0.30824852870396335</v>
      </c>
      <c r="AD200" s="7">
        <f t="shared" si="27"/>
        <v>0.56041217465354198</v>
      </c>
      <c r="AE200" s="7">
        <f t="shared" si="28"/>
        <v>0.64949405160960072</v>
      </c>
      <c r="AF200" s="7">
        <f t="shared" si="29"/>
        <v>0.33681831447897043</v>
      </c>
      <c r="AG200" s="7">
        <f t="shared" si="30"/>
        <v>0.4242667845448469</v>
      </c>
      <c r="AH200" s="7">
        <f t="shared" si="31"/>
        <v>0.41657717074727191</v>
      </c>
      <c r="AI200" s="7">
        <f t="shared" si="32"/>
        <v>0.59370713650789797</v>
      </c>
    </row>
    <row r="201" spans="1:35">
      <c r="A201" s="10"/>
      <c r="B201" s="1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35">
      <c r="A202" s="10"/>
      <c r="B202" s="1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35" s="58" customFormat="1" ht="30">
      <c r="A203" s="79"/>
      <c r="B203" s="79" t="s">
        <v>595</v>
      </c>
      <c r="C203" s="79" t="str">
        <f>C7</f>
        <v>Water d-Ppt</v>
      </c>
      <c r="D203" s="79" t="str">
        <f t="shared" ref="D203:Z203" si="33">D7</f>
        <v>Water Use</v>
      </c>
      <c r="E203" s="79" t="str">
        <f t="shared" si="33"/>
        <v>Water Acess</v>
      </c>
      <c r="F203" s="79" t="str">
        <f t="shared" si="33"/>
        <v>Water d-Temp</v>
      </c>
      <c r="G203" s="79" t="str">
        <f t="shared" si="33"/>
        <v>Water Disease</v>
      </c>
      <c r="H203" s="79" t="str">
        <f t="shared" si="33"/>
        <v>Water Sanit</v>
      </c>
      <c r="I203" s="79" t="str">
        <f t="shared" si="33"/>
        <v>Agric Yld Proj</v>
      </c>
      <c r="J203" s="79" t="str">
        <f t="shared" si="33"/>
        <v>Agric rural popn</v>
      </c>
      <c r="K203" s="79" t="str">
        <f t="shared" si="33"/>
        <v>Agric Capacity</v>
      </c>
      <c r="L203" s="79" t="str">
        <f t="shared" si="33"/>
        <v>Agric Yield CV</v>
      </c>
      <c r="M203" s="79" t="str">
        <f t="shared" si="33"/>
        <v>Agric Imports</v>
      </c>
      <c r="N203" s="79" t="str">
        <f t="shared" si="33"/>
        <v>Agric Malnutr</v>
      </c>
      <c r="O203" s="79" t="str">
        <f t="shared" si="33"/>
        <v>Health DALYs</v>
      </c>
      <c r="P203" s="79" t="str">
        <f t="shared" si="33"/>
        <v>Health Staff</v>
      </c>
      <c r="Q203" s="79" t="str">
        <f t="shared" si="33"/>
        <v>Health Longev</v>
      </c>
      <c r="R203" s="79" t="str">
        <f t="shared" si="33"/>
        <v>Health Disease</v>
      </c>
      <c r="S203" s="79" t="str">
        <f t="shared" si="33"/>
        <v>Health External</v>
      </c>
      <c r="T203" s="79" t="str">
        <f t="shared" si="33"/>
        <v>Health Matern</v>
      </c>
      <c r="U203" s="79" t="str">
        <f t="shared" si="33"/>
        <v>Coast Area</v>
      </c>
      <c r="V203" s="79" t="str">
        <f t="shared" si="33"/>
        <v>Coast Popn</v>
      </c>
      <c r="W203" s="79" t="str">
        <f t="shared" si="33"/>
        <v>Energy Access</v>
      </c>
      <c r="X203" s="79" t="str">
        <f t="shared" si="33"/>
        <v>Energy Sensit</v>
      </c>
      <c r="Y203" s="79" t="str">
        <f t="shared" si="33"/>
        <v>Road Floods</v>
      </c>
      <c r="Z203" s="79" t="str">
        <f t="shared" si="33"/>
        <v>Road Paved</v>
      </c>
      <c r="AA203" s="78"/>
      <c r="AB203" s="79" t="s">
        <v>677</v>
      </c>
      <c r="AC203" s="79" t="s">
        <v>672</v>
      </c>
      <c r="AD203" s="79" t="s">
        <v>673</v>
      </c>
      <c r="AE203" s="79" t="s">
        <v>674</v>
      </c>
      <c r="AF203" s="79" t="s">
        <v>675</v>
      </c>
      <c r="AG203" s="79" t="s">
        <v>662</v>
      </c>
      <c r="AH203" s="79" t="s">
        <v>671</v>
      </c>
      <c r="AI203" s="79" t="s">
        <v>664</v>
      </c>
    </row>
    <row r="204" spans="1:35">
      <c r="A204" s="79" t="s">
        <v>668</v>
      </c>
      <c r="B204" s="14">
        <f>COUNTIF($AA$9:$AA$200,$A204)</f>
        <v>52</v>
      </c>
      <c r="C204" s="7">
        <f t="shared" ref="C204:L208" si="34">SUMIF($AA$9:$AA$200,$A204,C$9:C$200)/$B204</f>
        <v>0.52647955337748398</v>
      </c>
      <c r="D204" s="7">
        <f t="shared" si="34"/>
        <v>0.15657144218397068</v>
      </c>
      <c r="E204" s="7">
        <f t="shared" si="34"/>
        <v>0.35324230710402699</v>
      </c>
      <c r="F204" s="7">
        <f t="shared" si="34"/>
        <v>0.32403846153846155</v>
      </c>
      <c r="G204" s="7">
        <f t="shared" si="34"/>
        <v>0.34019230769230757</v>
      </c>
      <c r="H204" s="7">
        <f t="shared" si="34"/>
        <v>0.63232692270682977</v>
      </c>
      <c r="I204" s="7">
        <f t="shared" si="34"/>
        <v>0.54554967948717947</v>
      </c>
      <c r="J204" s="7">
        <f t="shared" si="34"/>
        <v>0.68298099985651395</v>
      </c>
      <c r="K204" s="7">
        <f t="shared" si="34"/>
        <v>0.93246930227047231</v>
      </c>
      <c r="L204" s="7">
        <f t="shared" si="34"/>
        <v>0.32795169966316023</v>
      </c>
      <c r="M204" s="7">
        <f t="shared" ref="M204:Z208" si="35">SUMIF($AA$9:$AA$200,$A204,M$9:M$200)/$B204</f>
        <v>0.3621423073908171</v>
      </c>
      <c r="N204" s="7">
        <f t="shared" si="35"/>
        <v>0.67031923022479389</v>
      </c>
      <c r="O204" s="7">
        <f t="shared" si="35"/>
        <v>0.40307692307692278</v>
      </c>
      <c r="P204" s="7">
        <f t="shared" si="35"/>
        <v>0.92258338461538458</v>
      </c>
      <c r="Q204" s="7">
        <f t="shared" si="35"/>
        <v>0.59325042748708356</v>
      </c>
      <c r="R204" s="7">
        <f t="shared" si="35"/>
        <v>0.75728372784615394</v>
      </c>
      <c r="S204" s="7">
        <f t="shared" si="35"/>
        <v>0.2568210824182065</v>
      </c>
      <c r="T204" s="7">
        <f t="shared" si="35"/>
        <v>0.57087173411050141</v>
      </c>
      <c r="U204" s="7">
        <f t="shared" si="35"/>
        <v>9.598933898783478E-2</v>
      </c>
      <c r="V204" s="7">
        <f t="shared" si="35"/>
        <v>0.11841155469326672</v>
      </c>
      <c r="W204" s="7">
        <f t="shared" si="35"/>
        <v>0.65648076923076926</v>
      </c>
      <c r="X204" s="7">
        <f t="shared" si="35"/>
        <v>0.45028846153846153</v>
      </c>
      <c r="Y204" s="7">
        <f t="shared" si="35"/>
        <v>0.10612556317792575</v>
      </c>
      <c r="Z204" s="7">
        <f t="shared" si="35"/>
        <v>0.77021408559625759</v>
      </c>
      <c r="AA204" s="75">
        <v>1</v>
      </c>
      <c r="AB204" s="7">
        <f t="shared" ref="AB204:AB209" si="36">AVERAGE(C204:Z204)</f>
        <v>0.48148588609478277</v>
      </c>
      <c r="AC204" s="7">
        <f t="shared" ref="AC204:AC209" si="37">AVERAGE(C204:H204)</f>
        <v>0.38880849910051341</v>
      </c>
      <c r="AD204" s="7">
        <f t="shared" ref="AD204:AD209" si="38">AVERAGE(I204:N204)</f>
        <v>0.58690220314882291</v>
      </c>
      <c r="AE204" s="7">
        <f t="shared" ref="AE204:AE209" si="39">AVERAGE(O204:T204)</f>
        <v>0.58398121325904206</v>
      </c>
      <c r="AF204" s="7">
        <f t="shared" ref="AF204:AF209" si="40">AVERAGE(U204:Z204)</f>
        <v>0.36625162887075263</v>
      </c>
      <c r="AG204" s="7">
        <f t="shared" ref="AG204:AH209" si="41">AVERAGE(C204,F204,I204,L204,O204,R204,U204,W204,Y204)</f>
        <v>0.41588619070954347</v>
      </c>
      <c r="AH204" s="7">
        <f t="shared" si="41"/>
        <v>0.45113395844279858</v>
      </c>
      <c r="AI204" s="7">
        <f t="shared" ref="AI204:AI209" si="42">AVERAGE(E204,H204,K204,N204,Q204,T204)</f>
        <v>0.62541332065061805</v>
      </c>
    </row>
    <row r="205" spans="1:35">
      <c r="A205" s="79" t="s">
        <v>666</v>
      </c>
      <c r="B205" s="14">
        <f>COUNTIF($AA$9:$AA$200,$A205)</f>
        <v>52</v>
      </c>
      <c r="C205" s="7">
        <f t="shared" si="34"/>
        <v>0.4742726512002432</v>
      </c>
      <c r="D205" s="7">
        <f t="shared" si="34"/>
        <v>0.27535474206152283</v>
      </c>
      <c r="E205" s="7">
        <f t="shared" si="34"/>
        <v>0.17130384526502049</v>
      </c>
      <c r="F205" s="7">
        <f t="shared" si="34"/>
        <v>0.36730769230769239</v>
      </c>
      <c r="G205" s="7">
        <f t="shared" si="34"/>
        <v>0.10778205128205126</v>
      </c>
      <c r="H205" s="7">
        <f t="shared" si="34"/>
        <v>0.32956153776210095</v>
      </c>
      <c r="I205" s="7">
        <f t="shared" si="34"/>
        <v>0.50071314102564102</v>
      </c>
      <c r="J205" s="7">
        <f t="shared" si="34"/>
        <v>0.48830392296885938</v>
      </c>
      <c r="K205" s="7">
        <f t="shared" si="34"/>
        <v>0.85739254513324803</v>
      </c>
      <c r="L205" s="7">
        <f t="shared" si="34"/>
        <v>0.22</v>
      </c>
      <c r="M205" s="7">
        <f t="shared" si="35"/>
        <v>0.56914999949889122</v>
      </c>
      <c r="N205" s="7">
        <f t="shared" si="35"/>
        <v>0.26967692275746519</v>
      </c>
      <c r="O205" s="7">
        <f t="shared" si="35"/>
        <v>0.39346153846153825</v>
      </c>
      <c r="P205" s="7">
        <f t="shared" si="35"/>
        <v>0.79865107692307713</v>
      </c>
      <c r="Q205" s="7">
        <f t="shared" si="35"/>
        <v>0.40345796114282728</v>
      </c>
      <c r="R205" s="7">
        <f t="shared" si="35"/>
        <v>0.40255167042307693</v>
      </c>
      <c r="S205" s="7">
        <f t="shared" si="35"/>
        <v>8.2655281640504175E-2</v>
      </c>
      <c r="T205" s="7">
        <f t="shared" si="35"/>
        <v>0.18862510213474709</v>
      </c>
      <c r="U205" s="7">
        <f t="shared" si="35"/>
        <v>8.0323265233779084E-2</v>
      </c>
      <c r="V205" s="7">
        <f t="shared" si="35"/>
        <v>0.1444271257343403</v>
      </c>
      <c r="W205" s="7">
        <f t="shared" si="35"/>
        <v>0.22538461538461535</v>
      </c>
      <c r="X205" s="7">
        <f t="shared" si="35"/>
        <v>0.41019230769230763</v>
      </c>
      <c r="Y205" s="7">
        <f t="shared" si="35"/>
        <v>8.1286848689032992E-2</v>
      </c>
      <c r="Z205" s="7">
        <f t="shared" si="35"/>
        <v>0.56629089467725235</v>
      </c>
      <c r="AA205" s="75">
        <v>2</v>
      </c>
      <c r="AB205" s="7">
        <f t="shared" si="36"/>
        <v>0.35033861414165979</v>
      </c>
      <c r="AC205" s="7">
        <f t="shared" si="37"/>
        <v>0.28759708664643857</v>
      </c>
      <c r="AD205" s="7">
        <f t="shared" si="38"/>
        <v>0.48420608856401742</v>
      </c>
      <c r="AE205" s="7">
        <f t="shared" si="39"/>
        <v>0.37823377178762846</v>
      </c>
      <c r="AF205" s="7">
        <f t="shared" si="40"/>
        <v>0.25131750956855464</v>
      </c>
      <c r="AG205" s="7">
        <f t="shared" si="41"/>
        <v>0.30503349141395764</v>
      </c>
      <c r="AH205" s="7">
        <f t="shared" si="41"/>
        <v>0.38253415583097844</v>
      </c>
      <c r="AI205" s="7">
        <f t="shared" si="42"/>
        <v>0.37000298569923479</v>
      </c>
    </row>
    <row r="206" spans="1:35">
      <c r="A206" s="79" t="s">
        <v>667</v>
      </c>
      <c r="B206" s="14">
        <f>COUNTIF($AA$9:$AA$200,$A206)</f>
        <v>37</v>
      </c>
      <c r="C206" s="7">
        <f t="shared" si="34"/>
        <v>0.51392926678423512</v>
      </c>
      <c r="D206" s="7">
        <f t="shared" si="34"/>
        <v>0.1803756890284533</v>
      </c>
      <c r="E206" s="7">
        <f t="shared" si="34"/>
        <v>9.8605404476056202E-2</v>
      </c>
      <c r="F206" s="7">
        <f t="shared" si="34"/>
        <v>0.35135135135135143</v>
      </c>
      <c r="G206" s="7">
        <f t="shared" si="34"/>
        <v>3.0990990990990987E-2</v>
      </c>
      <c r="H206" s="7">
        <f t="shared" si="34"/>
        <v>0.16263243158826152</v>
      </c>
      <c r="I206" s="7">
        <f t="shared" si="34"/>
        <v>0.50783783783783787</v>
      </c>
      <c r="J206" s="7">
        <f t="shared" si="34"/>
        <v>0.33665210803360546</v>
      </c>
      <c r="K206" s="7">
        <f t="shared" si="34"/>
        <v>0.81867528505531639</v>
      </c>
      <c r="L206" s="7">
        <f t="shared" si="34"/>
        <v>0.30432432432432432</v>
      </c>
      <c r="M206" s="7">
        <f t="shared" si="35"/>
        <v>0.55360540504693156</v>
      </c>
      <c r="N206" s="7">
        <f t="shared" si="35"/>
        <v>0.13813513505599784</v>
      </c>
      <c r="O206" s="7">
        <f t="shared" si="35"/>
        <v>0.3956081081081082</v>
      </c>
      <c r="P206" s="7">
        <f t="shared" si="35"/>
        <v>0.66755156756756784</v>
      </c>
      <c r="Q206" s="7">
        <f t="shared" si="35"/>
        <v>0.33319338621824857</v>
      </c>
      <c r="R206" s="7">
        <f t="shared" si="35"/>
        <v>0.2734114531351351</v>
      </c>
      <c r="S206" s="7">
        <f t="shared" si="35"/>
        <v>2.4440955377250564E-2</v>
      </c>
      <c r="T206" s="7">
        <f t="shared" si="35"/>
        <v>0.13087924939313106</v>
      </c>
      <c r="U206" s="7">
        <f t="shared" si="35"/>
        <v>7.3135275229984711E-2</v>
      </c>
      <c r="V206" s="7">
        <f t="shared" si="35"/>
        <v>0.12244091590263571</v>
      </c>
      <c r="W206" s="7">
        <f t="shared" si="35"/>
        <v>7.2540540540540543E-2</v>
      </c>
      <c r="X206" s="7">
        <f t="shared" si="35"/>
        <v>0.40540540540540543</v>
      </c>
      <c r="Y206" s="7">
        <f t="shared" si="35"/>
        <v>0.1029360722665587</v>
      </c>
      <c r="Z206" s="7">
        <f t="shared" si="35"/>
        <v>0.52149230831718907</v>
      </c>
      <c r="AA206" s="75">
        <v>3</v>
      </c>
      <c r="AB206" s="7">
        <f t="shared" si="36"/>
        <v>0.29667293612646317</v>
      </c>
      <c r="AC206" s="7">
        <f t="shared" si="37"/>
        <v>0.22298085570322471</v>
      </c>
      <c r="AD206" s="7">
        <f t="shared" si="38"/>
        <v>0.44320501589233557</v>
      </c>
      <c r="AE206" s="7">
        <f t="shared" si="39"/>
        <v>0.30418078663324022</v>
      </c>
      <c r="AF206" s="7">
        <f t="shared" si="40"/>
        <v>0.21632508627705235</v>
      </c>
      <c r="AG206" s="7">
        <f t="shared" si="41"/>
        <v>0.28834158106423063</v>
      </c>
      <c r="AH206" s="7">
        <f t="shared" si="41"/>
        <v>0.31588392729666998</v>
      </c>
      <c r="AI206" s="7">
        <f t="shared" si="42"/>
        <v>0.28035348196450194</v>
      </c>
    </row>
    <row r="207" spans="1:35">
      <c r="A207" s="79" t="s">
        <v>669</v>
      </c>
      <c r="B207" s="14">
        <f>COUNTIF($AA$9:$AA$200,$A207)</f>
        <v>24</v>
      </c>
      <c r="C207" s="7">
        <f t="shared" si="34"/>
        <v>0.48032523044020597</v>
      </c>
      <c r="D207" s="7">
        <f t="shared" si="34"/>
        <v>0.52508229142628671</v>
      </c>
      <c r="E207" s="7">
        <f t="shared" si="34"/>
        <v>7.9524999200366431E-2</v>
      </c>
      <c r="F207" s="7">
        <f t="shared" si="34"/>
        <v>0.41250000000000003</v>
      </c>
      <c r="G207" s="7">
        <f t="shared" si="34"/>
        <v>1.5138888888888889E-2</v>
      </c>
      <c r="H207" s="7">
        <f t="shared" si="34"/>
        <v>0.1111083324610566</v>
      </c>
      <c r="I207" s="7">
        <f t="shared" si="34"/>
        <v>0.48028819444444437</v>
      </c>
      <c r="J207" s="7">
        <f t="shared" si="34"/>
        <v>0.30276433326633029</v>
      </c>
      <c r="K207" s="7">
        <f t="shared" si="34"/>
        <v>0.79771823920915708</v>
      </c>
      <c r="L207" s="7">
        <f t="shared" si="34"/>
        <v>0.27083333333333337</v>
      </c>
      <c r="M207" s="7">
        <f t="shared" si="35"/>
        <v>0.85644999970681956</v>
      </c>
      <c r="N207" s="7">
        <f t="shared" si="35"/>
        <v>7.5466666637609411E-2</v>
      </c>
      <c r="O207" s="7">
        <f t="shared" si="35"/>
        <v>0.21635416666666665</v>
      </c>
      <c r="P207" s="7">
        <f t="shared" si="35"/>
        <v>0.63552333333333333</v>
      </c>
      <c r="Q207" s="7">
        <f t="shared" si="35"/>
        <v>0.25944169285582813</v>
      </c>
      <c r="R207" s="7">
        <f t="shared" si="35"/>
        <v>0.19311195474999998</v>
      </c>
      <c r="S207" s="7">
        <f t="shared" si="35"/>
        <v>4.9650306995428842E-3</v>
      </c>
      <c r="T207" s="7">
        <f t="shared" si="35"/>
        <v>4.9535321420504493E-2</v>
      </c>
      <c r="U207" s="7">
        <f t="shared" si="35"/>
        <v>0.15507986202409899</v>
      </c>
      <c r="V207" s="7">
        <f t="shared" si="35"/>
        <v>0.21119927379233164</v>
      </c>
      <c r="W207" s="7">
        <f t="shared" si="35"/>
        <v>3.7583333333333337E-2</v>
      </c>
      <c r="X207" s="7">
        <f t="shared" si="35"/>
        <v>0.25791666666666663</v>
      </c>
      <c r="Y207" s="7">
        <f t="shared" si="35"/>
        <v>4.3251395756236148E-2</v>
      </c>
      <c r="Z207" s="7">
        <f t="shared" si="35"/>
        <v>0.31291160107888194</v>
      </c>
      <c r="AA207" s="75">
        <v>4</v>
      </c>
      <c r="AB207" s="7">
        <f t="shared" si="36"/>
        <v>0.2826697558913302</v>
      </c>
      <c r="AC207" s="7">
        <f t="shared" si="37"/>
        <v>0.27061329040280074</v>
      </c>
      <c r="AD207" s="7">
        <f t="shared" si="38"/>
        <v>0.46392012776628239</v>
      </c>
      <c r="AE207" s="7">
        <f t="shared" si="39"/>
        <v>0.2264885832876459</v>
      </c>
      <c r="AF207" s="7">
        <f t="shared" si="40"/>
        <v>0.16965702210859146</v>
      </c>
      <c r="AG207" s="7">
        <f t="shared" si="41"/>
        <v>0.25436971897203542</v>
      </c>
      <c r="AH207" s="7">
        <f t="shared" si="41"/>
        <v>0.3468834909843424</v>
      </c>
      <c r="AI207" s="7">
        <f t="shared" si="42"/>
        <v>0.22879920863075368</v>
      </c>
    </row>
    <row r="208" spans="1:35">
      <c r="A208" s="79" t="s">
        <v>670</v>
      </c>
      <c r="B208" s="14">
        <f>COUNTIF($AA$9:$AA$200,$A208)</f>
        <v>27</v>
      </c>
      <c r="C208" s="7">
        <f t="shared" si="34"/>
        <v>0.52694919252159533</v>
      </c>
      <c r="D208" s="7">
        <f t="shared" si="34"/>
        <v>9.2028944293804898E-2</v>
      </c>
      <c r="E208" s="7">
        <f t="shared" si="34"/>
        <v>4.1422221329477094E-2</v>
      </c>
      <c r="F208" s="7">
        <f t="shared" si="34"/>
        <v>0.48888888888888898</v>
      </c>
      <c r="G208" s="7">
        <f t="shared" si="34"/>
        <v>9.8765432098765426E-5</v>
      </c>
      <c r="H208" s="7">
        <f t="shared" si="34"/>
        <v>3.8814813988628211E-2</v>
      </c>
      <c r="I208" s="7">
        <f t="shared" si="34"/>
        <v>0.22579938271604941</v>
      </c>
      <c r="J208" s="7">
        <f t="shared" si="34"/>
        <v>0.23859192587312453</v>
      </c>
      <c r="K208" s="7">
        <f t="shared" si="34"/>
        <v>0.65511323195673221</v>
      </c>
      <c r="L208" s="7">
        <f t="shared" si="34"/>
        <v>0.32814814814814813</v>
      </c>
      <c r="M208" s="7">
        <f t="shared" si="35"/>
        <v>0.42557777737991681</v>
      </c>
      <c r="N208" s="7">
        <f t="shared" si="35"/>
        <v>0</v>
      </c>
      <c r="O208" s="7">
        <f t="shared" si="35"/>
        <v>0.27407407407407397</v>
      </c>
      <c r="P208" s="7">
        <f t="shared" si="35"/>
        <v>0.36658607407407412</v>
      </c>
      <c r="Q208" s="7">
        <f t="shared" si="35"/>
        <v>0.16491928138880482</v>
      </c>
      <c r="R208" s="7">
        <f t="shared" si="35"/>
        <v>0.11326439933333335</v>
      </c>
      <c r="S208" s="7">
        <f t="shared" si="35"/>
        <v>0</v>
      </c>
      <c r="T208" s="7">
        <f t="shared" si="35"/>
        <v>3.6330017502101057E-3</v>
      </c>
      <c r="U208" s="7">
        <f t="shared" si="35"/>
        <v>6.9748523172942806E-2</v>
      </c>
      <c r="V208" s="7">
        <f t="shared" si="35"/>
        <v>0.10886721859790581</v>
      </c>
      <c r="W208" s="7">
        <f t="shared" si="35"/>
        <v>2.7407407407407408E-2</v>
      </c>
      <c r="X208" s="7">
        <f t="shared" si="35"/>
        <v>0.5955555555555555</v>
      </c>
      <c r="Y208" s="7">
        <f t="shared" si="35"/>
        <v>7.0095199183455859E-2</v>
      </c>
      <c r="Z208" s="7">
        <f t="shared" si="35"/>
        <v>0.27391389487555928</v>
      </c>
      <c r="AA208" s="75">
        <v>5</v>
      </c>
      <c r="AB208" s="7">
        <f t="shared" si="36"/>
        <v>0.21372908008090782</v>
      </c>
      <c r="AC208" s="7">
        <f t="shared" si="37"/>
        <v>0.19803380440908222</v>
      </c>
      <c r="AD208" s="7">
        <f t="shared" si="38"/>
        <v>0.31220507767899514</v>
      </c>
      <c r="AE208" s="7">
        <f t="shared" si="39"/>
        <v>0.15374613843674939</v>
      </c>
      <c r="AF208" s="7">
        <f t="shared" si="40"/>
        <v>0.19093129979880444</v>
      </c>
      <c r="AG208" s="7">
        <f t="shared" si="41"/>
        <v>0.23604169060509944</v>
      </c>
      <c r="AH208" s="7">
        <f t="shared" si="41"/>
        <v>0.23346890623133776</v>
      </c>
      <c r="AI208" s="7">
        <f t="shared" si="42"/>
        <v>0.15065042506897541</v>
      </c>
    </row>
    <row r="209" spans="1:35">
      <c r="A209" s="79" t="s">
        <v>661</v>
      </c>
      <c r="B209" s="14">
        <f>SUM(B204:B208)</f>
        <v>192</v>
      </c>
      <c r="C209" s="7">
        <f>mmean(C9:C200)</f>
        <v>0.50421839186305484</v>
      </c>
      <c r="D209" s="7">
        <f t="shared" ref="D209:Z209" si="43">mmean(D9:D200)</f>
        <v>0.23031676335928145</v>
      </c>
      <c r="E209" s="7">
        <f t="shared" si="43"/>
        <v>0.17683229086202737</v>
      </c>
      <c r="F209" s="7">
        <f t="shared" si="43"/>
        <v>0.3752604166666666</v>
      </c>
      <c r="G209" s="7">
        <f t="shared" si="43"/>
        <v>0.1292048611111111</v>
      </c>
      <c r="H209" s="7">
        <f t="shared" si="43"/>
        <v>0.31119895765577305</v>
      </c>
      <c r="I209" s="7">
        <f t="shared" si="43"/>
        <v>0.47301649305555538</v>
      </c>
      <c r="J209" s="7">
        <f t="shared" si="43"/>
        <v>0.45349619781838063</v>
      </c>
      <c r="K209" s="7">
        <f t="shared" si="43"/>
        <v>0.83435987820776925</v>
      </c>
      <c r="L209" s="7">
        <f t="shared" si="43"/>
        <v>0.28704941865877259</v>
      </c>
      <c r="M209" s="7">
        <f t="shared" si="43"/>
        <v>0.52581249962095211</v>
      </c>
      <c r="N209" s="7">
        <f t="shared" si="43"/>
        <v>0.29063541641381241</v>
      </c>
      <c r="O209" s="7">
        <f t="shared" si="43"/>
        <v>0.35755208333333383</v>
      </c>
      <c r="P209" s="7">
        <f t="shared" si="43"/>
        <v>0.72580199999999973</v>
      </c>
      <c r="Q209" s="7">
        <f t="shared" si="43"/>
        <v>0.38977298294202173</v>
      </c>
      <c r="R209" s="7">
        <f t="shared" si="43"/>
        <v>0.40687755297916656</v>
      </c>
      <c r="S209" s="7">
        <f t="shared" si="43"/>
        <v>9.7272119879167951E-2</v>
      </c>
      <c r="T209" s="7">
        <f t="shared" si="43"/>
        <v>0.2376213878835757</v>
      </c>
      <c r="U209" s="7">
        <f t="shared" si="43"/>
        <v>9.1038476131672805E-2</v>
      </c>
      <c r="V209" s="7">
        <f t="shared" si="43"/>
        <v>0.13649022262391927</v>
      </c>
      <c r="W209" s="7">
        <f t="shared" si="43"/>
        <v>0.26136979166666657</v>
      </c>
      <c r="X209" s="7">
        <f t="shared" si="43"/>
        <v>0.42716145833333324</v>
      </c>
      <c r="Y209" s="7">
        <f t="shared" si="43"/>
        <v>8.5857728995039129E-2</v>
      </c>
      <c r="Z209" s="7">
        <f t="shared" si="43"/>
        <v>0.5400991040077695</v>
      </c>
      <c r="AA209" s="75">
        <v>6</v>
      </c>
      <c r="AB209" s="7">
        <f t="shared" si="36"/>
        <v>0.34784652058620097</v>
      </c>
      <c r="AC209" s="7">
        <f t="shared" si="37"/>
        <v>0.28783861358631907</v>
      </c>
      <c r="AD209" s="7">
        <f t="shared" si="38"/>
        <v>0.47739498396254043</v>
      </c>
      <c r="AE209" s="7">
        <f t="shared" si="39"/>
        <v>0.36914968783621088</v>
      </c>
      <c r="AF209" s="7">
        <f t="shared" si="40"/>
        <v>0.25700279695973344</v>
      </c>
      <c r="AG209" s="7">
        <f t="shared" si="41"/>
        <v>0.31580448370554765</v>
      </c>
      <c r="AH209" s="7">
        <f t="shared" si="41"/>
        <v>0.36285058075043503</v>
      </c>
      <c r="AI209" s="7">
        <f t="shared" si="42"/>
        <v>0.37340348566082993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2:AT216"/>
  <sheetViews>
    <sheetView workbookViewId="0">
      <selection activeCell="A61" sqref="A61:XFD61"/>
    </sheetView>
  </sheetViews>
  <sheetFormatPr baseColWidth="10" defaultRowHeight="15" x14ac:dyDescent="0"/>
  <cols>
    <col min="1" max="1" width="24.5" customWidth="1"/>
    <col min="29" max="29" width="10" customWidth="1"/>
  </cols>
  <sheetData>
    <row r="2" spans="1:46">
      <c r="E2" s="57"/>
    </row>
    <row r="3" spans="1:46">
      <c r="A3" s="24"/>
      <c r="B3" s="24" t="s">
        <v>592</v>
      </c>
    </row>
    <row r="4" spans="1:46">
      <c r="A4" s="25"/>
      <c r="B4" s="25" t="s">
        <v>593</v>
      </c>
    </row>
    <row r="5" spans="1:46">
      <c r="A5" s="25"/>
      <c r="B5" s="26" t="s">
        <v>594</v>
      </c>
      <c r="AR5" s="7">
        <f>MEDIAN(AR9:AR200)</f>
        <v>0.31664685374869339</v>
      </c>
    </row>
    <row r="6" spans="1:46">
      <c r="A6" s="9"/>
      <c r="B6" s="9"/>
      <c r="C6">
        <v>0.5</v>
      </c>
      <c r="D6">
        <v>0.125</v>
      </c>
      <c r="E6">
        <v>0.125</v>
      </c>
      <c r="F6">
        <v>0.125</v>
      </c>
      <c r="G6">
        <v>0.125</v>
      </c>
      <c r="X6" t="s">
        <v>598</v>
      </c>
    </row>
    <row r="7" spans="1:46" ht="45">
      <c r="A7" s="61"/>
      <c r="B7" s="61"/>
      <c r="C7" s="246" t="s">
        <v>566</v>
      </c>
      <c r="D7" s="246" t="s">
        <v>533</v>
      </c>
      <c r="E7" s="246" t="s">
        <v>495</v>
      </c>
      <c r="F7" s="246" t="s">
        <v>564</v>
      </c>
      <c r="G7" s="246" t="s">
        <v>726</v>
      </c>
      <c r="H7" s="246" t="s">
        <v>727</v>
      </c>
      <c r="I7" s="246" t="s">
        <v>728</v>
      </c>
      <c r="J7" s="246" t="s">
        <v>729</v>
      </c>
      <c r="K7" s="246" t="s">
        <v>730</v>
      </c>
      <c r="L7" s="246" t="s">
        <v>731</v>
      </c>
      <c r="M7" s="246" t="s">
        <v>732</v>
      </c>
      <c r="N7" s="246" t="s">
        <v>733</v>
      </c>
      <c r="O7" s="246" t="s">
        <v>734</v>
      </c>
      <c r="P7" s="246" t="s">
        <v>735</v>
      </c>
      <c r="Q7" s="60" t="s">
        <v>665</v>
      </c>
      <c r="R7" s="60" t="s">
        <v>696</v>
      </c>
      <c r="S7" s="60"/>
      <c r="T7" s="60"/>
      <c r="X7" s="60" t="str">
        <f>C7</f>
        <v>R-WGI psnv</v>
      </c>
      <c r="Y7" s="60" t="str">
        <f t="shared" ref="Y7:AE7" si="0">D7</f>
        <v>R-WGI va</v>
      </c>
      <c r="Z7" s="60" t="str">
        <f t="shared" si="0"/>
        <v>R-Mobiles</v>
      </c>
      <c r="AA7" s="60" t="str">
        <f t="shared" si="0"/>
        <v>R-Enrollment</v>
      </c>
      <c r="AB7" s="60" t="str">
        <f t="shared" si="0"/>
        <v>R-IEF Business free</v>
      </c>
      <c r="AC7" s="60" t="str">
        <f t="shared" si="0"/>
        <v>R-IEF Finan free</v>
      </c>
      <c r="AD7" s="60" t="str">
        <f t="shared" si="0"/>
        <v>R-IEF Fiscal Free</v>
      </c>
      <c r="AE7" s="60" t="str">
        <f t="shared" si="0"/>
        <v>R-IEF Gov Spending</v>
      </c>
      <c r="AF7" s="60" t="str">
        <f t="shared" ref="AF7" si="1">K7</f>
        <v>R-IEF Invest Free</v>
      </c>
      <c r="AG7" s="60" t="str">
        <f t="shared" ref="AG7" si="2">L7</f>
        <v>R-IEF Labor Free</v>
      </c>
      <c r="AH7" s="60" t="str">
        <f t="shared" ref="AH7" si="3">M7</f>
        <v>R-IEF Monetary Free</v>
      </c>
      <c r="AI7" s="60" t="str">
        <f t="shared" ref="AI7" si="4">N7</f>
        <v>R-IEF Trade Free</v>
      </c>
      <c r="AJ7" s="60" t="str">
        <f t="shared" ref="AJ7" si="5">O7</f>
        <v>R-WGI cc</v>
      </c>
      <c r="AK7" s="60" t="str">
        <f t="shared" ref="AK7:AL7" si="6">P7</f>
        <v>R-WGI rl</v>
      </c>
    </row>
    <row r="8" spans="1:46" ht="13" customHeight="1">
      <c r="A8" s="9" t="s">
        <v>678</v>
      </c>
      <c r="B8" s="61"/>
      <c r="Q8" s="60"/>
      <c r="X8" s="197">
        <f>COUNT(X9:X200)</f>
        <v>192</v>
      </c>
      <c r="Y8" s="197">
        <f t="shared" ref="Y8:AD8" si="7">COUNT(Y9:Y200)</f>
        <v>192</v>
      </c>
      <c r="Z8" s="197">
        <f t="shared" si="7"/>
        <v>189</v>
      </c>
      <c r="AA8" s="197">
        <f t="shared" si="7"/>
        <v>174</v>
      </c>
      <c r="AB8" s="197">
        <f t="shared" si="7"/>
        <v>143</v>
      </c>
      <c r="AC8" s="197">
        <f t="shared" si="7"/>
        <v>143</v>
      </c>
      <c r="AD8" s="197">
        <f t="shared" si="7"/>
        <v>143</v>
      </c>
      <c r="AE8" s="197"/>
      <c r="AF8" s="197"/>
      <c r="AG8" s="197"/>
      <c r="AH8" s="197"/>
      <c r="AI8" s="197"/>
      <c r="AJ8" s="197"/>
      <c r="AK8" s="197"/>
      <c r="AQ8" s="59" t="s">
        <v>716</v>
      </c>
      <c r="AR8" s="59" t="s">
        <v>677</v>
      </c>
    </row>
    <row r="9" spans="1:46">
      <c r="A9" s="9" t="s">
        <v>40</v>
      </c>
      <c r="B9" s="12" t="s">
        <v>39</v>
      </c>
      <c r="C9" s="7">
        <v>0</v>
      </c>
      <c r="D9" s="7">
        <v>0.22004171655996294</v>
      </c>
      <c r="E9" s="7">
        <v>0.45186025772972055</v>
      </c>
      <c r="F9" s="7">
        <v>5.1965798559928313E-2</v>
      </c>
      <c r="G9" s="7" t="e">
        <v>#N/A</v>
      </c>
      <c r="H9" t="e">
        <v>#N/A</v>
      </c>
      <c r="I9" t="e">
        <v>#N/A</v>
      </c>
      <c r="J9" t="e">
        <v>#N/A</v>
      </c>
      <c r="K9" t="e">
        <v>#N/A</v>
      </c>
      <c r="L9" s="7" t="e">
        <v>#N/A</v>
      </c>
      <c r="M9" s="7" t="e">
        <v>#N/A</v>
      </c>
      <c r="N9" s="7" t="e">
        <v>#N/A</v>
      </c>
      <c r="O9" s="7">
        <v>0.18910096309120988</v>
      </c>
      <c r="P9" s="7">
        <v>9.5138524130479671E-2</v>
      </c>
      <c r="Q9" s="157">
        <v>1</v>
      </c>
      <c r="R9" s="7" t="e">
        <v>#N/A</v>
      </c>
      <c r="S9" s="7"/>
      <c r="T9" s="7"/>
      <c r="X9">
        <f t="array" ref="X9">IF(ISERROR(C9),"",SUM(IF(ISNUMBER(C$9:C$200),IF(C$9:C$200&gt;C9,1,0),0)))</f>
        <v>188</v>
      </c>
      <c r="Y9">
        <f t="array" ref="Y9">IF(ISERROR(D9),"",SUM(IF(ISNUMBER(D$9:D$200),IF(D$9:D$200&gt;D9,1,0),0)))</f>
        <v>170</v>
      </c>
      <c r="Z9">
        <f t="array" ref="Z9">IF(ISERROR(E9),"",SUM(IF(ISNUMBER(E$9:E$200),IF(E$9:E$200&gt;E9,1,0),0)))</f>
        <v>143</v>
      </c>
      <c r="AA9">
        <f t="array" ref="AA9">IF(ISERROR(F9),"",SUM(IF(ISNUMBER(F$9:F$200),IF(F$9:F$200&gt;F9,1,0),0)))</f>
        <v>153</v>
      </c>
      <c r="AB9" t="str">
        <f t="array" ref="AB9">IF(ISERROR(G9),"",SUM(IF(ISNUMBER(G$9:G$200),IF(G$9:G$200&gt;G9,1,0),0)))</f>
        <v/>
      </c>
      <c r="AC9" t="str">
        <f t="array" ref="AC9">IF(ISERROR(H9),"",SUM(IF(ISNUMBER(H$9:H$200),IF(H$9:H$200&gt;H9,1,0),0)))</f>
        <v/>
      </c>
      <c r="AD9" t="str">
        <f t="array" ref="AD9">IF(ISERROR(I9),"",SUM(IF(ISNUMBER(I$9:I$200),IF(I$9:I$200&gt;I9,1,0),0)))</f>
        <v/>
      </c>
      <c r="AE9" t="str">
        <f t="array" ref="AE9">IF(ISERROR(J9),"",SUM(IF(ISNUMBER(J$9:J$200),IF(J$9:J$200&gt;J9,1,0),0)))</f>
        <v/>
      </c>
      <c r="AF9" t="str">
        <f t="array" ref="AF9">IF(ISERROR(K9),"",SUM(IF(ISNUMBER(K$9:K$200),IF(K$9:K$200&gt;K9,1,0),0)))</f>
        <v/>
      </c>
      <c r="AG9" t="str">
        <f t="array" ref="AG9">IF(ISERROR(L9),"",SUM(IF(ISNUMBER(L$9:L$200),IF(L$9:L$200&gt;L9,1,0),0)))</f>
        <v/>
      </c>
      <c r="AH9" t="str">
        <f t="array" ref="AH9">IF(ISERROR(M9),"",SUM(IF(ISNUMBER(M$9:M$200),IF(M$9:M$200&gt;M9,1,0),0)))</f>
        <v/>
      </c>
      <c r="AI9" t="str">
        <f t="array" ref="AI9">IF(ISERROR(N9),"",SUM(IF(ISNUMBER(N$9:N$200),IF(N$9:N$200&gt;N9,1,0),0)))</f>
        <v/>
      </c>
      <c r="AJ9">
        <f t="array" ref="AJ9">IF(ISERROR(O9),"",SUM(IF(ISNUMBER(O$9:O$200),IF(O$9:O$200&gt;O9,1,0),0)))</f>
        <v>186</v>
      </c>
      <c r="AK9">
        <f t="array" ref="AK9">IF(ISERROR(P9),"",SUM(IF(ISNUMBER(P$9:P$200),IF(P$9:P$200&gt;P9,1,0),0)))</f>
        <v>190</v>
      </c>
      <c r="AQ9" s="7" t="e">
        <f>R9</f>
        <v>#N/A</v>
      </c>
      <c r="AR9" s="7">
        <v>0.63518711530872352</v>
      </c>
      <c r="AS9">
        <v>0.61</v>
      </c>
      <c r="AT9">
        <v>0.28000000000000003</v>
      </c>
    </row>
    <row r="10" spans="1:46">
      <c r="A10" s="9" t="s">
        <v>42</v>
      </c>
      <c r="B10" s="12" t="s">
        <v>41</v>
      </c>
      <c r="C10" s="7">
        <v>0.48566909104223666</v>
      </c>
      <c r="D10" s="7">
        <v>0.53183153499713209</v>
      </c>
      <c r="E10" s="7">
        <v>1</v>
      </c>
      <c r="F10" s="7">
        <v>0.30825903926177217</v>
      </c>
      <c r="G10" s="7">
        <v>0.68</v>
      </c>
      <c r="H10">
        <v>0.7</v>
      </c>
      <c r="I10">
        <v>0.92599999999999993</v>
      </c>
      <c r="J10">
        <v>0.74199999999999999</v>
      </c>
      <c r="K10">
        <v>0.7</v>
      </c>
      <c r="L10" s="7">
        <v>0.52100000000000002</v>
      </c>
      <c r="M10" s="7">
        <v>0.78700000000000003</v>
      </c>
      <c r="N10" s="7">
        <v>0.85799999999999998</v>
      </c>
      <c r="O10" s="7">
        <v>0.42135370421137103</v>
      </c>
      <c r="P10" s="7">
        <v>0.39793031084894342</v>
      </c>
      <c r="Q10" s="157">
        <v>2</v>
      </c>
      <c r="R10" s="7">
        <v>0.59849466803614559</v>
      </c>
      <c r="S10" s="7"/>
      <c r="T10" s="7"/>
      <c r="X10">
        <f t="array" ref="X10">IF(ISERROR(C10),"",SUM(IF(ISNUMBER(C$9:C$200),IF(C$9:C$200&gt;C10,1,0),0)))</f>
        <v>107</v>
      </c>
      <c r="Y10">
        <f t="array" ref="Y10">IF(ISERROR(D10),"",SUM(IF(ISNUMBER(D$9:D$200),IF(D$9:D$200&gt;D10,1,0),0)))</f>
        <v>80</v>
      </c>
      <c r="Z10">
        <f t="array" ref="Z10">IF(ISERROR(E10),"",SUM(IF(ISNUMBER(E$9:E$200),IF(E$9:E$200&gt;E10,1,0),0)))</f>
        <v>0</v>
      </c>
      <c r="AA10">
        <f t="array" ref="AA10">IF(ISERROR(F10),"",SUM(IF(ISNUMBER(F$9:F$200),IF(F$9:F$200&gt;F10,1,0),0)))</f>
        <v>87</v>
      </c>
      <c r="AB10">
        <f t="array" ref="AB10">IF(ISERROR(G10),"",SUM(IF(ISNUMBER(G$9:G$200),IF(G$9:G$200&gt;G10,1,0),0)))</f>
        <v>66</v>
      </c>
      <c r="AC10">
        <f t="array" ref="AC10">IF(ISERROR(H10),"",SUM(IF(ISNUMBER(H$9:H$200),IF(H$9:H$200&gt;H10,1,0),0)))</f>
        <v>15</v>
      </c>
      <c r="AD10">
        <f t="array" ref="AD10">IF(ISERROR(I10),"",SUM(IF(ISNUMBER(I$9:I$200),IF(I$9:I$200&gt;I10,1,0),0)))</f>
        <v>8</v>
      </c>
      <c r="AE10">
        <f t="array" ref="AE10">IF(ISERROR(J10),"",SUM(IF(ISNUMBER(J$9:J$200),IF(J$9:J$200&gt;J10,1,0),0)))</f>
        <v>56</v>
      </c>
      <c r="AF10">
        <f t="array" ref="AF10">IF(ISERROR(K10),"",SUM(IF(ISNUMBER(K$9:K$200),IF(K$9:K$200&gt;K10,1,0),0)))</f>
        <v>26</v>
      </c>
      <c r="AG10">
        <f t="array" ref="AG10">IF(ISERROR(L10),"",SUM(IF(ISNUMBER(L$9:L$200),IF(L$9:L$200&gt;L10,1,0),0)))</f>
        <v>106</v>
      </c>
      <c r="AH10">
        <f t="array" ref="AH10">IF(ISERROR(M10),"",SUM(IF(ISNUMBER(M$9:M$200),IF(M$9:M$200&gt;M10,1,0),0)))</f>
        <v>21</v>
      </c>
      <c r="AI10">
        <f t="array" ref="AI10">IF(ISERROR(N10),"",SUM(IF(ISNUMBER(N$9:N$200),IF(N$9:N$200&gt;N10,1,0),0)))</f>
        <v>37</v>
      </c>
      <c r="AJ10">
        <f t="array" ref="AJ10">IF(ISERROR(O10),"",SUM(IF(ISNUMBER(O$9:O$200),IF(O$9:O$200&gt;O10,1,0),0)))</f>
        <v>106</v>
      </c>
      <c r="AK10">
        <f t="array" ref="AK10">IF(ISERROR(P10),"",SUM(IF(ISNUMBER(P$9:P$200),IF(P$9:P$200&gt;P10,1,0),0)))</f>
        <v>117</v>
      </c>
      <c r="AQ10" s="7">
        <f>R10</f>
        <v>0.59849466803614559</v>
      </c>
      <c r="AR10" s="7">
        <v>0.31095255010025358</v>
      </c>
    </row>
    <row r="11" spans="1:46">
      <c r="A11" s="9" t="s">
        <v>44</v>
      </c>
      <c r="B11" s="12" t="s">
        <v>43</v>
      </c>
      <c r="C11" s="7">
        <v>0.2581625789918035</v>
      </c>
      <c r="D11" s="7">
        <v>0.28912893054986527</v>
      </c>
      <c r="E11" s="7">
        <v>1</v>
      </c>
      <c r="F11" s="7">
        <v>0.44176159133080767</v>
      </c>
      <c r="G11" s="7">
        <v>0.71200000000000008</v>
      </c>
      <c r="H11">
        <v>0.3</v>
      </c>
      <c r="I11">
        <v>0.83499999999999996</v>
      </c>
      <c r="J11">
        <v>0.7340000000000001</v>
      </c>
      <c r="K11">
        <v>0.45</v>
      </c>
      <c r="L11" s="7">
        <v>0.56399999999999995</v>
      </c>
      <c r="M11" s="7">
        <v>0.77200000000000002</v>
      </c>
      <c r="N11" s="7">
        <v>0.70700000000000007</v>
      </c>
      <c r="O11" s="7">
        <v>0.40286887240132463</v>
      </c>
      <c r="P11" s="7">
        <v>0.35515104102282147</v>
      </c>
      <c r="Q11" s="157">
        <v>2</v>
      </c>
      <c r="R11" s="7">
        <v>0.51042830142966222</v>
      </c>
      <c r="S11" s="7"/>
      <c r="T11" s="7"/>
      <c r="X11">
        <f t="array" ref="X11">IF(ISERROR(C11),"",SUM(IF(ISNUMBER(C$9:C$200),IF(C$9:C$200&gt;C11,1,0),0)))</f>
        <v>165</v>
      </c>
      <c r="Y11">
        <f t="array" ref="Y11">IF(ISERROR(D11),"",SUM(IF(ISNUMBER(D$9:D$200),IF(D$9:D$200&gt;D11,1,0),0)))</f>
        <v>154</v>
      </c>
      <c r="Z11">
        <f t="array" ref="Z11">IF(ISERROR(E11),"",SUM(IF(ISNUMBER(E$9:E$200),IF(E$9:E$200&gt;E11,1,0),0)))</f>
        <v>0</v>
      </c>
      <c r="AA11">
        <f t="array" ref="AA11">IF(ISERROR(F11),"",SUM(IF(ISNUMBER(F$9:F$200),IF(F$9:F$200&gt;F11,1,0),0)))</f>
        <v>72</v>
      </c>
      <c r="AB11">
        <f t="array" ref="AB11">IF(ISERROR(G11),"",SUM(IF(ISNUMBER(G$9:G$200),IF(G$9:G$200&gt;G11,1,0),0)))</f>
        <v>58</v>
      </c>
      <c r="AC11">
        <f t="array" ref="AC11">IF(ISERROR(H11),"",SUM(IF(ISNUMBER(H$9:H$200),IF(H$9:H$200&gt;H11,1,0),0)))</f>
        <v>106</v>
      </c>
      <c r="AD11">
        <f t="array" ref="AD11">IF(ISERROR(I11),"",SUM(IF(ISNUMBER(I$9:I$200),IF(I$9:I$200&gt;I11,1,0),0)))</f>
        <v>35</v>
      </c>
      <c r="AE11">
        <f t="array" ref="AE11">IF(ISERROR(J11),"",SUM(IF(ISNUMBER(J$9:J$200),IF(J$9:J$200&gt;J11,1,0),0)))</f>
        <v>58</v>
      </c>
      <c r="AF11">
        <f t="array" ref="AF11">IF(ISERROR(K11),"",SUM(IF(ISNUMBER(K$9:K$200),IF(K$9:K$200&gt;K11,1,0),0)))</f>
        <v>79</v>
      </c>
      <c r="AG11">
        <f t="array" ref="AG11">IF(ISERROR(L11),"",SUM(IF(ISNUMBER(L$9:L$200),IF(L$9:L$200&gt;L11,1,0),0)))</f>
        <v>92</v>
      </c>
      <c r="AH11">
        <f t="array" ref="AH11">IF(ISERROR(M11),"",SUM(IF(ISNUMBER(M$9:M$200),IF(M$9:M$200&gt;M11,1,0),0)))</f>
        <v>35</v>
      </c>
      <c r="AI11">
        <f t="array" ref="AI11">IF(ISERROR(N11),"",SUM(IF(ISNUMBER(N$9:N$200),IF(N$9:N$200&gt;N11,1,0),0)))</f>
        <v>90</v>
      </c>
      <c r="AJ11">
        <f t="array" ref="AJ11">IF(ISERROR(O11),"",SUM(IF(ISNUMBER(O$9:O$200),IF(O$9:O$200&gt;O11,1,0),0)))</f>
        <v>114</v>
      </c>
      <c r="AK11">
        <f t="array" ref="AK11">IF(ISERROR(P11),"",SUM(IF(ISNUMBER(P$9:P$200),IF(P$9:P$200&gt;P11,1,0),0)))</f>
        <v>136</v>
      </c>
      <c r="AQ11" s="7">
        <f>R11</f>
        <v>0.51042830142966222</v>
      </c>
      <c r="AR11" s="7">
        <v>0.29236927146547759</v>
      </c>
    </row>
    <row r="12" spans="1:46">
      <c r="A12" s="9" t="s">
        <v>46</v>
      </c>
      <c r="B12" s="12" t="s">
        <v>45</v>
      </c>
      <c r="C12" s="7">
        <v>0.7678542418985449</v>
      </c>
      <c r="D12" s="7">
        <v>0.77711698459840028</v>
      </c>
      <c r="E12" s="7">
        <v>0.88519908262089886</v>
      </c>
      <c r="F12" s="7">
        <v>0.15359076558224644</v>
      </c>
      <c r="G12" s="7" t="e">
        <v>#N/A</v>
      </c>
      <c r="H12" t="e">
        <v>#N/A</v>
      </c>
      <c r="I12" t="e">
        <v>#N/A</v>
      </c>
      <c r="J12" t="e">
        <v>#N/A</v>
      </c>
      <c r="K12" t="e">
        <v>#N/A</v>
      </c>
      <c r="L12" s="7" t="e">
        <v>#N/A</v>
      </c>
      <c r="M12" s="7" t="e">
        <v>#N/A</v>
      </c>
      <c r="N12" s="7" t="e">
        <v>#N/A</v>
      </c>
      <c r="O12" s="7">
        <v>0.76851503651085529</v>
      </c>
      <c r="P12" s="7">
        <v>0.74542285539150466</v>
      </c>
      <c r="Q12" s="157">
        <v>4</v>
      </c>
      <c r="R12" s="7" t="e">
        <v>#N/A</v>
      </c>
      <c r="S12" s="7"/>
      <c r="T12" s="7"/>
      <c r="X12">
        <f t="array" ref="X12">IF(ISERROR(C12),"",SUM(IF(ISNUMBER(C$9:C$200),IF(C$9:C$200&gt;C12,1,0),0)))</f>
        <v>10</v>
      </c>
      <c r="Y12">
        <f t="array" ref="Y12">IF(ISERROR(D12),"",SUM(IF(ISNUMBER(D$9:D$200),IF(D$9:D$200&gt;D12,1,0),0)))</f>
        <v>15</v>
      </c>
      <c r="Z12">
        <f t="array" ref="Z12">IF(ISERROR(E12),"",SUM(IF(ISNUMBER(E$9:E$200),IF(E$9:E$200&gt;E12,1,0),0)))</f>
        <v>100</v>
      </c>
      <c r="AA12">
        <f t="array" ref="AA12">IF(ISERROR(F12),"",SUM(IF(ISNUMBER(F$9:F$200),IF(F$9:F$200&gt;F12,1,0),0)))</f>
        <v>117</v>
      </c>
      <c r="AB12" t="str">
        <f t="array" ref="AB12">IF(ISERROR(G12),"",SUM(IF(ISNUMBER(G$9:G$200),IF(G$9:G$200&gt;G12,1,0),0)))</f>
        <v/>
      </c>
      <c r="AC12" t="str">
        <f t="array" ref="AC12">IF(ISERROR(H12),"",SUM(IF(ISNUMBER(H$9:H$200),IF(H$9:H$200&gt;H12,1,0),0)))</f>
        <v/>
      </c>
      <c r="AD12" t="str">
        <f t="array" ref="AD12">IF(ISERROR(I12),"",SUM(IF(ISNUMBER(I$9:I$200),IF(I$9:I$200&gt;I12,1,0),0)))</f>
        <v/>
      </c>
      <c r="AE12" t="str">
        <f t="array" ref="AE12">IF(ISERROR(J12),"",SUM(IF(ISNUMBER(J$9:J$200),IF(J$9:J$200&gt;J12,1,0),0)))</f>
        <v/>
      </c>
      <c r="AF12" t="str">
        <f t="array" ref="AF12">IF(ISERROR(K12),"",SUM(IF(ISNUMBER(K$9:K$200),IF(K$9:K$200&gt;K12,1,0),0)))</f>
        <v/>
      </c>
      <c r="AG12" t="str">
        <f t="array" ref="AG12">IF(ISERROR(L12),"",SUM(IF(ISNUMBER(L$9:L$200),IF(L$9:L$200&gt;L12,1,0),0)))</f>
        <v/>
      </c>
      <c r="AH12" t="str">
        <f t="array" ref="AH12">IF(ISERROR(M12),"",SUM(IF(ISNUMBER(M$9:M$200),IF(M$9:M$200&gt;M12,1,0),0)))</f>
        <v/>
      </c>
      <c r="AI12" t="str">
        <f t="array" ref="AI12">IF(ISERROR(N12),"",SUM(IF(ISNUMBER(N$9:N$200),IF(N$9:N$200&gt;N12,1,0),0)))</f>
        <v/>
      </c>
      <c r="AJ12">
        <f t="array" ref="AJ12">IF(ISERROR(O12),"",SUM(IF(ISNUMBER(O$9:O$200),IF(O$9:O$200&gt;O12,1,0),0)))</f>
        <v>22</v>
      </c>
      <c r="AK12">
        <f t="array" ref="AK12">IF(ISERROR(P12),"",SUM(IF(ISNUMBER(P$9:P$200),IF(P$9:P$200&gt;P12,1,0),0)))</f>
        <v>23</v>
      </c>
      <c r="AQ12" s="7" t="e">
        <f>R12</f>
        <v>#N/A</v>
      </c>
      <c r="AR12" s="7">
        <v>0.2238930743970359</v>
      </c>
    </row>
    <row r="13" spans="1:46">
      <c r="A13" s="9" t="s">
        <v>48</v>
      </c>
      <c r="B13" s="12" t="s">
        <v>47</v>
      </c>
      <c r="C13" s="7">
        <v>0.45133605934494847</v>
      </c>
      <c r="D13" s="7">
        <v>0.26935710423941439</v>
      </c>
      <c r="E13" s="7">
        <v>0.49198580951018756</v>
      </c>
      <c r="F13" s="7">
        <v>4.3015319928780195E-2</v>
      </c>
      <c r="G13" s="7">
        <v>0.434</v>
      </c>
      <c r="H13">
        <v>0.4</v>
      </c>
      <c r="I13">
        <v>0.85099999999999998</v>
      </c>
      <c r="J13">
        <v>0.628</v>
      </c>
      <c r="K13">
        <v>0.35</v>
      </c>
      <c r="L13" s="7">
        <v>0.45200000000000001</v>
      </c>
      <c r="M13" s="7">
        <v>0.626</v>
      </c>
      <c r="N13" s="7">
        <v>0.70400000000000007</v>
      </c>
      <c r="O13" s="7">
        <v>0.23534805866497618</v>
      </c>
      <c r="P13" s="7">
        <v>0.26364930530479852</v>
      </c>
      <c r="Q13" s="157">
        <v>2</v>
      </c>
      <c r="R13" s="7">
        <v>0.40147017522380118</v>
      </c>
      <c r="S13" s="7"/>
      <c r="T13" s="7"/>
      <c r="X13">
        <f t="array" ref="X13">IF(ISERROR(C13),"",SUM(IF(ISNUMBER(C$9:C$200),IF(C$9:C$200&gt;C13,1,0),0)))</f>
        <v>117</v>
      </c>
      <c r="Y13">
        <f t="array" ref="Y13">IF(ISERROR(D13),"",SUM(IF(ISNUMBER(D$9:D$200),IF(D$9:D$200&gt;D13,1,0),0)))</f>
        <v>160</v>
      </c>
      <c r="Z13">
        <f t="array" ref="Z13">IF(ISERROR(E13),"",SUM(IF(ISNUMBER(E$9:E$200),IF(E$9:E$200&gt;E13,1,0),0)))</f>
        <v>141</v>
      </c>
      <c r="AA13">
        <f t="array" ref="AA13">IF(ISERROR(F13),"",SUM(IF(ISNUMBER(F$9:F$200),IF(F$9:F$200&gt;F13,1,0),0)))</f>
        <v>161</v>
      </c>
      <c r="AB13">
        <f t="array" ref="AB13">IF(ISERROR(G13),"",SUM(IF(ISNUMBER(G$9:G$200),IF(G$9:G$200&gt;G13,1,0),0)))</f>
        <v>122</v>
      </c>
      <c r="AC13">
        <f t="array" ref="AC13">IF(ISERROR(H13),"",SUM(IF(ISNUMBER(H$9:H$200),IF(H$9:H$200&gt;H13,1,0),0)))</f>
        <v>81</v>
      </c>
      <c r="AD13">
        <f t="array" ref="AD13">IF(ISERROR(I13),"",SUM(IF(ISNUMBER(I$9:I$200),IF(I$9:I$200&gt;I13,1,0),0)))</f>
        <v>29</v>
      </c>
      <c r="AE13">
        <f t="array" ref="AE13">IF(ISERROR(J13),"",SUM(IF(ISNUMBER(J$9:J$200),IF(J$9:J$200&gt;J13,1,0),0)))</f>
        <v>81</v>
      </c>
      <c r="AF13">
        <f t="array" ref="AF13">IF(ISERROR(K13),"",SUM(IF(ISNUMBER(K$9:K$200),IF(K$9:K$200&gt;K13,1,0),0)))</f>
        <v>96</v>
      </c>
      <c r="AG13">
        <f t="array" ref="AG13">IF(ISERROR(L13),"",SUM(IF(ISNUMBER(L$9:L$200),IF(L$9:L$200&gt;L13,1,0),0)))</f>
        <v>119</v>
      </c>
      <c r="AH13">
        <f t="array" ref="AH13">IF(ISERROR(M13),"",SUM(IF(ISNUMBER(M$9:M$200),IF(M$9:M$200&gt;M13,1,0),0)))</f>
        <v>126</v>
      </c>
      <c r="AI13">
        <f t="array" ref="AI13">IF(ISERROR(N13),"",SUM(IF(ISNUMBER(N$9:N$200),IF(N$9:N$200&gt;N13,1,0),0)))</f>
        <v>91</v>
      </c>
      <c r="AJ13">
        <f t="array" ref="AJ13">IF(ISERROR(O13),"",SUM(IF(ISNUMBER(O$9:O$200),IF(O$9:O$200&gt;O13,1,0),0)))</f>
        <v>178</v>
      </c>
      <c r="AK13">
        <f t="array" ref="AK13">IF(ISERROR(P13),"",SUM(IF(ISNUMBER(P$9:P$200),IF(P$9:P$200&gt;P13,1,0),0)))</f>
        <v>165</v>
      </c>
      <c r="AQ13" s="7">
        <f>R13</f>
        <v>0.40147017522380118</v>
      </c>
      <c r="AR13" s="7">
        <v>0.54333929557591321</v>
      </c>
    </row>
    <row r="14" spans="1:46">
      <c r="A14" s="9" t="s">
        <v>50</v>
      </c>
      <c r="B14" s="12" t="s">
        <v>49</v>
      </c>
      <c r="C14" s="7">
        <v>0.65199077511652637</v>
      </c>
      <c r="D14" s="7">
        <v>0.60256073021333911</v>
      </c>
      <c r="E14" s="7">
        <v>1</v>
      </c>
      <c r="F14" s="7">
        <v>0.21025099999999999</v>
      </c>
      <c r="G14" s="7" t="e">
        <v>#N/A</v>
      </c>
      <c r="H14" t="e">
        <v>#N/A</v>
      </c>
      <c r="I14" t="e">
        <v>#N/A</v>
      </c>
      <c r="J14" t="e">
        <v>#N/A</v>
      </c>
      <c r="K14" t="e">
        <v>#N/A</v>
      </c>
      <c r="L14" s="7" t="e">
        <v>#N/A</v>
      </c>
      <c r="M14" s="7" t="e">
        <v>#N/A</v>
      </c>
      <c r="N14" s="7" t="e">
        <v>#N/A</v>
      </c>
      <c r="O14" s="7">
        <v>0.76851503651085529</v>
      </c>
      <c r="P14" s="7">
        <v>0.69496892869132576</v>
      </c>
      <c r="Q14" s="157">
        <v>4</v>
      </c>
      <c r="R14" s="7" t="e">
        <v>#N/A</v>
      </c>
      <c r="S14" s="7"/>
      <c r="T14" s="7"/>
      <c r="X14">
        <f t="array" ref="X14">IF(ISERROR(C14),"",SUM(IF(ISNUMBER(C$9:C$200),IF(C$9:C$200&gt;C14,1,0),0)))</f>
        <v>47</v>
      </c>
      <c r="Y14">
        <f t="array" ref="Y14">IF(ISERROR(D14),"",SUM(IF(ISNUMBER(D$9:D$200),IF(D$9:D$200&gt;D14,1,0),0)))</f>
        <v>66</v>
      </c>
      <c r="Z14">
        <f t="array" ref="Z14">IF(ISERROR(E14),"",SUM(IF(ISNUMBER(E$9:E$200),IF(E$9:E$200&gt;E14,1,0),0)))</f>
        <v>0</v>
      </c>
      <c r="AA14">
        <f t="array" ref="AA14">IF(ISERROR(F14),"",SUM(IF(ISNUMBER(F$9:F$200),IF(F$9:F$200&gt;F14,1,0),0)))</f>
        <v>105</v>
      </c>
      <c r="AB14" t="str">
        <f t="array" ref="AB14">IF(ISERROR(G14),"",SUM(IF(ISNUMBER(G$9:G$200),IF(G$9:G$200&gt;G14,1,0),0)))</f>
        <v/>
      </c>
      <c r="AC14" t="str">
        <f t="array" ref="AC14">IF(ISERROR(H14),"",SUM(IF(ISNUMBER(H$9:H$200),IF(H$9:H$200&gt;H14,1,0),0)))</f>
        <v/>
      </c>
      <c r="AD14" t="str">
        <f t="array" ref="AD14">IF(ISERROR(I14),"",SUM(IF(ISNUMBER(I$9:I$200),IF(I$9:I$200&gt;I14,1,0),0)))</f>
        <v/>
      </c>
      <c r="AE14" t="str">
        <f t="array" ref="AE14">IF(ISERROR(J14),"",SUM(IF(ISNUMBER(J$9:J$200),IF(J$9:J$200&gt;J14,1,0),0)))</f>
        <v/>
      </c>
      <c r="AF14" t="str">
        <f t="array" ref="AF14">IF(ISERROR(K14),"",SUM(IF(ISNUMBER(K$9:K$200),IF(K$9:K$200&gt;K14,1,0),0)))</f>
        <v/>
      </c>
      <c r="AG14" t="str">
        <f t="array" ref="AG14">IF(ISERROR(L14),"",SUM(IF(ISNUMBER(L$9:L$200),IF(L$9:L$200&gt;L14,1,0),0)))</f>
        <v/>
      </c>
      <c r="AH14" t="str">
        <f t="array" ref="AH14">IF(ISERROR(M14),"",SUM(IF(ISNUMBER(M$9:M$200),IF(M$9:M$200&gt;M14,1,0),0)))</f>
        <v/>
      </c>
      <c r="AI14" t="str">
        <f t="array" ref="AI14">IF(ISERROR(N14),"",SUM(IF(ISNUMBER(N$9:N$200),IF(N$9:N$200&gt;N14,1,0),0)))</f>
        <v/>
      </c>
      <c r="AJ14">
        <f t="array" ref="AJ14">IF(ISERROR(O14),"",SUM(IF(ISNUMBER(O$9:O$200),IF(O$9:O$200&gt;O14,1,0),0)))</f>
        <v>22</v>
      </c>
      <c r="AK14">
        <f t="array" ref="AK14">IF(ISERROR(P14),"",SUM(IF(ISNUMBER(P$9:P$200),IF(P$9:P$200&gt;P14,1,0),0)))</f>
        <v>31</v>
      </c>
      <c r="AQ14" s="7" t="e">
        <f>R14</f>
        <v>#N/A</v>
      </c>
      <c r="AR14" s="7">
        <v>0.36251927938850992</v>
      </c>
    </row>
    <row r="15" spans="1:46">
      <c r="A15" s="9" t="s">
        <v>52</v>
      </c>
      <c r="B15" s="12" t="s">
        <v>51</v>
      </c>
      <c r="C15" s="7">
        <v>0.4967542527108636</v>
      </c>
      <c r="D15" s="7">
        <v>0.55049823837169876</v>
      </c>
      <c r="E15" s="7">
        <v>1</v>
      </c>
      <c r="F15" s="7">
        <v>1</v>
      </c>
      <c r="G15" s="7">
        <v>0.621</v>
      </c>
      <c r="H15">
        <v>0.3</v>
      </c>
      <c r="I15">
        <v>0.69499999999999995</v>
      </c>
      <c r="J15">
        <v>0.75599999999999989</v>
      </c>
      <c r="K15">
        <v>0.45</v>
      </c>
      <c r="L15" s="7">
        <v>0.501</v>
      </c>
      <c r="M15" s="7">
        <v>0.61199999999999999</v>
      </c>
      <c r="N15" s="7">
        <v>0.69499999999999995</v>
      </c>
      <c r="O15" s="7">
        <v>0.40365139180743836</v>
      </c>
      <c r="P15" s="7">
        <v>0.36865172272332786</v>
      </c>
      <c r="Q15" s="157">
        <v>3</v>
      </c>
      <c r="R15" s="7">
        <v>0.59277146056133279</v>
      </c>
      <c r="S15" s="7"/>
      <c r="T15" s="7"/>
      <c r="X15">
        <f t="array" ref="X15">IF(ISERROR(C15),"",SUM(IF(ISNUMBER(C$9:C$200),IF(C$9:C$200&gt;C15,1,0),0)))</f>
        <v>103</v>
      </c>
      <c r="Y15">
        <f t="array" ref="Y15">IF(ISERROR(D15),"",SUM(IF(ISNUMBER(D$9:D$200),IF(D$9:D$200&gt;D15,1,0),0)))</f>
        <v>77</v>
      </c>
      <c r="Z15">
        <f t="array" ref="Z15">IF(ISERROR(E15),"",SUM(IF(ISNUMBER(E$9:E$200),IF(E$9:E$200&gt;E15,1,0),0)))</f>
        <v>0</v>
      </c>
      <c r="AA15">
        <f t="array" ref="AA15">IF(ISERROR(F15),"",SUM(IF(ISNUMBER(F$9:F$200),IF(F$9:F$200&gt;F15,1,0),0)))</f>
        <v>0</v>
      </c>
      <c r="AB15">
        <f t="array" ref="AB15">IF(ISERROR(G15),"",SUM(IF(ISNUMBER(G$9:G$200),IF(G$9:G$200&gt;G15,1,0),0)))</f>
        <v>91</v>
      </c>
      <c r="AC15">
        <f t="array" ref="AC15">IF(ISERROR(H15),"",SUM(IF(ISNUMBER(H$9:H$200),IF(H$9:H$200&gt;H15,1,0),0)))</f>
        <v>106</v>
      </c>
      <c r="AD15">
        <f t="array" ref="AD15">IF(ISERROR(I15),"",SUM(IF(ISNUMBER(I$9:I$200),IF(I$9:I$200&gt;I15,1,0),0)))</f>
        <v>92</v>
      </c>
      <c r="AE15">
        <f t="array" ref="AE15">IF(ISERROR(J15),"",SUM(IF(ISNUMBER(J$9:J$200),IF(J$9:J$200&gt;J15,1,0),0)))</f>
        <v>52</v>
      </c>
      <c r="AF15">
        <f t="array" ref="AF15">IF(ISERROR(K15),"",SUM(IF(ISNUMBER(K$9:K$200),IF(K$9:K$200&gt;K15,1,0),0)))</f>
        <v>79</v>
      </c>
      <c r="AG15">
        <f t="array" ref="AG15">IF(ISERROR(L15),"",SUM(IF(ISNUMBER(L$9:L$200),IF(L$9:L$200&gt;L15,1,0),0)))</f>
        <v>110</v>
      </c>
      <c r="AH15">
        <f t="array" ref="AH15">IF(ISERROR(M15),"",SUM(IF(ISNUMBER(M$9:M$200),IF(M$9:M$200&gt;M15,1,0),0)))</f>
        <v>130</v>
      </c>
      <c r="AI15">
        <f t="array" ref="AI15">IF(ISERROR(N15),"",SUM(IF(ISNUMBER(N$9:N$200),IF(N$9:N$200&gt;N15,1,0),0)))</f>
        <v>97</v>
      </c>
      <c r="AJ15">
        <f t="array" ref="AJ15">IF(ISERROR(O15),"",SUM(IF(ISNUMBER(O$9:O$200),IF(O$9:O$200&gt;O15,1,0),0)))</f>
        <v>113</v>
      </c>
      <c r="AK15">
        <f t="array" ref="AK15">IF(ISERROR(P15),"",SUM(IF(ISNUMBER(P$9:P$200),IF(P$9:P$200&gt;P15,1,0),0)))</f>
        <v>130</v>
      </c>
      <c r="AQ15" s="7">
        <f>R15</f>
        <v>0.59277146056133279</v>
      </c>
      <c r="AR15" s="7">
        <v>0.20427116225970554</v>
      </c>
    </row>
    <row r="16" spans="1:46">
      <c r="A16" s="9" t="s">
        <v>54</v>
      </c>
      <c r="B16" s="12" t="s">
        <v>53</v>
      </c>
      <c r="C16" s="7">
        <v>0.51817820243792911</v>
      </c>
      <c r="D16" s="7">
        <v>0.33349483703082766</v>
      </c>
      <c r="E16" s="7">
        <v>0.95370384465128977</v>
      </c>
      <c r="F16" s="7">
        <v>0.72355519841130267</v>
      </c>
      <c r="G16" s="7">
        <v>0.83400000000000007</v>
      </c>
      <c r="H16">
        <v>0.7</v>
      </c>
      <c r="I16">
        <v>0.89300000000000002</v>
      </c>
      <c r="J16">
        <v>0.90900000000000003</v>
      </c>
      <c r="K16">
        <v>0.75</v>
      </c>
      <c r="L16" s="7">
        <v>0.70599999999999996</v>
      </c>
      <c r="M16" s="7">
        <v>0.72900000000000009</v>
      </c>
      <c r="N16" s="7">
        <v>0.80500000000000005</v>
      </c>
      <c r="O16" s="7">
        <v>0.3830538259853945</v>
      </c>
      <c r="P16" s="7">
        <v>0.42112885334491984</v>
      </c>
      <c r="Q16" s="157">
        <v>2</v>
      </c>
      <c r="R16" s="7">
        <v>0.64182828395360181</v>
      </c>
      <c r="S16" s="7"/>
      <c r="T16" s="7"/>
      <c r="X16">
        <f t="array" ref="X16">IF(ISERROR(C16),"",SUM(IF(ISNUMBER(C$9:C$200),IF(C$9:C$200&gt;C16,1,0),0)))</f>
        <v>93</v>
      </c>
      <c r="Y16">
        <f t="array" ref="Y16">IF(ISERROR(D16),"",SUM(IF(ISNUMBER(D$9:D$200),IF(D$9:D$200&gt;D16,1,0),0)))</f>
        <v>138</v>
      </c>
      <c r="Z16">
        <f t="array" ref="Z16">IF(ISERROR(E16),"",SUM(IF(ISNUMBER(E$9:E$200),IF(E$9:E$200&gt;E16,1,0),0)))</f>
        <v>91</v>
      </c>
      <c r="AA16">
        <f t="array" ref="AA16">IF(ISERROR(F16),"",SUM(IF(ISNUMBER(F$9:F$200),IF(F$9:F$200&gt;F16,1,0),0)))</f>
        <v>48</v>
      </c>
      <c r="AB16">
        <f t="array" ref="AB16">IF(ISERROR(G16),"",SUM(IF(ISNUMBER(G$9:G$200),IF(G$9:G$200&gt;G16,1,0),0)))</f>
        <v>21</v>
      </c>
      <c r="AC16">
        <f t="array" ref="AC16">IF(ISERROR(H16),"",SUM(IF(ISNUMBER(H$9:H$200),IF(H$9:H$200&gt;H16,1,0),0)))</f>
        <v>15</v>
      </c>
      <c r="AD16">
        <f t="array" ref="AD16">IF(ISERROR(I16),"",SUM(IF(ISNUMBER(I$9:I$200),IF(I$9:I$200&gt;I16,1,0),0)))</f>
        <v>16</v>
      </c>
      <c r="AE16">
        <f t="array" ref="AE16">IF(ISERROR(J16),"",SUM(IF(ISNUMBER(J$9:J$200),IF(J$9:J$200&gt;J16,1,0),0)))</f>
        <v>9</v>
      </c>
      <c r="AF16">
        <f t="array" ref="AF16">IF(ISERROR(K16),"",SUM(IF(ISNUMBER(K$9:K$200),IF(K$9:K$200&gt;K16,1,0),0)))</f>
        <v>17</v>
      </c>
      <c r="AG16">
        <f t="array" ref="AG16">IF(ISERROR(L16),"",SUM(IF(ISNUMBER(L$9:L$200),IF(L$9:L$200&gt;L16,1,0),0)))</f>
        <v>50</v>
      </c>
      <c r="AH16">
        <f t="array" ref="AH16">IF(ISERROR(M16),"",SUM(IF(ISNUMBER(M$9:M$200),IF(M$9:M$200&gt;M16,1,0),0)))</f>
        <v>69</v>
      </c>
      <c r="AI16">
        <f t="array" ref="AI16">IF(ISERROR(N16),"",SUM(IF(ISNUMBER(N$9:N$200),IF(N$9:N$200&gt;N16,1,0),0)))</f>
        <v>58</v>
      </c>
      <c r="AJ16">
        <f t="array" ref="AJ16">IF(ISERROR(O16),"",SUM(IF(ISNUMBER(O$9:O$200),IF(O$9:O$200&gt;O16,1,0),0)))</f>
        <v>122</v>
      </c>
      <c r="AK16">
        <f t="array" ref="AK16">IF(ISERROR(P16),"",SUM(IF(ISNUMBER(P$9:P$200),IF(P$9:P$200&gt;P16,1,0),0)))</f>
        <v>103</v>
      </c>
      <c r="AQ16" s="7">
        <f>R16</f>
        <v>0.64182828395360181</v>
      </c>
      <c r="AR16" s="7">
        <v>0.28034207880048673</v>
      </c>
    </row>
    <row r="17" spans="1:44">
      <c r="A17" s="9" t="s">
        <v>56</v>
      </c>
      <c r="B17" s="12" t="s">
        <v>55</v>
      </c>
      <c r="C17" s="7">
        <v>0.66863478559046374</v>
      </c>
      <c r="D17" s="7">
        <v>0.78138590246376327</v>
      </c>
      <c r="E17" s="7">
        <v>1</v>
      </c>
      <c r="F17" s="7">
        <v>1</v>
      </c>
      <c r="G17" s="7">
        <v>0.90300000000000002</v>
      </c>
      <c r="H17">
        <v>0.9</v>
      </c>
      <c r="I17">
        <v>0.61399999999999999</v>
      </c>
      <c r="J17">
        <v>0.64900000000000002</v>
      </c>
      <c r="K17">
        <v>0.8</v>
      </c>
      <c r="L17" s="7">
        <v>0.94900000000000007</v>
      </c>
      <c r="M17" s="7">
        <v>0.82700000000000007</v>
      </c>
      <c r="N17" s="7">
        <v>0.85099999999999998</v>
      </c>
      <c r="O17" s="7">
        <v>0.90197378217071</v>
      </c>
      <c r="P17" s="7">
        <v>0.84194773032917547</v>
      </c>
      <c r="Q17" s="157">
        <v>5</v>
      </c>
      <c r="R17" s="7">
        <v>0.83340662005541122</v>
      </c>
      <c r="S17" s="7"/>
      <c r="T17" s="7"/>
      <c r="X17">
        <f t="array" ref="X17">IF(ISERROR(C17),"",SUM(IF(ISNUMBER(C$9:C$200),IF(C$9:C$200&gt;C17,1,0),0)))</f>
        <v>41</v>
      </c>
      <c r="Y17">
        <f t="array" ref="Y17">IF(ISERROR(D17),"",SUM(IF(ISNUMBER(D$9:D$200),IF(D$9:D$200&gt;D17,1,0),0)))</f>
        <v>12</v>
      </c>
      <c r="Z17">
        <f t="array" ref="Z17">IF(ISERROR(E17),"",SUM(IF(ISNUMBER(E$9:E$200),IF(E$9:E$200&gt;E17,1,0),0)))</f>
        <v>0</v>
      </c>
      <c r="AA17">
        <f t="array" ref="AA17">IF(ISERROR(F17),"",SUM(IF(ISNUMBER(F$9:F$200),IF(F$9:F$200&gt;F17,1,0),0)))</f>
        <v>0</v>
      </c>
      <c r="AB17">
        <f t="array" ref="AB17">IF(ISERROR(G17),"",SUM(IF(ISNUMBER(G$9:G$200),IF(G$9:G$200&gt;G17,1,0),0)))</f>
        <v>11</v>
      </c>
      <c r="AC17">
        <f t="array" ref="AC17">IF(ISERROR(H17),"",SUM(IF(ISNUMBER(H$9:H$200),IF(H$9:H$200&gt;H17,1,0),0)))</f>
        <v>0</v>
      </c>
      <c r="AD17">
        <f t="array" ref="AD17">IF(ISERROR(I17),"",SUM(IF(ISNUMBER(I$9:I$200),IF(I$9:I$200&gt;I17,1,0),0)))</f>
        <v>121</v>
      </c>
      <c r="AE17">
        <f t="array" ref="AE17">IF(ISERROR(J17),"",SUM(IF(ISNUMBER(J$9:J$200),IF(J$9:J$200&gt;J17,1,0),0)))</f>
        <v>75</v>
      </c>
      <c r="AF17">
        <f t="array" ref="AF17">IF(ISERROR(K17),"",SUM(IF(ISNUMBER(K$9:K$200),IF(K$9:K$200&gt;K17,1,0),0)))</f>
        <v>9</v>
      </c>
      <c r="AG17">
        <f t="array" ref="AG17">IF(ISERROR(L17),"",SUM(IF(ISNUMBER(L$9:L$200),IF(L$9:L$200&gt;L17,1,0),0)))</f>
        <v>1</v>
      </c>
      <c r="AH17">
        <f t="array" ref="AH17">IF(ISERROR(M17),"",SUM(IF(ISNUMBER(M$9:M$200),IF(M$9:M$200&gt;M17,1,0),0)))</f>
        <v>3</v>
      </c>
      <c r="AI17">
        <f t="array" ref="AI17">IF(ISERROR(N17),"",SUM(IF(ISNUMBER(N$9:N$200),IF(N$9:N$200&gt;N17,1,0),0)))</f>
        <v>39</v>
      </c>
      <c r="AJ17">
        <f t="array" ref="AJ17">IF(ISERROR(O17),"",SUM(IF(ISNUMBER(O$9:O$200),IF(O$9:O$200&gt;O17,1,0),0)))</f>
        <v>8</v>
      </c>
      <c r="AK17">
        <f t="array" ref="AK17">IF(ISERROR(P17),"",SUM(IF(ISNUMBER(P$9:P$200),IF(P$9:P$200&gt;P17,1,0),0)))</f>
        <v>10</v>
      </c>
      <c r="AQ17" s="7">
        <f>R17</f>
        <v>0.83340662005541122</v>
      </c>
      <c r="AR17" s="7">
        <v>0.20437259424796761</v>
      </c>
    </row>
    <row r="18" spans="1:44">
      <c r="A18" s="9" t="s">
        <v>58</v>
      </c>
      <c r="B18" s="12" t="s">
        <v>57</v>
      </c>
      <c r="C18" s="7">
        <v>0.72782543776961395</v>
      </c>
      <c r="D18" s="7">
        <v>0.77759458894526112</v>
      </c>
      <c r="E18" s="7">
        <v>1</v>
      </c>
      <c r="F18" s="7">
        <v>0.8129038164440181</v>
      </c>
      <c r="G18" s="7">
        <v>0.73599999999999999</v>
      </c>
      <c r="H18">
        <v>0.7</v>
      </c>
      <c r="I18">
        <v>0.51200000000000001</v>
      </c>
      <c r="J18">
        <v>0.28800000000000003</v>
      </c>
      <c r="K18">
        <v>0.75</v>
      </c>
      <c r="L18" s="7">
        <v>0.79099999999999993</v>
      </c>
      <c r="M18" s="7">
        <v>0.79299999999999993</v>
      </c>
      <c r="N18" s="7">
        <v>0.875</v>
      </c>
      <c r="O18" s="7">
        <v>0.8471252707934529</v>
      </c>
      <c r="P18" s="7">
        <v>0.84816526468637865</v>
      </c>
      <c r="Q18" s="157">
        <v>5</v>
      </c>
      <c r="R18" s="7">
        <v>0.75665483786387255</v>
      </c>
      <c r="S18" s="7"/>
      <c r="T18" s="7"/>
      <c r="X18">
        <f t="array" ref="X18">IF(ISERROR(C18),"",SUM(IF(ISNUMBER(C$9:C$200),IF(C$9:C$200&gt;C18,1,0),0)))</f>
        <v>18</v>
      </c>
      <c r="Y18">
        <f t="array" ref="Y18">IF(ISERROR(D18),"",SUM(IF(ISNUMBER(D$9:D$200),IF(D$9:D$200&gt;D18,1,0),0)))</f>
        <v>14</v>
      </c>
      <c r="Z18">
        <f t="array" ref="Z18">IF(ISERROR(E18),"",SUM(IF(ISNUMBER(E$9:E$200),IF(E$9:E$200&gt;E18,1,0),0)))</f>
        <v>0</v>
      </c>
      <c r="AA18">
        <f t="array" ref="AA18">IF(ISERROR(F18),"",SUM(IF(ISNUMBER(F$9:F$200),IF(F$9:F$200&gt;F18,1,0),0)))</f>
        <v>38</v>
      </c>
      <c r="AB18">
        <f t="array" ref="AB18">IF(ISERROR(G18),"",SUM(IF(ISNUMBER(G$9:G$200),IF(G$9:G$200&gt;G18,1,0),0)))</f>
        <v>47</v>
      </c>
      <c r="AC18">
        <f t="array" ref="AC18">IF(ISERROR(H18),"",SUM(IF(ISNUMBER(H$9:H$200),IF(H$9:H$200&gt;H18,1,0),0)))</f>
        <v>15</v>
      </c>
      <c r="AD18">
        <f t="array" ref="AD18">IF(ISERROR(I18),"",SUM(IF(ISNUMBER(I$9:I$200),IF(I$9:I$200&gt;I18,1,0),0)))</f>
        <v>134</v>
      </c>
      <c r="AE18">
        <f t="array" ref="AE18">IF(ISERROR(J18),"",SUM(IF(ISNUMBER(J$9:J$200),IF(J$9:J$200&gt;J18,1,0),0)))</f>
        <v>130</v>
      </c>
      <c r="AF18">
        <f t="array" ref="AF18">IF(ISERROR(K18),"",SUM(IF(ISNUMBER(K$9:K$200),IF(K$9:K$200&gt;K18,1,0),0)))</f>
        <v>17</v>
      </c>
      <c r="AG18">
        <f t="array" ref="AG18">IF(ISERROR(L18),"",SUM(IF(ISNUMBER(L$9:L$200),IF(L$9:L$200&gt;L18,1,0),0)))</f>
        <v>32</v>
      </c>
      <c r="AH18">
        <f t="array" ref="AH18">IF(ISERROR(M18),"",SUM(IF(ISNUMBER(M$9:M$200),IF(M$9:M$200&gt;M18,1,0),0)))</f>
        <v>14</v>
      </c>
      <c r="AI18">
        <f t="array" ref="AI18">IF(ISERROR(N18),"",SUM(IF(ISNUMBER(N$9:N$200),IF(N$9:N$200&gt;N18,1,0),0)))</f>
        <v>10</v>
      </c>
      <c r="AJ18">
        <f t="array" ref="AJ18">IF(ISERROR(O18),"",SUM(IF(ISNUMBER(O$9:O$200),IF(O$9:O$200&gt;O18,1,0),0)))</f>
        <v>12</v>
      </c>
      <c r="AK18">
        <f t="array" ref="AK18">IF(ISERROR(P18),"",SUM(IF(ISNUMBER(P$9:P$200),IF(P$9:P$200&gt;P18,1,0),0)))</f>
        <v>8</v>
      </c>
      <c r="AQ18" s="7">
        <f>R18</f>
        <v>0.75665483786387255</v>
      </c>
      <c r="AR18" s="7">
        <v>0.19968230116306676</v>
      </c>
    </row>
    <row r="19" spans="1:44">
      <c r="A19" s="9" t="s">
        <v>60</v>
      </c>
      <c r="B19" s="12" t="s">
        <v>59</v>
      </c>
      <c r="C19" s="7">
        <v>0.42105948789083331</v>
      </c>
      <c r="D19" s="7">
        <v>0.25728032172000803</v>
      </c>
      <c r="E19" s="7">
        <v>0.99135785294757439</v>
      </c>
      <c r="F19" s="7">
        <v>0.2749755299391467</v>
      </c>
      <c r="G19" s="7">
        <v>0.746</v>
      </c>
      <c r="H19">
        <v>0.4</v>
      </c>
      <c r="I19">
        <v>0.79500000000000004</v>
      </c>
      <c r="J19">
        <v>0.77500000000000002</v>
      </c>
      <c r="K19">
        <v>0.55000000000000004</v>
      </c>
      <c r="L19" s="7">
        <v>0.82499999999999996</v>
      </c>
      <c r="M19" s="7">
        <v>0.627</v>
      </c>
      <c r="N19" s="7">
        <v>0.77099999999999991</v>
      </c>
      <c r="O19" s="7">
        <v>0.28227952977403509</v>
      </c>
      <c r="P19" s="7">
        <v>0.33909036314348745</v>
      </c>
      <c r="Q19" s="157">
        <v>2</v>
      </c>
      <c r="R19" s="7">
        <v>0.51460081589412976</v>
      </c>
      <c r="S19" s="7"/>
      <c r="T19" s="7"/>
      <c r="X19">
        <f t="array" ref="X19">IF(ISERROR(C19),"",SUM(IF(ISNUMBER(C$9:C$200),IF(C$9:C$200&gt;C19,1,0),0)))</f>
        <v>125</v>
      </c>
      <c r="Y19">
        <f t="array" ref="Y19">IF(ISERROR(D19),"",SUM(IF(ISNUMBER(D$9:D$200),IF(D$9:D$200&gt;D19,1,0),0)))</f>
        <v>163</v>
      </c>
      <c r="Z19">
        <f t="array" ref="Z19">IF(ISERROR(E19),"",SUM(IF(ISNUMBER(E$9:E$200),IF(E$9:E$200&gt;E19,1,0),0)))</f>
        <v>87</v>
      </c>
      <c r="AA19">
        <f t="array" ref="AA19">IF(ISERROR(F19),"",SUM(IF(ISNUMBER(F$9:F$200),IF(F$9:F$200&gt;F19,1,0),0)))</f>
        <v>93</v>
      </c>
      <c r="AB19">
        <f t="array" ref="AB19">IF(ISERROR(G19),"",SUM(IF(ISNUMBER(G$9:G$200),IF(G$9:G$200&gt;G19,1,0),0)))</f>
        <v>42</v>
      </c>
      <c r="AC19">
        <f t="array" ref="AC19">IF(ISERROR(H19),"",SUM(IF(ISNUMBER(H$9:H$200),IF(H$9:H$200&gt;H19,1,0),0)))</f>
        <v>81</v>
      </c>
      <c r="AD19">
        <f t="array" ref="AD19">IF(ISERROR(I19),"",SUM(IF(ISNUMBER(I$9:I$200),IF(I$9:I$200&gt;I19,1,0),0)))</f>
        <v>54</v>
      </c>
      <c r="AE19">
        <f t="array" ref="AE19">IF(ISERROR(J19),"",SUM(IF(ISNUMBER(J$9:J$200),IF(J$9:J$200&gt;J19,1,0),0)))</f>
        <v>47</v>
      </c>
      <c r="AF19">
        <f t="array" ref="AF19">IF(ISERROR(K19),"",SUM(IF(ISNUMBER(K$9:K$200),IF(K$9:K$200&gt;K19,1,0),0)))</f>
        <v>56</v>
      </c>
      <c r="AG19">
        <f t="array" ref="AG19">IF(ISERROR(L19),"",SUM(IF(ISNUMBER(L$9:L$200),IF(L$9:L$200&gt;L19,1,0),0)))</f>
        <v>24</v>
      </c>
      <c r="AH19">
        <f t="array" ref="AH19">IF(ISERROR(M19),"",SUM(IF(ISNUMBER(M$9:M$200),IF(M$9:M$200&gt;M19,1,0),0)))</f>
        <v>124</v>
      </c>
      <c r="AI19">
        <f t="array" ref="AI19">IF(ISERROR(N19),"",SUM(IF(ISNUMBER(N$9:N$200),IF(N$9:N$200&gt;N19,1,0),0)))</f>
        <v>68</v>
      </c>
      <c r="AJ19">
        <f t="array" ref="AJ19">IF(ISERROR(O19),"",SUM(IF(ISNUMBER(O$9:O$200),IF(O$9:O$200&gt;O19,1,0),0)))</f>
        <v>162</v>
      </c>
      <c r="AK19">
        <f t="array" ref="AK19">IF(ISERROR(P19),"",SUM(IF(ISNUMBER(P$9:P$200),IF(P$9:P$200&gt;P19,1,0),0)))</f>
        <v>144</v>
      </c>
      <c r="AQ19" s="7">
        <f>R19</f>
        <v>0.51460081589412976</v>
      </c>
      <c r="AR19" s="7">
        <v>0.26370418951208952</v>
      </c>
    </row>
    <row r="20" spans="1:44">
      <c r="A20" s="9" t="s">
        <v>62</v>
      </c>
      <c r="B20" s="12" t="s">
        <v>61</v>
      </c>
      <c r="C20" s="7">
        <v>0.67836363379740972</v>
      </c>
      <c r="D20" s="7">
        <v>0.70041884105058239</v>
      </c>
      <c r="E20" s="7">
        <v>1</v>
      </c>
      <c r="F20" s="7">
        <v>0.21383214285714286</v>
      </c>
      <c r="G20" s="7" t="e">
        <v>#N/A</v>
      </c>
      <c r="H20" t="e">
        <v>#N/A</v>
      </c>
      <c r="I20" t="e">
        <v>#N/A</v>
      </c>
      <c r="J20" t="e">
        <v>#N/A</v>
      </c>
      <c r="K20" t="e">
        <v>#N/A</v>
      </c>
      <c r="L20" s="7" t="e">
        <v>#N/A</v>
      </c>
      <c r="M20" s="7" t="e">
        <v>#N/A</v>
      </c>
      <c r="N20" s="7" t="e">
        <v>#N/A</v>
      </c>
      <c r="O20" s="7">
        <v>0.77241002591022878</v>
      </c>
      <c r="P20" s="7">
        <v>0.658041968136308</v>
      </c>
      <c r="Q20" s="157">
        <v>4</v>
      </c>
      <c r="R20" s="7" t="e">
        <v>#N/A</v>
      </c>
      <c r="S20" s="7"/>
      <c r="T20" s="7"/>
      <c r="X20">
        <f t="array" ref="X20">IF(ISERROR(C20),"",SUM(IF(ISNUMBER(C$9:C$200),IF(C$9:C$200&gt;C20,1,0),0)))</f>
        <v>38</v>
      </c>
      <c r="Y20">
        <f t="array" ref="Y20">IF(ISERROR(D20),"",SUM(IF(ISNUMBER(D$9:D$200),IF(D$9:D$200&gt;D20,1,0),0)))</f>
        <v>40</v>
      </c>
      <c r="Z20">
        <f t="array" ref="Z20">IF(ISERROR(E20),"",SUM(IF(ISNUMBER(E$9:E$200),IF(E$9:E$200&gt;E20,1,0),0)))</f>
        <v>0</v>
      </c>
      <c r="AA20">
        <f t="array" ref="AA20">IF(ISERROR(F20),"",SUM(IF(ISNUMBER(F$9:F$200),IF(F$9:F$200&gt;F20,1,0),0)))</f>
        <v>103</v>
      </c>
      <c r="AB20" t="str">
        <f t="array" ref="AB20">IF(ISERROR(G20),"",SUM(IF(ISNUMBER(G$9:G$200),IF(G$9:G$200&gt;G20,1,0),0)))</f>
        <v/>
      </c>
      <c r="AC20" t="str">
        <f t="array" ref="AC20">IF(ISERROR(H20),"",SUM(IF(ISNUMBER(H$9:H$200),IF(H$9:H$200&gt;H20,1,0),0)))</f>
        <v/>
      </c>
      <c r="AD20" t="str">
        <f t="array" ref="AD20">IF(ISERROR(I20),"",SUM(IF(ISNUMBER(I$9:I$200),IF(I$9:I$200&gt;I20,1,0),0)))</f>
        <v/>
      </c>
      <c r="AE20" t="str">
        <f t="array" ref="AE20">IF(ISERROR(J20),"",SUM(IF(ISNUMBER(J$9:J$200),IF(J$9:J$200&gt;J20,1,0),0)))</f>
        <v/>
      </c>
      <c r="AF20" t="str">
        <f t="array" ref="AF20">IF(ISERROR(K20),"",SUM(IF(ISNUMBER(K$9:K$200),IF(K$9:K$200&gt;K20,1,0),0)))</f>
        <v/>
      </c>
      <c r="AG20" t="str">
        <f t="array" ref="AG20">IF(ISERROR(L20),"",SUM(IF(ISNUMBER(L$9:L$200),IF(L$9:L$200&gt;L20,1,0),0)))</f>
        <v/>
      </c>
      <c r="AH20" t="str">
        <f t="array" ref="AH20">IF(ISERROR(M20),"",SUM(IF(ISNUMBER(M$9:M$200),IF(M$9:M$200&gt;M20,1,0),0)))</f>
        <v/>
      </c>
      <c r="AI20" t="str">
        <f t="array" ref="AI20">IF(ISERROR(N20),"",SUM(IF(ISNUMBER(N$9:N$200),IF(N$9:N$200&gt;N20,1,0),0)))</f>
        <v/>
      </c>
      <c r="AJ20">
        <f t="array" ref="AJ20">IF(ISERROR(O20),"",SUM(IF(ISNUMBER(O$9:O$200),IF(O$9:O$200&gt;O20,1,0),0)))</f>
        <v>20</v>
      </c>
      <c r="AK20">
        <f t="array" ref="AK20">IF(ISERROR(P20),"",SUM(IF(ISNUMBER(P$9:P$200),IF(P$9:P$200&gt;P20,1,0),0)))</f>
        <v>43</v>
      </c>
      <c r="AQ20" s="7" t="e">
        <f>R20</f>
        <v>#N/A</v>
      </c>
      <c r="AR20" s="7">
        <v>0.35682109999797312</v>
      </c>
    </row>
    <row r="21" spans="1:44">
      <c r="A21" s="9" t="s">
        <v>64</v>
      </c>
      <c r="B21" s="12" t="s">
        <v>63</v>
      </c>
      <c r="C21" s="7">
        <v>0.48205798714143377</v>
      </c>
      <c r="D21" s="7">
        <v>0.33323828703856462</v>
      </c>
      <c r="E21" s="7">
        <v>1</v>
      </c>
      <c r="F21" s="7">
        <v>0.37933581847103315</v>
      </c>
      <c r="G21" s="7">
        <v>0.77800000000000002</v>
      </c>
      <c r="H21">
        <v>0.8</v>
      </c>
      <c r="I21">
        <v>0.99900000000000011</v>
      </c>
      <c r="J21">
        <v>0.80799999999999994</v>
      </c>
      <c r="K21">
        <v>0.65</v>
      </c>
      <c r="L21" s="7">
        <v>0.89400000000000002</v>
      </c>
      <c r="M21" s="7">
        <v>0.7340000000000001</v>
      </c>
      <c r="N21" s="7">
        <v>0.82900000000000007</v>
      </c>
      <c r="O21" s="7">
        <v>0.55884861276012676</v>
      </c>
      <c r="P21" s="7">
        <v>0.60050225291057646</v>
      </c>
      <c r="Q21" s="157">
        <v>4</v>
      </c>
      <c r="R21" s="7">
        <v>0.64974409583217352</v>
      </c>
      <c r="S21" s="7"/>
      <c r="T21" s="7"/>
      <c r="X21">
        <f t="array" ref="X21">IF(ISERROR(C21),"",SUM(IF(ISNUMBER(C$9:C$200),IF(C$9:C$200&gt;C21,1,0),0)))</f>
        <v>108</v>
      </c>
      <c r="Y21">
        <f t="array" ref="Y21">IF(ISERROR(D21),"",SUM(IF(ISNUMBER(D$9:D$200),IF(D$9:D$200&gt;D21,1,0),0)))</f>
        <v>139</v>
      </c>
      <c r="Z21">
        <f t="array" ref="Z21">IF(ISERROR(E21),"",SUM(IF(ISNUMBER(E$9:E$200),IF(E$9:E$200&gt;E21,1,0),0)))</f>
        <v>0</v>
      </c>
      <c r="AA21">
        <f t="array" ref="AA21">IF(ISERROR(F21),"",SUM(IF(ISNUMBER(F$9:F$200),IF(F$9:F$200&gt;F21,1,0),0)))</f>
        <v>81</v>
      </c>
      <c r="AB21">
        <f t="array" ref="AB21">IF(ISERROR(G21),"",SUM(IF(ISNUMBER(G$9:G$200),IF(G$9:G$200&gt;G21,1,0),0)))</f>
        <v>35</v>
      </c>
      <c r="AC21">
        <f t="array" ref="AC21">IF(ISERROR(H21),"",SUM(IF(ISNUMBER(H$9:H$200),IF(H$9:H$200&gt;H21,1,0),0)))</f>
        <v>2</v>
      </c>
      <c r="AD21">
        <f t="array" ref="AD21">IF(ISERROR(I21),"",SUM(IF(ISNUMBER(I$9:I$200),IF(I$9:I$200&gt;I21,1,0),0)))</f>
        <v>0</v>
      </c>
      <c r="AE21">
        <f t="array" ref="AE21">IF(ISERROR(J21),"",SUM(IF(ISNUMBER(J$9:J$200),IF(J$9:J$200&gt;J21,1,0),0)))</f>
        <v>38</v>
      </c>
      <c r="AF21">
        <f t="array" ref="AF21">IF(ISERROR(K21),"",SUM(IF(ISNUMBER(K$9:K$200),IF(K$9:K$200&gt;K21,1,0),0)))</f>
        <v>36</v>
      </c>
      <c r="AG21">
        <f t="array" ref="AG21">IF(ISERROR(L21),"",SUM(IF(ISNUMBER(L$9:L$200),IF(L$9:L$200&gt;L21,1,0),0)))</f>
        <v>6</v>
      </c>
      <c r="AH21">
        <f t="array" ref="AH21">IF(ISERROR(M21),"",SUM(IF(ISNUMBER(M$9:M$200),IF(M$9:M$200&gt;M21,1,0),0)))</f>
        <v>61</v>
      </c>
      <c r="AI21">
        <f t="array" ref="AI21">IF(ISERROR(N21),"",SUM(IF(ISNUMBER(N$9:N$200),IF(N$9:N$200&gt;N21,1,0),0)))</f>
        <v>44</v>
      </c>
      <c r="AJ21">
        <f t="array" ref="AJ21">IF(ISERROR(O21),"",SUM(IF(ISNUMBER(O$9:O$200),IF(O$9:O$200&gt;O21,1,0),0)))</f>
        <v>57</v>
      </c>
      <c r="AK21">
        <f t="array" ref="AK21">IF(ISERROR(P21),"",SUM(IF(ISNUMBER(P$9:P$200),IF(P$9:P$200&gt;P21,1,0),0)))</f>
        <v>60</v>
      </c>
      <c r="AQ21" s="7">
        <f>R21</f>
        <v>0.64974409583217352</v>
      </c>
      <c r="AR21" s="7">
        <v>0.34287696988503963</v>
      </c>
    </row>
    <row r="22" spans="1:44">
      <c r="A22" s="9" t="s">
        <v>66</v>
      </c>
      <c r="B22" s="12" t="s">
        <v>65</v>
      </c>
      <c r="C22" s="7">
        <v>0.18741569323938462</v>
      </c>
      <c r="D22" s="7">
        <v>0.42503128750982189</v>
      </c>
      <c r="E22" s="7">
        <v>0.34866067259308658</v>
      </c>
      <c r="F22" s="7">
        <v>0.11339962568918988</v>
      </c>
      <c r="G22" s="7" t="e">
        <v>#N/A</v>
      </c>
      <c r="H22" t="e">
        <v>#N/A</v>
      </c>
      <c r="I22" t="e">
        <v>#N/A</v>
      </c>
      <c r="J22" t="e">
        <v>#N/A</v>
      </c>
      <c r="K22" t="e">
        <v>#N/A</v>
      </c>
      <c r="L22" s="7" t="e">
        <v>#N/A</v>
      </c>
      <c r="M22" s="7" t="e">
        <v>#N/A</v>
      </c>
      <c r="N22" s="7" t="e">
        <v>#N/A</v>
      </c>
      <c r="O22" s="7">
        <v>0.30967062399350498</v>
      </c>
      <c r="P22" s="7">
        <v>0.35704614250600836</v>
      </c>
      <c r="Q22" s="157">
        <v>1</v>
      </c>
      <c r="R22" s="7" t="e">
        <v>#N/A</v>
      </c>
      <c r="S22" s="7"/>
      <c r="T22" s="7"/>
      <c r="X22">
        <f t="array" ref="X22">IF(ISERROR(C22),"",SUM(IF(ISNUMBER(C$9:C$200),IF(C$9:C$200&gt;C22,1,0),0)))</f>
        <v>176</v>
      </c>
      <c r="Y22">
        <f t="array" ref="Y22">IF(ISERROR(D22),"",SUM(IF(ISNUMBER(D$9:D$200),IF(D$9:D$200&gt;D22,1,0),0)))</f>
        <v>118</v>
      </c>
      <c r="Z22">
        <f t="array" ref="Z22">IF(ISERROR(E22),"",SUM(IF(ISNUMBER(E$9:E$200),IF(E$9:E$200&gt;E22,1,0),0)))</f>
        <v>157</v>
      </c>
      <c r="AA22">
        <f t="array" ref="AA22">IF(ISERROR(F22),"",SUM(IF(ISNUMBER(F$9:F$200),IF(F$9:F$200&gt;F22,1,0),0)))</f>
        <v>130</v>
      </c>
      <c r="AB22" t="str">
        <f t="array" ref="AB22">IF(ISERROR(G22),"",SUM(IF(ISNUMBER(G$9:G$200),IF(G$9:G$200&gt;G22,1,0),0)))</f>
        <v/>
      </c>
      <c r="AC22" t="str">
        <f t="array" ref="AC22">IF(ISERROR(H22),"",SUM(IF(ISNUMBER(H$9:H$200),IF(H$9:H$200&gt;H22,1,0),0)))</f>
        <v/>
      </c>
      <c r="AD22" t="str">
        <f t="array" ref="AD22">IF(ISERROR(I22),"",SUM(IF(ISNUMBER(I$9:I$200),IF(I$9:I$200&gt;I22,1,0),0)))</f>
        <v/>
      </c>
      <c r="AE22" t="str">
        <f t="array" ref="AE22">IF(ISERROR(J22),"",SUM(IF(ISNUMBER(J$9:J$200),IF(J$9:J$200&gt;J22,1,0),0)))</f>
        <v/>
      </c>
      <c r="AF22" t="str">
        <f t="array" ref="AF22">IF(ISERROR(K22),"",SUM(IF(ISNUMBER(K$9:K$200),IF(K$9:K$200&gt;K22,1,0),0)))</f>
        <v/>
      </c>
      <c r="AG22" t="str">
        <f t="array" ref="AG22">IF(ISERROR(L22),"",SUM(IF(ISNUMBER(L$9:L$200),IF(L$9:L$200&gt;L22,1,0),0)))</f>
        <v/>
      </c>
      <c r="AH22" t="str">
        <f t="array" ref="AH22">IF(ISERROR(M22),"",SUM(IF(ISNUMBER(M$9:M$200),IF(M$9:M$200&gt;M22,1,0),0)))</f>
        <v/>
      </c>
      <c r="AI22" t="str">
        <f t="array" ref="AI22">IF(ISERROR(N22),"",SUM(IF(ISNUMBER(N$9:N$200),IF(N$9:N$200&gt;N22,1,0),0)))</f>
        <v/>
      </c>
      <c r="AJ22">
        <f t="array" ref="AJ22">IF(ISERROR(O22),"",SUM(IF(ISNUMBER(O$9:O$200),IF(O$9:O$200&gt;O22,1,0),0)))</f>
        <v>154</v>
      </c>
      <c r="AK22">
        <f t="array" ref="AK22">IF(ISERROR(P22),"",SUM(IF(ISNUMBER(P$9:P$200),IF(P$9:P$200&gt;P22,1,0),0)))</f>
        <v>134</v>
      </c>
      <c r="AQ22" s="7" t="e">
        <f>R22</f>
        <v>#N/A</v>
      </c>
      <c r="AR22" s="7">
        <v>0.44500059780044837</v>
      </c>
    </row>
    <row r="23" spans="1:44">
      <c r="A23" s="9" t="s">
        <v>68</v>
      </c>
      <c r="B23" s="12" t="s">
        <v>67</v>
      </c>
      <c r="C23" s="7">
        <v>0.72105823612649023</v>
      </c>
      <c r="D23" s="7">
        <v>0.72924463047842958</v>
      </c>
      <c r="E23" s="7">
        <v>1</v>
      </c>
      <c r="F23" s="7" t="e">
        <v>#N/A</v>
      </c>
      <c r="G23" s="7">
        <v>0.9</v>
      </c>
      <c r="H23">
        <v>0.6</v>
      </c>
      <c r="I23">
        <v>0.70099999999999996</v>
      </c>
      <c r="J23">
        <v>0.54600000000000004</v>
      </c>
      <c r="K23">
        <v>0.45</v>
      </c>
      <c r="L23" s="7">
        <v>0.8</v>
      </c>
      <c r="M23" s="7">
        <v>0.73099999999999998</v>
      </c>
      <c r="N23" s="7">
        <v>0.60499999999999998</v>
      </c>
      <c r="O23" s="7">
        <v>0.76524731667182322</v>
      </c>
      <c r="P23" s="7">
        <v>0.69263096496675725</v>
      </c>
      <c r="Q23" s="157">
        <v>4</v>
      </c>
      <c r="R23" s="7" t="e">
        <v>#N/A</v>
      </c>
      <c r="S23" s="7"/>
      <c r="T23" s="7"/>
      <c r="X23">
        <f t="array" ref="X23">IF(ISERROR(C23),"",SUM(IF(ISNUMBER(C$9:C$200),IF(C$9:C$200&gt;C23,1,0),0)))</f>
        <v>21</v>
      </c>
      <c r="Y23">
        <f t="array" ref="Y23">IF(ISERROR(D23),"",SUM(IF(ISNUMBER(D$9:D$200),IF(D$9:D$200&gt;D23,1,0),0)))</f>
        <v>25</v>
      </c>
      <c r="Z23">
        <f t="array" ref="Z23">IF(ISERROR(E23),"",SUM(IF(ISNUMBER(E$9:E$200),IF(E$9:E$200&gt;E23,1,0),0)))</f>
        <v>0</v>
      </c>
      <c r="AA23" t="str">
        <f t="array" ref="AA23">IF(ISERROR(F23),"",SUM(IF(ISNUMBER(F$9:F$200),IF(F$9:F$200&gt;F23,1,0),0)))</f>
        <v/>
      </c>
      <c r="AB23">
        <f t="array" ref="AB23">IF(ISERROR(G23),"",SUM(IF(ISNUMBER(G$9:G$200),IF(G$9:G$200&gt;G23,1,0),0)))</f>
        <v>12</v>
      </c>
      <c r="AC23">
        <f t="array" ref="AC23">IF(ISERROR(H23),"",SUM(IF(ISNUMBER(H$9:H$200),IF(H$9:H$200&gt;H23,1,0),0)))</f>
        <v>28</v>
      </c>
      <c r="AD23">
        <f t="array" ref="AD23">IF(ISERROR(I23),"",SUM(IF(ISNUMBER(I$9:I$200),IF(I$9:I$200&gt;I23,1,0),0)))</f>
        <v>90</v>
      </c>
      <c r="AE23">
        <f t="array" ref="AE23">IF(ISERROR(J23),"",SUM(IF(ISNUMBER(J$9:J$200),IF(J$9:J$200&gt;J23,1,0),0)))</f>
        <v>98</v>
      </c>
      <c r="AF23">
        <f t="array" ref="AF23">IF(ISERROR(K23),"",SUM(IF(ISNUMBER(K$9:K$200),IF(K$9:K$200&gt;K23,1,0),0)))</f>
        <v>79</v>
      </c>
      <c r="AG23">
        <f t="array" ref="AG23">IF(ISERROR(L23),"",SUM(IF(ISNUMBER(L$9:L$200),IF(L$9:L$200&gt;L23,1,0),0)))</f>
        <v>30</v>
      </c>
      <c r="AH23">
        <f t="array" ref="AH23">IF(ISERROR(M23),"",SUM(IF(ISNUMBER(M$9:M$200),IF(M$9:M$200&gt;M23,1,0),0)))</f>
        <v>66</v>
      </c>
      <c r="AI23">
        <f t="array" ref="AI23">IF(ISERROR(N23),"",SUM(IF(ISNUMBER(N$9:N$200),IF(N$9:N$200&gt;N23,1,0),0)))</f>
        <v>121</v>
      </c>
      <c r="AJ23">
        <f t="array" ref="AJ23">IF(ISERROR(O23),"",SUM(IF(ISNUMBER(O$9:O$200),IF(O$9:O$200&gt;O23,1,0),0)))</f>
        <v>25</v>
      </c>
      <c r="AK23">
        <f t="array" ref="AK23">IF(ISERROR(P23),"",SUM(IF(ISNUMBER(P$9:P$200),IF(P$9:P$200&gt;P23,1,0),0)))</f>
        <v>32</v>
      </c>
      <c r="AQ23" s="7" t="e">
        <f>R23</f>
        <v>#N/A</v>
      </c>
      <c r="AR23" s="7">
        <v>0.27576116478549922</v>
      </c>
    </row>
    <row r="24" spans="1:44">
      <c r="A24" s="9" t="s">
        <v>70</v>
      </c>
      <c r="B24" s="12" t="s">
        <v>69</v>
      </c>
      <c r="C24" s="7">
        <v>0.57402792823106552</v>
      </c>
      <c r="D24" s="7">
        <v>0.18812444019791444</v>
      </c>
      <c r="E24" s="7">
        <v>1</v>
      </c>
      <c r="F24" s="7">
        <v>1</v>
      </c>
      <c r="G24" s="7">
        <v>0.72099999999999997</v>
      </c>
      <c r="H24">
        <v>0.1</v>
      </c>
      <c r="I24">
        <v>0.85199999999999998</v>
      </c>
      <c r="J24">
        <v>0.32</v>
      </c>
      <c r="K24">
        <v>0.2</v>
      </c>
      <c r="L24" s="7">
        <v>0.84799999999999998</v>
      </c>
      <c r="M24" s="7">
        <v>0.626</v>
      </c>
      <c r="N24" s="7">
        <v>0.80299999999999994</v>
      </c>
      <c r="O24" s="7">
        <v>0.34533189268999653</v>
      </c>
      <c r="P24" s="7">
        <v>0.31484291475348536</v>
      </c>
      <c r="Q24" s="157">
        <v>3</v>
      </c>
      <c r="R24" s="7">
        <v>0.54144891758724611</v>
      </c>
      <c r="S24" s="7"/>
      <c r="T24" s="7"/>
      <c r="X24">
        <f t="array" ref="X24">IF(ISERROR(C24),"",SUM(IF(ISNUMBER(C$9:C$200),IF(C$9:C$200&gt;C24,1,0),0)))</f>
        <v>75</v>
      </c>
      <c r="Y24">
        <f t="array" ref="Y24">IF(ISERROR(D24),"",SUM(IF(ISNUMBER(D$9:D$200),IF(D$9:D$200&gt;D24,1,0),0)))</f>
        <v>176</v>
      </c>
      <c r="Z24">
        <f t="array" ref="Z24">IF(ISERROR(E24),"",SUM(IF(ISNUMBER(E$9:E$200),IF(E$9:E$200&gt;E24,1,0),0)))</f>
        <v>0</v>
      </c>
      <c r="AA24">
        <f t="array" ref="AA24">IF(ISERROR(F24),"",SUM(IF(ISNUMBER(F$9:F$200),IF(F$9:F$200&gt;F24,1,0),0)))</f>
        <v>0</v>
      </c>
      <c r="AB24">
        <f t="array" ref="AB24">IF(ISERROR(G24),"",SUM(IF(ISNUMBER(G$9:G$200),IF(G$9:G$200&gt;G24,1,0),0)))</f>
        <v>55</v>
      </c>
      <c r="AC24">
        <f t="array" ref="AC24">IF(ISERROR(H24),"",SUM(IF(ISNUMBER(H$9:H$200),IF(H$9:H$200&gt;H24,1,0),0)))</f>
        <v>136</v>
      </c>
      <c r="AD24">
        <f t="array" ref="AD24">IF(ISERROR(I24),"",SUM(IF(ISNUMBER(I$9:I$200),IF(I$9:I$200&gt;I24,1,0),0)))</f>
        <v>28</v>
      </c>
      <c r="AE24">
        <f t="array" ref="AE24">IF(ISERROR(J24),"",SUM(IF(ISNUMBER(J$9:J$200),IF(J$9:J$200&gt;J24,1,0),0)))</f>
        <v>126</v>
      </c>
      <c r="AF24">
        <f t="array" ref="AF24">IF(ISERROR(K24),"",SUM(IF(ISNUMBER(K$9:K$200),IF(K$9:K$200&gt;K24,1,0),0)))</f>
        <v>121</v>
      </c>
      <c r="AG24">
        <f t="array" ref="AG24">IF(ISERROR(L24),"",SUM(IF(ISNUMBER(L$9:L$200),IF(L$9:L$200&gt;L24,1,0),0)))</f>
        <v>17</v>
      </c>
      <c r="AH24">
        <f t="array" ref="AH24">IF(ISERROR(M24),"",SUM(IF(ISNUMBER(M$9:M$200),IF(M$9:M$200&gt;M24,1,0),0)))</f>
        <v>126</v>
      </c>
      <c r="AI24">
        <f t="array" ref="AI24">IF(ISERROR(N24),"",SUM(IF(ISNUMBER(N$9:N$200),IF(N$9:N$200&gt;N24,1,0),0)))</f>
        <v>60</v>
      </c>
      <c r="AJ24">
        <f t="array" ref="AJ24">IF(ISERROR(O24),"",SUM(IF(ISNUMBER(O$9:O$200),IF(O$9:O$200&gt;O24,1,0),0)))</f>
        <v>141</v>
      </c>
      <c r="AK24">
        <f t="array" ref="AK24">IF(ISERROR(P24),"",SUM(IF(ISNUMBER(P$9:P$200),IF(P$9:P$200&gt;P24,1,0),0)))</f>
        <v>151</v>
      </c>
      <c r="AQ24" s="7">
        <f>R24</f>
        <v>0.54144891758724611</v>
      </c>
      <c r="AR24" s="7">
        <v>0.22167282318020834</v>
      </c>
    </row>
    <row r="25" spans="1:44">
      <c r="A25" s="9" t="s">
        <v>72</v>
      </c>
      <c r="B25" s="12" t="s">
        <v>71</v>
      </c>
      <c r="C25" s="7">
        <v>0.65869725262892032</v>
      </c>
      <c r="D25" s="7">
        <v>0.78151216588093297</v>
      </c>
      <c r="E25" s="7">
        <v>1</v>
      </c>
      <c r="F25" s="7">
        <v>0.93556542776713947</v>
      </c>
      <c r="G25" s="7">
        <v>0.92900000000000005</v>
      </c>
      <c r="H25">
        <v>0.7</v>
      </c>
      <c r="I25">
        <v>0.42200000000000004</v>
      </c>
      <c r="J25">
        <v>0.3</v>
      </c>
      <c r="K25">
        <v>0.8</v>
      </c>
      <c r="L25" s="7">
        <v>0.67099999999999993</v>
      </c>
      <c r="M25" s="7">
        <v>0.77900000000000003</v>
      </c>
      <c r="N25" s="7">
        <v>0.875</v>
      </c>
      <c r="O25" s="7">
        <v>0.78412150177998674</v>
      </c>
      <c r="P25" s="7">
        <v>0.77154084320553995</v>
      </c>
      <c r="Q25" s="157">
        <v>5</v>
      </c>
      <c r="R25" s="7">
        <v>0.75105921912625195</v>
      </c>
      <c r="S25" s="7"/>
      <c r="T25" s="7"/>
      <c r="X25">
        <f t="array" ref="X25">IF(ISERROR(C25),"",SUM(IF(ISNUMBER(C$9:C$200),IF(C$9:C$200&gt;C25,1,0),0)))</f>
        <v>46</v>
      </c>
      <c r="Y25">
        <f t="array" ref="Y25">IF(ISERROR(D25),"",SUM(IF(ISNUMBER(D$9:D$200),IF(D$9:D$200&gt;D25,1,0),0)))</f>
        <v>11</v>
      </c>
      <c r="Z25">
        <f t="array" ref="Z25">IF(ISERROR(E25),"",SUM(IF(ISNUMBER(E$9:E$200),IF(E$9:E$200&gt;E25,1,0),0)))</f>
        <v>0</v>
      </c>
      <c r="AA25">
        <f t="array" ref="AA25">IF(ISERROR(F25),"",SUM(IF(ISNUMBER(F$9:F$200),IF(F$9:F$200&gt;F25,1,0),0)))</f>
        <v>27</v>
      </c>
      <c r="AB25">
        <f t="array" ref="AB25">IF(ISERROR(G25),"",SUM(IF(ISNUMBER(G$9:G$200),IF(G$9:G$200&gt;G25,1,0),0)))</f>
        <v>8</v>
      </c>
      <c r="AC25">
        <f t="array" ref="AC25">IF(ISERROR(H25),"",SUM(IF(ISNUMBER(H$9:H$200),IF(H$9:H$200&gt;H25,1,0),0)))</f>
        <v>15</v>
      </c>
      <c r="AD25">
        <f t="array" ref="AD25">IF(ISERROR(I25),"",SUM(IF(ISNUMBER(I$9:I$200),IF(I$9:I$200&gt;I25,1,0),0)))</f>
        <v>138</v>
      </c>
      <c r="AE25">
        <f t="array" ref="AE25">IF(ISERROR(J25),"",SUM(IF(ISNUMBER(J$9:J$200),IF(J$9:J$200&gt;J25,1,0),0)))</f>
        <v>128</v>
      </c>
      <c r="AF25">
        <f t="array" ref="AF25">IF(ISERROR(K25),"",SUM(IF(ISNUMBER(K$9:K$200),IF(K$9:K$200&gt;K25,1,0),0)))</f>
        <v>9</v>
      </c>
      <c r="AG25">
        <f t="array" ref="AG25">IF(ISERROR(L25),"",SUM(IF(ISNUMBER(L$9:L$200),IF(L$9:L$200&gt;L25,1,0),0)))</f>
        <v>57</v>
      </c>
      <c r="AH25">
        <f t="array" ref="AH25">IF(ISERROR(M25),"",SUM(IF(ISNUMBER(M$9:M$200),IF(M$9:M$200&gt;M25,1,0),0)))</f>
        <v>30</v>
      </c>
      <c r="AI25">
        <f t="array" ref="AI25">IF(ISERROR(N25),"",SUM(IF(ISNUMBER(N$9:N$200),IF(N$9:N$200&gt;N25,1,0),0)))</f>
        <v>10</v>
      </c>
      <c r="AJ25">
        <f t="array" ref="AJ25">IF(ISERROR(O25),"",SUM(IF(ISNUMBER(O$9:O$200),IF(O$9:O$200&gt;O25,1,0),0)))</f>
        <v>18</v>
      </c>
      <c r="AK25">
        <f t="array" ref="AK25">IF(ISERROR(P25),"",SUM(IF(ISNUMBER(P$9:P$200),IF(P$9:P$200&gt;P25,1,0),0)))</f>
        <v>20</v>
      </c>
      <c r="AQ25" s="7">
        <f>R25</f>
        <v>0.75105921912625195</v>
      </c>
      <c r="AR25" s="7">
        <v>0.27965127123580241</v>
      </c>
    </row>
    <row r="26" spans="1:44">
      <c r="A26" s="9" t="s">
        <v>74</v>
      </c>
      <c r="B26" s="12" t="s">
        <v>73</v>
      </c>
      <c r="C26" s="7">
        <v>0.51557445001284496</v>
      </c>
      <c r="D26" s="7">
        <v>0.65036447350031268</v>
      </c>
      <c r="E26" s="7">
        <v>0.54488738816806304</v>
      </c>
      <c r="F26" s="7">
        <v>0.16184398710704037</v>
      </c>
      <c r="G26" s="7">
        <v>0.74099999999999999</v>
      </c>
      <c r="H26">
        <v>0.5</v>
      </c>
      <c r="I26">
        <v>0.68299999999999994</v>
      </c>
      <c r="J26">
        <v>0.74900000000000011</v>
      </c>
      <c r="K26">
        <v>0.5</v>
      </c>
      <c r="L26" s="7">
        <v>0.81700000000000006</v>
      </c>
      <c r="M26" s="7">
        <v>0.75599999999999989</v>
      </c>
      <c r="N26" s="7">
        <v>0.71499999999999997</v>
      </c>
      <c r="O26" s="7">
        <v>0.48726139396574314</v>
      </c>
      <c r="P26" s="7">
        <v>0.42431193268545331</v>
      </c>
      <c r="Q26" s="157">
        <v>3</v>
      </c>
      <c r="R26" s="7">
        <v>0.55720239313554254</v>
      </c>
      <c r="S26" s="7"/>
      <c r="T26" s="7"/>
      <c r="X26">
        <f t="array" ref="X26">IF(ISERROR(C26),"",SUM(IF(ISNUMBER(C$9:C$200),IF(C$9:C$200&gt;C26,1,0),0)))</f>
        <v>95</v>
      </c>
      <c r="Y26">
        <f t="array" ref="Y26">IF(ISERROR(D26),"",SUM(IF(ISNUMBER(D$9:D$200),IF(D$9:D$200&gt;D26,1,0),0)))</f>
        <v>54</v>
      </c>
      <c r="Z26">
        <f t="array" ref="Z26">IF(ISERROR(E26),"",SUM(IF(ISNUMBER(E$9:E$200),IF(E$9:E$200&gt;E26,1,0),0)))</f>
        <v>136</v>
      </c>
      <c r="AA26">
        <f t="array" ref="AA26">IF(ISERROR(F26),"",SUM(IF(ISNUMBER(F$9:F$200),IF(F$9:F$200&gt;F26,1,0),0)))</f>
        <v>114</v>
      </c>
      <c r="AB26">
        <f t="array" ref="AB26">IF(ISERROR(G26),"",SUM(IF(ISNUMBER(G$9:G$200),IF(G$9:G$200&gt;G26,1,0),0)))</f>
        <v>45</v>
      </c>
      <c r="AC26">
        <f t="array" ref="AC26">IF(ISERROR(H26),"",SUM(IF(ISNUMBER(H$9:H$200),IF(H$9:H$200&gt;H26,1,0),0)))</f>
        <v>56</v>
      </c>
      <c r="AD26">
        <f t="array" ref="AD26">IF(ISERROR(I26),"",SUM(IF(ISNUMBER(I$9:I$200),IF(I$9:I$200&gt;I26,1,0),0)))</f>
        <v>96</v>
      </c>
      <c r="AE26">
        <f t="array" ref="AE26">IF(ISERROR(J26),"",SUM(IF(ISNUMBER(J$9:J$200),IF(J$9:J$200&gt;J26,1,0),0)))</f>
        <v>54</v>
      </c>
      <c r="AF26">
        <f t="array" ref="AF26">IF(ISERROR(K26),"",SUM(IF(ISNUMBER(K$9:K$200),IF(K$9:K$200&gt;K26,1,0),0)))</f>
        <v>66</v>
      </c>
      <c r="AG26">
        <f t="array" ref="AG26">IF(ISERROR(L26),"",SUM(IF(ISNUMBER(L$9:L$200),IF(L$9:L$200&gt;L26,1,0),0)))</f>
        <v>27</v>
      </c>
      <c r="AH26">
        <f t="array" ref="AH26">IF(ISERROR(M26),"",SUM(IF(ISNUMBER(M$9:M$200),IF(M$9:M$200&gt;M26,1,0),0)))</f>
        <v>45</v>
      </c>
      <c r="AI26">
        <f t="array" ref="AI26">IF(ISERROR(N26),"",SUM(IF(ISNUMBER(N$9:N$200),IF(N$9:N$200&gt;N26,1,0),0)))</f>
        <v>85</v>
      </c>
      <c r="AJ26">
        <f t="array" ref="AJ26">IF(ISERROR(O26),"",SUM(IF(ISNUMBER(O$9:O$200),IF(O$9:O$200&gt;O26,1,0),0)))</f>
        <v>75</v>
      </c>
      <c r="AK26">
        <f t="array" ref="AK26">IF(ISERROR(P26),"",SUM(IF(ISNUMBER(P$9:P$200),IF(P$9:P$200&gt;P26,1,0),0)))</f>
        <v>100</v>
      </c>
      <c r="AQ26" s="7">
        <f>R26</f>
        <v>0.55720239313554254</v>
      </c>
      <c r="AR26" s="7">
        <v>0.31983899484135186</v>
      </c>
    </row>
    <row r="27" spans="1:44">
      <c r="A27" s="9" t="s">
        <v>76</v>
      </c>
      <c r="B27" s="12" t="s">
        <v>75</v>
      </c>
      <c r="C27" s="7">
        <v>0.58943387512790335</v>
      </c>
      <c r="D27" s="7">
        <v>0.56220211950793009</v>
      </c>
      <c r="E27" s="7">
        <v>0.63218193413306834</v>
      </c>
      <c r="F27" s="7">
        <v>9.0210239850640306E-2</v>
      </c>
      <c r="G27" s="7">
        <v>0.42299999999999999</v>
      </c>
      <c r="H27">
        <v>0.5</v>
      </c>
      <c r="I27">
        <v>0.75900000000000001</v>
      </c>
      <c r="J27">
        <v>0.85199999999999998</v>
      </c>
      <c r="K27">
        <v>0.6</v>
      </c>
      <c r="L27" s="7">
        <v>0.47799999999999998</v>
      </c>
      <c r="M27" s="7">
        <v>0.746</v>
      </c>
      <c r="N27" s="7">
        <v>0.56999999999999995</v>
      </c>
      <c r="O27" s="7">
        <v>0.37174555169768758</v>
      </c>
      <c r="P27" s="7">
        <v>0.36381534726382159</v>
      </c>
      <c r="Q27" s="157">
        <v>1</v>
      </c>
      <c r="R27" s="7">
        <v>0.5073448100514516</v>
      </c>
      <c r="S27" s="7"/>
      <c r="T27" s="7"/>
      <c r="X27">
        <f t="array" ref="X27">IF(ISERROR(C27),"",SUM(IF(ISNUMBER(C$9:C$200),IF(C$9:C$200&gt;C27,1,0),0)))</f>
        <v>69</v>
      </c>
      <c r="Y27">
        <f t="array" ref="Y27">IF(ISERROR(D27),"",SUM(IF(ISNUMBER(D$9:D$200),IF(D$9:D$200&gt;D27,1,0),0)))</f>
        <v>74</v>
      </c>
      <c r="Z27">
        <f t="array" ref="Z27">IF(ISERROR(E27),"",SUM(IF(ISNUMBER(E$9:E$200),IF(E$9:E$200&gt;E27,1,0),0)))</f>
        <v>125</v>
      </c>
      <c r="AA27">
        <f t="array" ref="AA27">IF(ISERROR(F27),"",SUM(IF(ISNUMBER(F$9:F$200),IF(F$9:F$200&gt;F27,1,0),0)))</f>
        <v>137</v>
      </c>
      <c r="AB27">
        <f t="array" ref="AB27">IF(ISERROR(G27),"",SUM(IF(ISNUMBER(G$9:G$200),IF(G$9:G$200&gt;G27,1,0),0)))</f>
        <v>123</v>
      </c>
      <c r="AC27">
        <f t="array" ref="AC27">IF(ISERROR(H27),"",SUM(IF(ISNUMBER(H$9:H$200),IF(H$9:H$200&gt;H27,1,0),0)))</f>
        <v>56</v>
      </c>
      <c r="AD27">
        <f t="array" ref="AD27">IF(ISERROR(I27),"",SUM(IF(ISNUMBER(I$9:I$200),IF(I$9:I$200&gt;I27,1,0),0)))</f>
        <v>68</v>
      </c>
      <c r="AE27">
        <f t="array" ref="AE27">IF(ISERROR(J27),"",SUM(IF(ISNUMBER(J$9:J$200),IF(J$9:J$200&gt;J27,1,0),0)))</f>
        <v>21</v>
      </c>
      <c r="AF27">
        <f t="array" ref="AF27">IF(ISERROR(K27),"",SUM(IF(ISNUMBER(K$9:K$200),IF(K$9:K$200&gt;K27,1,0),0)))</f>
        <v>45</v>
      </c>
      <c r="AG27">
        <f t="array" ref="AG27">IF(ISERROR(L27),"",SUM(IF(ISNUMBER(L$9:L$200),IF(L$9:L$200&gt;L27,1,0),0)))</f>
        <v>113</v>
      </c>
      <c r="AH27">
        <f t="array" ref="AH27">IF(ISERROR(M27),"",SUM(IF(ISNUMBER(M$9:M$200),IF(M$9:M$200&gt;M27,1,0),0)))</f>
        <v>52</v>
      </c>
      <c r="AI27">
        <f t="array" ref="AI27">IF(ISERROR(N27),"",SUM(IF(ISNUMBER(N$9:N$200),IF(N$9:N$200&gt;N27,1,0),0)))</f>
        <v>129</v>
      </c>
      <c r="AJ27">
        <f t="array" ref="AJ27">IF(ISERROR(O27),"",SUM(IF(ISNUMBER(O$9:O$200),IF(O$9:O$200&gt;O27,1,0),0)))</f>
        <v>124</v>
      </c>
      <c r="AK27">
        <f t="array" ref="AK27">IF(ISERROR(P27),"",SUM(IF(ISNUMBER(P$9:P$200),IF(P$9:P$200&gt;P27,1,0),0)))</f>
        <v>132</v>
      </c>
      <c r="AQ27" s="7">
        <f>R27</f>
        <v>0.5073448100514516</v>
      </c>
      <c r="AR27" s="7">
        <v>0.48810407320199767</v>
      </c>
    </row>
    <row r="28" spans="1:44">
      <c r="A28" s="9" t="s">
        <v>78</v>
      </c>
      <c r="B28" s="12" t="s">
        <v>77</v>
      </c>
      <c r="C28" s="7">
        <v>0.6384278184942942</v>
      </c>
      <c r="D28" s="7">
        <v>0.37185072440707639</v>
      </c>
      <c r="E28" s="7">
        <v>0.52632525563896548</v>
      </c>
      <c r="F28" s="7">
        <v>9.7578148487542357E-2</v>
      </c>
      <c r="G28" s="7">
        <v>0.60499999999999998</v>
      </c>
      <c r="H28">
        <v>0.3</v>
      </c>
      <c r="I28">
        <v>0.84099999999999997</v>
      </c>
      <c r="J28">
        <v>0.58299999999999996</v>
      </c>
      <c r="K28">
        <v>0.15</v>
      </c>
      <c r="L28" s="7">
        <v>0.85099999999999998</v>
      </c>
      <c r="M28" s="7">
        <v>0.7340000000000001</v>
      </c>
      <c r="N28" s="7">
        <v>0.52</v>
      </c>
      <c r="O28" s="7">
        <v>0.66569721956497607</v>
      </c>
      <c r="P28" s="7">
        <v>0.53242397809566755</v>
      </c>
      <c r="Q28" s="157">
        <v>2</v>
      </c>
      <c r="R28" s="7">
        <v>0.51261835168690395</v>
      </c>
      <c r="S28" s="7"/>
      <c r="T28" s="7"/>
      <c r="X28">
        <f t="array" ref="X28">IF(ISERROR(C28),"",SUM(IF(ISNUMBER(C$9:C$200),IF(C$9:C$200&gt;C28,1,0),0)))</f>
        <v>51</v>
      </c>
      <c r="Y28">
        <f t="array" ref="Y28">IF(ISERROR(D28),"",SUM(IF(ISNUMBER(D$9:D$200),IF(D$9:D$200&gt;D28,1,0),0)))</f>
        <v>130</v>
      </c>
      <c r="Z28">
        <f t="array" ref="Z28">IF(ISERROR(E28),"",SUM(IF(ISNUMBER(E$9:E$200),IF(E$9:E$200&gt;E28,1,0),0)))</f>
        <v>138</v>
      </c>
      <c r="AA28">
        <f t="array" ref="AA28">IF(ISERROR(F28),"",SUM(IF(ISNUMBER(F$9:F$200),IF(F$9:F$200&gt;F28,1,0),0)))</f>
        <v>134</v>
      </c>
      <c r="AB28">
        <f t="array" ref="AB28">IF(ISERROR(G28),"",SUM(IF(ISNUMBER(G$9:G$200),IF(G$9:G$200&gt;G28,1,0),0)))</f>
        <v>95</v>
      </c>
      <c r="AC28">
        <f t="array" ref="AC28">IF(ISERROR(H28),"",SUM(IF(ISNUMBER(H$9:H$200),IF(H$9:H$200&gt;H28,1,0),0)))</f>
        <v>106</v>
      </c>
      <c r="AD28">
        <f t="array" ref="AD28">IF(ISERROR(I28),"",SUM(IF(ISNUMBER(I$9:I$200),IF(I$9:I$200&gt;I28,1,0),0)))</f>
        <v>33</v>
      </c>
      <c r="AE28">
        <f t="array" ref="AE28">IF(ISERROR(J28),"",SUM(IF(ISNUMBER(J$9:J$200),IF(J$9:J$200&gt;J28,1,0),0)))</f>
        <v>90</v>
      </c>
      <c r="AF28">
        <f t="array" ref="AF28">IF(ISERROR(K28),"",SUM(IF(ISNUMBER(K$9:K$200),IF(K$9:K$200&gt;K28,1,0),0)))</f>
        <v>128</v>
      </c>
      <c r="AG28">
        <f t="array" ref="AG28">IF(ISERROR(L28),"",SUM(IF(ISNUMBER(L$9:L$200),IF(L$9:L$200&gt;L28,1,0),0)))</f>
        <v>16</v>
      </c>
      <c r="AH28">
        <f t="array" ref="AH28">IF(ISERROR(M28),"",SUM(IF(ISNUMBER(M$9:M$200),IF(M$9:M$200&gt;M28,1,0),0)))</f>
        <v>61</v>
      </c>
      <c r="AI28">
        <f t="array" ref="AI28">IF(ISERROR(N28),"",SUM(IF(ISNUMBER(N$9:N$200),IF(N$9:N$200&gt;N28,1,0),0)))</f>
        <v>135</v>
      </c>
      <c r="AJ28">
        <f t="array" ref="AJ28">IF(ISERROR(O28),"",SUM(IF(ISNUMBER(O$9:O$200),IF(O$9:O$200&gt;O28,1,0),0)))</f>
        <v>40</v>
      </c>
      <c r="AK28">
        <f t="array" ref="AK28">IF(ISERROR(P28),"",SUM(IF(ISNUMBER(P$9:P$200),IF(P$9:P$200&gt;P28,1,0),0)))</f>
        <v>70</v>
      </c>
      <c r="AQ28" s="7">
        <f>R28</f>
        <v>0.51261835168690395</v>
      </c>
      <c r="AR28" s="7">
        <v>0.39967330731097633</v>
      </c>
    </row>
    <row r="29" spans="1:44">
      <c r="A29" s="9" t="s">
        <v>427</v>
      </c>
      <c r="B29" s="12" t="s">
        <v>79</v>
      </c>
      <c r="C29" s="7">
        <v>0.33371639625385263</v>
      </c>
      <c r="D29" s="7">
        <v>0.48315196702256946</v>
      </c>
      <c r="E29" s="7">
        <v>0.81336380436891631</v>
      </c>
      <c r="F29" s="7">
        <v>0.58033364498005169</v>
      </c>
      <c r="G29" s="7">
        <v>0.57299999999999995</v>
      </c>
      <c r="H29">
        <v>0.5</v>
      </c>
      <c r="I29">
        <v>0.84299999999999997</v>
      </c>
      <c r="J29">
        <v>0.67500000000000004</v>
      </c>
      <c r="K29">
        <v>0.15</v>
      </c>
      <c r="L29" s="7">
        <v>0.39399999999999996</v>
      </c>
      <c r="M29" s="7">
        <v>0.63200000000000001</v>
      </c>
      <c r="N29" s="7">
        <v>0.76900000000000002</v>
      </c>
      <c r="O29" s="7">
        <v>0.35985442289813441</v>
      </c>
      <c r="P29" s="7">
        <v>0.25783711359891293</v>
      </c>
      <c r="Q29" s="157">
        <v>2</v>
      </c>
      <c r="R29" s="7">
        <v>0.49836574469379785</v>
      </c>
      <c r="S29" s="7"/>
      <c r="T29" s="7"/>
      <c r="X29">
        <f t="array" ref="X29">IF(ISERROR(C29),"",SUM(IF(ISNUMBER(C$9:C$200),IF(C$9:C$200&gt;C29,1,0),0)))</f>
        <v>150</v>
      </c>
      <c r="Y29">
        <f t="array" ref="Y29">IF(ISERROR(D29),"",SUM(IF(ISNUMBER(D$9:D$200),IF(D$9:D$200&gt;D29,1,0),0)))</f>
        <v>97</v>
      </c>
      <c r="Z29">
        <f t="array" ref="Z29">IF(ISERROR(E29),"",SUM(IF(ISNUMBER(E$9:E$200),IF(E$9:E$200&gt;E29,1,0),0)))</f>
        <v>107</v>
      </c>
      <c r="AA29">
        <f t="array" ref="AA29">IF(ISERROR(F29),"",SUM(IF(ISNUMBER(F$9:F$200),IF(F$9:F$200&gt;F29,1,0),0)))</f>
        <v>58</v>
      </c>
      <c r="AB29">
        <f t="array" ref="AB29">IF(ISERROR(G29),"",SUM(IF(ISNUMBER(G$9:G$200),IF(G$9:G$200&gt;G29,1,0),0)))</f>
        <v>102</v>
      </c>
      <c r="AC29">
        <f t="array" ref="AC29">IF(ISERROR(H29),"",SUM(IF(ISNUMBER(H$9:H$200),IF(H$9:H$200&gt;H29,1,0),0)))</f>
        <v>56</v>
      </c>
      <c r="AD29">
        <f t="array" ref="AD29">IF(ISERROR(I29),"",SUM(IF(ISNUMBER(I$9:I$200),IF(I$9:I$200&gt;I29,1,0),0)))</f>
        <v>32</v>
      </c>
      <c r="AE29">
        <f t="array" ref="AE29">IF(ISERROR(J29),"",SUM(IF(ISNUMBER(J$9:J$200),IF(J$9:J$200&gt;J29,1,0),0)))</f>
        <v>69</v>
      </c>
      <c r="AF29">
        <f t="array" ref="AF29">IF(ISERROR(K29),"",SUM(IF(ISNUMBER(K$9:K$200),IF(K$9:K$200&gt;K29,1,0),0)))</f>
        <v>128</v>
      </c>
      <c r="AG29">
        <f t="array" ref="AG29">IF(ISERROR(L29),"",SUM(IF(ISNUMBER(L$9:L$200),IF(L$9:L$200&gt;L29,1,0),0)))</f>
        <v>133</v>
      </c>
      <c r="AH29">
        <f t="array" ref="AH29">IF(ISERROR(M29),"",SUM(IF(ISNUMBER(M$9:M$200),IF(M$9:M$200&gt;M29,1,0),0)))</f>
        <v>122</v>
      </c>
      <c r="AI29">
        <f t="array" ref="AI29">IF(ISERROR(N29),"",SUM(IF(ISNUMBER(N$9:N$200),IF(N$9:N$200&gt;N29,1,0),0)))</f>
        <v>69</v>
      </c>
      <c r="AJ29">
        <f t="array" ref="AJ29">IF(ISERROR(O29),"",SUM(IF(ISNUMBER(O$9:O$200),IF(O$9:O$200&gt;O29,1,0),0)))</f>
        <v>132</v>
      </c>
      <c r="AK29">
        <f t="array" ref="AK29">IF(ISERROR(P29),"",SUM(IF(ISNUMBER(P$9:P$200),IF(P$9:P$200&gt;P29,1,0),0)))</f>
        <v>170</v>
      </c>
      <c r="AQ29" s="7">
        <f>R29</f>
        <v>0.49836574469379785</v>
      </c>
      <c r="AR29" s="7">
        <v>0.34236541011543026</v>
      </c>
    </row>
    <row r="30" spans="1:44">
      <c r="A30" s="9" t="s">
        <v>444</v>
      </c>
      <c r="B30" s="12" t="s">
        <v>80</v>
      </c>
      <c r="C30" s="7">
        <v>0.38450646037386621</v>
      </c>
      <c r="D30" s="7">
        <v>0.49027402246687862</v>
      </c>
      <c r="E30" s="7">
        <v>0.97046842455181348</v>
      </c>
      <c r="F30" s="7">
        <v>0.53390345845327347</v>
      </c>
      <c r="G30" s="7">
        <v>0.61299999999999999</v>
      </c>
      <c r="H30">
        <v>0.6</v>
      </c>
      <c r="I30">
        <v>0.83200000000000007</v>
      </c>
      <c r="J30">
        <v>0.28800000000000003</v>
      </c>
      <c r="K30">
        <v>0.7</v>
      </c>
      <c r="L30" s="7">
        <v>0.61199999999999999</v>
      </c>
      <c r="M30" s="7">
        <v>0.747</v>
      </c>
      <c r="N30" s="7">
        <v>0.80799999999999994</v>
      </c>
      <c r="O30" s="7">
        <v>0.43960164189407697</v>
      </c>
      <c r="P30" s="7">
        <v>0.42294502228207775</v>
      </c>
      <c r="Q30" s="157">
        <v>2</v>
      </c>
      <c r="R30" s="7">
        <v>0.56822128177460796</v>
      </c>
      <c r="S30" s="7"/>
      <c r="T30" s="7"/>
      <c r="X30">
        <f t="array" ref="X30">IF(ISERROR(C30),"",SUM(IF(ISNUMBER(C$9:C$200),IF(C$9:C$200&gt;C30,1,0),0)))</f>
        <v>138</v>
      </c>
      <c r="Y30">
        <f t="array" ref="Y30">IF(ISERROR(D30),"",SUM(IF(ISNUMBER(D$9:D$200),IF(D$9:D$200&gt;D30,1,0),0)))</f>
        <v>91</v>
      </c>
      <c r="Z30">
        <f t="array" ref="Z30">IF(ISERROR(E30),"",SUM(IF(ISNUMBER(E$9:E$200),IF(E$9:E$200&gt;E30,1,0),0)))</f>
        <v>88</v>
      </c>
      <c r="AA30">
        <f t="array" ref="AA30">IF(ISERROR(F30),"",SUM(IF(ISNUMBER(F$9:F$200),IF(F$9:F$200&gt;F30,1,0),0)))</f>
        <v>64</v>
      </c>
      <c r="AB30">
        <f t="array" ref="AB30">IF(ISERROR(G30),"",SUM(IF(ISNUMBER(G$9:G$200),IF(G$9:G$200&gt;G30,1,0),0)))</f>
        <v>94</v>
      </c>
      <c r="AC30">
        <f t="array" ref="AC30">IF(ISERROR(H30),"",SUM(IF(ISNUMBER(H$9:H$200),IF(H$9:H$200&gt;H30,1,0),0)))</f>
        <v>28</v>
      </c>
      <c r="AD30">
        <f t="array" ref="AD30">IF(ISERROR(I30),"",SUM(IF(ISNUMBER(I$9:I$200),IF(I$9:I$200&gt;I30,1,0),0)))</f>
        <v>38</v>
      </c>
      <c r="AE30">
        <f t="array" ref="AE30">IF(ISERROR(J30),"",SUM(IF(ISNUMBER(J$9:J$200),IF(J$9:J$200&gt;J30,1,0),0)))</f>
        <v>130</v>
      </c>
      <c r="AF30">
        <f t="array" ref="AF30">IF(ISERROR(K30),"",SUM(IF(ISNUMBER(K$9:K$200),IF(K$9:K$200&gt;K30,1,0),0)))</f>
        <v>26</v>
      </c>
      <c r="AG30">
        <f t="array" ref="AG30">IF(ISERROR(L30),"",SUM(IF(ISNUMBER(L$9:L$200),IF(L$9:L$200&gt;L30,1,0),0)))</f>
        <v>73</v>
      </c>
      <c r="AH30">
        <f t="array" ref="AH30">IF(ISERROR(M30),"",SUM(IF(ISNUMBER(M$9:M$200),IF(M$9:M$200&gt;M30,1,0),0)))</f>
        <v>51</v>
      </c>
      <c r="AI30">
        <f t="array" ref="AI30">IF(ISERROR(N30),"",SUM(IF(ISNUMBER(N$9:N$200),IF(N$9:N$200&gt;N30,1,0),0)))</f>
        <v>57</v>
      </c>
      <c r="AJ30">
        <f t="array" ref="AJ30">IF(ISERROR(O30),"",SUM(IF(ISNUMBER(O$9:O$200),IF(O$9:O$200&gt;O30,1,0),0)))</f>
        <v>94</v>
      </c>
      <c r="AK30">
        <f t="array" ref="AK30">IF(ISERROR(P30),"",SUM(IF(ISNUMBER(P$9:P$200),IF(P$9:P$200&gt;P30,1,0),0)))</f>
        <v>101</v>
      </c>
      <c r="AQ30" s="7">
        <f>R30</f>
        <v>0.56822128177460796</v>
      </c>
      <c r="AR30" s="7">
        <v>0.24613732467262425</v>
      </c>
    </row>
    <row r="31" spans="1:44">
      <c r="A31" s="9" t="s">
        <v>83</v>
      </c>
      <c r="B31" s="12" t="s">
        <v>82</v>
      </c>
      <c r="C31" s="7">
        <v>0.6831419924821317</v>
      </c>
      <c r="D31" s="7">
        <v>0.58269438950230656</v>
      </c>
      <c r="E31" s="7">
        <v>1</v>
      </c>
      <c r="F31" s="7">
        <v>0.11691786837784947</v>
      </c>
      <c r="G31" s="7">
        <v>0.70499999999999996</v>
      </c>
      <c r="H31">
        <v>0.7</v>
      </c>
      <c r="I31">
        <v>0.74099999999999999</v>
      </c>
      <c r="J31">
        <v>0.67099999999999993</v>
      </c>
      <c r="K31">
        <v>0.8</v>
      </c>
      <c r="L31" s="7">
        <v>0.70799999999999996</v>
      </c>
      <c r="M31" s="7">
        <v>0.68799999999999994</v>
      </c>
      <c r="N31" s="7">
        <v>0.7390000000000001</v>
      </c>
      <c r="O31" s="7">
        <v>0.66974029817083713</v>
      </c>
      <c r="P31" s="7">
        <v>0.62684839949154958</v>
      </c>
      <c r="Q31" s="157">
        <v>3</v>
      </c>
      <c r="R31" s="7">
        <v>0.64134669480246742</v>
      </c>
      <c r="S31" s="7"/>
      <c r="T31" s="7"/>
      <c r="X31">
        <f t="array" ref="X31">IF(ISERROR(C31),"",SUM(IF(ISNUMBER(C$9:C$200),IF(C$9:C$200&gt;C31,1,0),0)))</f>
        <v>34</v>
      </c>
      <c r="Y31">
        <f t="array" ref="Y31">IF(ISERROR(D31),"",SUM(IF(ISNUMBER(D$9:D$200),IF(D$9:D$200&gt;D31,1,0),0)))</f>
        <v>72</v>
      </c>
      <c r="Z31">
        <f t="array" ref="Z31">IF(ISERROR(E31),"",SUM(IF(ISNUMBER(E$9:E$200),IF(E$9:E$200&gt;E31,1,0),0)))</f>
        <v>0</v>
      </c>
      <c r="AA31">
        <f t="array" ref="AA31">IF(ISERROR(F31),"",SUM(IF(ISNUMBER(F$9:F$200),IF(F$9:F$200&gt;F31,1,0),0)))</f>
        <v>128</v>
      </c>
      <c r="AB31">
        <f t="array" ref="AB31">IF(ISERROR(G31),"",SUM(IF(ISNUMBER(G$9:G$200),IF(G$9:G$200&gt;G31,1,0),0)))</f>
        <v>59</v>
      </c>
      <c r="AC31">
        <f t="array" ref="AC31">IF(ISERROR(H31),"",SUM(IF(ISNUMBER(H$9:H$200),IF(H$9:H$200&gt;H31,1,0),0)))</f>
        <v>15</v>
      </c>
      <c r="AD31">
        <f t="array" ref="AD31">IF(ISERROR(I31),"",SUM(IF(ISNUMBER(I$9:I$200),IF(I$9:I$200&gt;I31,1,0),0)))</f>
        <v>76</v>
      </c>
      <c r="AE31">
        <f t="array" ref="AE31">IF(ISERROR(J31),"",SUM(IF(ISNUMBER(J$9:J$200),IF(J$9:J$200&gt;J31,1,0),0)))</f>
        <v>71</v>
      </c>
      <c r="AF31">
        <f t="array" ref="AF31">IF(ISERROR(K31),"",SUM(IF(ISNUMBER(K$9:K$200),IF(K$9:K$200&gt;K31,1,0),0)))</f>
        <v>9</v>
      </c>
      <c r="AG31">
        <f t="array" ref="AG31">IF(ISERROR(L31),"",SUM(IF(ISNUMBER(L$9:L$200),IF(L$9:L$200&gt;L31,1,0),0)))</f>
        <v>47</v>
      </c>
      <c r="AH31">
        <f t="array" ref="AH31">IF(ISERROR(M31),"",SUM(IF(ISNUMBER(M$9:M$200),IF(M$9:M$200&gt;M31,1,0),0)))</f>
        <v>98</v>
      </c>
      <c r="AI31">
        <f t="array" ref="AI31">IF(ISERROR(N31),"",SUM(IF(ISNUMBER(N$9:N$200),IF(N$9:N$200&gt;N31,1,0),0)))</f>
        <v>76</v>
      </c>
      <c r="AJ31">
        <f t="array" ref="AJ31">IF(ISERROR(O31),"",SUM(IF(ISNUMBER(O$9:O$200),IF(O$9:O$200&gt;O31,1,0),0)))</f>
        <v>39</v>
      </c>
      <c r="AK31">
        <f t="array" ref="AK31">IF(ISERROR(P31),"",SUM(IF(ISNUMBER(P$9:P$200),IF(P$9:P$200&gt;P31,1,0),0)))</f>
        <v>54</v>
      </c>
      <c r="AQ31" s="7">
        <f>R31</f>
        <v>0.64134669480246742</v>
      </c>
      <c r="AR31" s="7">
        <v>0.44664467466519486</v>
      </c>
    </row>
    <row r="32" spans="1:44">
      <c r="A32" s="9" t="s">
        <v>85</v>
      </c>
      <c r="B32" s="12" t="s">
        <v>84</v>
      </c>
      <c r="C32" s="7">
        <v>0.55817375829337224</v>
      </c>
      <c r="D32" s="7">
        <v>0.6026897853279003</v>
      </c>
      <c r="E32" s="7">
        <v>1</v>
      </c>
      <c r="F32" s="7">
        <v>0.54206433127246745</v>
      </c>
      <c r="G32" s="7">
        <v>0.54500000000000004</v>
      </c>
      <c r="H32">
        <v>0.5</v>
      </c>
      <c r="I32">
        <v>0.68400000000000005</v>
      </c>
      <c r="J32">
        <v>0.503</v>
      </c>
      <c r="K32">
        <v>0.45</v>
      </c>
      <c r="L32" s="7">
        <v>0.57499999999999996</v>
      </c>
      <c r="M32" s="7">
        <v>0.75800000000000001</v>
      </c>
      <c r="N32" s="7">
        <v>0.69200000000000006</v>
      </c>
      <c r="O32" s="7">
        <v>0.4871047738451777</v>
      </c>
      <c r="P32" s="7">
        <v>0.46397164435349403</v>
      </c>
      <c r="Q32" s="157">
        <v>3</v>
      </c>
      <c r="R32" s="7">
        <v>0.58008762930924118</v>
      </c>
      <c r="S32" s="7"/>
      <c r="T32" s="7"/>
      <c r="X32">
        <f t="array" ref="X32">IF(ISERROR(C32),"",SUM(IF(ISNUMBER(C$9:C$200),IF(C$9:C$200&gt;C32,1,0),0)))</f>
        <v>80</v>
      </c>
      <c r="Y32">
        <f t="array" ref="Y32">IF(ISERROR(D32),"",SUM(IF(ISNUMBER(D$9:D$200),IF(D$9:D$200&gt;D32,1,0),0)))</f>
        <v>65</v>
      </c>
      <c r="Z32">
        <f t="array" ref="Z32">IF(ISERROR(E32),"",SUM(IF(ISNUMBER(E$9:E$200),IF(E$9:E$200&gt;E32,1,0),0)))</f>
        <v>0</v>
      </c>
      <c r="AA32">
        <f t="array" ref="AA32">IF(ISERROR(F32),"",SUM(IF(ISNUMBER(F$9:F$200),IF(F$9:F$200&gt;F32,1,0),0)))</f>
        <v>62</v>
      </c>
      <c r="AB32">
        <f t="array" ref="AB32">IF(ISERROR(G32),"",SUM(IF(ISNUMBER(G$9:G$200),IF(G$9:G$200&gt;G32,1,0),0)))</f>
        <v>107</v>
      </c>
      <c r="AC32">
        <f t="array" ref="AC32">IF(ISERROR(H32),"",SUM(IF(ISNUMBER(H$9:H$200),IF(H$9:H$200&gt;H32,1,0),0)))</f>
        <v>56</v>
      </c>
      <c r="AD32">
        <f t="array" ref="AD32">IF(ISERROR(I32),"",SUM(IF(ISNUMBER(I$9:I$200),IF(I$9:I$200&gt;I32,1,0),0)))</f>
        <v>95</v>
      </c>
      <c r="AE32">
        <f t="array" ref="AE32">IF(ISERROR(J32),"",SUM(IF(ISNUMBER(J$9:J$200),IF(J$9:J$200&gt;J32,1,0),0)))</f>
        <v>105</v>
      </c>
      <c r="AF32">
        <f t="array" ref="AF32">IF(ISERROR(K32),"",SUM(IF(ISNUMBER(K$9:K$200),IF(K$9:K$200&gt;K32,1,0),0)))</f>
        <v>79</v>
      </c>
      <c r="AG32">
        <f t="array" ref="AG32">IF(ISERROR(L32),"",SUM(IF(ISNUMBER(L$9:L$200),IF(L$9:L$200&gt;L32,1,0),0)))</f>
        <v>87</v>
      </c>
      <c r="AH32">
        <f t="array" ref="AH32">IF(ISERROR(M32),"",SUM(IF(ISNUMBER(M$9:M$200),IF(M$9:M$200&gt;M32,1,0),0)))</f>
        <v>43</v>
      </c>
      <c r="AI32">
        <f t="array" ref="AI32">IF(ISERROR(N32),"",SUM(IF(ISNUMBER(N$9:N$200),IF(N$9:N$200&gt;N32,1,0),0)))</f>
        <v>98</v>
      </c>
      <c r="AJ32">
        <f t="array" ref="AJ32">IF(ISERROR(O32),"",SUM(IF(ISNUMBER(O$9:O$200),IF(O$9:O$200&gt;O32,1,0),0)))</f>
        <v>76</v>
      </c>
      <c r="AK32">
        <f t="array" ref="AK32">IF(ISERROR(P32),"",SUM(IF(ISNUMBER(P$9:P$200),IF(P$9:P$200&gt;P32,1,0),0)))</f>
        <v>91</v>
      </c>
      <c r="AQ32" s="7">
        <f>R32</f>
        <v>0.58008762930924118</v>
      </c>
      <c r="AR32" s="7">
        <v>0.28948788747068327</v>
      </c>
    </row>
    <row r="33" spans="1:44">
      <c r="A33" s="9" t="s">
        <v>87</v>
      </c>
      <c r="B33" s="12" t="s">
        <v>86</v>
      </c>
      <c r="C33" s="7">
        <v>0.77261844364328935</v>
      </c>
      <c r="D33" s="7">
        <v>0.34028833905255185</v>
      </c>
      <c r="E33" s="7">
        <v>1</v>
      </c>
      <c r="F33" s="7">
        <v>0.24741060994524691</v>
      </c>
      <c r="G33" s="7" t="e">
        <v>#N/A</v>
      </c>
      <c r="H33" t="e">
        <v>#N/A</v>
      </c>
      <c r="I33" t="e">
        <v>#N/A</v>
      </c>
      <c r="J33" t="e">
        <v>#N/A</v>
      </c>
      <c r="K33" t="e">
        <v>#N/A</v>
      </c>
      <c r="L33" s="7" t="e">
        <v>#N/A</v>
      </c>
      <c r="M33" s="7" t="e">
        <v>#N/A</v>
      </c>
      <c r="N33" s="7" t="e">
        <v>#N/A</v>
      </c>
      <c r="O33" s="7">
        <v>0.68930433276134628</v>
      </c>
      <c r="P33" s="7">
        <v>0.65690093413613726</v>
      </c>
      <c r="Q33" s="157">
        <v>4</v>
      </c>
      <c r="R33" s="7" t="e">
        <v>#N/A</v>
      </c>
      <c r="S33" s="7"/>
      <c r="T33" s="7"/>
      <c r="X33">
        <f t="array" ref="X33">IF(ISERROR(C33),"",SUM(IF(ISNUMBER(C$9:C$200),IF(C$9:C$200&gt;C33,1,0),0)))</f>
        <v>9</v>
      </c>
      <c r="Y33">
        <f t="array" ref="Y33">IF(ISERROR(D33),"",SUM(IF(ISNUMBER(D$9:D$200),IF(D$9:D$200&gt;D33,1,0),0)))</f>
        <v>135</v>
      </c>
      <c r="Z33">
        <f t="array" ref="Z33">IF(ISERROR(E33),"",SUM(IF(ISNUMBER(E$9:E$200),IF(E$9:E$200&gt;E33,1,0),0)))</f>
        <v>0</v>
      </c>
      <c r="AA33">
        <f t="array" ref="AA33">IF(ISERROR(F33),"",SUM(IF(ISNUMBER(F$9:F$200),IF(F$9:F$200&gt;F33,1,0),0)))</f>
        <v>98</v>
      </c>
      <c r="AB33" t="str">
        <f t="array" ref="AB33">IF(ISERROR(G33),"",SUM(IF(ISNUMBER(G$9:G$200),IF(G$9:G$200&gt;G33,1,0),0)))</f>
        <v/>
      </c>
      <c r="AC33" t="str">
        <f t="array" ref="AC33">IF(ISERROR(H33),"",SUM(IF(ISNUMBER(H$9:H$200),IF(H$9:H$200&gt;H33,1,0),0)))</f>
        <v/>
      </c>
      <c r="AD33" t="str">
        <f t="array" ref="AD33">IF(ISERROR(I33),"",SUM(IF(ISNUMBER(I$9:I$200),IF(I$9:I$200&gt;I33,1,0),0)))</f>
        <v/>
      </c>
      <c r="AE33" t="str">
        <f t="array" ref="AE33">IF(ISERROR(J33),"",SUM(IF(ISNUMBER(J$9:J$200),IF(J$9:J$200&gt;J33,1,0),0)))</f>
        <v/>
      </c>
      <c r="AF33" t="str">
        <f t="array" ref="AF33">IF(ISERROR(K33),"",SUM(IF(ISNUMBER(K$9:K$200),IF(K$9:K$200&gt;K33,1,0),0)))</f>
        <v/>
      </c>
      <c r="AG33" t="str">
        <f t="array" ref="AG33">IF(ISERROR(L33),"",SUM(IF(ISNUMBER(L$9:L$200),IF(L$9:L$200&gt;L33,1,0),0)))</f>
        <v/>
      </c>
      <c r="AH33" t="str">
        <f t="array" ref="AH33">IF(ISERROR(M33),"",SUM(IF(ISNUMBER(M$9:M$200),IF(M$9:M$200&gt;M33,1,0),0)))</f>
        <v/>
      </c>
      <c r="AI33" t="str">
        <f t="array" ref="AI33">IF(ISERROR(N33),"",SUM(IF(ISNUMBER(N$9:N$200),IF(N$9:N$200&gt;N33,1,0),0)))</f>
        <v/>
      </c>
      <c r="AJ33">
        <f t="array" ref="AJ33">IF(ISERROR(O33),"",SUM(IF(ISNUMBER(O$9:O$200),IF(O$9:O$200&gt;O33,1,0),0)))</f>
        <v>37</v>
      </c>
      <c r="AK33">
        <f t="array" ref="AK33">IF(ISERROR(P33),"",SUM(IF(ISNUMBER(P$9:P$200),IF(P$9:P$200&gt;P33,1,0),0)))</f>
        <v>44</v>
      </c>
      <c r="AQ33" s="7" t="e">
        <f>R33</f>
        <v>#N/A</v>
      </c>
      <c r="AR33" s="7">
        <v>0.22579498326095759</v>
      </c>
    </row>
    <row r="34" spans="1:44">
      <c r="A34" s="9" t="s">
        <v>89</v>
      </c>
      <c r="B34" s="12" t="s">
        <v>88</v>
      </c>
      <c r="C34" s="7">
        <v>0.59510475152586972</v>
      </c>
      <c r="D34" s="7">
        <v>0.60855462516344927</v>
      </c>
      <c r="E34" s="7">
        <v>1</v>
      </c>
      <c r="F34" s="7">
        <v>0.75813667363395754</v>
      </c>
      <c r="G34" s="7">
        <v>0.77800000000000002</v>
      </c>
      <c r="H34">
        <v>0.6</v>
      </c>
      <c r="I34">
        <v>0.86299999999999999</v>
      </c>
      <c r="J34">
        <v>0.48299999999999998</v>
      </c>
      <c r="K34">
        <v>0.5</v>
      </c>
      <c r="L34" s="7">
        <v>0.78099999999999992</v>
      </c>
      <c r="M34" s="7">
        <v>0.69499999999999995</v>
      </c>
      <c r="N34" s="7">
        <v>0.87400000000000011</v>
      </c>
      <c r="O34" s="7">
        <v>0.47710215103261361</v>
      </c>
      <c r="P34" s="7">
        <v>0.49103673286092719</v>
      </c>
      <c r="Q34" s="157">
        <v>3</v>
      </c>
      <c r="R34" s="7">
        <v>0.65572379342168174</v>
      </c>
      <c r="S34" s="7"/>
      <c r="T34" s="7"/>
      <c r="X34">
        <f t="array" ref="X34">IF(ISERROR(C34),"",SUM(IF(ISNUMBER(C$9:C$200),IF(C$9:C$200&gt;C34,1,0),0)))</f>
        <v>67</v>
      </c>
      <c r="Y34">
        <f t="array" ref="Y34">IF(ISERROR(D34),"",SUM(IF(ISNUMBER(D$9:D$200),IF(D$9:D$200&gt;D34,1,0),0)))</f>
        <v>63</v>
      </c>
      <c r="Z34">
        <f t="array" ref="Z34">IF(ISERROR(E34),"",SUM(IF(ISNUMBER(E$9:E$200),IF(E$9:E$200&gt;E34,1,0),0)))</f>
        <v>0</v>
      </c>
      <c r="AA34">
        <f t="array" ref="AA34">IF(ISERROR(F34),"",SUM(IF(ISNUMBER(F$9:F$200),IF(F$9:F$200&gt;F34,1,0),0)))</f>
        <v>43</v>
      </c>
      <c r="AB34">
        <f t="array" ref="AB34">IF(ISERROR(G34),"",SUM(IF(ISNUMBER(G$9:G$200),IF(G$9:G$200&gt;G34,1,0),0)))</f>
        <v>35</v>
      </c>
      <c r="AC34">
        <f t="array" ref="AC34">IF(ISERROR(H34),"",SUM(IF(ISNUMBER(H$9:H$200),IF(H$9:H$200&gt;H34,1,0),0)))</f>
        <v>28</v>
      </c>
      <c r="AD34">
        <f t="array" ref="AD34">IF(ISERROR(I34),"",SUM(IF(ISNUMBER(I$9:I$200),IF(I$9:I$200&gt;I34,1,0),0)))</f>
        <v>25</v>
      </c>
      <c r="AE34">
        <f t="array" ref="AE34">IF(ISERROR(J34),"",SUM(IF(ISNUMBER(J$9:J$200),IF(J$9:J$200&gt;J34,1,0),0)))</f>
        <v>108</v>
      </c>
      <c r="AF34">
        <f t="array" ref="AF34">IF(ISERROR(K34),"",SUM(IF(ISNUMBER(K$9:K$200),IF(K$9:K$200&gt;K34,1,0),0)))</f>
        <v>66</v>
      </c>
      <c r="AG34">
        <f t="array" ref="AG34">IF(ISERROR(L34),"",SUM(IF(ISNUMBER(L$9:L$200),IF(L$9:L$200&gt;L34,1,0),0)))</f>
        <v>35</v>
      </c>
      <c r="AH34">
        <f t="array" ref="AH34">IF(ISERROR(M34),"",SUM(IF(ISNUMBER(M$9:M$200),IF(M$9:M$200&gt;M34,1,0),0)))</f>
        <v>96</v>
      </c>
      <c r="AI34">
        <f t="array" ref="AI34">IF(ISERROR(N34),"",SUM(IF(ISNUMBER(N$9:N$200),IF(N$9:N$200&gt;N34,1,0),0)))</f>
        <v>31</v>
      </c>
      <c r="AJ34">
        <f t="array" ref="AJ34">IF(ISERROR(O34),"",SUM(IF(ISNUMBER(O$9:O$200),IF(O$9:O$200&gt;O34,1,0),0)))</f>
        <v>80</v>
      </c>
      <c r="AK34">
        <f t="array" ref="AK34">IF(ISERROR(P34),"",SUM(IF(ISNUMBER(P$9:P$200),IF(P$9:P$200&gt;P34,1,0),0)))</f>
        <v>82</v>
      </c>
      <c r="AQ34" s="7">
        <f>R34</f>
        <v>0.65572379342168174</v>
      </c>
      <c r="AR34" s="7">
        <v>0.2305424583946801</v>
      </c>
    </row>
    <row r="35" spans="1:44">
      <c r="A35" s="9" t="s">
        <v>91</v>
      </c>
      <c r="B35" s="12" t="s">
        <v>90</v>
      </c>
      <c r="C35" s="7">
        <v>0.47673783744369153</v>
      </c>
      <c r="D35" s="7">
        <v>0.44943049943087165</v>
      </c>
      <c r="E35" s="7">
        <v>0.23495768624756555</v>
      </c>
      <c r="F35" s="7">
        <v>4.9149197131980217E-2</v>
      </c>
      <c r="G35" s="7">
        <v>0.6</v>
      </c>
      <c r="H35">
        <v>0.5</v>
      </c>
      <c r="I35">
        <v>0.80400000000000005</v>
      </c>
      <c r="J35">
        <v>0.8</v>
      </c>
      <c r="K35">
        <v>0.5</v>
      </c>
      <c r="L35" s="7">
        <v>0.64400000000000002</v>
      </c>
      <c r="M35" s="7">
        <v>0.73</v>
      </c>
      <c r="N35" s="7">
        <v>0.71299999999999997</v>
      </c>
      <c r="O35" s="7">
        <v>0.41256865601592879</v>
      </c>
      <c r="P35" s="7">
        <v>0.44409147973800345</v>
      </c>
      <c r="Q35" s="157">
        <v>1</v>
      </c>
      <c r="R35" s="7">
        <v>0.49248935128842586</v>
      </c>
      <c r="S35" s="7"/>
      <c r="T35" s="7"/>
      <c r="X35">
        <f t="array" ref="X35">IF(ISERROR(C35),"",SUM(IF(ISNUMBER(C$9:C$200),IF(C$9:C$200&gt;C35,1,0),0)))</f>
        <v>109</v>
      </c>
      <c r="Y35">
        <f t="array" ref="Y35">IF(ISERROR(D35),"",SUM(IF(ISNUMBER(D$9:D$200),IF(D$9:D$200&gt;D35,1,0),0)))</f>
        <v>107</v>
      </c>
      <c r="Z35">
        <f t="array" ref="Z35">IF(ISERROR(E35),"",SUM(IF(ISNUMBER(E$9:E$200),IF(E$9:E$200&gt;E35,1,0),0)))</f>
        <v>168</v>
      </c>
      <c r="AA35">
        <f t="array" ref="AA35">IF(ISERROR(F35),"",SUM(IF(ISNUMBER(F$9:F$200),IF(F$9:F$200&gt;F35,1,0),0)))</f>
        <v>157</v>
      </c>
      <c r="AB35">
        <f t="array" ref="AB35">IF(ISERROR(G35),"",SUM(IF(ISNUMBER(G$9:G$200),IF(G$9:G$200&gt;G35,1,0),0)))</f>
        <v>96</v>
      </c>
      <c r="AC35">
        <f t="array" ref="AC35">IF(ISERROR(H35),"",SUM(IF(ISNUMBER(H$9:H$200),IF(H$9:H$200&gt;H35,1,0),0)))</f>
        <v>56</v>
      </c>
      <c r="AD35">
        <f t="array" ref="AD35">IF(ISERROR(I35),"",SUM(IF(ISNUMBER(I$9:I$200),IF(I$9:I$200&gt;I35,1,0),0)))</f>
        <v>50</v>
      </c>
      <c r="AE35">
        <f t="array" ref="AE35">IF(ISERROR(J35),"",SUM(IF(ISNUMBER(J$9:J$200),IF(J$9:J$200&gt;J35,1,0),0)))</f>
        <v>41</v>
      </c>
      <c r="AF35">
        <f t="array" ref="AF35">IF(ISERROR(K35),"",SUM(IF(ISNUMBER(K$9:K$200),IF(K$9:K$200&gt;K35,1,0),0)))</f>
        <v>66</v>
      </c>
      <c r="AG35">
        <f t="array" ref="AG35">IF(ISERROR(L35),"",SUM(IF(ISNUMBER(L$9:L$200),IF(L$9:L$200&gt;L35,1,0),0)))</f>
        <v>67</v>
      </c>
      <c r="AH35">
        <f t="array" ref="AH35">IF(ISERROR(M35),"",SUM(IF(ISNUMBER(M$9:M$200),IF(M$9:M$200&gt;M35,1,0),0)))</f>
        <v>67</v>
      </c>
      <c r="AI35">
        <f t="array" ref="AI35">IF(ISERROR(N35),"",SUM(IF(ISNUMBER(N$9:N$200),IF(N$9:N$200&gt;N35,1,0),0)))</f>
        <v>86</v>
      </c>
      <c r="AJ35">
        <f t="array" ref="AJ35">IF(ISERROR(O35),"",SUM(IF(ISNUMBER(O$9:O$200),IF(O$9:O$200&gt;O35,1,0),0)))</f>
        <v>111</v>
      </c>
      <c r="AK35">
        <f t="array" ref="AK35">IF(ISERROR(P35),"",SUM(IF(ISNUMBER(P$9:P$200),IF(P$9:P$200&gt;P35,1,0),0)))</f>
        <v>96</v>
      </c>
      <c r="AQ35" s="7">
        <f>R35</f>
        <v>0.49248935128842586</v>
      </c>
      <c r="AR35" s="7">
        <v>0.5181602089876165</v>
      </c>
    </row>
    <row r="36" spans="1:44">
      <c r="A36" s="9" t="s">
        <v>93</v>
      </c>
      <c r="B36" s="12" t="s">
        <v>92</v>
      </c>
      <c r="C36" s="7">
        <v>0.21221906366475354</v>
      </c>
      <c r="D36" s="7">
        <v>0.35331938472960484</v>
      </c>
      <c r="E36" s="7">
        <v>0.11331439579229051</v>
      </c>
      <c r="F36" s="7">
        <v>3.8680258562868462E-2</v>
      </c>
      <c r="G36" s="7">
        <v>0.37799999999999995</v>
      </c>
      <c r="H36">
        <v>0.3</v>
      </c>
      <c r="I36">
        <v>0.72199999999999998</v>
      </c>
      <c r="J36">
        <v>0.42700000000000005</v>
      </c>
      <c r="K36">
        <v>0.5</v>
      </c>
      <c r="L36" s="7">
        <v>0.66900000000000004</v>
      </c>
      <c r="M36" s="7">
        <v>0.627</v>
      </c>
      <c r="N36" s="7">
        <v>0.68599999999999994</v>
      </c>
      <c r="O36" s="7">
        <v>0.27777917250636008</v>
      </c>
      <c r="P36" s="7">
        <v>0.26223029566009648</v>
      </c>
      <c r="Q36" s="157">
        <v>1</v>
      </c>
      <c r="R36" s="7">
        <v>0.36138253730198283</v>
      </c>
      <c r="S36" s="7"/>
      <c r="T36" s="7"/>
      <c r="X36">
        <f t="array" ref="X36">IF(ISERROR(C36),"",SUM(IF(ISNUMBER(C$9:C$200),IF(C$9:C$200&gt;C36,1,0),0)))</f>
        <v>170</v>
      </c>
      <c r="Y36">
        <f t="array" ref="Y36">IF(ISERROR(D36),"",SUM(IF(ISNUMBER(D$9:D$200),IF(D$9:D$200&gt;D36,1,0),0)))</f>
        <v>133</v>
      </c>
      <c r="Z36">
        <f t="array" ref="Z36">IF(ISERROR(E36),"",SUM(IF(ISNUMBER(E$9:E$200),IF(E$9:E$200&gt;E36,1,0),0)))</f>
        <v>178</v>
      </c>
      <c r="AA36">
        <f t="array" ref="AA36">IF(ISERROR(F36),"",SUM(IF(ISNUMBER(F$9:F$200),IF(F$9:F$200&gt;F36,1,0),0)))</f>
        <v>163</v>
      </c>
      <c r="AB36">
        <f t="array" ref="AB36">IF(ISERROR(G36),"",SUM(IF(ISNUMBER(G$9:G$200),IF(G$9:G$200&gt;G36,1,0),0)))</f>
        <v>127</v>
      </c>
      <c r="AC36">
        <f t="array" ref="AC36">IF(ISERROR(H36),"",SUM(IF(ISNUMBER(H$9:H$200),IF(H$9:H$200&gt;H36,1,0),0)))</f>
        <v>106</v>
      </c>
      <c r="AD36">
        <f t="array" ref="AD36">IF(ISERROR(I36),"",SUM(IF(ISNUMBER(I$9:I$200),IF(I$9:I$200&gt;I36,1,0),0)))</f>
        <v>85</v>
      </c>
      <c r="AE36">
        <f t="array" ref="AE36">IF(ISERROR(J36),"",SUM(IF(ISNUMBER(J$9:J$200),IF(J$9:J$200&gt;J36,1,0),0)))</f>
        <v>118</v>
      </c>
      <c r="AF36">
        <f t="array" ref="AF36">IF(ISERROR(K36),"",SUM(IF(ISNUMBER(K$9:K$200),IF(K$9:K$200&gt;K36,1,0),0)))</f>
        <v>66</v>
      </c>
      <c r="AG36">
        <f t="array" ref="AG36">IF(ISERROR(L36),"",SUM(IF(ISNUMBER(L$9:L$200),IF(L$9:L$200&gt;L36,1,0),0)))</f>
        <v>58</v>
      </c>
      <c r="AH36">
        <f t="array" ref="AH36">IF(ISERROR(M36),"",SUM(IF(ISNUMBER(M$9:M$200),IF(M$9:M$200&gt;M36,1,0),0)))</f>
        <v>124</v>
      </c>
      <c r="AI36">
        <f t="array" ref="AI36">IF(ISERROR(N36),"",SUM(IF(ISNUMBER(N$9:N$200),IF(N$9:N$200&gt;N36,1,0),0)))</f>
        <v>100</v>
      </c>
      <c r="AJ36">
        <f t="array" ref="AJ36">IF(ISERROR(O36),"",SUM(IF(ISNUMBER(O$9:O$200),IF(O$9:O$200&gt;O36,1,0),0)))</f>
        <v>167</v>
      </c>
      <c r="AK36">
        <f t="array" ref="AK36">IF(ISERROR(P36),"",SUM(IF(ISNUMBER(P$9:P$200),IF(P$9:P$200&gt;P36,1,0),0)))</f>
        <v>166</v>
      </c>
      <c r="AQ36" s="7">
        <f>R36</f>
        <v>0.36138253730198283</v>
      </c>
      <c r="AR36" s="7">
        <v>0.61846001199132472</v>
      </c>
    </row>
    <row r="37" spans="1:44">
      <c r="A37" s="9" t="s">
        <v>95</v>
      </c>
      <c r="B37" s="12" t="s">
        <v>94</v>
      </c>
      <c r="C37" s="7">
        <v>0.37360761040580998</v>
      </c>
      <c r="D37" s="7">
        <v>0.32193785938060665</v>
      </c>
      <c r="E37" s="7">
        <v>0.42394036587969341</v>
      </c>
      <c r="F37" s="7">
        <v>0.14428571425378323</v>
      </c>
      <c r="G37" s="7">
        <v>0.39899999999999997</v>
      </c>
      <c r="H37">
        <v>0.5</v>
      </c>
      <c r="I37">
        <v>0.91</v>
      </c>
      <c r="J37">
        <v>0.92900000000000005</v>
      </c>
      <c r="K37">
        <v>0.6</v>
      </c>
      <c r="L37" s="7">
        <v>0.436</v>
      </c>
      <c r="M37" s="7">
        <v>0.70499999999999996</v>
      </c>
      <c r="N37" s="7">
        <v>0.7</v>
      </c>
      <c r="O37" s="7">
        <v>0.26552613927335295</v>
      </c>
      <c r="P37" s="7">
        <v>0.29289778619645268</v>
      </c>
      <c r="Q37" s="157">
        <v>1</v>
      </c>
      <c r="R37" s="7">
        <v>0.4536478292449852</v>
      </c>
      <c r="S37" s="7"/>
      <c r="T37" s="7"/>
      <c r="X37">
        <f t="array" ref="X37">IF(ISERROR(C37),"",SUM(IF(ISNUMBER(C$9:C$200),IF(C$9:C$200&gt;C37,1,0),0)))</f>
        <v>140</v>
      </c>
      <c r="Y37">
        <f t="array" ref="Y37">IF(ISERROR(D37),"",SUM(IF(ISNUMBER(D$9:D$200),IF(D$9:D$200&gt;D37,1,0),0)))</f>
        <v>143</v>
      </c>
      <c r="Z37">
        <f t="array" ref="Z37">IF(ISERROR(E37),"",SUM(IF(ISNUMBER(E$9:E$200),IF(E$9:E$200&gt;E37,1,0),0)))</f>
        <v>148</v>
      </c>
      <c r="AA37">
        <f t="array" ref="AA37">IF(ISERROR(F37),"",SUM(IF(ISNUMBER(F$9:F$200),IF(F$9:F$200&gt;F37,1,0),0)))</f>
        <v>120</v>
      </c>
      <c r="AB37">
        <f t="array" ref="AB37">IF(ISERROR(G37),"",SUM(IF(ISNUMBER(G$9:G$200),IF(G$9:G$200&gt;G37,1,0),0)))</f>
        <v>125</v>
      </c>
      <c r="AC37">
        <f t="array" ref="AC37">IF(ISERROR(H37),"",SUM(IF(ISNUMBER(H$9:H$200),IF(H$9:H$200&gt;H37,1,0),0)))</f>
        <v>56</v>
      </c>
      <c r="AD37">
        <f t="array" ref="AD37">IF(ISERROR(I37),"",SUM(IF(ISNUMBER(I$9:I$200),IF(I$9:I$200&gt;I37,1,0),0)))</f>
        <v>11</v>
      </c>
      <c r="AE37">
        <f t="array" ref="AE37">IF(ISERROR(J37),"",SUM(IF(ISNUMBER(J$9:J$200),IF(J$9:J$200&gt;J37,1,0),0)))</f>
        <v>4</v>
      </c>
      <c r="AF37">
        <f t="array" ref="AF37">IF(ISERROR(K37),"",SUM(IF(ISNUMBER(K$9:K$200),IF(K$9:K$200&gt;K37,1,0),0)))</f>
        <v>45</v>
      </c>
      <c r="AG37">
        <f t="array" ref="AG37">IF(ISERROR(L37),"",SUM(IF(ISNUMBER(L$9:L$200),IF(L$9:L$200&gt;L37,1,0),0)))</f>
        <v>123</v>
      </c>
      <c r="AH37">
        <f t="array" ref="AH37">IF(ISERROR(M37),"",SUM(IF(ISNUMBER(M$9:M$200),IF(M$9:M$200&gt;M37,1,0),0)))</f>
        <v>88</v>
      </c>
      <c r="AI37">
        <f t="array" ref="AI37">IF(ISERROR(N37),"",SUM(IF(ISNUMBER(N$9:N$200),IF(N$9:N$200&gt;N37,1,0),0)))</f>
        <v>92</v>
      </c>
      <c r="AJ37">
        <f t="array" ref="AJ37">IF(ISERROR(O37),"",SUM(IF(ISNUMBER(O$9:O$200),IF(O$9:O$200&gt;O37,1,0),0)))</f>
        <v>171</v>
      </c>
      <c r="AK37">
        <f t="array" ref="AK37">IF(ISERROR(P37),"",SUM(IF(ISNUMBER(P$9:P$200),IF(P$9:P$200&gt;P37,1,0),0)))</f>
        <v>157</v>
      </c>
      <c r="AQ37" s="7">
        <f>R37</f>
        <v>0.4536478292449852</v>
      </c>
      <c r="AR37" s="7">
        <v>0.46612033386168866</v>
      </c>
    </row>
    <row r="38" spans="1:44">
      <c r="A38" s="9" t="s">
        <v>97</v>
      </c>
      <c r="B38" s="12" t="s">
        <v>96</v>
      </c>
      <c r="C38" s="7">
        <v>0.4173508242101307</v>
      </c>
      <c r="D38" s="7">
        <v>0.29243511042973092</v>
      </c>
      <c r="E38" s="7">
        <v>0.4252334375137955</v>
      </c>
      <c r="F38" s="7">
        <v>0.13021583711403981</v>
      </c>
      <c r="G38" s="7">
        <v>0.37200000000000005</v>
      </c>
      <c r="H38">
        <v>0.5</v>
      </c>
      <c r="I38">
        <v>0.71799999999999997</v>
      </c>
      <c r="J38">
        <v>0.92700000000000005</v>
      </c>
      <c r="K38">
        <v>0.35</v>
      </c>
      <c r="L38" s="7">
        <v>0.52200000000000002</v>
      </c>
      <c r="M38" s="7">
        <v>0.71900000000000008</v>
      </c>
      <c r="N38" s="7">
        <v>0.59699999999999998</v>
      </c>
      <c r="O38" s="7">
        <v>0.31793831394211269</v>
      </c>
      <c r="P38" s="7">
        <v>0.28830362753290539</v>
      </c>
      <c r="Q38" s="157">
        <v>2</v>
      </c>
      <c r="R38" s="7">
        <v>0.43083534319858169</v>
      </c>
      <c r="S38" s="7"/>
      <c r="T38" s="7"/>
      <c r="X38">
        <f t="array" ref="X38">IF(ISERROR(C38),"",SUM(IF(ISNUMBER(C$9:C$200),IF(C$9:C$200&gt;C38,1,0),0)))</f>
        <v>127</v>
      </c>
      <c r="Y38">
        <f t="array" ref="Y38">IF(ISERROR(D38),"",SUM(IF(ISNUMBER(D$9:D$200),IF(D$9:D$200&gt;D38,1,0),0)))</f>
        <v>150</v>
      </c>
      <c r="Z38">
        <f t="array" ref="Z38">IF(ISERROR(E38),"",SUM(IF(ISNUMBER(E$9:E$200),IF(E$9:E$200&gt;E38,1,0),0)))</f>
        <v>147</v>
      </c>
      <c r="AA38">
        <f t="array" ref="AA38">IF(ISERROR(F38),"",SUM(IF(ISNUMBER(F$9:F$200),IF(F$9:F$200&gt;F38,1,0),0)))</f>
        <v>124</v>
      </c>
      <c r="AB38">
        <f t="array" ref="AB38">IF(ISERROR(G38),"",SUM(IF(ISNUMBER(G$9:G$200),IF(G$9:G$200&gt;G38,1,0),0)))</f>
        <v>129</v>
      </c>
      <c r="AC38">
        <f t="array" ref="AC38">IF(ISERROR(H38),"",SUM(IF(ISNUMBER(H$9:H$200),IF(H$9:H$200&gt;H38,1,0),0)))</f>
        <v>56</v>
      </c>
      <c r="AD38">
        <f t="array" ref="AD38">IF(ISERROR(I38),"",SUM(IF(ISNUMBER(I$9:I$200),IF(I$9:I$200&gt;I38,1,0),0)))</f>
        <v>86</v>
      </c>
      <c r="AE38">
        <f t="array" ref="AE38">IF(ISERROR(J38),"",SUM(IF(ISNUMBER(J$9:J$200),IF(J$9:J$200&gt;J38,1,0),0)))</f>
        <v>5</v>
      </c>
      <c r="AF38">
        <f t="array" ref="AF38">IF(ISERROR(K38),"",SUM(IF(ISNUMBER(K$9:K$200),IF(K$9:K$200&gt;K38,1,0),0)))</f>
        <v>96</v>
      </c>
      <c r="AG38">
        <f t="array" ref="AG38">IF(ISERROR(L38),"",SUM(IF(ISNUMBER(L$9:L$200),IF(L$9:L$200&gt;L38,1,0),0)))</f>
        <v>105</v>
      </c>
      <c r="AH38">
        <f t="array" ref="AH38">IF(ISERROR(M38),"",SUM(IF(ISNUMBER(M$9:M$200),IF(M$9:M$200&gt;M38,1,0),0)))</f>
        <v>73</v>
      </c>
      <c r="AI38">
        <f t="array" ref="AI38">IF(ISERROR(N38),"",SUM(IF(ISNUMBER(N$9:N$200),IF(N$9:N$200&gt;N38,1,0),0)))</f>
        <v>123</v>
      </c>
      <c r="AJ38">
        <f t="array" ref="AJ38">IF(ISERROR(O38),"",SUM(IF(ISNUMBER(O$9:O$200),IF(O$9:O$200&gt;O38,1,0),0)))</f>
        <v>150</v>
      </c>
      <c r="AK38">
        <f t="array" ref="AK38">IF(ISERROR(P38),"",SUM(IF(ISNUMBER(P$9:P$200),IF(P$9:P$200&gt;P38,1,0),0)))</f>
        <v>158</v>
      </c>
      <c r="AQ38" s="7">
        <f>R38</f>
        <v>0.43083534319858169</v>
      </c>
      <c r="AR38" s="7">
        <v>0.46811897368099631</v>
      </c>
    </row>
    <row r="39" spans="1:44">
      <c r="A39" s="9" t="s">
        <v>99</v>
      </c>
      <c r="B39" s="12" t="s">
        <v>98</v>
      </c>
      <c r="C39" s="7">
        <v>0.70512313570273943</v>
      </c>
      <c r="D39" s="7">
        <v>0.79089642751471123</v>
      </c>
      <c r="E39" s="7">
        <v>0.76769673607150257</v>
      </c>
      <c r="F39" s="7">
        <v>0.99630511761401919</v>
      </c>
      <c r="G39" s="7">
        <v>0.96499999999999997</v>
      </c>
      <c r="H39">
        <v>0.8</v>
      </c>
      <c r="I39">
        <v>0.76700000000000002</v>
      </c>
      <c r="J39">
        <v>0.54100000000000004</v>
      </c>
      <c r="K39">
        <v>0.75</v>
      </c>
      <c r="L39" s="7">
        <v>0.81499999999999995</v>
      </c>
      <c r="M39" s="7">
        <v>0.754</v>
      </c>
      <c r="N39" s="7">
        <v>0.88099999999999989</v>
      </c>
      <c r="O39" s="7">
        <v>0.90319955881949121</v>
      </c>
      <c r="P39" s="7">
        <v>0.85229003056031449</v>
      </c>
      <c r="Q39" s="157">
        <v>5</v>
      </c>
      <c r="R39" s="7">
        <v>0.8155680638247027</v>
      </c>
      <c r="S39" s="7"/>
      <c r="T39" s="7"/>
      <c r="X39">
        <f t="array" ref="X39">IF(ISERROR(C39),"",SUM(IF(ISNUMBER(C$9:C$200),IF(C$9:C$200&gt;C39,1,0),0)))</f>
        <v>26</v>
      </c>
      <c r="Y39">
        <f t="array" ref="Y39">IF(ISERROR(D39),"",SUM(IF(ISNUMBER(D$9:D$200),IF(D$9:D$200&gt;D39,1,0),0)))</f>
        <v>10</v>
      </c>
      <c r="Z39">
        <f t="array" ref="Z39">IF(ISERROR(E39),"",SUM(IF(ISNUMBER(E$9:E$200),IF(E$9:E$200&gt;E39,1,0),0)))</f>
        <v>112</v>
      </c>
      <c r="AA39">
        <f t="array" ref="AA39">IF(ISERROR(F39),"",SUM(IF(ISNUMBER(F$9:F$200),IF(F$9:F$200&gt;F39,1,0),0)))</f>
        <v>22</v>
      </c>
      <c r="AB39">
        <f t="array" ref="AB39">IF(ISERROR(G39),"",SUM(IF(ISNUMBER(G$9:G$200),IF(G$9:G$200&gt;G39,1,0),0)))</f>
        <v>3</v>
      </c>
      <c r="AC39">
        <f t="array" ref="AC39">IF(ISERROR(H39),"",SUM(IF(ISNUMBER(H$9:H$200),IF(H$9:H$200&gt;H39,1,0),0)))</f>
        <v>2</v>
      </c>
      <c r="AD39">
        <f t="array" ref="AD39">IF(ISERROR(I39),"",SUM(IF(ISNUMBER(I$9:I$200),IF(I$9:I$200&gt;I39,1,0),0)))</f>
        <v>66</v>
      </c>
      <c r="AE39">
        <f t="array" ref="AE39">IF(ISERROR(J39),"",SUM(IF(ISNUMBER(J$9:J$200),IF(J$9:J$200&gt;J39,1,0),0)))</f>
        <v>100</v>
      </c>
      <c r="AF39">
        <f t="array" ref="AF39">IF(ISERROR(K39),"",SUM(IF(ISNUMBER(K$9:K$200),IF(K$9:K$200&gt;K39,1,0),0)))</f>
        <v>17</v>
      </c>
      <c r="AG39">
        <f t="array" ref="AG39">IF(ISERROR(L39),"",SUM(IF(ISNUMBER(L$9:L$200),IF(L$9:L$200&gt;L39,1,0),0)))</f>
        <v>28</v>
      </c>
      <c r="AH39">
        <f t="array" ref="AH39">IF(ISERROR(M39),"",SUM(IF(ISNUMBER(M$9:M$200),IF(M$9:M$200&gt;M39,1,0),0)))</f>
        <v>47</v>
      </c>
      <c r="AI39">
        <f t="array" ref="AI39">IF(ISERROR(N39),"",SUM(IF(ISNUMBER(N$9:N$200),IF(N$9:N$200&gt;N39,1,0),0)))</f>
        <v>4</v>
      </c>
      <c r="AJ39">
        <f t="array" ref="AJ39">IF(ISERROR(O39),"",SUM(IF(ISNUMBER(O$9:O$200),IF(O$9:O$200&gt;O39,1,0),0)))</f>
        <v>7</v>
      </c>
      <c r="AK39">
        <f t="array" ref="AK39">IF(ISERROR(P39),"",SUM(IF(ISNUMBER(P$9:P$200),IF(P$9:P$200&gt;P39,1,0),0)))</f>
        <v>7</v>
      </c>
      <c r="AQ39" s="7">
        <f>R39</f>
        <v>0.8155680638247027</v>
      </c>
      <c r="AR39" s="7">
        <v>0.27053905032517583</v>
      </c>
    </row>
    <row r="40" spans="1:44">
      <c r="A40" s="9" t="s">
        <v>101</v>
      </c>
      <c r="B40" s="12" t="s">
        <v>100</v>
      </c>
      <c r="C40" s="7">
        <v>0.66487409296980116</v>
      </c>
      <c r="D40" s="7">
        <v>0.67116064111484064</v>
      </c>
      <c r="E40" s="7">
        <v>0.87006703048175271</v>
      </c>
      <c r="F40" s="7">
        <v>0.21518670423809252</v>
      </c>
      <c r="G40" s="7">
        <v>0.63300000000000001</v>
      </c>
      <c r="H40">
        <v>0.6</v>
      </c>
      <c r="I40">
        <v>0.65599999999999992</v>
      </c>
      <c r="J40">
        <v>0.65300000000000002</v>
      </c>
      <c r="K40">
        <v>0.6</v>
      </c>
      <c r="L40" s="7">
        <v>0.48100000000000004</v>
      </c>
      <c r="M40" s="7">
        <v>0.745</v>
      </c>
      <c r="N40" s="7">
        <v>0.65500000000000003</v>
      </c>
      <c r="O40" s="7">
        <v>0.6384522474270995</v>
      </c>
      <c r="P40" s="7">
        <v>0.59375154704757971</v>
      </c>
      <c r="Q40" s="157">
        <v>2</v>
      </c>
      <c r="R40" s="7">
        <v>0.60524407480382902</v>
      </c>
      <c r="S40" s="7"/>
      <c r="T40" s="7"/>
      <c r="X40">
        <f t="array" ref="X40">IF(ISERROR(C40),"",SUM(IF(ISNUMBER(C$9:C$200),IF(C$9:C$200&gt;C40,1,0),0)))</f>
        <v>42</v>
      </c>
      <c r="Y40">
        <f t="array" ref="Y40">IF(ISERROR(D40),"",SUM(IF(ISNUMBER(D$9:D$200),IF(D$9:D$200&gt;D40,1,0),0)))</f>
        <v>50</v>
      </c>
      <c r="Z40">
        <f t="array" ref="Z40">IF(ISERROR(E40),"",SUM(IF(ISNUMBER(E$9:E$200),IF(E$9:E$200&gt;E40,1,0),0)))</f>
        <v>103</v>
      </c>
      <c r="AA40">
        <f t="array" ref="AA40">IF(ISERROR(F40),"",SUM(IF(ISNUMBER(F$9:F$200),IF(F$9:F$200&gt;F40,1,0),0)))</f>
        <v>102</v>
      </c>
      <c r="AB40">
        <f t="array" ref="AB40">IF(ISERROR(G40),"",SUM(IF(ISNUMBER(G$9:G$200),IF(G$9:G$200&gt;G40,1,0),0)))</f>
        <v>86</v>
      </c>
      <c r="AC40">
        <f t="array" ref="AC40">IF(ISERROR(H40),"",SUM(IF(ISNUMBER(H$9:H$200),IF(H$9:H$200&gt;H40,1,0),0)))</f>
        <v>28</v>
      </c>
      <c r="AD40">
        <f t="array" ref="AD40">IF(ISERROR(I40),"",SUM(IF(ISNUMBER(I$9:I$200),IF(I$9:I$200&gt;I40,1,0),0)))</f>
        <v>107</v>
      </c>
      <c r="AE40">
        <f t="array" ref="AE40">IF(ISERROR(J40),"",SUM(IF(ISNUMBER(J$9:J$200),IF(J$9:J$200&gt;J40,1,0),0)))</f>
        <v>73</v>
      </c>
      <c r="AF40">
        <f t="array" ref="AF40">IF(ISERROR(K40),"",SUM(IF(ISNUMBER(K$9:K$200),IF(K$9:K$200&gt;K40,1,0),0)))</f>
        <v>45</v>
      </c>
      <c r="AG40">
        <f t="array" ref="AG40">IF(ISERROR(L40),"",SUM(IF(ISNUMBER(L$9:L$200),IF(L$9:L$200&gt;L40,1,0),0)))</f>
        <v>112</v>
      </c>
      <c r="AH40">
        <f t="array" ref="AH40">IF(ISERROR(M40),"",SUM(IF(ISNUMBER(M$9:M$200),IF(M$9:M$200&gt;M40,1,0),0)))</f>
        <v>53</v>
      </c>
      <c r="AI40">
        <f t="array" ref="AI40">IF(ISERROR(N40),"",SUM(IF(ISNUMBER(N$9:N$200),IF(N$9:N$200&gt;N40,1,0),0)))</f>
        <v>107</v>
      </c>
      <c r="AJ40">
        <f t="array" ref="AJ40">IF(ISERROR(O40),"",SUM(IF(ISNUMBER(O$9:O$200),IF(O$9:O$200&gt;O40,1,0),0)))</f>
        <v>44</v>
      </c>
      <c r="AK40">
        <f t="array" ref="AK40">IF(ISERROR(P40),"",SUM(IF(ISNUMBER(P$9:P$200),IF(P$9:P$200&gt;P40,1,0),0)))</f>
        <v>61</v>
      </c>
      <c r="AQ40" s="7">
        <f>R40</f>
        <v>0.60524407480382902</v>
      </c>
      <c r="AR40" s="7">
        <v>0.30906995689088529</v>
      </c>
    </row>
    <row r="41" spans="1:44">
      <c r="A41" s="9" t="s">
        <v>445</v>
      </c>
      <c r="B41" s="12" t="s">
        <v>102</v>
      </c>
      <c r="C41" s="7">
        <v>8.9748907160505625E-2</v>
      </c>
      <c r="D41" s="7">
        <v>0.30149182556479837</v>
      </c>
      <c r="E41" s="7">
        <v>4.2631480912186347E-2</v>
      </c>
      <c r="F41" s="7">
        <v>3.5469179992150518E-2</v>
      </c>
      <c r="G41" s="7">
        <v>0.375</v>
      </c>
      <c r="H41">
        <v>0.3</v>
      </c>
      <c r="I41">
        <v>0.65500000000000003</v>
      </c>
      <c r="J41">
        <v>0.94099999999999995</v>
      </c>
      <c r="K41">
        <v>0.4</v>
      </c>
      <c r="L41" s="7">
        <v>0.50700000000000001</v>
      </c>
      <c r="M41" s="7">
        <v>0.68299999999999994</v>
      </c>
      <c r="N41" s="7">
        <v>0.58099999999999996</v>
      </c>
      <c r="O41" s="7">
        <v>0.33666389091641552</v>
      </c>
      <c r="P41" s="7">
        <v>0.23885535983770262</v>
      </c>
      <c r="Q41" s="157">
        <v>1</v>
      </c>
      <c r="R41" s="7">
        <v>0.35239299039276661</v>
      </c>
      <c r="S41" s="7"/>
      <c r="T41" s="7"/>
      <c r="X41">
        <f t="array" ref="X41">IF(ISERROR(C41),"",SUM(IF(ISNUMBER(C$9:C$200),IF(C$9:C$200&gt;C41,1,0),0)))</f>
        <v>184</v>
      </c>
      <c r="Y41">
        <f t="array" ref="Y41">IF(ISERROR(D41),"",SUM(IF(ISNUMBER(D$9:D$200),IF(D$9:D$200&gt;D41,1,0),0)))</f>
        <v>147</v>
      </c>
      <c r="Z41">
        <f t="array" ref="Z41">IF(ISERROR(E41),"",SUM(IF(ISNUMBER(E$9:E$200),IF(E$9:E$200&gt;E41,1,0),0)))</f>
        <v>183</v>
      </c>
      <c r="AA41">
        <f t="array" ref="AA41">IF(ISERROR(F41),"",SUM(IF(ISNUMBER(F$9:F$200),IF(F$9:F$200&gt;F41,1,0),0)))</f>
        <v>164</v>
      </c>
      <c r="AB41">
        <f t="array" ref="AB41">IF(ISERROR(G41),"",SUM(IF(ISNUMBER(G$9:G$200),IF(G$9:G$200&gt;G41,1,0),0)))</f>
        <v>128</v>
      </c>
      <c r="AC41">
        <f t="array" ref="AC41">IF(ISERROR(H41),"",SUM(IF(ISNUMBER(H$9:H$200),IF(H$9:H$200&gt;H41,1,0),0)))</f>
        <v>106</v>
      </c>
      <c r="AD41">
        <f t="array" ref="AD41">IF(ISERROR(I41),"",SUM(IF(ISNUMBER(I$9:I$200),IF(I$9:I$200&gt;I41,1,0),0)))</f>
        <v>108</v>
      </c>
      <c r="AE41">
        <f t="array" ref="AE41">IF(ISERROR(J41),"",SUM(IF(ISNUMBER(J$9:J$200),IF(J$9:J$200&gt;J41,1,0),0)))</f>
        <v>2</v>
      </c>
      <c r="AF41">
        <f t="array" ref="AF41">IF(ISERROR(K41),"",SUM(IF(ISNUMBER(K$9:K$200),IF(K$9:K$200&gt;K41,1,0),0)))</f>
        <v>91</v>
      </c>
      <c r="AG41">
        <f t="array" ref="AG41">IF(ISERROR(L41),"",SUM(IF(ISNUMBER(L$9:L$200),IF(L$9:L$200&gt;L41,1,0),0)))</f>
        <v>109</v>
      </c>
      <c r="AH41">
        <f t="array" ref="AH41">IF(ISERROR(M41),"",SUM(IF(ISNUMBER(M$9:M$200),IF(M$9:M$200&gt;M41,1,0),0)))</f>
        <v>101</v>
      </c>
      <c r="AI41">
        <f t="array" ref="AI41">IF(ISERROR(N41),"",SUM(IF(ISNUMBER(N$9:N$200),IF(N$9:N$200&gt;N41,1,0),0)))</f>
        <v>128</v>
      </c>
      <c r="AJ41">
        <f t="array" ref="AJ41">IF(ISERROR(O41),"",SUM(IF(ISNUMBER(O$9:O$200),IF(O$9:O$200&gt;O41,1,0),0)))</f>
        <v>143</v>
      </c>
      <c r="AK41">
        <f t="array" ref="AK41">IF(ISERROR(P41),"",SUM(IF(ISNUMBER(P$9:P$200),IF(P$9:P$200&gt;P41,1,0),0)))</f>
        <v>177</v>
      </c>
      <c r="AQ41" s="7">
        <f>R41</f>
        <v>0.35239299039276661</v>
      </c>
      <c r="AR41" s="7">
        <v>0.61389541616616161</v>
      </c>
    </row>
    <row r="42" spans="1:44">
      <c r="A42" s="9" t="s">
        <v>105</v>
      </c>
      <c r="B42" s="12" t="s">
        <v>104</v>
      </c>
      <c r="C42" s="7">
        <v>0.1461908539104404</v>
      </c>
      <c r="D42" s="7">
        <v>0.21667727940244683</v>
      </c>
      <c r="E42" s="7">
        <v>0.26898518672795219</v>
      </c>
      <c r="F42" s="7">
        <v>2.887503427932412E-2</v>
      </c>
      <c r="G42" s="7">
        <v>0.32700000000000001</v>
      </c>
      <c r="H42">
        <v>0.4</v>
      </c>
      <c r="I42">
        <v>0.505</v>
      </c>
      <c r="J42">
        <v>0.89200000000000002</v>
      </c>
      <c r="K42">
        <v>0.45</v>
      </c>
      <c r="L42" s="7">
        <v>0.46899999999999997</v>
      </c>
      <c r="M42" s="7">
        <v>0.76700000000000002</v>
      </c>
      <c r="N42" s="7">
        <v>0.58399999999999996</v>
      </c>
      <c r="O42" s="7">
        <v>0.22565483616473075</v>
      </c>
      <c r="P42" s="7">
        <v>0.19747986229892284</v>
      </c>
      <c r="Q42" s="157">
        <v>1</v>
      </c>
      <c r="R42" s="7">
        <v>0.3425045459419841</v>
      </c>
      <c r="S42" s="7"/>
      <c r="T42" s="7"/>
      <c r="X42">
        <f t="array" ref="X42">IF(ISERROR(C42),"",SUM(IF(ISNUMBER(C$9:C$200),IF(C$9:C$200&gt;C42,1,0),0)))</f>
        <v>180</v>
      </c>
      <c r="Y42">
        <f t="array" ref="Y42">IF(ISERROR(D42),"",SUM(IF(ISNUMBER(D$9:D$200),IF(D$9:D$200&gt;D42,1,0),0)))</f>
        <v>171</v>
      </c>
      <c r="Z42">
        <f t="array" ref="Z42">IF(ISERROR(E42),"",SUM(IF(ISNUMBER(E$9:E$200),IF(E$9:E$200&gt;E42,1,0),0)))</f>
        <v>165</v>
      </c>
      <c r="AA42">
        <f t="array" ref="AA42">IF(ISERROR(F42),"",SUM(IF(ISNUMBER(F$9:F$200),IF(F$9:F$200&gt;F42,1,0),0)))</f>
        <v>167</v>
      </c>
      <c r="AB42">
        <f t="array" ref="AB42">IF(ISERROR(G42),"",SUM(IF(ISNUMBER(G$9:G$200),IF(G$9:G$200&gt;G42,1,0),0)))</f>
        <v>137</v>
      </c>
      <c r="AC42">
        <f t="array" ref="AC42">IF(ISERROR(H42),"",SUM(IF(ISNUMBER(H$9:H$200),IF(H$9:H$200&gt;H42,1,0),0)))</f>
        <v>81</v>
      </c>
      <c r="AD42">
        <f t="array" ref="AD42">IF(ISERROR(I42),"",SUM(IF(ISNUMBER(I$9:I$200),IF(I$9:I$200&gt;I42,1,0),0)))</f>
        <v>135</v>
      </c>
      <c r="AE42">
        <f t="array" ref="AE42">IF(ISERROR(J42),"",SUM(IF(ISNUMBER(J$9:J$200),IF(J$9:J$200&gt;J42,1,0),0)))</f>
        <v>13</v>
      </c>
      <c r="AF42">
        <f t="array" ref="AF42">IF(ISERROR(K42),"",SUM(IF(ISNUMBER(K$9:K$200),IF(K$9:K$200&gt;K42,1,0),0)))</f>
        <v>79</v>
      </c>
      <c r="AG42">
        <f t="array" ref="AG42">IF(ISERROR(L42),"",SUM(IF(ISNUMBER(L$9:L$200),IF(L$9:L$200&gt;L42,1,0),0)))</f>
        <v>117</v>
      </c>
      <c r="AH42">
        <f t="array" ref="AH42">IF(ISERROR(M42),"",SUM(IF(ISNUMBER(M$9:M$200),IF(M$9:M$200&gt;M42,1,0),0)))</f>
        <v>37</v>
      </c>
      <c r="AI42">
        <f t="array" ref="AI42">IF(ISERROR(N42),"",SUM(IF(ISNUMBER(N$9:N$200),IF(N$9:N$200&gt;N42,1,0),0)))</f>
        <v>126</v>
      </c>
      <c r="AJ42">
        <f t="array" ref="AJ42">IF(ISERROR(O42),"",SUM(IF(ISNUMBER(O$9:O$200),IF(O$9:O$200&gt;O42,1,0),0)))</f>
        <v>180</v>
      </c>
      <c r="AK42">
        <f t="array" ref="AK42">IF(ISERROR(P42),"",SUM(IF(ISNUMBER(P$9:P$200),IF(P$9:P$200&gt;P42,1,0),0)))</f>
        <v>184</v>
      </c>
      <c r="AQ42" s="7">
        <f>R42</f>
        <v>0.3425045459419841</v>
      </c>
      <c r="AR42" s="7">
        <v>0.5645054104269337</v>
      </c>
    </row>
    <row r="43" spans="1:44">
      <c r="A43" s="9" t="s">
        <v>107</v>
      </c>
      <c r="B43" s="12" t="s">
        <v>106</v>
      </c>
      <c r="C43" s="7">
        <v>0.62691158952657822</v>
      </c>
      <c r="D43" s="7">
        <v>0.69446989107827872</v>
      </c>
      <c r="E43" s="7">
        <v>1</v>
      </c>
      <c r="F43" s="7">
        <v>0.81408793072871433</v>
      </c>
      <c r="G43" s="7">
        <v>0.64800000000000002</v>
      </c>
      <c r="H43">
        <v>0.7</v>
      </c>
      <c r="I43">
        <v>0.77500000000000002</v>
      </c>
      <c r="J43">
        <v>0.89599999999999991</v>
      </c>
      <c r="K43">
        <v>0.8</v>
      </c>
      <c r="L43" s="7">
        <v>0.754</v>
      </c>
      <c r="M43" s="7">
        <v>0.73</v>
      </c>
      <c r="N43" s="7">
        <v>0.88</v>
      </c>
      <c r="O43" s="7">
        <v>0.77145071420237177</v>
      </c>
      <c r="P43" s="7">
        <v>0.747604066889207</v>
      </c>
      <c r="Q43" s="157">
        <v>3</v>
      </c>
      <c r="R43" s="7">
        <v>0.76314831924251492</v>
      </c>
      <c r="S43" s="7"/>
      <c r="T43" s="7"/>
      <c r="X43">
        <f t="array" ref="X43">IF(ISERROR(C43),"",SUM(IF(ISNUMBER(C$9:C$200),IF(C$9:C$200&gt;C43,1,0),0)))</f>
        <v>55</v>
      </c>
      <c r="Y43">
        <f t="array" ref="Y43">IF(ISERROR(D43),"",SUM(IF(ISNUMBER(D$9:D$200),IF(D$9:D$200&gt;D43,1,0),0)))</f>
        <v>44</v>
      </c>
      <c r="Z43">
        <f t="array" ref="Z43">IF(ISERROR(E43),"",SUM(IF(ISNUMBER(E$9:E$200),IF(E$9:E$200&gt;E43,1,0),0)))</f>
        <v>0</v>
      </c>
      <c r="AA43">
        <f t="array" ref="AA43">IF(ISERROR(F43),"",SUM(IF(ISNUMBER(F$9:F$200),IF(F$9:F$200&gt;F43,1,0),0)))</f>
        <v>37</v>
      </c>
      <c r="AB43">
        <f t="array" ref="AB43">IF(ISERROR(G43),"",SUM(IF(ISNUMBER(G$9:G$200),IF(G$9:G$200&gt;G43,1,0),0)))</f>
        <v>81</v>
      </c>
      <c r="AC43">
        <f t="array" ref="AC43">IF(ISERROR(H43),"",SUM(IF(ISNUMBER(H$9:H$200),IF(H$9:H$200&gt;H43,1,0),0)))</f>
        <v>15</v>
      </c>
      <c r="AD43">
        <f t="array" ref="AD43">IF(ISERROR(I43),"",SUM(IF(ISNUMBER(I$9:I$200),IF(I$9:I$200&gt;I43,1,0),0)))</f>
        <v>64</v>
      </c>
      <c r="AE43">
        <f t="array" ref="AE43">IF(ISERROR(J43),"",SUM(IF(ISNUMBER(J$9:J$200),IF(J$9:J$200&gt;J43,1,0),0)))</f>
        <v>12</v>
      </c>
      <c r="AF43">
        <f t="array" ref="AF43">IF(ISERROR(K43),"",SUM(IF(ISNUMBER(K$9:K$200),IF(K$9:K$200&gt;K43,1,0),0)))</f>
        <v>9</v>
      </c>
      <c r="AG43">
        <f t="array" ref="AG43">IF(ISERROR(L43),"",SUM(IF(ISNUMBER(L$9:L$200),IF(L$9:L$200&gt;L43,1,0),0)))</f>
        <v>41</v>
      </c>
      <c r="AH43">
        <f t="array" ref="AH43">IF(ISERROR(M43),"",SUM(IF(ISNUMBER(M$9:M$200),IF(M$9:M$200&gt;M43,1,0),0)))</f>
        <v>67</v>
      </c>
      <c r="AI43">
        <f t="array" ref="AI43">IF(ISERROR(N43),"",SUM(IF(ISNUMBER(N$9:N$200),IF(N$9:N$200&gt;N43,1,0),0)))</f>
        <v>5</v>
      </c>
      <c r="AJ43">
        <f t="array" ref="AJ43">IF(ISERROR(O43),"",SUM(IF(ISNUMBER(O$9:O$200),IF(O$9:O$200&gt;O43,1,0),0)))</f>
        <v>21</v>
      </c>
      <c r="AK43">
        <f t="array" ref="AK43">IF(ISERROR(P43),"",SUM(IF(ISNUMBER(P$9:P$200),IF(P$9:P$200&gt;P43,1,0),0)))</f>
        <v>22</v>
      </c>
      <c r="AQ43" s="7">
        <f>R43</f>
        <v>0.76314831924251492</v>
      </c>
      <c r="AR43" s="7">
        <v>0.23508968623724955</v>
      </c>
    </row>
    <row r="44" spans="1:44">
      <c r="A44" s="9" t="s">
        <v>109</v>
      </c>
      <c r="B44" s="12" t="s">
        <v>108</v>
      </c>
      <c r="C44" s="7">
        <v>0.41126593238741577</v>
      </c>
      <c r="D44" s="7">
        <v>0.16604868777887241</v>
      </c>
      <c r="E44" s="7">
        <v>0.62960960135075861</v>
      </c>
      <c r="F44" s="7">
        <v>0.3539654656359516</v>
      </c>
      <c r="G44" s="7">
        <v>0.49700000000000005</v>
      </c>
      <c r="H44">
        <v>0.3</v>
      </c>
      <c r="I44">
        <v>0.70200000000000007</v>
      </c>
      <c r="J44">
        <v>0.88099999999999989</v>
      </c>
      <c r="K44">
        <v>0.2</v>
      </c>
      <c r="L44" s="7">
        <v>0.53200000000000003</v>
      </c>
      <c r="M44" s="7">
        <v>0.70599999999999996</v>
      </c>
      <c r="N44" s="7">
        <v>0.72199999999999998</v>
      </c>
      <c r="O44" s="7">
        <v>0.39543473521900141</v>
      </c>
      <c r="P44" s="7">
        <v>0.43110770026772693</v>
      </c>
      <c r="Q44" s="157">
        <v>2</v>
      </c>
      <c r="R44" s="7">
        <v>0.46271953219643475</v>
      </c>
      <c r="S44" s="7"/>
      <c r="T44" s="7"/>
      <c r="X44">
        <f t="array" ref="X44">IF(ISERROR(C44),"",SUM(IF(ISNUMBER(C$9:C$200),IF(C$9:C$200&gt;C44,1,0),0)))</f>
        <v>130</v>
      </c>
      <c r="Y44">
        <f t="array" ref="Y44">IF(ISERROR(D44),"",SUM(IF(ISNUMBER(D$9:D$200),IF(D$9:D$200&gt;D44,1,0),0)))</f>
        <v>180</v>
      </c>
      <c r="Z44">
        <f t="array" ref="Z44">IF(ISERROR(E44),"",SUM(IF(ISNUMBER(E$9:E$200),IF(E$9:E$200&gt;E44,1,0),0)))</f>
        <v>126</v>
      </c>
      <c r="AA44">
        <f t="array" ref="AA44">IF(ISERROR(F44),"",SUM(IF(ISNUMBER(F$9:F$200),IF(F$9:F$200&gt;F44,1,0),0)))</f>
        <v>85</v>
      </c>
      <c r="AB44">
        <f t="array" ref="AB44">IF(ISERROR(G44),"",SUM(IF(ISNUMBER(G$9:G$200),IF(G$9:G$200&gt;G44,1,0),0)))</f>
        <v>112</v>
      </c>
      <c r="AC44">
        <f t="array" ref="AC44">IF(ISERROR(H44),"",SUM(IF(ISNUMBER(H$9:H$200),IF(H$9:H$200&gt;H44,1,0),0)))</f>
        <v>106</v>
      </c>
      <c r="AD44">
        <f t="array" ref="AD44">IF(ISERROR(I44),"",SUM(IF(ISNUMBER(I$9:I$200),IF(I$9:I$200&gt;I44,1,0),0)))</f>
        <v>89</v>
      </c>
      <c r="AE44">
        <f t="array" ref="AE44">IF(ISERROR(J44),"",SUM(IF(ISNUMBER(J$9:J$200),IF(J$9:J$200&gt;J44,1,0),0)))</f>
        <v>16</v>
      </c>
      <c r="AF44">
        <f t="array" ref="AF44">IF(ISERROR(K44),"",SUM(IF(ISNUMBER(K$9:K$200),IF(K$9:K$200&gt;K44,1,0),0)))</f>
        <v>121</v>
      </c>
      <c r="AG44">
        <f t="array" ref="AG44">IF(ISERROR(L44),"",SUM(IF(ISNUMBER(L$9:L$200),IF(L$9:L$200&gt;L44,1,0),0)))</f>
        <v>102</v>
      </c>
      <c r="AH44">
        <f t="array" ref="AH44">IF(ISERROR(M44),"",SUM(IF(ISNUMBER(M$9:M$200),IF(M$9:M$200&gt;M44,1,0),0)))</f>
        <v>87</v>
      </c>
      <c r="AI44">
        <f t="array" ref="AI44">IF(ISERROR(N44),"",SUM(IF(ISNUMBER(N$9:N$200),IF(N$9:N$200&gt;N44,1,0),0)))</f>
        <v>81</v>
      </c>
      <c r="AJ44">
        <f t="array" ref="AJ44">IF(ISERROR(O44),"",SUM(IF(ISNUMBER(O$9:O$200),IF(O$9:O$200&gt;O44,1,0),0)))</f>
        <v>117</v>
      </c>
      <c r="AK44">
        <f t="array" ref="AK44">IF(ISERROR(P44),"",SUM(IF(ISNUMBER(P$9:P$200),IF(P$9:P$200&gt;P44,1,0),0)))</f>
        <v>99</v>
      </c>
      <c r="AQ44" s="7">
        <f>R44</f>
        <v>0.46271953219643475</v>
      </c>
      <c r="AR44" s="7">
        <v>0.2857372539716499</v>
      </c>
    </row>
    <row r="45" spans="1:44">
      <c r="A45" s="9" t="s">
        <v>111</v>
      </c>
      <c r="B45" s="12" t="s">
        <v>110</v>
      </c>
      <c r="C45" s="7">
        <v>0.16269472950206412</v>
      </c>
      <c r="D45" s="7">
        <v>0.45711781133511115</v>
      </c>
      <c r="E45" s="7">
        <v>1</v>
      </c>
      <c r="F45" s="7">
        <v>0.53359526416762737</v>
      </c>
      <c r="G45" s="7">
        <v>0.83599999999999997</v>
      </c>
      <c r="H45">
        <v>0.6</v>
      </c>
      <c r="I45">
        <v>0.74299999999999999</v>
      </c>
      <c r="J45">
        <v>0.748</v>
      </c>
      <c r="K45">
        <v>0.55000000000000004</v>
      </c>
      <c r="L45" s="7">
        <v>0.72699999999999998</v>
      </c>
      <c r="M45" s="7">
        <v>0.74</v>
      </c>
      <c r="N45" s="7">
        <v>0.72499999999999998</v>
      </c>
      <c r="O45" s="7">
        <v>0.44221330301972628</v>
      </c>
      <c r="P45" s="7">
        <v>0.41281604294412844</v>
      </c>
      <c r="Q45" s="157">
        <v>2</v>
      </c>
      <c r="R45" s="7">
        <v>0.56938191509686575</v>
      </c>
      <c r="S45" s="7"/>
      <c r="T45" s="7"/>
      <c r="X45">
        <f t="array" ref="X45">IF(ISERROR(C45),"",SUM(IF(ISNUMBER(C$9:C$200),IF(C$9:C$200&gt;C45,1,0),0)))</f>
        <v>177</v>
      </c>
      <c r="Y45">
        <f t="array" ref="Y45">IF(ISERROR(D45),"",SUM(IF(ISNUMBER(D$9:D$200),IF(D$9:D$200&gt;D45,1,0),0)))</f>
        <v>104</v>
      </c>
      <c r="Z45">
        <f t="array" ref="Z45">IF(ISERROR(E45),"",SUM(IF(ISNUMBER(E$9:E$200),IF(E$9:E$200&gt;E45,1,0),0)))</f>
        <v>0</v>
      </c>
      <c r="AA45">
        <f t="array" ref="AA45">IF(ISERROR(F45),"",SUM(IF(ISNUMBER(F$9:F$200),IF(F$9:F$200&gt;F45,1,0),0)))</f>
        <v>65</v>
      </c>
      <c r="AB45">
        <f t="array" ref="AB45">IF(ISERROR(G45),"",SUM(IF(ISNUMBER(G$9:G$200),IF(G$9:G$200&gt;G45,1,0),0)))</f>
        <v>20</v>
      </c>
      <c r="AC45">
        <f t="array" ref="AC45">IF(ISERROR(H45),"",SUM(IF(ISNUMBER(H$9:H$200),IF(H$9:H$200&gt;H45,1,0),0)))</f>
        <v>28</v>
      </c>
      <c r="AD45">
        <f t="array" ref="AD45">IF(ISERROR(I45),"",SUM(IF(ISNUMBER(I$9:I$200),IF(I$9:I$200&gt;I45,1,0),0)))</f>
        <v>75</v>
      </c>
      <c r="AE45">
        <f t="array" ref="AE45">IF(ISERROR(J45),"",SUM(IF(ISNUMBER(J$9:J$200),IF(J$9:J$200&gt;J45,1,0),0)))</f>
        <v>55</v>
      </c>
      <c r="AF45">
        <f t="array" ref="AF45">IF(ISERROR(K45),"",SUM(IF(ISNUMBER(K$9:K$200),IF(K$9:K$200&gt;K45,1,0),0)))</f>
        <v>56</v>
      </c>
      <c r="AG45">
        <f t="array" ref="AG45">IF(ISERROR(L45),"",SUM(IF(ISNUMBER(L$9:L$200),IF(L$9:L$200&gt;L45,1,0),0)))</f>
        <v>46</v>
      </c>
      <c r="AH45">
        <f t="array" ref="AH45">IF(ISERROR(M45),"",SUM(IF(ISNUMBER(M$9:M$200),IF(M$9:M$200&gt;M45,1,0),0)))</f>
        <v>56</v>
      </c>
      <c r="AI45">
        <f t="array" ref="AI45">IF(ISERROR(N45),"",SUM(IF(ISNUMBER(N$9:N$200),IF(N$9:N$200&gt;N45,1,0),0)))</f>
        <v>80</v>
      </c>
      <c r="AJ45">
        <f t="array" ref="AJ45">IF(ISERROR(O45),"",SUM(IF(ISNUMBER(O$9:O$200),IF(O$9:O$200&gt;O45,1,0),0)))</f>
        <v>93</v>
      </c>
      <c r="AK45">
        <f t="array" ref="AK45">IF(ISERROR(P45),"",SUM(IF(ISNUMBER(P$9:P$200),IF(P$9:P$200&gt;P45,1,0),0)))</f>
        <v>110</v>
      </c>
      <c r="AQ45" s="7">
        <f>R45</f>
        <v>0.56938191509686575</v>
      </c>
      <c r="AR45" s="7">
        <v>0.29232030327406311</v>
      </c>
    </row>
    <row r="46" spans="1:44">
      <c r="A46" s="9" t="s">
        <v>113</v>
      </c>
      <c r="B46" s="12" t="s">
        <v>112</v>
      </c>
      <c r="C46" s="7">
        <v>0.29559252708909389</v>
      </c>
      <c r="D46" s="7">
        <v>0.44063626725586341</v>
      </c>
      <c r="E46" s="7">
        <v>0.17026627671462249</v>
      </c>
      <c r="F46" s="7">
        <v>7.4794251412019133E-2</v>
      </c>
      <c r="G46" s="7">
        <v>0.43700000000000006</v>
      </c>
      <c r="H46">
        <v>0.2</v>
      </c>
      <c r="I46">
        <v>0.65</v>
      </c>
      <c r="J46">
        <v>0.85099999999999998</v>
      </c>
      <c r="K46">
        <v>0.1</v>
      </c>
      <c r="L46" s="7">
        <v>0.314</v>
      </c>
      <c r="M46" s="7">
        <v>0.76400000000000001</v>
      </c>
      <c r="N46" s="7">
        <v>0.624</v>
      </c>
      <c r="O46" s="7">
        <v>0.35099373528479372</v>
      </c>
      <c r="P46" s="7">
        <v>0.28491637779742884</v>
      </c>
      <c r="Q46" s="157">
        <v>1</v>
      </c>
      <c r="R46" s="7">
        <v>0.375951229719651</v>
      </c>
      <c r="S46" s="7"/>
      <c r="T46" s="7"/>
      <c r="X46">
        <f t="array" ref="X46">IF(ISERROR(C46),"",SUM(IF(ISNUMBER(C$9:C$200),IF(C$9:C$200&gt;C46,1,0),0)))</f>
        <v>159</v>
      </c>
      <c r="Y46">
        <f t="array" ref="Y46">IF(ISERROR(D46),"",SUM(IF(ISNUMBER(D$9:D$200),IF(D$9:D$200&gt;D46,1,0),0)))</f>
        <v>111</v>
      </c>
      <c r="Z46">
        <f t="array" ref="Z46">IF(ISERROR(E46),"",SUM(IF(ISNUMBER(E$9:E$200),IF(E$9:E$200&gt;E46,1,0),0)))</f>
        <v>174</v>
      </c>
      <c r="AA46">
        <f t="array" ref="AA46">IF(ISERROR(F46),"",SUM(IF(ISNUMBER(F$9:F$200),IF(F$9:F$200&gt;F46,1,0),0)))</f>
        <v>143</v>
      </c>
      <c r="AB46">
        <f t="array" ref="AB46">IF(ISERROR(G46),"",SUM(IF(ISNUMBER(G$9:G$200),IF(G$9:G$200&gt;G46,1,0),0)))</f>
        <v>119</v>
      </c>
      <c r="AC46">
        <f t="array" ref="AC46">IF(ISERROR(H46),"",SUM(IF(ISNUMBER(H$9:H$200),IF(H$9:H$200&gt;H46,1,0),0)))</f>
        <v>128</v>
      </c>
      <c r="AD46">
        <f t="array" ref="AD46">IF(ISERROR(I46),"",SUM(IF(ISNUMBER(I$9:I$200),IF(I$9:I$200&gt;I46,1,0),0)))</f>
        <v>111</v>
      </c>
      <c r="AE46">
        <f t="array" ref="AE46">IF(ISERROR(J46),"",SUM(IF(ISNUMBER(J$9:J$200),IF(J$9:J$200&gt;J46,1,0),0)))</f>
        <v>23</v>
      </c>
      <c r="AF46">
        <f t="array" ref="AF46">IF(ISERROR(K46),"",SUM(IF(ISNUMBER(K$9:K$200),IF(K$9:K$200&gt;K46,1,0),0)))</f>
        <v>134</v>
      </c>
      <c r="AG46">
        <f t="array" ref="AG46">IF(ISERROR(L46),"",SUM(IF(ISNUMBER(L$9:L$200),IF(L$9:L$200&gt;L46,1,0),0)))</f>
        <v>137</v>
      </c>
      <c r="AH46">
        <f t="array" ref="AH46">IF(ISERROR(M46),"",SUM(IF(ISNUMBER(M$9:M$200),IF(M$9:M$200&gt;M46,1,0),0)))</f>
        <v>39</v>
      </c>
      <c r="AI46">
        <f t="array" ref="AI46">IF(ISERROR(N46),"",SUM(IF(ISNUMBER(N$9:N$200),IF(N$9:N$200&gt;N46,1,0),0)))</f>
        <v>115</v>
      </c>
      <c r="AJ46">
        <f t="array" ref="AJ46">IF(ISERROR(O46),"",SUM(IF(ISNUMBER(O$9:O$200),IF(O$9:O$200&gt;O46,1,0),0)))</f>
        <v>138</v>
      </c>
      <c r="AK46">
        <f t="array" ref="AK46">IF(ISERROR(P46),"",SUM(IF(ISNUMBER(P$9:P$200),IF(P$9:P$200&gt;P46,1,0),0)))</f>
        <v>160</v>
      </c>
      <c r="AQ46" s="7">
        <f>R46</f>
        <v>0.375951229719651</v>
      </c>
      <c r="AR46" s="7">
        <v>0.43721798405496437</v>
      </c>
    </row>
    <row r="47" spans="1:44">
      <c r="A47" s="9" t="s">
        <v>115</v>
      </c>
      <c r="B47" s="12" t="s">
        <v>114</v>
      </c>
      <c r="C47" s="7">
        <v>0.41696540977864904</v>
      </c>
      <c r="D47" s="7">
        <v>0.29058736087450604</v>
      </c>
      <c r="E47" s="7">
        <v>0.66147815771940477</v>
      </c>
      <c r="F47" s="7">
        <v>9.2986371407993137E-2</v>
      </c>
      <c r="G47" s="7" t="e">
        <v>#N/A</v>
      </c>
      <c r="H47" t="e">
        <v>#N/A</v>
      </c>
      <c r="I47" t="e">
        <v>#N/A</v>
      </c>
      <c r="J47" t="e">
        <v>#N/A</v>
      </c>
      <c r="K47" t="e">
        <v>#N/A</v>
      </c>
      <c r="L47" s="7" t="e">
        <v>#N/A</v>
      </c>
      <c r="M47" s="7" t="e">
        <v>#N/A</v>
      </c>
      <c r="N47" s="7" t="e">
        <v>#N/A</v>
      </c>
      <c r="O47" s="7">
        <v>0.25899868351406974</v>
      </c>
      <c r="P47" s="7">
        <v>0.26451411395487312</v>
      </c>
      <c r="Q47" s="157">
        <v>2</v>
      </c>
      <c r="R47" s="7" t="e">
        <v>#N/A</v>
      </c>
      <c r="S47" s="7"/>
      <c r="T47" s="7"/>
      <c r="X47">
        <f t="array" ref="X47">IF(ISERROR(C47),"",SUM(IF(ISNUMBER(C$9:C$200),IF(C$9:C$200&gt;C47,1,0),0)))</f>
        <v>128</v>
      </c>
      <c r="Y47">
        <f t="array" ref="Y47">IF(ISERROR(D47),"",SUM(IF(ISNUMBER(D$9:D$200),IF(D$9:D$200&gt;D47,1,0),0)))</f>
        <v>153</v>
      </c>
      <c r="Z47">
        <f t="array" ref="Z47">IF(ISERROR(E47),"",SUM(IF(ISNUMBER(E$9:E$200),IF(E$9:E$200&gt;E47,1,0),0)))</f>
        <v>124</v>
      </c>
      <c r="AA47">
        <f t="array" ref="AA47">IF(ISERROR(F47),"",SUM(IF(ISNUMBER(F$9:F$200),IF(F$9:F$200&gt;F47,1,0),0)))</f>
        <v>135</v>
      </c>
      <c r="AB47" t="str">
        <f t="array" ref="AB47">IF(ISERROR(G47),"",SUM(IF(ISNUMBER(G$9:G$200),IF(G$9:G$200&gt;G47,1,0),0)))</f>
        <v/>
      </c>
      <c r="AC47" t="str">
        <f t="array" ref="AC47">IF(ISERROR(H47),"",SUM(IF(ISNUMBER(H$9:H$200),IF(H$9:H$200&gt;H47,1,0),0)))</f>
        <v/>
      </c>
      <c r="AD47" t="str">
        <f t="array" ref="AD47">IF(ISERROR(I47),"",SUM(IF(ISNUMBER(I$9:I$200),IF(I$9:I$200&gt;I47,1,0),0)))</f>
        <v/>
      </c>
      <c r="AE47" t="str">
        <f t="array" ref="AE47">IF(ISERROR(J47),"",SUM(IF(ISNUMBER(J$9:J$200),IF(J$9:J$200&gt;J47,1,0),0)))</f>
        <v/>
      </c>
      <c r="AF47" t="str">
        <f t="array" ref="AF47">IF(ISERROR(K47),"",SUM(IF(ISNUMBER(K$9:K$200),IF(K$9:K$200&gt;K47,1,0),0)))</f>
        <v/>
      </c>
      <c r="AG47" t="str">
        <f t="array" ref="AG47">IF(ISERROR(L47),"",SUM(IF(ISNUMBER(L$9:L$200),IF(L$9:L$200&gt;L47,1,0),0)))</f>
        <v/>
      </c>
      <c r="AH47" t="str">
        <f t="array" ref="AH47">IF(ISERROR(M47),"",SUM(IF(ISNUMBER(M$9:M$200),IF(M$9:M$200&gt;M47,1,0),0)))</f>
        <v/>
      </c>
      <c r="AI47" t="str">
        <f t="array" ref="AI47">IF(ISERROR(N47),"",SUM(IF(ISNUMBER(N$9:N$200),IF(N$9:N$200&gt;N47,1,0),0)))</f>
        <v/>
      </c>
      <c r="AJ47">
        <f t="array" ref="AJ47">IF(ISERROR(O47),"",SUM(IF(ISNUMBER(O$9:O$200),IF(O$9:O$200&gt;O47,1,0),0)))</f>
        <v>173</v>
      </c>
      <c r="AK47">
        <f t="array" ref="AK47">IF(ISERROR(P47),"",SUM(IF(ISNUMBER(P$9:P$200),IF(P$9:P$200&gt;P47,1,0),0)))</f>
        <v>164</v>
      </c>
      <c r="AQ47" s="7" t="e">
        <f>R47</f>
        <v>#N/A</v>
      </c>
      <c r="AR47" s="7">
        <v>0.44570647618447712</v>
      </c>
    </row>
    <row r="48" spans="1:44">
      <c r="A48" s="9" t="s">
        <v>428</v>
      </c>
      <c r="B48" s="12" t="s">
        <v>116</v>
      </c>
      <c r="C48" s="7">
        <v>6.9691572308918384E-2</v>
      </c>
      <c r="D48" s="7">
        <v>0.20809479489522847</v>
      </c>
      <c r="E48" s="7">
        <v>0.17275856064729775</v>
      </c>
      <c r="F48" s="7">
        <v>8.7108459980722516E-2</v>
      </c>
      <c r="G48" s="7">
        <v>0.33500000000000002</v>
      </c>
      <c r="H48">
        <v>0.2</v>
      </c>
      <c r="I48">
        <v>0.74</v>
      </c>
      <c r="J48">
        <v>0.90500000000000003</v>
      </c>
      <c r="K48">
        <v>0.15</v>
      </c>
      <c r="L48" s="7">
        <v>0.33399999999999996</v>
      </c>
      <c r="M48" s="7">
        <v>0.58700000000000008</v>
      </c>
      <c r="N48" s="7">
        <v>0.61699999999999999</v>
      </c>
      <c r="O48" s="7">
        <v>0.2194968595279044</v>
      </c>
      <c r="P48" s="7">
        <v>0.16323330540380168</v>
      </c>
      <c r="Q48" s="157">
        <v>1</v>
      </c>
      <c r="R48" s="7">
        <v>0.30189182724402241</v>
      </c>
      <c r="S48" s="7"/>
      <c r="T48" s="7"/>
      <c r="X48">
        <f t="array" ref="X48">IF(ISERROR(C48),"",SUM(IF(ISNUMBER(C$9:C$200),IF(C$9:C$200&gt;C48,1,0),0)))</f>
        <v>185</v>
      </c>
      <c r="Y48">
        <f t="array" ref="Y48">IF(ISERROR(D48),"",SUM(IF(ISNUMBER(D$9:D$200),IF(D$9:D$200&gt;D48,1,0),0)))</f>
        <v>173</v>
      </c>
      <c r="Z48">
        <f t="array" ref="Z48">IF(ISERROR(E48),"",SUM(IF(ISNUMBER(E$9:E$200),IF(E$9:E$200&gt;E48,1,0),0)))</f>
        <v>173</v>
      </c>
      <c r="AA48">
        <f t="array" ref="AA48">IF(ISERROR(F48),"",SUM(IF(ISNUMBER(F$9:F$200),IF(F$9:F$200&gt;F48,1,0),0)))</f>
        <v>139</v>
      </c>
      <c r="AB48">
        <f t="array" ref="AB48">IF(ISERROR(G48),"",SUM(IF(ISNUMBER(G$9:G$200),IF(G$9:G$200&gt;G48,1,0),0)))</f>
        <v>136</v>
      </c>
      <c r="AC48">
        <f t="array" ref="AC48">IF(ISERROR(H48),"",SUM(IF(ISNUMBER(H$9:H$200),IF(H$9:H$200&gt;H48,1,0),0)))</f>
        <v>128</v>
      </c>
      <c r="AD48">
        <f t="array" ref="AD48">IF(ISERROR(I48),"",SUM(IF(ISNUMBER(I$9:I$200),IF(I$9:I$200&gt;I48,1,0),0)))</f>
        <v>77</v>
      </c>
      <c r="AE48">
        <f t="array" ref="AE48">IF(ISERROR(J48),"",SUM(IF(ISNUMBER(J$9:J$200),IF(J$9:J$200&gt;J48,1,0),0)))</f>
        <v>10</v>
      </c>
      <c r="AF48">
        <f t="array" ref="AF48">IF(ISERROR(K48),"",SUM(IF(ISNUMBER(K$9:K$200),IF(K$9:K$200&gt;K48,1,0),0)))</f>
        <v>128</v>
      </c>
      <c r="AG48">
        <f t="array" ref="AG48">IF(ISERROR(L48),"",SUM(IF(ISNUMBER(L$9:L$200),IF(L$9:L$200&gt;L48,1,0),0)))</f>
        <v>136</v>
      </c>
      <c r="AH48">
        <f t="array" ref="AH48">IF(ISERROR(M48),"",SUM(IF(ISNUMBER(M$9:M$200),IF(M$9:M$200&gt;M48,1,0),0)))</f>
        <v>134</v>
      </c>
      <c r="AI48">
        <f t="array" ref="AI48">IF(ISERROR(N48),"",SUM(IF(ISNUMBER(N$9:N$200),IF(N$9:N$200&gt;N48,1,0),0)))</f>
        <v>119</v>
      </c>
      <c r="AJ48">
        <f t="array" ref="AJ48">IF(ISERROR(O48),"",SUM(IF(ISNUMBER(O$9:O$200),IF(O$9:O$200&gt;O48,1,0),0)))</f>
        <v>183</v>
      </c>
      <c r="AK48">
        <f t="array" ref="AK48">IF(ISERROR(P48),"",SUM(IF(ISNUMBER(P$9:P$200),IF(P$9:P$200&gt;P48,1,0),0)))</f>
        <v>187</v>
      </c>
      <c r="AQ48" s="7">
        <f>R48</f>
        <v>0.30189182724402241</v>
      </c>
      <c r="AR48" s="7">
        <v>0.54849347515907698</v>
      </c>
    </row>
    <row r="49" spans="1:44">
      <c r="A49" s="9" t="s">
        <v>118</v>
      </c>
      <c r="B49" s="12" t="s">
        <v>117</v>
      </c>
      <c r="C49" s="7">
        <v>0.63151021113067585</v>
      </c>
      <c r="D49" s="7">
        <v>0.69591228818944506</v>
      </c>
      <c r="E49" s="7">
        <v>0.47799006092356094</v>
      </c>
      <c r="F49" s="7">
        <v>0.39816432776236804</v>
      </c>
      <c r="G49" s="7" t="e">
        <v>#N/A</v>
      </c>
      <c r="H49" t="e">
        <v>#N/A</v>
      </c>
      <c r="I49" t="e">
        <v>#N/A</v>
      </c>
      <c r="J49" t="e">
        <v>#N/A</v>
      </c>
      <c r="K49" t="e">
        <v>#N/A</v>
      </c>
      <c r="L49" s="7" t="e">
        <v>#N/A</v>
      </c>
      <c r="M49" s="7" t="e">
        <v>#N/A</v>
      </c>
      <c r="N49" s="7" t="e">
        <v>#N/A</v>
      </c>
      <c r="O49" s="7">
        <v>0.63791108712100653</v>
      </c>
      <c r="P49" s="7">
        <v>0.61138485400163523</v>
      </c>
      <c r="Q49" s="157">
        <v>3</v>
      </c>
      <c r="R49" s="7" t="e">
        <v>#N/A</v>
      </c>
      <c r="S49" s="7"/>
      <c r="T49" s="7"/>
      <c r="X49">
        <f t="array" ref="X49">IF(ISERROR(C49),"",SUM(IF(ISNUMBER(C$9:C$200),IF(C$9:C$200&gt;C49,1,0),0)))</f>
        <v>53</v>
      </c>
      <c r="Y49">
        <f t="array" ref="Y49">IF(ISERROR(D49),"",SUM(IF(ISNUMBER(D$9:D$200),IF(D$9:D$200&gt;D49,1,0),0)))</f>
        <v>43</v>
      </c>
      <c r="Z49">
        <f t="array" ref="Z49">IF(ISERROR(E49),"",SUM(IF(ISNUMBER(E$9:E$200),IF(E$9:E$200&gt;E49,1,0),0)))</f>
        <v>142</v>
      </c>
      <c r="AA49">
        <f t="array" ref="AA49">IF(ISERROR(F49),"",SUM(IF(ISNUMBER(F$9:F$200),IF(F$9:F$200&gt;F49,1,0),0)))</f>
        <v>78</v>
      </c>
      <c r="AB49" t="str">
        <f t="array" ref="AB49">IF(ISERROR(G49),"",SUM(IF(ISNUMBER(G$9:G$200),IF(G$9:G$200&gt;G49,1,0),0)))</f>
        <v/>
      </c>
      <c r="AC49" t="str">
        <f t="array" ref="AC49">IF(ISERROR(H49),"",SUM(IF(ISNUMBER(H$9:H$200),IF(H$9:H$200&gt;H49,1,0),0)))</f>
        <v/>
      </c>
      <c r="AD49" t="str">
        <f t="array" ref="AD49">IF(ISERROR(I49),"",SUM(IF(ISNUMBER(I$9:I$200),IF(I$9:I$200&gt;I49,1,0),0)))</f>
        <v/>
      </c>
      <c r="AE49" t="str">
        <f t="array" ref="AE49">IF(ISERROR(J49),"",SUM(IF(ISNUMBER(J$9:J$200),IF(J$9:J$200&gt;J49,1,0),0)))</f>
        <v/>
      </c>
      <c r="AF49" t="str">
        <f t="array" ref="AF49">IF(ISERROR(K49),"",SUM(IF(ISNUMBER(K$9:K$200),IF(K$9:K$200&gt;K49,1,0),0)))</f>
        <v/>
      </c>
      <c r="AG49" t="str">
        <f t="array" ref="AG49">IF(ISERROR(L49),"",SUM(IF(ISNUMBER(L$9:L$200),IF(L$9:L$200&gt;L49,1,0),0)))</f>
        <v/>
      </c>
      <c r="AH49" t="str">
        <f t="array" ref="AH49">IF(ISERROR(M49),"",SUM(IF(ISNUMBER(M$9:M$200),IF(M$9:M$200&gt;M49,1,0),0)))</f>
        <v/>
      </c>
      <c r="AI49" t="str">
        <f t="array" ref="AI49">IF(ISERROR(N49),"",SUM(IF(ISNUMBER(N$9:N$200),IF(N$9:N$200&gt;N49,1,0),0)))</f>
        <v/>
      </c>
      <c r="AJ49">
        <f t="array" ref="AJ49">IF(ISERROR(O49),"",SUM(IF(ISNUMBER(O$9:O$200),IF(O$9:O$200&gt;O49,1,0),0)))</f>
        <v>45</v>
      </c>
      <c r="AK49">
        <f t="array" ref="AK49">IF(ISERROR(P49),"",SUM(IF(ISNUMBER(P$9:P$200),IF(P$9:P$200&gt;P49,1,0),0)))</f>
        <v>57</v>
      </c>
      <c r="AQ49" s="7" t="e">
        <f>R49</f>
        <v>#N/A</v>
      </c>
      <c r="AR49" s="7">
        <v>0.31469364254387705</v>
      </c>
    </row>
    <row r="50" spans="1:44">
      <c r="A50" s="9" t="s">
        <v>120</v>
      </c>
      <c r="B50" s="12" t="s">
        <v>119</v>
      </c>
      <c r="C50" s="7">
        <v>0.19119567959929018</v>
      </c>
      <c r="D50" s="7">
        <v>0.26548268508879769</v>
      </c>
      <c r="E50" s="7">
        <v>0.71065467252536707</v>
      </c>
      <c r="F50" s="7">
        <v>0.12677297126817916</v>
      </c>
      <c r="G50" s="7">
        <v>0.43700000000000006</v>
      </c>
      <c r="H50">
        <v>0.5</v>
      </c>
      <c r="I50">
        <v>0.78299999999999992</v>
      </c>
      <c r="J50">
        <v>0.871</v>
      </c>
      <c r="K50">
        <v>0.35</v>
      </c>
      <c r="L50" s="7">
        <v>0.56100000000000005</v>
      </c>
      <c r="M50" s="7">
        <v>0.76</v>
      </c>
      <c r="N50" s="7">
        <v>0.64300000000000002</v>
      </c>
      <c r="O50" s="7">
        <v>0.26969246161477933</v>
      </c>
      <c r="P50" s="7">
        <v>0.23623382108753416</v>
      </c>
      <c r="Q50" s="157">
        <v>1</v>
      </c>
      <c r="R50" s="7">
        <v>0.42056289549212639</v>
      </c>
      <c r="S50" s="7"/>
      <c r="T50" s="7"/>
      <c r="X50">
        <f t="array" ref="X50">IF(ISERROR(C50),"",SUM(IF(ISNUMBER(C$9:C$200),IF(C$9:C$200&gt;C50,1,0),0)))</f>
        <v>175</v>
      </c>
      <c r="Y50">
        <f t="array" ref="Y50">IF(ISERROR(D50),"",SUM(IF(ISNUMBER(D$9:D$200),IF(D$9:D$200&gt;D50,1,0),0)))</f>
        <v>161</v>
      </c>
      <c r="Z50">
        <f t="array" ref="Z50">IF(ISERROR(E50),"",SUM(IF(ISNUMBER(E$9:E$200),IF(E$9:E$200&gt;E50,1,0),0)))</f>
        <v>119</v>
      </c>
      <c r="AA50">
        <f t="array" ref="AA50">IF(ISERROR(F50),"",SUM(IF(ISNUMBER(F$9:F$200),IF(F$9:F$200&gt;F50,1,0),0)))</f>
        <v>125</v>
      </c>
      <c r="AB50">
        <f t="array" ref="AB50">IF(ISERROR(G50),"",SUM(IF(ISNUMBER(G$9:G$200),IF(G$9:G$200&gt;G50,1,0),0)))</f>
        <v>119</v>
      </c>
      <c r="AC50">
        <f t="array" ref="AC50">IF(ISERROR(H50),"",SUM(IF(ISNUMBER(H$9:H$200),IF(H$9:H$200&gt;H50,1,0),0)))</f>
        <v>56</v>
      </c>
      <c r="AD50">
        <f t="array" ref="AD50">IF(ISERROR(I50),"",SUM(IF(ISNUMBER(I$9:I$200),IF(I$9:I$200&gt;I50,1,0),0)))</f>
        <v>58</v>
      </c>
      <c r="AE50">
        <f t="array" ref="AE50">IF(ISERROR(J50),"",SUM(IF(ISNUMBER(J$9:J$200),IF(J$9:J$200&gt;J50,1,0),0)))</f>
        <v>17</v>
      </c>
      <c r="AF50">
        <f t="array" ref="AF50">IF(ISERROR(K50),"",SUM(IF(ISNUMBER(K$9:K$200),IF(K$9:K$200&gt;K50,1,0),0)))</f>
        <v>96</v>
      </c>
      <c r="AG50">
        <f t="array" ref="AG50">IF(ISERROR(L50),"",SUM(IF(ISNUMBER(L$9:L$200),IF(L$9:L$200&gt;L50,1,0),0)))</f>
        <v>93</v>
      </c>
      <c r="AH50">
        <f t="array" ref="AH50">IF(ISERROR(M50),"",SUM(IF(ISNUMBER(M$9:M$200),IF(M$9:M$200&gt;M50,1,0),0)))</f>
        <v>41</v>
      </c>
      <c r="AI50">
        <f t="array" ref="AI50">IF(ISERROR(N50),"",SUM(IF(ISNUMBER(N$9:N$200),IF(N$9:N$200&gt;N50,1,0),0)))</f>
        <v>111</v>
      </c>
      <c r="AJ50">
        <f t="array" ref="AJ50">IF(ISERROR(O50),"",SUM(IF(ISNUMBER(O$9:O$200),IF(O$9:O$200&gt;O50,1,0),0)))</f>
        <v>170</v>
      </c>
      <c r="AK50">
        <f t="array" ref="AK50">IF(ISERROR(P50),"",SUM(IF(ISNUMBER(P$9:P$200),IF(P$9:P$200&gt;P50,1,0),0)))</f>
        <v>178</v>
      </c>
      <c r="AQ50" s="7">
        <f>R50</f>
        <v>0.42056289549212639</v>
      </c>
      <c r="AR50" s="7">
        <v>0.45302665188582975</v>
      </c>
    </row>
    <row r="51" spans="1:44">
      <c r="A51" s="9" t="s">
        <v>122</v>
      </c>
      <c r="B51" s="12" t="s">
        <v>121</v>
      </c>
      <c r="C51" s="7">
        <v>0.62099367386439686</v>
      </c>
      <c r="D51" s="7">
        <v>0.61288157741871141</v>
      </c>
      <c r="E51" s="7">
        <v>1</v>
      </c>
      <c r="F51" s="7">
        <v>0.73005781107202061</v>
      </c>
      <c r="G51" s="7">
        <v>0.61499999999999999</v>
      </c>
      <c r="H51">
        <v>0.6</v>
      </c>
      <c r="I51">
        <v>0.70299999999999996</v>
      </c>
      <c r="J51">
        <v>0.47100000000000003</v>
      </c>
      <c r="K51">
        <v>0.65</v>
      </c>
      <c r="L51" s="7">
        <v>0.40799999999999997</v>
      </c>
      <c r="M51" s="7">
        <v>0.75800000000000001</v>
      </c>
      <c r="N51" s="7">
        <v>0.878</v>
      </c>
      <c r="O51" s="7">
        <v>0.50690732311518094</v>
      </c>
      <c r="P51" s="7">
        <v>0.54284737966307639</v>
      </c>
      <c r="Q51" s="157">
        <v>3</v>
      </c>
      <c r="R51" s="7">
        <v>0.63871127651333859</v>
      </c>
      <c r="S51" s="7"/>
      <c r="T51" s="7"/>
      <c r="X51">
        <f t="array" ref="X51">IF(ISERROR(C51),"",SUM(IF(ISNUMBER(C$9:C$200),IF(C$9:C$200&gt;C51,1,0),0)))</f>
        <v>59</v>
      </c>
      <c r="Y51">
        <f t="array" ref="Y51">IF(ISERROR(D51),"",SUM(IF(ISNUMBER(D$9:D$200),IF(D$9:D$200&gt;D51,1,0),0)))</f>
        <v>61</v>
      </c>
      <c r="Z51">
        <f t="array" ref="Z51">IF(ISERROR(E51),"",SUM(IF(ISNUMBER(E$9:E$200),IF(E$9:E$200&gt;E51,1,0),0)))</f>
        <v>0</v>
      </c>
      <c r="AA51">
        <f t="array" ref="AA51">IF(ISERROR(F51),"",SUM(IF(ISNUMBER(F$9:F$200),IF(F$9:F$200&gt;F51,1,0),0)))</f>
        <v>47</v>
      </c>
      <c r="AB51">
        <f t="array" ref="AB51">IF(ISERROR(G51),"",SUM(IF(ISNUMBER(G$9:G$200),IF(G$9:G$200&gt;G51,1,0),0)))</f>
        <v>93</v>
      </c>
      <c r="AC51">
        <f t="array" ref="AC51">IF(ISERROR(H51),"",SUM(IF(ISNUMBER(H$9:H$200),IF(H$9:H$200&gt;H51,1,0),0)))</f>
        <v>28</v>
      </c>
      <c r="AD51">
        <f t="array" ref="AD51">IF(ISERROR(I51),"",SUM(IF(ISNUMBER(I$9:I$200),IF(I$9:I$200&gt;I51,1,0),0)))</f>
        <v>88</v>
      </c>
      <c r="AE51">
        <f t="array" ref="AE51">IF(ISERROR(J51),"",SUM(IF(ISNUMBER(J$9:J$200),IF(J$9:J$200&gt;J51,1,0),0)))</f>
        <v>110</v>
      </c>
      <c r="AF51">
        <f t="array" ref="AF51">IF(ISERROR(K51),"",SUM(IF(ISNUMBER(K$9:K$200),IF(K$9:K$200&gt;K51,1,0),0)))</f>
        <v>36</v>
      </c>
      <c r="AG51">
        <f t="array" ref="AG51">IF(ISERROR(L51),"",SUM(IF(ISNUMBER(L$9:L$200),IF(L$9:L$200&gt;L51,1,0),0)))</f>
        <v>129</v>
      </c>
      <c r="AH51">
        <f t="array" ref="AH51">IF(ISERROR(M51),"",SUM(IF(ISNUMBER(M$9:M$200),IF(M$9:M$200&gt;M51,1,0),0)))</f>
        <v>43</v>
      </c>
      <c r="AI51">
        <f t="array" ref="AI51">IF(ISERROR(N51),"",SUM(IF(ISNUMBER(N$9:N$200),IF(N$9:N$200&gt;N51,1,0),0)))</f>
        <v>7</v>
      </c>
      <c r="AJ51">
        <f t="array" ref="AJ51">IF(ISERROR(O51),"",SUM(IF(ISNUMBER(O$9:O$200),IF(O$9:O$200&gt;O51,1,0),0)))</f>
        <v>71</v>
      </c>
      <c r="AK51">
        <f t="array" ref="AK51">IF(ISERROR(P51),"",SUM(IF(ISNUMBER(P$9:P$200),IF(P$9:P$200&gt;P51,1,0),0)))</f>
        <v>68</v>
      </c>
      <c r="AQ51" s="7">
        <f>R51</f>
        <v>0.63871127651333859</v>
      </c>
      <c r="AR51" s="7">
        <v>0.18633823976768879</v>
      </c>
    </row>
    <row r="52" spans="1:44">
      <c r="A52" s="9" t="s">
        <v>124</v>
      </c>
      <c r="B52" s="12" t="s">
        <v>123</v>
      </c>
      <c r="C52" s="7">
        <v>0.50520268997846884</v>
      </c>
      <c r="D52" s="7">
        <v>0.15378238014328072</v>
      </c>
      <c r="E52" s="7">
        <v>4.4371336798804006E-2</v>
      </c>
      <c r="F52" s="7">
        <v>1</v>
      </c>
      <c r="G52" s="7">
        <v>0.1</v>
      </c>
      <c r="H52">
        <v>0.1</v>
      </c>
      <c r="I52">
        <v>0.45899999999999996</v>
      </c>
      <c r="J52">
        <v>9.4000000134110445E-2</v>
      </c>
      <c r="K52">
        <v>9.9000000022351736E-2</v>
      </c>
      <c r="L52" s="7">
        <v>0.2</v>
      </c>
      <c r="M52" s="7">
        <v>0.66700000000000004</v>
      </c>
      <c r="N52" s="7">
        <v>0.61699999999999999</v>
      </c>
      <c r="O52" s="7">
        <v>0.55761707673875582</v>
      </c>
      <c r="P52" s="7">
        <v>0.37176684658735448</v>
      </c>
      <c r="Q52" s="157">
        <v>3</v>
      </c>
      <c r="R52" s="7">
        <v>0.39302106619366017</v>
      </c>
      <c r="S52" s="7"/>
      <c r="T52" s="7"/>
      <c r="X52">
        <f t="array" ref="X52">IF(ISERROR(C52),"",SUM(IF(ISNUMBER(C$9:C$200),IF(C$9:C$200&gt;C52,1,0),0)))</f>
        <v>98</v>
      </c>
      <c r="Y52">
        <f t="array" ref="Y52">IF(ISERROR(D52),"",SUM(IF(ISNUMBER(D$9:D$200),IF(D$9:D$200&gt;D52,1,0),0)))</f>
        <v>182</v>
      </c>
      <c r="Z52">
        <f t="array" ref="Z52">IF(ISERROR(E52),"",SUM(IF(ISNUMBER(E$9:E$200),IF(E$9:E$200&gt;E52,1,0),0)))</f>
        <v>182</v>
      </c>
      <c r="AA52">
        <f t="array" ref="AA52">IF(ISERROR(F52),"",SUM(IF(ISNUMBER(F$9:F$200),IF(F$9:F$200&gt;F52,1,0),0)))</f>
        <v>0</v>
      </c>
      <c r="AB52">
        <f t="array" ref="AB52">IF(ISERROR(G52),"",SUM(IF(ISNUMBER(G$9:G$200),IF(G$9:G$200&gt;G52,1,0),0)))</f>
        <v>142</v>
      </c>
      <c r="AC52">
        <f t="array" ref="AC52">IF(ISERROR(H52),"",SUM(IF(ISNUMBER(H$9:H$200),IF(H$9:H$200&gt;H52,1,0),0)))</f>
        <v>136</v>
      </c>
      <c r="AD52">
        <f t="array" ref="AD52">IF(ISERROR(I52),"",SUM(IF(ISNUMBER(I$9:I$200),IF(I$9:I$200&gt;I52,1,0),0)))</f>
        <v>137</v>
      </c>
      <c r="AE52">
        <f t="array" ref="AE52">IF(ISERROR(J52),"",SUM(IF(ISNUMBER(J$9:J$200),IF(J$9:J$200&gt;J52,1,0),0)))</f>
        <v>136</v>
      </c>
      <c r="AF52">
        <f t="array" ref="AF52">IF(ISERROR(K52),"",SUM(IF(ISNUMBER(K$9:K$200),IF(K$9:K$200&gt;K52,1,0),0)))</f>
        <v>138</v>
      </c>
      <c r="AG52">
        <f t="array" ref="AG52">IF(ISERROR(L52),"",SUM(IF(ISNUMBER(L$9:L$200),IF(L$9:L$200&gt;L52,1,0),0)))</f>
        <v>140</v>
      </c>
      <c r="AH52">
        <f t="array" ref="AH52">IF(ISERROR(M52),"",SUM(IF(ISNUMBER(M$9:M$200),IF(M$9:M$200&gt;M52,1,0),0)))</f>
        <v>108</v>
      </c>
      <c r="AI52">
        <f t="array" ref="AI52">IF(ISERROR(N52),"",SUM(IF(ISNUMBER(N$9:N$200),IF(N$9:N$200&gt;N52,1,0),0)))</f>
        <v>119</v>
      </c>
      <c r="AJ52">
        <f t="array" ref="AJ52">IF(ISERROR(O52),"",SUM(IF(ISNUMBER(O$9:O$200),IF(O$9:O$200&gt;O52,1,0),0)))</f>
        <v>58</v>
      </c>
      <c r="AK52">
        <f t="array" ref="AK52">IF(ISERROR(P52),"",SUM(IF(ISNUMBER(P$9:P$200),IF(P$9:P$200&gt;P52,1,0),0)))</f>
        <v>127</v>
      </c>
      <c r="AQ52" s="7">
        <f>R52</f>
        <v>0.39302106619366017</v>
      </c>
      <c r="AR52" s="7">
        <v>0.29815008827422912</v>
      </c>
    </row>
    <row r="53" spans="1:44">
      <c r="A53" s="9" t="s">
        <v>126</v>
      </c>
      <c r="B53" s="12" t="s">
        <v>125</v>
      </c>
      <c r="C53" s="7">
        <v>0.5748496300444319</v>
      </c>
      <c r="D53" s="7">
        <v>0.71452977485046287</v>
      </c>
      <c r="E53" s="7">
        <v>1</v>
      </c>
      <c r="F53" s="7">
        <v>0.6331817137413791</v>
      </c>
      <c r="G53" s="7">
        <v>0.80299999999999994</v>
      </c>
      <c r="H53">
        <v>0.7</v>
      </c>
      <c r="I53">
        <v>0.72699999999999998</v>
      </c>
      <c r="J53">
        <v>0.44799999999999995</v>
      </c>
      <c r="K53">
        <v>0.7</v>
      </c>
      <c r="L53" s="7">
        <v>0.61499999999999999</v>
      </c>
      <c r="M53" s="7">
        <v>0.82900000000000007</v>
      </c>
      <c r="N53" s="7">
        <v>0.82499999999999996</v>
      </c>
      <c r="O53" s="7">
        <v>0.69753756299122716</v>
      </c>
      <c r="P53" s="7">
        <v>0.73021254698735105</v>
      </c>
      <c r="Q53" s="157">
        <v>4</v>
      </c>
      <c r="R53" s="7">
        <v>0.70310832286148517</v>
      </c>
      <c r="S53" s="7"/>
      <c r="T53" s="7"/>
      <c r="X53">
        <f t="array" ref="X53">IF(ISERROR(C53),"",SUM(IF(ISNUMBER(C$9:C$200),IF(C$9:C$200&gt;C53,1,0),0)))</f>
        <v>74</v>
      </c>
      <c r="Y53">
        <f t="array" ref="Y53">IF(ISERROR(D53),"",SUM(IF(ISNUMBER(D$9:D$200),IF(D$9:D$200&gt;D53,1,0),0)))</f>
        <v>31</v>
      </c>
      <c r="Z53">
        <f t="array" ref="Z53">IF(ISERROR(E53),"",SUM(IF(ISNUMBER(E$9:E$200),IF(E$9:E$200&gt;E53,1,0),0)))</f>
        <v>0</v>
      </c>
      <c r="AA53">
        <f t="array" ref="AA53">IF(ISERROR(F53),"",SUM(IF(ISNUMBER(F$9:F$200),IF(F$9:F$200&gt;F53,1,0),0)))</f>
        <v>52</v>
      </c>
      <c r="AB53">
        <f t="array" ref="AB53">IF(ISERROR(G53),"",SUM(IF(ISNUMBER(G$9:G$200),IF(G$9:G$200&gt;G53,1,0),0)))</f>
        <v>30</v>
      </c>
      <c r="AC53">
        <f t="array" ref="AC53">IF(ISERROR(H53),"",SUM(IF(ISNUMBER(H$9:H$200),IF(H$9:H$200&gt;H53,1,0),0)))</f>
        <v>15</v>
      </c>
      <c r="AD53">
        <f t="array" ref="AD53">IF(ISERROR(I53),"",SUM(IF(ISNUMBER(I$9:I$200),IF(I$9:I$200&gt;I53,1,0),0)))</f>
        <v>82</v>
      </c>
      <c r="AE53">
        <f t="array" ref="AE53">IF(ISERROR(J53),"",SUM(IF(ISNUMBER(J$9:J$200),IF(J$9:J$200&gt;J53,1,0),0)))</f>
        <v>117</v>
      </c>
      <c r="AF53">
        <f t="array" ref="AF53">IF(ISERROR(K53),"",SUM(IF(ISNUMBER(K$9:K$200),IF(K$9:K$200&gt;K53,1,0),0)))</f>
        <v>26</v>
      </c>
      <c r="AG53">
        <f t="array" ref="AG53">IF(ISERROR(L53),"",SUM(IF(ISNUMBER(L$9:L$200),IF(L$9:L$200&gt;L53,1,0),0)))</f>
        <v>70</v>
      </c>
      <c r="AH53">
        <f t="array" ref="AH53">IF(ISERROR(M53),"",SUM(IF(ISNUMBER(M$9:M$200),IF(M$9:M$200&gt;M53,1,0),0)))</f>
        <v>2</v>
      </c>
      <c r="AI53">
        <f t="array" ref="AI53">IF(ISERROR(N53),"",SUM(IF(ISNUMBER(N$9:N$200),IF(N$9:N$200&gt;N53,1,0),0)))</f>
        <v>47</v>
      </c>
      <c r="AJ53">
        <f t="array" ref="AJ53">IF(ISERROR(O53),"",SUM(IF(ISNUMBER(O$9:O$200),IF(O$9:O$200&gt;O53,1,0),0)))</f>
        <v>36</v>
      </c>
      <c r="AK53">
        <f t="array" ref="AK53">IF(ISERROR(P53),"",SUM(IF(ISNUMBER(P$9:P$200),IF(P$9:P$200&gt;P53,1,0),0)))</f>
        <v>24</v>
      </c>
      <c r="AQ53" s="7">
        <f>R53</f>
        <v>0.70310832286148517</v>
      </c>
      <c r="AR53" s="7">
        <v>0.26103144081223534</v>
      </c>
    </row>
    <row r="54" spans="1:44">
      <c r="A54" s="9" t="s">
        <v>128</v>
      </c>
      <c r="B54" s="12" t="s">
        <v>127</v>
      </c>
      <c r="C54" s="7">
        <v>0.68570400141736765</v>
      </c>
      <c r="D54" s="7">
        <v>0.71378099019551811</v>
      </c>
      <c r="E54" s="7">
        <v>1</v>
      </c>
      <c r="F54" s="7">
        <v>0.86569377068434983</v>
      </c>
      <c r="G54" s="7">
        <v>0.65500000000000003</v>
      </c>
      <c r="H54">
        <v>0.8</v>
      </c>
      <c r="I54">
        <v>0.80099999999999993</v>
      </c>
      <c r="J54">
        <v>0.45600000000000002</v>
      </c>
      <c r="K54">
        <v>0.7</v>
      </c>
      <c r="L54" s="7">
        <v>0.76400000000000001</v>
      </c>
      <c r="M54" s="7">
        <v>0.75599999999999989</v>
      </c>
      <c r="N54" s="7">
        <v>0.875</v>
      </c>
      <c r="O54" s="7">
        <v>0.59105232790306972</v>
      </c>
      <c r="P54" s="7">
        <v>0.69076726432408675</v>
      </c>
      <c r="Q54" s="157">
        <v>5</v>
      </c>
      <c r="R54" s="7">
        <v>0.73085513545243919</v>
      </c>
      <c r="S54" s="7"/>
      <c r="T54" s="7"/>
      <c r="X54">
        <f t="array" ref="X54">IF(ISERROR(C54),"",SUM(IF(ISNUMBER(C$9:C$200),IF(C$9:C$200&gt;C54,1,0),0)))</f>
        <v>31</v>
      </c>
      <c r="Y54">
        <f t="array" ref="Y54">IF(ISERROR(D54),"",SUM(IF(ISNUMBER(D$9:D$200),IF(D$9:D$200&gt;D54,1,0),0)))</f>
        <v>33</v>
      </c>
      <c r="Z54">
        <f t="array" ref="Z54">IF(ISERROR(E54),"",SUM(IF(ISNUMBER(E$9:E$200),IF(E$9:E$200&gt;E54,1,0),0)))</f>
        <v>0</v>
      </c>
      <c r="AA54">
        <f t="array" ref="AA54">IF(ISERROR(F54),"",SUM(IF(ISNUMBER(F$9:F$200),IF(F$9:F$200&gt;F54,1,0),0)))</f>
        <v>33</v>
      </c>
      <c r="AB54">
        <f t="array" ref="AB54">IF(ISERROR(G54),"",SUM(IF(ISNUMBER(G$9:G$200),IF(G$9:G$200&gt;G54,1,0),0)))</f>
        <v>78</v>
      </c>
      <c r="AC54">
        <f t="array" ref="AC54">IF(ISERROR(H54),"",SUM(IF(ISNUMBER(H$9:H$200),IF(H$9:H$200&gt;H54,1,0),0)))</f>
        <v>2</v>
      </c>
      <c r="AD54">
        <f t="array" ref="AD54">IF(ISERROR(I54),"",SUM(IF(ISNUMBER(I$9:I$200),IF(I$9:I$200&gt;I54,1,0),0)))</f>
        <v>52</v>
      </c>
      <c r="AE54">
        <f t="array" ref="AE54">IF(ISERROR(J54),"",SUM(IF(ISNUMBER(J$9:J$200),IF(J$9:J$200&gt;J54,1,0),0)))</f>
        <v>115</v>
      </c>
      <c r="AF54">
        <f t="array" ref="AF54">IF(ISERROR(K54),"",SUM(IF(ISNUMBER(K$9:K$200),IF(K$9:K$200&gt;K54,1,0),0)))</f>
        <v>26</v>
      </c>
      <c r="AG54">
        <f t="array" ref="AG54">IF(ISERROR(L54),"",SUM(IF(ISNUMBER(L$9:L$200),IF(L$9:L$200&gt;L54,1,0),0)))</f>
        <v>39</v>
      </c>
      <c r="AH54">
        <f t="array" ref="AH54">IF(ISERROR(M54),"",SUM(IF(ISNUMBER(M$9:M$200),IF(M$9:M$200&gt;M54,1,0),0)))</f>
        <v>45</v>
      </c>
      <c r="AI54">
        <f t="array" ref="AI54">IF(ISERROR(N54),"",SUM(IF(ISNUMBER(N$9:N$200),IF(N$9:N$200&gt;N54,1,0),0)))</f>
        <v>10</v>
      </c>
      <c r="AJ54">
        <f t="array" ref="AJ54">IF(ISERROR(O54),"",SUM(IF(ISNUMBER(O$9:O$200),IF(O$9:O$200&gt;O54,1,0),0)))</f>
        <v>50</v>
      </c>
      <c r="AK54">
        <f t="array" ref="AK54">IF(ISERROR(P54),"",SUM(IF(ISNUMBER(P$9:P$200),IF(P$9:P$200&gt;P54,1,0),0)))</f>
        <v>33</v>
      </c>
      <c r="AQ54" s="7">
        <f>R54</f>
        <v>0.73085513545243919</v>
      </c>
      <c r="AR54" s="7">
        <v>0.17520859356171026</v>
      </c>
    </row>
    <row r="55" spans="1:44">
      <c r="A55" s="9" t="s">
        <v>130</v>
      </c>
      <c r="B55" s="12" t="s">
        <v>129</v>
      </c>
      <c r="C55" s="7">
        <v>0.70919565927656958</v>
      </c>
      <c r="D55" s="7">
        <v>0.81515080658840522</v>
      </c>
      <c r="E55" s="7">
        <v>1</v>
      </c>
      <c r="F55" s="7">
        <v>1</v>
      </c>
      <c r="G55" s="7">
        <v>0.97900000000000009</v>
      </c>
      <c r="H55">
        <v>0.9</v>
      </c>
      <c r="I55">
        <v>0.35899999999999999</v>
      </c>
      <c r="J55">
        <v>0.22</v>
      </c>
      <c r="K55">
        <v>0.9</v>
      </c>
      <c r="L55" s="7">
        <v>0.93700000000000006</v>
      </c>
      <c r="M55" s="7">
        <v>0.79299999999999993</v>
      </c>
      <c r="N55" s="7">
        <v>0.875</v>
      </c>
      <c r="O55" s="7">
        <v>0.97941259552071036</v>
      </c>
      <c r="P55" s="7">
        <v>0.87062352636307738</v>
      </c>
      <c r="Q55" s="157">
        <v>5</v>
      </c>
      <c r="R55" s="7">
        <v>0.82127285877487632</v>
      </c>
      <c r="S55" s="7"/>
      <c r="T55" s="7"/>
      <c r="X55">
        <f t="array" ref="X55">IF(ISERROR(C55),"",SUM(IF(ISNUMBER(C$9:C$200),IF(C$9:C$200&gt;C55,1,0),0)))</f>
        <v>25</v>
      </c>
      <c r="Y55">
        <f t="array" ref="Y55">IF(ISERROR(D55),"",SUM(IF(ISNUMBER(D$9:D$200),IF(D$9:D$200&gt;D55,1,0),0)))</f>
        <v>1</v>
      </c>
      <c r="Z55">
        <f t="array" ref="Z55">IF(ISERROR(E55),"",SUM(IF(ISNUMBER(E$9:E$200),IF(E$9:E$200&gt;E55,1,0),0)))</f>
        <v>0</v>
      </c>
      <c r="AA55">
        <f t="array" ref="AA55">IF(ISERROR(F55),"",SUM(IF(ISNUMBER(F$9:F$200),IF(F$9:F$200&gt;F55,1,0),0)))</f>
        <v>0</v>
      </c>
      <c r="AB55">
        <f t="array" ref="AB55">IF(ISERROR(G55),"",SUM(IF(ISNUMBER(G$9:G$200),IF(G$9:G$200&gt;G55,1,0),0)))</f>
        <v>2</v>
      </c>
      <c r="AC55">
        <f t="array" ref="AC55">IF(ISERROR(H55),"",SUM(IF(ISNUMBER(H$9:H$200),IF(H$9:H$200&gt;H55,1,0),0)))</f>
        <v>0</v>
      </c>
      <c r="AD55">
        <f t="array" ref="AD55">IF(ISERROR(I55),"",SUM(IF(ISNUMBER(I$9:I$200),IF(I$9:I$200&gt;I55,1,0),0)))</f>
        <v>141</v>
      </c>
      <c r="AE55">
        <f t="array" ref="AE55">IF(ISERROR(J55),"",SUM(IF(ISNUMBER(J$9:J$200),IF(J$9:J$200&gt;J55,1,0),0)))</f>
        <v>133</v>
      </c>
      <c r="AF55">
        <f t="array" ref="AF55">IF(ISERROR(K55),"",SUM(IF(ISNUMBER(K$9:K$200),IF(K$9:K$200&gt;K55,1,0),0)))</f>
        <v>2</v>
      </c>
      <c r="AG55">
        <f t="array" ref="AG55">IF(ISERROR(L55),"",SUM(IF(ISNUMBER(L$9:L$200),IF(L$9:L$200&gt;L55,1,0),0)))</f>
        <v>3</v>
      </c>
      <c r="AH55">
        <f t="array" ref="AH55">IF(ISERROR(M55),"",SUM(IF(ISNUMBER(M$9:M$200),IF(M$9:M$200&gt;M55,1,0),0)))</f>
        <v>14</v>
      </c>
      <c r="AI55">
        <f t="array" ref="AI55">IF(ISERROR(N55),"",SUM(IF(ISNUMBER(N$9:N$200),IF(N$9:N$200&gt;N55,1,0),0)))</f>
        <v>10</v>
      </c>
      <c r="AJ55">
        <f t="array" ref="AJ55">IF(ISERROR(O55),"",SUM(IF(ISNUMBER(O$9:O$200),IF(O$9:O$200&gt;O55,1,0),0)))</f>
        <v>0</v>
      </c>
      <c r="AK55">
        <f t="array" ref="AK55">IF(ISERROR(P55),"",SUM(IF(ISNUMBER(P$9:P$200),IF(P$9:P$200&gt;P55,1,0),0)))</f>
        <v>4</v>
      </c>
      <c r="AQ55" s="7">
        <f>R55</f>
        <v>0.82127285877487632</v>
      </c>
      <c r="AR55" s="7">
        <v>0.14408481149666047</v>
      </c>
    </row>
    <row r="56" spans="1:44">
      <c r="A56" s="9" t="s">
        <v>132</v>
      </c>
      <c r="B56" s="12" t="s">
        <v>131</v>
      </c>
      <c r="C56" s="7">
        <v>0.59597594162232015</v>
      </c>
      <c r="D56" s="7">
        <v>0.27669649109672928</v>
      </c>
      <c r="E56" s="7">
        <v>0.16722396946189277</v>
      </c>
      <c r="F56" s="7">
        <v>5.0041027131782843E-2</v>
      </c>
      <c r="G56" s="7">
        <v>0.35700000000000004</v>
      </c>
      <c r="H56">
        <v>0.6</v>
      </c>
      <c r="I56">
        <v>0.78200000000000003</v>
      </c>
      <c r="J56">
        <v>0.58899999999999997</v>
      </c>
      <c r="K56">
        <v>0.6</v>
      </c>
      <c r="L56" s="7">
        <v>0.55299999999999994</v>
      </c>
      <c r="M56" s="7">
        <v>0.70499999999999996</v>
      </c>
      <c r="N56" s="7">
        <v>0.31900000000000001</v>
      </c>
      <c r="O56" s="7">
        <v>0.44857950463415569</v>
      </c>
      <c r="P56" s="7">
        <v>0.37150289613564841</v>
      </c>
      <c r="Q56" s="157">
        <v>2</v>
      </c>
      <c r="R56" s="7">
        <v>0.43594998453515821</v>
      </c>
      <c r="S56" s="7"/>
      <c r="T56" s="7"/>
      <c r="X56">
        <f t="array" ref="X56">IF(ISERROR(C56),"",SUM(IF(ISNUMBER(C$9:C$200),IF(C$9:C$200&gt;C56,1,0),0)))</f>
        <v>66</v>
      </c>
      <c r="Y56">
        <f t="array" ref="Y56">IF(ISERROR(D56),"",SUM(IF(ISNUMBER(D$9:D$200),IF(D$9:D$200&gt;D56,1,0),0)))</f>
        <v>158</v>
      </c>
      <c r="Z56">
        <f t="array" ref="Z56">IF(ISERROR(E56),"",SUM(IF(ISNUMBER(E$9:E$200),IF(E$9:E$200&gt;E56,1,0),0)))</f>
        <v>175</v>
      </c>
      <c r="AA56">
        <f t="array" ref="AA56">IF(ISERROR(F56),"",SUM(IF(ISNUMBER(F$9:F$200),IF(F$9:F$200&gt;F56,1,0),0)))</f>
        <v>155</v>
      </c>
      <c r="AB56">
        <f t="array" ref="AB56">IF(ISERROR(G56),"",SUM(IF(ISNUMBER(G$9:G$200),IF(G$9:G$200&gt;G56,1,0),0)))</f>
        <v>134</v>
      </c>
      <c r="AC56">
        <f t="array" ref="AC56">IF(ISERROR(H56),"",SUM(IF(ISNUMBER(H$9:H$200),IF(H$9:H$200&gt;H56,1,0),0)))</f>
        <v>28</v>
      </c>
      <c r="AD56">
        <f t="array" ref="AD56">IF(ISERROR(I56),"",SUM(IF(ISNUMBER(I$9:I$200),IF(I$9:I$200&gt;I56,1,0),0)))</f>
        <v>59</v>
      </c>
      <c r="AE56">
        <f t="array" ref="AE56">IF(ISERROR(J56),"",SUM(IF(ISNUMBER(J$9:J$200),IF(J$9:J$200&gt;J56,1,0),0)))</f>
        <v>87</v>
      </c>
      <c r="AF56">
        <f t="array" ref="AF56">IF(ISERROR(K56),"",SUM(IF(ISNUMBER(K$9:K$200),IF(K$9:K$200&gt;K56,1,0),0)))</f>
        <v>45</v>
      </c>
      <c r="AG56">
        <f t="array" ref="AG56">IF(ISERROR(L56),"",SUM(IF(ISNUMBER(L$9:L$200),IF(L$9:L$200&gt;L56,1,0),0)))</f>
        <v>95</v>
      </c>
      <c r="AH56">
        <f t="array" ref="AH56">IF(ISERROR(M56),"",SUM(IF(ISNUMBER(M$9:M$200),IF(M$9:M$200&gt;M56,1,0),0)))</f>
        <v>88</v>
      </c>
      <c r="AI56">
        <f t="array" ref="AI56">IF(ISERROR(N56),"",SUM(IF(ISNUMBER(N$9:N$200),IF(N$9:N$200&gt;N56,1,0),0)))</f>
        <v>141</v>
      </c>
      <c r="AJ56">
        <f t="array" ref="AJ56">IF(ISERROR(O56),"",SUM(IF(ISNUMBER(O$9:O$200),IF(O$9:O$200&gt;O56,1,0),0)))</f>
        <v>89</v>
      </c>
      <c r="AK56">
        <f t="array" ref="AK56">IF(ISERROR(P56),"",SUM(IF(ISNUMBER(P$9:P$200),IF(P$9:P$200&gt;P56,1,0),0)))</f>
        <v>128</v>
      </c>
      <c r="AQ56" s="7">
        <f>R56</f>
        <v>0.43594998453515821</v>
      </c>
      <c r="AR56" s="7">
        <v>0.46234679549616381</v>
      </c>
    </row>
    <row r="57" spans="1:44">
      <c r="A57" s="9" t="s">
        <v>134</v>
      </c>
      <c r="B57" s="12" t="s">
        <v>133</v>
      </c>
      <c r="C57" s="7">
        <v>0.65163233659256803</v>
      </c>
      <c r="D57" s="7">
        <v>0.69910023994231785</v>
      </c>
      <c r="E57" s="7">
        <v>1</v>
      </c>
      <c r="F57" s="7">
        <v>4.9477142857142858E-2</v>
      </c>
      <c r="G57" s="7">
        <v>0.754</v>
      </c>
      <c r="H57">
        <v>0.3</v>
      </c>
      <c r="I57">
        <v>0.67700000000000005</v>
      </c>
      <c r="J57">
        <v>0.498</v>
      </c>
      <c r="K57">
        <v>0.65</v>
      </c>
      <c r="L57" s="7">
        <v>0.65200000000000002</v>
      </c>
      <c r="M57" s="7">
        <v>0.8</v>
      </c>
      <c r="N57" s="7">
        <v>0.74299999999999999</v>
      </c>
      <c r="O57" s="7">
        <v>0.65290632741081756</v>
      </c>
      <c r="P57" s="7">
        <v>0.63647791183334612</v>
      </c>
      <c r="Q57" s="157">
        <v>3</v>
      </c>
      <c r="R57" s="7">
        <v>0.60405559586361923</v>
      </c>
      <c r="S57" s="7"/>
      <c r="T57" s="7"/>
      <c r="X57">
        <f t="array" ref="X57">IF(ISERROR(C57),"",SUM(IF(ISNUMBER(C$9:C$200),IF(C$9:C$200&gt;C57,1,0),0)))</f>
        <v>48</v>
      </c>
      <c r="Y57">
        <f t="array" ref="Y57">IF(ISERROR(D57),"",SUM(IF(ISNUMBER(D$9:D$200),IF(D$9:D$200&gt;D57,1,0),0)))</f>
        <v>42</v>
      </c>
      <c r="Z57">
        <f t="array" ref="Z57">IF(ISERROR(E57),"",SUM(IF(ISNUMBER(E$9:E$200),IF(E$9:E$200&gt;E57,1,0),0)))</f>
        <v>0</v>
      </c>
      <c r="AA57">
        <f t="array" ref="AA57">IF(ISERROR(F57),"",SUM(IF(ISNUMBER(F$9:F$200),IF(F$9:F$200&gt;F57,1,0),0)))</f>
        <v>156</v>
      </c>
      <c r="AB57">
        <f t="array" ref="AB57">IF(ISERROR(G57),"",SUM(IF(ISNUMBER(G$9:G$200),IF(G$9:G$200&gt;G57,1,0),0)))</f>
        <v>40</v>
      </c>
      <c r="AC57">
        <f t="array" ref="AC57">IF(ISERROR(H57),"",SUM(IF(ISNUMBER(H$9:H$200),IF(H$9:H$200&gt;H57,1,0),0)))</f>
        <v>106</v>
      </c>
      <c r="AD57">
        <f t="array" ref="AD57">IF(ISERROR(I57),"",SUM(IF(ISNUMBER(I$9:I$200),IF(I$9:I$200&gt;I57,1,0),0)))</f>
        <v>101</v>
      </c>
      <c r="AE57">
        <f t="array" ref="AE57">IF(ISERROR(J57),"",SUM(IF(ISNUMBER(J$9:J$200),IF(J$9:J$200&gt;J57,1,0),0)))</f>
        <v>106</v>
      </c>
      <c r="AF57">
        <f t="array" ref="AF57">IF(ISERROR(K57),"",SUM(IF(ISNUMBER(K$9:K$200),IF(K$9:K$200&gt;K57,1,0),0)))</f>
        <v>36</v>
      </c>
      <c r="AG57">
        <f t="array" ref="AG57">IF(ISERROR(L57),"",SUM(IF(ISNUMBER(L$9:L$200),IF(L$9:L$200&gt;L57,1,0),0)))</f>
        <v>64</v>
      </c>
      <c r="AH57">
        <f t="array" ref="AH57">IF(ISERROR(M57),"",SUM(IF(ISNUMBER(M$9:M$200),IF(M$9:M$200&gt;M57,1,0),0)))</f>
        <v>9</v>
      </c>
      <c r="AI57">
        <f t="array" ref="AI57">IF(ISERROR(N57),"",SUM(IF(ISNUMBER(N$9:N$200),IF(N$9:N$200&gt;N57,1,0),0)))</f>
        <v>74</v>
      </c>
      <c r="AJ57">
        <f t="array" ref="AJ57">IF(ISERROR(O57),"",SUM(IF(ISNUMBER(O$9:O$200),IF(O$9:O$200&gt;O57,1,0),0)))</f>
        <v>42</v>
      </c>
      <c r="AK57">
        <f t="array" ref="AK57">IF(ISERROR(P57),"",SUM(IF(ISNUMBER(P$9:P$200),IF(P$9:P$200&gt;P57,1,0),0)))</f>
        <v>49</v>
      </c>
      <c r="AQ57" s="7">
        <f>R57</f>
        <v>0.60405559586361923</v>
      </c>
      <c r="AR57" s="7">
        <v>0.41806618448861971</v>
      </c>
    </row>
    <row r="58" spans="1:44">
      <c r="A58" s="9" t="s">
        <v>429</v>
      </c>
      <c r="B58" s="12" t="s">
        <v>135</v>
      </c>
      <c r="C58" s="7">
        <v>0.52497253659982623</v>
      </c>
      <c r="D58" s="7">
        <v>0.52330736140297796</v>
      </c>
      <c r="E58" s="7">
        <v>0.95980428484404567</v>
      </c>
      <c r="F58" s="7">
        <v>0.53202543872588981</v>
      </c>
      <c r="G58" s="7">
        <v>0.624</v>
      </c>
      <c r="H58">
        <v>0.4</v>
      </c>
      <c r="I58">
        <v>0.85299999999999998</v>
      </c>
      <c r="J58">
        <v>0.90200000000000002</v>
      </c>
      <c r="K58">
        <v>0.55000000000000004</v>
      </c>
      <c r="L58" s="7">
        <v>0.59599999999999997</v>
      </c>
      <c r="M58" s="7">
        <v>0.70799999999999996</v>
      </c>
      <c r="N58" s="7">
        <v>0.8</v>
      </c>
      <c r="O58" s="7">
        <v>0.36629366613916964</v>
      </c>
      <c r="P58" s="7">
        <v>0.35742485747914021</v>
      </c>
      <c r="Q58" s="157">
        <v>2</v>
      </c>
      <c r="R58" s="7">
        <v>0.58438530027690261</v>
      </c>
      <c r="S58" s="7"/>
      <c r="T58" s="7"/>
      <c r="X58">
        <f t="array" ref="X58">IF(ISERROR(C58),"",SUM(IF(ISNUMBER(C$9:C$200),IF(C$9:C$200&gt;C58,1,0),0)))</f>
        <v>91</v>
      </c>
      <c r="Y58">
        <f t="array" ref="Y58">IF(ISERROR(D58),"",SUM(IF(ISNUMBER(D$9:D$200),IF(D$9:D$200&gt;D58,1,0),0)))</f>
        <v>84</v>
      </c>
      <c r="Z58">
        <f t="array" ref="Z58">IF(ISERROR(E58),"",SUM(IF(ISNUMBER(E$9:E$200),IF(E$9:E$200&gt;E58,1,0),0)))</f>
        <v>89</v>
      </c>
      <c r="AA58">
        <f t="array" ref="AA58">IF(ISERROR(F58),"",SUM(IF(ISNUMBER(F$9:F$200),IF(F$9:F$200&gt;F58,1,0),0)))</f>
        <v>66</v>
      </c>
      <c r="AB58">
        <f t="array" ref="AB58">IF(ISERROR(G58),"",SUM(IF(ISNUMBER(G$9:G$200),IF(G$9:G$200&gt;G58,1,0),0)))</f>
        <v>89</v>
      </c>
      <c r="AC58">
        <f t="array" ref="AC58">IF(ISERROR(H58),"",SUM(IF(ISNUMBER(H$9:H$200),IF(H$9:H$200&gt;H58,1,0),0)))</f>
        <v>81</v>
      </c>
      <c r="AD58">
        <f t="array" ref="AD58">IF(ISERROR(I58),"",SUM(IF(ISNUMBER(I$9:I$200),IF(I$9:I$200&gt;I58,1,0),0)))</f>
        <v>27</v>
      </c>
      <c r="AE58">
        <f t="array" ref="AE58">IF(ISERROR(J58),"",SUM(IF(ISNUMBER(J$9:J$200),IF(J$9:J$200&gt;J58,1,0),0)))</f>
        <v>11</v>
      </c>
      <c r="AF58">
        <f t="array" ref="AF58">IF(ISERROR(K58),"",SUM(IF(ISNUMBER(K$9:K$200),IF(K$9:K$200&gt;K58,1,0),0)))</f>
        <v>56</v>
      </c>
      <c r="AG58">
        <f t="array" ref="AG58">IF(ISERROR(L58),"",SUM(IF(ISNUMBER(L$9:L$200),IF(L$9:L$200&gt;L58,1,0),0)))</f>
        <v>79</v>
      </c>
      <c r="AH58">
        <f t="array" ref="AH58">IF(ISERROR(M58),"",SUM(IF(ISNUMBER(M$9:M$200),IF(M$9:M$200&gt;M58,1,0),0)))</f>
        <v>84</v>
      </c>
      <c r="AI58">
        <f t="array" ref="AI58">IF(ISERROR(N58),"",SUM(IF(ISNUMBER(N$9:N$200),IF(N$9:N$200&gt;N58,1,0),0)))</f>
        <v>61</v>
      </c>
      <c r="AJ58">
        <f t="array" ref="AJ58">IF(ISERROR(O58),"",SUM(IF(ISNUMBER(O$9:O$200),IF(O$9:O$200&gt;O58,1,0),0)))</f>
        <v>127</v>
      </c>
      <c r="AK58">
        <f t="array" ref="AK58">IF(ISERROR(P58),"",SUM(IF(ISNUMBER(P$9:P$200),IF(P$9:P$200&gt;P58,1,0),0)))</f>
        <v>133</v>
      </c>
      <c r="AQ58" s="7">
        <f>R58</f>
        <v>0.58438530027690261</v>
      </c>
      <c r="AR58" s="7">
        <v>0.30571574693261222</v>
      </c>
    </row>
    <row r="59" spans="1:44">
      <c r="A59" s="9" t="s">
        <v>138</v>
      </c>
      <c r="B59" s="12" t="s">
        <v>137</v>
      </c>
      <c r="C59" s="7">
        <v>0.34874802877667344</v>
      </c>
      <c r="D59" s="7">
        <v>0.44696689003004197</v>
      </c>
      <c r="E59" s="7">
        <v>1</v>
      </c>
      <c r="F59" s="7">
        <v>0.63011178231544684</v>
      </c>
      <c r="G59" s="7">
        <v>0.52900000000000003</v>
      </c>
      <c r="H59">
        <v>0.4</v>
      </c>
      <c r="I59">
        <v>0.79299999999999993</v>
      </c>
      <c r="J59">
        <v>0.77500000000000002</v>
      </c>
      <c r="K59">
        <v>0.25</v>
      </c>
      <c r="L59" s="7">
        <v>0.42200000000000004</v>
      </c>
      <c r="M59" s="7">
        <v>0.63900000000000001</v>
      </c>
      <c r="N59" s="7">
        <v>0.71799999999999997</v>
      </c>
      <c r="O59" s="7">
        <v>0.31701248156369322</v>
      </c>
      <c r="P59" s="7">
        <v>0.24596656330365207</v>
      </c>
      <c r="Q59" s="157">
        <v>2</v>
      </c>
      <c r="R59" s="7">
        <v>0.5043189745989507</v>
      </c>
      <c r="S59" s="7"/>
      <c r="T59" s="7"/>
      <c r="X59">
        <f t="array" ref="X59">IF(ISERROR(C59),"",SUM(IF(ISNUMBER(C$9:C$200),IF(C$9:C$200&gt;C59,1,0),0)))</f>
        <v>148</v>
      </c>
      <c r="Y59">
        <f t="array" ref="Y59">IF(ISERROR(D59),"",SUM(IF(ISNUMBER(D$9:D$200),IF(D$9:D$200&gt;D59,1,0),0)))</f>
        <v>109</v>
      </c>
      <c r="Z59">
        <f t="array" ref="Z59">IF(ISERROR(E59),"",SUM(IF(ISNUMBER(E$9:E$200),IF(E$9:E$200&gt;E59,1,0),0)))</f>
        <v>0</v>
      </c>
      <c r="AA59">
        <f t="array" ref="AA59">IF(ISERROR(F59),"",SUM(IF(ISNUMBER(F$9:F$200),IF(F$9:F$200&gt;F59,1,0),0)))</f>
        <v>53</v>
      </c>
      <c r="AB59">
        <f t="array" ref="AB59">IF(ISERROR(G59),"",SUM(IF(ISNUMBER(G$9:G$200),IF(G$9:G$200&gt;G59,1,0),0)))</f>
        <v>110</v>
      </c>
      <c r="AC59">
        <f t="array" ref="AC59">IF(ISERROR(H59),"",SUM(IF(ISNUMBER(H$9:H$200),IF(H$9:H$200&gt;H59,1,0),0)))</f>
        <v>81</v>
      </c>
      <c r="AD59">
        <f t="array" ref="AD59">IF(ISERROR(I59),"",SUM(IF(ISNUMBER(I$9:I$200),IF(I$9:I$200&gt;I59,1,0),0)))</f>
        <v>56</v>
      </c>
      <c r="AE59">
        <f t="array" ref="AE59">IF(ISERROR(J59),"",SUM(IF(ISNUMBER(J$9:J$200),IF(J$9:J$200&gt;J59,1,0),0)))</f>
        <v>47</v>
      </c>
      <c r="AF59">
        <f t="array" ref="AF59">IF(ISERROR(K59),"",SUM(IF(ISNUMBER(K$9:K$200),IF(K$9:K$200&gt;K59,1,0),0)))</f>
        <v>112</v>
      </c>
      <c r="AG59">
        <f t="array" ref="AG59">IF(ISERROR(L59),"",SUM(IF(ISNUMBER(L$9:L$200),IF(L$9:L$200&gt;L59,1,0),0)))</f>
        <v>126</v>
      </c>
      <c r="AH59">
        <f t="array" ref="AH59">IF(ISERROR(M59),"",SUM(IF(ISNUMBER(M$9:M$200),IF(M$9:M$200&gt;M59,1,0),0)))</f>
        <v>119</v>
      </c>
      <c r="AI59">
        <f t="array" ref="AI59">IF(ISERROR(N59),"",SUM(IF(ISNUMBER(N$9:N$200),IF(N$9:N$200&gt;N59,1,0),0)))</f>
        <v>84</v>
      </c>
      <c r="AJ59">
        <f t="array" ref="AJ59">IF(ISERROR(O59),"",SUM(IF(ISNUMBER(O$9:O$200),IF(O$9:O$200&gt;O59,1,0),0)))</f>
        <v>152</v>
      </c>
      <c r="AK59">
        <f t="array" ref="AK59">IF(ISERROR(P59),"",SUM(IF(ISNUMBER(P$9:P$200),IF(P$9:P$200&gt;P59,1,0),0)))</f>
        <v>175</v>
      </c>
      <c r="AQ59" s="7">
        <f>R59</f>
        <v>0.5043189745989507</v>
      </c>
      <c r="AR59" s="7">
        <v>0.23903407495834286</v>
      </c>
    </row>
    <row r="60" spans="1:44">
      <c r="A60" s="9" t="s">
        <v>140</v>
      </c>
      <c r="B60" s="12" t="s">
        <v>139</v>
      </c>
      <c r="C60" s="7">
        <v>0.3729683659053239</v>
      </c>
      <c r="D60" s="7">
        <v>0.27421614157133983</v>
      </c>
      <c r="E60" s="7">
        <v>0.74840914542896875</v>
      </c>
      <c r="F60" s="7">
        <v>0.42272553106516175</v>
      </c>
      <c r="G60" s="7">
        <v>0.65</v>
      </c>
      <c r="H60">
        <v>0.5</v>
      </c>
      <c r="I60">
        <v>0.89700000000000002</v>
      </c>
      <c r="J60">
        <v>0.7340000000000001</v>
      </c>
      <c r="K60">
        <v>0.5</v>
      </c>
      <c r="L60" s="7">
        <v>0.55600000000000005</v>
      </c>
      <c r="M60" s="7">
        <v>0.64200000000000002</v>
      </c>
      <c r="N60" s="7">
        <v>0.74</v>
      </c>
      <c r="O60" s="7">
        <v>0.41815591484009279</v>
      </c>
      <c r="P60" s="7">
        <v>0.49484974221670353</v>
      </c>
      <c r="Q60" s="157">
        <v>2</v>
      </c>
      <c r="R60" s="7">
        <v>0.52976932683131062</v>
      </c>
      <c r="S60" s="7"/>
      <c r="T60" s="7"/>
      <c r="X60">
        <f t="array" ref="X60">IF(ISERROR(C60),"",SUM(IF(ISNUMBER(C$9:C$200),IF(C$9:C$200&gt;C60,1,0),0)))</f>
        <v>141</v>
      </c>
      <c r="Y60">
        <f t="array" ref="Y60">IF(ISERROR(D60),"",SUM(IF(ISNUMBER(D$9:D$200),IF(D$9:D$200&gt;D60,1,0),0)))</f>
        <v>159</v>
      </c>
      <c r="Z60">
        <f t="array" ref="Z60">IF(ISERROR(E60),"",SUM(IF(ISNUMBER(E$9:E$200),IF(E$9:E$200&gt;E60,1,0),0)))</f>
        <v>113</v>
      </c>
      <c r="AA60">
        <f t="array" ref="AA60">IF(ISERROR(F60),"",SUM(IF(ISNUMBER(F$9:F$200),IF(F$9:F$200&gt;F60,1,0),0)))</f>
        <v>76</v>
      </c>
      <c r="AB60">
        <f t="array" ref="AB60">IF(ISERROR(G60),"",SUM(IF(ISNUMBER(G$9:G$200),IF(G$9:G$200&gt;G60,1,0),0)))</f>
        <v>80</v>
      </c>
      <c r="AC60">
        <f t="array" ref="AC60">IF(ISERROR(H60),"",SUM(IF(ISNUMBER(H$9:H$200),IF(H$9:H$200&gt;H60,1,0),0)))</f>
        <v>56</v>
      </c>
      <c r="AD60">
        <f t="array" ref="AD60">IF(ISERROR(I60),"",SUM(IF(ISNUMBER(I$9:I$200),IF(I$9:I$200&gt;I60,1,0),0)))</f>
        <v>15</v>
      </c>
      <c r="AE60">
        <f t="array" ref="AE60">IF(ISERROR(J60),"",SUM(IF(ISNUMBER(J$9:J$200),IF(J$9:J$200&gt;J60,1,0),0)))</f>
        <v>58</v>
      </c>
      <c r="AF60">
        <f t="array" ref="AF60">IF(ISERROR(K60),"",SUM(IF(ISNUMBER(K$9:K$200),IF(K$9:K$200&gt;K60,1,0),0)))</f>
        <v>66</v>
      </c>
      <c r="AG60">
        <f t="array" ref="AG60">IF(ISERROR(L60),"",SUM(IF(ISNUMBER(L$9:L$200),IF(L$9:L$200&gt;L60,1,0),0)))</f>
        <v>94</v>
      </c>
      <c r="AH60">
        <f t="array" ref="AH60">IF(ISERROR(M60),"",SUM(IF(ISNUMBER(M$9:M$200),IF(M$9:M$200&gt;M60,1,0),0)))</f>
        <v>118</v>
      </c>
      <c r="AI60">
        <f t="array" ref="AI60">IF(ISERROR(N60),"",SUM(IF(ISNUMBER(N$9:N$200),IF(N$9:N$200&gt;N60,1,0),0)))</f>
        <v>75</v>
      </c>
      <c r="AJ60">
        <f t="array" ref="AJ60">IF(ISERROR(O60),"",SUM(IF(ISNUMBER(O$9:O$200),IF(O$9:O$200&gt;O60,1,0),0)))</f>
        <v>108</v>
      </c>
      <c r="AK60">
        <f t="array" ref="AK60">IF(ISERROR(P60),"",SUM(IF(ISNUMBER(P$9:P$200),IF(P$9:P$200&gt;P60,1,0),0)))</f>
        <v>80</v>
      </c>
      <c r="AQ60" s="7">
        <f>R60</f>
        <v>0.52976932683131062</v>
      </c>
      <c r="AR60" s="7">
        <v>0.26203771687979066</v>
      </c>
    </row>
    <row r="61" spans="1:44">
      <c r="A61" s="9" t="s">
        <v>142</v>
      </c>
      <c r="B61" s="12" t="s">
        <v>141</v>
      </c>
      <c r="C61" s="7">
        <v>0.50606745101311501</v>
      </c>
      <c r="D61" s="7">
        <v>0.51579146511730678</v>
      </c>
      <c r="E61" s="7">
        <v>1</v>
      </c>
      <c r="F61" s="7">
        <v>0.36494149682912336</v>
      </c>
      <c r="G61" s="7" t="e">
        <v>#N/A</v>
      </c>
      <c r="H61" t="e">
        <v>#N/A</v>
      </c>
      <c r="I61" t="e">
        <v>#N/A</v>
      </c>
      <c r="J61" t="e">
        <v>#N/A</v>
      </c>
      <c r="K61" t="e">
        <v>#N/A</v>
      </c>
      <c r="L61" s="7" t="e">
        <v>#N/A</v>
      </c>
      <c r="M61" s="7" t="e">
        <v>#N/A</v>
      </c>
      <c r="N61" s="7" t="e">
        <v>#N/A</v>
      </c>
      <c r="O61" s="7">
        <v>0.46584761811130565</v>
      </c>
      <c r="P61" s="7">
        <v>0.34497209999310574</v>
      </c>
      <c r="Q61" s="157">
        <v>2</v>
      </c>
      <c r="R61" s="7" t="e">
        <v>#N/A</v>
      </c>
      <c r="S61" s="7"/>
      <c r="T61" s="7"/>
      <c r="X61">
        <f t="array" ref="X61">IF(ISERROR(C61),"",SUM(IF(ISNUMBER(C$9:C$200),IF(C$9:C$200&gt;C61,1,0),0)))</f>
        <v>97</v>
      </c>
      <c r="Y61">
        <f t="array" ref="Y61">IF(ISERROR(D61),"",SUM(IF(ISNUMBER(D$9:D$200),IF(D$9:D$200&gt;D61,1,0),0)))</f>
        <v>88</v>
      </c>
      <c r="Z61">
        <f t="array" ref="Z61">IF(ISERROR(E61),"",SUM(IF(ISNUMBER(E$9:E$200),IF(E$9:E$200&gt;E61,1,0),0)))</f>
        <v>0</v>
      </c>
      <c r="AA61">
        <f t="array" ref="AA61">IF(ISERROR(F61),"",SUM(IF(ISNUMBER(F$9:F$200),IF(F$9:F$200&gt;F61,1,0),0)))</f>
        <v>83</v>
      </c>
      <c r="AB61" t="str">
        <f t="array" ref="AB61">IF(ISERROR(G61),"",SUM(IF(ISNUMBER(G$9:G$200),IF(G$9:G$200&gt;G61,1,0),0)))</f>
        <v/>
      </c>
      <c r="AC61" t="str">
        <f t="array" ref="AC61">IF(ISERROR(H61),"",SUM(IF(ISNUMBER(H$9:H$200),IF(H$9:H$200&gt;H61,1,0),0)))</f>
        <v/>
      </c>
      <c r="AD61" t="str">
        <f t="array" ref="AD61">IF(ISERROR(I61),"",SUM(IF(ISNUMBER(I$9:I$200),IF(I$9:I$200&gt;I61,1,0),0)))</f>
        <v/>
      </c>
      <c r="AE61" t="str">
        <f t="array" ref="AE61">IF(ISERROR(J61),"",SUM(IF(ISNUMBER(J$9:J$200),IF(J$9:J$200&gt;J61,1,0),0)))</f>
        <v/>
      </c>
      <c r="AF61" t="str">
        <f t="array" ref="AF61">IF(ISERROR(K61),"",SUM(IF(ISNUMBER(K$9:K$200),IF(K$9:K$200&gt;K61,1,0),0)))</f>
        <v/>
      </c>
      <c r="AG61" t="str">
        <f t="array" ref="AG61">IF(ISERROR(L61),"",SUM(IF(ISNUMBER(L$9:L$200),IF(L$9:L$200&gt;L61,1,0),0)))</f>
        <v/>
      </c>
      <c r="AH61" t="str">
        <f t="array" ref="AH61">IF(ISERROR(M61),"",SUM(IF(ISNUMBER(M$9:M$200),IF(M$9:M$200&gt;M61,1,0),0)))</f>
        <v/>
      </c>
      <c r="AI61" t="str">
        <f t="array" ref="AI61">IF(ISERROR(N61),"",SUM(IF(ISNUMBER(N$9:N$200),IF(N$9:N$200&gt;N61,1,0),0)))</f>
        <v/>
      </c>
      <c r="AJ61">
        <f t="array" ref="AJ61">IF(ISERROR(O61),"",SUM(IF(ISNUMBER(O$9:O$200),IF(O$9:O$200&gt;O61,1,0),0)))</f>
        <v>82</v>
      </c>
      <c r="AK61">
        <f t="array" ref="AK61">IF(ISERROR(P61),"",SUM(IF(ISNUMBER(P$9:P$200),IF(P$9:P$200&gt;P61,1,0),0)))</f>
        <v>143</v>
      </c>
      <c r="AQ61" s="7" t="e">
        <f>R61</f>
        <v>#N/A</v>
      </c>
      <c r="AR61" s="7">
        <v>0.31231884458671982</v>
      </c>
    </row>
    <row r="62" spans="1:44">
      <c r="A62" s="9" t="s">
        <v>144</v>
      </c>
      <c r="B62" s="12" t="s">
        <v>143</v>
      </c>
      <c r="C62" s="7">
        <v>0.4950867983302481</v>
      </c>
      <c r="D62" s="7">
        <v>0.13156832100484564</v>
      </c>
      <c r="E62" s="7">
        <v>0.73844274246993802</v>
      </c>
      <c r="F62" s="7">
        <v>4.6556142857142858E-2</v>
      </c>
      <c r="G62" s="7">
        <v>0.44799999999999995</v>
      </c>
      <c r="H62">
        <v>0.4</v>
      </c>
      <c r="I62">
        <v>0.755</v>
      </c>
      <c r="J62">
        <v>0.83900000000000008</v>
      </c>
      <c r="K62">
        <v>0.2</v>
      </c>
      <c r="L62" s="7">
        <v>0.44799999999999995</v>
      </c>
      <c r="M62" s="7">
        <v>0.80900000000000005</v>
      </c>
      <c r="N62" s="7">
        <v>0.58899999999999997</v>
      </c>
      <c r="O62" s="7">
        <v>0.18629221151674269</v>
      </c>
      <c r="P62" s="7">
        <v>0.24827761463543582</v>
      </c>
      <c r="Q62" s="157">
        <v>4</v>
      </c>
      <c r="R62" s="7">
        <v>0.40078424595793838</v>
      </c>
      <c r="S62" s="7"/>
      <c r="T62" s="7"/>
      <c r="X62">
        <f t="array" ref="X62">IF(ISERROR(C62),"",SUM(IF(ISNUMBER(C$9:C$200),IF(C$9:C$200&gt;C62,1,0),0)))</f>
        <v>104</v>
      </c>
      <c r="Y62">
        <f t="array" ref="Y62">IF(ISERROR(D62),"",SUM(IF(ISNUMBER(D$9:D$200),IF(D$9:D$200&gt;D62,1,0),0)))</f>
        <v>184</v>
      </c>
      <c r="Z62">
        <f t="array" ref="Z62">IF(ISERROR(E62),"",SUM(IF(ISNUMBER(E$9:E$200),IF(E$9:E$200&gt;E62,1,0),0)))</f>
        <v>116</v>
      </c>
      <c r="AA62">
        <f t="array" ref="AA62">IF(ISERROR(F62),"",SUM(IF(ISNUMBER(F$9:F$200),IF(F$9:F$200&gt;F62,1,0),0)))</f>
        <v>158</v>
      </c>
      <c r="AB62">
        <f t="array" ref="AB62">IF(ISERROR(G62),"",SUM(IF(ISNUMBER(G$9:G$200),IF(G$9:G$200&gt;G62,1,0),0)))</f>
        <v>116</v>
      </c>
      <c r="AC62">
        <f t="array" ref="AC62">IF(ISERROR(H62),"",SUM(IF(ISNUMBER(H$9:H$200),IF(H$9:H$200&gt;H62,1,0),0)))</f>
        <v>81</v>
      </c>
      <c r="AD62">
        <f t="array" ref="AD62">IF(ISERROR(I62),"",SUM(IF(ISNUMBER(I$9:I$200),IF(I$9:I$200&gt;I62,1,0),0)))</f>
        <v>70</v>
      </c>
      <c r="AE62">
        <f t="array" ref="AE62">IF(ISERROR(J62),"",SUM(IF(ISNUMBER(J$9:J$200),IF(J$9:J$200&gt;J62,1,0),0)))</f>
        <v>26</v>
      </c>
      <c r="AF62">
        <f t="array" ref="AF62">IF(ISERROR(K62),"",SUM(IF(ISNUMBER(K$9:K$200),IF(K$9:K$200&gt;K62,1,0),0)))</f>
        <v>121</v>
      </c>
      <c r="AG62">
        <f t="array" ref="AG62">IF(ISERROR(L62),"",SUM(IF(ISNUMBER(L$9:L$200),IF(L$9:L$200&gt;L62,1,0),0)))</f>
        <v>120</v>
      </c>
      <c r="AH62">
        <f t="array" ref="AH62">IF(ISERROR(M62),"",SUM(IF(ISNUMBER(M$9:M$200),IF(M$9:M$200&gt;M62,1,0),0)))</f>
        <v>6</v>
      </c>
      <c r="AI62">
        <f t="array" ref="AI62">IF(ISERROR(N62),"",SUM(IF(ISNUMBER(N$9:N$200),IF(N$9:N$200&gt;N62,1,0),0)))</f>
        <v>124</v>
      </c>
      <c r="AJ62">
        <f t="array" ref="AJ62">IF(ISERROR(O62),"",SUM(IF(ISNUMBER(O$9:O$200),IF(O$9:O$200&gt;O62,1,0),0)))</f>
        <v>187</v>
      </c>
      <c r="AK62">
        <f t="array" ref="AK62">IF(ISERROR(P62),"",SUM(IF(ISNUMBER(P$9:P$200),IF(P$9:P$200&gt;P62,1,0),0)))</f>
        <v>174</v>
      </c>
      <c r="AQ62" s="7">
        <f>R62</f>
        <v>0.40078424595793838</v>
      </c>
      <c r="AR62" s="7">
        <v>0.45296296086618776</v>
      </c>
    </row>
    <row r="63" spans="1:44">
      <c r="A63" s="9" t="s">
        <v>146</v>
      </c>
      <c r="B63" s="12" t="s">
        <v>145</v>
      </c>
      <c r="C63" s="7">
        <v>0.33870515256297856</v>
      </c>
      <c r="D63" s="7">
        <v>6.3781872379901919E-2</v>
      </c>
      <c r="E63" s="7">
        <v>3.1218315055642008E-2</v>
      </c>
      <c r="F63" s="7">
        <v>2.8740848565068092E-2</v>
      </c>
      <c r="G63" s="7">
        <v>0.18</v>
      </c>
      <c r="H63">
        <v>0.2</v>
      </c>
      <c r="I63">
        <v>0.73</v>
      </c>
      <c r="J63">
        <v>6.9000000000000006E-2</v>
      </c>
      <c r="K63">
        <v>0.1</v>
      </c>
      <c r="L63" s="7">
        <v>0.70799999999999996</v>
      </c>
      <c r="M63" s="7">
        <v>0.59</v>
      </c>
      <c r="N63" s="7">
        <v>0.69099999999999995</v>
      </c>
      <c r="O63" s="7">
        <v>0.4341502315455778</v>
      </c>
      <c r="P63" s="7">
        <v>0.2536664757093246</v>
      </c>
      <c r="Q63" s="157">
        <v>1</v>
      </c>
      <c r="R63" s="7">
        <v>0.29504137382906714</v>
      </c>
      <c r="S63" s="7"/>
      <c r="T63" s="7"/>
      <c r="X63">
        <f t="array" ref="X63">IF(ISERROR(C63),"",SUM(IF(ISNUMBER(C$9:C$200),IF(C$9:C$200&gt;C63,1,0),0)))</f>
        <v>149</v>
      </c>
      <c r="Y63">
        <f t="array" ref="Y63">IF(ISERROR(D63),"",SUM(IF(ISNUMBER(D$9:D$200),IF(D$9:D$200&gt;D63,1,0),0)))</f>
        <v>189</v>
      </c>
      <c r="Z63">
        <f t="array" ref="Z63">IF(ISERROR(E63),"",SUM(IF(ISNUMBER(E$9:E$200),IF(E$9:E$200&gt;E63,1,0),0)))</f>
        <v>184</v>
      </c>
      <c r="AA63">
        <f t="array" ref="AA63">IF(ISERROR(F63),"",SUM(IF(ISNUMBER(F$9:F$200),IF(F$9:F$200&gt;F63,1,0),0)))</f>
        <v>168</v>
      </c>
      <c r="AB63">
        <f t="array" ref="AB63">IF(ISERROR(G63),"",SUM(IF(ISNUMBER(G$9:G$200),IF(G$9:G$200&gt;G63,1,0),0)))</f>
        <v>141</v>
      </c>
      <c r="AC63">
        <f t="array" ref="AC63">IF(ISERROR(H63),"",SUM(IF(ISNUMBER(H$9:H$200),IF(H$9:H$200&gt;H63,1,0),0)))</f>
        <v>128</v>
      </c>
      <c r="AD63">
        <f t="array" ref="AD63">IF(ISERROR(I63),"",SUM(IF(ISNUMBER(I$9:I$200),IF(I$9:I$200&gt;I63,1,0),0)))</f>
        <v>81</v>
      </c>
      <c r="AE63">
        <f t="array" ref="AE63">IF(ISERROR(J63),"",SUM(IF(ISNUMBER(J$9:J$200),IF(J$9:J$200&gt;J63,1,0),0)))</f>
        <v>138</v>
      </c>
      <c r="AF63">
        <f t="array" ref="AF63">IF(ISERROR(K63),"",SUM(IF(ISNUMBER(K$9:K$200),IF(K$9:K$200&gt;K63,1,0),0)))</f>
        <v>134</v>
      </c>
      <c r="AG63">
        <f t="array" ref="AG63">IF(ISERROR(L63),"",SUM(IF(ISNUMBER(L$9:L$200),IF(L$9:L$200&gt;L63,1,0),0)))</f>
        <v>47</v>
      </c>
      <c r="AH63">
        <f t="array" ref="AH63">IF(ISERROR(M63),"",SUM(IF(ISNUMBER(M$9:M$200),IF(M$9:M$200&gt;M63,1,0),0)))</f>
        <v>133</v>
      </c>
      <c r="AI63">
        <f t="array" ref="AI63">IF(ISERROR(N63),"",SUM(IF(ISNUMBER(N$9:N$200),IF(N$9:N$200&gt;N63,1,0),0)))</f>
        <v>99</v>
      </c>
      <c r="AJ63">
        <f t="array" ref="AJ63">IF(ISERROR(O63),"",SUM(IF(ISNUMBER(O$9:O$200),IF(O$9:O$200&gt;O63,1,0),0)))</f>
        <v>98</v>
      </c>
      <c r="AK63">
        <f t="array" ref="AK63">IF(ISERROR(P63),"",SUM(IF(ISNUMBER(P$9:P$200),IF(P$9:P$200&gt;P63,1,0),0)))</f>
        <v>171</v>
      </c>
      <c r="AQ63" s="7">
        <f>R63</f>
        <v>0.29504137382906714</v>
      </c>
      <c r="AR63" s="7">
        <v>0.47544299355117386</v>
      </c>
    </row>
    <row r="64" spans="1:44">
      <c r="A64" s="9" t="s">
        <v>148</v>
      </c>
      <c r="B64" s="12" t="s">
        <v>147</v>
      </c>
      <c r="C64" s="7">
        <v>0.61822081352335589</v>
      </c>
      <c r="D64" s="7">
        <v>0.72391014020506461</v>
      </c>
      <c r="E64" s="7">
        <v>1</v>
      </c>
      <c r="F64" s="7">
        <v>0.94649850204345476</v>
      </c>
      <c r="G64" s="7">
        <v>0.83099999999999996</v>
      </c>
      <c r="H64">
        <v>0.8</v>
      </c>
      <c r="I64">
        <v>0.80200000000000005</v>
      </c>
      <c r="J64">
        <v>0.622</v>
      </c>
      <c r="K64">
        <v>0.9</v>
      </c>
      <c r="L64" s="7">
        <v>0.47</v>
      </c>
      <c r="M64" s="7">
        <v>0.71099999999999997</v>
      </c>
      <c r="N64" s="7">
        <v>0.875</v>
      </c>
      <c r="O64" s="7">
        <v>0.69871505123095756</v>
      </c>
      <c r="P64" s="7">
        <v>0.72371794659695343</v>
      </c>
      <c r="Q64" s="157">
        <v>4</v>
      </c>
      <c r="R64" s="7">
        <v>0.76099734535997854</v>
      </c>
      <c r="S64" s="7"/>
      <c r="T64" s="7"/>
      <c r="X64">
        <f t="array" ref="X64">IF(ISERROR(C64),"",SUM(IF(ISNUMBER(C$9:C$200),IF(C$9:C$200&gt;C64,1,0),0)))</f>
        <v>60</v>
      </c>
      <c r="Y64">
        <f t="array" ref="Y64">IF(ISERROR(D64),"",SUM(IF(ISNUMBER(D$9:D$200),IF(D$9:D$200&gt;D64,1,0),0)))</f>
        <v>28</v>
      </c>
      <c r="Z64">
        <f t="array" ref="Z64">IF(ISERROR(E64),"",SUM(IF(ISNUMBER(E$9:E$200),IF(E$9:E$200&gt;E64,1,0),0)))</f>
        <v>0</v>
      </c>
      <c r="AA64">
        <f t="array" ref="AA64">IF(ISERROR(F64),"",SUM(IF(ISNUMBER(F$9:F$200),IF(F$9:F$200&gt;F64,1,0),0)))</f>
        <v>26</v>
      </c>
      <c r="AB64">
        <f t="array" ref="AB64">IF(ISERROR(G64),"",SUM(IF(ISNUMBER(G$9:G$200),IF(G$9:G$200&gt;G64,1,0),0)))</f>
        <v>23</v>
      </c>
      <c r="AC64">
        <f t="array" ref="AC64">IF(ISERROR(H64),"",SUM(IF(ISNUMBER(H$9:H$200),IF(H$9:H$200&gt;H64,1,0),0)))</f>
        <v>2</v>
      </c>
      <c r="AD64">
        <f t="array" ref="AD64">IF(ISERROR(I64),"",SUM(IF(ISNUMBER(I$9:I$200),IF(I$9:I$200&gt;I64,1,0),0)))</f>
        <v>51</v>
      </c>
      <c r="AE64">
        <f t="array" ref="AE64">IF(ISERROR(J64),"",SUM(IF(ISNUMBER(J$9:J$200),IF(J$9:J$200&gt;J64,1,0),0)))</f>
        <v>83</v>
      </c>
      <c r="AF64">
        <f t="array" ref="AF64">IF(ISERROR(K64),"",SUM(IF(ISNUMBER(K$9:K$200),IF(K$9:K$200&gt;K64,1,0),0)))</f>
        <v>2</v>
      </c>
      <c r="AG64">
        <f t="array" ref="AG64">IF(ISERROR(L64),"",SUM(IF(ISNUMBER(L$9:L$200),IF(L$9:L$200&gt;L64,1,0),0)))</f>
        <v>116</v>
      </c>
      <c r="AH64">
        <f t="array" ref="AH64">IF(ISERROR(M64),"",SUM(IF(ISNUMBER(M$9:M$200),IF(M$9:M$200&gt;M64,1,0),0)))</f>
        <v>80</v>
      </c>
      <c r="AI64">
        <f t="array" ref="AI64">IF(ISERROR(N64),"",SUM(IF(ISNUMBER(N$9:N$200),IF(N$9:N$200&gt;N64,1,0),0)))</f>
        <v>10</v>
      </c>
      <c r="AJ64">
        <f t="array" ref="AJ64">IF(ISERROR(O64),"",SUM(IF(ISNUMBER(O$9:O$200),IF(O$9:O$200&gt;O64,1,0),0)))</f>
        <v>35</v>
      </c>
      <c r="AK64">
        <f t="array" ref="AK64">IF(ISERROR(P64),"",SUM(IF(ISNUMBER(P$9:P$200),IF(P$9:P$200&gt;P64,1,0),0)))</f>
        <v>26</v>
      </c>
      <c r="AQ64" s="7">
        <f>R64</f>
        <v>0.76099734535997854</v>
      </c>
      <c r="AR64" s="7">
        <v>0.28718686741305605</v>
      </c>
    </row>
    <row r="65" spans="1:44">
      <c r="A65" s="9" t="s">
        <v>150</v>
      </c>
      <c r="B65" s="12" t="s">
        <v>149</v>
      </c>
      <c r="C65" s="7">
        <v>0.14973761872212932</v>
      </c>
      <c r="D65" s="7">
        <v>0.2450851548887642</v>
      </c>
      <c r="E65" s="7">
        <v>5.4897987999987671E-2</v>
      </c>
      <c r="F65" s="7">
        <v>5.3457931382614586E-2</v>
      </c>
      <c r="G65" s="7">
        <v>0.66299999999999992</v>
      </c>
      <c r="H65">
        <v>0.2</v>
      </c>
      <c r="I65">
        <v>0.77700000000000002</v>
      </c>
      <c r="J65">
        <v>0.82900000000000007</v>
      </c>
      <c r="K65">
        <v>0.25</v>
      </c>
      <c r="L65" s="7">
        <v>0.61499999999999999</v>
      </c>
      <c r="M65" s="7">
        <v>0.60399999999999998</v>
      </c>
      <c r="N65" s="7">
        <v>0.61899999999999999</v>
      </c>
      <c r="O65" s="7">
        <v>0.35848830555415445</v>
      </c>
      <c r="P65" s="7">
        <v>0.34692062111579275</v>
      </c>
      <c r="Q65" s="157">
        <v>1</v>
      </c>
      <c r="R65" s="7">
        <v>0.37395206256634489</v>
      </c>
      <c r="S65" s="7"/>
      <c r="T65" s="7"/>
      <c r="X65">
        <f t="array" ref="X65">IF(ISERROR(C65),"",SUM(IF(ISNUMBER(C$9:C$200),IF(C$9:C$200&gt;C65,1,0),0)))</f>
        <v>179</v>
      </c>
      <c r="Y65">
        <f t="array" ref="Y65">IF(ISERROR(D65),"",SUM(IF(ISNUMBER(D$9:D$200),IF(D$9:D$200&gt;D65,1,0),0)))</f>
        <v>165</v>
      </c>
      <c r="Z65">
        <f t="array" ref="Z65">IF(ISERROR(E65),"",SUM(IF(ISNUMBER(E$9:E$200),IF(E$9:E$200&gt;E65,1,0),0)))</f>
        <v>181</v>
      </c>
      <c r="AA65">
        <f t="array" ref="AA65">IF(ISERROR(F65),"",SUM(IF(ISNUMBER(F$9:F$200),IF(F$9:F$200&gt;F65,1,0),0)))</f>
        <v>152</v>
      </c>
      <c r="AB65">
        <f t="array" ref="AB65">IF(ISERROR(G65),"",SUM(IF(ISNUMBER(G$9:G$200),IF(G$9:G$200&gt;G65,1,0),0)))</f>
        <v>73</v>
      </c>
      <c r="AC65">
        <f t="array" ref="AC65">IF(ISERROR(H65),"",SUM(IF(ISNUMBER(H$9:H$200),IF(H$9:H$200&gt;H65,1,0),0)))</f>
        <v>128</v>
      </c>
      <c r="AD65">
        <f t="array" ref="AD65">IF(ISERROR(I65),"",SUM(IF(ISNUMBER(I$9:I$200),IF(I$9:I$200&gt;I65,1,0),0)))</f>
        <v>63</v>
      </c>
      <c r="AE65">
        <f t="array" ref="AE65">IF(ISERROR(J65),"",SUM(IF(ISNUMBER(J$9:J$200),IF(J$9:J$200&gt;J65,1,0),0)))</f>
        <v>30</v>
      </c>
      <c r="AF65">
        <f t="array" ref="AF65">IF(ISERROR(K65),"",SUM(IF(ISNUMBER(K$9:K$200),IF(K$9:K$200&gt;K65,1,0),0)))</f>
        <v>112</v>
      </c>
      <c r="AG65">
        <f t="array" ref="AG65">IF(ISERROR(L65),"",SUM(IF(ISNUMBER(L$9:L$200),IF(L$9:L$200&gt;L65,1,0),0)))</f>
        <v>70</v>
      </c>
      <c r="AH65">
        <f t="array" ref="AH65">IF(ISERROR(M65),"",SUM(IF(ISNUMBER(M$9:M$200),IF(M$9:M$200&gt;M65,1,0),0)))</f>
        <v>132</v>
      </c>
      <c r="AI65">
        <f t="array" ref="AI65">IF(ISERROR(N65),"",SUM(IF(ISNUMBER(N$9:N$200),IF(N$9:N$200&gt;N65,1,0),0)))</f>
        <v>118</v>
      </c>
      <c r="AJ65">
        <f t="array" ref="AJ65">IF(ISERROR(O65),"",SUM(IF(ISNUMBER(O$9:O$200),IF(O$9:O$200&gt;O65,1,0),0)))</f>
        <v>134</v>
      </c>
      <c r="AK65">
        <f t="array" ref="AK65">IF(ISERROR(P65),"",SUM(IF(ISNUMBER(P$9:P$200),IF(P$9:P$200&gt;P65,1,0),0)))</f>
        <v>142</v>
      </c>
      <c r="AQ65" s="7">
        <f>R65</f>
        <v>0.37395206256634489</v>
      </c>
      <c r="AR65" s="7">
        <v>0.56960955303284988</v>
      </c>
    </row>
    <row r="66" spans="1:44">
      <c r="A66" s="9" t="s">
        <v>152</v>
      </c>
      <c r="B66" s="12" t="s">
        <v>151</v>
      </c>
      <c r="C66" s="7">
        <v>0.45549395791487896</v>
      </c>
      <c r="D66" s="7">
        <v>0.35477822424470218</v>
      </c>
      <c r="E66" s="7">
        <v>0.84574540584782298</v>
      </c>
      <c r="F66" s="7">
        <v>0.24219045665073183</v>
      </c>
      <c r="G66" s="7">
        <v>0.63500000000000001</v>
      </c>
      <c r="H66">
        <v>0.6</v>
      </c>
      <c r="I66">
        <v>0.75700000000000001</v>
      </c>
      <c r="J66">
        <v>0.80599999999999994</v>
      </c>
      <c r="K66">
        <v>0.25</v>
      </c>
      <c r="L66" s="7">
        <v>0.84</v>
      </c>
      <c r="M66" s="7">
        <v>0.73599999999999999</v>
      </c>
      <c r="N66" s="7">
        <v>0.71</v>
      </c>
      <c r="O66" s="7">
        <v>0.35412994150000515</v>
      </c>
      <c r="P66" s="7">
        <v>0.35042716010836256</v>
      </c>
      <c r="Q66" s="157">
        <v>3</v>
      </c>
      <c r="R66" s="7">
        <v>0.51659664433425923</v>
      </c>
      <c r="S66" s="7"/>
      <c r="T66" s="7"/>
      <c r="X66">
        <f t="array" ref="X66">IF(ISERROR(C66),"",SUM(IF(ISNUMBER(C$9:C$200),IF(C$9:C$200&gt;C66,1,0),0)))</f>
        <v>115</v>
      </c>
      <c r="Y66">
        <f t="array" ref="Y66">IF(ISERROR(D66),"",SUM(IF(ISNUMBER(D$9:D$200),IF(D$9:D$200&gt;D66,1,0),0)))</f>
        <v>132</v>
      </c>
      <c r="Z66">
        <f t="array" ref="Z66">IF(ISERROR(E66),"",SUM(IF(ISNUMBER(E$9:E$200),IF(E$9:E$200&gt;E66,1,0),0)))</f>
        <v>106</v>
      </c>
      <c r="AA66">
        <f t="array" ref="AA66">IF(ISERROR(F66),"",SUM(IF(ISNUMBER(F$9:F$200),IF(F$9:F$200&gt;F66,1,0),0)))</f>
        <v>99</v>
      </c>
      <c r="AB66">
        <f t="array" ref="AB66">IF(ISERROR(G66),"",SUM(IF(ISNUMBER(G$9:G$200),IF(G$9:G$200&gt;G66,1,0),0)))</f>
        <v>83</v>
      </c>
      <c r="AC66">
        <f t="array" ref="AC66">IF(ISERROR(H66),"",SUM(IF(ISNUMBER(H$9:H$200),IF(H$9:H$200&gt;H66,1,0),0)))</f>
        <v>28</v>
      </c>
      <c r="AD66">
        <f t="array" ref="AD66">IF(ISERROR(I66),"",SUM(IF(ISNUMBER(I$9:I$200),IF(I$9:I$200&gt;I66,1,0),0)))</f>
        <v>69</v>
      </c>
      <c r="AE66">
        <f t="array" ref="AE66">IF(ISERROR(J66),"",SUM(IF(ISNUMBER(J$9:J$200),IF(J$9:J$200&gt;J66,1,0),0)))</f>
        <v>39</v>
      </c>
      <c r="AF66">
        <f t="array" ref="AF66">IF(ISERROR(K66),"",SUM(IF(ISNUMBER(K$9:K$200),IF(K$9:K$200&gt;K66,1,0),0)))</f>
        <v>112</v>
      </c>
      <c r="AG66">
        <f t="array" ref="AG66">IF(ISERROR(L66),"",SUM(IF(ISNUMBER(L$9:L$200),IF(L$9:L$200&gt;L66,1,0),0)))</f>
        <v>20</v>
      </c>
      <c r="AH66">
        <f t="array" ref="AH66">IF(ISERROR(M66),"",SUM(IF(ISNUMBER(M$9:M$200),IF(M$9:M$200&gt;M66,1,0),0)))</f>
        <v>60</v>
      </c>
      <c r="AI66">
        <f t="array" ref="AI66">IF(ISERROR(N66),"",SUM(IF(ISNUMBER(N$9:N$200),IF(N$9:N$200&gt;N66,1,0),0)))</f>
        <v>89</v>
      </c>
      <c r="AJ66">
        <f t="array" ref="AJ66">IF(ISERROR(O66),"",SUM(IF(ISNUMBER(O$9:O$200),IF(O$9:O$200&gt;O66,1,0),0)))</f>
        <v>136</v>
      </c>
      <c r="AK66">
        <f t="array" ref="AK66">IF(ISERROR(P66),"",SUM(IF(ISNUMBER(P$9:P$200),IF(P$9:P$200&gt;P66,1,0),0)))</f>
        <v>140</v>
      </c>
      <c r="AQ66" s="7">
        <f>R66</f>
        <v>0.51659664433425923</v>
      </c>
      <c r="AR66" s="7">
        <v>0.35260707933230545</v>
      </c>
    </row>
    <row r="67" spans="1:44">
      <c r="A67" s="9" t="s">
        <v>154</v>
      </c>
      <c r="B67" s="12" t="s">
        <v>153</v>
      </c>
      <c r="C67" s="7">
        <v>0.7741448760300248</v>
      </c>
      <c r="D67" s="7">
        <v>0.80901125100987292</v>
      </c>
      <c r="E67" s="7">
        <v>1</v>
      </c>
      <c r="F67" s="7">
        <v>1</v>
      </c>
      <c r="G67" s="7">
        <v>0.95</v>
      </c>
      <c r="H67">
        <v>0.8</v>
      </c>
      <c r="I67">
        <v>0.65400000000000003</v>
      </c>
      <c r="J67">
        <v>0.32899999999999996</v>
      </c>
      <c r="K67">
        <v>0.75</v>
      </c>
      <c r="L67" s="7">
        <v>0.43799999999999994</v>
      </c>
      <c r="M67" s="7">
        <v>0.78900000000000003</v>
      </c>
      <c r="N67" s="7">
        <v>0.875</v>
      </c>
      <c r="O67" s="7">
        <v>0.93979144181023722</v>
      </c>
      <c r="P67" s="7">
        <v>0.88351606027368468</v>
      </c>
      <c r="Q67" s="157">
        <v>5</v>
      </c>
      <c r="R67" s="7">
        <v>0.80644006291238202</v>
      </c>
      <c r="S67" s="7"/>
      <c r="T67" s="7"/>
      <c r="X67">
        <f t="array" ref="X67">IF(ISERROR(C67),"",SUM(IF(ISNUMBER(C$9:C$200),IF(C$9:C$200&gt;C67,1,0),0)))</f>
        <v>8</v>
      </c>
      <c r="Y67">
        <f t="array" ref="Y67">IF(ISERROR(D67),"",SUM(IF(ISNUMBER(D$9:D$200),IF(D$9:D$200&gt;D67,1,0),0)))</f>
        <v>6</v>
      </c>
      <c r="Z67">
        <f t="array" ref="Z67">IF(ISERROR(E67),"",SUM(IF(ISNUMBER(E$9:E$200),IF(E$9:E$200&gt;E67,1,0),0)))</f>
        <v>0</v>
      </c>
      <c r="AA67">
        <f t="array" ref="AA67">IF(ISERROR(F67),"",SUM(IF(ISNUMBER(F$9:F$200),IF(F$9:F$200&gt;F67,1,0),0)))</f>
        <v>0</v>
      </c>
      <c r="AB67">
        <f t="array" ref="AB67">IF(ISERROR(G67),"",SUM(IF(ISNUMBER(G$9:G$200),IF(G$9:G$200&gt;G67,1,0),0)))</f>
        <v>5</v>
      </c>
      <c r="AC67">
        <f t="array" ref="AC67">IF(ISERROR(H67),"",SUM(IF(ISNUMBER(H$9:H$200),IF(H$9:H$200&gt;H67,1,0),0)))</f>
        <v>2</v>
      </c>
      <c r="AD67">
        <f t="array" ref="AD67">IF(ISERROR(I67),"",SUM(IF(ISNUMBER(I$9:I$200),IF(I$9:I$200&gt;I67,1,0),0)))</f>
        <v>109</v>
      </c>
      <c r="AE67">
        <f t="array" ref="AE67">IF(ISERROR(J67),"",SUM(IF(ISNUMBER(J$9:J$200),IF(J$9:J$200&gt;J67,1,0),0)))</f>
        <v>125</v>
      </c>
      <c r="AF67">
        <f t="array" ref="AF67">IF(ISERROR(K67),"",SUM(IF(ISNUMBER(K$9:K$200),IF(K$9:K$200&gt;K67,1,0),0)))</f>
        <v>17</v>
      </c>
      <c r="AG67">
        <f t="array" ref="AG67">IF(ISERROR(L67),"",SUM(IF(ISNUMBER(L$9:L$200),IF(L$9:L$200&gt;L67,1,0),0)))</f>
        <v>122</v>
      </c>
      <c r="AH67">
        <f t="array" ref="AH67">IF(ISERROR(M67),"",SUM(IF(ISNUMBER(M$9:M$200),IF(M$9:M$200&gt;M67,1,0),0)))</f>
        <v>19</v>
      </c>
      <c r="AI67">
        <f t="array" ref="AI67">IF(ISERROR(N67),"",SUM(IF(ISNUMBER(N$9:N$200),IF(N$9:N$200&gt;N67,1,0),0)))</f>
        <v>10</v>
      </c>
      <c r="AJ67">
        <f t="array" ref="AJ67">IF(ISERROR(O67),"",SUM(IF(ISNUMBER(O$9:O$200),IF(O$9:O$200&gt;O67,1,0),0)))</f>
        <v>4</v>
      </c>
      <c r="AK67">
        <f t="array" ref="AK67">IF(ISERROR(P67),"",SUM(IF(ISNUMBER(P$9:P$200),IF(P$9:P$200&gt;P67,1,0),0)))</f>
        <v>0</v>
      </c>
      <c r="AQ67" s="7">
        <f>R67</f>
        <v>0.80644006291238202</v>
      </c>
      <c r="AR67" s="7">
        <v>0.20770063725318391</v>
      </c>
    </row>
    <row r="68" spans="1:44">
      <c r="A68" s="9" t="s">
        <v>156</v>
      </c>
      <c r="B68" s="12" t="s">
        <v>155</v>
      </c>
      <c r="C68" s="7">
        <v>0.61040323751556136</v>
      </c>
      <c r="D68" s="7">
        <v>0.75461579321232508</v>
      </c>
      <c r="E68" s="7">
        <v>1</v>
      </c>
      <c r="F68" s="7">
        <v>0.81087893644575881</v>
      </c>
      <c r="G68" s="7">
        <v>0.86299999999999999</v>
      </c>
      <c r="H68">
        <v>0.7</v>
      </c>
      <c r="I68">
        <v>0.51900000000000002</v>
      </c>
      <c r="J68">
        <v>0.17899999999999999</v>
      </c>
      <c r="K68">
        <v>0.5</v>
      </c>
      <c r="L68" s="7">
        <v>0.54700000000000004</v>
      </c>
      <c r="M68" s="7">
        <v>0.79700000000000004</v>
      </c>
      <c r="N68" s="7">
        <v>0.82499999999999996</v>
      </c>
      <c r="O68" s="7">
        <v>0.77914856189908976</v>
      </c>
      <c r="P68" s="7">
        <v>0.78222352012773055</v>
      </c>
      <c r="Q68" s="157">
        <v>5</v>
      </c>
      <c r="R68" s="7">
        <v>0.70134630492004657</v>
      </c>
      <c r="S68" s="7"/>
      <c r="T68" s="7"/>
      <c r="X68">
        <f t="array" ref="X68">IF(ISERROR(C68),"",SUM(IF(ISNUMBER(C$9:C$200),IF(C$9:C$200&gt;C68,1,0),0)))</f>
        <v>62</v>
      </c>
      <c r="Y68">
        <f t="array" ref="Y68">IF(ISERROR(D68),"",SUM(IF(ISNUMBER(D$9:D$200),IF(D$9:D$200&gt;D68,1,0),0)))</f>
        <v>20</v>
      </c>
      <c r="Z68">
        <f t="array" ref="Z68">IF(ISERROR(E68),"",SUM(IF(ISNUMBER(E$9:E$200),IF(E$9:E$200&gt;E68,1,0),0)))</f>
        <v>0</v>
      </c>
      <c r="AA68">
        <f t="array" ref="AA68">IF(ISERROR(F68),"",SUM(IF(ISNUMBER(F$9:F$200),IF(F$9:F$200&gt;F68,1,0),0)))</f>
        <v>39</v>
      </c>
      <c r="AB68">
        <f t="array" ref="AB68">IF(ISERROR(G68),"",SUM(IF(ISNUMBER(G$9:G$200),IF(G$9:G$200&gt;G68,1,0),0)))</f>
        <v>17</v>
      </c>
      <c r="AC68">
        <f t="array" ref="AC68">IF(ISERROR(H68),"",SUM(IF(ISNUMBER(H$9:H$200),IF(H$9:H$200&gt;H68,1,0),0)))</f>
        <v>15</v>
      </c>
      <c r="AD68">
        <f t="array" ref="AD68">IF(ISERROR(I68),"",SUM(IF(ISNUMBER(I$9:I$200),IF(I$9:I$200&gt;I68,1,0),0)))</f>
        <v>133</v>
      </c>
      <c r="AE68">
        <f t="array" ref="AE68">IF(ISERROR(J68),"",SUM(IF(ISNUMBER(J$9:J$200),IF(J$9:J$200&gt;J68,1,0),0)))</f>
        <v>134</v>
      </c>
      <c r="AF68">
        <f t="array" ref="AF68">IF(ISERROR(K68),"",SUM(IF(ISNUMBER(K$9:K$200),IF(K$9:K$200&gt;K68,1,0),0)))</f>
        <v>66</v>
      </c>
      <c r="AG68">
        <f t="array" ref="AG68">IF(ISERROR(L68),"",SUM(IF(ISNUMBER(L$9:L$200),IF(L$9:L$200&gt;L68,1,0),0)))</f>
        <v>100</v>
      </c>
      <c r="AH68">
        <f t="array" ref="AH68">IF(ISERROR(M68),"",SUM(IF(ISNUMBER(M$9:M$200),IF(M$9:M$200&gt;M68,1,0),0)))</f>
        <v>11</v>
      </c>
      <c r="AI68">
        <f t="array" ref="AI68">IF(ISERROR(N68),"",SUM(IF(ISNUMBER(N$9:N$200),IF(N$9:N$200&gt;N68,1,0),0)))</f>
        <v>47</v>
      </c>
      <c r="AJ68">
        <f t="array" ref="AJ68">IF(ISERROR(O68),"",SUM(IF(ISNUMBER(O$9:O$200),IF(O$9:O$200&gt;O68,1,0),0)))</f>
        <v>19</v>
      </c>
      <c r="AK68">
        <f t="array" ref="AK68">IF(ISERROR(P68),"",SUM(IF(ISNUMBER(P$9:P$200),IF(P$9:P$200&gt;P68,1,0),0)))</f>
        <v>19</v>
      </c>
      <c r="AQ68" s="7">
        <f>R68</f>
        <v>0.70134630492004657</v>
      </c>
      <c r="AR68" s="7">
        <v>0.15904806924041334</v>
      </c>
    </row>
    <row r="69" spans="1:44">
      <c r="A69" s="9" t="s">
        <v>158</v>
      </c>
      <c r="B69" s="12" t="s">
        <v>157</v>
      </c>
      <c r="C69" s="7">
        <v>0.5233034619113246</v>
      </c>
      <c r="D69" s="7">
        <v>0.28712419383797905</v>
      </c>
      <c r="E69" s="7">
        <v>1</v>
      </c>
      <c r="F69" s="7">
        <v>0.100797</v>
      </c>
      <c r="G69" s="7">
        <v>0.58799999999999997</v>
      </c>
      <c r="H69">
        <v>0.4</v>
      </c>
      <c r="I69">
        <v>0.61499999999999999</v>
      </c>
      <c r="J69">
        <v>0.8640000000000001</v>
      </c>
      <c r="K69">
        <v>0.45</v>
      </c>
      <c r="L69" s="7">
        <v>0.57399999999999995</v>
      </c>
      <c r="M69" s="7">
        <v>0.71400000000000008</v>
      </c>
      <c r="N69" s="7">
        <v>0.621</v>
      </c>
      <c r="O69" s="7">
        <v>0.31710903999068546</v>
      </c>
      <c r="P69" s="7">
        <v>0.40854135490125093</v>
      </c>
      <c r="Q69" s="157">
        <v>3</v>
      </c>
      <c r="R69" s="7">
        <v>0.48517670506412414</v>
      </c>
      <c r="S69" s="7"/>
      <c r="T69" s="7"/>
      <c r="X69">
        <f t="array" ref="X69">IF(ISERROR(C69),"",SUM(IF(ISNUMBER(C$9:C$200),IF(C$9:C$200&gt;C69,1,0),0)))</f>
        <v>92</v>
      </c>
      <c r="Y69">
        <f t="array" ref="Y69">IF(ISERROR(D69),"",SUM(IF(ISNUMBER(D$9:D$200),IF(D$9:D$200&gt;D69,1,0),0)))</f>
        <v>156</v>
      </c>
      <c r="Z69">
        <f t="array" ref="Z69">IF(ISERROR(E69),"",SUM(IF(ISNUMBER(E$9:E$200),IF(E$9:E$200&gt;E69,1,0),0)))</f>
        <v>0</v>
      </c>
      <c r="AA69">
        <f t="array" ref="AA69">IF(ISERROR(F69),"",SUM(IF(ISNUMBER(F$9:F$200),IF(F$9:F$200&gt;F69,1,0),0)))</f>
        <v>133</v>
      </c>
      <c r="AB69">
        <f t="array" ref="AB69">IF(ISERROR(G69),"",SUM(IF(ISNUMBER(G$9:G$200),IF(G$9:G$200&gt;G69,1,0),0)))</f>
        <v>100</v>
      </c>
      <c r="AC69">
        <f t="array" ref="AC69">IF(ISERROR(H69),"",SUM(IF(ISNUMBER(H$9:H$200),IF(H$9:H$200&gt;H69,1,0),0)))</f>
        <v>81</v>
      </c>
      <c r="AD69">
        <f t="array" ref="AD69">IF(ISERROR(I69),"",SUM(IF(ISNUMBER(I$9:I$200),IF(I$9:I$200&gt;I69,1,0),0)))</f>
        <v>120</v>
      </c>
      <c r="AE69">
        <f t="array" ref="AE69">IF(ISERROR(J69),"",SUM(IF(ISNUMBER(J$9:J$200),IF(J$9:J$200&gt;J69,1,0),0)))</f>
        <v>18</v>
      </c>
      <c r="AF69">
        <f t="array" ref="AF69">IF(ISERROR(K69),"",SUM(IF(ISNUMBER(K$9:K$200),IF(K$9:K$200&gt;K69,1,0),0)))</f>
        <v>79</v>
      </c>
      <c r="AG69">
        <f t="array" ref="AG69">IF(ISERROR(L69),"",SUM(IF(ISNUMBER(L$9:L$200),IF(L$9:L$200&gt;L69,1,0),0)))</f>
        <v>88</v>
      </c>
      <c r="AH69">
        <f t="array" ref="AH69">IF(ISERROR(M69),"",SUM(IF(ISNUMBER(M$9:M$200),IF(M$9:M$200&gt;M69,1,0),0)))</f>
        <v>76</v>
      </c>
      <c r="AI69">
        <f t="array" ref="AI69">IF(ISERROR(N69),"",SUM(IF(ISNUMBER(N$9:N$200),IF(N$9:N$200&gt;N69,1,0),0)))</f>
        <v>117</v>
      </c>
      <c r="AJ69">
        <f t="array" ref="AJ69">IF(ISERROR(O69),"",SUM(IF(ISNUMBER(O$9:O$200),IF(O$9:O$200&gt;O69,1,0),0)))</f>
        <v>151</v>
      </c>
      <c r="AK69">
        <f t="array" ref="AK69">IF(ISERROR(P69),"",SUM(IF(ISNUMBER(P$9:P$200),IF(P$9:P$200&gt;P69,1,0),0)))</f>
        <v>112</v>
      </c>
      <c r="AQ69" s="7">
        <f>R69</f>
        <v>0.48517670506412414</v>
      </c>
      <c r="AR69" s="7">
        <v>0.3704431270940915</v>
      </c>
    </row>
    <row r="70" spans="1:44">
      <c r="A70" s="9" t="s">
        <v>160</v>
      </c>
      <c r="B70" s="12" t="s">
        <v>159</v>
      </c>
      <c r="C70" s="7">
        <v>0.55312301486428894</v>
      </c>
      <c r="D70" s="7">
        <v>0.28760212369743077</v>
      </c>
      <c r="E70" s="7">
        <v>0.94307596010851158</v>
      </c>
      <c r="F70" s="7">
        <v>6.8387577084065551E-2</v>
      </c>
      <c r="G70" s="7" t="e">
        <v>#N/A</v>
      </c>
      <c r="H70" t="e">
        <v>#N/A</v>
      </c>
      <c r="I70" t="e">
        <v>#N/A</v>
      </c>
      <c r="J70" t="e">
        <v>#N/A</v>
      </c>
      <c r="K70" t="e">
        <v>#N/A</v>
      </c>
      <c r="L70" s="7" t="e">
        <v>#N/A</v>
      </c>
      <c r="M70" s="7" t="e">
        <v>#N/A</v>
      </c>
      <c r="N70" s="7" t="e">
        <v>#N/A</v>
      </c>
      <c r="O70" s="7">
        <v>0.39003702099538973</v>
      </c>
      <c r="P70" s="7">
        <v>0.41489323588089189</v>
      </c>
      <c r="Q70" s="157">
        <v>1</v>
      </c>
      <c r="R70" s="7" t="e">
        <v>#N/A</v>
      </c>
      <c r="S70" s="7"/>
      <c r="T70" s="7"/>
      <c r="X70">
        <f t="array" ref="X70">IF(ISERROR(C70),"",SUM(IF(ISNUMBER(C$9:C$200),IF(C$9:C$200&gt;C70,1,0),0)))</f>
        <v>81</v>
      </c>
      <c r="Y70">
        <f t="array" ref="Y70">IF(ISERROR(D70),"",SUM(IF(ISNUMBER(D$9:D$200),IF(D$9:D$200&gt;D70,1,0),0)))</f>
        <v>155</v>
      </c>
      <c r="Z70">
        <f t="array" ref="Z70">IF(ISERROR(E70),"",SUM(IF(ISNUMBER(E$9:E$200),IF(E$9:E$200&gt;E70,1,0),0)))</f>
        <v>96</v>
      </c>
      <c r="AA70">
        <f t="array" ref="AA70">IF(ISERROR(F70),"",SUM(IF(ISNUMBER(F$9:F$200),IF(F$9:F$200&gt;F70,1,0),0)))</f>
        <v>145</v>
      </c>
      <c r="AB70" t="str">
        <f t="array" ref="AB70">IF(ISERROR(G70),"",SUM(IF(ISNUMBER(G$9:G$200),IF(G$9:G$200&gt;G70,1,0),0)))</f>
        <v/>
      </c>
      <c r="AC70" t="str">
        <f t="array" ref="AC70">IF(ISERROR(H70),"",SUM(IF(ISNUMBER(H$9:H$200),IF(H$9:H$200&gt;H70,1,0),0)))</f>
        <v/>
      </c>
      <c r="AD70" t="str">
        <f t="array" ref="AD70">IF(ISERROR(I70),"",SUM(IF(ISNUMBER(I$9:I$200),IF(I$9:I$200&gt;I70,1,0),0)))</f>
        <v/>
      </c>
      <c r="AE70" t="str">
        <f t="array" ref="AE70">IF(ISERROR(J70),"",SUM(IF(ISNUMBER(J$9:J$200),IF(J$9:J$200&gt;J70,1,0),0)))</f>
        <v/>
      </c>
      <c r="AF70" t="str">
        <f t="array" ref="AF70">IF(ISERROR(K70),"",SUM(IF(ISNUMBER(K$9:K$200),IF(K$9:K$200&gt;K70,1,0),0)))</f>
        <v/>
      </c>
      <c r="AG70" t="str">
        <f t="array" ref="AG70">IF(ISERROR(L70),"",SUM(IF(ISNUMBER(L$9:L$200),IF(L$9:L$200&gt;L70,1,0),0)))</f>
        <v/>
      </c>
      <c r="AH70" t="str">
        <f t="array" ref="AH70">IF(ISERROR(M70),"",SUM(IF(ISNUMBER(M$9:M$200),IF(M$9:M$200&gt;M70,1,0),0)))</f>
        <v/>
      </c>
      <c r="AI70" t="str">
        <f t="array" ref="AI70">IF(ISERROR(N70),"",SUM(IF(ISNUMBER(N$9:N$200),IF(N$9:N$200&gt;N70,1,0),0)))</f>
        <v/>
      </c>
      <c r="AJ70">
        <f t="array" ref="AJ70">IF(ISERROR(O70),"",SUM(IF(ISNUMBER(O$9:O$200),IF(O$9:O$200&gt;O70,1,0),0)))</f>
        <v>120</v>
      </c>
      <c r="AK70">
        <f t="array" ref="AK70">IF(ISERROR(P70),"",SUM(IF(ISNUMBER(P$9:P$200),IF(P$9:P$200&gt;P70,1,0),0)))</f>
        <v>107</v>
      </c>
      <c r="AQ70" s="7" t="e">
        <f>R70</f>
        <v>#N/A</v>
      </c>
      <c r="AR70" s="7">
        <v>0.43886460065423344</v>
      </c>
    </row>
    <row r="71" spans="1:44">
      <c r="A71" s="9" t="s">
        <v>162</v>
      </c>
      <c r="B71" s="12" t="s">
        <v>161</v>
      </c>
      <c r="C71" s="7">
        <v>0.29978212934676185</v>
      </c>
      <c r="D71" s="7">
        <v>0.46458863911478004</v>
      </c>
      <c r="E71" s="7">
        <v>0.74729943498310236</v>
      </c>
      <c r="F71" s="7">
        <v>0.36792698420429043</v>
      </c>
      <c r="G71" s="7">
        <v>0.879</v>
      </c>
      <c r="H71">
        <v>0.6</v>
      </c>
      <c r="I71">
        <v>0.8909999999999999</v>
      </c>
      <c r="J71">
        <v>0.65300000000000002</v>
      </c>
      <c r="K71">
        <v>0.7</v>
      </c>
      <c r="L71" s="7">
        <v>0.93700000000000006</v>
      </c>
      <c r="M71" s="7">
        <v>0.70200000000000007</v>
      </c>
      <c r="N71" s="7">
        <v>0.8909999999999999</v>
      </c>
      <c r="O71" s="7">
        <v>0.4549834820700821</v>
      </c>
      <c r="P71" s="7">
        <v>0.465509312844826</v>
      </c>
      <c r="Q71" s="157">
        <v>2</v>
      </c>
      <c r="R71" s="7">
        <v>0.59303762650722913</v>
      </c>
      <c r="S71" s="7"/>
      <c r="T71" s="7"/>
      <c r="X71">
        <f t="array" ref="X71">IF(ISERROR(C71),"",SUM(IF(ISNUMBER(C$9:C$200),IF(C$9:C$200&gt;C71,1,0),0)))</f>
        <v>156</v>
      </c>
      <c r="Y71">
        <f t="array" ref="Y71">IF(ISERROR(D71),"",SUM(IF(ISNUMBER(D$9:D$200),IF(D$9:D$200&gt;D71,1,0),0)))</f>
        <v>103</v>
      </c>
      <c r="Z71">
        <f t="array" ref="Z71">IF(ISERROR(E71),"",SUM(IF(ISNUMBER(E$9:E$200),IF(E$9:E$200&gt;E71,1,0),0)))</f>
        <v>114</v>
      </c>
      <c r="AA71">
        <f t="array" ref="AA71">IF(ISERROR(F71),"",SUM(IF(ISNUMBER(F$9:F$200),IF(F$9:F$200&gt;F71,1,0),0)))</f>
        <v>82</v>
      </c>
      <c r="AB71">
        <f t="array" ref="AB71">IF(ISERROR(G71),"",SUM(IF(ISNUMBER(G$9:G$200),IF(G$9:G$200&gt;G71,1,0),0)))</f>
        <v>16</v>
      </c>
      <c r="AC71">
        <f t="array" ref="AC71">IF(ISERROR(H71),"",SUM(IF(ISNUMBER(H$9:H$200),IF(H$9:H$200&gt;H71,1,0),0)))</f>
        <v>28</v>
      </c>
      <c r="AD71">
        <f t="array" ref="AD71">IF(ISERROR(I71),"",SUM(IF(ISNUMBER(I$9:I$200),IF(I$9:I$200&gt;I71,1,0),0)))</f>
        <v>18</v>
      </c>
      <c r="AE71">
        <f t="array" ref="AE71">IF(ISERROR(J71),"",SUM(IF(ISNUMBER(J$9:J$200),IF(J$9:J$200&gt;J71,1,0),0)))</f>
        <v>73</v>
      </c>
      <c r="AF71">
        <f t="array" ref="AF71">IF(ISERROR(K71),"",SUM(IF(ISNUMBER(K$9:K$200),IF(K$9:K$200&gt;K71,1,0),0)))</f>
        <v>26</v>
      </c>
      <c r="AG71">
        <f t="array" ref="AG71">IF(ISERROR(L71),"",SUM(IF(ISNUMBER(L$9:L$200),IF(L$9:L$200&gt;L71,1,0),0)))</f>
        <v>3</v>
      </c>
      <c r="AH71">
        <f t="array" ref="AH71">IF(ISERROR(M71),"",SUM(IF(ISNUMBER(M$9:M$200),IF(M$9:M$200&gt;M71,1,0),0)))</f>
        <v>91</v>
      </c>
      <c r="AI71">
        <f t="array" ref="AI71">IF(ISERROR(N71),"",SUM(IF(ISNUMBER(N$9:N$200),IF(N$9:N$200&gt;N71,1,0),0)))</f>
        <v>3</v>
      </c>
      <c r="AJ71">
        <f t="array" ref="AJ71">IF(ISERROR(O71),"",SUM(IF(ISNUMBER(O$9:O$200),IF(O$9:O$200&gt;O71,1,0),0)))</f>
        <v>85</v>
      </c>
      <c r="AK71">
        <f t="array" ref="AK71">IF(ISERROR(P71),"",SUM(IF(ISNUMBER(P$9:P$200),IF(P$9:P$200&gt;P71,1,0),0)))</f>
        <v>90</v>
      </c>
      <c r="AQ71" s="7">
        <f>R71</f>
        <v>0.59303762650722913</v>
      </c>
      <c r="AR71" s="7">
        <v>0.28601648512633576</v>
      </c>
    </row>
    <row r="72" spans="1:44">
      <c r="A72" s="9" t="s">
        <v>164</v>
      </c>
      <c r="B72" s="12" t="s">
        <v>163</v>
      </c>
      <c r="C72" s="7">
        <v>0.67269626956746542</v>
      </c>
      <c r="D72" s="7">
        <v>0.78022740840069493</v>
      </c>
      <c r="E72" s="7">
        <v>1</v>
      </c>
      <c r="F72" s="7">
        <v>0.84902345608407948</v>
      </c>
      <c r="G72" s="7">
        <v>0.89599999999999991</v>
      </c>
      <c r="H72">
        <v>0.6</v>
      </c>
      <c r="I72">
        <v>0.58299999999999996</v>
      </c>
      <c r="J72">
        <v>0.41399999999999998</v>
      </c>
      <c r="K72">
        <v>0.85</v>
      </c>
      <c r="L72" s="7">
        <v>0.39899999999999997</v>
      </c>
      <c r="M72" s="7">
        <v>0.79900000000000004</v>
      </c>
      <c r="N72" s="7">
        <v>0.875</v>
      </c>
      <c r="O72" s="7">
        <v>0.83737246277359978</v>
      </c>
      <c r="P72" s="7">
        <v>0.82354599999044997</v>
      </c>
      <c r="Q72" s="157">
        <v>5</v>
      </c>
      <c r="R72" s="7">
        <v>0.75270725968162899</v>
      </c>
      <c r="S72" s="7"/>
      <c r="T72" s="7"/>
      <c r="X72">
        <f t="array" ref="X72">IF(ISERROR(C72),"",SUM(IF(ISNUMBER(C$9:C$200),IF(C$9:C$200&gt;C72,1,0),0)))</f>
        <v>40</v>
      </c>
      <c r="Y72">
        <f t="array" ref="Y72">IF(ISERROR(D72),"",SUM(IF(ISNUMBER(D$9:D$200),IF(D$9:D$200&gt;D72,1,0),0)))</f>
        <v>13</v>
      </c>
      <c r="Z72">
        <f t="array" ref="Z72">IF(ISERROR(E72),"",SUM(IF(ISNUMBER(E$9:E$200),IF(E$9:E$200&gt;E72,1,0),0)))</f>
        <v>0</v>
      </c>
      <c r="AA72">
        <f t="array" ref="AA72">IF(ISERROR(F72),"",SUM(IF(ISNUMBER(F$9:F$200),IF(F$9:F$200&gt;F72,1,0),0)))</f>
        <v>36</v>
      </c>
      <c r="AB72">
        <f t="array" ref="AB72">IF(ISERROR(G72),"",SUM(IF(ISNUMBER(G$9:G$200),IF(G$9:G$200&gt;G72,1,0),0)))</f>
        <v>13</v>
      </c>
      <c r="AC72">
        <f t="array" ref="AC72">IF(ISERROR(H72),"",SUM(IF(ISNUMBER(H$9:H$200),IF(H$9:H$200&gt;H72,1,0),0)))</f>
        <v>28</v>
      </c>
      <c r="AD72">
        <f t="array" ref="AD72">IF(ISERROR(I72),"",SUM(IF(ISNUMBER(I$9:I$200),IF(I$9:I$200&gt;I72,1,0),0)))</f>
        <v>127</v>
      </c>
      <c r="AE72">
        <f t="array" ref="AE72">IF(ISERROR(J72),"",SUM(IF(ISNUMBER(J$9:J$200),IF(J$9:J$200&gt;J72,1,0),0)))</f>
        <v>121</v>
      </c>
      <c r="AF72">
        <f t="array" ref="AF72">IF(ISERROR(K72),"",SUM(IF(ISNUMBER(K$9:K$200),IF(K$9:K$200&gt;K72,1,0),0)))</f>
        <v>5</v>
      </c>
      <c r="AG72">
        <f t="array" ref="AG72">IF(ISERROR(L72),"",SUM(IF(ISNUMBER(L$9:L$200),IF(L$9:L$200&gt;L72,1,0),0)))</f>
        <v>132</v>
      </c>
      <c r="AH72">
        <f t="array" ref="AH72">IF(ISERROR(M72),"",SUM(IF(ISNUMBER(M$9:M$200),IF(M$9:M$200&gt;M72,1,0),0)))</f>
        <v>10</v>
      </c>
      <c r="AI72">
        <f t="array" ref="AI72">IF(ISERROR(N72),"",SUM(IF(ISNUMBER(N$9:N$200),IF(N$9:N$200&gt;N72,1,0),0)))</f>
        <v>10</v>
      </c>
      <c r="AJ72">
        <f t="array" ref="AJ72">IF(ISERROR(O72),"",SUM(IF(ISNUMBER(O$9:O$200),IF(O$9:O$200&gt;O72,1,0),0)))</f>
        <v>14</v>
      </c>
      <c r="AK72">
        <f t="array" ref="AK72">IF(ISERROR(P72),"",SUM(IF(ISNUMBER(P$9:P$200),IF(P$9:P$200&gt;P72,1,0),0)))</f>
        <v>14</v>
      </c>
      <c r="AQ72" s="7">
        <f>R72</f>
        <v>0.75270725968162899</v>
      </c>
      <c r="AR72" s="7">
        <v>0.1793178483619241</v>
      </c>
    </row>
    <row r="73" spans="1:44">
      <c r="A73" s="9" t="s">
        <v>166</v>
      </c>
      <c r="B73" s="12" t="s">
        <v>165</v>
      </c>
      <c r="C73" s="7">
        <v>0.53278210586661101</v>
      </c>
      <c r="D73" s="7">
        <v>0.60004361624404456</v>
      </c>
      <c r="E73" s="7">
        <v>0.71130493076098622</v>
      </c>
      <c r="F73" s="7">
        <v>0.12451077997244521</v>
      </c>
      <c r="G73" s="7">
        <v>0.56799999999999995</v>
      </c>
      <c r="H73">
        <v>0.6</v>
      </c>
      <c r="I73">
        <v>0.83499999999999996</v>
      </c>
      <c r="J73">
        <v>0.58899999999999997</v>
      </c>
      <c r="K73">
        <v>0.65</v>
      </c>
      <c r="L73" s="7">
        <v>0.57399999999999995</v>
      </c>
      <c r="M73" s="7">
        <v>0.65900000000000003</v>
      </c>
      <c r="N73" s="7">
        <v>0.65300000000000002</v>
      </c>
      <c r="O73" s="7">
        <v>0.51241236018268632</v>
      </c>
      <c r="P73" s="7">
        <v>0.47903648724536946</v>
      </c>
      <c r="Q73" s="157">
        <v>1</v>
      </c>
      <c r="R73" s="7">
        <v>0.54917718148916506</v>
      </c>
      <c r="S73" s="7"/>
      <c r="T73" s="7"/>
      <c r="X73">
        <f t="array" ref="X73">IF(ISERROR(C73),"",SUM(IF(ISNUMBER(C$9:C$200),IF(C$9:C$200&gt;C73,1,0),0)))</f>
        <v>89</v>
      </c>
      <c r="Y73">
        <f t="array" ref="Y73">IF(ISERROR(D73),"",SUM(IF(ISNUMBER(D$9:D$200),IF(D$9:D$200&gt;D73,1,0),0)))</f>
        <v>68</v>
      </c>
      <c r="Z73">
        <f t="array" ref="Z73">IF(ISERROR(E73),"",SUM(IF(ISNUMBER(E$9:E$200),IF(E$9:E$200&gt;E73,1,0),0)))</f>
        <v>118</v>
      </c>
      <c r="AA73">
        <f t="array" ref="AA73">IF(ISERROR(F73),"",SUM(IF(ISNUMBER(F$9:F$200),IF(F$9:F$200&gt;F73,1,0),0)))</f>
        <v>127</v>
      </c>
      <c r="AB73">
        <f t="array" ref="AB73">IF(ISERROR(G73),"",SUM(IF(ISNUMBER(G$9:G$200),IF(G$9:G$200&gt;G73,1,0),0)))</f>
        <v>104</v>
      </c>
      <c r="AC73">
        <f t="array" ref="AC73">IF(ISERROR(H73),"",SUM(IF(ISNUMBER(H$9:H$200),IF(H$9:H$200&gt;H73,1,0),0)))</f>
        <v>28</v>
      </c>
      <c r="AD73">
        <f t="array" ref="AD73">IF(ISERROR(I73),"",SUM(IF(ISNUMBER(I$9:I$200),IF(I$9:I$200&gt;I73,1,0),0)))</f>
        <v>35</v>
      </c>
      <c r="AE73">
        <f t="array" ref="AE73">IF(ISERROR(J73),"",SUM(IF(ISNUMBER(J$9:J$200),IF(J$9:J$200&gt;J73,1,0),0)))</f>
        <v>87</v>
      </c>
      <c r="AF73">
        <f t="array" ref="AF73">IF(ISERROR(K73),"",SUM(IF(ISNUMBER(K$9:K$200),IF(K$9:K$200&gt;K73,1,0),0)))</f>
        <v>36</v>
      </c>
      <c r="AG73">
        <f t="array" ref="AG73">IF(ISERROR(L73),"",SUM(IF(ISNUMBER(L$9:L$200),IF(L$9:L$200&gt;L73,1,0),0)))</f>
        <v>88</v>
      </c>
      <c r="AH73">
        <f t="array" ref="AH73">IF(ISERROR(M73),"",SUM(IF(ISNUMBER(M$9:M$200),IF(M$9:M$200&gt;M73,1,0),0)))</f>
        <v>111</v>
      </c>
      <c r="AI73">
        <f t="array" ref="AI73">IF(ISERROR(N73),"",SUM(IF(ISNUMBER(N$9:N$200),IF(N$9:N$200&gt;N73,1,0),0)))</f>
        <v>108</v>
      </c>
      <c r="AJ73">
        <f t="array" ref="AJ73">IF(ISERROR(O73),"",SUM(IF(ISNUMBER(O$9:O$200),IF(O$9:O$200&gt;O73,1,0),0)))</f>
        <v>69</v>
      </c>
      <c r="AK73">
        <f t="array" ref="AK73">IF(ISERROR(P73),"",SUM(IF(ISNUMBER(P$9:P$200),IF(P$9:P$200&gt;P73,1,0),0)))</f>
        <v>86</v>
      </c>
      <c r="AQ73" s="7">
        <f>R73</f>
        <v>0.54917718148916506</v>
      </c>
      <c r="AR73" s="7">
        <v>0.43616348895360096</v>
      </c>
    </row>
    <row r="74" spans="1:44">
      <c r="A74" s="9" t="s">
        <v>168</v>
      </c>
      <c r="B74" s="12" t="s">
        <v>167</v>
      </c>
      <c r="C74" s="7">
        <v>0.4869204436749075</v>
      </c>
      <c r="D74" s="7">
        <v>0.6780888979653954</v>
      </c>
      <c r="E74" s="7">
        <v>1</v>
      </c>
      <c r="F74" s="7">
        <v>1</v>
      </c>
      <c r="G74" s="7">
        <v>0.77400000000000002</v>
      </c>
      <c r="H74">
        <v>0.6</v>
      </c>
      <c r="I74">
        <v>0.65900000000000003</v>
      </c>
      <c r="J74">
        <v>0.41899999999999998</v>
      </c>
      <c r="K74">
        <v>0.6</v>
      </c>
      <c r="L74" s="7">
        <v>0.55100000000000005</v>
      </c>
      <c r="M74" s="7">
        <v>0.77599999999999991</v>
      </c>
      <c r="N74" s="7">
        <v>0.82499999999999996</v>
      </c>
      <c r="O74" s="7">
        <v>0.52348030343911955</v>
      </c>
      <c r="P74" s="7">
        <v>0.62636755071639461</v>
      </c>
      <c r="Q74" s="157">
        <v>5</v>
      </c>
      <c r="R74" s="7">
        <v>0.67472201957958178</v>
      </c>
      <c r="S74" s="7"/>
      <c r="T74" s="7"/>
      <c r="X74">
        <f t="array" ref="X74">IF(ISERROR(C74),"",SUM(IF(ISNUMBER(C$9:C$200),IF(C$9:C$200&gt;C74,1,0),0)))</f>
        <v>106</v>
      </c>
      <c r="Y74">
        <f t="array" ref="Y74">IF(ISERROR(D74),"",SUM(IF(ISNUMBER(D$9:D$200),IF(D$9:D$200&gt;D74,1,0),0)))</f>
        <v>46</v>
      </c>
      <c r="Z74">
        <f t="array" ref="Z74">IF(ISERROR(E74),"",SUM(IF(ISNUMBER(E$9:E$200),IF(E$9:E$200&gt;E74,1,0),0)))</f>
        <v>0</v>
      </c>
      <c r="AA74">
        <f t="array" ref="AA74">IF(ISERROR(F74),"",SUM(IF(ISNUMBER(F$9:F$200),IF(F$9:F$200&gt;F74,1,0),0)))</f>
        <v>0</v>
      </c>
      <c r="AB74">
        <f t="array" ref="AB74">IF(ISERROR(G74),"",SUM(IF(ISNUMBER(G$9:G$200),IF(G$9:G$200&gt;G74,1,0),0)))</f>
        <v>37</v>
      </c>
      <c r="AC74">
        <f t="array" ref="AC74">IF(ISERROR(H74),"",SUM(IF(ISNUMBER(H$9:H$200),IF(H$9:H$200&gt;H74,1,0),0)))</f>
        <v>28</v>
      </c>
      <c r="AD74">
        <f t="array" ref="AD74">IF(ISERROR(I74),"",SUM(IF(ISNUMBER(I$9:I$200),IF(I$9:I$200&gt;I74,1,0),0)))</f>
        <v>105</v>
      </c>
      <c r="AE74">
        <f t="array" ref="AE74">IF(ISERROR(J74),"",SUM(IF(ISNUMBER(J$9:J$200),IF(J$9:J$200&gt;J74,1,0),0)))</f>
        <v>119</v>
      </c>
      <c r="AF74">
        <f t="array" ref="AF74">IF(ISERROR(K74),"",SUM(IF(ISNUMBER(K$9:K$200),IF(K$9:K$200&gt;K74,1,0),0)))</f>
        <v>45</v>
      </c>
      <c r="AG74">
        <f t="array" ref="AG74">IF(ISERROR(L74),"",SUM(IF(ISNUMBER(L$9:L$200),IF(L$9:L$200&gt;L74,1,0),0)))</f>
        <v>96</v>
      </c>
      <c r="AH74">
        <f t="array" ref="AH74">IF(ISERROR(M74),"",SUM(IF(ISNUMBER(M$9:M$200),IF(M$9:M$200&gt;M74,1,0),0)))</f>
        <v>33</v>
      </c>
      <c r="AI74">
        <f t="array" ref="AI74">IF(ISERROR(N74),"",SUM(IF(ISNUMBER(N$9:N$200),IF(N$9:N$200&gt;N74,1,0),0)))</f>
        <v>47</v>
      </c>
      <c r="AJ74">
        <f t="array" ref="AJ74">IF(ISERROR(O74),"",SUM(IF(ISNUMBER(O$9:O$200),IF(O$9:O$200&gt;O74,1,0),0)))</f>
        <v>65</v>
      </c>
      <c r="AK74">
        <f t="array" ref="AK74">IF(ISERROR(P74),"",SUM(IF(ISNUMBER(P$9:P$200),IF(P$9:P$200&gt;P74,1,0),0)))</f>
        <v>55</v>
      </c>
      <c r="AQ74" s="7">
        <f>R74</f>
        <v>0.67472201957958178</v>
      </c>
      <c r="AR74" s="7">
        <v>0.2217505044659368</v>
      </c>
    </row>
    <row r="75" spans="1:44">
      <c r="A75" s="9" t="s">
        <v>170</v>
      </c>
      <c r="B75" s="12" t="s">
        <v>169</v>
      </c>
      <c r="C75" s="7">
        <v>0.59300881171433684</v>
      </c>
      <c r="D75" s="7">
        <v>0.67591729385502952</v>
      </c>
      <c r="E75" s="7">
        <v>0.69106342929209663</v>
      </c>
      <c r="F75" s="7">
        <v>0.76421257142857146</v>
      </c>
      <c r="G75" s="7" t="e">
        <v>#N/A</v>
      </c>
      <c r="H75" t="e">
        <v>#N/A</v>
      </c>
      <c r="I75" t="e">
        <v>#N/A</v>
      </c>
      <c r="J75" t="e">
        <v>#N/A</v>
      </c>
      <c r="K75" t="e">
        <v>#N/A</v>
      </c>
      <c r="L75" s="7" t="e">
        <v>#N/A</v>
      </c>
      <c r="M75" s="7" t="e">
        <v>#N/A</v>
      </c>
      <c r="N75" s="7" t="e">
        <v>#N/A</v>
      </c>
      <c r="O75" s="7">
        <v>0.57225444392740765</v>
      </c>
      <c r="P75" s="7">
        <v>0.52505146924549362</v>
      </c>
      <c r="Q75" s="157">
        <v>3</v>
      </c>
      <c r="R75" s="7" t="e">
        <v>#N/A</v>
      </c>
      <c r="S75" s="7"/>
      <c r="T75" s="7"/>
      <c r="X75">
        <f t="array" ref="X75">IF(ISERROR(C75),"",SUM(IF(ISNUMBER(C$9:C$200),IF(C$9:C$200&gt;C75,1,0),0)))</f>
        <v>68</v>
      </c>
      <c r="Y75">
        <f t="array" ref="Y75">IF(ISERROR(D75),"",SUM(IF(ISNUMBER(D$9:D$200),IF(D$9:D$200&gt;D75,1,0),0)))</f>
        <v>49</v>
      </c>
      <c r="Z75">
        <f t="array" ref="Z75">IF(ISERROR(E75),"",SUM(IF(ISNUMBER(E$9:E$200),IF(E$9:E$200&gt;E75,1,0),0)))</f>
        <v>121</v>
      </c>
      <c r="AA75">
        <f t="array" ref="AA75">IF(ISERROR(F75),"",SUM(IF(ISNUMBER(F$9:F$200),IF(F$9:F$200&gt;F75,1,0),0)))</f>
        <v>41</v>
      </c>
      <c r="AB75" t="str">
        <f t="array" ref="AB75">IF(ISERROR(G75),"",SUM(IF(ISNUMBER(G$9:G$200),IF(G$9:G$200&gt;G75,1,0),0)))</f>
        <v/>
      </c>
      <c r="AC75" t="str">
        <f t="array" ref="AC75">IF(ISERROR(H75),"",SUM(IF(ISNUMBER(H$9:H$200),IF(H$9:H$200&gt;H75,1,0),0)))</f>
        <v/>
      </c>
      <c r="AD75" t="str">
        <f t="array" ref="AD75">IF(ISERROR(I75),"",SUM(IF(ISNUMBER(I$9:I$200),IF(I$9:I$200&gt;I75,1,0),0)))</f>
        <v/>
      </c>
      <c r="AE75" t="str">
        <f t="array" ref="AE75">IF(ISERROR(J75),"",SUM(IF(ISNUMBER(J$9:J$200),IF(J$9:J$200&gt;J75,1,0),0)))</f>
        <v/>
      </c>
      <c r="AF75" t="str">
        <f t="array" ref="AF75">IF(ISERROR(K75),"",SUM(IF(ISNUMBER(K$9:K$200),IF(K$9:K$200&gt;K75,1,0),0)))</f>
        <v/>
      </c>
      <c r="AG75" t="str">
        <f t="array" ref="AG75">IF(ISERROR(L75),"",SUM(IF(ISNUMBER(L$9:L$200),IF(L$9:L$200&gt;L75,1,0),0)))</f>
        <v/>
      </c>
      <c r="AH75" t="str">
        <f t="array" ref="AH75">IF(ISERROR(M75),"",SUM(IF(ISNUMBER(M$9:M$200),IF(M$9:M$200&gt;M75,1,0),0)))</f>
        <v/>
      </c>
      <c r="AI75" t="str">
        <f t="array" ref="AI75">IF(ISERROR(N75),"",SUM(IF(ISNUMBER(N$9:N$200),IF(N$9:N$200&gt;N75,1,0),0)))</f>
        <v/>
      </c>
      <c r="AJ75">
        <f t="array" ref="AJ75">IF(ISERROR(O75),"",SUM(IF(ISNUMBER(O$9:O$200),IF(O$9:O$200&gt;O75,1,0),0)))</f>
        <v>53</v>
      </c>
      <c r="AK75">
        <f t="array" ref="AK75">IF(ISERROR(P75),"",SUM(IF(ISNUMBER(P$9:P$200),IF(P$9:P$200&gt;P75,1,0),0)))</f>
        <v>71</v>
      </c>
      <c r="AQ75" s="7" t="e">
        <f>R75</f>
        <v>#N/A</v>
      </c>
      <c r="AR75" s="7">
        <v>0.3358047597269298</v>
      </c>
    </row>
    <row r="76" spans="1:44">
      <c r="A76" s="9" t="s">
        <v>172</v>
      </c>
      <c r="B76" s="12" t="s">
        <v>171</v>
      </c>
      <c r="C76" s="7">
        <v>0.35156770835862894</v>
      </c>
      <c r="D76" s="7">
        <v>0.43380332224392026</v>
      </c>
      <c r="E76" s="7">
        <v>1</v>
      </c>
      <c r="F76" s="7">
        <v>0.26822633680349905</v>
      </c>
      <c r="G76" s="7" t="e">
        <v>#N/A</v>
      </c>
      <c r="H76" t="e">
        <v>#N/A</v>
      </c>
      <c r="I76" t="e">
        <v>#N/A</v>
      </c>
      <c r="J76" t="e">
        <v>#N/A</v>
      </c>
      <c r="K76" t="e">
        <v>#N/A</v>
      </c>
      <c r="L76" s="7" t="e">
        <v>#N/A</v>
      </c>
      <c r="M76" s="7" t="e">
        <v>#N/A</v>
      </c>
      <c r="N76" s="7" t="e">
        <v>#N/A</v>
      </c>
      <c r="O76" s="7">
        <v>0.38104091287506542</v>
      </c>
      <c r="P76" s="7">
        <v>0.27860244832864223</v>
      </c>
      <c r="Q76" s="157">
        <v>2</v>
      </c>
      <c r="R76" s="7" t="e">
        <v>#N/A</v>
      </c>
      <c r="S76" s="7"/>
      <c r="T76" s="7"/>
      <c r="X76">
        <f t="array" ref="X76">IF(ISERROR(C76),"",SUM(IF(ISNUMBER(C$9:C$200),IF(C$9:C$200&gt;C76,1,0),0)))</f>
        <v>147</v>
      </c>
      <c r="Y76">
        <f t="array" ref="Y76">IF(ISERROR(D76),"",SUM(IF(ISNUMBER(D$9:D$200),IF(D$9:D$200&gt;D76,1,0),0)))</f>
        <v>116</v>
      </c>
      <c r="Z76">
        <f t="array" ref="Z76">IF(ISERROR(E76),"",SUM(IF(ISNUMBER(E$9:E$200),IF(E$9:E$200&gt;E76,1,0),0)))</f>
        <v>0</v>
      </c>
      <c r="AA76">
        <f t="array" ref="AA76">IF(ISERROR(F76),"",SUM(IF(ISNUMBER(F$9:F$200),IF(F$9:F$200&gt;F76,1,0),0)))</f>
        <v>94</v>
      </c>
      <c r="AB76" t="str">
        <f t="array" ref="AB76">IF(ISERROR(G76),"",SUM(IF(ISNUMBER(G$9:G$200),IF(G$9:G$200&gt;G76,1,0),0)))</f>
        <v/>
      </c>
      <c r="AC76" t="str">
        <f t="array" ref="AC76">IF(ISERROR(H76),"",SUM(IF(ISNUMBER(H$9:H$200),IF(H$9:H$200&gt;H76,1,0),0)))</f>
        <v/>
      </c>
      <c r="AD76" t="str">
        <f t="array" ref="AD76">IF(ISERROR(I76),"",SUM(IF(ISNUMBER(I$9:I$200),IF(I$9:I$200&gt;I76,1,0),0)))</f>
        <v/>
      </c>
      <c r="AE76" t="str">
        <f t="array" ref="AE76">IF(ISERROR(J76),"",SUM(IF(ISNUMBER(J$9:J$200),IF(J$9:J$200&gt;J76,1,0),0)))</f>
        <v/>
      </c>
      <c r="AF76" t="str">
        <f t="array" ref="AF76">IF(ISERROR(K76),"",SUM(IF(ISNUMBER(K$9:K$200),IF(K$9:K$200&gt;K76,1,0),0)))</f>
        <v/>
      </c>
      <c r="AG76" t="str">
        <f t="array" ref="AG76">IF(ISERROR(L76),"",SUM(IF(ISNUMBER(L$9:L$200),IF(L$9:L$200&gt;L76,1,0),0)))</f>
        <v/>
      </c>
      <c r="AH76" t="str">
        <f t="array" ref="AH76">IF(ISERROR(M76),"",SUM(IF(ISNUMBER(M$9:M$200),IF(M$9:M$200&gt;M76,1,0),0)))</f>
        <v/>
      </c>
      <c r="AI76" t="str">
        <f t="array" ref="AI76">IF(ISERROR(N76),"",SUM(IF(ISNUMBER(N$9:N$200),IF(N$9:N$200&gt;N76,1,0),0)))</f>
        <v/>
      </c>
      <c r="AJ76">
        <f t="array" ref="AJ76">IF(ISERROR(O76),"",SUM(IF(ISNUMBER(O$9:O$200),IF(O$9:O$200&gt;O76,1,0),0)))</f>
        <v>123</v>
      </c>
      <c r="AK76">
        <f t="array" ref="AK76">IF(ISERROR(P76),"",SUM(IF(ISNUMBER(P$9:P$200),IF(P$9:P$200&gt;P76,1,0),0)))</f>
        <v>162</v>
      </c>
      <c r="AQ76" s="7" t="e">
        <f>R76</f>
        <v>#N/A</v>
      </c>
      <c r="AR76" s="7">
        <v>0.33934427673787254</v>
      </c>
    </row>
    <row r="77" spans="1:44">
      <c r="A77" s="9" t="s">
        <v>174</v>
      </c>
      <c r="B77" s="12" t="s">
        <v>173</v>
      </c>
      <c r="C77" s="7">
        <v>0.1167243893762329</v>
      </c>
      <c r="D77" s="7">
        <v>0.21193631936779678</v>
      </c>
      <c r="E77" s="7">
        <v>0.62493519522508367</v>
      </c>
      <c r="F77" s="7">
        <v>0.13695522273940489</v>
      </c>
      <c r="G77" s="7">
        <v>0.43700000000000006</v>
      </c>
      <c r="H77">
        <v>0.4</v>
      </c>
      <c r="I77">
        <v>0.69900000000000007</v>
      </c>
      <c r="J77">
        <v>0.93099999999999994</v>
      </c>
      <c r="K77">
        <v>0.4</v>
      </c>
      <c r="L77" s="7">
        <v>0.78</v>
      </c>
      <c r="M77" s="7">
        <v>0.57399999999999995</v>
      </c>
      <c r="N77" s="7">
        <v>0.6</v>
      </c>
      <c r="O77" s="7">
        <v>0.25699315102945414</v>
      </c>
      <c r="P77" s="7">
        <v>0.1814902588613661</v>
      </c>
      <c r="Q77" s="157">
        <v>1</v>
      </c>
      <c r="R77" s="7">
        <v>0.39139779389867968</v>
      </c>
      <c r="S77" s="7"/>
      <c r="T77" s="7"/>
      <c r="X77">
        <f t="array" ref="X77">IF(ISERROR(C77),"",SUM(IF(ISNUMBER(C$9:C$200),IF(C$9:C$200&gt;C77,1,0),0)))</f>
        <v>182</v>
      </c>
      <c r="Y77">
        <f t="array" ref="Y77">IF(ISERROR(D77),"",SUM(IF(ISNUMBER(D$9:D$200),IF(D$9:D$200&gt;D77,1,0),0)))</f>
        <v>172</v>
      </c>
      <c r="Z77">
        <f t="array" ref="Z77">IF(ISERROR(E77),"",SUM(IF(ISNUMBER(E$9:E$200),IF(E$9:E$200&gt;E77,1,0),0)))</f>
        <v>129</v>
      </c>
      <c r="AA77">
        <f t="array" ref="AA77">IF(ISERROR(F77),"",SUM(IF(ISNUMBER(F$9:F$200),IF(F$9:F$200&gt;F77,1,0),0)))</f>
        <v>122</v>
      </c>
      <c r="AB77">
        <f t="array" ref="AB77">IF(ISERROR(G77),"",SUM(IF(ISNUMBER(G$9:G$200),IF(G$9:G$200&gt;G77,1,0),0)))</f>
        <v>119</v>
      </c>
      <c r="AC77">
        <f t="array" ref="AC77">IF(ISERROR(H77),"",SUM(IF(ISNUMBER(H$9:H$200),IF(H$9:H$200&gt;H77,1,0),0)))</f>
        <v>81</v>
      </c>
      <c r="AD77">
        <f t="array" ref="AD77">IF(ISERROR(I77),"",SUM(IF(ISNUMBER(I$9:I$200),IF(I$9:I$200&gt;I77,1,0),0)))</f>
        <v>91</v>
      </c>
      <c r="AE77">
        <f t="array" ref="AE77">IF(ISERROR(J77),"",SUM(IF(ISNUMBER(J$9:J$200),IF(J$9:J$200&gt;J77,1,0),0)))</f>
        <v>3</v>
      </c>
      <c r="AF77">
        <f t="array" ref="AF77">IF(ISERROR(K77),"",SUM(IF(ISNUMBER(K$9:K$200),IF(K$9:K$200&gt;K77,1,0),0)))</f>
        <v>91</v>
      </c>
      <c r="AG77">
        <f t="array" ref="AG77">IF(ISERROR(L77),"",SUM(IF(ISNUMBER(L$9:L$200),IF(L$9:L$200&gt;L77,1,0),0)))</f>
        <v>36</v>
      </c>
      <c r="AH77">
        <f t="array" ref="AH77">IF(ISERROR(M77),"",SUM(IF(ISNUMBER(M$9:M$200),IF(M$9:M$200&gt;M77,1,0),0)))</f>
        <v>137</v>
      </c>
      <c r="AI77">
        <f t="array" ref="AI77">IF(ISERROR(N77),"",SUM(IF(ISNUMBER(N$9:N$200),IF(N$9:N$200&gt;N77,1,0),0)))</f>
        <v>122</v>
      </c>
      <c r="AJ77">
        <f t="array" ref="AJ77">IF(ISERROR(O77),"",SUM(IF(ISNUMBER(O$9:O$200),IF(O$9:O$200&gt;O77,1,0),0)))</f>
        <v>175</v>
      </c>
      <c r="AK77">
        <f t="array" ref="AK77">IF(ISERROR(P77),"",SUM(IF(ISNUMBER(P$9:P$200),IF(P$9:P$200&gt;P77,1,0),0)))</f>
        <v>186</v>
      </c>
      <c r="AQ77" s="7">
        <f>R77</f>
        <v>0.39139779389867968</v>
      </c>
      <c r="AR77" s="7">
        <v>0.50362466862688016</v>
      </c>
    </row>
    <row r="78" spans="1:44">
      <c r="A78" s="9" t="s">
        <v>176</v>
      </c>
      <c r="B78" s="12" t="s">
        <v>175</v>
      </c>
      <c r="C78" s="7">
        <v>0.40133163233112856</v>
      </c>
      <c r="D78" s="7">
        <v>0.34694114118386693</v>
      </c>
      <c r="E78" s="7">
        <v>0.39039774798257998</v>
      </c>
      <c r="F78" s="7">
        <v>4.3981765641465789E-2</v>
      </c>
      <c r="G78" s="7">
        <v>0.23399999999999999</v>
      </c>
      <c r="H78">
        <v>0.3</v>
      </c>
      <c r="I78">
        <v>0.8859999999999999</v>
      </c>
      <c r="J78">
        <v>0.47299999999999998</v>
      </c>
      <c r="K78">
        <v>0.3</v>
      </c>
      <c r="L78" s="7">
        <v>0.52500000000000002</v>
      </c>
      <c r="M78" s="7">
        <v>0.67</v>
      </c>
      <c r="N78" s="7">
        <v>0.58200000000000007</v>
      </c>
      <c r="O78" s="7">
        <v>0.27741710949930737</v>
      </c>
      <c r="P78" s="7">
        <v>0.22706740874154865</v>
      </c>
      <c r="Q78" s="157">
        <v>1</v>
      </c>
      <c r="R78" s="7">
        <v>0.3721532931388607</v>
      </c>
      <c r="S78" s="7"/>
      <c r="T78" s="7"/>
      <c r="X78">
        <f t="array" ref="X78">IF(ISERROR(C78),"",SUM(IF(ISNUMBER(C$9:C$200),IF(C$9:C$200&gt;C78,1,0),0)))</f>
        <v>132</v>
      </c>
      <c r="Y78">
        <f t="array" ref="Y78">IF(ISERROR(D78),"",SUM(IF(ISNUMBER(D$9:D$200),IF(D$9:D$200&gt;D78,1,0),0)))</f>
        <v>134</v>
      </c>
      <c r="Z78">
        <f t="array" ref="Z78">IF(ISERROR(E78),"",SUM(IF(ISNUMBER(E$9:E$200),IF(E$9:E$200&gt;E78,1,0),0)))</f>
        <v>152</v>
      </c>
      <c r="AA78">
        <f t="array" ref="AA78">IF(ISERROR(F78),"",SUM(IF(ISNUMBER(F$9:F$200),IF(F$9:F$200&gt;F78,1,0),0)))</f>
        <v>160</v>
      </c>
      <c r="AB78">
        <f t="array" ref="AB78">IF(ISERROR(G78),"",SUM(IF(ISNUMBER(G$9:G$200),IF(G$9:G$200&gt;G78,1,0),0)))</f>
        <v>140</v>
      </c>
      <c r="AC78">
        <f t="array" ref="AC78">IF(ISERROR(H78),"",SUM(IF(ISNUMBER(H$9:H$200),IF(H$9:H$200&gt;H78,1,0),0)))</f>
        <v>106</v>
      </c>
      <c r="AD78">
        <f t="array" ref="AD78">IF(ISERROR(I78),"",SUM(IF(ISNUMBER(I$9:I$200),IF(I$9:I$200&gt;I78,1,0),0)))</f>
        <v>20</v>
      </c>
      <c r="AE78">
        <f t="array" ref="AE78">IF(ISERROR(J78),"",SUM(IF(ISNUMBER(J$9:J$200),IF(J$9:J$200&gt;J78,1,0),0)))</f>
        <v>109</v>
      </c>
      <c r="AF78">
        <f t="array" ref="AF78">IF(ISERROR(K78),"",SUM(IF(ISNUMBER(K$9:K$200),IF(K$9:K$200&gt;K78,1,0),0)))</f>
        <v>106</v>
      </c>
      <c r="AG78">
        <f t="array" ref="AG78">IF(ISERROR(L78),"",SUM(IF(ISNUMBER(L$9:L$200),IF(L$9:L$200&gt;L78,1,0),0)))</f>
        <v>103</v>
      </c>
      <c r="AH78">
        <f t="array" ref="AH78">IF(ISERROR(M78),"",SUM(IF(ISNUMBER(M$9:M$200),IF(M$9:M$200&gt;M78,1,0),0)))</f>
        <v>105</v>
      </c>
      <c r="AI78">
        <f t="array" ref="AI78">IF(ISERROR(N78),"",SUM(IF(ISNUMBER(N$9:N$200),IF(N$9:N$200&gt;N78,1,0),0)))</f>
        <v>127</v>
      </c>
      <c r="AJ78">
        <f t="array" ref="AJ78">IF(ISERROR(O78),"",SUM(IF(ISNUMBER(O$9:O$200),IF(O$9:O$200&gt;O78,1,0),0)))</f>
        <v>168</v>
      </c>
      <c r="AK78">
        <f t="array" ref="AK78">IF(ISERROR(P78),"",SUM(IF(ISNUMBER(P$9:P$200),IF(P$9:P$200&gt;P78,1,0),0)))</f>
        <v>182</v>
      </c>
      <c r="AQ78" s="7">
        <f>R78</f>
        <v>0.3721532931388607</v>
      </c>
      <c r="AR78" s="7">
        <v>0.48714880105580938</v>
      </c>
    </row>
    <row r="79" spans="1:44">
      <c r="A79" s="9" t="s">
        <v>178</v>
      </c>
      <c r="B79" s="12" t="s">
        <v>177</v>
      </c>
      <c r="C79" s="7">
        <v>0.39375495471744226</v>
      </c>
      <c r="D79" s="7">
        <v>0.5222041282012142</v>
      </c>
      <c r="E79" s="7">
        <v>0.45022114952127928</v>
      </c>
      <c r="F79" s="7">
        <v>0.16184975853561051</v>
      </c>
      <c r="G79" s="7">
        <v>0.63400000000000001</v>
      </c>
      <c r="H79">
        <v>0.4</v>
      </c>
      <c r="I79">
        <v>0.55899999999999994</v>
      </c>
      <c r="J79">
        <v>0.26200000000000001</v>
      </c>
      <c r="K79">
        <v>0.3</v>
      </c>
      <c r="L79" s="7">
        <v>0.65200000000000002</v>
      </c>
      <c r="M79" s="7">
        <v>0.71</v>
      </c>
      <c r="N79" s="7">
        <v>0.71299999999999997</v>
      </c>
      <c r="O79" s="7">
        <v>0.39263022136905162</v>
      </c>
      <c r="P79" s="7">
        <v>0.38242491676214341</v>
      </c>
      <c r="Q79" s="157">
        <v>2</v>
      </c>
      <c r="R79" s="7">
        <v>0.4447012554346102</v>
      </c>
      <c r="S79" s="7"/>
      <c r="T79" s="7"/>
      <c r="X79">
        <f t="array" ref="X79">IF(ISERROR(C79),"",SUM(IF(ISNUMBER(C$9:C$200),IF(C$9:C$200&gt;C79,1,0),0)))</f>
        <v>136</v>
      </c>
      <c r="Y79">
        <f t="array" ref="Y79">IF(ISERROR(D79),"",SUM(IF(ISNUMBER(D$9:D$200),IF(D$9:D$200&gt;D79,1,0),0)))</f>
        <v>86</v>
      </c>
      <c r="Z79">
        <f t="array" ref="Z79">IF(ISERROR(E79),"",SUM(IF(ISNUMBER(E$9:E$200),IF(E$9:E$200&gt;E79,1,0),0)))</f>
        <v>144</v>
      </c>
      <c r="AA79">
        <f t="array" ref="AA79">IF(ISERROR(F79),"",SUM(IF(ISNUMBER(F$9:F$200),IF(F$9:F$200&gt;F79,1,0),0)))</f>
        <v>113</v>
      </c>
      <c r="AB79">
        <f t="array" ref="AB79">IF(ISERROR(G79),"",SUM(IF(ISNUMBER(G$9:G$200),IF(G$9:G$200&gt;G79,1,0),0)))</f>
        <v>84</v>
      </c>
      <c r="AC79">
        <f t="array" ref="AC79">IF(ISERROR(H79),"",SUM(IF(ISNUMBER(H$9:H$200),IF(H$9:H$200&gt;H79,1,0),0)))</f>
        <v>81</v>
      </c>
      <c r="AD79">
        <f t="array" ref="AD79">IF(ISERROR(I79),"",SUM(IF(ISNUMBER(I$9:I$200),IF(I$9:I$200&gt;I79,1,0),0)))</f>
        <v>130</v>
      </c>
      <c r="AE79">
        <f t="array" ref="AE79">IF(ISERROR(J79),"",SUM(IF(ISNUMBER(J$9:J$200),IF(J$9:J$200&gt;J79,1,0),0)))</f>
        <v>132</v>
      </c>
      <c r="AF79">
        <f t="array" ref="AF79">IF(ISERROR(K79),"",SUM(IF(ISNUMBER(K$9:K$200),IF(K$9:K$200&gt;K79,1,0),0)))</f>
        <v>106</v>
      </c>
      <c r="AG79">
        <f t="array" ref="AG79">IF(ISERROR(L79),"",SUM(IF(ISNUMBER(L$9:L$200),IF(L$9:L$200&gt;L79,1,0),0)))</f>
        <v>64</v>
      </c>
      <c r="AH79">
        <f t="array" ref="AH79">IF(ISERROR(M79),"",SUM(IF(ISNUMBER(M$9:M$200),IF(M$9:M$200&gt;M79,1,0),0)))</f>
        <v>81</v>
      </c>
      <c r="AI79">
        <f t="array" ref="AI79">IF(ISERROR(N79),"",SUM(IF(ISNUMBER(N$9:N$200),IF(N$9:N$200&gt;N79,1,0),0)))</f>
        <v>86</v>
      </c>
      <c r="AJ79">
        <f t="array" ref="AJ79">IF(ISERROR(O79),"",SUM(IF(ISNUMBER(O$9:O$200),IF(O$9:O$200&gt;O79,1,0),0)))</f>
        <v>119</v>
      </c>
      <c r="AK79">
        <f t="array" ref="AK79">IF(ISERROR(P79),"",SUM(IF(ISNUMBER(P$9:P$200),IF(P$9:P$200&gt;P79,1,0),0)))</f>
        <v>123</v>
      </c>
      <c r="AQ79" s="7">
        <f>R79</f>
        <v>0.4447012554346102</v>
      </c>
      <c r="AR79" s="7">
        <v>0.36256275710337427</v>
      </c>
    </row>
    <row r="80" spans="1:44">
      <c r="A80" s="9" t="s">
        <v>180</v>
      </c>
      <c r="B80" s="12" t="s">
        <v>179</v>
      </c>
      <c r="C80" s="7">
        <v>0.32343772647496305</v>
      </c>
      <c r="D80" s="7">
        <v>0.37923312377776092</v>
      </c>
      <c r="E80" s="7">
        <v>0.40805562991684147</v>
      </c>
      <c r="F80" s="7" t="e">
        <v>#N/A</v>
      </c>
      <c r="G80" s="7">
        <v>0.36</v>
      </c>
      <c r="H80">
        <v>0.3</v>
      </c>
      <c r="I80">
        <v>0.81499999999999995</v>
      </c>
      <c r="J80">
        <v>0.91299999999999992</v>
      </c>
      <c r="K80">
        <v>0.3</v>
      </c>
      <c r="L80" s="7">
        <v>0.69200000000000006</v>
      </c>
      <c r="M80" s="7">
        <v>0.67099999999999993</v>
      </c>
      <c r="N80" s="7">
        <v>0.79099999999999993</v>
      </c>
      <c r="O80" s="7">
        <v>0.27782128947157353</v>
      </c>
      <c r="P80" s="7">
        <v>0.2351693929439615</v>
      </c>
      <c r="Q80" s="157">
        <v>1</v>
      </c>
      <c r="R80" s="7" t="e">
        <v>#N/A</v>
      </c>
      <c r="S80" s="7"/>
      <c r="T80" s="7"/>
      <c r="X80">
        <f t="array" ref="X80">IF(ISERROR(C80),"",SUM(IF(ISNUMBER(C$9:C$200),IF(C$9:C$200&gt;C80,1,0),0)))</f>
        <v>151</v>
      </c>
      <c r="Y80">
        <f t="array" ref="Y80">IF(ISERROR(D80),"",SUM(IF(ISNUMBER(D$9:D$200),IF(D$9:D$200&gt;D80,1,0),0)))</f>
        <v>128</v>
      </c>
      <c r="Z80">
        <f t="array" ref="Z80">IF(ISERROR(E80),"",SUM(IF(ISNUMBER(E$9:E$200),IF(E$9:E$200&gt;E80,1,0),0)))</f>
        <v>149</v>
      </c>
      <c r="AA80" t="str">
        <f t="array" ref="AA80">IF(ISERROR(F80),"",SUM(IF(ISNUMBER(F$9:F$200),IF(F$9:F$200&gt;F80,1,0),0)))</f>
        <v/>
      </c>
      <c r="AB80">
        <f t="array" ref="AB80">IF(ISERROR(G80),"",SUM(IF(ISNUMBER(G$9:G$200),IF(G$9:G$200&gt;G80,1,0),0)))</f>
        <v>133</v>
      </c>
      <c r="AC80">
        <f t="array" ref="AC80">IF(ISERROR(H80),"",SUM(IF(ISNUMBER(H$9:H$200),IF(H$9:H$200&gt;H80,1,0),0)))</f>
        <v>106</v>
      </c>
      <c r="AD80">
        <f t="array" ref="AD80">IF(ISERROR(I80),"",SUM(IF(ISNUMBER(I$9:I$200),IF(I$9:I$200&gt;I80,1,0),0)))</f>
        <v>45</v>
      </c>
      <c r="AE80">
        <f t="array" ref="AE80">IF(ISERROR(J80),"",SUM(IF(ISNUMBER(J$9:J$200),IF(J$9:J$200&gt;J80,1,0),0)))</f>
        <v>8</v>
      </c>
      <c r="AF80">
        <f t="array" ref="AF80">IF(ISERROR(K80),"",SUM(IF(ISNUMBER(K$9:K$200),IF(K$9:K$200&gt;K80,1,0),0)))</f>
        <v>106</v>
      </c>
      <c r="AG80">
        <f t="array" ref="AG80">IF(ISERROR(L80),"",SUM(IF(ISNUMBER(L$9:L$200),IF(L$9:L$200&gt;L80,1,0),0)))</f>
        <v>51</v>
      </c>
      <c r="AH80">
        <f t="array" ref="AH80">IF(ISERROR(M80),"",SUM(IF(ISNUMBER(M$9:M$200),IF(M$9:M$200&gt;M80,1,0),0)))</f>
        <v>104</v>
      </c>
      <c r="AI80">
        <f t="array" ref="AI80">IF(ISERROR(N80),"",SUM(IF(ISNUMBER(N$9:N$200),IF(N$9:N$200&gt;N80,1,0),0)))</f>
        <v>65</v>
      </c>
      <c r="AJ80">
        <f t="array" ref="AJ80">IF(ISERROR(O80),"",SUM(IF(ISNUMBER(O$9:O$200),IF(O$9:O$200&gt;O80,1,0),0)))</f>
        <v>166</v>
      </c>
      <c r="AK80">
        <f t="array" ref="AK80">IF(ISERROR(P80),"",SUM(IF(ISNUMBER(P$9:P$200),IF(P$9:P$200&gt;P80,1,0),0)))</f>
        <v>179</v>
      </c>
      <c r="AQ80" s="7" t="e">
        <f>R80</f>
        <v>#N/A</v>
      </c>
      <c r="AR80" s="7">
        <v>0.47594193326217482</v>
      </c>
    </row>
    <row r="81" spans="1:44">
      <c r="A81" s="9" t="s">
        <v>182</v>
      </c>
      <c r="B81" s="12" t="s">
        <v>181</v>
      </c>
      <c r="C81" s="7">
        <v>0.44463231329797798</v>
      </c>
      <c r="D81" s="7">
        <v>0.4062606628700724</v>
      </c>
      <c r="E81" s="7">
        <v>1</v>
      </c>
      <c r="F81" s="7">
        <v>0.27713459404746654</v>
      </c>
      <c r="G81" s="7" t="e">
        <v>#N/A</v>
      </c>
      <c r="H81" t="e">
        <v>#N/A</v>
      </c>
      <c r="I81" t="e">
        <v>#N/A</v>
      </c>
      <c r="J81" t="e">
        <v>#N/A</v>
      </c>
      <c r="K81" t="e">
        <v>#N/A</v>
      </c>
      <c r="L81" s="7" t="e">
        <v>#N/A</v>
      </c>
      <c r="M81" s="7" t="e">
        <v>#N/A</v>
      </c>
      <c r="N81" s="7" t="e">
        <v>#N/A</v>
      </c>
      <c r="O81" s="7">
        <v>0.32341034680278202</v>
      </c>
      <c r="P81" s="7">
        <v>0.32740515016260213</v>
      </c>
      <c r="Q81" s="157">
        <v>2</v>
      </c>
      <c r="R81" s="7" t="e">
        <v>#N/A</v>
      </c>
      <c r="S81" s="7"/>
      <c r="T81" s="7"/>
      <c r="X81">
        <f t="array" ref="X81">IF(ISERROR(C81),"",SUM(IF(ISNUMBER(C$9:C$200),IF(C$9:C$200&gt;C81,1,0),0)))</f>
        <v>121</v>
      </c>
      <c r="Y81">
        <f t="array" ref="Y81">IF(ISERROR(D81),"",SUM(IF(ISNUMBER(D$9:D$200),IF(D$9:D$200&gt;D81,1,0),0)))</f>
        <v>121</v>
      </c>
      <c r="Z81">
        <f t="array" ref="Z81">IF(ISERROR(E81),"",SUM(IF(ISNUMBER(E$9:E$200),IF(E$9:E$200&gt;E81,1,0),0)))</f>
        <v>0</v>
      </c>
      <c r="AA81">
        <f t="array" ref="AA81">IF(ISERROR(F81),"",SUM(IF(ISNUMBER(F$9:F$200),IF(F$9:F$200&gt;F81,1,0),0)))</f>
        <v>92</v>
      </c>
      <c r="AB81" t="str">
        <f t="array" ref="AB81">IF(ISERROR(G81),"",SUM(IF(ISNUMBER(G$9:G$200),IF(G$9:G$200&gt;G81,1,0),0)))</f>
        <v/>
      </c>
      <c r="AC81" t="str">
        <f t="array" ref="AC81">IF(ISERROR(H81),"",SUM(IF(ISNUMBER(H$9:H$200),IF(H$9:H$200&gt;H81,1,0),0)))</f>
        <v/>
      </c>
      <c r="AD81" t="str">
        <f t="array" ref="AD81">IF(ISERROR(I81),"",SUM(IF(ISNUMBER(I$9:I$200),IF(I$9:I$200&gt;I81,1,0),0)))</f>
        <v/>
      </c>
      <c r="AE81" t="str">
        <f t="array" ref="AE81">IF(ISERROR(J81),"",SUM(IF(ISNUMBER(J$9:J$200),IF(J$9:J$200&gt;J81,1,0),0)))</f>
        <v/>
      </c>
      <c r="AF81" t="str">
        <f t="array" ref="AF81">IF(ISERROR(K81),"",SUM(IF(ISNUMBER(K$9:K$200),IF(K$9:K$200&gt;K81,1,0),0)))</f>
        <v/>
      </c>
      <c r="AG81" t="str">
        <f t="array" ref="AG81">IF(ISERROR(L81),"",SUM(IF(ISNUMBER(L$9:L$200),IF(L$9:L$200&gt;L81,1,0),0)))</f>
        <v/>
      </c>
      <c r="AH81" t="str">
        <f t="array" ref="AH81">IF(ISERROR(M81),"",SUM(IF(ISNUMBER(M$9:M$200),IF(M$9:M$200&gt;M81,1,0),0)))</f>
        <v/>
      </c>
      <c r="AI81" t="str">
        <f t="array" ref="AI81">IF(ISERROR(N81),"",SUM(IF(ISNUMBER(N$9:N$200),IF(N$9:N$200&gt;N81,1,0),0)))</f>
        <v/>
      </c>
      <c r="AJ81">
        <f t="array" ref="AJ81">IF(ISERROR(O81),"",SUM(IF(ISNUMBER(O$9:O$200),IF(O$9:O$200&gt;O81,1,0),0)))</f>
        <v>147</v>
      </c>
      <c r="AK81">
        <f t="array" ref="AK81">IF(ISERROR(P81),"",SUM(IF(ISNUMBER(P$9:P$200),IF(P$9:P$200&gt;P81,1,0),0)))</f>
        <v>147</v>
      </c>
      <c r="AQ81" s="7" t="e">
        <f>R81</f>
        <v>#N/A</v>
      </c>
      <c r="AR81" s="7">
        <v>0.33278281273628652</v>
      </c>
    </row>
    <row r="82" spans="1:44">
      <c r="A82" s="9" t="s">
        <v>184</v>
      </c>
      <c r="B82" s="12" t="s">
        <v>183</v>
      </c>
      <c r="C82" s="7">
        <v>0.62108740901783854</v>
      </c>
      <c r="D82" s="7">
        <v>0.70341468722881273</v>
      </c>
      <c r="E82" s="7">
        <v>1</v>
      </c>
      <c r="F82" s="7">
        <v>0.96597012488385814</v>
      </c>
      <c r="G82" s="7" t="e">
        <v>#N/A</v>
      </c>
      <c r="H82" t="e">
        <v>#N/A</v>
      </c>
      <c r="I82" t="e">
        <v>#N/A</v>
      </c>
      <c r="J82" t="e">
        <v>#N/A</v>
      </c>
      <c r="K82" t="e">
        <v>#N/A</v>
      </c>
      <c r="L82" s="7" t="e">
        <v>#N/A</v>
      </c>
      <c r="M82" s="7" t="e">
        <v>#N/A</v>
      </c>
      <c r="N82" s="7" t="e">
        <v>#N/A</v>
      </c>
      <c r="O82" s="7">
        <v>0.59190102799417077</v>
      </c>
      <c r="P82" s="7">
        <v>0.66184516700785578</v>
      </c>
      <c r="Q82" s="157">
        <v>5</v>
      </c>
      <c r="R82" s="7" t="e">
        <v>#N/A</v>
      </c>
      <c r="S82" s="7"/>
      <c r="T82" s="7"/>
      <c r="X82">
        <f t="array" ref="X82">IF(ISERROR(C82),"",SUM(IF(ISNUMBER(C$9:C$200),IF(C$9:C$200&gt;C82,1,0),0)))</f>
        <v>58</v>
      </c>
      <c r="Y82">
        <f t="array" ref="Y82">IF(ISERROR(D82),"",SUM(IF(ISNUMBER(D$9:D$200),IF(D$9:D$200&gt;D82,1,0),0)))</f>
        <v>39</v>
      </c>
      <c r="Z82">
        <f t="array" ref="Z82">IF(ISERROR(E82),"",SUM(IF(ISNUMBER(E$9:E$200),IF(E$9:E$200&gt;E82,1,0),0)))</f>
        <v>0</v>
      </c>
      <c r="AA82">
        <f t="array" ref="AA82">IF(ISERROR(F82),"",SUM(IF(ISNUMBER(F$9:F$200),IF(F$9:F$200&gt;F82,1,0),0)))</f>
        <v>24</v>
      </c>
      <c r="AB82" t="str">
        <f t="array" ref="AB82">IF(ISERROR(G82),"",SUM(IF(ISNUMBER(G$9:G$200),IF(G$9:G$200&gt;G82,1,0),0)))</f>
        <v/>
      </c>
      <c r="AC82" t="str">
        <f t="array" ref="AC82">IF(ISERROR(H82),"",SUM(IF(ISNUMBER(H$9:H$200),IF(H$9:H$200&gt;H82,1,0),0)))</f>
        <v/>
      </c>
      <c r="AD82" t="str">
        <f t="array" ref="AD82">IF(ISERROR(I82),"",SUM(IF(ISNUMBER(I$9:I$200),IF(I$9:I$200&gt;I82,1,0),0)))</f>
        <v/>
      </c>
      <c r="AE82" t="str">
        <f t="array" ref="AE82">IF(ISERROR(J82),"",SUM(IF(ISNUMBER(J$9:J$200),IF(J$9:J$200&gt;J82,1,0),0)))</f>
        <v/>
      </c>
      <c r="AF82" t="str">
        <f t="array" ref="AF82">IF(ISERROR(K82),"",SUM(IF(ISNUMBER(K$9:K$200),IF(K$9:K$200&gt;K82,1,0),0)))</f>
        <v/>
      </c>
      <c r="AG82" t="str">
        <f t="array" ref="AG82">IF(ISERROR(L82),"",SUM(IF(ISNUMBER(L$9:L$200),IF(L$9:L$200&gt;L82,1,0),0)))</f>
        <v/>
      </c>
      <c r="AH82" t="str">
        <f t="array" ref="AH82">IF(ISERROR(M82),"",SUM(IF(ISNUMBER(M$9:M$200),IF(M$9:M$200&gt;M82,1,0),0)))</f>
        <v/>
      </c>
      <c r="AI82" t="str">
        <f t="array" ref="AI82">IF(ISERROR(N82),"",SUM(IF(ISNUMBER(N$9:N$200),IF(N$9:N$200&gt;N82,1,0),0)))</f>
        <v/>
      </c>
      <c r="AJ82">
        <f t="array" ref="AJ82">IF(ISERROR(O82),"",SUM(IF(ISNUMBER(O$9:O$200),IF(O$9:O$200&gt;O82,1,0),0)))</f>
        <v>49</v>
      </c>
      <c r="AK82">
        <f t="array" ref="AK82">IF(ISERROR(P82),"",SUM(IF(ISNUMBER(P$9:P$200),IF(P$9:P$200&gt;P82,1,0),0)))</f>
        <v>42</v>
      </c>
      <c r="AQ82" s="7" t="e">
        <f>R82</f>
        <v>#N/A</v>
      </c>
      <c r="AR82" s="7">
        <v>0.23002860170003867</v>
      </c>
    </row>
    <row r="83" spans="1:44">
      <c r="A83" s="9" t="s">
        <v>186</v>
      </c>
      <c r="B83" s="12" t="s">
        <v>185</v>
      </c>
      <c r="C83" s="7">
        <v>0.74380497054190997</v>
      </c>
      <c r="D83" s="7">
        <v>0.79694583934999375</v>
      </c>
      <c r="E83" s="7">
        <v>1</v>
      </c>
      <c r="F83" s="7">
        <v>1</v>
      </c>
      <c r="G83" s="7">
        <v>0.93</v>
      </c>
      <c r="H83">
        <v>0.6</v>
      </c>
      <c r="I83">
        <v>0.754</v>
      </c>
      <c r="J83">
        <v>0.45799999999999996</v>
      </c>
      <c r="K83">
        <v>0.65</v>
      </c>
      <c r="L83" s="7">
        <v>0.60799999999999998</v>
      </c>
      <c r="M83" s="7">
        <v>0.69900000000000007</v>
      </c>
      <c r="N83" s="7">
        <v>0.879</v>
      </c>
      <c r="O83" s="7">
        <v>0.90700144495673141</v>
      </c>
      <c r="P83" s="7">
        <v>0.839878907954559</v>
      </c>
      <c r="Q83" s="157">
        <v>5</v>
      </c>
      <c r="R83" s="7">
        <v>0.79295011628031942</v>
      </c>
      <c r="S83" s="7"/>
      <c r="T83" s="7"/>
      <c r="X83">
        <f t="array" ref="X83">IF(ISERROR(C83),"",SUM(IF(ISNUMBER(C$9:C$200),IF(C$9:C$200&gt;C83,1,0),0)))</f>
        <v>14</v>
      </c>
      <c r="Y83">
        <f t="array" ref="Y83">IF(ISERROR(D83),"",SUM(IF(ISNUMBER(D$9:D$200),IF(D$9:D$200&gt;D83,1,0),0)))</f>
        <v>8</v>
      </c>
      <c r="Z83">
        <f t="array" ref="Z83">IF(ISERROR(E83),"",SUM(IF(ISNUMBER(E$9:E$200),IF(E$9:E$200&gt;E83,1,0),0)))</f>
        <v>0</v>
      </c>
      <c r="AA83">
        <f t="array" ref="AA83">IF(ISERROR(F83),"",SUM(IF(ISNUMBER(F$9:F$200),IF(F$9:F$200&gt;F83,1,0),0)))</f>
        <v>0</v>
      </c>
      <c r="AB83">
        <f t="array" ref="AB83">IF(ISERROR(G83),"",SUM(IF(ISNUMBER(G$9:G$200),IF(G$9:G$200&gt;G83,1,0),0)))</f>
        <v>7</v>
      </c>
      <c r="AC83">
        <f t="array" ref="AC83">IF(ISERROR(H83),"",SUM(IF(ISNUMBER(H$9:H$200),IF(H$9:H$200&gt;H83,1,0),0)))</f>
        <v>28</v>
      </c>
      <c r="AD83">
        <f t="array" ref="AD83">IF(ISERROR(I83),"",SUM(IF(ISNUMBER(I$9:I$200),IF(I$9:I$200&gt;I83,1,0),0)))</f>
        <v>71</v>
      </c>
      <c r="AE83">
        <f t="array" ref="AE83">IF(ISERROR(J83),"",SUM(IF(ISNUMBER(J$9:J$200),IF(J$9:J$200&gt;J83,1,0),0)))</f>
        <v>113</v>
      </c>
      <c r="AF83">
        <f t="array" ref="AF83">IF(ISERROR(K83),"",SUM(IF(ISNUMBER(K$9:K$200),IF(K$9:K$200&gt;K83,1,0),0)))</f>
        <v>36</v>
      </c>
      <c r="AG83">
        <f t="array" ref="AG83">IF(ISERROR(L83),"",SUM(IF(ISNUMBER(L$9:L$200),IF(L$9:L$200&gt;L83,1,0),0)))</f>
        <v>75</v>
      </c>
      <c r="AH83">
        <f t="array" ref="AH83">IF(ISERROR(M83),"",SUM(IF(ISNUMBER(M$9:M$200),IF(M$9:M$200&gt;M83,1,0),0)))</f>
        <v>94</v>
      </c>
      <c r="AI83">
        <f t="array" ref="AI83">IF(ISERROR(N83),"",SUM(IF(ISNUMBER(N$9:N$200),IF(N$9:N$200&gt;N83,1,0),0)))</f>
        <v>6</v>
      </c>
      <c r="AJ83">
        <f t="array" ref="AJ83">IF(ISERROR(O83),"",SUM(IF(ISNUMBER(O$9:O$200),IF(O$9:O$200&gt;O83,1,0),0)))</f>
        <v>6</v>
      </c>
      <c r="AK83">
        <f t="array" ref="AK83">IF(ISERROR(P83),"",SUM(IF(ISNUMBER(P$9:P$200),IF(P$9:P$200&gt;P83,1,0),0)))</f>
        <v>11</v>
      </c>
      <c r="AQ83" s="7">
        <f>R83</f>
        <v>0.79295011628031942</v>
      </c>
      <c r="AR83" s="7">
        <v>0.24569451814916099</v>
      </c>
    </row>
    <row r="84" spans="1:44">
      <c r="A84" s="9" t="s">
        <v>188</v>
      </c>
      <c r="B84" s="12" t="s">
        <v>187</v>
      </c>
      <c r="C84" s="7">
        <v>0.26003861843668963</v>
      </c>
      <c r="D84" s="7">
        <v>0.59442832607522633</v>
      </c>
      <c r="E84" s="7">
        <v>0.51003490965248433</v>
      </c>
      <c r="F84" s="7">
        <v>0.20413525402744381</v>
      </c>
      <c r="G84" s="7">
        <v>0.36299999999999999</v>
      </c>
      <c r="H84">
        <v>0.4</v>
      </c>
      <c r="I84">
        <v>0.7340000000000001</v>
      </c>
      <c r="J84">
        <v>0.7609999999999999</v>
      </c>
      <c r="K84">
        <v>0.35</v>
      </c>
      <c r="L84" s="7">
        <v>0.57700000000000007</v>
      </c>
      <c r="M84" s="7">
        <v>0.67500000000000004</v>
      </c>
      <c r="N84" s="7">
        <v>0.67900000000000005</v>
      </c>
      <c r="O84" s="7">
        <v>0.4355429906040203</v>
      </c>
      <c r="P84" s="7">
        <v>0.50972223404268724</v>
      </c>
      <c r="Q84" s="157">
        <v>2</v>
      </c>
      <c r="R84" s="7">
        <v>0.48096868780123092</v>
      </c>
      <c r="S84" s="7"/>
      <c r="T84" s="7"/>
      <c r="X84">
        <f t="array" ref="X84">IF(ISERROR(C84),"",SUM(IF(ISNUMBER(C$9:C$200),IF(C$9:C$200&gt;C84,1,0),0)))</f>
        <v>164</v>
      </c>
      <c r="Y84">
        <f t="array" ref="Y84">IF(ISERROR(D84),"",SUM(IF(ISNUMBER(D$9:D$200),IF(D$9:D$200&gt;D84,1,0),0)))</f>
        <v>69</v>
      </c>
      <c r="Z84">
        <f t="array" ref="Z84">IF(ISERROR(E84),"",SUM(IF(ISNUMBER(E$9:E$200),IF(E$9:E$200&gt;E84,1,0),0)))</f>
        <v>140</v>
      </c>
      <c r="AA84">
        <f t="array" ref="AA84">IF(ISERROR(F84),"",SUM(IF(ISNUMBER(F$9:F$200),IF(F$9:F$200&gt;F84,1,0),0)))</f>
        <v>106</v>
      </c>
      <c r="AB84">
        <f t="array" ref="AB84">IF(ISERROR(G84),"",SUM(IF(ISNUMBER(G$9:G$200),IF(G$9:G$200&gt;G84,1,0),0)))</f>
        <v>132</v>
      </c>
      <c r="AC84">
        <f t="array" ref="AC84">IF(ISERROR(H84),"",SUM(IF(ISNUMBER(H$9:H$200),IF(H$9:H$200&gt;H84,1,0),0)))</f>
        <v>81</v>
      </c>
      <c r="AD84">
        <f t="array" ref="AD84">IF(ISERROR(I84),"",SUM(IF(ISNUMBER(I$9:I$200),IF(I$9:I$200&gt;I84,1,0),0)))</f>
        <v>79</v>
      </c>
      <c r="AE84">
        <f t="array" ref="AE84">IF(ISERROR(J84),"",SUM(IF(ISNUMBER(J$9:J$200),IF(J$9:J$200&gt;J84,1,0),0)))</f>
        <v>51</v>
      </c>
      <c r="AF84">
        <f t="array" ref="AF84">IF(ISERROR(K84),"",SUM(IF(ISNUMBER(K$9:K$200),IF(K$9:K$200&gt;K84,1,0),0)))</f>
        <v>96</v>
      </c>
      <c r="AG84">
        <f t="array" ref="AG84">IF(ISERROR(L84),"",SUM(IF(ISNUMBER(L$9:L$200),IF(L$9:L$200&gt;L84,1,0),0)))</f>
        <v>85</v>
      </c>
      <c r="AH84">
        <f t="array" ref="AH84">IF(ISERROR(M84),"",SUM(IF(ISNUMBER(M$9:M$200),IF(M$9:M$200&gt;M84,1,0),0)))</f>
        <v>103</v>
      </c>
      <c r="AI84">
        <f t="array" ref="AI84">IF(ISERROR(N84),"",SUM(IF(ISNUMBER(N$9:N$200),IF(N$9:N$200&gt;N84,1,0),0)))</f>
        <v>102</v>
      </c>
      <c r="AJ84">
        <f t="array" ref="AJ84">IF(ISERROR(O84),"",SUM(IF(ISNUMBER(O$9:O$200),IF(O$9:O$200&gt;O84,1,0),0)))</f>
        <v>96</v>
      </c>
      <c r="AK84">
        <f t="array" ref="AK84">IF(ISERROR(P84),"",SUM(IF(ISNUMBER(P$9:P$200),IF(P$9:P$200&gt;P84,1,0),0)))</f>
        <v>78</v>
      </c>
      <c r="AQ84" s="7">
        <f>R84</f>
        <v>0.48096868780123092</v>
      </c>
      <c r="AR84" s="7">
        <v>0.42533499505911471</v>
      </c>
    </row>
    <row r="85" spans="1:44">
      <c r="A85" s="9" t="s">
        <v>190</v>
      </c>
      <c r="B85" s="12" t="s">
        <v>189</v>
      </c>
      <c r="C85" s="7">
        <v>0.37030117427277831</v>
      </c>
      <c r="D85" s="7">
        <v>0.48938970160652528</v>
      </c>
      <c r="E85" s="7">
        <v>0.77712454804260134</v>
      </c>
      <c r="F85" s="7">
        <v>0.33907835421067478</v>
      </c>
      <c r="G85" s="7">
        <v>0.53100000000000003</v>
      </c>
      <c r="H85">
        <v>0.4</v>
      </c>
      <c r="I85">
        <v>0.81900000000000006</v>
      </c>
      <c r="J85">
        <v>0.8909999999999999</v>
      </c>
      <c r="K85">
        <v>0.35</v>
      </c>
      <c r="L85" s="7">
        <v>0.50800000000000001</v>
      </c>
      <c r="M85" s="7">
        <v>0.70799999999999996</v>
      </c>
      <c r="N85" s="7">
        <v>0.77900000000000003</v>
      </c>
      <c r="O85" s="7">
        <v>0.35993111321114585</v>
      </c>
      <c r="P85" s="7">
        <v>0.38916791180950372</v>
      </c>
      <c r="Q85" s="157">
        <v>2</v>
      </c>
      <c r="R85" s="7">
        <v>0.51473685291319282</v>
      </c>
      <c r="S85" s="7"/>
      <c r="T85" s="7"/>
      <c r="X85">
        <f t="array" ref="X85">IF(ISERROR(C85),"",SUM(IF(ISNUMBER(C$9:C$200),IF(C$9:C$200&gt;C85,1,0),0)))</f>
        <v>142</v>
      </c>
      <c r="Y85">
        <f t="array" ref="Y85">IF(ISERROR(D85),"",SUM(IF(ISNUMBER(D$9:D$200),IF(D$9:D$200&gt;D85,1,0),0)))</f>
        <v>93</v>
      </c>
      <c r="Z85">
        <f t="array" ref="Z85">IF(ISERROR(E85),"",SUM(IF(ISNUMBER(E$9:E$200),IF(E$9:E$200&gt;E85,1,0),0)))</f>
        <v>111</v>
      </c>
      <c r="AA85">
        <f t="array" ref="AA85">IF(ISERROR(F85),"",SUM(IF(ISNUMBER(F$9:F$200),IF(F$9:F$200&gt;F85,1,0),0)))</f>
        <v>86</v>
      </c>
      <c r="AB85">
        <f t="array" ref="AB85">IF(ISERROR(G85),"",SUM(IF(ISNUMBER(G$9:G$200),IF(G$9:G$200&gt;G85,1,0),0)))</f>
        <v>109</v>
      </c>
      <c r="AC85">
        <f t="array" ref="AC85">IF(ISERROR(H85),"",SUM(IF(ISNUMBER(H$9:H$200),IF(H$9:H$200&gt;H85,1,0),0)))</f>
        <v>81</v>
      </c>
      <c r="AD85">
        <f t="array" ref="AD85">IF(ISERROR(I85),"",SUM(IF(ISNUMBER(I$9:I$200),IF(I$9:I$200&gt;I85,1,0),0)))</f>
        <v>43</v>
      </c>
      <c r="AE85">
        <f t="array" ref="AE85">IF(ISERROR(J85),"",SUM(IF(ISNUMBER(J$9:J$200),IF(J$9:J$200&gt;J85,1,0),0)))</f>
        <v>14</v>
      </c>
      <c r="AF85">
        <f t="array" ref="AF85">IF(ISERROR(K85),"",SUM(IF(ISNUMBER(K$9:K$200),IF(K$9:K$200&gt;K85,1,0),0)))</f>
        <v>96</v>
      </c>
      <c r="AG85">
        <f t="array" ref="AG85">IF(ISERROR(L85),"",SUM(IF(ISNUMBER(L$9:L$200),IF(L$9:L$200&gt;L85,1,0),0)))</f>
        <v>108</v>
      </c>
      <c r="AH85">
        <f t="array" ref="AH85">IF(ISERROR(M85),"",SUM(IF(ISNUMBER(M$9:M$200),IF(M$9:M$200&gt;M85,1,0),0)))</f>
        <v>84</v>
      </c>
      <c r="AI85">
        <f t="array" ref="AI85">IF(ISERROR(N85),"",SUM(IF(ISNUMBER(N$9:N$200),IF(N$9:N$200&gt;N85,1,0),0)))</f>
        <v>67</v>
      </c>
      <c r="AJ85">
        <f t="array" ref="AJ85">IF(ISERROR(O85),"",SUM(IF(ISNUMBER(O$9:O$200),IF(O$9:O$200&gt;O85,1,0),0)))</f>
        <v>131</v>
      </c>
      <c r="AK85">
        <f t="array" ref="AK85">IF(ISERROR(P85),"",SUM(IF(ISNUMBER(P$9:P$200),IF(P$9:P$200&gt;P85,1,0),0)))</f>
        <v>120</v>
      </c>
      <c r="AQ85" s="7">
        <f>R85</f>
        <v>0.51473685291319282</v>
      </c>
      <c r="AR85" s="7">
        <v>0.28171796577394242</v>
      </c>
    </row>
    <row r="86" spans="1:44">
      <c r="A86" s="9" t="s">
        <v>430</v>
      </c>
      <c r="B86" s="12" t="s">
        <v>191</v>
      </c>
      <c r="C86" s="7">
        <v>0.19332326514165982</v>
      </c>
      <c r="D86" s="7">
        <v>0.19977802883695811</v>
      </c>
      <c r="E86" s="7">
        <v>0.80898788159489676</v>
      </c>
      <c r="F86" s="7">
        <v>0.52644936988349444</v>
      </c>
      <c r="G86" s="7">
        <v>0.69900000000000007</v>
      </c>
      <c r="H86">
        <v>0.1</v>
      </c>
      <c r="I86">
        <v>0.81099999999999994</v>
      </c>
      <c r="J86">
        <v>0.79599999999999993</v>
      </c>
      <c r="K86">
        <v>9.9000000022351736E-2</v>
      </c>
      <c r="L86" s="7">
        <v>0.55100000000000005</v>
      </c>
      <c r="M86" s="7">
        <v>0.54700000000000004</v>
      </c>
      <c r="N86" s="7">
        <v>0.502</v>
      </c>
      <c r="O86" s="7">
        <v>0.3356621556757069</v>
      </c>
      <c r="P86" s="7">
        <v>0.32162263734940294</v>
      </c>
      <c r="Q86" s="157">
        <v>2</v>
      </c>
      <c r="R86" s="7">
        <v>0.42861633976974328</v>
      </c>
      <c r="S86" s="7"/>
      <c r="T86" s="7"/>
      <c r="X86">
        <f t="array" ref="X86">IF(ISERROR(C86),"",SUM(IF(ISNUMBER(C$9:C$200),IF(C$9:C$200&gt;C86,1,0),0)))</f>
        <v>174</v>
      </c>
      <c r="Y86">
        <f t="array" ref="Y86">IF(ISERROR(D86),"",SUM(IF(ISNUMBER(D$9:D$200),IF(D$9:D$200&gt;D86,1,0),0)))</f>
        <v>174</v>
      </c>
      <c r="Z86">
        <f t="array" ref="Z86">IF(ISERROR(E86),"",SUM(IF(ISNUMBER(E$9:E$200),IF(E$9:E$200&gt;E86,1,0),0)))</f>
        <v>108</v>
      </c>
      <c r="AA86">
        <f t="array" ref="AA86">IF(ISERROR(F86),"",SUM(IF(ISNUMBER(F$9:F$200),IF(F$9:F$200&gt;F86,1,0),0)))</f>
        <v>68</v>
      </c>
      <c r="AB86">
        <f t="array" ref="AB86">IF(ISERROR(G86),"",SUM(IF(ISNUMBER(G$9:G$200),IF(G$9:G$200&gt;G86,1,0),0)))</f>
        <v>62</v>
      </c>
      <c r="AC86">
        <f t="array" ref="AC86">IF(ISERROR(H86),"",SUM(IF(ISNUMBER(H$9:H$200),IF(H$9:H$200&gt;H86,1,0),0)))</f>
        <v>136</v>
      </c>
      <c r="AD86">
        <f t="array" ref="AD86">IF(ISERROR(I86),"",SUM(IF(ISNUMBER(I$9:I$200),IF(I$9:I$200&gt;I86,1,0),0)))</f>
        <v>46</v>
      </c>
      <c r="AE86">
        <f t="array" ref="AE86">IF(ISERROR(J86),"",SUM(IF(ISNUMBER(J$9:J$200),IF(J$9:J$200&gt;J86,1,0),0)))</f>
        <v>42</v>
      </c>
      <c r="AF86">
        <f t="array" ref="AF86">IF(ISERROR(K86),"",SUM(IF(ISNUMBER(K$9:K$200),IF(K$9:K$200&gt;K86,1,0),0)))</f>
        <v>138</v>
      </c>
      <c r="AG86">
        <f t="array" ref="AG86">IF(ISERROR(L86),"",SUM(IF(ISNUMBER(L$9:L$200),IF(L$9:L$200&gt;L86,1,0),0)))</f>
        <v>96</v>
      </c>
      <c r="AH86">
        <f t="array" ref="AH86">IF(ISERROR(M86),"",SUM(IF(ISNUMBER(M$9:M$200),IF(M$9:M$200&gt;M86,1,0),0)))</f>
        <v>139</v>
      </c>
      <c r="AI86">
        <f t="array" ref="AI86">IF(ISERROR(N86),"",SUM(IF(ISNUMBER(N$9:N$200),IF(N$9:N$200&gt;N86,1,0),0)))</f>
        <v>136</v>
      </c>
      <c r="AJ86">
        <f t="array" ref="AJ86">IF(ISERROR(O86),"",SUM(IF(ISNUMBER(O$9:O$200),IF(O$9:O$200&gt;O86,1,0),0)))</f>
        <v>144</v>
      </c>
      <c r="AK86">
        <f t="array" ref="AK86">IF(ISERROR(P86),"",SUM(IF(ISNUMBER(P$9:P$200),IF(P$9:P$200&gt;P86,1,0),0)))</f>
        <v>149</v>
      </c>
      <c r="AQ86" s="7">
        <f>R86</f>
        <v>0.42861633976974328</v>
      </c>
      <c r="AR86" s="7">
        <v>0.25383965393844515</v>
      </c>
    </row>
    <row r="87" spans="1:44">
      <c r="A87" s="9" t="s">
        <v>194</v>
      </c>
      <c r="B87" s="12" t="s">
        <v>193</v>
      </c>
      <c r="C87" s="7">
        <v>2.9254020766816248E-2</v>
      </c>
      <c r="D87" s="7">
        <v>0.26347756972051622</v>
      </c>
      <c r="E87" s="7">
        <v>0.70274544997040711</v>
      </c>
      <c r="F87" s="7">
        <v>0.24838927940515002</v>
      </c>
      <c r="G87" s="7">
        <v>0.33600000143051145</v>
      </c>
      <c r="H87">
        <v>8.4000000357627863E-2</v>
      </c>
      <c r="I87">
        <v>8.4000000357627863E-2</v>
      </c>
      <c r="J87">
        <v>8.568000036478042E-2</v>
      </c>
      <c r="K87">
        <v>8.4000000357627863E-2</v>
      </c>
      <c r="L87" s="7" t="e">
        <v>#N/A</v>
      </c>
      <c r="M87" s="7" t="e">
        <v>#N/A</v>
      </c>
      <c r="N87" s="7">
        <v>0.33600000143051145</v>
      </c>
      <c r="O87" s="7">
        <v>0.22645141607594593</v>
      </c>
      <c r="P87" s="7">
        <v>0.13754882014882605</v>
      </c>
      <c r="Q87" s="157">
        <v>2</v>
      </c>
      <c r="R87" s="7" t="e">
        <v>#N/A</v>
      </c>
      <c r="S87" s="7"/>
      <c r="T87" s="7"/>
      <c r="X87">
        <f t="array" ref="X87">IF(ISERROR(C87),"",SUM(IF(ISNUMBER(C$9:C$200),IF(C$9:C$200&gt;C87,1,0),0)))</f>
        <v>187</v>
      </c>
      <c r="Y87">
        <f t="array" ref="Y87">IF(ISERROR(D87),"",SUM(IF(ISNUMBER(D$9:D$200),IF(D$9:D$200&gt;D87,1,0),0)))</f>
        <v>162</v>
      </c>
      <c r="Z87">
        <f t="array" ref="Z87">IF(ISERROR(E87),"",SUM(IF(ISNUMBER(E$9:E$200),IF(E$9:E$200&gt;E87,1,0),0)))</f>
        <v>120</v>
      </c>
      <c r="AA87">
        <f t="array" ref="AA87">IF(ISERROR(F87),"",SUM(IF(ISNUMBER(F$9:F$200),IF(F$9:F$200&gt;F87,1,0),0)))</f>
        <v>97</v>
      </c>
      <c r="AB87">
        <f t="array" ref="AB87">IF(ISERROR(G87),"",SUM(IF(ISNUMBER(G$9:G$200),IF(G$9:G$200&gt;G87,1,0),0)))</f>
        <v>135</v>
      </c>
      <c r="AC87">
        <f t="array" ref="AC87">IF(ISERROR(H87),"",SUM(IF(ISNUMBER(H$9:H$200),IF(H$9:H$200&gt;H87,1,0),0)))</f>
        <v>142</v>
      </c>
      <c r="AD87">
        <f t="array" ref="AD87">IF(ISERROR(I87),"",SUM(IF(ISNUMBER(I$9:I$200),IF(I$9:I$200&gt;I87,1,0),0)))</f>
        <v>142</v>
      </c>
      <c r="AE87">
        <f t="array" ref="AE87">IF(ISERROR(J87),"",SUM(IF(ISNUMBER(J$9:J$200),IF(J$9:J$200&gt;J87,1,0),0)))</f>
        <v>137</v>
      </c>
      <c r="AF87">
        <f t="array" ref="AF87">IF(ISERROR(K87),"",SUM(IF(ISNUMBER(K$9:K$200),IF(K$9:K$200&gt;K87,1,0),0)))</f>
        <v>142</v>
      </c>
      <c r="AG87" t="str">
        <f t="array" ref="AG87">IF(ISERROR(L87),"",SUM(IF(ISNUMBER(L$9:L$200),IF(L$9:L$200&gt;L87,1,0),0)))</f>
        <v/>
      </c>
      <c r="AH87" t="str">
        <f t="array" ref="AH87">IF(ISERROR(M87),"",SUM(IF(ISNUMBER(M$9:M$200),IF(M$9:M$200&gt;M87,1,0),0)))</f>
        <v/>
      </c>
      <c r="AI87">
        <f t="array" ref="AI87">IF(ISERROR(N87),"",SUM(IF(ISNUMBER(N$9:N$200),IF(N$9:N$200&gt;N87,1,0),0)))</f>
        <v>139</v>
      </c>
      <c r="AJ87">
        <f t="array" ref="AJ87">IF(ISERROR(O87),"",SUM(IF(ISNUMBER(O$9:O$200),IF(O$9:O$200&gt;O87,1,0),0)))</f>
        <v>179</v>
      </c>
      <c r="AK87">
        <f t="array" ref="AK87">IF(ISERROR(P87),"",SUM(IF(ISNUMBER(P$9:P$200),IF(P$9:P$200&gt;P87,1,0),0)))</f>
        <v>188</v>
      </c>
      <c r="AQ87" s="7" t="e">
        <f>R87</f>
        <v>#N/A</v>
      </c>
      <c r="AR87" s="7">
        <v>0.41077657301705212</v>
      </c>
    </row>
    <row r="88" spans="1:44">
      <c r="A88" s="9" t="s">
        <v>196</v>
      </c>
      <c r="B88" s="12" t="s">
        <v>195</v>
      </c>
      <c r="C88" s="7">
        <v>0.69716290013470683</v>
      </c>
      <c r="D88" s="7">
        <v>0.7768188505425585</v>
      </c>
      <c r="E88" s="7">
        <v>1</v>
      </c>
      <c r="F88" s="7">
        <v>0.86628983925526581</v>
      </c>
      <c r="G88" s="7">
        <v>0.92799999999999994</v>
      </c>
      <c r="H88">
        <v>0.8</v>
      </c>
      <c r="I88">
        <v>0.71099999999999997</v>
      </c>
      <c r="J88">
        <v>0.61799999999999999</v>
      </c>
      <c r="K88">
        <v>0.95</v>
      </c>
      <c r="L88" s="7">
        <v>0.79</v>
      </c>
      <c r="M88" s="7">
        <v>0.79</v>
      </c>
      <c r="N88" s="7">
        <v>0.875</v>
      </c>
      <c r="O88" s="7">
        <v>0.84135754497262449</v>
      </c>
      <c r="P88" s="7">
        <v>0.83913716948816242</v>
      </c>
      <c r="Q88" s="157">
        <v>5</v>
      </c>
      <c r="R88" s="7">
        <v>0.81544783043933178</v>
      </c>
      <c r="S88" s="7"/>
      <c r="T88" s="7"/>
      <c r="X88">
        <f t="array" ref="X88">IF(ISERROR(C88),"",SUM(IF(ISNUMBER(C$9:C$200),IF(C$9:C$200&gt;C88,1,0),0)))</f>
        <v>28</v>
      </c>
      <c r="Y88">
        <f t="array" ref="Y88">IF(ISERROR(D88),"",SUM(IF(ISNUMBER(D$9:D$200),IF(D$9:D$200&gt;D88,1,0),0)))</f>
        <v>16</v>
      </c>
      <c r="Z88">
        <f t="array" ref="Z88">IF(ISERROR(E88),"",SUM(IF(ISNUMBER(E$9:E$200),IF(E$9:E$200&gt;E88,1,0),0)))</f>
        <v>0</v>
      </c>
      <c r="AA88">
        <f t="array" ref="AA88">IF(ISERROR(F88),"",SUM(IF(ISNUMBER(F$9:F$200),IF(F$9:F$200&gt;F88,1,0),0)))</f>
        <v>32</v>
      </c>
      <c r="AB88">
        <f t="array" ref="AB88">IF(ISERROR(G88),"",SUM(IF(ISNUMBER(G$9:G$200),IF(G$9:G$200&gt;G88,1,0),0)))</f>
        <v>9</v>
      </c>
      <c r="AC88">
        <f t="array" ref="AC88">IF(ISERROR(H88),"",SUM(IF(ISNUMBER(H$9:H$200),IF(H$9:H$200&gt;H88,1,0),0)))</f>
        <v>2</v>
      </c>
      <c r="AD88">
        <f t="array" ref="AD88">IF(ISERROR(I88),"",SUM(IF(ISNUMBER(I$9:I$200),IF(I$9:I$200&gt;I88,1,0),0)))</f>
        <v>87</v>
      </c>
      <c r="AE88">
        <f t="array" ref="AE88">IF(ISERROR(J88),"",SUM(IF(ISNUMBER(J$9:J$200),IF(J$9:J$200&gt;J88,1,0),0)))</f>
        <v>84</v>
      </c>
      <c r="AF88">
        <f t="array" ref="AF88">IF(ISERROR(K88),"",SUM(IF(ISNUMBER(K$9:K$200),IF(K$9:K$200&gt;K88,1,0),0)))</f>
        <v>0</v>
      </c>
      <c r="AG88">
        <f t="array" ref="AG88">IF(ISERROR(L88),"",SUM(IF(ISNUMBER(L$9:L$200),IF(L$9:L$200&gt;L88,1,0),0)))</f>
        <v>33</v>
      </c>
      <c r="AH88">
        <f t="array" ref="AH88">IF(ISERROR(M88),"",SUM(IF(ISNUMBER(M$9:M$200),IF(M$9:M$200&gt;M88,1,0),0)))</f>
        <v>16</v>
      </c>
      <c r="AI88">
        <f t="array" ref="AI88">IF(ISERROR(N88),"",SUM(IF(ISNUMBER(N$9:N$200),IF(N$9:N$200&gt;N88,1,0),0)))</f>
        <v>10</v>
      </c>
      <c r="AJ88">
        <f t="array" ref="AJ88">IF(ISERROR(O88),"",SUM(IF(ISNUMBER(O$9:O$200),IF(O$9:O$200&gt;O88,1,0),0)))</f>
        <v>13</v>
      </c>
      <c r="AK88">
        <f t="array" ref="AK88">IF(ISERROR(P88),"",SUM(IF(ISNUMBER(P$9:P$200),IF(P$9:P$200&gt;P88,1,0),0)))</f>
        <v>12</v>
      </c>
      <c r="AQ88" s="7">
        <f>R88</f>
        <v>0.81544783043933178</v>
      </c>
      <c r="AR88" s="7">
        <v>0.18049782933214373</v>
      </c>
    </row>
    <row r="89" spans="1:44">
      <c r="A89" s="9" t="s">
        <v>198</v>
      </c>
      <c r="B89" s="12" t="s">
        <v>197</v>
      </c>
      <c r="C89" s="7">
        <v>0.20699682401125585</v>
      </c>
      <c r="D89" s="7">
        <v>0.61706441256925015</v>
      </c>
      <c r="E89" s="7">
        <v>1</v>
      </c>
      <c r="F89" s="7">
        <v>0.88741238780853582</v>
      </c>
      <c r="G89" s="7">
        <v>0.66400000000000003</v>
      </c>
      <c r="H89">
        <v>0.7</v>
      </c>
      <c r="I89">
        <v>0.58399999999999996</v>
      </c>
      <c r="J89">
        <v>0.35399999999999998</v>
      </c>
      <c r="K89">
        <v>0.85</v>
      </c>
      <c r="L89" s="7">
        <v>0.65400000000000003</v>
      </c>
      <c r="M89" s="7">
        <v>0.78200000000000003</v>
      </c>
      <c r="N89" s="7">
        <v>0.878</v>
      </c>
      <c r="O89" s="7">
        <v>0.65542486348122053</v>
      </c>
      <c r="P89" s="7">
        <v>0.66495105778720931</v>
      </c>
      <c r="Q89" s="157">
        <v>4</v>
      </c>
      <c r="R89" s="7">
        <v>0.66065015456574727</v>
      </c>
      <c r="S89" s="7"/>
      <c r="T89" s="7"/>
      <c r="X89">
        <f t="array" ref="X89">IF(ISERROR(C89),"",SUM(IF(ISNUMBER(C$9:C$200),IF(C$9:C$200&gt;C89,1,0),0)))</f>
        <v>172</v>
      </c>
      <c r="Y89">
        <f t="array" ref="Y89">IF(ISERROR(D89),"",SUM(IF(ISNUMBER(D$9:D$200),IF(D$9:D$200&gt;D89,1,0),0)))</f>
        <v>58</v>
      </c>
      <c r="Z89">
        <f t="array" ref="Z89">IF(ISERROR(E89),"",SUM(IF(ISNUMBER(E$9:E$200),IF(E$9:E$200&gt;E89,1,0),0)))</f>
        <v>0</v>
      </c>
      <c r="AA89">
        <f t="array" ref="AA89">IF(ISERROR(F89),"",SUM(IF(ISNUMBER(F$9:F$200),IF(F$9:F$200&gt;F89,1,0),0)))</f>
        <v>31</v>
      </c>
      <c r="AB89">
        <f t="array" ref="AB89">IF(ISERROR(G89),"",SUM(IF(ISNUMBER(G$9:G$200),IF(G$9:G$200&gt;G89,1,0),0)))</f>
        <v>71</v>
      </c>
      <c r="AC89">
        <f t="array" ref="AC89">IF(ISERROR(H89),"",SUM(IF(ISNUMBER(H$9:H$200),IF(H$9:H$200&gt;H89,1,0),0)))</f>
        <v>15</v>
      </c>
      <c r="AD89">
        <f t="array" ref="AD89">IF(ISERROR(I89),"",SUM(IF(ISNUMBER(I$9:I$200),IF(I$9:I$200&gt;I89,1,0),0)))</f>
        <v>125</v>
      </c>
      <c r="AE89">
        <f t="array" ref="AE89">IF(ISERROR(J89),"",SUM(IF(ISNUMBER(J$9:J$200),IF(J$9:J$200&gt;J89,1,0),0)))</f>
        <v>124</v>
      </c>
      <c r="AF89">
        <f t="array" ref="AF89">IF(ISERROR(K89),"",SUM(IF(ISNUMBER(K$9:K$200),IF(K$9:K$200&gt;K89,1,0),0)))</f>
        <v>5</v>
      </c>
      <c r="AG89">
        <f t="array" ref="AG89">IF(ISERROR(L89),"",SUM(IF(ISNUMBER(L$9:L$200),IF(L$9:L$200&gt;L89,1,0),0)))</f>
        <v>62</v>
      </c>
      <c r="AH89">
        <f t="array" ref="AH89">IF(ISERROR(M89),"",SUM(IF(ISNUMBER(M$9:M$200),IF(M$9:M$200&gt;M89,1,0),0)))</f>
        <v>23</v>
      </c>
      <c r="AI89">
        <f t="array" ref="AI89">IF(ISERROR(N89),"",SUM(IF(ISNUMBER(N$9:N$200),IF(N$9:N$200&gt;N89,1,0),0)))</f>
        <v>7</v>
      </c>
      <c r="AJ89">
        <f t="array" ref="AJ89">IF(ISERROR(O89),"",SUM(IF(ISNUMBER(O$9:O$200),IF(O$9:O$200&gt;O89,1,0),0)))</f>
        <v>41</v>
      </c>
      <c r="AK89">
        <f t="array" ref="AK89">IF(ISERROR(P89),"",SUM(IF(ISNUMBER(P$9:P$200),IF(P$9:P$200&gt;P89,1,0),0)))</f>
        <v>40</v>
      </c>
      <c r="AQ89" s="7">
        <f>R89</f>
        <v>0.66065015456574727</v>
      </c>
      <c r="AR89" s="7">
        <v>0.24322019381899998</v>
      </c>
    </row>
    <row r="90" spans="1:44">
      <c r="A90" s="9" t="s">
        <v>200</v>
      </c>
      <c r="B90" s="12" t="s">
        <v>199</v>
      </c>
      <c r="C90" s="7">
        <v>0.60698297583472283</v>
      </c>
      <c r="D90" s="7">
        <v>0.71013307360611777</v>
      </c>
      <c r="E90" s="7">
        <v>1</v>
      </c>
      <c r="F90" s="7">
        <v>0.99835587342744536</v>
      </c>
      <c r="G90" s="7">
        <v>0.77900000000000003</v>
      </c>
      <c r="H90">
        <v>0.6</v>
      </c>
      <c r="I90">
        <v>0.55200000000000005</v>
      </c>
      <c r="J90">
        <v>0.312</v>
      </c>
      <c r="K90">
        <v>0.75</v>
      </c>
      <c r="L90" s="7">
        <v>0.58200000000000007</v>
      </c>
      <c r="M90" s="7">
        <v>0.79</v>
      </c>
      <c r="N90" s="7">
        <v>0.875</v>
      </c>
      <c r="O90" s="7">
        <v>0.51084613561691972</v>
      </c>
      <c r="P90" s="7">
        <v>0.5768837037805572</v>
      </c>
      <c r="Q90" s="157">
        <v>5</v>
      </c>
      <c r="R90" s="7">
        <v>0.68539197622657633</v>
      </c>
      <c r="S90" s="7"/>
      <c r="T90" s="7"/>
      <c r="X90">
        <f t="array" ref="X90">IF(ISERROR(C90),"",SUM(IF(ISNUMBER(C$9:C$200),IF(C$9:C$200&gt;C90,1,0),0)))</f>
        <v>63</v>
      </c>
      <c r="Y90">
        <f t="array" ref="Y90">IF(ISERROR(D90),"",SUM(IF(ISNUMBER(D$9:D$200),IF(D$9:D$200&gt;D90,1,0),0)))</f>
        <v>35</v>
      </c>
      <c r="Z90">
        <f t="array" ref="Z90">IF(ISERROR(E90),"",SUM(IF(ISNUMBER(E$9:E$200),IF(E$9:E$200&gt;E90,1,0),0)))</f>
        <v>0</v>
      </c>
      <c r="AA90">
        <f t="array" ref="AA90">IF(ISERROR(F90),"",SUM(IF(ISNUMBER(F$9:F$200),IF(F$9:F$200&gt;F90,1,0),0)))</f>
        <v>21</v>
      </c>
      <c r="AB90">
        <f t="array" ref="AB90">IF(ISERROR(G90),"",SUM(IF(ISNUMBER(G$9:G$200),IF(G$9:G$200&gt;G90,1,0),0)))</f>
        <v>34</v>
      </c>
      <c r="AC90">
        <f t="array" ref="AC90">IF(ISERROR(H90),"",SUM(IF(ISNUMBER(H$9:H$200),IF(H$9:H$200&gt;H90,1,0),0)))</f>
        <v>28</v>
      </c>
      <c r="AD90">
        <f t="array" ref="AD90">IF(ISERROR(I90),"",SUM(IF(ISNUMBER(I$9:I$200),IF(I$9:I$200&gt;I90,1,0),0)))</f>
        <v>131</v>
      </c>
      <c r="AE90">
        <f t="array" ref="AE90">IF(ISERROR(J90),"",SUM(IF(ISNUMBER(J$9:J$200),IF(J$9:J$200&gt;J90,1,0),0)))</f>
        <v>127</v>
      </c>
      <c r="AF90">
        <f t="array" ref="AF90">IF(ISERROR(K90),"",SUM(IF(ISNUMBER(K$9:K$200),IF(K$9:K$200&gt;K90,1,0),0)))</f>
        <v>17</v>
      </c>
      <c r="AG90">
        <f t="array" ref="AG90">IF(ISERROR(L90),"",SUM(IF(ISNUMBER(L$9:L$200),IF(L$9:L$200&gt;L90,1,0),0)))</f>
        <v>84</v>
      </c>
      <c r="AH90">
        <f t="array" ref="AH90">IF(ISERROR(M90),"",SUM(IF(ISNUMBER(M$9:M$200),IF(M$9:M$200&gt;M90,1,0),0)))</f>
        <v>16</v>
      </c>
      <c r="AI90">
        <f t="array" ref="AI90">IF(ISERROR(N90),"",SUM(IF(ISNUMBER(N$9:N$200),IF(N$9:N$200&gt;N90,1,0),0)))</f>
        <v>10</v>
      </c>
      <c r="AJ90">
        <f t="array" ref="AJ90">IF(ISERROR(O90),"",SUM(IF(ISNUMBER(O$9:O$200),IF(O$9:O$200&gt;O90,1,0),0)))</f>
        <v>70</v>
      </c>
      <c r="AK90">
        <f t="array" ref="AK90">IF(ISERROR(P90),"",SUM(IF(ISNUMBER(P$9:P$200),IF(P$9:P$200&gt;P90,1,0),0)))</f>
        <v>63</v>
      </c>
      <c r="AQ90" s="7">
        <f>R90</f>
        <v>0.68539197622657633</v>
      </c>
      <c r="AR90" s="7">
        <v>0.21299072559112697</v>
      </c>
    </row>
    <row r="91" spans="1:44">
      <c r="A91" s="9" t="s">
        <v>202</v>
      </c>
      <c r="B91" s="12" t="s">
        <v>201</v>
      </c>
      <c r="C91" s="7">
        <v>0.43247412638406146</v>
      </c>
      <c r="D91" s="7">
        <v>0.60720093774107786</v>
      </c>
      <c r="E91" s="7">
        <v>1</v>
      </c>
      <c r="F91" s="7">
        <v>0.35957777111944872</v>
      </c>
      <c r="G91" s="7" t="e">
        <v>#N/A</v>
      </c>
      <c r="H91" t="e">
        <v>#N/A</v>
      </c>
      <c r="I91" t="e">
        <v>#N/A</v>
      </c>
      <c r="J91" t="e">
        <v>#N/A</v>
      </c>
      <c r="K91" t="e">
        <v>#N/A</v>
      </c>
      <c r="L91" s="7" t="e">
        <v>#N/A</v>
      </c>
      <c r="M91" s="7" t="e">
        <v>#N/A</v>
      </c>
      <c r="N91" s="7" t="e">
        <v>#N/A</v>
      </c>
      <c r="O91" s="7">
        <v>0.41299242599853614</v>
      </c>
      <c r="P91" s="7">
        <v>0.40316824764073561</v>
      </c>
      <c r="Q91" s="157">
        <v>3</v>
      </c>
      <c r="R91" s="7" t="e">
        <v>#N/A</v>
      </c>
      <c r="S91" s="7"/>
      <c r="T91" s="7"/>
      <c r="X91">
        <f t="array" ref="X91">IF(ISERROR(C91),"",SUM(IF(ISNUMBER(C$9:C$200),IF(C$9:C$200&gt;C91,1,0),0)))</f>
        <v>123</v>
      </c>
      <c r="Y91">
        <f t="array" ref="Y91">IF(ISERROR(D91),"",SUM(IF(ISNUMBER(D$9:D$200),IF(D$9:D$200&gt;D91,1,0),0)))</f>
        <v>64</v>
      </c>
      <c r="Z91">
        <f t="array" ref="Z91">IF(ISERROR(E91),"",SUM(IF(ISNUMBER(E$9:E$200),IF(E$9:E$200&gt;E91,1,0),0)))</f>
        <v>0</v>
      </c>
      <c r="AA91">
        <f t="array" ref="AA91">IF(ISERROR(F91),"",SUM(IF(ISNUMBER(F$9:F$200),IF(F$9:F$200&gt;F91,1,0),0)))</f>
        <v>84</v>
      </c>
      <c r="AB91" t="str">
        <f t="array" ref="AB91">IF(ISERROR(G91),"",SUM(IF(ISNUMBER(G$9:G$200),IF(G$9:G$200&gt;G91,1,0),0)))</f>
        <v/>
      </c>
      <c r="AC91" t="str">
        <f t="array" ref="AC91">IF(ISERROR(H91),"",SUM(IF(ISNUMBER(H$9:H$200),IF(H$9:H$200&gt;H91,1,0),0)))</f>
        <v/>
      </c>
      <c r="AD91" t="str">
        <f t="array" ref="AD91">IF(ISERROR(I91),"",SUM(IF(ISNUMBER(I$9:I$200),IF(I$9:I$200&gt;I91,1,0),0)))</f>
        <v/>
      </c>
      <c r="AE91" t="str">
        <f t="array" ref="AE91">IF(ISERROR(J91),"",SUM(IF(ISNUMBER(J$9:J$200),IF(J$9:J$200&gt;J91,1,0),0)))</f>
        <v/>
      </c>
      <c r="AF91" t="str">
        <f t="array" ref="AF91">IF(ISERROR(K91),"",SUM(IF(ISNUMBER(K$9:K$200),IF(K$9:K$200&gt;K91,1,0),0)))</f>
        <v/>
      </c>
      <c r="AG91" t="str">
        <f t="array" ref="AG91">IF(ISERROR(L91),"",SUM(IF(ISNUMBER(L$9:L$200),IF(L$9:L$200&gt;L91,1,0),0)))</f>
        <v/>
      </c>
      <c r="AH91" t="str">
        <f t="array" ref="AH91">IF(ISERROR(M91),"",SUM(IF(ISNUMBER(M$9:M$200),IF(M$9:M$200&gt;M91,1,0),0)))</f>
        <v/>
      </c>
      <c r="AI91" t="str">
        <f t="array" ref="AI91">IF(ISERROR(N91),"",SUM(IF(ISNUMBER(N$9:N$200),IF(N$9:N$200&gt;N91,1,0),0)))</f>
        <v/>
      </c>
      <c r="AJ91">
        <f t="array" ref="AJ91">IF(ISERROR(O91),"",SUM(IF(ISNUMBER(O$9:O$200),IF(O$9:O$200&gt;O91,1,0),0)))</f>
        <v>110</v>
      </c>
      <c r="AK91">
        <f t="array" ref="AK91">IF(ISERROR(P91),"",SUM(IF(ISNUMBER(P$9:P$200),IF(P$9:P$200&gt;P91,1,0),0)))</f>
        <v>115</v>
      </c>
      <c r="AQ91" s="7" t="e">
        <f>R91</f>
        <v>#N/A</v>
      </c>
      <c r="AR91" s="7">
        <v>0.33636728501257723</v>
      </c>
    </row>
    <row r="92" spans="1:44">
      <c r="A92" s="9" t="s">
        <v>204</v>
      </c>
      <c r="B92" s="12" t="s">
        <v>203</v>
      </c>
      <c r="C92" s="7">
        <v>0.69270449936795875</v>
      </c>
      <c r="D92" s="7">
        <v>0.70841862258989052</v>
      </c>
      <c r="E92" s="7">
        <v>1</v>
      </c>
      <c r="F92" s="7">
        <v>0.86216757640166686</v>
      </c>
      <c r="G92" s="7">
        <v>0.84499999999999997</v>
      </c>
      <c r="H92">
        <v>0.5</v>
      </c>
      <c r="I92">
        <v>0.67200000000000004</v>
      </c>
      <c r="J92">
        <v>0.61099999999999999</v>
      </c>
      <c r="K92">
        <v>0.6</v>
      </c>
      <c r="L92" s="7">
        <v>0.82400000000000007</v>
      </c>
      <c r="M92" s="7">
        <v>0.88800000000000001</v>
      </c>
      <c r="N92" s="7">
        <v>0.82400000000000007</v>
      </c>
      <c r="O92" s="7">
        <v>0.76726924145657827</v>
      </c>
      <c r="P92" s="7">
        <v>0.76036698664448177</v>
      </c>
      <c r="Q92" s="157">
        <v>5</v>
      </c>
      <c r="R92" s="7">
        <v>0.75236669264605771</v>
      </c>
      <c r="S92" s="7"/>
      <c r="T92" s="7"/>
      <c r="X92">
        <f t="array" ref="X92">IF(ISERROR(C92),"",SUM(IF(ISNUMBER(C$9:C$200),IF(C$9:C$200&gt;C92,1,0),0)))</f>
        <v>29</v>
      </c>
      <c r="Y92">
        <f t="array" ref="Y92">IF(ISERROR(D92),"",SUM(IF(ISNUMBER(D$9:D$200),IF(D$9:D$200&gt;D92,1,0),0)))</f>
        <v>36</v>
      </c>
      <c r="Z92">
        <f t="array" ref="Z92">IF(ISERROR(E92),"",SUM(IF(ISNUMBER(E$9:E$200),IF(E$9:E$200&gt;E92,1,0),0)))</f>
        <v>0</v>
      </c>
      <c r="AA92">
        <f t="array" ref="AA92">IF(ISERROR(F92),"",SUM(IF(ISNUMBER(F$9:F$200),IF(F$9:F$200&gt;F92,1,0),0)))</f>
        <v>34</v>
      </c>
      <c r="AB92">
        <f t="array" ref="AB92">IF(ISERROR(G92),"",SUM(IF(ISNUMBER(G$9:G$200),IF(G$9:G$200&gt;G92,1,0),0)))</f>
        <v>19</v>
      </c>
      <c r="AC92">
        <f t="array" ref="AC92">IF(ISERROR(H92),"",SUM(IF(ISNUMBER(H$9:H$200),IF(H$9:H$200&gt;H92,1,0),0)))</f>
        <v>56</v>
      </c>
      <c r="AD92">
        <f t="array" ref="AD92">IF(ISERROR(I92),"",SUM(IF(ISNUMBER(I$9:I$200),IF(I$9:I$200&gt;I92,1,0),0)))</f>
        <v>103</v>
      </c>
      <c r="AE92">
        <f t="array" ref="AE92">IF(ISERROR(J92),"",SUM(IF(ISNUMBER(J$9:J$200),IF(J$9:J$200&gt;J92,1,0),0)))</f>
        <v>85</v>
      </c>
      <c r="AF92">
        <f t="array" ref="AF92">IF(ISERROR(K92),"",SUM(IF(ISNUMBER(K$9:K$200),IF(K$9:K$200&gt;K92,1,0),0)))</f>
        <v>45</v>
      </c>
      <c r="AG92">
        <f t="array" ref="AG92">IF(ISERROR(L92),"",SUM(IF(ISNUMBER(L$9:L$200),IF(L$9:L$200&gt;L92,1,0),0)))</f>
        <v>25</v>
      </c>
      <c r="AH92">
        <f t="array" ref="AH92">IF(ISERROR(M92),"",SUM(IF(ISNUMBER(M$9:M$200),IF(M$9:M$200&gt;M92,1,0),0)))</f>
        <v>0</v>
      </c>
      <c r="AI92">
        <f t="array" ref="AI92">IF(ISERROR(N92),"",SUM(IF(ISNUMBER(N$9:N$200),IF(N$9:N$200&gt;N92,1,0),0)))</f>
        <v>53</v>
      </c>
      <c r="AJ92">
        <f t="array" ref="AJ92">IF(ISERROR(O92),"",SUM(IF(ISNUMBER(O$9:O$200),IF(O$9:O$200&gt;O92,1,0),0)))</f>
        <v>24</v>
      </c>
      <c r="AK92">
        <f t="array" ref="AK92">IF(ISERROR(P92),"",SUM(IF(ISNUMBER(P$9:P$200),IF(P$9:P$200&gt;P92,1,0),0)))</f>
        <v>21</v>
      </c>
      <c r="AQ92" s="7">
        <f>R92</f>
        <v>0.75236669264605771</v>
      </c>
      <c r="AR92" s="7">
        <v>0.25712945358905676</v>
      </c>
    </row>
    <row r="93" spans="1:44">
      <c r="A93" s="9" t="s">
        <v>206</v>
      </c>
      <c r="B93" s="12" t="s">
        <v>205</v>
      </c>
      <c r="C93" s="7">
        <v>0.45423488996692418</v>
      </c>
      <c r="D93" s="7">
        <v>0.32848426351928744</v>
      </c>
      <c r="E93" s="7">
        <v>1</v>
      </c>
      <c r="F93" s="7">
        <v>0.6040076337664595</v>
      </c>
      <c r="G93" s="7">
        <v>0.65599999999999992</v>
      </c>
      <c r="H93">
        <v>0.6</v>
      </c>
      <c r="I93">
        <v>0.83</v>
      </c>
      <c r="J93">
        <v>0.55100000000000005</v>
      </c>
      <c r="K93">
        <v>0.65</v>
      </c>
      <c r="L93" s="7">
        <v>0.74199999999999999</v>
      </c>
      <c r="M93" s="7">
        <v>0.73199999999999998</v>
      </c>
      <c r="N93" s="7">
        <v>0.78799999999999992</v>
      </c>
      <c r="O93" s="7">
        <v>0.55247492773483808</v>
      </c>
      <c r="P93" s="7">
        <v>0.57498278159109639</v>
      </c>
      <c r="Q93" s="157">
        <v>2</v>
      </c>
      <c r="R93" s="7">
        <v>0.61299814965786059</v>
      </c>
      <c r="S93" s="7"/>
      <c r="T93" s="7"/>
      <c r="X93">
        <f t="array" ref="X93">IF(ISERROR(C93),"",SUM(IF(ISNUMBER(C$9:C$200),IF(C$9:C$200&gt;C93,1,0),0)))</f>
        <v>116</v>
      </c>
      <c r="Y93">
        <f t="array" ref="Y93">IF(ISERROR(D93),"",SUM(IF(ISNUMBER(D$9:D$200),IF(D$9:D$200&gt;D93,1,0),0)))</f>
        <v>140</v>
      </c>
      <c r="Z93">
        <f t="array" ref="Z93">IF(ISERROR(E93),"",SUM(IF(ISNUMBER(E$9:E$200),IF(E$9:E$200&gt;E93,1,0),0)))</f>
        <v>0</v>
      </c>
      <c r="AA93">
        <f t="array" ref="AA93">IF(ISERROR(F93),"",SUM(IF(ISNUMBER(F$9:F$200),IF(F$9:F$200&gt;F93,1,0),0)))</f>
        <v>55</v>
      </c>
      <c r="AB93">
        <f t="array" ref="AB93">IF(ISERROR(G93),"",SUM(IF(ISNUMBER(G$9:G$200),IF(G$9:G$200&gt;G93,1,0),0)))</f>
        <v>76</v>
      </c>
      <c r="AC93">
        <f t="array" ref="AC93">IF(ISERROR(H93),"",SUM(IF(ISNUMBER(H$9:H$200),IF(H$9:H$200&gt;H93,1,0),0)))</f>
        <v>28</v>
      </c>
      <c r="AD93">
        <f t="array" ref="AD93">IF(ISERROR(I93),"",SUM(IF(ISNUMBER(I$9:I$200),IF(I$9:I$200&gt;I93,1,0),0)))</f>
        <v>40</v>
      </c>
      <c r="AE93">
        <f t="array" ref="AE93">IF(ISERROR(J93),"",SUM(IF(ISNUMBER(J$9:J$200),IF(J$9:J$200&gt;J93,1,0),0)))</f>
        <v>96</v>
      </c>
      <c r="AF93">
        <f t="array" ref="AF93">IF(ISERROR(K93),"",SUM(IF(ISNUMBER(K$9:K$200),IF(K$9:K$200&gt;K93,1,0),0)))</f>
        <v>36</v>
      </c>
      <c r="AG93">
        <f t="array" ref="AG93">IF(ISERROR(L93),"",SUM(IF(ISNUMBER(L$9:L$200),IF(L$9:L$200&gt;L93,1,0),0)))</f>
        <v>44</v>
      </c>
      <c r="AH93">
        <f t="array" ref="AH93">IF(ISERROR(M93),"",SUM(IF(ISNUMBER(M$9:M$200),IF(M$9:M$200&gt;M93,1,0),0)))</f>
        <v>64</v>
      </c>
      <c r="AI93">
        <f t="array" ref="AI93">IF(ISERROR(N93),"",SUM(IF(ISNUMBER(N$9:N$200),IF(N$9:N$200&gt;N93,1,0),0)))</f>
        <v>66</v>
      </c>
      <c r="AJ93">
        <f t="array" ref="AJ93">IF(ISERROR(O93),"",SUM(IF(ISNUMBER(O$9:O$200),IF(O$9:O$200&gt;O93,1,0),0)))</f>
        <v>59</v>
      </c>
      <c r="AK93">
        <f t="array" ref="AK93">IF(ISERROR(P93),"",SUM(IF(ISNUMBER(P$9:P$200),IF(P$9:P$200&gt;P93,1,0),0)))</f>
        <v>64</v>
      </c>
      <c r="AQ93" s="7">
        <f>R93</f>
        <v>0.61299814965786059</v>
      </c>
      <c r="AR93" s="7">
        <v>0.30166297195019837</v>
      </c>
    </row>
    <row r="94" spans="1:44">
      <c r="A94" s="9" t="s">
        <v>208</v>
      </c>
      <c r="B94" s="12" t="s">
        <v>207</v>
      </c>
      <c r="C94" s="7">
        <v>0.62975713543295808</v>
      </c>
      <c r="D94" s="7">
        <v>0.29066164789502846</v>
      </c>
      <c r="E94" s="7">
        <v>1</v>
      </c>
      <c r="F94" s="7">
        <v>0.59327861701156193</v>
      </c>
      <c r="G94" s="7">
        <v>0.73499999999999999</v>
      </c>
      <c r="H94">
        <v>0.5</v>
      </c>
      <c r="I94">
        <v>0.879</v>
      </c>
      <c r="J94">
        <v>0.82099999999999995</v>
      </c>
      <c r="K94">
        <v>0.3</v>
      </c>
      <c r="L94" s="7">
        <v>0.83099999999999996</v>
      </c>
      <c r="M94" s="7">
        <v>0.65599999999999992</v>
      </c>
      <c r="N94" s="7">
        <v>0.8590000000000001</v>
      </c>
      <c r="O94" s="7">
        <v>0.31910122939420571</v>
      </c>
      <c r="P94" s="7">
        <v>0.38917018447584634</v>
      </c>
      <c r="Q94" s="157">
        <v>3</v>
      </c>
      <c r="R94" s="7">
        <v>0.5849718814209599</v>
      </c>
      <c r="S94" s="7"/>
      <c r="T94" s="7"/>
      <c r="X94">
        <f t="array" ref="X94">IF(ISERROR(C94),"",SUM(IF(ISNUMBER(C$9:C$200),IF(C$9:C$200&gt;C94,1,0),0)))</f>
        <v>54</v>
      </c>
      <c r="Y94">
        <f t="array" ref="Y94">IF(ISERROR(D94),"",SUM(IF(ISNUMBER(D$9:D$200),IF(D$9:D$200&gt;D94,1,0),0)))</f>
        <v>151</v>
      </c>
      <c r="Z94">
        <f t="array" ref="Z94">IF(ISERROR(E94),"",SUM(IF(ISNUMBER(E$9:E$200),IF(E$9:E$200&gt;E94,1,0),0)))</f>
        <v>0</v>
      </c>
      <c r="AA94">
        <f t="array" ref="AA94">IF(ISERROR(F94),"",SUM(IF(ISNUMBER(F$9:F$200),IF(F$9:F$200&gt;F94,1,0),0)))</f>
        <v>57</v>
      </c>
      <c r="AB94">
        <f t="array" ref="AB94">IF(ISERROR(G94),"",SUM(IF(ISNUMBER(G$9:G$200),IF(G$9:G$200&gt;G94,1,0),0)))</f>
        <v>48</v>
      </c>
      <c r="AC94">
        <f t="array" ref="AC94">IF(ISERROR(H94),"",SUM(IF(ISNUMBER(H$9:H$200),IF(H$9:H$200&gt;H94,1,0),0)))</f>
        <v>56</v>
      </c>
      <c r="AD94">
        <f t="array" ref="AD94">IF(ISERROR(I94),"",SUM(IF(ISNUMBER(I$9:I$200),IF(I$9:I$200&gt;I94,1,0),0)))</f>
        <v>22</v>
      </c>
      <c r="AE94">
        <f t="array" ref="AE94">IF(ISERROR(J94),"",SUM(IF(ISNUMBER(J$9:J$200),IF(J$9:J$200&gt;J94,1,0),0)))</f>
        <v>34</v>
      </c>
      <c r="AF94">
        <f t="array" ref="AF94">IF(ISERROR(K94),"",SUM(IF(ISNUMBER(K$9:K$200),IF(K$9:K$200&gt;K94,1,0),0)))</f>
        <v>106</v>
      </c>
      <c r="AG94">
        <f t="array" ref="AG94">IF(ISERROR(L94),"",SUM(IF(ISNUMBER(L$9:L$200),IF(L$9:L$200&gt;L94,1,0),0)))</f>
        <v>22</v>
      </c>
      <c r="AH94">
        <f t="array" ref="AH94">IF(ISERROR(M94),"",SUM(IF(ISNUMBER(M$9:M$200),IF(M$9:M$200&gt;M94,1,0),0)))</f>
        <v>113</v>
      </c>
      <c r="AI94">
        <f t="array" ref="AI94">IF(ISERROR(N94),"",SUM(IF(ISNUMBER(N$9:N$200),IF(N$9:N$200&gt;N94,1,0),0)))</f>
        <v>36</v>
      </c>
      <c r="AJ94">
        <f t="array" ref="AJ94">IF(ISERROR(O94),"",SUM(IF(ISNUMBER(O$9:O$200),IF(O$9:O$200&gt;O94,1,0),0)))</f>
        <v>149</v>
      </c>
      <c r="AK94">
        <f t="array" ref="AK94">IF(ISERROR(P94),"",SUM(IF(ISNUMBER(P$9:P$200),IF(P$9:P$200&gt;P94,1,0),0)))</f>
        <v>119</v>
      </c>
      <c r="AQ94" s="7">
        <f>R94</f>
        <v>0.5849718814209599</v>
      </c>
      <c r="AR94" s="7">
        <v>0.25357120204175709</v>
      </c>
    </row>
    <row r="95" spans="1:44">
      <c r="A95" s="9" t="s">
        <v>210</v>
      </c>
      <c r="B95" s="12" t="s">
        <v>209</v>
      </c>
      <c r="C95" s="7">
        <v>0.23794835950729337</v>
      </c>
      <c r="D95" s="7">
        <v>0.43459822376980356</v>
      </c>
      <c r="E95" s="7">
        <v>0.54598591429972332</v>
      </c>
      <c r="F95" s="7">
        <v>5.8465437129918488E-2</v>
      </c>
      <c r="G95" s="7">
        <v>0.63400000000000001</v>
      </c>
      <c r="H95">
        <v>0.5</v>
      </c>
      <c r="I95">
        <v>0.78099999999999992</v>
      </c>
      <c r="J95">
        <v>0.83099999999999996</v>
      </c>
      <c r="K95">
        <v>0.45</v>
      </c>
      <c r="L95" s="7">
        <v>0.63700000000000001</v>
      </c>
      <c r="M95" s="7">
        <v>0.72699999999999998</v>
      </c>
      <c r="N95" s="7">
        <v>0.67900000000000005</v>
      </c>
      <c r="O95" s="7">
        <v>0.28053505762978209</v>
      </c>
      <c r="P95" s="7">
        <v>0.28726540465965056</v>
      </c>
      <c r="Q95" s="157">
        <v>1</v>
      </c>
      <c r="R95" s="7">
        <v>0.45180474398463094</v>
      </c>
      <c r="S95" s="7"/>
      <c r="T95" s="7"/>
      <c r="X95">
        <f t="array" ref="X95">IF(ISERROR(C95),"",SUM(IF(ISNUMBER(C$9:C$200),IF(C$9:C$200&gt;C95,1,0),0)))</f>
        <v>166</v>
      </c>
      <c r="Y95">
        <f t="array" ref="Y95">IF(ISERROR(D95),"",SUM(IF(ISNUMBER(D$9:D$200),IF(D$9:D$200&gt;D95,1,0),0)))</f>
        <v>115</v>
      </c>
      <c r="Z95">
        <f t="array" ref="Z95">IF(ISERROR(E95),"",SUM(IF(ISNUMBER(E$9:E$200),IF(E$9:E$200&gt;E95,1,0),0)))</f>
        <v>135</v>
      </c>
      <c r="AA95">
        <f t="array" ref="AA95">IF(ISERROR(F95),"",SUM(IF(ISNUMBER(F$9:F$200),IF(F$9:F$200&gt;F95,1,0),0)))</f>
        <v>148</v>
      </c>
      <c r="AB95">
        <f t="array" ref="AB95">IF(ISERROR(G95),"",SUM(IF(ISNUMBER(G$9:G$200),IF(G$9:G$200&gt;G95,1,0),0)))</f>
        <v>84</v>
      </c>
      <c r="AC95">
        <f t="array" ref="AC95">IF(ISERROR(H95),"",SUM(IF(ISNUMBER(H$9:H$200),IF(H$9:H$200&gt;H95,1,0),0)))</f>
        <v>56</v>
      </c>
      <c r="AD95">
        <f t="array" ref="AD95">IF(ISERROR(I95),"",SUM(IF(ISNUMBER(I$9:I$200),IF(I$9:I$200&gt;I95,1,0),0)))</f>
        <v>60</v>
      </c>
      <c r="AE95">
        <f t="array" ref="AE95">IF(ISERROR(J95),"",SUM(IF(ISNUMBER(J$9:J$200),IF(J$9:J$200&gt;J95,1,0),0)))</f>
        <v>29</v>
      </c>
      <c r="AF95">
        <f t="array" ref="AF95">IF(ISERROR(K95),"",SUM(IF(ISNUMBER(K$9:K$200),IF(K$9:K$200&gt;K95,1,0),0)))</f>
        <v>79</v>
      </c>
      <c r="AG95">
        <f t="array" ref="AG95">IF(ISERROR(L95),"",SUM(IF(ISNUMBER(L$9:L$200),IF(L$9:L$200&gt;L95,1,0),0)))</f>
        <v>68</v>
      </c>
      <c r="AH95">
        <f t="array" ref="AH95">IF(ISERROR(M95),"",SUM(IF(ISNUMBER(M$9:M$200),IF(M$9:M$200&gt;M95,1,0),0)))</f>
        <v>70</v>
      </c>
      <c r="AI95">
        <f t="array" ref="AI95">IF(ISERROR(N95),"",SUM(IF(ISNUMBER(N$9:N$200),IF(N$9:N$200&gt;N95,1,0),0)))</f>
        <v>102</v>
      </c>
      <c r="AJ95">
        <f t="array" ref="AJ95">IF(ISERROR(O95),"",SUM(IF(ISNUMBER(O$9:O$200),IF(O$9:O$200&gt;O95,1,0),0)))</f>
        <v>164</v>
      </c>
      <c r="AK95">
        <f t="array" ref="AK95">IF(ISERROR(P95),"",SUM(IF(ISNUMBER(P$9:P$200),IF(P$9:P$200&gt;P95,1,0),0)))</f>
        <v>159</v>
      </c>
      <c r="AQ95" s="7">
        <f>R95</f>
        <v>0.45180474398463094</v>
      </c>
      <c r="AR95" s="7">
        <v>0.49891022962828951</v>
      </c>
    </row>
    <row r="96" spans="1:44">
      <c r="A96" s="9" t="s">
        <v>212</v>
      </c>
      <c r="B96" s="12" t="s">
        <v>211</v>
      </c>
      <c r="C96" s="7">
        <v>0.792878286533231</v>
      </c>
      <c r="D96" s="7">
        <v>0.64804776334465475</v>
      </c>
      <c r="E96" s="7">
        <v>1.1445991350643774E-2</v>
      </c>
      <c r="F96" s="7" t="e">
        <v>#N/A</v>
      </c>
      <c r="G96" s="7">
        <v>0.65599999999999992</v>
      </c>
      <c r="H96">
        <v>0.3</v>
      </c>
      <c r="I96">
        <v>0.42200000000000004</v>
      </c>
      <c r="J96" t="e">
        <v>#N/A</v>
      </c>
      <c r="K96">
        <v>0.25</v>
      </c>
      <c r="L96" s="7">
        <v>0.86099999999999999</v>
      </c>
      <c r="M96" s="7">
        <v>0.71900000000000008</v>
      </c>
      <c r="N96" s="7">
        <v>0.55399999999999994</v>
      </c>
      <c r="O96" s="7">
        <v>0.47836074431587894</v>
      </c>
      <c r="P96" s="7">
        <v>0.53488764041772219</v>
      </c>
      <c r="Q96" s="157">
        <v>2</v>
      </c>
      <c r="R96" s="7" t="e">
        <v>#N/A</v>
      </c>
      <c r="S96" s="7"/>
      <c r="T96" s="7"/>
      <c r="X96">
        <f t="array" ref="X96">IF(ISERROR(C96),"",SUM(IF(ISNUMBER(C$9:C$200),IF(C$9:C$200&gt;C96,1,0),0)))</f>
        <v>5</v>
      </c>
      <c r="Y96">
        <f t="array" ref="Y96">IF(ISERROR(D96),"",SUM(IF(ISNUMBER(D$9:D$200),IF(D$9:D$200&gt;D96,1,0),0)))</f>
        <v>55</v>
      </c>
      <c r="Z96">
        <f t="array" ref="Z96">IF(ISERROR(E96),"",SUM(IF(ISNUMBER(E$9:E$200),IF(E$9:E$200&gt;E96,1,0),0)))</f>
        <v>186</v>
      </c>
      <c r="AA96" t="str">
        <f t="array" ref="AA96">IF(ISERROR(F96),"",SUM(IF(ISNUMBER(F$9:F$200),IF(F$9:F$200&gt;F96,1,0),0)))</f>
        <v/>
      </c>
      <c r="AB96">
        <f t="array" ref="AB96">IF(ISERROR(G96),"",SUM(IF(ISNUMBER(G$9:G$200),IF(G$9:G$200&gt;G96,1,0),0)))</f>
        <v>76</v>
      </c>
      <c r="AC96">
        <f t="array" ref="AC96">IF(ISERROR(H96),"",SUM(IF(ISNUMBER(H$9:H$200),IF(H$9:H$200&gt;H96,1,0),0)))</f>
        <v>106</v>
      </c>
      <c r="AD96">
        <f t="array" ref="AD96">IF(ISERROR(I96),"",SUM(IF(ISNUMBER(I$9:I$200),IF(I$9:I$200&gt;I96,1,0),0)))</f>
        <v>138</v>
      </c>
      <c r="AE96" t="str">
        <f t="array" ref="AE96">IF(ISERROR(J96),"",SUM(IF(ISNUMBER(J$9:J$200),IF(J$9:J$200&gt;J96,1,0),0)))</f>
        <v/>
      </c>
      <c r="AF96">
        <f t="array" ref="AF96">IF(ISERROR(K96),"",SUM(IF(ISNUMBER(K$9:K$200),IF(K$9:K$200&gt;K96,1,0),0)))</f>
        <v>112</v>
      </c>
      <c r="AG96">
        <f t="array" ref="AG96">IF(ISERROR(L96),"",SUM(IF(ISNUMBER(L$9:L$200),IF(L$9:L$200&gt;L96,1,0),0)))</f>
        <v>14</v>
      </c>
      <c r="AH96">
        <f t="array" ref="AH96">IF(ISERROR(M96),"",SUM(IF(ISNUMBER(M$9:M$200),IF(M$9:M$200&gt;M96,1,0),0)))</f>
        <v>73</v>
      </c>
      <c r="AI96">
        <f t="array" ref="AI96">IF(ISERROR(N96),"",SUM(IF(ISNUMBER(N$9:N$200),IF(N$9:N$200&gt;N96,1,0),0)))</f>
        <v>131</v>
      </c>
      <c r="AJ96">
        <f t="array" ref="AJ96">IF(ISERROR(O96),"",SUM(IF(ISNUMBER(O$9:O$200),IF(O$9:O$200&gt;O96,1,0),0)))</f>
        <v>79</v>
      </c>
      <c r="AK96">
        <f t="array" ref="AK96">IF(ISERROR(P96),"",SUM(IF(ISNUMBER(P$9:P$200),IF(P$9:P$200&gt;P96,1,0),0)))</f>
        <v>69</v>
      </c>
      <c r="AQ96" s="7" t="e">
        <f>R96</f>
        <v>#N/A</v>
      </c>
      <c r="AR96" s="7">
        <v>0.46549191492399672</v>
      </c>
    </row>
    <row r="97" spans="1:44">
      <c r="A97" s="9" t="s">
        <v>431</v>
      </c>
      <c r="B97" s="12" t="s">
        <v>213</v>
      </c>
      <c r="C97" s="7">
        <v>0.45059030372389958</v>
      </c>
      <c r="D97" s="7">
        <v>4.7508210251087667E-2</v>
      </c>
      <c r="E97" s="7">
        <v>3.2191266346441112E-3</v>
      </c>
      <c r="F97" s="7" t="e">
        <v>#N/A</v>
      </c>
      <c r="G97" s="7" t="e">
        <v>#N/A</v>
      </c>
      <c r="H97" t="e">
        <v>#N/A</v>
      </c>
      <c r="I97" t="e">
        <v>#N/A</v>
      </c>
      <c r="J97" t="e">
        <v>#N/A</v>
      </c>
      <c r="K97" t="e">
        <v>#N/A</v>
      </c>
      <c r="L97" s="7" t="e">
        <v>#N/A</v>
      </c>
      <c r="M97" s="7" t="e">
        <v>#N/A</v>
      </c>
      <c r="N97" s="7" t="e">
        <v>#N/A</v>
      </c>
      <c r="O97" s="7">
        <v>0.22506950614659163</v>
      </c>
      <c r="P97" s="7">
        <v>0.25233284317415944</v>
      </c>
      <c r="Q97" s="157">
        <v>1</v>
      </c>
      <c r="R97" s="7" t="e">
        <v>#N/A</v>
      </c>
      <c r="S97" s="7"/>
      <c r="T97" s="7"/>
      <c r="X97">
        <f t="array" ref="X97">IF(ISERROR(C97),"",SUM(IF(ISNUMBER(C$9:C$200),IF(C$9:C$200&gt;C97,1,0),0)))</f>
        <v>118</v>
      </c>
      <c r="Y97">
        <f t="array" ref="Y97">IF(ISERROR(D97),"",SUM(IF(ISNUMBER(D$9:D$200),IF(D$9:D$200&gt;D97,1,0),0)))</f>
        <v>191</v>
      </c>
      <c r="Z97">
        <f t="array" ref="Z97">IF(ISERROR(E97),"",SUM(IF(ISNUMBER(E$9:E$200),IF(E$9:E$200&gt;E97,1,0),0)))</f>
        <v>188</v>
      </c>
      <c r="AA97" t="str">
        <f t="array" ref="AA97">IF(ISERROR(F97),"",SUM(IF(ISNUMBER(F$9:F$200),IF(F$9:F$200&gt;F97,1,0),0)))</f>
        <v/>
      </c>
      <c r="AB97" t="str">
        <f t="array" ref="AB97">IF(ISERROR(G97),"",SUM(IF(ISNUMBER(G$9:G$200),IF(G$9:G$200&gt;G97,1,0),0)))</f>
        <v/>
      </c>
      <c r="AC97" t="str">
        <f t="array" ref="AC97">IF(ISERROR(H97),"",SUM(IF(ISNUMBER(H$9:H$200),IF(H$9:H$200&gt;H97,1,0),0)))</f>
        <v/>
      </c>
      <c r="AD97" t="str">
        <f t="array" ref="AD97">IF(ISERROR(I97),"",SUM(IF(ISNUMBER(I$9:I$200),IF(I$9:I$200&gt;I97,1,0),0)))</f>
        <v/>
      </c>
      <c r="AE97" t="str">
        <f t="array" ref="AE97">IF(ISERROR(J97),"",SUM(IF(ISNUMBER(J$9:J$200),IF(J$9:J$200&gt;J97,1,0),0)))</f>
        <v/>
      </c>
      <c r="AF97" t="str">
        <f t="array" ref="AF97">IF(ISERROR(K97),"",SUM(IF(ISNUMBER(K$9:K$200),IF(K$9:K$200&gt;K97,1,0),0)))</f>
        <v/>
      </c>
      <c r="AG97" t="str">
        <f t="array" ref="AG97">IF(ISERROR(L97),"",SUM(IF(ISNUMBER(L$9:L$200),IF(L$9:L$200&gt;L97,1,0),0)))</f>
        <v/>
      </c>
      <c r="AH97" t="str">
        <f t="array" ref="AH97">IF(ISERROR(M97),"",SUM(IF(ISNUMBER(M$9:M$200),IF(M$9:M$200&gt;M97,1,0),0)))</f>
        <v/>
      </c>
      <c r="AI97" t="str">
        <f t="array" ref="AI97">IF(ISERROR(N97),"",SUM(IF(ISNUMBER(N$9:N$200),IF(N$9:N$200&gt;N97,1,0),0)))</f>
        <v/>
      </c>
      <c r="AJ97">
        <f t="array" ref="AJ97">IF(ISERROR(O97),"",SUM(IF(ISNUMBER(O$9:O$200),IF(O$9:O$200&gt;O97,1,0),0)))</f>
        <v>182</v>
      </c>
      <c r="AK97">
        <f t="array" ref="AK97">IF(ISERROR(P97),"",SUM(IF(ISNUMBER(P$9:P$200),IF(P$9:P$200&gt;P97,1,0),0)))</f>
        <v>173</v>
      </c>
      <c r="AQ97" s="7" t="e">
        <f>R97</f>
        <v>#N/A</v>
      </c>
      <c r="AR97" s="7">
        <v>0.44416240871568302</v>
      </c>
    </row>
    <row r="98" spans="1:44">
      <c r="A98" s="9" t="s">
        <v>432</v>
      </c>
      <c r="B98" s="12" t="s">
        <v>215</v>
      </c>
      <c r="C98" s="7">
        <v>0.54299103991512987</v>
      </c>
      <c r="D98" s="7">
        <v>0.63966080760834854</v>
      </c>
      <c r="E98" s="7">
        <v>1</v>
      </c>
      <c r="F98" s="7">
        <v>1</v>
      </c>
      <c r="G98" s="7" t="e">
        <v>#N/A</v>
      </c>
      <c r="H98" t="e">
        <v>#N/A</v>
      </c>
      <c r="I98" t="e">
        <v>#N/A</v>
      </c>
      <c r="J98" t="e">
        <v>#N/A</v>
      </c>
      <c r="K98" t="e">
        <v>#N/A</v>
      </c>
      <c r="L98" s="7" t="e">
        <v>#N/A</v>
      </c>
      <c r="M98" s="7" t="e">
        <v>#N/A</v>
      </c>
      <c r="N98" s="7" t="e">
        <v>#N/A</v>
      </c>
      <c r="O98" s="7">
        <v>0.60333682118038379</v>
      </c>
      <c r="P98" s="7">
        <v>0.69787773670194364</v>
      </c>
      <c r="Q98" s="157">
        <v>5</v>
      </c>
      <c r="R98" s="7" t="e">
        <v>#N/A</v>
      </c>
      <c r="S98" s="7"/>
      <c r="T98" s="7"/>
      <c r="X98">
        <f t="array" ref="X98">IF(ISERROR(C98),"",SUM(IF(ISNUMBER(C$9:C$200),IF(C$9:C$200&gt;C98,1,0),0)))</f>
        <v>84</v>
      </c>
      <c r="Y98">
        <f t="array" ref="Y98">IF(ISERROR(D98),"",SUM(IF(ISNUMBER(D$9:D$200),IF(D$9:D$200&gt;D98,1,0),0)))</f>
        <v>56</v>
      </c>
      <c r="Z98">
        <f t="array" ref="Z98">IF(ISERROR(E98),"",SUM(IF(ISNUMBER(E$9:E$200),IF(E$9:E$200&gt;E98,1,0),0)))</f>
        <v>0</v>
      </c>
      <c r="AA98">
        <f t="array" ref="AA98">IF(ISERROR(F98),"",SUM(IF(ISNUMBER(F$9:F$200),IF(F$9:F$200&gt;F98,1,0),0)))</f>
        <v>0</v>
      </c>
      <c r="AB98" t="str">
        <f t="array" ref="AB98">IF(ISERROR(G98),"",SUM(IF(ISNUMBER(G$9:G$200),IF(G$9:G$200&gt;G98,1,0),0)))</f>
        <v/>
      </c>
      <c r="AC98" t="str">
        <f t="array" ref="AC98">IF(ISERROR(H98),"",SUM(IF(ISNUMBER(H$9:H$200),IF(H$9:H$200&gt;H98,1,0),0)))</f>
        <v/>
      </c>
      <c r="AD98" t="str">
        <f t="array" ref="AD98">IF(ISERROR(I98),"",SUM(IF(ISNUMBER(I$9:I$200),IF(I$9:I$200&gt;I98,1,0),0)))</f>
        <v/>
      </c>
      <c r="AE98" t="str">
        <f t="array" ref="AE98">IF(ISERROR(J98),"",SUM(IF(ISNUMBER(J$9:J$200),IF(J$9:J$200&gt;J98,1,0),0)))</f>
        <v/>
      </c>
      <c r="AF98" t="str">
        <f t="array" ref="AF98">IF(ISERROR(K98),"",SUM(IF(ISNUMBER(K$9:K$200),IF(K$9:K$200&gt;K98,1,0),0)))</f>
        <v/>
      </c>
      <c r="AG98" t="str">
        <f t="array" ref="AG98">IF(ISERROR(L98),"",SUM(IF(ISNUMBER(L$9:L$200),IF(L$9:L$200&gt;L98,1,0),0)))</f>
        <v/>
      </c>
      <c r="AH98" t="str">
        <f t="array" ref="AH98">IF(ISERROR(M98),"",SUM(IF(ISNUMBER(M$9:M$200),IF(M$9:M$200&gt;M98,1,0),0)))</f>
        <v/>
      </c>
      <c r="AI98" t="str">
        <f t="array" ref="AI98">IF(ISERROR(N98),"",SUM(IF(ISNUMBER(N$9:N$200),IF(N$9:N$200&gt;N98,1,0),0)))</f>
        <v/>
      </c>
      <c r="AJ98">
        <f t="array" ref="AJ98">IF(ISERROR(O98),"",SUM(IF(ISNUMBER(O$9:O$200),IF(O$9:O$200&gt;O98,1,0),0)))</f>
        <v>46</v>
      </c>
      <c r="AK98">
        <f t="array" ref="AK98">IF(ISERROR(P98),"",SUM(IF(ISNUMBER(P$9:P$200),IF(P$9:P$200&gt;P98,1,0),0)))</f>
        <v>30</v>
      </c>
      <c r="AQ98" s="7" t="e">
        <f>R98</f>
        <v>#N/A</v>
      </c>
      <c r="AR98" s="7">
        <v>0.29477420304559443</v>
      </c>
    </row>
    <row r="99" spans="1:44">
      <c r="A99" s="9" t="s">
        <v>218</v>
      </c>
      <c r="B99" s="12" t="s">
        <v>217</v>
      </c>
      <c r="C99" s="7">
        <v>0.58433899658781452</v>
      </c>
      <c r="D99" s="7">
        <v>0.3903272367326921</v>
      </c>
      <c r="E99" s="7">
        <v>1</v>
      </c>
      <c r="F99" s="7">
        <v>0.30246543927564684</v>
      </c>
      <c r="G99" s="7">
        <v>0.65799999999999992</v>
      </c>
      <c r="H99">
        <v>0.5</v>
      </c>
      <c r="I99">
        <v>0.99900000000000011</v>
      </c>
      <c r="J99">
        <v>0.7659999999999999</v>
      </c>
      <c r="K99">
        <v>0.55000000000000004</v>
      </c>
      <c r="L99" s="7">
        <v>0.88</v>
      </c>
      <c r="M99" s="7">
        <v>0.66400000000000003</v>
      </c>
      <c r="N99" s="7">
        <v>0.82499999999999996</v>
      </c>
      <c r="O99" s="7">
        <v>0.58391963014333759</v>
      </c>
      <c r="P99" s="7">
        <v>0.61692961909775001</v>
      </c>
      <c r="Q99" s="157">
        <v>4</v>
      </c>
      <c r="R99" s="7">
        <v>0.62512829218372423</v>
      </c>
      <c r="S99" s="7"/>
      <c r="T99" s="7"/>
      <c r="X99">
        <f t="array" ref="X99">IF(ISERROR(C99),"",SUM(IF(ISNUMBER(C$9:C$200),IF(C$9:C$200&gt;C99,1,0),0)))</f>
        <v>71</v>
      </c>
      <c r="Y99">
        <f t="array" ref="Y99">IF(ISERROR(D99),"",SUM(IF(ISNUMBER(D$9:D$200),IF(D$9:D$200&gt;D99,1,0),0)))</f>
        <v>126</v>
      </c>
      <c r="Z99">
        <f t="array" ref="Z99">IF(ISERROR(E99),"",SUM(IF(ISNUMBER(E$9:E$200),IF(E$9:E$200&gt;E99,1,0),0)))</f>
        <v>0</v>
      </c>
      <c r="AA99">
        <f t="array" ref="AA99">IF(ISERROR(F99),"",SUM(IF(ISNUMBER(F$9:F$200),IF(F$9:F$200&gt;F99,1,0),0)))</f>
        <v>88</v>
      </c>
      <c r="AB99">
        <f t="array" ref="AB99">IF(ISERROR(G99),"",SUM(IF(ISNUMBER(G$9:G$200),IF(G$9:G$200&gt;G99,1,0),0)))</f>
        <v>74</v>
      </c>
      <c r="AC99">
        <f t="array" ref="AC99">IF(ISERROR(H99),"",SUM(IF(ISNUMBER(H$9:H$200),IF(H$9:H$200&gt;H99,1,0),0)))</f>
        <v>56</v>
      </c>
      <c r="AD99">
        <f t="array" ref="AD99">IF(ISERROR(I99),"",SUM(IF(ISNUMBER(I$9:I$200),IF(I$9:I$200&gt;I99,1,0),0)))</f>
        <v>0</v>
      </c>
      <c r="AE99">
        <f t="array" ref="AE99">IF(ISERROR(J99),"",SUM(IF(ISNUMBER(J$9:J$200),IF(J$9:J$200&gt;J99,1,0),0)))</f>
        <v>50</v>
      </c>
      <c r="AF99">
        <f t="array" ref="AF99">IF(ISERROR(K99),"",SUM(IF(ISNUMBER(K$9:K$200),IF(K$9:K$200&gt;K99,1,0),0)))</f>
        <v>56</v>
      </c>
      <c r="AG99">
        <f t="array" ref="AG99">IF(ISERROR(L99),"",SUM(IF(ISNUMBER(L$9:L$200),IF(L$9:L$200&gt;L99,1,0),0)))</f>
        <v>10</v>
      </c>
      <c r="AH99">
        <f t="array" ref="AH99">IF(ISERROR(M99),"",SUM(IF(ISNUMBER(M$9:M$200),IF(M$9:M$200&gt;M99,1,0),0)))</f>
        <v>110</v>
      </c>
      <c r="AI99">
        <f t="array" ref="AI99">IF(ISERROR(N99),"",SUM(IF(ISNUMBER(N$9:N$200),IF(N$9:N$200&gt;N99,1,0),0)))</f>
        <v>47</v>
      </c>
      <c r="AJ99">
        <f t="array" ref="AJ99">IF(ISERROR(O99),"",SUM(IF(ISNUMBER(O$9:O$200),IF(O$9:O$200&gt;O99,1,0),0)))</f>
        <v>51</v>
      </c>
      <c r="AK99">
        <f t="array" ref="AK99">IF(ISERROR(P99),"",SUM(IF(ISNUMBER(P$9:P$200),IF(P$9:P$200&gt;P99,1,0),0)))</f>
        <v>56</v>
      </c>
      <c r="AQ99" s="7">
        <f>R99</f>
        <v>0.62512829218372423</v>
      </c>
      <c r="AR99" s="7">
        <v>0.28061080472555194</v>
      </c>
    </row>
    <row r="100" spans="1:44">
      <c r="A100" s="9" t="s">
        <v>220</v>
      </c>
      <c r="B100" s="12" t="s">
        <v>219</v>
      </c>
      <c r="C100" s="7">
        <v>0.39062922513550014</v>
      </c>
      <c r="D100" s="7">
        <v>0.30692932728516353</v>
      </c>
      <c r="E100" s="7">
        <v>0.94629079958438544</v>
      </c>
      <c r="F100" s="7">
        <v>0.73328669269486324</v>
      </c>
      <c r="G100" s="7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s="7" t="e">
        <v>#N/A</v>
      </c>
      <c r="M100" s="7" t="e">
        <v>#N/A</v>
      </c>
      <c r="N100" s="7" t="e">
        <v>#N/A</v>
      </c>
      <c r="O100" s="7">
        <v>0.25773572550458934</v>
      </c>
      <c r="P100" s="7">
        <v>0.24515418466462569</v>
      </c>
      <c r="Q100" s="157">
        <v>1</v>
      </c>
      <c r="R100" s="7" t="e">
        <v>#N/A</v>
      </c>
      <c r="S100" s="7"/>
      <c r="T100" s="7"/>
      <c r="X100">
        <f t="array" ref="X100">IF(ISERROR(C100),"",SUM(IF(ISNUMBER(C$9:C$200),IF(C$9:C$200&gt;C100,1,0),0)))</f>
        <v>137</v>
      </c>
      <c r="Y100">
        <f t="array" ref="Y100">IF(ISERROR(D100),"",SUM(IF(ISNUMBER(D$9:D$200),IF(D$9:D$200&gt;D100,1,0),0)))</f>
        <v>146</v>
      </c>
      <c r="Z100">
        <f t="array" ref="Z100">IF(ISERROR(E100),"",SUM(IF(ISNUMBER(E$9:E$200),IF(E$9:E$200&gt;E100,1,0),0)))</f>
        <v>94</v>
      </c>
      <c r="AA100">
        <f t="array" ref="AA100">IF(ISERROR(F100),"",SUM(IF(ISNUMBER(F$9:F$200),IF(F$9:F$200&gt;F100,1,0),0)))</f>
        <v>46</v>
      </c>
      <c r="AB100" t="str">
        <f t="array" ref="AB100">IF(ISERROR(G100),"",SUM(IF(ISNUMBER(G$9:G$200),IF(G$9:G$200&gt;G100,1,0),0)))</f>
        <v/>
      </c>
      <c r="AC100" t="str">
        <f t="array" ref="AC100">IF(ISERROR(H100),"",SUM(IF(ISNUMBER(H$9:H$200),IF(H$9:H$200&gt;H100,1,0),0)))</f>
        <v/>
      </c>
      <c r="AD100" t="str">
        <f t="array" ref="AD100">IF(ISERROR(I100),"",SUM(IF(ISNUMBER(I$9:I$200),IF(I$9:I$200&gt;I100,1,0),0)))</f>
        <v/>
      </c>
      <c r="AE100" t="str">
        <f t="array" ref="AE100">IF(ISERROR(J100),"",SUM(IF(ISNUMBER(J$9:J$200),IF(J$9:J$200&gt;J100,1,0),0)))</f>
        <v/>
      </c>
      <c r="AF100" t="str">
        <f t="array" ref="AF100">IF(ISERROR(K100),"",SUM(IF(ISNUMBER(K$9:K$200),IF(K$9:K$200&gt;K100,1,0),0)))</f>
        <v/>
      </c>
      <c r="AG100" t="str">
        <f t="array" ref="AG100">IF(ISERROR(L100),"",SUM(IF(ISNUMBER(L$9:L$200),IF(L$9:L$200&gt;L100,1,0),0)))</f>
        <v/>
      </c>
      <c r="AH100" t="str">
        <f t="array" ref="AH100">IF(ISERROR(M100),"",SUM(IF(ISNUMBER(M$9:M$200),IF(M$9:M$200&gt;M100,1,0),0)))</f>
        <v/>
      </c>
      <c r="AI100" t="str">
        <f t="array" ref="AI100">IF(ISERROR(N100),"",SUM(IF(ISNUMBER(N$9:N$200),IF(N$9:N$200&gt;N100,1,0),0)))</f>
        <v/>
      </c>
      <c r="AJ100">
        <f t="array" ref="AJ100">IF(ISERROR(O100),"",SUM(IF(ISNUMBER(O$9:O$200),IF(O$9:O$200&gt;O100,1,0),0)))</f>
        <v>174</v>
      </c>
      <c r="AK100">
        <f t="array" ref="AK100">IF(ISERROR(P100),"",SUM(IF(ISNUMBER(P$9:P$200),IF(P$9:P$200&gt;P100,1,0),0)))</f>
        <v>176</v>
      </c>
      <c r="AQ100" s="7" t="e">
        <f>R100</f>
        <v>#N/A</v>
      </c>
      <c r="AR100" s="7">
        <v>0.29863832170112609</v>
      </c>
    </row>
    <row r="101" spans="1:44">
      <c r="A101" s="9" t="s">
        <v>433</v>
      </c>
      <c r="B101" s="12" t="s">
        <v>221</v>
      </c>
      <c r="C101" s="7">
        <v>0.49917703778199174</v>
      </c>
      <c r="D101" s="7">
        <v>0.15448326308603999</v>
      </c>
      <c r="E101" s="7">
        <v>0.57432606750744308</v>
      </c>
      <c r="F101" s="7">
        <v>0.19856719982929527</v>
      </c>
      <c r="G101" s="7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s="7" t="e">
        <v>#N/A</v>
      </c>
      <c r="M101" s="7" t="e">
        <v>#N/A</v>
      </c>
      <c r="N101" s="7" t="e">
        <v>#N/A</v>
      </c>
      <c r="O101" s="7">
        <v>0.27359359950586593</v>
      </c>
      <c r="P101" s="7">
        <v>0.31398807301632403</v>
      </c>
      <c r="Q101" s="157">
        <v>1</v>
      </c>
      <c r="R101" s="7" t="e">
        <v>#N/A</v>
      </c>
      <c r="S101" s="7"/>
      <c r="T101" s="7"/>
      <c r="X101">
        <f t="array" ref="X101">IF(ISERROR(C101),"",SUM(IF(ISNUMBER(C$9:C$200),IF(C$9:C$200&gt;C101,1,0),0)))</f>
        <v>102</v>
      </c>
      <c r="Y101">
        <f t="array" ref="Y101">IF(ISERROR(D101),"",SUM(IF(ISNUMBER(D$9:D$200),IF(D$9:D$200&gt;D101,1,0),0)))</f>
        <v>181</v>
      </c>
      <c r="Z101">
        <f t="array" ref="Z101">IF(ISERROR(E101),"",SUM(IF(ISNUMBER(E$9:E$200),IF(E$9:E$200&gt;E101,1,0),0)))</f>
        <v>133</v>
      </c>
      <c r="AA101">
        <f t="array" ref="AA101">IF(ISERROR(F101),"",SUM(IF(ISNUMBER(F$9:F$200),IF(F$9:F$200&gt;F101,1,0),0)))</f>
        <v>107</v>
      </c>
      <c r="AB101" t="str">
        <f t="array" ref="AB101">IF(ISERROR(G101),"",SUM(IF(ISNUMBER(G$9:G$200),IF(G$9:G$200&gt;G101,1,0),0)))</f>
        <v/>
      </c>
      <c r="AC101" t="str">
        <f t="array" ref="AC101">IF(ISERROR(H101),"",SUM(IF(ISNUMBER(H$9:H$200),IF(H$9:H$200&gt;H101,1,0),0)))</f>
        <v/>
      </c>
      <c r="AD101" t="str">
        <f t="array" ref="AD101">IF(ISERROR(I101),"",SUM(IF(ISNUMBER(I$9:I$200),IF(I$9:I$200&gt;I101,1,0),0)))</f>
        <v/>
      </c>
      <c r="AE101" t="str">
        <f t="array" ref="AE101">IF(ISERROR(J101),"",SUM(IF(ISNUMBER(J$9:J$200),IF(J$9:J$200&gt;J101,1,0),0)))</f>
        <v/>
      </c>
      <c r="AF101" t="str">
        <f t="array" ref="AF101">IF(ISERROR(K101),"",SUM(IF(ISNUMBER(K$9:K$200),IF(K$9:K$200&gt;K101,1,0),0)))</f>
        <v/>
      </c>
      <c r="AG101" t="str">
        <f t="array" ref="AG101">IF(ISERROR(L101),"",SUM(IF(ISNUMBER(L$9:L$200),IF(L$9:L$200&gt;L101,1,0),0)))</f>
        <v/>
      </c>
      <c r="AH101" t="str">
        <f t="array" ref="AH101">IF(ISERROR(M101),"",SUM(IF(ISNUMBER(M$9:M$200),IF(M$9:M$200&gt;M101,1,0),0)))</f>
        <v/>
      </c>
      <c r="AI101" t="str">
        <f t="array" ref="AI101">IF(ISERROR(N101),"",SUM(IF(ISNUMBER(N$9:N$200),IF(N$9:N$200&gt;N101,1,0),0)))</f>
        <v/>
      </c>
      <c r="AJ101">
        <f t="array" ref="AJ101">IF(ISERROR(O101),"",SUM(IF(ISNUMBER(O$9:O$200),IF(O$9:O$200&gt;O101,1,0),0)))</f>
        <v>169</v>
      </c>
      <c r="AK101">
        <f t="array" ref="AK101">IF(ISERROR(P101),"",SUM(IF(ISNUMBER(P$9:P$200),IF(P$9:P$200&gt;P101,1,0),0)))</f>
        <v>152</v>
      </c>
      <c r="AQ101" s="7" t="e">
        <f>R101</f>
        <v>#N/A</v>
      </c>
      <c r="AR101" s="7">
        <v>0.446477517915429</v>
      </c>
    </row>
    <row r="102" spans="1:44">
      <c r="A102" s="9" t="s">
        <v>223</v>
      </c>
      <c r="B102" s="12" t="s">
        <v>222</v>
      </c>
      <c r="C102" s="7">
        <v>0.58901958973414226</v>
      </c>
      <c r="D102" s="7">
        <v>0.66000643106786738</v>
      </c>
      <c r="E102" s="7">
        <v>1</v>
      </c>
      <c r="F102" s="7">
        <v>1</v>
      </c>
      <c r="G102" s="7">
        <v>0.72900000000000009</v>
      </c>
      <c r="H102">
        <v>0.5</v>
      </c>
      <c r="I102">
        <v>0.82700000000000007</v>
      </c>
      <c r="J102">
        <v>0.57399999999999995</v>
      </c>
      <c r="K102">
        <v>0.8</v>
      </c>
      <c r="L102" s="7">
        <v>0.59099999999999997</v>
      </c>
      <c r="M102" s="7">
        <v>0.67</v>
      </c>
      <c r="N102" s="7">
        <v>0.875</v>
      </c>
      <c r="O102" s="7">
        <v>0.55972747915897503</v>
      </c>
      <c r="P102" s="7">
        <v>0.66487291376826763</v>
      </c>
      <c r="Q102" s="157">
        <v>3</v>
      </c>
      <c r="R102" s="7">
        <v>0.71098514137292523</v>
      </c>
      <c r="S102" s="7"/>
      <c r="T102" s="7"/>
      <c r="X102">
        <f t="array" ref="X102">IF(ISERROR(C102),"",SUM(IF(ISNUMBER(C$9:C$200),IF(C$9:C$200&gt;C102,1,0),0)))</f>
        <v>70</v>
      </c>
      <c r="Y102">
        <f t="array" ref="Y102">IF(ISERROR(D102),"",SUM(IF(ISNUMBER(D$9:D$200),IF(D$9:D$200&gt;D102,1,0),0)))</f>
        <v>52</v>
      </c>
      <c r="Z102">
        <f t="array" ref="Z102">IF(ISERROR(E102),"",SUM(IF(ISNUMBER(E$9:E$200),IF(E$9:E$200&gt;E102,1,0),0)))</f>
        <v>0</v>
      </c>
      <c r="AA102">
        <f t="array" ref="AA102">IF(ISERROR(F102),"",SUM(IF(ISNUMBER(F$9:F$200),IF(F$9:F$200&gt;F102,1,0),0)))</f>
        <v>0</v>
      </c>
      <c r="AB102">
        <f t="array" ref="AB102">IF(ISERROR(G102),"",SUM(IF(ISNUMBER(G$9:G$200),IF(G$9:G$200&gt;G102,1,0),0)))</f>
        <v>52</v>
      </c>
      <c r="AC102">
        <f t="array" ref="AC102">IF(ISERROR(H102),"",SUM(IF(ISNUMBER(H$9:H$200),IF(H$9:H$200&gt;H102,1,0),0)))</f>
        <v>56</v>
      </c>
      <c r="AD102">
        <f t="array" ref="AD102">IF(ISERROR(I102),"",SUM(IF(ISNUMBER(I$9:I$200),IF(I$9:I$200&gt;I102,1,0),0)))</f>
        <v>42</v>
      </c>
      <c r="AE102">
        <f t="array" ref="AE102">IF(ISERROR(J102),"",SUM(IF(ISNUMBER(J$9:J$200),IF(J$9:J$200&gt;J102,1,0),0)))</f>
        <v>92</v>
      </c>
      <c r="AF102">
        <f t="array" ref="AF102">IF(ISERROR(K102),"",SUM(IF(ISNUMBER(K$9:K$200),IF(K$9:K$200&gt;K102,1,0),0)))</f>
        <v>9</v>
      </c>
      <c r="AG102">
        <f t="array" ref="AG102">IF(ISERROR(L102),"",SUM(IF(ISNUMBER(L$9:L$200),IF(L$9:L$200&gt;L102,1,0),0)))</f>
        <v>81</v>
      </c>
      <c r="AH102">
        <f t="array" ref="AH102">IF(ISERROR(M102),"",SUM(IF(ISNUMBER(M$9:M$200),IF(M$9:M$200&gt;M102,1,0),0)))</f>
        <v>105</v>
      </c>
      <c r="AI102">
        <f t="array" ref="AI102">IF(ISERROR(N102),"",SUM(IF(ISNUMBER(N$9:N$200),IF(N$9:N$200&gt;N102,1,0),0)))</f>
        <v>10</v>
      </c>
      <c r="AJ102">
        <f t="array" ref="AJ102">IF(ISERROR(O102),"",SUM(IF(ISNUMBER(O$9:O$200),IF(O$9:O$200&gt;O102,1,0),0)))</f>
        <v>56</v>
      </c>
      <c r="AK102">
        <f t="array" ref="AK102">IF(ISERROR(P102),"",SUM(IF(ISNUMBER(P$9:P$200),IF(P$9:P$200&gt;P102,1,0),0)))</f>
        <v>41</v>
      </c>
      <c r="AQ102" s="7">
        <f>R102</f>
        <v>0.71098514137292523</v>
      </c>
      <c r="AR102" s="7">
        <v>0.25933768298530402</v>
      </c>
    </row>
    <row r="103" spans="1:44">
      <c r="A103" s="9" t="s">
        <v>225</v>
      </c>
      <c r="B103" s="12" t="s">
        <v>224</v>
      </c>
      <c r="C103" s="7">
        <v>0.19568823100373853</v>
      </c>
      <c r="D103" s="7">
        <v>0.43247912711396558</v>
      </c>
      <c r="E103" s="7">
        <v>0.4054669399749749</v>
      </c>
      <c r="F103" s="7">
        <v>0.75776923697515941</v>
      </c>
      <c r="G103" s="7">
        <v>0.56600000000000006</v>
      </c>
      <c r="H103">
        <v>0.6</v>
      </c>
      <c r="I103">
        <v>0.91599999999999993</v>
      </c>
      <c r="J103">
        <v>0.628</v>
      </c>
      <c r="K103">
        <v>0.55000000000000004</v>
      </c>
      <c r="L103" s="7">
        <v>0.56999999999999995</v>
      </c>
      <c r="M103" s="7">
        <v>0.71400000000000008</v>
      </c>
      <c r="N103" s="7">
        <v>0.80500000000000005</v>
      </c>
      <c r="O103" s="7">
        <v>0.34211364632139396</v>
      </c>
      <c r="P103" s="7">
        <v>0.37401621190661416</v>
      </c>
      <c r="Q103" s="157">
        <v>3</v>
      </c>
      <c r="R103" s="7">
        <v>0.53186089233083589</v>
      </c>
      <c r="S103" s="7"/>
      <c r="T103" s="7"/>
      <c r="X103">
        <f t="array" ref="X103">IF(ISERROR(C103),"",SUM(IF(ISNUMBER(C$9:C$200),IF(C$9:C$200&gt;C103,1,0),0)))</f>
        <v>173</v>
      </c>
      <c r="Y103">
        <f t="array" ref="Y103">IF(ISERROR(D103),"",SUM(IF(ISNUMBER(D$9:D$200),IF(D$9:D$200&gt;D103,1,0),0)))</f>
        <v>117</v>
      </c>
      <c r="Z103">
        <f t="array" ref="Z103">IF(ISERROR(E103),"",SUM(IF(ISNUMBER(E$9:E$200),IF(E$9:E$200&gt;E103,1,0),0)))</f>
        <v>151</v>
      </c>
      <c r="AA103">
        <f t="array" ref="AA103">IF(ISERROR(F103),"",SUM(IF(ISNUMBER(F$9:F$200),IF(F$9:F$200&gt;F103,1,0),0)))</f>
        <v>44</v>
      </c>
      <c r="AB103">
        <f t="array" ref="AB103">IF(ISERROR(G103),"",SUM(IF(ISNUMBER(G$9:G$200),IF(G$9:G$200&gt;G103,1,0),0)))</f>
        <v>105</v>
      </c>
      <c r="AC103">
        <f t="array" ref="AC103">IF(ISERROR(H103),"",SUM(IF(ISNUMBER(H$9:H$200),IF(H$9:H$200&gt;H103,1,0),0)))</f>
        <v>28</v>
      </c>
      <c r="AD103">
        <f t="array" ref="AD103">IF(ISERROR(I103),"",SUM(IF(ISNUMBER(I$9:I$200),IF(I$9:I$200&gt;I103,1,0),0)))</f>
        <v>10</v>
      </c>
      <c r="AE103">
        <f t="array" ref="AE103">IF(ISERROR(J103),"",SUM(IF(ISNUMBER(J$9:J$200),IF(J$9:J$200&gt;J103,1,0),0)))</f>
        <v>81</v>
      </c>
      <c r="AF103">
        <f t="array" ref="AF103">IF(ISERROR(K103),"",SUM(IF(ISNUMBER(K$9:K$200),IF(K$9:K$200&gt;K103,1,0),0)))</f>
        <v>56</v>
      </c>
      <c r="AG103">
        <f t="array" ref="AG103">IF(ISERROR(L103),"",SUM(IF(ISNUMBER(L$9:L$200),IF(L$9:L$200&gt;L103,1,0),0)))</f>
        <v>90</v>
      </c>
      <c r="AH103">
        <f t="array" ref="AH103">IF(ISERROR(M103),"",SUM(IF(ISNUMBER(M$9:M$200),IF(M$9:M$200&gt;M103,1,0),0)))</f>
        <v>76</v>
      </c>
      <c r="AI103">
        <f t="array" ref="AI103">IF(ISERROR(N103),"",SUM(IF(ISNUMBER(N$9:N$200),IF(N$9:N$200&gt;N103,1,0),0)))</f>
        <v>58</v>
      </c>
      <c r="AJ103">
        <f t="array" ref="AJ103">IF(ISERROR(O103),"",SUM(IF(ISNUMBER(O$9:O$200),IF(O$9:O$200&gt;O103,1,0),0)))</f>
        <v>142</v>
      </c>
      <c r="AK103">
        <f t="array" ref="AK103">IF(ISERROR(P103),"",SUM(IF(ISNUMBER(P$9:P$200),IF(P$9:P$200&gt;P103,1,0),0)))</f>
        <v>125</v>
      </c>
      <c r="AQ103" s="7">
        <f>R103</f>
        <v>0.53186089233083589</v>
      </c>
      <c r="AR103" s="7">
        <v>0.28858412843566777</v>
      </c>
    </row>
    <row r="104" spans="1:44">
      <c r="A104" s="9" t="s">
        <v>227</v>
      </c>
      <c r="B104" s="12" t="s">
        <v>226</v>
      </c>
      <c r="C104" s="7">
        <v>0.57182024548448762</v>
      </c>
      <c r="D104" s="7">
        <v>0.47261630261104981</v>
      </c>
      <c r="E104" s="7">
        <v>0.35888628858930977</v>
      </c>
      <c r="F104" s="7">
        <v>5.6032714192941785E-2</v>
      </c>
      <c r="G104" s="7">
        <v>0.62</v>
      </c>
      <c r="H104">
        <v>0.4</v>
      </c>
      <c r="I104">
        <v>0.52</v>
      </c>
      <c r="J104">
        <v>0.3</v>
      </c>
      <c r="K104">
        <v>0.25</v>
      </c>
      <c r="L104" s="7">
        <v>0.66099999999999992</v>
      </c>
      <c r="M104" s="7">
        <v>0.70299999999999996</v>
      </c>
      <c r="N104" s="7">
        <v>0.63500000000000001</v>
      </c>
      <c r="O104" s="7">
        <v>0.5283688015570861</v>
      </c>
      <c r="P104" s="7">
        <v>0.44814753888511277</v>
      </c>
      <c r="Q104" s="157">
        <v>2</v>
      </c>
      <c r="R104" s="7">
        <v>0.45443167470253343</v>
      </c>
      <c r="S104" s="7"/>
      <c r="T104" s="7"/>
      <c r="X104">
        <f t="array" ref="X104">IF(ISERROR(C104),"",SUM(IF(ISNUMBER(C$9:C$200),IF(C$9:C$200&gt;C104,1,0),0)))</f>
        <v>76</v>
      </c>
      <c r="Y104">
        <f t="array" ref="Y104">IF(ISERROR(D104),"",SUM(IF(ISNUMBER(D$9:D$200),IF(D$9:D$200&gt;D104,1,0),0)))</f>
        <v>100</v>
      </c>
      <c r="Z104">
        <f t="array" ref="Z104">IF(ISERROR(E104),"",SUM(IF(ISNUMBER(E$9:E$200),IF(E$9:E$200&gt;E104,1,0),0)))</f>
        <v>156</v>
      </c>
      <c r="AA104">
        <f t="array" ref="AA104">IF(ISERROR(F104),"",SUM(IF(ISNUMBER(F$9:F$200),IF(F$9:F$200&gt;F104,1,0),0)))</f>
        <v>150</v>
      </c>
      <c r="AB104">
        <f t="array" ref="AB104">IF(ISERROR(G104),"",SUM(IF(ISNUMBER(G$9:G$200),IF(G$9:G$200&gt;G104,1,0),0)))</f>
        <v>92</v>
      </c>
      <c r="AC104">
        <f t="array" ref="AC104">IF(ISERROR(H104),"",SUM(IF(ISNUMBER(H$9:H$200),IF(H$9:H$200&gt;H104,1,0),0)))</f>
        <v>81</v>
      </c>
      <c r="AD104">
        <f t="array" ref="AD104">IF(ISERROR(I104),"",SUM(IF(ISNUMBER(I$9:I$200),IF(I$9:I$200&gt;I104,1,0),0)))</f>
        <v>132</v>
      </c>
      <c r="AE104">
        <f t="array" ref="AE104">IF(ISERROR(J104),"",SUM(IF(ISNUMBER(J$9:J$200),IF(J$9:J$200&gt;J104,1,0),0)))</f>
        <v>128</v>
      </c>
      <c r="AF104">
        <f t="array" ref="AF104">IF(ISERROR(K104),"",SUM(IF(ISNUMBER(K$9:K$200),IF(K$9:K$200&gt;K104,1,0),0)))</f>
        <v>112</v>
      </c>
      <c r="AG104">
        <f t="array" ref="AG104">IF(ISERROR(L104),"",SUM(IF(ISNUMBER(L$9:L$200),IF(L$9:L$200&gt;L104,1,0),0)))</f>
        <v>59</v>
      </c>
      <c r="AH104">
        <f t="array" ref="AH104">IF(ISERROR(M104),"",SUM(IF(ISNUMBER(M$9:M$200),IF(M$9:M$200&gt;M104,1,0),0)))</f>
        <v>90</v>
      </c>
      <c r="AI104">
        <f t="array" ref="AI104">IF(ISERROR(N104),"",SUM(IF(ISNUMBER(N$9:N$200),IF(N$9:N$200&gt;N104,1,0),0)))</f>
        <v>112</v>
      </c>
      <c r="AJ104">
        <f t="array" ref="AJ104">IF(ISERROR(O104),"",SUM(IF(ISNUMBER(O$9:O$200),IF(O$9:O$200&gt;O104,1,0),0)))</f>
        <v>63</v>
      </c>
      <c r="AK104">
        <f t="array" ref="AK104">IF(ISERROR(P104),"",SUM(IF(ISNUMBER(P$9:P$200),IF(P$9:P$200&gt;P104,1,0),0)))</f>
        <v>95</v>
      </c>
      <c r="AQ104" s="7">
        <f>R104</f>
        <v>0.45443167470253343</v>
      </c>
      <c r="AR104" s="7">
        <v>0.50940836388185573</v>
      </c>
    </row>
    <row r="105" spans="1:44">
      <c r="A105" s="10" t="s">
        <v>229</v>
      </c>
      <c r="B105" s="13" t="s">
        <v>228</v>
      </c>
      <c r="C105" s="7">
        <v>0.29936149895263442</v>
      </c>
      <c r="D105" s="7">
        <v>0.43517662095093856</v>
      </c>
      <c r="E105" s="7">
        <v>0.23891684656277484</v>
      </c>
      <c r="F105" s="7">
        <v>0.29808171317527338</v>
      </c>
      <c r="G105" s="7">
        <v>0.52800000000000002</v>
      </c>
      <c r="H105">
        <v>0.2</v>
      </c>
      <c r="I105">
        <v>0.67799999999999994</v>
      </c>
      <c r="J105">
        <v>0.82299999999999995</v>
      </c>
      <c r="K105">
        <v>0.2</v>
      </c>
      <c r="L105" s="7">
        <v>0.51300000000000001</v>
      </c>
      <c r="M105" s="7">
        <v>0.65400000000000003</v>
      </c>
      <c r="N105" s="7">
        <v>0.53799999999999992</v>
      </c>
      <c r="O105" s="7">
        <v>0.38976454677119154</v>
      </c>
      <c r="P105" s="7">
        <v>0.28371055282547025</v>
      </c>
      <c r="Q105" s="157">
        <v>1</v>
      </c>
      <c r="R105" s="7">
        <v>0.41496443559568952</v>
      </c>
      <c r="S105" s="7"/>
      <c r="T105" s="7"/>
      <c r="X105">
        <f t="array" ref="X105">IF(ISERROR(C105),"",SUM(IF(ISNUMBER(C$9:C$200),IF(C$9:C$200&gt;C105,1,0),0)))</f>
        <v>157</v>
      </c>
      <c r="Y105">
        <f t="array" ref="Y105">IF(ISERROR(D105),"",SUM(IF(ISNUMBER(D$9:D$200),IF(D$9:D$200&gt;D105,1,0),0)))</f>
        <v>114</v>
      </c>
      <c r="Z105">
        <f t="array" ref="Z105">IF(ISERROR(E105),"",SUM(IF(ISNUMBER(E$9:E$200),IF(E$9:E$200&gt;E105,1,0),0)))</f>
        <v>167</v>
      </c>
      <c r="AA105">
        <f t="array" ref="AA105">IF(ISERROR(F105),"",SUM(IF(ISNUMBER(F$9:F$200),IF(F$9:F$200&gt;F105,1,0),0)))</f>
        <v>89</v>
      </c>
      <c r="AB105">
        <f t="array" ref="AB105">IF(ISERROR(G105),"",SUM(IF(ISNUMBER(G$9:G$200),IF(G$9:G$200&gt;G105,1,0),0)))</f>
        <v>111</v>
      </c>
      <c r="AC105">
        <f t="array" ref="AC105">IF(ISERROR(H105),"",SUM(IF(ISNUMBER(H$9:H$200),IF(H$9:H$200&gt;H105,1,0),0)))</f>
        <v>128</v>
      </c>
      <c r="AD105">
        <f t="array" ref="AD105">IF(ISERROR(I105),"",SUM(IF(ISNUMBER(I$9:I$200),IF(I$9:I$200&gt;I105,1,0),0)))</f>
        <v>100</v>
      </c>
      <c r="AE105">
        <f t="array" ref="AE105">IF(ISERROR(J105),"",SUM(IF(ISNUMBER(J$9:J$200),IF(J$9:J$200&gt;J105,1,0),0)))</f>
        <v>33</v>
      </c>
      <c r="AF105">
        <f t="array" ref="AF105">IF(ISERROR(K105),"",SUM(IF(ISNUMBER(K$9:K$200),IF(K$9:K$200&gt;K105,1,0),0)))</f>
        <v>121</v>
      </c>
      <c r="AG105">
        <f t="array" ref="AG105">IF(ISERROR(L105),"",SUM(IF(ISNUMBER(L$9:L$200),IF(L$9:L$200&gt;L105,1,0),0)))</f>
        <v>107</v>
      </c>
      <c r="AH105">
        <f t="array" ref="AH105">IF(ISERROR(M105),"",SUM(IF(ISNUMBER(M$9:M$200),IF(M$9:M$200&gt;M105,1,0),0)))</f>
        <v>115</v>
      </c>
      <c r="AI105">
        <f t="array" ref="AI105">IF(ISERROR(N105),"",SUM(IF(ISNUMBER(N$9:N$200),IF(N$9:N$200&gt;N105,1,0),0)))</f>
        <v>133</v>
      </c>
      <c r="AJ105">
        <f t="array" ref="AJ105">IF(ISERROR(O105),"",SUM(IF(ISNUMBER(O$9:O$200),IF(O$9:O$200&gt;O105,1,0),0)))</f>
        <v>121</v>
      </c>
      <c r="AK105">
        <f t="array" ref="AK105">IF(ISERROR(P105),"",SUM(IF(ISNUMBER(P$9:P$200),IF(P$9:P$200&gt;P105,1,0),0)))</f>
        <v>161</v>
      </c>
      <c r="AQ105" s="7">
        <f>R105</f>
        <v>0.41496443559568952</v>
      </c>
      <c r="AR105" s="7">
        <v>0.53582521626876622</v>
      </c>
    </row>
    <row r="106" spans="1:44">
      <c r="A106" s="10" t="s">
        <v>434</v>
      </c>
      <c r="B106" s="13" t="s">
        <v>230</v>
      </c>
      <c r="C106" s="7">
        <v>0.62529634550518076</v>
      </c>
      <c r="D106" s="7">
        <v>0.11835268445037742</v>
      </c>
      <c r="E106" s="7">
        <v>0.87471426827529042</v>
      </c>
      <c r="F106" s="7">
        <v>0.90781375465095304</v>
      </c>
      <c r="G106" s="7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s="7" t="e">
        <v>#N/A</v>
      </c>
      <c r="M106" s="7" t="e">
        <v>#N/A</v>
      </c>
      <c r="N106" s="7" t="e">
        <v>#N/A</v>
      </c>
      <c r="O106" s="7">
        <v>0.283098430374846</v>
      </c>
      <c r="P106" s="7">
        <v>0.35103325860633189</v>
      </c>
      <c r="Q106" s="157">
        <v>3</v>
      </c>
      <c r="R106" s="7" t="e">
        <v>#N/A</v>
      </c>
      <c r="S106" s="7"/>
      <c r="T106" s="7"/>
      <c r="X106">
        <f t="array" ref="X106">IF(ISERROR(C106),"",SUM(IF(ISNUMBER(C$9:C$200),IF(C$9:C$200&gt;C106,1,0),0)))</f>
        <v>56</v>
      </c>
      <c r="Y106">
        <f t="array" ref="Y106">IF(ISERROR(D106),"",SUM(IF(ISNUMBER(D$9:D$200),IF(D$9:D$200&gt;D106,1,0),0)))</f>
        <v>185</v>
      </c>
      <c r="Z106">
        <f t="array" ref="Z106">IF(ISERROR(E106),"",SUM(IF(ISNUMBER(E$9:E$200),IF(E$9:E$200&gt;E106,1,0),0)))</f>
        <v>101</v>
      </c>
      <c r="AA106">
        <f t="array" ref="AA106">IF(ISERROR(F106),"",SUM(IF(ISNUMBER(F$9:F$200),IF(F$9:F$200&gt;F106,1,0),0)))</f>
        <v>28</v>
      </c>
      <c r="AB106" t="str">
        <f t="array" ref="AB106">IF(ISERROR(G106),"",SUM(IF(ISNUMBER(G$9:G$200),IF(G$9:G$200&gt;G106,1,0),0)))</f>
        <v/>
      </c>
      <c r="AC106" t="str">
        <f t="array" ref="AC106">IF(ISERROR(H106),"",SUM(IF(ISNUMBER(H$9:H$200),IF(H$9:H$200&gt;H106,1,0),0)))</f>
        <v/>
      </c>
      <c r="AD106" t="str">
        <f t="array" ref="AD106">IF(ISERROR(I106),"",SUM(IF(ISNUMBER(I$9:I$200),IF(I$9:I$200&gt;I106,1,0),0)))</f>
        <v/>
      </c>
      <c r="AE106" t="str">
        <f t="array" ref="AE106">IF(ISERROR(J106),"",SUM(IF(ISNUMBER(J$9:J$200),IF(J$9:J$200&gt;J106,1,0),0)))</f>
        <v/>
      </c>
      <c r="AF106" t="str">
        <f t="array" ref="AF106">IF(ISERROR(K106),"",SUM(IF(ISNUMBER(K$9:K$200),IF(K$9:K$200&gt;K106,1,0),0)))</f>
        <v/>
      </c>
      <c r="AG106" t="str">
        <f t="array" ref="AG106">IF(ISERROR(L106),"",SUM(IF(ISNUMBER(L$9:L$200),IF(L$9:L$200&gt;L106,1,0),0)))</f>
        <v/>
      </c>
      <c r="AH106" t="str">
        <f t="array" ref="AH106">IF(ISERROR(M106),"",SUM(IF(ISNUMBER(M$9:M$200),IF(M$9:M$200&gt;M106,1,0),0)))</f>
        <v/>
      </c>
      <c r="AI106" t="str">
        <f t="array" ref="AI106">IF(ISERROR(N106),"",SUM(IF(ISNUMBER(N$9:N$200),IF(N$9:N$200&gt;N106,1,0),0)))</f>
        <v/>
      </c>
      <c r="AJ106">
        <f t="array" ref="AJ106">IF(ISERROR(O106),"",SUM(IF(ISNUMBER(O$9:O$200),IF(O$9:O$200&gt;O106,1,0),0)))</f>
        <v>160</v>
      </c>
      <c r="AK106">
        <f t="array" ref="AK106">IF(ISERROR(P106),"",SUM(IF(ISNUMBER(P$9:P$200),IF(P$9:P$200&gt;P106,1,0),0)))</f>
        <v>139</v>
      </c>
      <c r="AQ106" s="7" t="e">
        <f>R106</f>
        <v>#N/A</v>
      </c>
      <c r="AR106" s="7">
        <v>0.32696068494244973</v>
      </c>
    </row>
    <row r="107" spans="1:44">
      <c r="A107" s="10" t="s">
        <v>233</v>
      </c>
      <c r="B107" s="13" t="s">
        <v>232</v>
      </c>
      <c r="C107" s="7">
        <v>0.82247186124463256</v>
      </c>
      <c r="D107" s="7">
        <v>0.79459394193843325</v>
      </c>
      <c r="E107" s="7">
        <v>1</v>
      </c>
      <c r="F107" s="7">
        <v>0.54697254810120599</v>
      </c>
      <c r="G107" s="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s="7" t="e">
        <v>#N/A</v>
      </c>
      <c r="M107" s="7" t="e">
        <v>#N/A</v>
      </c>
      <c r="N107" s="7" t="e">
        <v>#N/A</v>
      </c>
      <c r="O107" s="7">
        <v>0.82508391098648237</v>
      </c>
      <c r="P107" s="7">
        <v>0.81895978370351052</v>
      </c>
      <c r="Q107" s="157">
        <v>4</v>
      </c>
      <c r="R107" s="7" t="e">
        <v>#N/A</v>
      </c>
      <c r="S107" s="7"/>
      <c r="T107" s="7"/>
      <c r="X107">
        <f t="array" ref="X107">IF(ISERROR(C107),"",SUM(IF(ISNUMBER(C$9:C$200),IF(C$9:C$200&gt;C107,1,0),0)))</f>
        <v>0</v>
      </c>
      <c r="Y107">
        <f t="array" ref="Y107">IF(ISERROR(D107),"",SUM(IF(ISNUMBER(D$9:D$200),IF(D$9:D$200&gt;D107,1,0),0)))</f>
        <v>9</v>
      </c>
      <c r="Z107">
        <f t="array" ref="Z107">IF(ISERROR(E107),"",SUM(IF(ISNUMBER(E$9:E$200),IF(E$9:E$200&gt;E107,1,0),0)))</f>
        <v>0</v>
      </c>
      <c r="AA107">
        <f t="array" ref="AA107">IF(ISERROR(F107),"",SUM(IF(ISNUMBER(F$9:F$200),IF(F$9:F$200&gt;F107,1,0),0)))</f>
        <v>61</v>
      </c>
      <c r="AB107" t="str">
        <f t="array" ref="AB107">IF(ISERROR(G107),"",SUM(IF(ISNUMBER(G$9:G$200),IF(G$9:G$200&gt;G107,1,0),0)))</f>
        <v/>
      </c>
      <c r="AC107" t="str">
        <f t="array" ref="AC107">IF(ISERROR(H107),"",SUM(IF(ISNUMBER(H$9:H$200),IF(H$9:H$200&gt;H107,1,0),0)))</f>
        <v/>
      </c>
      <c r="AD107" t="str">
        <f t="array" ref="AD107">IF(ISERROR(I107),"",SUM(IF(ISNUMBER(I$9:I$200),IF(I$9:I$200&gt;I107,1,0),0)))</f>
        <v/>
      </c>
      <c r="AE107" t="str">
        <f t="array" ref="AE107">IF(ISERROR(J107),"",SUM(IF(ISNUMBER(J$9:J$200),IF(J$9:J$200&gt;J107,1,0),0)))</f>
        <v/>
      </c>
      <c r="AF107" t="str">
        <f t="array" ref="AF107">IF(ISERROR(K107),"",SUM(IF(ISNUMBER(K$9:K$200),IF(K$9:K$200&gt;K107,1,0),0)))</f>
        <v/>
      </c>
      <c r="AG107" t="str">
        <f t="array" ref="AG107">IF(ISERROR(L107),"",SUM(IF(ISNUMBER(L$9:L$200),IF(L$9:L$200&gt;L107,1,0),0)))</f>
        <v/>
      </c>
      <c r="AH107" t="str">
        <f t="array" ref="AH107">IF(ISERROR(M107),"",SUM(IF(ISNUMBER(M$9:M$200),IF(M$9:M$200&gt;M107,1,0),0)))</f>
        <v/>
      </c>
      <c r="AI107" t="str">
        <f t="array" ref="AI107">IF(ISERROR(N107),"",SUM(IF(ISNUMBER(N$9:N$200),IF(N$9:N$200&gt;N107,1,0),0)))</f>
        <v/>
      </c>
      <c r="AJ107">
        <f t="array" ref="AJ107">IF(ISERROR(O107),"",SUM(IF(ISNUMBER(O$9:O$200),IF(O$9:O$200&gt;O107,1,0),0)))</f>
        <v>15</v>
      </c>
      <c r="AK107">
        <f t="array" ref="AK107">IF(ISERROR(P107),"",SUM(IF(ISNUMBER(P$9:P$200),IF(P$9:P$200&gt;P107,1,0),0)))</f>
        <v>16</v>
      </c>
      <c r="AQ107" s="7" t="e">
        <f>R107</f>
        <v>#N/A</v>
      </c>
      <c r="AR107" s="7">
        <v>0.25379748107625383</v>
      </c>
    </row>
    <row r="108" spans="1:44">
      <c r="A108" s="10" t="s">
        <v>235</v>
      </c>
      <c r="B108" s="13" t="s">
        <v>234</v>
      </c>
      <c r="C108" s="7">
        <v>0.63345082559140242</v>
      </c>
      <c r="D108" s="7">
        <v>0.67768812835489967</v>
      </c>
      <c r="E108" s="7">
        <v>1</v>
      </c>
      <c r="F108" s="7">
        <v>1</v>
      </c>
      <c r="G108" s="7">
        <v>0.82</v>
      </c>
      <c r="H108">
        <v>0.8</v>
      </c>
      <c r="I108">
        <v>0.84599999999999997</v>
      </c>
      <c r="J108">
        <v>0.63500000000000001</v>
      </c>
      <c r="K108">
        <v>0.75</v>
      </c>
      <c r="L108" s="7">
        <v>0.58499999999999996</v>
      </c>
      <c r="M108" s="7">
        <v>0.70799999999999996</v>
      </c>
      <c r="N108" s="7">
        <v>0.875</v>
      </c>
      <c r="O108" s="7">
        <v>0.54944057550807313</v>
      </c>
      <c r="P108" s="7">
        <v>0.64336142427102705</v>
      </c>
      <c r="Q108" s="157">
        <v>3</v>
      </c>
      <c r="R108" s="7">
        <v>0.73992549537254015</v>
      </c>
      <c r="S108" s="7"/>
      <c r="T108" s="7"/>
      <c r="X108">
        <f t="array" ref="X108">IF(ISERROR(C108),"",SUM(IF(ISNUMBER(C$9:C$200),IF(C$9:C$200&gt;C108,1,0),0)))</f>
        <v>52</v>
      </c>
      <c r="Y108">
        <f t="array" ref="Y108">IF(ISERROR(D108),"",SUM(IF(ISNUMBER(D$9:D$200),IF(D$9:D$200&gt;D108,1,0),0)))</f>
        <v>47</v>
      </c>
      <c r="Z108">
        <f t="array" ref="Z108">IF(ISERROR(E108),"",SUM(IF(ISNUMBER(E$9:E$200),IF(E$9:E$200&gt;E108,1,0),0)))</f>
        <v>0</v>
      </c>
      <c r="AA108">
        <f t="array" ref="AA108">IF(ISERROR(F108),"",SUM(IF(ISNUMBER(F$9:F$200),IF(F$9:F$200&gt;F108,1,0),0)))</f>
        <v>0</v>
      </c>
      <c r="AB108">
        <f t="array" ref="AB108">IF(ISERROR(G108),"",SUM(IF(ISNUMBER(G$9:G$200),IF(G$9:G$200&gt;G108,1,0),0)))</f>
        <v>27</v>
      </c>
      <c r="AC108">
        <f t="array" ref="AC108">IF(ISERROR(H108),"",SUM(IF(ISNUMBER(H$9:H$200),IF(H$9:H$200&gt;H108,1,0),0)))</f>
        <v>2</v>
      </c>
      <c r="AD108">
        <f t="array" ref="AD108">IF(ISERROR(I108),"",SUM(IF(ISNUMBER(I$9:I$200),IF(I$9:I$200&gt;I108,1,0),0)))</f>
        <v>30</v>
      </c>
      <c r="AE108">
        <f t="array" ref="AE108">IF(ISERROR(J108),"",SUM(IF(ISNUMBER(J$9:J$200),IF(J$9:J$200&gt;J108,1,0),0)))</f>
        <v>79</v>
      </c>
      <c r="AF108">
        <f t="array" ref="AF108">IF(ISERROR(K108),"",SUM(IF(ISNUMBER(K$9:K$200),IF(K$9:K$200&gt;K108,1,0),0)))</f>
        <v>17</v>
      </c>
      <c r="AG108">
        <f t="array" ref="AG108">IF(ISERROR(L108),"",SUM(IF(ISNUMBER(L$9:L$200),IF(L$9:L$200&gt;L108,1,0),0)))</f>
        <v>83</v>
      </c>
      <c r="AH108">
        <f t="array" ref="AH108">IF(ISERROR(M108),"",SUM(IF(ISNUMBER(M$9:M$200),IF(M$9:M$200&gt;M108,1,0),0)))</f>
        <v>84</v>
      </c>
      <c r="AI108">
        <f t="array" ref="AI108">IF(ISERROR(N108),"",SUM(IF(ISNUMBER(N$9:N$200),IF(N$9:N$200&gt;N108,1,0),0)))</f>
        <v>10</v>
      </c>
      <c r="AJ108">
        <f t="array" ref="AJ108">IF(ISERROR(O108),"",SUM(IF(ISNUMBER(O$9:O$200),IF(O$9:O$200&gt;O108,1,0),0)))</f>
        <v>60</v>
      </c>
      <c r="AK108">
        <f t="array" ref="AK108">IF(ISERROR(P108),"",SUM(IF(ISNUMBER(P$9:P$200),IF(P$9:P$200&gt;P108,1,0),0)))</f>
        <v>46</v>
      </c>
      <c r="AQ108" s="7">
        <f>R108</f>
        <v>0.73992549537254015</v>
      </c>
      <c r="AR108" s="7">
        <v>0.26223806122250082</v>
      </c>
    </row>
    <row r="109" spans="1:44">
      <c r="A109" s="10" t="s">
        <v>237</v>
      </c>
      <c r="B109" s="13" t="s">
        <v>236</v>
      </c>
      <c r="C109" s="7">
        <v>0.79160675468867203</v>
      </c>
      <c r="D109" s="7">
        <v>0.8129858514960695</v>
      </c>
      <c r="E109" s="7">
        <v>1</v>
      </c>
      <c r="F109" s="7">
        <v>0.15357260546001791</v>
      </c>
      <c r="G109" s="7">
        <v>0.75099999999999989</v>
      </c>
      <c r="H109">
        <v>0.8</v>
      </c>
      <c r="I109">
        <v>0.65900000000000003</v>
      </c>
      <c r="J109">
        <v>0.58499999999999996</v>
      </c>
      <c r="K109">
        <v>0.95</v>
      </c>
      <c r="L109" s="7">
        <v>0.40399999999999997</v>
      </c>
      <c r="M109" s="7">
        <v>0.78900000000000003</v>
      </c>
      <c r="N109" s="7">
        <v>0.875</v>
      </c>
      <c r="O109" s="7">
        <v>0.8897471941813947</v>
      </c>
      <c r="P109" s="7">
        <v>0.86257355502014155</v>
      </c>
      <c r="Q109" s="157">
        <v>5</v>
      </c>
      <c r="R109" s="7">
        <v>0.73010249608462963</v>
      </c>
      <c r="S109" s="7"/>
      <c r="T109" s="7"/>
      <c r="X109">
        <f t="array" ref="X109">IF(ISERROR(C109),"",SUM(IF(ISNUMBER(C$9:C$200),IF(C$9:C$200&gt;C109,1,0),0)))</f>
        <v>7</v>
      </c>
      <c r="Y109">
        <f t="array" ref="Y109">IF(ISERROR(D109),"",SUM(IF(ISNUMBER(D$9:D$200),IF(D$9:D$200&gt;D109,1,0),0)))</f>
        <v>5</v>
      </c>
      <c r="Z109">
        <f t="array" ref="Z109">IF(ISERROR(E109),"",SUM(IF(ISNUMBER(E$9:E$200),IF(E$9:E$200&gt;E109,1,0),0)))</f>
        <v>0</v>
      </c>
      <c r="AA109">
        <f t="array" ref="AA109">IF(ISERROR(F109),"",SUM(IF(ISNUMBER(F$9:F$200),IF(F$9:F$200&gt;F109,1,0),0)))</f>
        <v>118</v>
      </c>
      <c r="AB109">
        <f t="array" ref="AB109">IF(ISERROR(G109),"",SUM(IF(ISNUMBER(G$9:G$200),IF(G$9:G$200&gt;G109,1,0),0)))</f>
        <v>41</v>
      </c>
      <c r="AC109">
        <f t="array" ref="AC109">IF(ISERROR(H109),"",SUM(IF(ISNUMBER(H$9:H$200),IF(H$9:H$200&gt;H109,1,0),0)))</f>
        <v>2</v>
      </c>
      <c r="AD109">
        <f t="array" ref="AD109">IF(ISERROR(I109),"",SUM(IF(ISNUMBER(I$9:I$200),IF(I$9:I$200&gt;I109,1,0),0)))</f>
        <v>105</v>
      </c>
      <c r="AE109">
        <f t="array" ref="AE109">IF(ISERROR(J109),"",SUM(IF(ISNUMBER(J$9:J$200),IF(J$9:J$200&gt;J109,1,0),0)))</f>
        <v>89</v>
      </c>
      <c r="AF109">
        <f t="array" ref="AF109">IF(ISERROR(K109),"",SUM(IF(ISNUMBER(K$9:K$200),IF(K$9:K$200&gt;K109,1,0),0)))</f>
        <v>0</v>
      </c>
      <c r="AG109">
        <f t="array" ref="AG109">IF(ISERROR(L109),"",SUM(IF(ISNUMBER(L$9:L$200),IF(L$9:L$200&gt;L109,1,0),0)))</f>
        <v>131</v>
      </c>
      <c r="AH109">
        <f t="array" ref="AH109">IF(ISERROR(M109),"",SUM(IF(ISNUMBER(M$9:M$200),IF(M$9:M$200&gt;M109,1,0),0)))</f>
        <v>19</v>
      </c>
      <c r="AI109">
        <f t="array" ref="AI109">IF(ISERROR(N109),"",SUM(IF(ISNUMBER(N$9:N$200),IF(N$9:N$200&gt;N109,1,0),0)))</f>
        <v>10</v>
      </c>
      <c r="AJ109">
        <f t="array" ref="AJ109">IF(ISERROR(O109),"",SUM(IF(ISNUMBER(O$9:O$200),IF(O$9:O$200&gt;O109,1,0),0)))</f>
        <v>10</v>
      </c>
      <c r="AK109">
        <f t="array" ref="AK109">IF(ISERROR(P109),"",SUM(IF(ISNUMBER(P$9:P$200),IF(P$9:P$200&gt;P109,1,0),0)))</f>
        <v>5</v>
      </c>
      <c r="AQ109" s="7">
        <f>R109</f>
        <v>0.73010249608462963</v>
      </c>
      <c r="AR109" s="7">
        <v>0.1993341751462836</v>
      </c>
    </row>
    <row r="110" spans="1:44">
      <c r="A110" s="10" t="s">
        <v>239</v>
      </c>
      <c r="B110" s="13" t="s">
        <v>238</v>
      </c>
      <c r="C110" s="7">
        <v>0.3646638827941322</v>
      </c>
      <c r="D110" s="7">
        <v>0.3745417326903821</v>
      </c>
      <c r="E110" s="7">
        <v>0.34295264537511949</v>
      </c>
      <c r="F110" s="7">
        <v>5.1692232845703137E-2</v>
      </c>
      <c r="G110" s="7">
        <v>0.71900000000000008</v>
      </c>
      <c r="H110">
        <v>0.5</v>
      </c>
      <c r="I110">
        <v>0.873</v>
      </c>
      <c r="J110">
        <v>0.88800000000000001</v>
      </c>
      <c r="K110">
        <v>0.6</v>
      </c>
      <c r="L110" s="7">
        <v>0.46899999999999997</v>
      </c>
      <c r="M110" s="7">
        <v>0.754</v>
      </c>
      <c r="N110" s="7">
        <v>0.73199999999999998</v>
      </c>
      <c r="O110" s="7">
        <v>0.45117962258551508</v>
      </c>
      <c r="P110" s="7">
        <v>0.35439196949920604</v>
      </c>
      <c r="Q110" s="157">
        <v>1</v>
      </c>
      <c r="R110" s="7">
        <v>0.48951317631024988</v>
      </c>
      <c r="S110" s="7"/>
      <c r="T110" s="7"/>
      <c r="X110">
        <f t="array" ref="X110">IF(ISERROR(C110),"",SUM(IF(ISNUMBER(C$9:C$200),IF(C$9:C$200&gt;C110,1,0),0)))</f>
        <v>143</v>
      </c>
      <c r="Y110">
        <f t="array" ref="Y110">IF(ISERROR(D110),"",SUM(IF(ISNUMBER(D$9:D$200),IF(D$9:D$200&gt;D110,1,0),0)))</f>
        <v>129</v>
      </c>
      <c r="Z110">
        <f t="array" ref="Z110">IF(ISERROR(E110),"",SUM(IF(ISNUMBER(E$9:E$200),IF(E$9:E$200&gt;E110,1,0),0)))</f>
        <v>158</v>
      </c>
      <c r="AA110">
        <f t="array" ref="AA110">IF(ISERROR(F110),"",SUM(IF(ISNUMBER(F$9:F$200),IF(F$9:F$200&gt;F110,1,0),0)))</f>
        <v>154</v>
      </c>
      <c r="AB110">
        <f t="array" ref="AB110">IF(ISERROR(G110),"",SUM(IF(ISNUMBER(G$9:G$200),IF(G$9:G$200&gt;G110,1,0),0)))</f>
        <v>56</v>
      </c>
      <c r="AC110">
        <f t="array" ref="AC110">IF(ISERROR(H110),"",SUM(IF(ISNUMBER(H$9:H$200),IF(H$9:H$200&gt;H110,1,0),0)))</f>
        <v>56</v>
      </c>
      <c r="AD110">
        <f t="array" ref="AD110">IF(ISERROR(I110),"",SUM(IF(ISNUMBER(I$9:I$200),IF(I$9:I$200&gt;I110,1,0),0)))</f>
        <v>23</v>
      </c>
      <c r="AE110">
        <f t="array" ref="AE110">IF(ISERROR(J110),"",SUM(IF(ISNUMBER(J$9:J$200),IF(J$9:J$200&gt;J110,1,0),0)))</f>
        <v>15</v>
      </c>
      <c r="AF110">
        <f t="array" ref="AF110">IF(ISERROR(K110),"",SUM(IF(ISNUMBER(K$9:K$200),IF(K$9:K$200&gt;K110,1,0),0)))</f>
        <v>45</v>
      </c>
      <c r="AG110">
        <f t="array" ref="AG110">IF(ISERROR(L110),"",SUM(IF(ISNUMBER(L$9:L$200),IF(L$9:L$200&gt;L110,1,0),0)))</f>
        <v>117</v>
      </c>
      <c r="AH110">
        <f t="array" ref="AH110">IF(ISERROR(M110),"",SUM(IF(ISNUMBER(M$9:M$200),IF(M$9:M$200&gt;M110,1,0),0)))</f>
        <v>47</v>
      </c>
      <c r="AI110">
        <f t="array" ref="AI110">IF(ISERROR(N110),"",SUM(IF(ISNUMBER(N$9:N$200),IF(N$9:N$200&gt;N110,1,0),0)))</f>
        <v>78</v>
      </c>
      <c r="AJ110">
        <f t="array" ref="AJ110">IF(ISERROR(O110),"",SUM(IF(ISNUMBER(O$9:O$200),IF(O$9:O$200&gt;O110,1,0),0)))</f>
        <v>88</v>
      </c>
      <c r="AK110">
        <f t="array" ref="AK110">IF(ISERROR(P110),"",SUM(IF(ISNUMBER(P$9:P$200),IF(P$9:P$200&gt;P110,1,0),0)))</f>
        <v>138</v>
      </c>
      <c r="AQ110" s="7">
        <f>R110</f>
        <v>0.48951317631024988</v>
      </c>
      <c r="AR110" s="7">
        <v>0.49681478405465568</v>
      </c>
    </row>
    <row r="111" spans="1:44">
      <c r="A111" s="10" t="s">
        <v>241</v>
      </c>
      <c r="B111" s="13" t="s">
        <v>240</v>
      </c>
      <c r="C111" s="7">
        <v>0.4880873234660747</v>
      </c>
      <c r="D111" s="7">
        <v>0.45622587081696542</v>
      </c>
      <c r="E111" s="7">
        <v>0.17645677457002479</v>
      </c>
      <c r="F111" s="7">
        <v>7.4683057048368674E-3</v>
      </c>
      <c r="G111" s="7">
        <v>0.44799999999999995</v>
      </c>
      <c r="H111">
        <v>0.5</v>
      </c>
      <c r="I111">
        <v>0.78900000000000003</v>
      </c>
      <c r="J111">
        <v>0.45799999999999996</v>
      </c>
      <c r="K111">
        <v>0.5</v>
      </c>
      <c r="L111" s="7">
        <v>0.59299999999999997</v>
      </c>
      <c r="M111" s="7">
        <v>0.71</v>
      </c>
      <c r="N111" s="7">
        <v>0.68599999999999994</v>
      </c>
      <c r="O111" s="7">
        <v>0.40641020366787417</v>
      </c>
      <c r="P111" s="7">
        <v>0.46202975435250382</v>
      </c>
      <c r="Q111" s="157">
        <v>1</v>
      </c>
      <c r="R111" s="7">
        <v>0.45409108452932673</v>
      </c>
      <c r="S111" s="7"/>
      <c r="T111" s="7"/>
      <c r="X111">
        <f t="array" ref="X111">IF(ISERROR(C111),"",SUM(IF(ISNUMBER(C$9:C$200),IF(C$9:C$200&gt;C111,1,0),0)))</f>
        <v>105</v>
      </c>
      <c r="Y111">
        <f t="array" ref="Y111">IF(ISERROR(D111),"",SUM(IF(ISNUMBER(D$9:D$200),IF(D$9:D$200&gt;D111,1,0),0)))</f>
        <v>105</v>
      </c>
      <c r="Z111">
        <f t="array" ref="Z111">IF(ISERROR(E111),"",SUM(IF(ISNUMBER(E$9:E$200),IF(E$9:E$200&gt;E111,1,0),0)))</f>
        <v>172</v>
      </c>
      <c r="AA111">
        <f t="array" ref="AA111">IF(ISERROR(F111),"",SUM(IF(ISNUMBER(F$9:F$200),IF(F$9:F$200&gt;F111,1,0),0)))</f>
        <v>172</v>
      </c>
      <c r="AB111">
        <f t="array" ref="AB111">IF(ISERROR(G111),"",SUM(IF(ISNUMBER(G$9:G$200),IF(G$9:G$200&gt;G111,1,0),0)))</f>
        <v>116</v>
      </c>
      <c r="AC111">
        <f t="array" ref="AC111">IF(ISERROR(H111),"",SUM(IF(ISNUMBER(H$9:H$200),IF(H$9:H$200&gt;H111,1,0),0)))</f>
        <v>56</v>
      </c>
      <c r="AD111">
        <f t="array" ref="AD111">IF(ISERROR(I111),"",SUM(IF(ISNUMBER(I$9:I$200),IF(I$9:I$200&gt;I111,1,0),0)))</f>
        <v>57</v>
      </c>
      <c r="AE111">
        <f t="array" ref="AE111">IF(ISERROR(J111),"",SUM(IF(ISNUMBER(J$9:J$200),IF(J$9:J$200&gt;J111,1,0),0)))</f>
        <v>113</v>
      </c>
      <c r="AF111">
        <f t="array" ref="AF111">IF(ISERROR(K111),"",SUM(IF(ISNUMBER(K$9:K$200),IF(K$9:K$200&gt;K111,1,0),0)))</f>
        <v>66</v>
      </c>
      <c r="AG111">
        <f t="array" ref="AG111">IF(ISERROR(L111),"",SUM(IF(ISNUMBER(L$9:L$200),IF(L$9:L$200&gt;L111,1,0),0)))</f>
        <v>80</v>
      </c>
      <c r="AH111">
        <f t="array" ref="AH111">IF(ISERROR(M111),"",SUM(IF(ISNUMBER(M$9:M$200),IF(M$9:M$200&gt;M111,1,0),0)))</f>
        <v>81</v>
      </c>
      <c r="AI111">
        <f t="array" ref="AI111">IF(ISERROR(N111),"",SUM(IF(ISNUMBER(N$9:N$200),IF(N$9:N$200&gt;N111,1,0),0)))</f>
        <v>100</v>
      </c>
      <c r="AJ111">
        <f t="array" ref="AJ111">IF(ISERROR(O111),"",SUM(IF(ISNUMBER(O$9:O$200),IF(O$9:O$200&gt;O111,1,0),0)))</f>
        <v>112</v>
      </c>
      <c r="AK111">
        <f t="array" ref="AK111">IF(ISERROR(P111),"",SUM(IF(ISNUMBER(P$9:P$200),IF(P$9:P$200&gt;P111,1,0),0)))</f>
        <v>93</v>
      </c>
      <c r="AQ111" s="7">
        <f>R111</f>
        <v>0.45409108452932673</v>
      </c>
      <c r="AR111" s="7">
        <v>0.49903482899760016</v>
      </c>
    </row>
    <row r="112" spans="1:44">
      <c r="A112" s="10" t="s">
        <v>243</v>
      </c>
      <c r="B112" s="13" t="s">
        <v>242</v>
      </c>
      <c r="C112" s="7">
        <v>0.51316221641359161</v>
      </c>
      <c r="D112" s="7">
        <v>0.39280425954813813</v>
      </c>
      <c r="E112" s="7">
        <v>1</v>
      </c>
      <c r="F112" s="7">
        <v>0.5416342281057952</v>
      </c>
      <c r="G112" s="7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s="7" t="e">
        <v>#N/A</v>
      </c>
      <c r="M112" s="7" t="e">
        <v>#N/A</v>
      </c>
      <c r="N112" s="7" t="e">
        <v>#N/A</v>
      </c>
      <c r="O112" s="7">
        <v>0.50416489466978165</v>
      </c>
      <c r="P112" s="7">
        <v>0.60835264247140108</v>
      </c>
      <c r="Q112" s="157">
        <v>3</v>
      </c>
      <c r="R112" s="7" t="e">
        <v>#N/A</v>
      </c>
      <c r="S112" s="7"/>
      <c r="T112" s="7"/>
      <c r="X112">
        <f t="array" ref="X112">IF(ISERROR(C112),"",SUM(IF(ISNUMBER(C$9:C$200),IF(C$9:C$200&gt;C112,1,0),0)))</f>
        <v>96</v>
      </c>
      <c r="Y112">
        <f t="array" ref="Y112">IF(ISERROR(D112),"",SUM(IF(ISNUMBER(D$9:D$200),IF(D$9:D$200&gt;D112,1,0),0)))</f>
        <v>125</v>
      </c>
      <c r="Z112">
        <f t="array" ref="Z112">IF(ISERROR(E112),"",SUM(IF(ISNUMBER(E$9:E$200),IF(E$9:E$200&gt;E112,1,0),0)))</f>
        <v>0</v>
      </c>
      <c r="AA112">
        <f t="array" ref="AA112">IF(ISERROR(F112),"",SUM(IF(ISNUMBER(F$9:F$200),IF(F$9:F$200&gt;F112,1,0),0)))</f>
        <v>63</v>
      </c>
      <c r="AB112" t="str">
        <f t="array" ref="AB112">IF(ISERROR(G112),"",SUM(IF(ISNUMBER(G$9:G$200),IF(G$9:G$200&gt;G112,1,0),0)))</f>
        <v/>
      </c>
      <c r="AC112" t="str">
        <f t="array" ref="AC112">IF(ISERROR(H112),"",SUM(IF(ISNUMBER(H$9:H$200),IF(H$9:H$200&gt;H112,1,0),0)))</f>
        <v/>
      </c>
      <c r="AD112" t="str">
        <f t="array" ref="AD112">IF(ISERROR(I112),"",SUM(IF(ISNUMBER(I$9:I$200),IF(I$9:I$200&gt;I112,1,0),0)))</f>
        <v/>
      </c>
      <c r="AE112" t="str">
        <f t="array" ref="AE112">IF(ISERROR(J112),"",SUM(IF(ISNUMBER(J$9:J$200),IF(J$9:J$200&gt;J112,1,0),0)))</f>
        <v/>
      </c>
      <c r="AF112" t="str">
        <f t="array" ref="AF112">IF(ISERROR(K112),"",SUM(IF(ISNUMBER(K$9:K$200),IF(K$9:K$200&gt;K112,1,0),0)))</f>
        <v/>
      </c>
      <c r="AG112" t="str">
        <f t="array" ref="AG112">IF(ISERROR(L112),"",SUM(IF(ISNUMBER(L$9:L$200),IF(L$9:L$200&gt;L112,1,0),0)))</f>
        <v/>
      </c>
      <c r="AH112" t="str">
        <f t="array" ref="AH112">IF(ISERROR(M112),"",SUM(IF(ISNUMBER(M$9:M$200),IF(M$9:M$200&gt;M112,1,0),0)))</f>
        <v/>
      </c>
      <c r="AI112" t="str">
        <f t="array" ref="AI112">IF(ISERROR(N112),"",SUM(IF(ISNUMBER(N$9:N$200),IF(N$9:N$200&gt;N112,1,0),0)))</f>
        <v/>
      </c>
      <c r="AJ112">
        <f t="array" ref="AJ112">IF(ISERROR(O112),"",SUM(IF(ISNUMBER(O$9:O$200),IF(O$9:O$200&gt;O112,1,0),0)))</f>
        <v>72</v>
      </c>
      <c r="AK112">
        <f t="array" ref="AK112">IF(ISERROR(P112),"",SUM(IF(ISNUMBER(P$9:P$200),IF(P$9:P$200&gt;P112,1,0),0)))</f>
        <v>58</v>
      </c>
      <c r="AQ112" s="7" t="e">
        <f>R112</f>
        <v>#N/A</v>
      </c>
      <c r="AR112" s="7">
        <v>0.25634780848499278</v>
      </c>
    </row>
    <row r="113" spans="1:44">
      <c r="A113" s="10" t="s">
        <v>245</v>
      </c>
      <c r="B113" s="13" t="s">
        <v>244</v>
      </c>
      <c r="C113" s="7">
        <v>0.47041834283788936</v>
      </c>
      <c r="D113" s="7">
        <v>0.47165804818401746</v>
      </c>
      <c r="E113" s="7">
        <v>1</v>
      </c>
      <c r="F113" s="7">
        <v>3.2796799921457256E-3</v>
      </c>
      <c r="G113" s="7">
        <v>0.82299999999999995</v>
      </c>
      <c r="H113">
        <v>0.3</v>
      </c>
      <c r="I113">
        <v>0.95499999999999996</v>
      </c>
      <c r="J113" t="e">
        <v>#N/A</v>
      </c>
      <c r="K113">
        <v>0.35</v>
      </c>
      <c r="L113" s="7">
        <v>0.753</v>
      </c>
      <c r="M113" s="7">
        <v>0.69700000000000006</v>
      </c>
      <c r="N113" s="7">
        <v>0.44500000000000001</v>
      </c>
      <c r="O113" s="7">
        <v>0.36385080311153317</v>
      </c>
      <c r="P113" s="7">
        <v>0.4830369463323641</v>
      </c>
      <c r="Q113" s="157">
        <v>2</v>
      </c>
      <c r="R113" s="7" t="e">
        <v>#N/A</v>
      </c>
      <c r="S113" s="7"/>
      <c r="T113" s="7"/>
      <c r="X113">
        <f t="array" ref="X113">IF(ISERROR(C113),"",SUM(IF(ISNUMBER(C$9:C$200),IF(C$9:C$200&gt;C113,1,0),0)))</f>
        <v>110</v>
      </c>
      <c r="Y113">
        <f t="array" ref="Y113">IF(ISERROR(D113),"",SUM(IF(ISNUMBER(D$9:D$200),IF(D$9:D$200&gt;D113,1,0),0)))</f>
        <v>101</v>
      </c>
      <c r="Z113">
        <f t="array" ref="Z113">IF(ISERROR(E113),"",SUM(IF(ISNUMBER(E$9:E$200),IF(E$9:E$200&gt;E113,1,0),0)))</f>
        <v>0</v>
      </c>
      <c r="AA113">
        <f t="array" ref="AA113">IF(ISERROR(F113),"",SUM(IF(ISNUMBER(F$9:F$200),IF(F$9:F$200&gt;F113,1,0),0)))</f>
        <v>173</v>
      </c>
      <c r="AB113">
        <f t="array" ref="AB113">IF(ISERROR(G113),"",SUM(IF(ISNUMBER(G$9:G$200),IF(G$9:G$200&gt;G113,1,0),0)))</f>
        <v>25</v>
      </c>
      <c r="AC113">
        <f t="array" ref="AC113">IF(ISERROR(H113),"",SUM(IF(ISNUMBER(H$9:H$200),IF(H$9:H$200&gt;H113,1,0),0)))</f>
        <v>106</v>
      </c>
      <c r="AD113">
        <f t="array" ref="AD113">IF(ISERROR(I113),"",SUM(IF(ISNUMBER(I$9:I$200),IF(I$9:I$200&gt;I113,1,0),0)))</f>
        <v>6</v>
      </c>
      <c r="AE113" t="str">
        <f t="array" ref="AE113">IF(ISERROR(J113),"",SUM(IF(ISNUMBER(J$9:J$200),IF(J$9:J$200&gt;J113,1,0),0)))</f>
        <v/>
      </c>
      <c r="AF113">
        <f t="array" ref="AF113">IF(ISERROR(K113),"",SUM(IF(ISNUMBER(K$9:K$200),IF(K$9:K$200&gt;K113,1,0),0)))</f>
        <v>96</v>
      </c>
      <c r="AG113">
        <f t="array" ref="AG113">IF(ISERROR(L113),"",SUM(IF(ISNUMBER(L$9:L$200),IF(L$9:L$200&gt;L113,1,0),0)))</f>
        <v>42</v>
      </c>
      <c r="AH113">
        <f t="array" ref="AH113">IF(ISERROR(M113),"",SUM(IF(ISNUMBER(M$9:M$200),IF(M$9:M$200&gt;M113,1,0),0)))</f>
        <v>95</v>
      </c>
      <c r="AI113">
        <f t="array" ref="AI113">IF(ISERROR(N113),"",SUM(IF(ISNUMBER(N$9:N$200),IF(N$9:N$200&gt;N113,1,0),0)))</f>
        <v>138</v>
      </c>
      <c r="AJ113">
        <f t="array" ref="AJ113">IF(ISERROR(O113),"",SUM(IF(ISNUMBER(O$9:O$200),IF(O$9:O$200&gt;O113,1,0),0)))</f>
        <v>128</v>
      </c>
      <c r="AK113">
        <f t="array" ref="AK113">IF(ISERROR(P113),"",SUM(IF(ISNUMBER(P$9:P$200),IF(P$9:P$200&gt;P113,1,0),0)))</f>
        <v>84</v>
      </c>
      <c r="AQ113" s="7" t="e">
        <f>R113</f>
        <v>#N/A</v>
      </c>
      <c r="AR113" s="7">
        <v>0.36906766872322638</v>
      </c>
    </row>
    <row r="114" spans="1:44">
      <c r="A114" s="10" t="s">
        <v>247</v>
      </c>
      <c r="B114" s="13" t="s">
        <v>246</v>
      </c>
      <c r="C114" s="7">
        <v>0.44630783844135608</v>
      </c>
      <c r="D114" s="7">
        <v>0.53061100063201305</v>
      </c>
      <c r="E114" s="7">
        <v>0.32277387355008774</v>
      </c>
      <c r="F114" s="7">
        <v>8.6663627123678103E-2</v>
      </c>
      <c r="G114" s="7">
        <v>0.47499999999999998</v>
      </c>
      <c r="H114">
        <v>0.4</v>
      </c>
      <c r="I114">
        <v>0.60199999999999998</v>
      </c>
      <c r="J114">
        <v>0.81099999999999994</v>
      </c>
      <c r="K114">
        <v>0.5</v>
      </c>
      <c r="L114" s="7">
        <v>0.67900000000000005</v>
      </c>
      <c r="M114" s="7">
        <v>0.73799999999999999</v>
      </c>
      <c r="N114" s="7">
        <v>0.69599999999999995</v>
      </c>
      <c r="O114" s="7">
        <v>0.36346619040655609</v>
      </c>
      <c r="P114" s="7">
        <v>0.4178459249567047</v>
      </c>
      <c r="Q114" s="157">
        <v>1</v>
      </c>
      <c r="R114" s="7">
        <v>0.47565435183353516</v>
      </c>
      <c r="S114" s="7"/>
      <c r="T114" s="7"/>
      <c r="X114">
        <f t="array" ref="X114">IF(ISERROR(C114),"",SUM(IF(ISNUMBER(C$9:C$200),IF(C$9:C$200&gt;C114,1,0),0)))</f>
        <v>119</v>
      </c>
      <c r="Y114">
        <f t="array" ref="Y114">IF(ISERROR(D114),"",SUM(IF(ISNUMBER(D$9:D$200),IF(D$9:D$200&gt;D114,1,0),0)))</f>
        <v>81</v>
      </c>
      <c r="Z114">
        <f t="array" ref="Z114">IF(ISERROR(E114),"",SUM(IF(ISNUMBER(E$9:E$200),IF(E$9:E$200&gt;E114,1,0),0)))</f>
        <v>160</v>
      </c>
      <c r="AA114">
        <f t="array" ref="AA114">IF(ISERROR(F114),"",SUM(IF(ISNUMBER(F$9:F$200),IF(F$9:F$200&gt;F114,1,0),0)))</f>
        <v>140</v>
      </c>
      <c r="AB114">
        <f t="array" ref="AB114">IF(ISERROR(G114),"",SUM(IF(ISNUMBER(G$9:G$200),IF(G$9:G$200&gt;G114,1,0),0)))</f>
        <v>114</v>
      </c>
      <c r="AC114">
        <f t="array" ref="AC114">IF(ISERROR(H114),"",SUM(IF(ISNUMBER(H$9:H$200),IF(H$9:H$200&gt;H114,1,0),0)))</f>
        <v>81</v>
      </c>
      <c r="AD114">
        <f t="array" ref="AD114">IF(ISERROR(I114),"",SUM(IF(ISNUMBER(I$9:I$200),IF(I$9:I$200&gt;I114,1,0),0)))</f>
        <v>123</v>
      </c>
      <c r="AE114">
        <f t="array" ref="AE114">IF(ISERROR(J114),"",SUM(IF(ISNUMBER(J$9:J$200),IF(J$9:J$200&gt;J114,1,0),0)))</f>
        <v>36</v>
      </c>
      <c r="AF114">
        <f t="array" ref="AF114">IF(ISERROR(K114),"",SUM(IF(ISNUMBER(K$9:K$200),IF(K$9:K$200&gt;K114,1,0),0)))</f>
        <v>66</v>
      </c>
      <c r="AG114">
        <f t="array" ref="AG114">IF(ISERROR(L114),"",SUM(IF(ISNUMBER(L$9:L$200),IF(L$9:L$200&gt;L114,1,0),0)))</f>
        <v>55</v>
      </c>
      <c r="AH114">
        <f t="array" ref="AH114">IF(ISERROR(M114),"",SUM(IF(ISNUMBER(M$9:M$200),IF(M$9:M$200&gt;M114,1,0),0)))</f>
        <v>57</v>
      </c>
      <c r="AI114">
        <f t="array" ref="AI114">IF(ISERROR(N114),"",SUM(IF(ISNUMBER(N$9:N$200),IF(N$9:N$200&gt;N114,1,0),0)))</f>
        <v>96</v>
      </c>
      <c r="AJ114">
        <f t="array" ref="AJ114">IF(ISERROR(O114),"",SUM(IF(ISNUMBER(O$9:O$200),IF(O$9:O$200&gt;O114,1,0),0)))</f>
        <v>129</v>
      </c>
      <c r="AK114">
        <f t="array" ref="AK114">IF(ISERROR(P114),"",SUM(IF(ISNUMBER(P$9:P$200),IF(P$9:P$200&gt;P114,1,0),0)))</f>
        <v>105</v>
      </c>
      <c r="AQ114" s="7">
        <f>R114</f>
        <v>0.47565435183353516</v>
      </c>
      <c r="AR114" s="7">
        <v>0.52564294022038471</v>
      </c>
    </row>
    <row r="115" spans="1:44">
      <c r="A115" s="10" t="s">
        <v>249</v>
      </c>
      <c r="B115" s="13" t="s">
        <v>248</v>
      </c>
      <c r="C115" s="7">
        <v>0.71463127411518168</v>
      </c>
      <c r="D115" s="7">
        <v>0.74343671001260214</v>
      </c>
      <c r="E115" s="7">
        <v>1</v>
      </c>
      <c r="F115" s="7">
        <v>0.478256033874566</v>
      </c>
      <c r="G115" s="7">
        <v>0.7</v>
      </c>
      <c r="H115">
        <v>0.6</v>
      </c>
      <c r="I115">
        <v>0.625</v>
      </c>
      <c r="J115">
        <v>0.45600000000000002</v>
      </c>
      <c r="K115">
        <v>0.7</v>
      </c>
      <c r="L115" s="7">
        <v>0.6</v>
      </c>
      <c r="M115" s="7">
        <v>0.78099999999999992</v>
      </c>
      <c r="N115" s="7">
        <v>0.875</v>
      </c>
      <c r="O115" s="7">
        <v>0.67883508280805527</v>
      </c>
      <c r="P115" s="7">
        <v>0.79924679842397894</v>
      </c>
      <c r="Q115" s="157">
        <v>4</v>
      </c>
      <c r="R115" s="7">
        <v>0.69192328992343854</v>
      </c>
      <c r="S115" s="7"/>
      <c r="T115" s="7"/>
      <c r="X115">
        <f t="array" ref="X115">IF(ISERROR(C115),"",SUM(IF(ISNUMBER(C$9:C$200),IF(C$9:C$200&gt;C115,1,0),0)))</f>
        <v>24</v>
      </c>
      <c r="Y115">
        <f t="array" ref="Y115">IF(ISERROR(D115),"",SUM(IF(ISNUMBER(D$9:D$200),IF(D$9:D$200&gt;D115,1,0),0)))</f>
        <v>23</v>
      </c>
      <c r="Z115">
        <f t="array" ref="Z115">IF(ISERROR(E115),"",SUM(IF(ISNUMBER(E$9:E$200),IF(E$9:E$200&gt;E115,1,0),0)))</f>
        <v>0</v>
      </c>
      <c r="AA115">
        <f t="array" ref="AA115">IF(ISERROR(F115),"",SUM(IF(ISNUMBER(F$9:F$200),IF(F$9:F$200&gt;F115,1,0),0)))</f>
        <v>70</v>
      </c>
      <c r="AB115">
        <f t="array" ref="AB115">IF(ISERROR(G115),"",SUM(IF(ISNUMBER(G$9:G$200),IF(G$9:G$200&gt;G115,1,0),0)))</f>
        <v>61</v>
      </c>
      <c r="AC115">
        <f t="array" ref="AC115">IF(ISERROR(H115),"",SUM(IF(ISNUMBER(H$9:H$200),IF(H$9:H$200&gt;H115,1,0),0)))</f>
        <v>28</v>
      </c>
      <c r="AD115">
        <f t="array" ref="AD115">IF(ISERROR(I115),"",SUM(IF(ISNUMBER(I$9:I$200),IF(I$9:I$200&gt;I115,1,0),0)))</f>
        <v>118</v>
      </c>
      <c r="AE115">
        <f t="array" ref="AE115">IF(ISERROR(J115),"",SUM(IF(ISNUMBER(J$9:J$200),IF(J$9:J$200&gt;J115,1,0),0)))</f>
        <v>115</v>
      </c>
      <c r="AF115">
        <f t="array" ref="AF115">IF(ISERROR(K115),"",SUM(IF(ISNUMBER(K$9:K$200),IF(K$9:K$200&gt;K115,1,0),0)))</f>
        <v>26</v>
      </c>
      <c r="AG115">
        <f t="array" ref="AG115">IF(ISERROR(L115),"",SUM(IF(ISNUMBER(L$9:L$200),IF(L$9:L$200&gt;L115,1,0),0)))</f>
        <v>77</v>
      </c>
      <c r="AH115">
        <f t="array" ref="AH115">IF(ISERROR(M115),"",SUM(IF(ISNUMBER(M$9:M$200),IF(M$9:M$200&gt;M115,1,0),0)))</f>
        <v>25</v>
      </c>
      <c r="AI115">
        <f t="array" ref="AI115">IF(ISERROR(N115),"",SUM(IF(ISNUMBER(N$9:N$200),IF(N$9:N$200&gt;N115,1,0),0)))</f>
        <v>10</v>
      </c>
      <c r="AJ115">
        <f t="array" ref="AJ115">IF(ISERROR(O115),"",SUM(IF(ISNUMBER(O$9:O$200),IF(O$9:O$200&gt;O115,1,0),0)))</f>
        <v>38</v>
      </c>
      <c r="AK115">
        <f t="array" ref="AK115">IF(ISERROR(P115),"",SUM(IF(ISNUMBER(P$9:P$200),IF(P$9:P$200&gt;P115,1,0),0)))</f>
        <v>18</v>
      </c>
      <c r="AQ115" s="7">
        <f>R115</f>
        <v>0.69192328992343854</v>
      </c>
      <c r="AR115" s="7">
        <v>0.27117354769402097</v>
      </c>
    </row>
    <row r="116" spans="1:44">
      <c r="A116" s="10" t="s">
        <v>251</v>
      </c>
      <c r="B116" s="13" t="s">
        <v>250</v>
      </c>
      <c r="C116" s="7">
        <v>0.79501087539463566</v>
      </c>
      <c r="D116" s="7">
        <v>0.72480837981405499</v>
      </c>
      <c r="E116" s="7">
        <v>1.8389375817509893E-2</v>
      </c>
      <c r="F116" s="7">
        <v>0.25853473643319203</v>
      </c>
      <c r="G116" s="7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s="7" t="e">
        <v>#N/A</v>
      </c>
      <c r="M116" s="7" t="e">
        <v>#N/A</v>
      </c>
      <c r="N116" s="7" t="e">
        <v>#N/A</v>
      </c>
      <c r="O116" s="7">
        <v>0.42749304671950483</v>
      </c>
      <c r="P116" s="7">
        <v>0.43607620217735332</v>
      </c>
      <c r="Q116" s="157">
        <v>2</v>
      </c>
      <c r="R116" s="7" t="e">
        <v>#N/A</v>
      </c>
      <c r="S116" s="7"/>
      <c r="T116" s="7"/>
      <c r="X116">
        <f t="array" ref="X116">IF(ISERROR(C116),"",SUM(IF(ISNUMBER(C$9:C$200),IF(C$9:C$200&gt;C116,1,0),0)))</f>
        <v>1</v>
      </c>
      <c r="Y116">
        <f t="array" ref="Y116">IF(ISERROR(D116),"",SUM(IF(ISNUMBER(D$9:D$200),IF(D$9:D$200&gt;D116,1,0),0)))</f>
        <v>27</v>
      </c>
      <c r="Z116">
        <f t="array" ref="Z116">IF(ISERROR(E116),"",SUM(IF(ISNUMBER(E$9:E$200),IF(E$9:E$200&gt;E116,1,0),0)))</f>
        <v>185</v>
      </c>
      <c r="AA116">
        <f t="array" ref="AA116">IF(ISERROR(F116),"",SUM(IF(ISNUMBER(F$9:F$200),IF(F$9:F$200&gt;F116,1,0),0)))</f>
        <v>96</v>
      </c>
      <c r="AB116" t="str">
        <f t="array" ref="AB116">IF(ISERROR(G116),"",SUM(IF(ISNUMBER(G$9:G$200),IF(G$9:G$200&gt;G116,1,0),0)))</f>
        <v/>
      </c>
      <c r="AC116" t="str">
        <f t="array" ref="AC116">IF(ISERROR(H116),"",SUM(IF(ISNUMBER(H$9:H$200),IF(H$9:H$200&gt;H116,1,0),0)))</f>
        <v/>
      </c>
      <c r="AD116" t="str">
        <f t="array" ref="AD116">IF(ISERROR(I116),"",SUM(IF(ISNUMBER(I$9:I$200),IF(I$9:I$200&gt;I116,1,0),0)))</f>
        <v/>
      </c>
      <c r="AE116" t="str">
        <f t="array" ref="AE116">IF(ISERROR(J116),"",SUM(IF(ISNUMBER(J$9:J$200),IF(J$9:J$200&gt;J116,1,0),0)))</f>
        <v/>
      </c>
      <c r="AF116" t="str">
        <f t="array" ref="AF116">IF(ISERROR(K116),"",SUM(IF(ISNUMBER(K$9:K$200),IF(K$9:K$200&gt;K116,1,0),0)))</f>
        <v/>
      </c>
      <c r="AG116" t="str">
        <f t="array" ref="AG116">IF(ISERROR(L116),"",SUM(IF(ISNUMBER(L$9:L$200),IF(L$9:L$200&gt;L116,1,0),0)))</f>
        <v/>
      </c>
      <c r="AH116" t="str">
        <f t="array" ref="AH116">IF(ISERROR(M116),"",SUM(IF(ISNUMBER(M$9:M$200),IF(M$9:M$200&gt;M116,1,0),0)))</f>
        <v/>
      </c>
      <c r="AI116" t="str">
        <f t="array" ref="AI116">IF(ISERROR(N116),"",SUM(IF(ISNUMBER(N$9:N$200),IF(N$9:N$200&gt;N116,1,0),0)))</f>
        <v/>
      </c>
      <c r="AJ116">
        <f t="array" ref="AJ116">IF(ISERROR(O116),"",SUM(IF(ISNUMBER(O$9:O$200),IF(O$9:O$200&gt;O116,1,0),0)))</f>
        <v>101</v>
      </c>
      <c r="AK116">
        <f t="array" ref="AK116">IF(ISERROR(P116),"",SUM(IF(ISNUMBER(P$9:P$200),IF(P$9:P$200&gt;P116,1,0),0)))</f>
        <v>98</v>
      </c>
      <c r="AQ116" s="7" t="e">
        <f>R116</f>
        <v>#N/A</v>
      </c>
      <c r="AR116" s="7">
        <v>0.49783994594538256</v>
      </c>
    </row>
    <row r="117" spans="1:44">
      <c r="A117" s="10" t="s">
        <v>253</v>
      </c>
      <c r="B117" s="13" t="s">
        <v>252</v>
      </c>
      <c r="C117" s="7">
        <v>0.26394360133800676</v>
      </c>
      <c r="D117" s="7">
        <v>0.29583514157625801</v>
      </c>
      <c r="E117" s="7">
        <v>0.74422475990319681</v>
      </c>
      <c r="F117" s="7">
        <v>5.4981225702118129E-2</v>
      </c>
      <c r="G117" s="7">
        <v>0.48299999999999998</v>
      </c>
      <c r="H117">
        <v>0.4</v>
      </c>
      <c r="I117">
        <v>0.75099999999999989</v>
      </c>
      <c r="J117">
        <v>0.7340000000000001</v>
      </c>
      <c r="K117">
        <v>0.3</v>
      </c>
      <c r="L117" s="7">
        <v>0.52500000000000002</v>
      </c>
      <c r="M117" s="7">
        <v>0.78</v>
      </c>
      <c r="N117" s="7">
        <v>0.69900000000000007</v>
      </c>
      <c r="O117" s="7">
        <v>0.36996929173576981</v>
      </c>
      <c r="P117" s="7">
        <v>0.33357028869485217</v>
      </c>
      <c r="Q117" s="157">
        <v>1</v>
      </c>
      <c r="R117" s="7">
        <v>0.4320848928998603</v>
      </c>
      <c r="S117" s="7"/>
      <c r="T117" s="7"/>
      <c r="X117">
        <f t="array" ref="X117">IF(ISERROR(C117),"",SUM(IF(ISNUMBER(C$9:C$200),IF(C$9:C$200&gt;C117,1,0),0)))</f>
        <v>163</v>
      </c>
      <c r="Y117">
        <f t="array" ref="Y117">IF(ISERROR(D117),"",SUM(IF(ISNUMBER(D$9:D$200),IF(D$9:D$200&gt;D117,1,0),0)))</f>
        <v>149</v>
      </c>
      <c r="Z117">
        <f t="array" ref="Z117">IF(ISERROR(E117),"",SUM(IF(ISNUMBER(E$9:E$200),IF(E$9:E$200&gt;E117,1,0),0)))</f>
        <v>115</v>
      </c>
      <c r="AA117">
        <f t="array" ref="AA117">IF(ISERROR(F117),"",SUM(IF(ISNUMBER(F$9:F$200),IF(F$9:F$200&gt;F117,1,0),0)))</f>
        <v>151</v>
      </c>
      <c r="AB117">
        <f t="array" ref="AB117">IF(ISERROR(G117),"",SUM(IF(ISNUMBER(G$9:G$200),IF(G$9:G$200&gt;G117,1,0),0)))</f>
        <v>113</v>
      </c>
      <c r="AC117">
        <f t="array" ref="AC117">IF(ISERROR(H117),"",SUM(IF(ISNUMBER(H$9:H$200),IF(H$9:H$200&gt;H117,1,0),0)))</f>
        <v>81</v>
      </c>
      <c r="AD117">
        <f t="array" ref="AD117">IF(ISERROR(I117),"",SUM(IF(ISNUMBER(I$9:I$200),IF(I$9:I$200&gt;I117,1,0),0)))</f>
        <v>72</v>
      </c>
      <c r="AE117">
        <f t="array" ref="AE117">IF(ISERROR(J117),"",SUM(IF(ISNUMBER(J$9:J$200),IF(J$9:J$200&gt;J117,1,0),0)))</f>
        <v>58</v>
      </c>
      <c r="AF117">
        <f t="array" ref="AF117">IF(ISERROR(K117),"",SUM(IF(ISNUMBER(K$9:K$200),IF(K$9:K$200&gt;K117,1,0),0)))</f>
        <v>106</v>
      </c>
      <c r="AG117">
        <f t="array" ref="AG117">IF(ISERROR(L117),"",SUM(IF(ISNUMBER(L$9:L$200),IF(L$9:L$200&gt;L117,1,0),0)))</f>
        <v>103</v>
      </c>
      <c r="AH117">
        <f t="array" ref="AH117">IF(ISERROR(M117),"",SUM(IF(ISNUMBER(M$9:M$200),IF(M$9:M$200&gt;M117,1,0),0)))</f>
        <v>29</v>
      </c>
      <c r="AI117">
        <f t="array" ref="AI117">IF(ISERROR(N117),"",SUM(IF(ISNUMBER(N$9:N$200),IF(N$9:N$200&gt;N117,1,0),0)))</f>
        <v>94</v>
      </c>
      <c r="AJ117">
        <f t="array" ref="AJ117">IF(ISERROR(O117),"",SUM(IF(ISNUMBER(O$9:O$200),IF(O$9:O$200&gt;O117,1,0),0)))</f>
        <v>126</v>
      </c>
      <c r="AK117">
        <f t="array" ref="AK117">IF(ISERROR(P117),"",SUM(IF(ISNUMBER(P$9:P$200),IF(P$9:P$200&gt;P117,1,0),0)))</f>
        <v>146</v>
      </c>
      <c r="AQ117" s="7">
        <f>R117</f>
        <v>0.4320848928998603</v>
      </c>
      <c r="AR117" s="7">
        <v>0.50800966788866919</v>
      </c>
    </row>
    <row r="118" spans="1:44">
      <c r="A118" s="10" t="s">
        <v>255</v>
      </c>
      <c r="B118" s="13" t="s">
        <v>254</v>
      </c>
      <c r="C118" s="7">
        <v>0.62326130823238368</v>
      </c>
      <c r="D118" s="7">
        <v>0.65996842196966665</v>
      </c>
      <c r="E118" s="7">
        <v>0.95628539223840447</v>
      </c>
      <c r="F118" s="7">
        <v>0.38486135966914142</v>
      </c>
      <c r="G118" s="7">
        <v>0.82200000000000006</v>
      </c>
      <c r="H118">
        <v>0.7</v>
      </c>
      <c r="I118">
        <v>0.92500000000000004</v>
      </c>
      <c r="J118">
        <v>0.83400000000000007</v>
      </c>
      <c r="K118">
        <v>0.85</v>
      </c>
      <c r="L118" s="7">
        <v>0.78500000000000003</v>
      </c>
      <c r="M118" s="7">
        <v>0.71200000000000008</v>
      </c>
      <c r="N118" s="7">
        <v>0.85599999999999998</v>
      </c>
      <c r="O118" s="7">
        <v>0.64742474060941169</v>
      </c>
      <c r="P118" s="7">
        <v>0.68641358011368037</v>
      </c>
      <c r="Q118" s="157">
        <v>3</v>
      </c>
      <c r="R118" s="7">
        <v>0.71267011067134856</v>
      </c>
      <c r="S118" s="7"/>
      <c r="T118" s="7"/>
      <c r="X118">
        <f t="array" ref="X118">IF(ISERROR(C118),"",SUM(IF(ISNUMBER(C$9:C$200),IF(C$9:C$200&gt;C118,1,0),0)))</f>
        <v>57</v>
      </c>
      <c r="Y118">
        <f t="array" ref="Y118">IF(ISERROR(D118),"",SUM(IF(ISNUMBER(D$9:D$200),IF(D$9:D$200&gt;D118,1,0),0)))</f>
        <v>53</v>
      </c>
      <c r="Z118">
        <f t="array" ref="Z118">IF(ISERROR(E118),"",SUM(IF(ISNUMBER(E$9:E$200),IF(E$9:E$200&gt;E118,1,0),0)))</f>
        <v>90</v>
      </c>
      <c r="AA118">
        <f t="array" ref="AA118">IF(ISERROR(F118),"",SUM(IF(ISNUMBER(F$9:F$200),IF(F$9:F$200&gt;F118,1,0),0)))</f>
        <v>79</v>
      </c>
      <c r="AB118">
        <f t="array" ref="AB118">IF(ISERROR(G118),"",SUM(IF(ISNUMBER(G$9:G$200),IF(G$9:G$200&gt;G118,1,0),0)))</f>
        <v>26</v>
      </c>
      <c r="AC118">
        <f t="array" ref="AC118">IF(ISERROR(H118),"",SUM(IF(ISNUMBER(H$9:H$200),IF(H$9:H$200&gt;H118,1,0),0)))</f>
        <v>15</v>
      </c>
      <c r="AD118">
        <f t="array" ref="AD118">IF(ISERROR(I118),"",SUM(IF(ISNUMBER(I$9:I$200),IF(I$9:I$200&gt;I118,1,0),0)))</f>
        <v>9</v>
      </c>
      <c r="AE118">
        <f t="array" ref="AE118">IF(ISERROR(J118),"",SUM(IF(ISNUMBER(J$9:J$200),IF(J$9:J$200&gt;J118,1,0),0)))</f>
        <v>28</v>
      </c>
      <c r="AF118">
        <f t="array" ref="AF118">IF(ISERROR(K118),"",SUM(IF(ISNUMBER(K$9:K$200),IF(K$9:K$200&gt;K118,1,0),0)))</f>
        <v>5</v>
      </c>
      <c r="AG118">
        <f t="array" ref="AG118">IF(ISERROR(L118),"",SUM(IF(ISNUMBER(L$9:L$200),IF(L$9:L$200&gt;L118,1,0),0)))</f>
        <v>34</v>
      </c>
      <c r="AH118">
        <f t="array" ref="AH118">IF(ISERROR(M118),"",SUM(IF(ISNUMBER(M$9:M$200),IF(M$9:M$200&gt;M118,1,0),0)))</f>
        <v>79</v>
      </c>
      <c r="AI118">
        <f t="array" ref="AI118">IF(ISERROR(N118),"",SUM(IF(ISNUMBER(N$9:N$200),IF(N$9:N$200&gt;N118,1,0),0)))</f>
        <v>38</v>
      </c>
      <c r="AJ118">
        <f t="array" ref="AJ118">IF(ISERROR(O118),"",SUM(IF(ISNUMBER(O$9:O$200),IF(O$9:O$200&gt;O118,1,0),0)))</f>
        <v>43</v>
      </c>
      <c r="AK118">
        <f t="array" ref="AK118">IF(ISERROR(P118),"",SUM(IF(ISNUMBER(P$9:P$200),IF(P$9:P$200&gt;P118,1,0),0)))</f>
        <v>35</v>
      </c>
      <c r="AQ118" s="7">
        <f>R118</f>
        <v>0.71267011067134856</v>
      </c>
      <c r="AR118" s="7">
        <v>0.26102737761863398</v>
      </c>
    </row>
    <row r="119" spans="1:44">
      <c r="A119" s="10" t="s">
        <v>257</v>
      </c>
      <c r="B119" s="13" t="s">
        <v>256</v>
      </c>
      <c r="C119" s="7">
        <v>0.36194910806618258</v>
      </c>
      <c r="D119" s="7">
        <v>0.52646038029585551</v>
      </c>
      <c r="E119" s="7">
        <v>0.8725287650164657</v>
      </c>
      <c r="F119" s="7">
        <v>0.40396095965272188</v>
      </c>
      <c r="G119" s="7">
        <v>0.83</v>
      </c>
      <c r="H119">
        <v>0.6</v>
      </c>
      <c r="I119">
        <v>0.83499999999999996</v>
      </c>
      <c r="J119">
        <v>0.85199999999999998</v>
      </c>
      <c r="K119">
        <v>0.65</v>
      </c>
      <c r="L119" s="7">
        <v>0.61899999999999999</v>
      </c>
      <c r="M119" s="7">
        <v>0.76300000000000001</v>
      </c>
      <c r="N119" s="7">
        <v>0.82</v>
      </c>
      <c r="O119" s="7">
        <v>0.4469064228038605</v>
      </c>
      <c r="P119" s="7">
        <v>0.38755385631762296</v>
      </c>
      <c r="Q119" s="157">
        <v>3</v>
      </c>
      <c r="R119" s="7">
        <v>0.59274451096444769</v>
      </c>
      <c r="S119" s="7"/>
      <c r="T119" s="7"/>
      <c r="X119">
        <f t="array" ref="X119">IF(ISERROR(C119),"",SUM(IF(ISNUMBER(C$9:C$200),IF(C$9:C$200&gt;C119,1,0),0)))</f>
        <v>145</v>
      </c>
      <c r="Y119">
        <f t="array" ref="Y119">IF(ISERROR(D119),"",SUM(IF(ISNUMBER(D$9:D$200),IF(D$9:D$200&gt;D119,1,0),0)))</f>
        <v>82</v>
      </c>
      <c r="Z119">
        <f t="array" ref="Z119">IF(ISERROR(E119),"",SUM(IF(ISNUMBER(E$9:E$200),IF(E$9:E$200&gt;E119,1,0),0)))</f>
        <v>102</v>
      </c>
      <c r="AA119">
        <f t="array" ref="AA119">IF(ISERROR(F119),"",SUM(IF(ISNUMBER(F$9:F$200),IF(F$9:F$200&gt;F119,1,0),0)))</f>
        <v>77</v>
      </c>
      <c r="AB119">
        <f t="array" ref="AB119">IF(ISERROR(G119),"",SUM(IF(ISNUMBER(G$9:G$200),IF(G$9:G$200&gt;G119,1,0),0)))</f>
        <v>24</v>
      </c>
      <c r="AC119">
        <f t="array" ref="AC119">IF(ISERROR(H119),"",SUM(IF(ISNUMBER(H$9:H$200),IF(H$9:H$200&gt;H119,1,0),0)))</f>
        <v>28</v>
      </c>
      <c r="AD119">
        <f t="array" ref="AD119">IF(ISERROR(I119),"",SUM(IF(ISNUMBER(I$9:I$200),IF(I$9:I$200&gt;I119,1,0),0)))</f>
        <v>35</v>
      </c>
      <c r="AE119">
        <f t="array" ref="AE119">IF(ISERROR(J119),"",SUM(IF(ISNUMBER(J$9:J$200),IF(J$9:J$200&gt;J119,1,0),0)))</f>
        <v>21</v>
      </c>
      <c r="AF119">
        <f t="array" ref="AF119">IF(ISERROR(K119),"",SUM(IF(ISNUMBER(K$9:K$200),IF(K$9:K$200&gt;K119,1,0),0)))</f>
        <v>36</v>
      </c>
      <c r="AG119">
        <f t="array" ref="AG119">IF(ISERROR(L119),"",SUM(IF(ISNUMBER(L$9:L$200),IF(L$9:L$200&gt;L119,1,0),0)))</f>
        <v>69</v>
      </c>
      <c r="AH119">
        <f t="array" ref="AH119">IF(ISERROR(M119),"",SUM(IF(ISNUMBER(M$9:M$200),IF(M$9:M$200&gt;M119,1,0),0)))</f>
        <v>40</v>
      </c>
      <c r="AI119">
        <f t="array" ref="AI119">IF(ISERROR(N119),"",SUM(IF(ISNUMBER(N$9:N$200),IF(N$9:N$200&gt;N119,1,0),0)))</f>
        <v>55</v>
      </c>
      <c r="AJ119">
        <f t="array" ref="AJ119">IF(ISERROR(O119),"",SUM(IF(ISNUMBER(O$9:O$200),IF(O$9:O$200&gt;O119,1,0),0)))</f>
        <v>91</v>
      </c>
      <c r="AK119">
        <f t="array" ref="AK119">IF(ISERROR(P119),"",SUM(IF(ISNUMBER(P$9:P$200),IF(P$9:P$200&gt;P119,1,0),0)))</f>
        <v>121</v>
      </c>
      <c r="AQ119" s="7">
        <f>R119</f>
        <v>0.59274451096444769</v>
      </c>
      <c r="AR119" s="7">
        <v>0.27780418759961745</v>
      </c>
    </row>
    <row r="120" spans="1:44">
      <c r="A120" s="10" t="s">
        <v>435</v>
      </c>
      <c r="B120" s="13" t="s">
        <v>258</v>
      </c>
      <c r="C120" s="7">
        <v>0.76302951686630338</v>
      </c>
      <c r="D120" s="7">
        <v>0.71232250840597788</v>
      </c>
      <c r="E120" s="7">
        <v>0.38512792098662535</v>
      </c>
      <c r="F120" s="7">
        <v>0.24164554195694307</v>
      </c>
      <c r="G120" s="7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s="7" t="e">
        <v>#N/A</v>
      </c>
      <c r="M120" s="7" t="e">
        <v>#N/A</v>
      </c>
      <c r="N120" s="7" t="e">
        <v>#N/A</v>
      </c>
      <c r="O120" s="7">
        <v>0.47874626200718529</v>
      </c>
      <c r="P120" s="7">
        <v>0.51736582657655561</v>
      </c>
      <c r="Q120" s="157">
        <v>2</v>
      </c>
      <c r="R120" s="7" t="e">
        <v>#N/A</v>
      </c>
      <c r="S120" s="7"/>
      <c r="T120" s="7"/>
      <c r="X120">
        <f t="array" ref="X120">IF(ISERROR(C120),"",SUM(IF(ISNUMBER(C$9:C$200),IF(C$9:C$200&gt;C120,1,0),0)))</f>
        <v>11</v>
      </c>
      <c r="Y120">
        <f t="array" ref="Y120">IF(ISERROR(D120),"",SUM(IF(ISNUMBER(D$9:D$200),IF(D$9:D$200&gt;D120,1,0),0)))</f>
        <v>34</v>
      </c>
      <c r="Z120">
        <f t="array" ref="Z120">IF(ISERROR(E120),"",SUM(IF(ISNUMBER(E$9:E$200),IF(E$9:E$200&gt;E120,1,0),0)))</f>
        <v>153</v>
      </c>
      <c r="AA120">
        <f t="array" ref="AA120">IF(ISERROR(F120),"",SUM(IF(ISNUMBER(F$9:F$200),IF(F$9:F$200&gt;F120,1,0),0)))</f>
        <v>100</v>
      </c>
      <c r="AB120" t="str">
        <f t="array" ref="AB120">IF(ISERROR(G120),"",SUM(IF(ISNUMBER(G$9:G$200),IF(G$9:G$200&gt;G120,1,0),0)))</f>
        <v/>
      </c>
      <c r="AC120" t="str">
        <f t="array" ref="AC120">IF(ISERROR(H120),"",SUM(IF(ISNUMBER(H$9:H$200),IF(H$9:H$200&gt;H120,1,0),0)))</f>
        <v/>
      </c>
      <c r="AD120" t="str">
        <f t="array" ref="AD120">IF(ISERROR(I120),"",SUM(IF(ISNUMBER(I$9:I$200),IF(I$9:I$200&gt;I120,1,0),0)))</f>
        <v/>
      </c>
      <c r="AE120" t="str">
        <f t="array" ref="AE120">IF(ISERROR(J120),"",SUM(IF(ISNUMBER(J$9:J$200),IF(J$9:J$200&gt;J120,1,0),0)))</f>
        <v/>
      </c>
      <c r="AF120" t="str">
        <f t="array" ref="AF120">IF(ISERROR(K120),"",SUM(IF(ISNUMBER(K$9:K$200),IF(K$9:K$200&gt;K120,1,0),0)))</f>
        <v/>
      </c>
      <c r="AG120" t="str">
        <f t="array" ref="AG120">IF(ISERROR(L120),"",SUM(IF(ISNUMBER(L$9:L$200),IF(L$9:L$200&gt;L120,1,0),0)))</f>
        <v/>
      </c>
      <c r="AH120" t="str">
        <f t="array" ref="AH120">IF(ISERROR(M120),"",SUM(IF(ISNUMBER(M$9:M$200),IF(M$9:M$200&gt;M120,1,0),0)))</f>
        <v/>
      </c>
      <c r="AI120" t="str">
        <f t="array" ref="AI120">IF(ISERROR(N120),"",SUM(IF(ISNUMBER(N$9:N$200),IF(N$9:N$200&gt;N120,1,0),0)))</f>
        <v/>
      </c>
      <c r="AJ120">
        <f t="array" ref="AJ120">IF(ISERROR(O120),"",SUM(IF(ISNUMBER(O$9:O$200),IF(O$9:O$200&gt;O120,1,0),0)))</f>
        <v>78</v>
      </c>
      <c r="AK120">
        <f t="array" ref="AK120">IF(ISERROR(P120),"",SUM(IF(ISNUMBER(P$9:P$200),IF(P$9:P$200&gt;P120,1,0),0)))</f>
        <v>75</v>
      </c>
      <c r="AQ120" s="7" t="e">
        <f>R120</f>
        <v>#N/A</v>
      </c>
      <c r="AR120" s="7">
        <v>0.48819020344607306</v>
      </c>
    </row>
    <row r="121" spans="1:44">
      <c r="A121" s="10" t="s">
        <v>436</v>
      </c>
      <c r="B121" s="13" t="s">
        <v>260</v>
      </c>
      <c r="C121" s="7">
        <v>0.39800642828914023</v>
      </c>
      <c r="D121" s="7">
        <v>0.4374681982644385</v>
      </c>
      <c r="E121" s="7">
        <v>0.86726658839028925</v>
      </c>
      <c r="F121" s="7">
        <v>0.55251126559201258</v>
      </c>
      <c r="G121" s="7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s="7" t="e">
        <v>#N/A</v>
      </c>
      <c r="M121" s="7" t="e">
        <v>#N/A</v>
      </c>
      <c r="N121" s="7" t="e">
        <v>#N/A</v>
      </c>
      <c r="O121" s="7">
        <v>0.35421019675282645</v>
      </c>
      <c r="P121" s="7">
        <v>0.41003090183137025</v>
      </c>
      <c r="Q121" s="157">
        <v>2</v>
      </c>
      <c r="R121" s="7" t="e">
        <v>#N/A</v>
      </c>
      <c r="S121" s="7"/>
      <c r="T121" s="7"/>
      <c r="X121">
        <f t="array" ref="X121">IF(ISERROR(C121),"",SUM(IF(ISNUMBER(C$9:C$200),IF(C$9:C$200&gt;C121,1,0),0)))</f>
        <v>134</v>
      </c>
      <c r="Y121">
        <f t="array" ref="Y121">IF(ISERROR(D121),"",SUM(IF(ISNUMBER(D$9:D$200),IF(D$9:D$200&gt;D121,1,0),0)))</f>
        <v>112</v>
      </c>
      <c r="Z121">
        <f t="array" ref="Z121">IF(ISERROR(E121),"",SUM(IF(ISNUMBER(E$9:E$200),IF(E$9:E$200&gt;E121,1,0),0)))</f>
        <v>104</v>
      </c>
      <c r="AA121">
        <f t="array" ref="AA121">IF(ISERROR(F121),"",SUM(IF(ISNUMBER(F$9:F$200),IF(F$9:F$200&gt;F121,1,0),0)))</f>
        <v>60</v>
      </c>
      <c r="AB121" t="str">
        <f t="array" ref="AB121">IF(ISERROR(G121),"",SUM(IF(ISNUMBER(G$9:G$200),IF(G$9:G$200&gt;G121,1,0),0)))</f>
        <v/>
      </c>
      <c r="AC121" t="str">
        <f t="array" ref="AC121">IF(ISERROR(H121),"",SUM(IF(ISNUMBER(H$9:H$200),IF(H$9:H$200&gt;H121,1,0),0)))</f>
        <v/>
      </c>
      <c r="AD121" t="str">
        <f t="array" ref="AD121">IF(ISERROR(I121),"",SUM(IF(ISNUMBER(I$9:I$200),IF(I$9:I$200&gt;I121,1,0),0)))</f>
        <v/>
      </c>
      <c r="AE121" t="str">
        <f t="array" ref="AE121">IF(ISERROR(J121),"",SUM(IF(ISNUMBER(J$9:J$200),IF(J$9:J$200&gt;J121,1,0),0)))</f>
        <v/>
      </c>
      <c r="AF121" t="str">
        <f t="array" ref="AF121">IF(ISERROR(K121),"",SUM(IF(ISNUMBER(K$9:K$200),IF(K$9:K$200&gt;K121,1,0),0)))</f>
        <v/>
      </c>
      <c r="AG121" t="str">
        <f t="array" ref="AG121">IF(ISERROR(L121),"",SUM(IF(ISNUMBER(L$9:L$200),IF(L$9:L$200&gt;L121,1,0),0)))</f>
        <v/>
      </c>
      <c r="AH121" t="str">
        <f t="array" ref="AH121">IF(ISERROR(M121),"",SUM(IF(ISNUMBER(M$9:M$200),IF(M$9:M$200&gt;M121,1,0),0)))</f>
        <v/>
      </c>
      <c r="AI121" t="str">
        <f t="array" ref="AI121">IF(ISERROR(N121),"",SUM(IF(ISNUMBER(N$9:N$200),IF(N$9:N$200&gt;N121,1,0),0)))</f>
        <v/>
      </c>
      <c r="AJ121">
        <f t="array" ref="AJ121">IF(ISERROR(O121),"",SUM(IF(ISNUMBER(O$9:O$200),IF(O$9:O$200&gt;O121,1,0),0)))</f>
        <v>135</v>
      </c>
      <c r="AK121">
        <f t="array" ref="AK121">IF(ISERROR(P121),"",SUM(IF(ISNUMBER(P$9:P$200),IF(P$9:P$200&gt;P121,1,0),0)))</f>
        <v>111</v>
      </c>
      <c r="AQ121" s="7" t="e">
        <f>R121</f>
        <v>#N/A</v>
      </c>
      <c r="AR121" s="7">
        <v>0.27188830401798242</v>
      </c>
    </row>
    <row r="122" spans="1:44">
      <c r="A122" s="10" t="s">
        <v>263</v>
      </c>
      <c r="B122" s="13" t="s">
        <v>262</v>
      </c>
      <c r="C122" s="7">
        <v>0.72008860763805083</v>
      </c>
      <c r="D122" s="7">
        <v>0.6840298125080555</v>
      </c>
      <c r="E122" s="7" t="e">
        <v>#N/A</v>
      </c>
      <c r="F122" s="7" t="e">
        <v>#N/A</v>
      </c>
      <c r="G122" s="7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s="7" t="e">
        <v>#N/A</v>
      </c>
      <c r="M122" s="7" t="e">
        <v>#N/A</v>
      </c>
      <c r="N122" s="7" t="e">
        <v>#N/A</v>
      </c>
      <c r="O122" s="7" t="e">
        <v>#N/A</v>
      </c>
      <c r="P122" s="7">
        <v>0.67558457630235724</v>
      </c>
      <c r="Q122" s="157">
        <v>4</v>
      </c>
      <c r="R122" s="7" t="e">
        <v>#N/A</v>
      </c>
      <c r="S122" s="7"/>
      <c r="T122" s="7"/>
      <c r="X122">
        <f t="array" ref="X122">IF(ISERROR(C122),"",SUM(IF(ISNUMBER(C$9:C$200),IF(C$9:C$200&gt;C122,1,0),0)))</f>
        <v>22</v>
      </c>
      <c r="Y122">
        <f t="array" ref="Y122">IF(ISERROR(D122),"",SUM(IF(ISNUMBER(D$9:D$200),IF(D$9:D$200&gt;D122,1,0),0)))</f>
        <v>45</v>
      </c>
      <c r="Z122" t="str">
        <f t="array" ref="Z122">IF(ISERROR(E122),"",SUM(IF(ISNUMBER(E$9:E$200),IF(E$9:E$200&gt;E122,1,0),0)))</f>
        <v/>
      </c>
      <c r="AA122" t="str">
        <f t="array" ref="AA122">IF(ISERROR(F122),"",SUM(IF(ISNUMBER(F$9:F$200),IF(F$9:F$200&gt;F122,1,0),0)))</f>
        <v/>
      </c>
      <c r="AB122" t="str">
        <f t="array" ref="AB122">IF(ISERROR(G122),"",SUM(IF(ISNUMBER(G$9:G$200),IF(G$9:G$200&gt;G122,1,0),0)))</f>
        <v/>
      </c>
      <c r="AC122" t="str">
        <f t="array" ref="AC122">IF(ISERROR(H122),"",SUM(IF(ISNUMBER(H$9:H$200),IF(H$9:H$200&gt;H122,1,0),0)))</f>
        <v/>
      </c>
      <c r="AD122" t="str">
        <f t="array" ref="AD122">IF(ISERROR(I122),"",SUM(IF(ISNUMBER(I$9:I$200),IF(I$9:I$200&gt;I122,1,0),0)))</f>
        <v/>
      </c>
      <c r="AE122" t="str">
        <f t="array" ref="AE122">IF(ISERROR(J122),"",SUM(IF(ISNUMBER(J$9:J$200),IF(J$9:J$200&gt;J122,1,0),0)))</f>
        <v/>
      </c>
      <c r="AF122" t="str">
        <f t="array" ref="AF122">IF(ISERROR(K122),"",SUM(IF(ISNUMBER(K$9:K$200),IF(K$9:K$200&gt;K122,1,0),0)))</f>
        <v/>
      </c>
      <c r="AG122" t="str">
        <f t="array" ref="AG122">IF(ISERROR(L122),"",SUM(IF(ISNUMBER(L$9:L$200),IF(L$9:L$200&gt;L122,1,0),0)))</f>
        <v/>
      </c>
      <c r="AH122" t="str">
        <f t="array" ref="AH122">IF(ISERROR(M122),"",SUM(IF(ISNUMBER(M$9:M$200),IF(M$9:M$200&gt;M122,1,0),0)))</f>
        <v/>
      </c>
      <c r="AI122" t="str">
        <f t="array" ref="AI122">IF(ISERROR(N122),"",SUM(IF(ISNUMBER(N$9:N$200),IF(N$9:N$200&gt;N122,1,0),0)))</f>
        <v/>
      </c>
      <c r="AJ122" t="str">
        <f t="array" ref="AJ122">IF(ISERROR(O122),"",SUM(IF(ISNUMBER(O$9:O$200),IF(O$9:O$200&gt;O122,1,0),0)))</f>
        <v/>
      </c>
      <c r="AK122">
        <f t="array" ref="AK122">IF(ISERROR(P122),"",SUM(IF(ISNUMBER(P$9:P$200),IF(P$9:P$200&gt;P122,1,0),0)))</f>
        <v>36</v>
      </c>
      <c r="AQ122" s="7" t="e">
        <f>R122</f>
        <v>#N/A</v>
      </c>
      <c r="AR122" s="7">
        <v>0.27170625366651341</v>
      </c>
    </row>
    <row r="123" spans="1:44">
      <c r="A123" s="10" t="s">
        <v>265</v>
      </c>
      <c r="B123" s="13" t="s">
        <v>264</v>
      </c>
      <c r="C123" s="7">
        <v>0.45628247026179192</v>
      </c>
      <c r="D123" s="7">
        <v>0.52601375747476165</v>
      </c>
      <c r="E123" s="7">
        <v>1</v>
      </c>
      <c r="F123" s="7">
        <v>0.5999569823413704</v>
      </c>
      <c r="G123" s="7">
        <v>0.65200000000000002</v>
      </c>
      <c r="H123">
        <v>0.6</v>
      </c>
      <c r="I123">
        <v>0.89300000000000002</v>
      </c>
      <c r="J123">
        <v>0.65900000000000003</v>
      </c>
      <c r="K123">
        <v>0.6</v>
      </c>
      <c r="L123" s="7">
        <v>0.83099999999999996</v>
      </c>
      <c r="M123" s="7">
        <v>0.79</v>
      </c>
      <c r="N123" s="7">
        <v>0.83299999999999996</v>
      </c>
      <c r="O123" s="7">
        <v>0.49440378975826371</v>
      </c>
      <c r="P123" s="7">
        <v>0.45574899075891623</v>
      </c>
      <c r="Q123" s="157">
        <v>2</v>
      </c>
      <c r="R123" s="7">
        <v>0.63183229905951033</v>
      </c>
      <c r="S123" s="7"/>
      <c r="T123" s="7"/>
      <c r="X123">
        <f t="array" ref="X123">IF(ISERROR(C123),"",SUM(IF(ISNUMBER(C$9:C$200),IF(C$9:C$200&gt;C123,1,0),0)))</f>
        <v>114</v>
      </c>
      <c r="Y123">
        <f t="array" ref="Y123">IF(ISERROR(D123),"",SUM(IF(ISNUMBER(D$9:D$200),IF(D$9:D$200&gt;D123,1,0),0)))</f>
        <v>83</v>
      </c>
      <c r="Z123">
        <f t="array" ref="Z123">IF(ISERROR(E123),"",SUM(IF(ISNUMBER(E$9:E$200),IF(E$9:E$200&gt;E123,1,0),0)))</f>
        <v>0</v>
      </c>
      <c r="AA123">
        <f t="array" ref="AA123">IF(ISERROR(F123),"",SUM(IF(ISNUMBER(F$9:F$200),IF(F$9:F$200&gt;F123,1,0),0)))</f>
        <v>56</v>
      </c>
      <c r="AB123">
        <f t="array" ref="AB123">IF(ISERROR(G123),"",SUM(IF(ISNUMBER(G$9:G$200),IF(G$9:G$200&gt;G123,1,0),0)))</f>
        <v>79</v>
      </c>
      <c r="AC123">
        <f t="array" ref="AC123">IF(ISERROR(H123),"",SUM(IF(ISNUMBER(H$9:H$200),IF(H$9:H$200&gt;H123,1,0),0)))</f>
        <v>28</v>
      </c>
      <c r="AD123">
        <f t="array" ref="AD123">IF(ISERROR(I123),"",SUM(IF(ISNUMBER(I$9:I$200),IF(I$9:I$200&gt;I123,1,0),0)))</f>
        <v>16</v>
      </c>
      <c r="AE123">
        <f t="array" ref="AE123">IF(ISERROR(J123),"",SUM(IF(ISNUMBER(J$9:J$200),IF(J$9:J$200&gt;J123,1,0),0)))</f>
        <v>72</v>
      </c>
      <c r="AF123">
        <f t="array" ref="AF123">IF(ISERROR(K123),"",SUM(IF(ISNUMBER(K$9:K$200),IF(K$9:K$200&gt;K123,1,0),0)))</f>
        <v>45</v>
      </c>
      <c r="AG123">
        <f t="array" ref="AG123">IF(ISERROR(L123),"",SUM(IF(ISNUMBER(L$9:L$200),IF(L$9:L$200&gt;L123,1,0),0)))</f>
        <v>22</v>
      </c>
      <c r="AH123">
        <f t="array" ref="AH123">IF(ISERROR(M123),"",SUM(IF(ISNUMBER(M$9:M$200),IF(M$9:M$200&gt;M123,1,0),0)))</f>
        <v>16</v>
      </c>
      <c r="AI123">
        <f t="array" ref="AI123">IF(ISERROR(N123),"",SUM(IF(ISNUMBER(N$9:N$200),IF(N$9:N$200&gt;N123,1,0),0)))</f>
        <v>42</v>
      </c>
      <c r="AJ123">
        <f t="array" ref="AJ123">IF(ISERROR(O123),"",SUM(IF(ISNUMBER(O$9:O$200),IF(O$9:O$200&gt;O123,1,0),0)))</f>
        <v>74</v>
      </c>
      <c r="AK123">
        <f t="array" ref="AK123">IF(ISERROR(P123),"",SUM(IF(ISNUMBER(P$9:P$200),IF(P$9:P$200&gt;P123,1,0),0)))</f>
        <v>94</v>
      </c>
      <c r="AQ123" s="7">
        <f>R123</f>
        <v>0.63183229905951033</v>
      </c>
      <c r="AR123" s="7">
        <v>0.25344005072901193</v>
      </c>
    </row>
    <row r="124" spans="1:44">
      <c r="A124" s="10" t="s">
        <v>267</v>
      </c>
      <c r="B124" s="13" t="s">
        <v>266</v>
      </c>
      <c r="C124" s="7">
        <v>0.5657334899708053</v>
      </c>
      <c r="D124" s="7">
        <v>0.48998544744409933</v>
      </c>
      <c r="E124" s="7">
        <v>0.94494036551956728</v>
      </c>
      <c r="F124" s="7">
        <v>0.76099431126016004</v>
      </c>
      <c r="G124" s="7">
        <v>0.69</v>
      </c>
      <c r="H124">
        <v>0.6</v>
      </c>
      <c r="I124">
        <v>0.81900000000000006</v>
      </c>
      <c r="J124">
        <v>0.56700000000000006</v>
      </c>
      <c r="K124">
        <v>0.5</v>
      </c>
      <c r="L124" s="7">
        <v>0.75900000000000001</v>
      </c>
      <c r="M124" s="7">
        <v>0.66500000000000004</v>
      </c>
      <c r="N124" s="7">
        <v>0.79799999999999993</v>
      </c>
      <c r="O124" s="7">
        <v>0.34726209700435084</v>
      </c>
      <c r="P124" s="7">
        <v>0.42210184483193647</v>
      </c>
      <c r="Q124" s="157">
        <v>2</v>
      </c>
      <c r="R124" s="7">
        <v>0.60869163732711362</v>
      </c>
      <c r="S124" s="7"/>
      <c r="T124" s="7"/>
      <c r="X124">
        <f t="array" ref="X124">IF(ISERROR(C124),"",SUM(IF(ISNUMBER(C$9:C$200),IF(C$9:C$200&gt;C124,1,0),0)))</f>
        <v>78</v>
      </c>
      <c r="Y124">
        <f t="array" ref="Y124">IF(ISERROR(D124),"",SUM(IF(ISNUMBER(D$9:D$200),IF(D$9:D$200&gt;D124,1,0),0)))</f>
        <v>92</v>
      </c>
      <c r="Z124">
        <f t="array" ref="Z124">IF(ISERROR(E124),"",SUM(IF(ISNUMBER(E$9:E$200),IF(E$9:E$200&gt;E124,1,0),0)))</f>
        <v>95</v>
      </c>
      <c r="AA124">
        <f t="array" ref="AA124">IF(ISERROR(F124),"",SUM(IF(ISNUMBER(F$9:F$200),IF(F$9:F$200&gt;F124,1,0),0)))</f>
        <v>42</v>
      </c>
      <c r="AB124">
        <f t="array" ref="AB124">IF(ISERROR(G124),"",SUM(IF(ISNUMBER(G$9:G$200),IF(G$9:G$200&gt;G124,1,0),0)))</f>
        <v>63</v>
      </c>
      <c r="AC124">
        <f t="array" ref="AC124">IF(ISERROR(H124),"",SUM(IF(ISNUMBER(H$9:H$200),IF(H$9:H$200&gt;H124,1,0),0)))</f>
        <v>28</v>
      </c>
      <c r="AD124">
        <f t="array" ref="AD124">IF(ISERROR(I124),"",SUM(IF(ISNUMBER(I$9:I$200),IF(I$9:I$200&gt;I124,1,0),0)))</f>
        <v>43</v>
      </c>
      <c r="AE124">
        <f t="array" ref="AE124">IF(ISERROR(J124),"",SUM(IF(ISNUMBER(J$9:J$200),IF(J$9:J$200&gt;J124,1,0),0)))</f>
        <v>94</v>
      </c>
      <c r="AF124">
        <f t="array" ref="AF124">IF(ISERROR(K124),"",SUM(IF(ISNUMBER(K$9:K$200),IF(K$9:K$200&gt;K124,1,0),0)))</f>
        <v>66</v>
      </c>
      <c r="AG124">
        <f t="array" ref="AG124">IF(ISERROR(L124),"",SUM(IF(ISNUMBER(L$9:L$200),IF(L$9:L$200&gt;L124,1,0),0)))</f>
        <v>40</v>
      </c>
      <c r="AH124">
        <f t="array" ref="AH124">IF(ISERROR(M124),"",SUM(IF(ISNUMBER(M$9:M$200),IF(M$9:M$200&gt;M124,1,0),0)))</f>
        <v>109</v>
      </c>
      <c r="AI124">
        <f t="array" ref="AI124">IF(ISERROR(N124),"",SUM(IF(ISNUMBER(N$9:N$200),IF(N$9:N$200&gt;N124,1,0),0)))</f>
        <v>63</v>
      </c>
      <c r="AJ124">
        <f t="array" ref="AJ124">IF(ISERROR(O124),"",SUM(IF(ISNUMBER(O$9:O$200),IF(O$9:O$200&gt;O124,1,0),0)))</f>
        <v>140</v>
      </c>
      <c r="AK124">
        <f t="array" ref="AK124">IF(ISERROR(P124),"",SUM(IF(ISNUMBER(P$9:P$200),IF(P$9:P$200&gt;P124,1,0),0)))</f>
        <v>102</v>
      </c>
      <c r="AQ124" s="7">
        <f>R124</f>
        <v>0.60869163732711362</v>
      </c>
      <c r="AR124" s="7">
        <v>0.38047089422972236</v>
      </c>
    </row>
    <row r="125" spans="1:44">
      <c r="A125" s="10" t="s">
        <v>269</v>
      </c>
      <c r="B125" s="13" t="s">
        <v>268</v>
      </c>
      <c r="C125" s="7">
        <v>0.61081981986698697</v>
      </c>
      <c r="D125" s="7">
        <v>0.56042502455246856</v>
      </c>
      <c r="E125" s="7">
        <v>1</v>
      </c>
      <c r="F125" s="7" t="e">
        <v>#N/A</v>
      </c>
      <c r="G125" s="7">
        <v>0.70099999999999996</v>
      </c>
      <c r="H125">
        <v>0.5</v>
      </c>
      <c r="I125">
        <v>0.9</v>
      </c>
      <c r="J125">
        <v>0.54400000000000004</v>
      </c>
      <c r="K125">
        <v>0.55000000000000004</v>
      </c>
      <c r="L125" s="7">
        <v>0.8640000000000001</v>
      </c>
      <c r="M125" s="7">
        <v>0.73199999999999998</v>
      </c>
      <c r="N125" s="7">
        <v>0.83200000000000007</v>
      </c>
      <c r="O125" s="7">
        <v>0.43762644032476183</v>
      </c>
      <c r="P125" s="7">
        <v>0.50733937329235745</v>
      </c>
      <c r="Q125" s="157">
        <v>4</v>
      </c>
      <c r="R125" s="7" t="e">
        <v>#N/A</v>
      </c>
      <c r="S125" s="7"/>
      <c r="T125" s="7"/>
      <c r="X125">
        <f t="array" ref="X125">IF(ISERROR(C125),"",SUM(IF(ISNUMBER(C$9:C$200),IF(C$9:C$200&gt;C125,1,0),0)))</f>
        <v>61</v>
      </c>
      <c r="Y125">
        <f t="array" ref="Y125">IF(ISERROR(D125),"",SUM(IF(ISNUMBER(D$9:D$200),IF(D$9:D$200&gt;D125,1,0),0)))</f>
        <v>76</v>
      </c>
      <c r="Z125">
        <f t="array" ref="Z125">IF(ISERROR(E125),"",SUM(IF(ISNUMBER(E$9:E$200),IF(E$9:E$200&gt;E125,1,0),0)))</f>
        <v>0</v>
      </c>
      <c r="AA125" t="str">
        <f t="array" ref="AA125">IF(ISERROR(F125),"",SUM(IF(ISNUMBER(F$9:F$200),IF(F$9:F$200&gt;F125,1,0),0)))</f>
        <v/>
      </c>
      <c r="AB125">
        <f t="array" ref="AB125">IF(ISERROR(G125),"",SUM(IF(ISNUMBER(G$9:G$200),IF(G$9:G$200&gt;G125,1,0),0)))</f>
        <v>60</v>
      </c>
      <c r="AC125">
        <f t="array" ref="AC125">IF(ISERROR(H125),"",SUM(IF(ISNUMBER(H$9:H$200),IF(H$9:H$200&gt;H125,1,0),0)))</f>
        <v>56</v>
      </c>
      <c r="AD125">
        <f t="array" ref="AD125">IF(ISERROR(I125),"",SUM(IF(ISNUMBER(I$9:I$200),IF(I$9:I$200&gt;I125,1,0),0)))</f>
        <v>14</v>
      </c>
      <c r="AE125">
        <f t="array" ref="AE125">IF(ISERROR(J125),"",SUM(IF(ISNUMBER(J$9:J$200),IF(J$9:J$200&gt;J125,1,0),0)))</f>
        <v>99</v>
      </c>
      <c r="AF125">
        <f t="array" ref="AF125">IF(ISERROR(K125),"",SUM(IF(ISNUMBER(K$9:K$200),IF(K$9:K$200&gt;K125,1,0),0)))</f>
        <v>56</v>
      </c>
      <c r="AG125">
        <f t="array" ref="AG125">IF(ISERROR(L125),"",SUM(IF(ISNUMBER(L$9:L$200),IF(L$9:L$200&gt;L125,1,0),0)))</f>
        <v>12</v>
      </c>
      <c r="AH125">
        <f t="array" ref="AH125">IF(ISERROR(M125),"",SUM(IF(ISNUMBER(M$9:M$200),IF(M$9:M$200&gt;M125,1,0),0)))</f>
        <v>64</v>
      </c>
      <c r="AI125">
        <f t="array" ref="AI125">IF(ISERROR(N125),"",SUM(IF(ISNUMBER(N$9:N$200),IF(N$9:N$200&gt;N125,1,0),0)))</f>
        <v>43</v>
      </c>
      <c r="AJ125">
        <f t="array" ref="AJ125">IF(ISERROR(O125),"",SUM(IF(ISNUMBER(O$9:O$200),IF(O$9:O$200&gt;O125,1,0),0)))</f>
        <v>95</v>
      </c>
      <c r="AK125">
        <f t="array" ref="AK125">IF(ISERROR(P125),"",SUM(IF(ISNUMBER(P$9:P$200),IF(P$9:P$200&gt;P125,1,0),0)))</f>
        <v>79</v>
      </c>
      <c r="AQ125" s="7" t="e">
        <f>R125</f>
        <v>#N/A</v>
      </c>
      <c r="AR125" s="7">
        <v>0.23587932526732955</v>
      </c>
    </row>
    <row r="126" spans="1:44">
      <c r="A126" s="10" t="s">
        <v>271</v>
      </c>
      <c r="B126" s="13" t="s">
        <v>270</v>
      </c>
      <c r="C126" s="7">
        <v>0.4136800673680881</v>
      </c>
      <c r="D126" s="7">
        <v>0.34016177653843843</v>
      </c>
      <c r="E126" s="7">
        <v>0.887839826390038</v>
      </c>
      <c r="F126" s="7">
        <v>0.1858834299588632</v>
      </c>
      <c r="G126" s="7">
        <v>0.7609999999999999</v>
      </c>
      <c r="H126">
        <v>0.6</v>
      </c>
      <c r="I126">
        <v>0.68500000000000005</v>
      </c>
      <c r="J126">
        <v>0.81499999999999995</v>
      </c>
      <c r="K126">
        <v>0.6</v>
      </c>
      <c r="L126" s="7">
        <v>0.217</v>
      </c>
      <c r="M126" s="7">
        <v>0.78400000000000003</v>
      </c>
      <c r="N126" s="7">
        <v>0.71200000000000008</v>
      </c>
      <c r="O126" s="7">
        <v>0.45416430062386537</v>
      </c>
      <c r="P126" s="7">
        <v>0.46875841787864142</v>
      </c>
      <c r="Q126" s="157">
        <v>2</v>
      </c>
      <c r="R126" s="7">
        <v>0.52455149055629158</v>
      </c>
      <c r="S126" s="7"/>
      <c r="T126" s="7"/>
      <c r="X126">
        <f t="array" ref="X126">IF(ISERROR(C126),"",SUM(IF(ISNUMBER(C$9:C$200),IF(C$9:C$200&gt;C126,1,0),0)))</f>
        <v>129</v>
      </c>
      <c r="Y126">
        <f t="array" ref="Y126">IF(ISERROR(D126),"",SUM(IF(ISNUMBER(D$9:D$200),IF(D$9:D$200&gt;D126,1,0),0)))</f>
        <v>136</v>
      </c>
      <c r="Z126">
        <f t="array" ref="Z126">IF(ISERROR(E126),"",SUM(IF(ISNUMBER(E$9:E$200),IF(E$9:E$200&gt;E126,1,0),0)))</f>
        <v>99</v>
      </c>
      <c r="AA126">
        <f t="array" ref="AA126">IF(ISERROR(F126),"",SUM(IF(ISNUMBER(F$9:F$200),IF(F$9:F$200&gt;F126,1,0),0)))</f>
        <v>108</v>
      </c>
      <c r="AB126">
        <f t="array" ref="AB126">IF(ISERROR(G126),"",SUM(IF(ISNUMBER(G$9:G$200),IF(G$9:G$200&gt;G126,1,0),0)))</f>
        <v>38</v>
      </c>
      <c r="AC126">
        <f t="array" ref="AC126">IF(ISERROR(H126),"",SUM(IF(ISNUMBER(H$9:H$200),IF(H$9:H$200&gt;H126,1,0),0)))</f>
        <v>28</v>
      </c>
      <c r="AD126">
        <f t="array" ref="AD126">IF(ISERROR(I126),"",SUM(IF(ISNUMBER(I$9:I$200),IF(I$9:I$200&gt;I126,1,0),0)))</f>
        <v>94</v>
      </c>
      <c r="AE126">
        <f t="array" ref="AE126">IF(ISERROR(J126),"",SUM(IF(ISNUMBER(J$9:J$200),IF(J$9:J$200&gt;J126,1,0),0)))</f>
        <v>35</v>
      </c>
      <c r="AF126">
        <f t="array" ref="AF126">IF(ISERROR(K126),"",SUM(IF(ISNUMBER(K$9:K$200),IF(K$9:K$200&gt;K126,1,0),0)))</f>
        <v>45</v>
      </c>
      <c r="AG126">
        <f t="array" ref="AG126">IF(ISERROR(L126),"",SUM(IF(ISNUMBER(L$9:L$200),IF(L$9:L$200&gt;L126,1,0),0)))</f>
        <v>139</v>
      </c>
      <c r="AH126">
        <f t="array" ref="AH126">IF(ISERROR(M126),"",SUM(IF(ISNUMBER(M$9:M$200),IF(M$9:M$200&gt;M126,1,0),0)))</f>
        <v>22</v>
      </c>
      <c r="AI126">
        <f t="array" ref="AI126">IF(ISERROR(N126),"",SUM(IF(ISNUMBER(N$9:N$200),IF(N$9:N$200&gt;N126,1,0),0)))</f>
        <v>88</v>
      </c>
      <c r="AJ126">
        <f t="array" ref="AJ126">IF(ISERROR(O126),"",SUM(IF(ISNUMBER(O$9:O$200),IF(O$9:O$200&gt;O126,1,0),0)))</f>
        <v>86</v>
      </c>
      <c r="AK126">
        <f t="array" ref="AK126">IF(ISERROR(P126),"",SUM(IF(ISNUMBER(P$9:P$200),IF(P$9:P$200&gt;P126,1,0),0)))</f>
        <v>89</v>
      </c>
      <c r="AQ126" s="7">
        <f>R126</f>
        <v>0.52455149055629158</v>
      </c>
      <c r="AR126" s="7">
        <v>0.39938283123129464</v>
      </c>
    </row>
    <row r="127" spans="1:44">
      <c r="A127" s="10" t="s">
        <v>273</v>
      </c>
      <c r="B127" s="13" t="s">
        <v>272</v>
      </c>
      <c r="C127" s="7">
        <v>0.5967576760759099</v>
      </c>
      <c r="D127" s="7">
        <v>0.48633047456422779</v>
      </c>
      <c r="E127" s="7">
        <v>0.29267306171307844</v>
      </c>
      <c r="F127" s="7">
        <v>2.2852657096421081E-2</v>
      </c>
      <c r="G127" s="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s="7" t="e">
        <v>#N/A</v>
      </c>
      <c r="M127" s="7" t="e">
        <v>#N/A</v>
      </c>
      <c r="N127" s="7" t="e">
        <v>#N/A</v>
      </c>
      <c r="O127" s="7">
        <v>0.41878496936418952</v>
      </c>
      <c r="P127" s="7">
        <v>0.38571619820028491</v>
      </c>
      <c r="Q127" s="157">
        <v>1</v>
      </c>
      <c r="R127" s="7" t="e">
        <v>#N/A</v>
      </c>
      <c r="S127" s="7"/>
      <c r="T127" s="7"/>
      <c r="X127">
        <f t="array" ref="X127">IF(ISERROR(C127),"",SUM(IF(ISNUMBER(C$9:C$200),IF(C$9:C$200&gt;C127,1,0),0)))</f>
        <v>65</v>
      </c>
      <c r="Y127">
        <f t="array" ref="Y127">IF(ISERROR(D127),"",SUM(IF(ISNUMBER(D$9:D$200),IF(D$9:D$200&gt;D127,1,0),0)))</f>
        <v>96</v>
      </c>
      <c r="Z127">
        <f t="array" ref="Z127">IF(ISERROR(E127),"",SUM(IF(ISNUMBER(E$9:E$200),IF(E$9:E$200&gt;E127,1,0),0)))</f>
        <v>162</v>
      </c>
      <c r="AA127">
        <f t="array" ref="AA127">IF(ISERROR(F127),"",SUM(IF(ISNUMBER(F$9:F$200),IF(F$9:F$200&gt;F127,1,0),0)))</f>
        <v>169</v>
      </c>
      <c r="AB127" t="str">
        <f t="array" ref="AB127">IF(ISERROR(G127),"",SUM(IF(ISNUMBER(G$9:G$200),IF(G$9:G$200&gt;G127,1,0),0)))</f>
        <v/>
      </c>
      <c r="AC127" t="str">
        <f t="array" ref="AC127">IF(ISERROR(H127),"",SUM(IF(ISNUMBER(H$9:H$200),IF(H$9:H$200&gt;H127,1,0),0)))</f>
        <v/>
      </c>
      <c r="AD127" t="str">
        <f t="array" ref="AD127">IF(ISERROR(I127),"",SUM(IF(ISNUMBER(I$9:I$200),IF(I$9:I$200&gt;I127,1,0),0)))</f>
        <v/>
      </c>
      <c r="AE127" t="str">
        <f t="array" ref="AE127">IF(ISERROR(J127),"",SUM(IF(ISNUMBER(J$9:J$200),IF(J$9:J$200&gt;J127,1,0),0)))</f>
        <v/>
      </c>
      <c r="AF127" t="str">
        <f t="array" ref="AF127">IF(ISERROR(K127),"",SUM(IF(ISNUMBER(K$9:K$200),IF(K$9:K$200&gt;K127,1,0),0)))</f>
        <v/>
      </c>
      <c r="AG127" t="str">
        <f t="array" ref="AG127">IF(ISERROR(L127),"",SUM(IF(ISNUMBER(L$9:L$200),IF(L$9:L$200&gt;L127,1,0),0)))</f>
        <v/>
      </c>
      <c r="AH127" t="str">
        <f t="array" ref="AH127">IF(ISERROR(M127),"",SUM(IF(ISNUMBER(M$9:M$200),IF(M$9:M$200&gt;M127,1,0),0)))</f>
        <v/>
      </c>
      <c r="AI127" t="str">
        <f t="array" ref="AI127">IF(ISERROR(N127),"",SUM(IF(ISNUMBER(N$9:N$200),IF(N$9:N$200&gt;N127,1,0),0)))</f>
        <v/>
      </c>
      <c r="AJ127">
        <f t="array" ref="AJ127">IF(ISERROR(O127),"",SUM(IF(ISNUMBER(O$9:O$200),IF(O$9:O$200&gt;O127,1,0),0)))</f>
        <v>107</v>
      </c>
      <c r="AK127">
        <f t="array" ref="AK127">IF(ISERROR(P127),"",SUM(IF(ISNUMBER(P$9:P$200),IF(P$9:P$200&gt;P127,1,0),0)))</f>
        <v>122</v>
      </c>
      <c r="AQ127" s="7" t="e">
        <f>R127</f>
        <v>#N/A</v>
      </c>
      <c r="AR127" s="7">
        <v>0.54953056703110981</v>
      </c>
    </row>
    <row r="128" spans="1:44">
      <c r="A128" s="10" t="s">
        <v>275</v>
      </c>
      <c r="B128" s="13" t="s">
        <v>274</v>
      </c>
      <c r="C128" s="7">
        <v>0.15347426107232737</v>
      </c>
      <c r="D128" s="7">
        <v>6.1733986473040937E-2</v>
      </c>
      <c r="E128" s="7">
        <v>1.0051135884643545E-2</v>
      </c>
      <c r="F128" s="7">
        <v>0.16258915979429334</v>
      </c>
      <c r="G128" s="7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s="7" t="e">
        <v>#N/A</v>
      </c>
      <c r="M128" s="7" t="e">
        <v>#N/A</v>
      </c>
      <c r="N128" s="7" t="e">
        <v>#N/A</v>
      </c>
      <c r="O128" s="7">
        <v>0.15254313761335414</v>
      </c>
      <c r="P128" s="7">
        <v>0.19862468153320273</v>
      </c>
      <c r="Q128" s="157">
        <v>1</v>
      </c>
      <c r="R128" s="7" t="e">
        <v>#N/A</v>
      </c>
      <c r="S128" s="7"/>
      <c r="T128" s="7"/>
      <c r="X128">
        <f t="array" ref="X128">IF(ISERROR(C128),"",SUM(IF(ISNUMBER(C$9:C$200),IF(C$9:C$200&gt;C128,1,0),0)))</f>
        <v>178</v>
      </c>
      <c r="Y128">
        <f t="array" ref="Y128">IF(ISERROR(D128),"",SUM(IF(ISNUMBER(D$9:D$200),IF(D$9:D$200&gt;D128,1,0),0)))</f>
        <v>190</v>
      </c>
      <c r="Z128">
        <f t="array" ref="Z128">IF(ISERROR(E128),"",SUM(IF(ISNUMBER(E$9:E$200),IF(E$9:E$200&gt;E128,1,0),0)))</f>
        <v>187</v>
      </c>
      <c r="AA128">
        <f t="array" ref="AA128">IF(ISERROR(F128),"",SUM(IF(ISNUMBER(F$9:F$200),IF(F$9:F$200&gt;F128,1,0),0)))</f>
        <v>112</v>
      </c>
      <c r="AB128" t="str">
        <f t="array" ref="AB128">IF(ISERROR(G128),"",SUM(IF(ISNUMBER(G$9:G$200),IF(G$9:G$200&gt;G128,1,0),0)))</f>
        <v/>
      </c>
      <c r="AC128" t="str">
        <f t="array" ref="AC128">IF(ISERROR(H128),"",SUM(IF(ISNUMBER(H$9:H$200),IF(H$9:H$200&gt;H128,1,0),0)))</f>
        <v/>
      </c>
      <c r="AD128" t="str">
        <f t="array" ref="AD128">IF(ISERROR(I128),"",SUM(IF(ISNUMBER(I$9:I$200),IF(I$9:I$200&gt;I128,1,0),0)))</f>
        <v/>
      </c>
      <c r="AE128" t="str">
        <f t="array" ref="AE128">IF(ISERROR(J128),"",SUM(IF(ISNUMBER(J$9:J$200),IF(J$9:J$200&gt;J128,1,0),0)))</f>
        <v/>
      </c>
      <c r="AF128" t="str">
        <f t="array" ref="AF128">IF(ISERROR(K128),"",SUM(IF(ISNUMBER(K$9:K$200),IF(K$9:K$200&gt;K128,1,0),0)))</f>
        <v/>
      </c>
      <c r="AG128" t="str">
        <f t="array" ref="AG128">IF(ISERROR(L128),"",SUM(IF(ISNUMBER(L$9:L$200),IF(L$9:L$200&gt;L128,1,0),0)))</f>
        <v/>
      </c>
      <c r="AH128" t="str">
        <f t="array" ref="AH128">IF(ISERROR(M128),"",SUM(IF(ISNUMBER(M$9:M$200),IF(M$9:M$200&gt;M128,1,0),0)))</f>
        <v/>
      </c>
      <c r="AI128" t="str">
        <f t="array" ref="AI128">IF(ISERROR(N128),"",SUM(IF(ISNUMBER(N$9:N$200),IF(N$9:N$200&gt;N128,1,0),0)))</f>
        <v/>
      </c>
      <c r="AJ128">
        <f t="array" ref="AJ128">IF(ISERROR(O128),"",SUM(IF(ISNUMBER(O$9:O$200),IF(O$9:O$200&gt;O128,1,0),0)))</f>
        <v>189</v>
      </c>
      <c r="AK128">
        <f t="array" ref="AK128">IF(ISERROR(P128),"",SUM(IF(ISNUMBER(P$9:P$200),IF(P$9:P$200&gt;P128,1,0),0)))</f>
        <v>183</v>
      </c>
      <c r="AQ128" s="7" t="e">
        <f>R128</f>
        <v>#N/A</v>
      </c>
      <c r="AR128" s="7">
        <v>0.42629246972078505</v>
      </c>
    </row>
    <row r="129" spans="1:44">
      <c r="A129" s="10" t="s">
        <v>277</v>
      </c>
      <c r="B129" s="13" t="s">
        <v>276</v>
      </c>
      <c r="C129" s="7">
        <v>0.6625037716476504</v>
      </c>
      <c r="D129" s="7">
        <v>0.56141742130259231</v>
      </c>
      <c r="E129" s="7">
        <v>0.62904572311291218</v>
      </c>
      <c r="F129" s="7">
        <v>0.13275377131444535</v>
      </c>
      <c r="G129" s="7">
        <v>0.73299999999999998</v>
      </c>
      <c r="H129">
        <v>0.4</v>
      </c>
      <c r="I129">
        <v>0.68299999999999994</v>
      </c>
      <c r="J129">
        <v>0.69499999999999995</v>
      </c>
      <c r="K129">
        <v>0.5</v>
      </c>
      <c r="L129" s="7">
        <v>0.872</v>
      </c>
      <c r="M129" s="7">
        <v>0.71</v>
      </c>
      <c r="N129" s="7">
        <v>0.878</v>
      </c>
      <c r="O129" s="7">
        <v>0.54638059461294741</v>
      </c>
      <c r="P129" s="7">
        <v>0.55243992934112662</v>
      </c>
      <c r="Q129" s="157">
        <v>2</v>
      </c>
      <c r="R129" s="7">
        <v>0.58320473497752179</v>
      </c>
      <c r="S129" s="7"/>
      <c r="T129" s="7"/>
      <c r="X129">
        <f t="array" ref="X129">IF(ISERROR(C129),"",SUM(IF(ISNUMBER(C$9:C$200),IF(C$9:C$200&gt;C129,1,0),0)))</f>
        <v>44</v>
      </c>
      <c r="Y129">
        <f t="array" ref="Y129">IF(ISERROR(D129),"",SUM(IF(ISNUMBER(D$9:D$200),IF(D$9:D$200&gt;D129,1,0),0)))</f>
        <v>75</v>
      </c>
      <c r="Z129">
        <f t="array" ref="Z129">IF(ISERROR(E129),"",SUM(IF(ISNUMBER(E$9:E$200),IF(E$9:E$200&gt;E129,1,0),0)))</f>
        <v>127</v>
      </c>
      <c r="AA129">
        <f t="array" ref="AA129">IF(ISERROR(F129),"",SUM(IF(ISNUMBER(F$9:F$200),IF(F$9:F$200&gt;F129,1,0),0)))</f>
        <v>123</v>
      </c>
      <c r="AB129">
        <f t="array" ref="AB129">IF(ISERROR(G129),"",SUM(IF(ISNUMBER(G$9:G$200),IF(G$9:G$200&gt;G129,1,0),0)))</f>
        <v>49</v>
      </c>
      <c r="AC129">
        <f t="array" ref="AC129">IF(ISERROR(H129),"",SUM(IF(ISNUMBER(H$9:H$200),IF(H$9:H$200&gt;H129,1,0),0)))</f>
        <v>81</v>
      </c>
      <c r="AD129">
        <f t="array" ref="AD129">IF(ISERROR(I129),"",SUM(IF(ISNUMBER(I$9:I$200),IF(I$9:I$200&gt;I129,1,0),0)))</f>
        <v>96</v>
      </c>
      <c r="AE129">
        <f t="array" ref="AE129">IF(ISERROR(J129),"",SUM(IF(ISNUMBER(J$9:J$200),IF(J$9:J$200&gt;J129,1,0),0)))</f>
        <v>66</v>
      </c>
      <c r="AF129">
        <f t="array" ref="AF129">IF(ISERROR(K129),"",SUM(IF(ISNUMBER(K$9:K$200),IF(K$9:K$200&gt;K129,1,0),0)))</f>
        <v>66</v>
      </c>
      <c r="AG129">
        <f t="array" ref="AG129">IF(ISERROR(L129),"",SUM(IF(ISNUMBER(L$9:L$200),IF(L$9:L$200&gt;L129,1,0),0)))</f>
        <v>11</v>
      </c>
      <c r="AH129">
        <f t="array" ref="AH129">IF(ISERROR(M129),"",SUM(IF(ISNUMBER(M$9:M$200),IF(M$9:M$200&gt;M129,1,0),0)))</f>
        <v>81</v>
      </c>
      <c r="AI129">
        <f t="array" ref="AI129">IF(ISERROR(N129),"",SUM(IF(ISNUMBER(N$9:N$200),IF(N$9:N$200&gt;N129,1,0),0)))</f>
        <v>7</v>
      </c>
      <c r="AJ129">
        <f t="array" ref="AJ129">IF(ISERROR(O129),"",SUM(IF(ISNUMBER(O$9:O$200),IF(O$9:O$200&gt;O129,1,0),0)))</f>
        <v>61</v>
      </c>
      <c r="AK129">
        <f t="array" ref="AK129">IF(ISERROR(P129),"",SUM(IF(ISNUMBER(P$9:P$200),IF(P$9:P$200&gt;P129,1,0),0)))</f>
        <v>66</v>
      </c>
      <c r="AQ129" s="7">
        <f>R129</f>
        <v>0.58320473497752179</v>
      </c>
      <c r="AR129" s="7">
        <v>0.45082389589482524</v>
      </c>
    </row>
    <row r="130" spans="1:44">
      <c r="A130" s="10" t="s">
        <v>279</v>
      </c>
      <c r="B130" s="13" t="s">
        <v>278</v>
      </c>
      <c r="C130" s="7">
        <v>0.79501087539463566</v>
      </c>
      <c r="D130" s="7">
        <v>0.71429744392974004</v>
      </c>
      <c r="E130" s="7" t="e">
        <v>#N/A</v>
      </c>
      <c r="F130" s="7" t="e">
        <v>#N/A</v>
      </c>
      <c r="G130" s="7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s="7" t="e">
        <v>#N/A</v>
      </c>
      <c r="M130" s="7" t="e">
        <v>#N/A</v>
      </c>
      <c r="N130" s="7" t="e">
        <v>#N/A</v>
      </c>
      <c r="O130" s="7">
        <v>0.42330196741928611</v>
      </c>
      <c r="P130" s="7">
        <v>0.55558108627329161</v>
      </c>
      <c r="Q130" s="157">
        <v>1</v>
      </c>
      <c r="R130" s="7" t="e">
        <v>#N/A</v>
      </c>
      <c r="S130" s="7"/>
      <c r="T130" s="7"/>
      <c r="X130">
        <f t="array" ref="X130">IF(ISERROR(C130),"",SUM(IF(ISNUMBER(C$9:C$200),IF(C$9:C$200&gt;C130,1,0),0)))</f>
        <v>1</v>
      </c>
      <c r="Y130">
        <f t="array" ref="Y130">IF(ISERROR(D130),"",SUM(IF(ISNUMBER(D$9:D$200),IF(D$9:D$200&gt;D130,1,0),0)))</f>
        <v>32</v>
      </c>
      <c r="Z130" t="str">
        <f t="array" ref="Z130">IF(ISERROR(E130),"",SUM(IF(ISNUMBER(E$9:E$200),IF(E$9:E$200&gt;E130,1,0),0)))</f>
        <v/>
      </c>
      <c r="AA130" t="str">
        <f t="array" ref="AA130">IF(ISERROR(F130),"",SUM(IF(ISNUMBER(F$9:F$200),IF(F$9:F$200&gt;F130,1,0),0)))</f>
        <v/>
      </c>
      <c r="AB130" t="str">
        <f t="array" ref="AB130">IF(ISERROR(G130),"",SUM(IF(ISNUMBER(G$9:G$200),IF(G$9:G$200&gt;G130,1,0),0)))</f>
        <v/>
      </c>
      <c r="AC130" t="str">
        <f t="array" ref="AC130">IF(ISERROR(H130),"",SUM(IF(ISNUMBER(H$9:H$200),IF(H$9:H$200&gt;H130,1,0),0)))</f>
        <v/>
      </c>
      <c r="AD130" t="str">
        <f t="array" ref="AD130">IF(ISERROR(I130),"",SUM(IF(ISNUMBER(I$9:I$200),IF(I$9:I$200&gt;I130,1,0),0)))</f>
        <v/>
      </c>
      <c r="AE130" t="str">
        <f t="array" ref="AE130">IF(ISERROR(J130),"",SUM(IF(ISNUMBER(J$9:J$200),IF(J$9:J$200&gt;J130,1,0),0)))</f>
        <v/>
      </c>
      <c r="AF130" t="str">
        <f t="array" ref="AF130">IF(ISERROR(K130),"",SUM(IF(ISNUMBER(K$9:K$200),IF(K$9:K$200&gt;K130,1,0),0)))</f>
        <v/>
      </c>
      <c r="AG130" t="str">
        <f t="array" ref="AG130">IF(ISERROR(L130),"",SUM(IF(ISNUMBER(L$9:L$200),IF(L$9:L$200&gt;L130,1,0),0)))</f>
        <v/>
      </c>
      <c r="AH130" t="str">
        <f t="array" ref="AH130">IF(ISERROR(M130),"",SUM(IF(ISNUMBER(M$9:M$200),IF(M$9:M$200&gt;M130,1,0),0)))</f>
        <v/>
      </c>
      <c r="AI130" t="str">
        <f t="array" ref="AI130">IF(ISERROR(N130),"",SUM(IF(ISNUMBER(N$9:N$200),IF(N$9:N$200&gt;N130,1,0),0)))</f>
        <v/>
      </c>
      <c r="AJ130">
        <f t="array" ref="AJ130">IF(ISERROR(O130),"",SUM(IF(ISNUMBER(O$9:O$200),IF(O$9:O$200&gt;O130,1,0),0)))</f>
        <v>103</v>
      </c>
      <c r="AK130">
        <f t="array" ref="AK130">IF(ISERROR(P130),"",SUM(IF(ISNUMBER(P$9:P$200),IF(P$9:P$200&gt;P130,1,0),0)))</f>
        <v>65</v>
      </c>
      <c r="AQ130" s="7" t="e">
        <f>R130</f>
        <v>#N/A</v>
      </c>
      <c r="AR130" s="7">
        <v>0.42235328380218123</v>
      </c>
    </row>
    <row r="131" spans="1:44">
      <c r="A131" s="10" t="s">
        <v>281</v>
      </c>
      <c r="B131" s="13" t="s">
        <v>280</v>
      </c>
      <c r="C131" s="7">
        <v>0.13473971481139949</v>
      </c>
      <c r="D131" s="7">
        <v>0.38376432000383104</v>
      </c>
      <c r="E131" s="7">
        <v>0.29146547779056808</v>
      </c>
      <c r="F131" s="7">
        <v>8.8817279787297754E-2</v>
      </c>
      <c r="G131" s="7">
        <v>0.59399999999999997</v>
      </c>
      <c r="H131">
        <v>0.3</v>
      </c>
      <c r="I131">
        <v>0.86599999999999999</v>
      </c>
      <c r="J131">
        <v>0.92299999999999993</v>
      </c>
      <c r="K131">
        <v>0.15</v>
      </c>
      <c r="L131" s="7">
        <v>0.44700000000000001</v>
      </c>
      <c r="M131" s="7">
        <v>0.77800000000000002</v>
      </c>
      <c r="N131" s="7">
        <v>0.58799999999999997</v>
      </c>
      <c r="O131" s="7">
        <v>0.35130995889650485</v>
      </c>
      <c r="P131" s="7">
        <v>0.30958559533532914</v>
      </c>
      <c r="Q131" s="157">
        <v>1</v>
      </c>
      <c r="R131" s="7">
        <v>0.40350786077296463</v>
      </c>
      <c r="S131" s="7"/>
      <c r="T131" s="7"/>
      <c r="X131">
        <f t="array" ref="X131">IF(ISERROR(C131),"",SUM(IF(ISNUMBER(C$9:C$200),IF(C$9:C$200&gt;C131,1,0),0)))</f>
        <v>181</v>
      </c>
      <c r="Y131">
        <f t="array" ref="Y131">IF(ISERROR(D131),"",SUM(IF(ISNUMBER(D$9:D$200),IF(D$9:D$200&gt;D131,1,0),0)))</f>
        <v>127</v>
      </c>
      <c r="Z131">
        <f t="array" ref="Z131">IF(ISERROR(E131),"",SUM(IF(ISNUMBER(E$9:E$200),IF(E$9:E$200&gt;E131,1,0),0)))</f>
        <v>163</v>
      </c>
      <c r="AA131">
        <f t="array" ref="AA131">IF(ISERROR(F131),"",SUM(IF(ISNUMBER(F$9:F$200),IF(F$9:F$200&gt;F131,1,0),0)))</f>
        <v>138</v>
      </c>
      <c r="AB131">
        <f t="array" ref="AB131">IF(ISERROR(G131),"",SUM(IF(ISNUMBER(G$9:G$200),IF(G$9:G$200&gt;G131,1,0),0)))</f>
        <v>97</v>
      </c>
      <c r="AC131">
        <f t="array" ref="AC131">IF(ISERROR(H131),"",SUM(IF(ISNUMBER(H$9:H$200),IF(H$9:H$200&gt;H131,1,0),0)))</f>
        <v>106</v>
      </c>
      <c r="AD131">
        <f t="array" ref="AD131">IF(ISERROR(I131),"",SUM(IF(ISNUMBER(I$9:I$200),IF(I$9:I$200&gt;I131,1,0),0)))</f>
        <v>24</v>
      </c>
      <c r="AE131">
        <f t="array" ref="AE131">IF(ISERROR(J131),"",SUM(IF(ISNUMBER(J$9:J$200),IF(J$9:J$200&gt;J131,1,0),0)))</f>
        <v>6</v>
      </c>
      <c r="AF131">
        <f t="array" ref="AF131">IF(ISERROR(K131),"",SUM(IF(ISNUMBER(K$9:K$200),IF(K$9:K$200&gt;K131,1,0),0)))</f>
        <v>128</v>
      </c>
      <c r="AG131">
        <f t="array" ref="AG131">IF(ISERROR(L131),"",SUM(IF(ISNUMBER(L$9:L$200),IF(L$9:L$200&gt;L131,1,0),0)))</f>
        <v>121</v>
      </c>
      <c r="AH131">
        <f t="array" ref="AH131">IF(ISERROR(M131),"",SUM(IF(ISNUMBER(M$9:M$200),IF(M$9:M$200&gt;M131,1,0),0)))</f>
        <v>31</v>
      </c>
      <c r="AI131">
        <f t="array" ref="AI131">IF(ISERROR(N131),"",SUM(IF(ISNUMBER(N$9:N$200),IF(N$9:N$200&gt;N131,1,0),0)))</f>
        <v>125</v>
      </c>
      <c r="AJ131">
        <f t="array" ref="AJ131">IF(ISERROR(O131),"",SUM(IF(ISNUMBER(O$9:O$200),IF(O$9:O$200&gt;O131,1,0),0)))</f>
        <v>137</v>
      </c>
      <c r="AK131">
        <f t="array" ref="AK131">IF(ISERROR(P131),"",SUM(IF(ISNUMBER(P$9:P$200),IF(P$9:P$200&gt;P131,1,0),0)))</f>
        <v>153</v>
      </c>
      <c r="AQ131" s="7">
        <f>R131</f>
        <v>0.40350786077296463</v>
      </c>
      <c r="AR131" s="7">
        <v>0.44547521516249072</v>
      </c>
    </row>
    <row r="132" spans="1:44">
      <c r="A132" s="10" t="s">
        <v>283</v>
      </c>
      <c r="B132" s="13" t="s">
        <v>282</v>
      </c>
      <c r="C132" s="7">
        <v>0.691249078318392</v>
      </c>
      <c r="D132" s="7">
        <v>0.81338562635219203</v>
      </c>
      <c r="E132" s="7">
        <v>1</v>
      </c>
      <c r="F132" s="7">
        <v>0.90036945065453966</v>
      </c>
      <c r="G132" s="7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s="7" t="e">
        <v>#N/A</v>
      </c>
      <c r="M132" s="7" t="e">
        <v>#N/A</v>
      </c>
      <c r="N132" s="7" t="e">
        <v>#N/A</v>
      </c>
      <c r="O132" s="7">
        <v>0.91607700634389977</v>
      </c>
      <c r="P132" s="7">
        <v>0.85264736918026784</v>
      </c>
      <c r="Q132" s="157">
        <v>5</v>
      </c>
      <c r="R132" s="7" t="e">
        <v>#N/A</v>
      </c>
      <c r="S132" s="7"/>
      <c r="T132" s="7"/>
      <c r="X132">
        <f t="array" ref="X132">IF(ISERROR(C132),"",SUM(IF(ISNUMBER(C$9:C$200),IF(C$9:C$200&gt;C132,1,0),0)))</f>
        <v>30</v>
      </c>
      <c r="Y132">
        <f t="array" ref="Y132">IF(ISERROR(D132),"",SUM(IF(ISNUMBER(D$9:D$200),IF(D$9:D$200&gt;D132,1,0),0)))</f>
        <v>4</v>
      </c>
      <c r="Z132">
        <f t="array" ref="Z132">IF(ISERROR(E132),"",SUM(IF(ISNUMBER(E$9:E$200),IF(E$9:E$200&gt;E132,1,0),0)))</f>
        <v>0</v>
      </c>
      <c r="AA132">
        <f t="array" ref="AA132">IF(ISERROR(F132),"",SUM(IF(ISNUMBER(F$9:F$200),IF(F$9:F$200&gt;F132,1,0),0)))</f>
        <v>29</v>
      </c>
      <c r="AB132" t="str">
        <f t="array" ref="AB132">IF(ISERROR(G132),"",SUM(IF(ISNUMBER(G$9:G$200),IF(G$9:G$200&gt;G132,1,0),0)))</f>
        <v/>
      </c>
      <c r="AC132" t="str">
        <f t="array" ref="AC132">IF(ISERROR(H132),"",SUM(IF(ISNUMBER(H$9:H$200),IF(H$9:H$200&gt;H132,1,0),0)))</f>
        <v/>
      </c>
      <c r="AD132" t="str">
        <f t="array" ref="AD132">IF(ISERROR(I132),"",SUM(IF(ISNUMBER(I$9:I$200),IF(I$9:I$200&gt;I132,1,0),0)))</f>
        <v/>
      </c>
      <c r="AE132" t="str">
        <f t="array" ref="AE132">IF(ISERROR(J132),"",SUM(IF(ISNUMBER(J$9:J$200),IF(J$9:J$200&gt;J132,1,0),0)))</f>
        <v/>
      </c>
      <c r="AF132" t="str">
        <f t="array" ref="AF132">IF(ISERROR(K132),"",SUM(IF(ISNUMBER(K$9:K$200),IF(K$9:K$200&gt;K132,1,0),0)))</f>
        <v/>
      </c>
      <c r="AG132" t="str">
        <f t="array" ref="AG132">IF(ISERROR(L132),"",SUM(IF(ISNUMBER(L$9:L$200),IF(L$9:L$200&gt;L132,1,0),0)))</f>
        <v/>
      </c>
      <c r="AH132" t="str">
        <f t="array" ref="AH132">IF(ISERROR(M132),"",SUM(IF(ISNUMBER(M$9:M$200),IF(M$9:M$200&gt;M132,1,0),0)))</f>
        <v/>
      </c>
      <c r="AI132" t="str">
        <f t="array" ref="AI132">IF(ISERROR(N132),"",SUM(IF(ISNUMBER(N$9:N$200),IF(N$9:N$200&gt;N132,1,0),0)))</f>
        <v/>
      </c>
      <c r="AJ132">
        <f t="array" ref="AJ132">IF(ISERROR(O132),"",SUM(IF(ISNUMBER(O$9:O$200),IF(O$9:O$200&gt;O132,1,0),0)))</f>
        <v>5</v>
      </c>
      <c r="AK132">
        <f t="array" ref="AK132">IF(ISERROR(P132),"",SUM(IF(ISNUMBER(P$9:P$200),IF(P$9:P$200&gt;P132,1,0),0)))</f>
        <v>6</v>
      </c>
      <c r="AQ132" s="7" t="e">
        <f>R132</f>
        <v>#N/A</v>
      </c>
      <c r="AR132" s="7">
        <v>0.23396776927959209</v>
      </c>
    </row>
    <row r="133" spans="1:44">
      <c r="A133" s="10" t="s">
        <v>285</v>
      </c>
      <c r="B133" s="13" t="s">
        <v>284</v>
      </c>
      <c r="C133" s="7">
        <v>0.70036504495813556</v>
      </c>
      <c r="D133" s="7">
        <v>0.80131543065782385</v>
      </c>
      <c r="E133" s="7">
        <v>1</v>
      </c>
      <c r="F133" s="7">
        <v>1</v>
      </c>
      <c r="G133" s="7">
        <v>0.99900000000000011</v>
      </c>
      <c r="H133">
        <v>0.8</v>
      </c>
      <c r="I133">
        <v>0.63600000000000001</v>
      </c>
      <c r="J133">
        <v>0.51300000000000001</v>
      </c>
      <c r="K133">
        <v>0.8</v>
      </c>
      <c r="L133" s="7">
        <v>0.88800000000000001</v>
      </c>
      <c r="M133" s="7">
        <v>0.83099999999999996</v>
      </c>
      <c r="N133" s="7">
        <v>0.86</v>
      </c>
      <c r="O133" s="7">
        <v>0.97058560000890437</v>
      </c>
      <c r="P133" s="7">
        <v>0.87816190692932761</v>
      </c>
      <c r="Q133" s="157">
        <v>5</v>
      </c>
      <c r="R133" s="7">
        <v>0.84000969825541927</v>
      </c>
      <c r="S133" s="7"/>
      <c r="T133" s="7"/>
      <c r="X133">
        <f t="array" ref="X133">IF(ISERROR(C133),"",SUM(IF(ISNUMBER(C$9:C$200),IF(C$9:C$200&gt;C133,1,0),0)))</f>
        <v>27</v>
      </c>
      <c r="Y133">
        <f t="array" ref="Y133">IF(ISERROR(D133),"",SUM(IF(ISNUMBER(D$9:D$200),IF(D$9:D$200&gt;D133,1,0),0)))</f>
        <v>7</v>
      </c>
      <c r="Z133">
        <f t="array" ref="Z133">IF(ISERROR(E133),"",SUM(IF(ISNUMBER(E$9:E$200),IF(E$9:E$200&gt;E133,1,0),0)))</f>
        <v>0</v>
      </c>
      <c r="AA133">
        <f t="array" ref="AA133">IF(ISERROR(F133),"",SUM(IF(ISNUMBER(F$9:F$200),IF(F$9:F$200&gt;F133,1,0),0)))</f>
        <v>0</v>
      </c>
      <c r="AB133">
        <f t="array" ref="AB133">IF(ISERROR(G133),"",SUM(IF(ISNUMBER(G$9:G$200),IF(G$9:G$200&gt;G133,1,0),0)))</f>
        <v>0</v>
      </c>
      <c r="AC133">
        <f t="array" ref="AC133">IF(ISERROR(H133),"",SUM(IF(ISNUMBER(H$9:H$200),IF(H$9:H$200&gt;H133,1,0),0)))</f>
        <v>2</v>
      </c>
      <c r="AD133">
        <f t="array" ref="AD133">IF(ISERROR(I133),"",SUM(IF(ISNUMBER(I$9:I$200),IF(I$9:I$200&gt;I133,1,0),0)))</f>
        <v>116</v>
      </c>
      <c r="AE133">
        <f t="array" ref="AE133">IF(ISERROR(J133),"",SUM(IF(ISNUMBER(J$9:J$200),IF(J$9:J$200&gt;J133,1,0),0)))</f>
        <v>103</v>
      </c>
      <c r="AF133">
        <f t="array" ref="AF133">IF(ISERROR(K133),"",SUM(IF(ISNUMBER(K$9:K$200),IF(K$9:K$200&gt;K133,1,0),0)))</f>
        <v>9</v>
      </c>
      <c r="AG133">
        <f t="array" ref="AG133">IF(ISERROR(L133),"",SUM(IF(ISNUMBER(L$9:L$200),IF(L$9:L$200&gt;L133,1,0),0)))</f>
        <v>8</v>
      </c>
      <c r="AH133">
        <f t="array" ref="AH133">IF(ISERROR(M133),"",SUM(IF(ISNUMBER(M$9:M$200),IF(M$9:M$200&gt;M133,1,0),0)))</f>
        <v>1</v>
      </c>
      <c r="AI133">
        <f t="array" ref="AI133">IF(ISERROR(N133),"",SUM(IF(ISNUMBER(N$9:N$200),IF(N$9:N$200&gt;N133,1,0),0)))</f>
        <v>35</v>
      </c>
      <c r="AJ133">
        <f t="array" ref="AJ133">IF(ISERROR(O133),"",SUM(IF(ISNUMBER(O$9:O$200),IF(O$9:O$200&gt;O133,1,0),0)))</f>
        <v>1</v>
      </c>
      <c r="AK133">
        <f t="array" ref="AK133">IF(ISERROR(P133),"",SUM(IF(ISNUMBER(P$9:P$200),IF(P$9:P$200&gt;P133,1,0),0)))</f>
        <v>2</v>
      </c>
      <c r="AQ133" s="7">
        <f>R133</f>
        <v>0.84000969825541927</v>
      </c>
      <c r="AR133" s="7">
        <v>0.21362154870868352</v>
      </c>
    </row>
    <row r="134" spans="1:44">
      <c r="A134" s="10" t="s">
        <v>287</v>
      </c>
      <c r="B134" s="13" t="s">
        <v>286</v>
      </c>
      <c r="C134" s="7">
        <v>0.39699402831369701</v>
      </c>
      <c r="D134" s="7">
        <v>0.40061972912597887</v>
      </c>
      <c r="E134" s="7">
        <v>0.62617744911188633</v>
      </c>
      <c r="F134" s="7">
        <v>0.29391300776465185</v>
      </c>
      <c r="G134" s="7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s="7" t="e">
        <v>#N/A</v>
      </c>
      <c r="M134" s="7" t="e">
        <v>#N/A</v>
      </c>
      <c r="N134" s="7" t="e">
        <v>#N/A</v>
      </c>
      <c r="O134" s="7">
        <v>0.35005552570764253</v>
      </c>
      <c r="P134" s="7">
        <v>0.33524123187375404</v>
      </c>
      <c r="Q134" s="157">
        <v>2</v>
      </c>
      <c r="R134" s="7" t="e">
        <v>#N/A</v>
      </c>
      <c r="S134" s="7"/>
      <c r="T134" s="7"/>
      <c r="X134">
        <f t="array" ref="X134">IF(ISERROR(C134),"",SUM(IF(ISNUMBER(C$9:C$200),IF(C$9:C$200&gt;C134,1,0),0)))</f>
        <v>135</v>
      </c>
      <c r="Y134">
        <f t="array" ref="Y134">IF(ISERROR(D134),"",SUM(IF(ISNUMBER(D$9:D$200),IF(D$9:D$200&gt;D134,1,0),0)))</f>
        <v>123</v>
      </c>
      <c r="Z134">
        <f t="array" ref="Z134">IF(ISERROR(E134),"",SUM(IF(ISNUMBER(E$9:E$200),IF(E$9:E$200&gt;E134,1,0),0)))</f>
        <v>128</v>
      </c>
      <c r="AA134">
        <f t="array" ref="AA134">IF(ISERROR(F134),"",SUM(IF(ISNUMBER(F$9:F$200),IF(F$9:F$200&gt;F134,1,0),0)))</f>
        <v>90</v>
      </c>
      <c r="AB134" t="str">
        <f t="array" ref="AB134">IF(ISERROR(G134),"",SUM(IF(ISNUMBER(G$9:G$200),IF(G$9:G$200&gt;G134,1,0),0)))</f>
        <v/>
      </c>
      <c r="AC134" t="str">
        <f t="array" ref="AC134">IF(ISERROR(H134),"",SUM(IF(ISNUMBER(H$9:H$200),IF(H$9:H$200&gt;H134,1,0),0)))</f>
        <v/>
      </c>
      <c r="AD134" t="str">
        <f t="array" ref="AD134">IF(ISERROR(I134),"",SUM(IF(ISNUMBER(I$9:I$200),IF(I$9:I$200&gt;I134,1,0),0)))</f>
        <v/>
      </c>
      <c r="AE134" t="str">
        <f t="array" ref="AE134">IF(ISERROR(J134),"",SUM(IF(ISNUMBER(J$9:J$200),IF(J$9:J$200&gt;J134,1,0),0)))</f>
        <v/>
      </c>
      <c r="AF134" t="str">
        <f t="array" ref="AF134">IF(ISERROR(K134),"",SUM(IF(ISNUMBER(K$9:K$200),IF(K$9:K$200&gt;K134,1,0),0)))</f>
        <v/>
      </c>
      <c r="AG134" t="str">
        <f t="array" ref="AG134">IF(ISERROR(L134),"",SUM(IF(ISNUMBER(L$9:L$200),IF(L$9:L$200&gt;L134,1,0),0)))</f>
        <v/>
      </c>
      <c r="AH134" t="str">
        <f t="array" ref="AH134">IF(ISERROR(M134),"",SUM(IF(ISNUMBER(M$9:M$200),IF(M$9:M$200&gt;M134,1,0),0)))</f>
        <v/>
      </c>
      <c r="AI134" t="str">
        <f t="array" ref="AI134">IF(ISERROR(N134),"",SUM(IF(ISNUMBER(N$9:N$200),IF(N$9:N$200&gt;N134,1,0),0)))</f>
        <v/>
      </c>
      <c r="AJ134">
        <f t="array" ref="AJ134">IF(ISERROR(O134),"",SUM(IF(ISNUMBER(O$9:O$200),IF(O$9:O$200&gt;O134,1,0),0)))</f>
        <v>139</v>
      </c>
      <c r="AK134">
        <f t="array" ref="AK134">IF(ISERROR(P134),"",SUM(IF(ISNUMBER(P$9:P$200),IF(P$9:P$200&gt;P134,1,0),0)))</f>
        <v>145</v>
      </c>
      <c r="AQ134" s="7" t="e">
        <f>R134</f>
        <v>#N/A</v>
      </c>
      <c r="AR134" s="7">
        <v>0.30857776177853163</v>
      </c>
    </row>
    <row r="135" spans="1:44">
      <c r="A135" s="10" t="s">
        <v>289</v>
      </c>
      <c r="B135" s="13" t="s">
        <v>288</v>
      </c>
      <c r="C135" s="7">
        <v>0.26431789028684538</v>
      </c>
      <c r="D135" s="7">
        <v>0.35898505384602536</v>
      </c>
      <c r="E135" s="7">
        <v>0.19075448645863066</v>
      </c>
      <c r="F135" s="7">
        <v>2.005773428127542E-2</v>
      </c>
      <c r="G135" s="7">
        <v>0.37200000000000005</v>
      </c>
      <c r="H135">
        <v>0.4</v>
      </c>
      <c r="I135">
        <v>0.65099999999999991</v>
      </c>
      <c r="J135">
        <v>0.85099999999999998</v>
      </c>
      <c r="K135">
        <v>0.5</v>
      </c>
      <c r="L135" s="7">
        <v>0.40700000000000003</v>
      </c>
      <c r="M135" s="7">
        <v>0.77599999999999991</v>
      </c>
      <c r="N135" s="7">
        <v>0.75700000000000001</v>
      </c>
      <c r="O135" s="7">
        <v>0.37024886264988932</v>
      </c>
      <c r="P135" s="7">
        <v>0.37299615989694479</v>
      </c>
      <c r="Q135" s="157">
        <v>1</v>
      </c>
      <c r="R135" s="7">
        <v>0.41447799441902961</v>
      </c>
      <c r="S135" s="7"/>
      <c r="T135" s="7"/>
      <c r="X135">
        <f t="array" ref="X135">IF(ISERROR(C135),"",SUM(IF(ISNUMBER(C$9:C$200),IF(C$9:C$200&gt;C135,1,0),0)))</f>
        <v>162</v>
      </c>
      <c r="Y135">
        <f t="array" ref="Y135">IF(ISERROR(D135),"",SUM(IF(ISNUMBER(D$9:D$200),IF(D$9:D$200&gt;D135,1,0),0)))</f>
        <v>131</v>
      </c>
      <c r="Z135">
        <f t="array" ref="Z135">IF(ISERROR(E135),"",SUM(IF(ISNUMBER(E$9:E$200),IF(E$9:E$200&gt;E135,1,0),0)))</f>
        <v>170</v>
      </c>
      <c r="AA135">
        <f t="array" ref="AA135">IF(ISERROR(F135),"",SUM(IF(ISNUMBER(F$9:F$200),IF(F$9:F$200&gt;F135,1,0),0)))</f>
        <v>171</v>
      </c>
      <c r="AB135">
        <f t="array" ref="AB135">IF(ISERROR(G135),"",SUM(IF(ISNUMBER(G$9:G$200),IF(G$9:G$200&gt;G135,1,0),0)))</f>
        <v>129</v>
      </c>
      <c r="AC135">
        <f t="array" ref="AC135">IF(ISERROR(H135),"",SUM(IF(ISNUMBER(H$9:H$200),IF(H$9:H$200&gt;H135,1,0),0)))</f>
        <v>81</v>
      </c>
      <c r="AD135">
        <f t="array" ref="AD135">IF(ISERROR(I135),"",SUM(IF(ISNUMBER(I$9:I$200),IF(I$9:I$200&gt;I135,1,0),0)))</f>
        <v>110</v>
      </c>
      <c r="AE135">
        <f t="array" ref="AE135">IF(ISERROR(J135),"",SUM(IF(ISNUMBER(J$9:J$200),IF(J$9:J$200&gt;J135,1,0),0)))</f>
        <v>23</v>
      </c>
      <c r="AF135">
        <f t="array" ref="AF135">IF(ISERROR(K135),"",SUM(IF(ISNUMBER(K$9:K$200),IF(K$9:K$200&gt;K135,1,0),0)))</f>
        <v>66</v>
      </c>
      <c r="AG135">
        <f t="array" ref="AG135">IF(ISERROR(L135),"",SUM(IF(ISNUMBER(L$9:L$200),IF(L$9:L$200&gt;L135,1,0),0)))</f>
        <v>130</v>
      </c>
      <c r="AH135">
        <f t="array" ref="AH135">IF(ISERROR(M135),"",SUM(IF(ISNUMBER(M$9:M$200),IF(M$9:M$200&gt;M135,1,0),0)))</f>
        <v>33</v>
      </c>
      <c r="AI135">
        <f t="array" ref="AI135">IF(ISERROR(N135),"",SUM(IF(ISNUMBER(N$9:N$200),IF(N$9:N$200&gt;N135,1,0),0)))</f>
        <v>72</v>
      </c>
      <c r="AJ135">
        <f t="array" ref="AJ135">IF(ISERROR(O135),"",SUM(IF(ISNUMBER(O$9:O$200),IF(O$9:O$200&gt;O135,1,0),0)))</f>
        <v>125</v>
      </c>
      <c r="AK135">
        <f t="array" ref="AK135">IF(ISERROR(P135),"",SUM(IF(ISNUMBER(P$9:P$200),IF(P$9:P$200&gt;P135,1,0),0)))</f>
        <v>126</v>
      </c>
      <c r="AQ135" s="7">
        <f>R135</f>
        <v>0.41447799441902961</v>
      </c>
      <c r="AR135" s="7">
        <v>0.53783477394246382</v>
      </c>
    </row>
    <row r="136" spans="1:44">
      <c r="A136" s="10" t="s">
        <v>291</v>
      </c>
      <c r="B136" s="13" t="s">
        <v>290</v>
      </c>
      <c r="C136" s="7">
        <v>0.10550637038721407</v>
      </c>
      <c r="D136" s="7">
        <v>0.32778160790670013</v>
      </c>
      <c r="E136" s="7">
        <v>0.53017682268028665</v>
      </c>
      <c r="F136" s="7">
        <v>0.1582857568212242</v>
      </c>
      <c r="G136" s="7">
        <v>0.53200000000000003</v>
      </c>
      <c r="H136">
        <v>0.4</v>
      </c>
      <c r="I136">
        <v>0.84400000000000008</v>
      </c>
      <c r="J136">
        <v>0.64700000000000002</v>
      </c>
      <c r="K136">
        <v>0.4</v>
      </c>
      <c r="L136" s="7">
        <v>0.85699999999999998</v>
      </c>
      <c r="M136" s="7">
        <v>0.754</v>
      </c>
      <c r="N136" s="7">
        <v>0.67200000000000004</v>
      </c>
      <c r="O136" s="7">
        <v>0.28909784710988273</v>
      </c>
      <c r="P136" s="7">
        <v>0.25838524330716345</v>
      </c>
      <c r="Q136" s="157">
        <v>1</v>
      </c>
      <c r="R136" s="7">
        <v>0.42588242368723284</v>
      </c>
      <c r="S136" s="7"/>
      <c r="T136" s="7"/>
      <c r="X136">
        <f t="array" ref="X136">IF(ISERROR(C136),"",SUM(IF(ISNUMBER(C$9:C$200),IF(C$9:C$200&gt;C136,1,0),0)))</f>
        <v>183</v>
      </c>
      <c r="Y136">
        <f t="array" ref="Y136">IF(ISERROR(D136),"",SUM(IF(ISNUMBER(D$9:D$200),IF(D$9:D$200&gt;D136,1,0),0)))</f>
        <v>141</v>
      </c>
      <c r="Z136">
        <f t="array" ref="Z136">IF(ISERROR(E136),"",SUM(IF(ISNUMBER(E$9:E$200),IF(E$9:E$200&gt;E136,1,0),0)))</f>
        <v>137</v>
      </c>
      <c r="AA136">
        <f t="array" ref="AA136">IF(ISERROR(F136),"",SUM(IF(ISNUMBER(F$9:F$200),IF(F$9:F$200&gt;F136,1,0),0)))</f>
        <v>115</v>
      </c>
      <c r="AB136">
        <f t="array" ref="AB136">IF(ISERROR(G136),"",SUM(IF(ISNUMBER(G$9:G$200),IF(G$9:G$200&gt;G136,1,0),0)))</f>
        <v>108</v>
      </c>
      <c r="AC136">
        <f t="array" ref="AC136">IF(ISERROR(H136),"",SUM(IF(ISNUMBER(H$9:H$200),IF(H$9:H$200&gt;H136,1,0),0)))</f>
        <v>81</v>
      </c>
      <c r="AD136">
        <f t="array" ref="AD136">IF(ISERROR(I136),"",SUM(IF(ISNUMBER(I$9:I$200),IF(I$9:I$200&gt;I136,1,0),0)))</f>
        <v>31</v>
      </c>
      <c r="AE136">
        <f t="array" ref="AE136">IF(ISERROR(J136),"",SUM(IF(ISNUMBER(J$9:J$200),IF(J$9:J$200&gt;J136,1,0),0)))</f>
        <v>76</v>
      </c>
      <c r="AF136">
        <f t="array" ref="AF136">IF(ISERROR(K136),"",SUM(IF(ISNUMBER(K$9:K$200),IF(K$9:K$200&gt;K136,1,0),0)))</f>
        <v>91</v>
      </c>
      <c r="AG136">
        <f t="array" ref="AG136">IF(ISERROR(L136),"",SUM(IF(ISNUMBER(L$9:L$200),IF(L$9:L$200&gt;L136,1,0),0)))</f>
        <v>15</v>
      </c>
      <c r="AH136">
        <f t="array" ref="AH136">IF(ISERROR(M136),"",SUM(IF(ISNUMBER(M$9:M$200),IF(M$9:M$200&gt;M136,1,0),0)))</f>
        <v>47</v>
      </c>
      <c r="AI136">
        <f t="array" ref="AI136">IF(ISERROR(N136),"",SUM(IF(ISNUMBER(N$9:N$200),IF(N$9:N$200&gt;N136,1,0),0)))</f>
        <v>105</v>
      </c>
      <c r="AJ136">
        <f t="array" ref="AJ136">IF(ISERROR(O136),"",SUM(IF(ISNUMBER(O$9:O$200),IF(O$9:O$200&gt;O136,1,0),0)))</f>
        <v>158</v>
      </c>
      <c r="AK136">
        <f t="array" ref="AK136">IF(ISERROR(P136),"",SUM(IF(ISNUMBER(P$9:P$200),IF(P$9:P$200&gt;P136,1,0),0)))</f>
        <v>169</v>
      </c>
      <c r="AQ136" s="7">
        <f>R136</f>
        <v>0.42588242368723284</v>
      </c>
      <c r="AR136" s="7">
        <v>0.47671061465062831</v>
      </c>
    </row>
    <row r="137" spans="1:44">
      <c r="A137" s="10" t="s">
        <v>293</v>
      </c>
      <c r="B137" s="13" t="s">
        <v>292</v>
      </c>
      <c r="C137" s="7">
        <v>0.73997785414284167</v>
      </c>
      <c r="D137" s="7">
        <v>0.81673467145616596</v>
      </c>
      <c r="E137" s="7">
        <v>1</v>
      </c>
      <c r="F137" s="7">
        <v>1</v>
      </c>
      <c r="G137" s="7">
        <v>0.88800000000000001</v>
      </c>
      <c r="H137">
        <v>0.6</v>
      </c>
      <c r="I137">
        <v>0.505</v>
      </c>
      <c r="J137">
        <v>0.498</v>
      </c>
      <c r="K137">
        <v>0.65</v>
      </c>
      <c r="L137" s="7">
        <v>0.47100000000000003</v>
      </c>
      <c r="M137" s="7">
        <v>0.74199999999999999</v>
      </c>
      <c r="N137" s="7">
        <v>0.89200000000000002</v>
      </c>
      <c r="O137" s="7">
        <v>0.88340997270322608</v>
      </c>
      <c r="P137" s="7">
        <v>0.87176141587779266</v>
      </c>
      <c r="Q137" s="157">
        <v>5</v>
      </c>
      <c r="R137" s="7">
        <v>0.77739089141800277</v>
      </c>
      <c r="S137" s="7"/>
      <c r="T137" s="7"/>
      <c r="X137">
        <f t="array" ref="X137">IF(ISERROR(C137),"",SUM(IF(ISNUMBER(C$9:C$200),IF(C$9:C$200&gt;C137,1,0),0)))</f>
        <v>15</v>
      </c>
      <c r="Y137">
        <f t="array" ref="Y137">IF(ISERROR(D137),"",SUM(IF(ISNUMBER(D$9:D$200),IF(D$9:D$200&gt;D137,1,0),0)))</f>
        <v>0</v>
      </c>
      <c r="Z137">
        <f t="array" ref="Z137">IF(ISERROR(E137),"",SUM(IF(ISNUMBER(E$9:E$200),IF(E$9:E$200&gt;E137,1,0),0)))</f>
        <v>0</v>
      </c>
      <c r="AA137">
        <f t="array" ref="AA137">IF(ISERROR(F137),"",SUM(IF(ISNUMBER(F$9:F$200),IF(F$9:F$200&gt;F137,1,0),0)))</f>
        <v>0</v>
      </c>
      <c r="AB137">
        <f t="array" ref="AB137">IF(ISERROR(G137),"",SUM(IF(ISNUMBER(G$9:G$200),IF(G$9:G$200&gt;G137,1,0),0)))</f>
        <v>14</v>
      </c>
      <c r="AC137">
        <f t="array" ref="AC137">IF(ISERROR(H137),"",SUM(IF(ISNUMBER(H$9:H$200),IF(H$9:H$200&gt;H137,1,0),0)))</f>
        <v>28</v>
      </c>
      <c r="AD137">
        <f t="array" ref="AD137">IF(ISERROR(I137),"",SUM(IF(ISNUMBER(I$9:I$200),IF(I$9:I$200&gt;I137,1,0),0)))</f>
        <v>135</v>
      </c>
      <c r="AE137">
        <f t="array" ref="AE137">IF(ISERROR(J137),"",SUM(IF(ISNUMBER(J$9:J$200),IF(J$9:J$200&gt;J137,1,0),0)))</f>
        <v>106</v>
      </c>
      <c r="AF137">
        <f t="array" ref="AF137">IF(ISERROR(K137),"",SUM(IF(ISNUMBER(K$9:K$200),IF(K$9:K$200&gt;K137,1,0),0)))</f>
        <v>36</v>
      </c>
      <c r="AG137">
        <f t="array" ref="AG137">IF(ISERROR(L137),"",SUM(IF(ISNUMBER(L$9:L$200),IF(L$9:L$200&gt;L137,1,0),0)))</f>
        <v>115</v>
      </c>
      <c r="AH137">
        <f t="array" ref="AH137">IF(ISERROR(M137),"",SUM(IF(ISNUMBER(M$9:M$200),IF(M$9:M$200&gt;M137,1,0),0)))</f>
        <v>55</v>
      </c>
      <c r="AI137">
        <f t="array" ref="AI137">IF(ISERROR(N137),"",SUM(IF(ISNUMBER(N$9:N$200),IF(N$9:N$200&gt;N137,1,0),0)))</f>
        <v>2</v>
      </c>
      <c r="AJ137">
        <f t="array" ref="AJ137">IF(ISERROR(O137),"",SUM(IF(ISNUMBER(O$9:O$200),IF(O$9:O$200&gt;O137,1,0),0)))</f>
        <v>11</v>
      </c>
      <c r="AK137">
        <f t="array" ref="AK137">IF(ISERROR(P137),"",SUM(IF(ISNUMBER(P$9:P$200),IF(P$9:P$200&gt;P137,1,0),0)))</f>
        <v>3</v>
      </c>
      <c r="AQ137" s="7">
        <f>R137</f>
        <v>0.77739089141800277</v>
      </c>
      <c r="AR137" s="7">
        <v>0.18382833478098914</v>
      </c>
    </row>
    <row r="138" spans="1:44">
      <c r="A138" s="10" t="s">
        <v>295</v>
      </c>
      <c r="B138" s="13" t="s">
        <v>294</v>
      </c>
      <c r="C138" s="7">
        <v>0.66406563810481256</v>
      </c>
      <c r="D138" s="7">
        <v>0.28278331767577108</v>
      </c>
      <c r="E138" s="7">
        <v>1</v>
      </c>
      <c r="F138" s="7">
        <v>0.38144309277272787</v>
      </c>
      <c r="G138" s="7">
        <v>0.66900000000000004</v>
      </c>
      <c r="H138">
        <v>0.6</v>
      </c>
      <c r="I138">
        <v>0.98499999999999999</v>
      </c>
      <c r="J138">
        <v>0.57399999999999995</v>
      </c>
      <c r="K138">
        <v>0.55000000000000004</v>
      </c>
      <c r="L138" s="7">
        <v>0.8640000000000001</v>
      </c>
      <c r="M138" s="7">
        <v>0.64800000000000002</v>
      </c>
      <c r="N138" s="7">
        <v>0.83400000000000007</v>
      </c>
      <c r="O138" s="7">
        <v>0.59476944752227345</v>
      </c>
      <c r="P138" s="7">
        <v>0.63533107775515874</v>
      </c>
      <c r="Q138" s="157">
        <v>4</v>
      </c>
      <c r="R138" s="7">
        <v>0.62654525738307443</v>
      </c>
      <c r="S138" s="7"/>
      <c r="T138" s="7"/>
      <c r="X138">
        <f t="array" ref="X138">IF(ISERROR(C138),"",SUM(IF(ISNUMBER(C$9:C$200),IF(C$9:C$200&gt;C138,1,0),0)))</f>
        <v>43</v>
      </c>
      <c r="Y138">
        <f t="array" ref="Y138">IF(ISERROR(D138),"",SUM(IF(ISNUMBER(D$9:D$200),IF(D$9:D$200&gt;D138,1,0),0)))</f>
        <v>157</v>
      </c>
      <c r="Z138">
        <f t="array" ref="Z138">IF(ISERROR(E138),"",SUM(IF(ISNUMBER(E$9:E$200),IF(E$9:E$200&gt;E138,1,0),0)))</f>
        <v>0</v>
      </c>
      <c r="AA138">
        <f t="array" ref="AA138">IF(ISERROR(F138),"",SUM(IF(ISNUMBER(F$9:F$200),IF(F$9:F$200&gt;F138,1,0),0)))</f>
        <v>80</v>
      </c>
      <c r="AB138">
        <f t="array" ref="AB138">IF(ISERROR(G138),"",SUM(IF(ISNUMBER(G$9:G$200),IF(G$9:G$200&gt;G138,1,0),0)))</f>
        <v>70</v>
      </c>
      <c r="AC138">
        <f t="array" ref="AC138">IF(ISERROR(H138),"",SUM(IF(ISNUMBER(H$9:H$200),IF(H$9:H$200&gt;H138,1,0),0)))</f>
        <v>28</v>
      </c>
      <c r="AD138">
        <f t="array" ref="AD138">IF(ISERROR(I138),"",SUM(IF(ISNUMBER(I$9:I$200),IF(I$9:I$200&gt;I138,1,0),0)))</f>
        <v>5</v>
      </c>
      <c r="AE138">
        <f t="array" ref="AE138">IF(ISERROR(J138),"",SUM(IF(ISNUMBER(J$9:J$200),IF(J$9:J$200&gt;J138,1,0),0)))</f>
        <v>92</v>
      </c>
      <c r="AF138">
        <f t="array" ref="AF138">IF(ISERROR(K138),"",SUM(IF(ISNUMBER(K$9:K$200),IF(K$9:K$200&gt;K138,1,0),0)))</f>
        <v>56</v>
      </c>
      <c r="AG138">
        <f t="array" ref="AG138">IF(ISERROR(L138),"",SUM(IF(ISNUMBER(L$9:L$200),IF(L$9:L$200&gt;L138,1,0),0)))</f>
        <v>12</v>
      </c>
      <c r="AH138">
        <f t="array" ref="AH138">IF(ISERROR(M138),"",SUM(IF(ISNUMBER(M$9:M$200),IF(M$9:M$200&gt;M138,1,0),0)))</f>
        <v>117</v>
      </c>
      <c r="AI138">
        <f t="array" ref="AI138">IF(ISERROR(N138),"",SUM(IF(ISNUMBER(N$9:N$200),IF(N$9:N$200&gt;N138,1,0),0)))</f>
        <v>41</v>
      </c>
      <c r="AJ138">
        <f t="array" ref="AJ138">IF(ISERROR(O138),"",SUM(IF(ISNUMBER(O$9:O$200),IF(O$9:O$200&gt;O138,1,0),0)))</f>
        <v>48</v>
      </c>
      <c r="AK138">
        <f t="array" ref="AK138">IF(ISERROR(P138),"",SUM(IF(ISNUMBER(P$9:P$200),IF(P$9:P$200&gt;P138,1,0),0)))</f>
        <v>50</v>
      </c>
      <c r="AQ138" s="7">
        <f>R138</f>
        <v>0.62654525738307443</v>
      </c>
      <c r="AR138" s="7">
        <v>0.28044027278264749</v>
      </c>
    </row>
    <row r="139" spans="1:44">
      <c r="A139" s="10" t="s">
        <v>297</v>
      </c>
      <c r="B139" s="13" t="s">
        <v>296</v>
      </c>
      <c r="C139" s="7">
        <v>0</v>
      </c>
      <c r="D139" s="7">
        <v>0.29854175661278337</v>
      </c>
      <c r="E139" s="7">
        <v>0.68097107005983926</v>
      </c>
      <c r="F139" s="7">
        <v>9.2503447122385729E-2</v>
      </c>
      <c r="G139" s="7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s="7" t="e">
        <v>#N/A</v>
      </c>
      <c r="M139" s="7" t="e">
        <v>#N/A</v>
      </c>
      <c r="N139" s="7" t="e">
        <v>#N/A</v>
      </c>
      <c r="O139" s="7">
        <v>0.28282209931094543</v>
      </c>
      <c r="P139" s="7">
        <v>0.31683845423056212</v>
      </c>
      <c r="Q139" s="157">
        <v>1</v>
      </c>
      <c r="R139" s="7" t="e">
        <v>#N/A</v>
      </c>
      <c r="S139" s="7"/>
      <c r="T139" s="7"/>
      <c r="X139">
        <f t="array" ref="X139">IF(ISERROR(C139),"",SUM(IF(ISNUMBER(C$9:C$200),IF(C$9:C$200&gt;C139,1,0),0)))</f>
        <v>188</v>
      </c>
      <c r="Y139">
        <f t="array" ref="Y139">IF(ISERROR(D139),"",SUM(IF(ISNUMBER(D$9:D$200),IF(D$9:D$200&gt;D139,1,0),0)))</f>
        <v>148</v>
      </c>
      <c r="Z139">
        <f t="array" ref="Z139">IF(ISERROR(E139),"",SUM(IF(ISNUMBER(E$9:E$200),IF(E$9:E$200&gt;E139,1,0),0)))</f>
        <v>122</v>
      </c>
      <c r="AA139">
        <f t="array" ref="AA139">IF(ISERROR(F139),"",SUM(IF(ISNUMBER(F$9:F$200),IF(F$9:F$200&gt;F139,1,0),0)))</f>
        <v>136</v>
      </c>
      <c r="AB139" t="str">
        <f t="array" ref="AB139">IF(ISERROR(G139),"",SUM(IF(ISNUMBER(G$9:G$200),IF(G$9:G$200&gt;G139,1,0),0)))</f>
        <v/>
      </c>
      <c r="AC139" t="str">
        <f t="array" ref="AC139">IF(ISERROR(H139),"",SUM(IF(ISNUMBER(H$9:H$200),IF(H$9:H$200&gt;H139,1,0),0)))</f>
        <v/>
      </c>
      <c r="AD139" t="str">
        <f t="array" ref="AD139">IF(ISERROR(I139),"",SUM(IF(ISNUMBER(I$9:I$200),IF(I$9:I$200&gt;I139,1,0),0)))</f>
        <v/>
      </c>
      <c r="AE139" t="str">
        <f t="array" ref="AE139">IF(ISERROR(J139),"",SUM(IF(ISNUMBER(J$9:J$200),IF(J$9:J$200&gt;J139,1,0),0)))</f>
        <v/>
      </c>
      <c r="AF139" t="str">
        <f t="array" ref="AF139">IF(ISERROR(K139),"",SUM(IF(ISNUMBER(K$9:K$200),IF(K$9:K$200&gt;K139,1,0),0)))</f>
        <v/>
      </c>
      <c r="AG139" t="str">
        <f t="array" ref="AG139">IF(ISERROR(L139),"",SUM(IF(ISNUMBER(L$9:L$200),IF(L$9:L$200&gt;L139,1,0),0)))</f>
        <v/>
      </c>
      <c r="AH139" t="str">
        <f t="array" ref="AH139">IF(ISERROR(M139),"",SUM(IF(ISNUMBER(M$9:M$200),IF(M$9:M$200&gt;M139,1,0),0)))</f>
        <v/>
      </c>
      <c r="AI139" t="str">
        <f t="array" ref="AI139">IF(ISERROR(N139),"",SUM(IF(ISNUMBER(N$9:N$200),IF(N$9:N$200&gt;N139,1,0),0)))</f>
        <v/>
      </c>
      <c r="AJ139">
        <f t="array" ref="AJ139">IF(ISERROR(O139),"",SUM(IF(ISNUMBER(O$9:O$200),IF(O$9:O$200&gt;O139,1,0),0)))</f>
        <v>161</v>
      </c>
      <c r="AK139">
        <f t="array" ref="AK139">IF(ISERROR(P139),"",SUM(IF(ISNUMBER(P$9:P$200),IF(P$9:P$200&gt;P139,1,0),0)))</f>
        <v>150</v>
      </c>
      <c r="AQ139" s="7" t="e">
        <f>R139</f>
        <v>#N/A</v>
      </c>
      <c r="AR139" s="7">
        <v>0.39079256312617378</v>
      </c>
    </row>
    <row r="140" spans="1:44">
      <c r="A140" s="10" t="s">
        <v>299</v>
      </c>
      <c r="B140" s="13" t="s">
        <v>298</v>
      </c>
      <c r="C140" s="7">
        <v>0.79501087539463566</v>
      </c>
      <c r="D140" s="7">
        <v>0.75667200953193448</v>
      </c>
      <c r="E140" s="7">
        <v>0.72380624008585059</v>
      </c>
      <c r="F140" s="7">
        <v>0.62758767235086221</v>
      </c>
      <c r="G140" s="7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s="7" t="e">
        <v>#N/A</v>
      </c>
      <c r="M140" s="7" t="e">
        <v>#N/A</v>
      </c>
      <c r="N140" s="7" t="e">
        <v>#N/A</v>
      </c>
      <c r="O140" s="7">
        <v>0.42330196741928611</v>
      </c>
      <c r="P140" s="7">
        <v>0.6421779206826489</v>
      </c>
      <c r="Q140" s="157">
        <v>3</v>
      </c>
      <c r="R140" s="7" t="e">
        <v>#N/A</v>
      </c>
      <c r="S140" s="7"/>
      <c r="T140" s="7"/>
      <c r="X140">
        <f t="array" ref="X140">IF(ISERROR(C140),"",SUM(IF(ISNUMBER(C$9:C$200),IF(C$9:C$200&gt;C140,1,0),0)))</f>
        <v>1</v>
      </c>
      <c r="Y140">
        <f t="array" ref="Y140">IF(ISERROR(D140),"",SUM(IF(ISNUMBER(D$9:D$200),IF(D$9:D$200&gt;D140,1,0),0)))</f>
        <v>18</v>
      </c>
      <c r="Z140">
        <f t="array" ref="Z140">IF(ISERROR(E140),"",SUM(IF(ISNUMBER(E$9:E$200),IF(E$9:E$200&gt;E140,1,0),0)))</f>
        <v>117</v>
      </c>
      <c r="AA140">
        <f t="array" ref="AA140">IF(ISERROR(F140),"",SUM(IF(ISNUMBER(F$9:F$200),IF(F$9:F$200&gt;F140,1,0),0)))</f>
        <v>54</v>
      </c>
      <c r="AB140" t="str">
        <f t="array" ref="AB140">IF(ISERROR(G140),"",SUM(IF(ISNUMBER(G$9:G$200),IF(G$9:G$200&gt;G140,1,0),0)))</f>
        <v/>
      </c>
      <c r="AC140" t="str">
        <f t="array" ref="AC140">IF(ISERROR(H140),"",SUM(IF(ISNUMBER(H$9:H$200),IF(H$9:H$200&gt;H140,1,0),0)))</f>
        <v/>
      </c>
      <c r="AD140" t="str">
        <f t="array" ref="AD140">IF(ISERROR(I140),"",SUM(IF(ISNUMBER(I$9:I$200),IF(I$9:I$200&gt;I140,1,0),0)))</f>
        <v/>
      </c>
      <c r="AE140" t="str">
        <f t="array" ref="AE140">IF(ISERROR(J140),"",SUM(IF(ISNUMBER(J$9:J$200),IF(J$9:J$200&gt;J140,1,0),0)))</f>
        <v/>
      </c>
      <c r="AF140" t="str">
        <f t="array" ref="AF140">IF(ISERROR(K140),"",SUM(IF(ISNUMBER(K$9:K$200),IF(K$9:K$200&gt;K140,1,0),0)))</f>
        <v/>
      </c>
      <c r="AG140" t="str">
        <f t="array" ref="AG140">IF(ISERROR(L140),"",SUM(IF(ISNUMBER(L$9:L$200),IF(L$9:L$200&gt;L140,1,0),0)))</f>
        <v/>
      </c>
      <c r="AH140" t="str">
        <f t="array" ref="AH140">IF(ISERROR(M140),"",SUM(IF(ISNUMBER(M$9:M$200),IF(M$9:M$200&gt;M140,1,0),0)))</f>
        <v/>
      </c>
      <c r="AI140" t="str">
        <f t="array" ref="AI140">IF(ISERROR(N140),"",SUM(IF(ISNUMBER(N$9:N$200),IF(N$9:N$200&gt;N140,1,0),0)))</f>
        <v/>
      </c>
      <c r="AJ140">
        <f t="array" ref="AJ140">IF(ISERROR(O140),"",SUM(IF(ISNUMBER(O$9:O$200),IF(O$9:O$200&gt;O140,1,0),0)))</f>
        <v>103</v>
      </c>
      <c r="AK140">
        <f t="array" ref="AK140">IF(ISERROR(P140),"",SUM(IF(ISNUMBER(P$9:P$200),IF(P$9:P$200&gt;P140,1,0),0)))</f>
        <v>48</v>
      </c>
      <c r="AQ140" s="7" t="e">
        <f>R140</f>
        <v>#N/A</v>
      </c>
      <c r="AR140" s="7">
        <v>0.39409459682320386</v>
      </c>
    </row>
    <row r="141" spans="1:44">
      <c r="A141" s="10" t="s">
        <v>301</v>
      </c>
      <c r="B141" s="13" t="s">
        <v>300</v>
      </c>
      <c r="C141" s="7">
        <v>0.5294596096596802</v>
      </c>
      <c r="D141" s="7">
        <v>0.61405760169941315</v>
      </c>
      <c r="E141" s="7">
        <v>1</v>
      </c>
      <c r="F141" s="7">
        <v>0.67015742799530598</v>
      </c>
      <c r="G141" s="7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s="7" t="e">
        <v>#N/A</v>
      </c>
      <c r="M141" s="7" t="e">
        <v>#N/A</v>
      </c>
      <c r="N141" s="7" t="e">
        <v>#N/A</v>
      </c>
      <c r="O141" s="7">
        <v>0.4480520726024449</v>
      </c>
      <c r="P141" s="7">
        <v>0.48227421046878921</v>
      </c>
      <c r="Q141" s="157">
        <v>3</v>
      </c>
      <c r="R141" s="7" t="e">
        <v>#N/A</v>
      </c>
      <c r="S141" s="7"/>
      <c r="T141" s="7"/>
      <c r="X141">
        <f t="array" ref="X141">IF(ISERROR(C141),"",SUM(IF(ISNUMBER(C$9:C$200),IF(C$9:C$200&gt;C141,1,0),0)))</f>
        <v>90</v>
      </c>
      <c r="Y141">
        <f t="array" ref="Y141">IF(ISERROR(D141),"",SUM(IF(ISNUMBER(D$9:D$200),IF(D$9:D$200&gt;D141,1,0),0)))</f>
        <v>60</v>
      </c>
      <c r="Z141">
        <f t="array" ref="Z141">IF(ISERROR(E141),"",SUM(IF(ISNUMBER(E$9:E$200),IF(E$9:E$200&gt;E141,1,0),0)))</f>
        <v>0</v>
      </c>
      <c r="AA141">
        <f t="array" ref="AA141">IF(ISERROR(F141),"",SUM(IF(ISNUMBER(F$9:F$200),IF(F$9:F$200&gt;F141,1,0),0)))</f>
        <v>50</v>
      </c>
      <c r="AB141" t="str">
        <f t="array" ref="AB141">IF(ISERROR(G141),"",SUM(IF(ISNUMBER(G$9:G$200),IF(G$9:G$200&gt;G141,1,0),0)))</f>
        <v/>
      </c>
      <c r="AC141" t="str">
        <f t="array" ref="AC141">IF(ISERROR(H141),"",SUM(IF(ISNUMBER(H$9:H$200),IF(H$9:H$200&gt;H141,1,0),0)))</f>
        <v/>
      </c>
      <c r="AD141" t="str">
        <f t="array" ref="AD141">IF(ISERROR(I141),"",SUM(IF(ISNUMBER(I$9:I$200),IF(I$9:I$200&gt;I141,1,0),0)))</f>
        <v/>
      </c>
      <c r="AE141" t="str">
        <f t="array" ref="AE141">IF(ISERROR(J141),"",SUM(IF(ISNUMBER(J$9:J$200),IF(J$9:J$200&gt;J141,1,0),0)))</f>
        <v/>
      </c>
      <c r="AF141" t="str">
        <f t="array" ref="AF141">IF(ISERROR(K141),"",SUM(IF(ISNUMBER(K$9:K$200),IF(K$9:K$200&gt;K141,1,0),0)))</f>
        <v/>
      </c>
      <c r="AG141" t="str">
        <f t="array" ref="AG141">IF(ISERROR(L141),"",SUM(IF(ISNUMBER(L$9:L$200),IF(L$9:L$200&gt;L141,1,0),0)))</f>
        <v/>
      </c>
      <c r="AH141" t="str">
        <f t="array" ref="AH141">IF(ISERROR(M141),"",SUM(IF(ISNUMBER(M$9:M$200),IF(M$9:M$200&gt;M141,1,0),0)))</f>
        <v/>
      </c>
      <c r="AI141" t="str">
        <f t="array" ref="AI141">IF(ISERROR(N141),"",SUM(IF(ISNUMBER(N$9:N$200),IF(N$9:N$200&gt;N141,1,0),0)))</f>
        <v/>
      </c>
      <c r="AJ141">
        <f t="array" ref="AJ141">IF(ISERROR(O141),"",SUM(IF(ISNUMBER(O$9:O$200),IF(O$9:O$200&gt;O141,1,0),0)))</f>
        <v>90</v>
      </c>
      <c r="AK141">
        <f t="array" ref="AK141">IF(ISERROR(P141),"",SUM(IF(ISNUMBER(P$9:P$200),IF(P$9:P$200&gt;P141,1,0),0)))</f>
        <v>85</v>
      </c>
      <c r="AQ141" s="7" t="e">
        <f>R141</f>
        <v>#N/A</v>
      </c>
      <c r="AR141" s="7">
        <v>0.32701887608559499</v>
      </c>
    </row>
    <row r="142" spans="1:44">
      <c r="A142" s="10" t="s">
        <v>303</v>
      </c>
      <c r="B142" s="13" t="s">
        <v>302</v>
      </c>
      <c r="C142" s="7">
        <v>0.37647317790211099</v>
      </c>
      <c r="D142" s="7">
        <v>0.52266405987794895</v>
      </c>
      <c r="E142" s="7">
        <v>0.15002616542129818</v>
      </c>
      <c r="F142" s="7">
        <v>3.5219831286612893E-2</v>
      </c>
      <c r="G142" s="7">
        <v>0.59099999999999997</v>
      </c>
      <c r="H142">
        <v>0.3</v>
      </c>
      <c r="I142">
        <v>0.65</v>
      </c>
      <c r="J142">
        <v>0.63300000000000001</v>
      </c>
      <c r="K142">
        <v>0.35</v>
      </c>
      <c r="L142" s="7">
        <v>0.83299999999999996</v>
      </c>
      <c r="M142" s="7">
        <v>0.72599999999999998</v>
      </c>
      <c r="N142" s="7">
        <v>0.86199999999999999</v>
      </c>
      <c r="O142" s="7">
        <v>0.22562978471811396</v>
      </c>
      <c r="P142" s="7">
        <v>0.30702368842549504</v>
      </c>
      <c r="Q142" s="157">
        <v>1</v>
      </c>
      <c r="R142" s="7">
        <v>0.43064756249209307</v>
      </c>
      <c r="S142" s="7"/>
      <c r="T142" s="7"/>
      <c r="X142">
        <f t="array" ref="X142">IF(ISERROR(C142),"",SUM(IF(ISNUMBER(C$9:C$200),IF(C$9:C$200&gt;C142,1,0),0)))</f>
        <v>139</v>
      </c>
      <c r="Y142">
        <f t="array" ref="Y142">IF(ISERROR(D142),"",SUM(IF(ISNUMBER(D$9:D$200),IF(D$9:D$200&gt;D142,1,0),0)))</f>
        <v>85</v>
      </c>
      <c r="Z142">
        <f t="array" ref="Z142">IF(ISERROR(E142),"",SUM(IF(ISNUMBER(E$9:E$200),IF(E$9:E$200&gt;E142,1,0),0)))</f>
        <v>176</v>
      </c>
      <c r="AA142">
        <f t="array" ref="AA142">IF(ISERROR(F142),"",SUM(IF(ISNUMBER(F$9:F$200),IF(F$9:F$200&gt;F142,1,0),0)))</f>
        <v>165</v>
      </c>
      <c r="AB142">
        <f t="array" ref="AB142">IF(ISERROR(G142),"",SUM(IF(ISNUMBER(G$9:G$200),IF(G$9:G$200&gt;G142,1,0),0)))</f>
        <v>98</v>
      </c>
      <c r="AC142">
        <f t="array" ref="AC142">IF(ISERROR(H142),"",SUM(IF(ISNUMBER(H$9:H$200),IF(H$9:H$200&gt;H142,1,0),0)))</f>
        <v>106</v>
      </c>
      <c r="AD142">
        <f t="array" ref="AD142">IF(ISERROR(I142),"",SUM(IF(ISNUMBER(I$9:I$200),IF(I$9:I$200&gt;I142,1,0),0)))</f>
        <v>111</v>
      </c>
      <c r="AE142">
        <f t="array" ref="AE142">IF(ISERROR(J142),"",SUM(IF(ISNUMBER(J$9:J$200),IF(J$9:J$200&gt;J142,1,0),0)))</f>
        <v>80</v>
      </c>
      <c r="AF142">
        <f t="array" ref="AF142">IF(ISERROR(K142),"",SUM(IF(ISNUMBER(K$9:K$200),IF(K$9:K$200&gt;K142,1,0),0)))</f>
        <v>96</v>
      </c>
      <c r="AG142">
        <f t="array" ref="AG142">IF(ISERROR(L142),"",SUM(IF(ISNUMBER(L$9:L$200),IF(L$9:L$200&gt;L142,1,0),0)))</f>
        <v>21</v>
      </c>
      <c r="AH142">
        <f t="array" ref="AH142">IF(ISERROR(M142),"",SUM(IF(ISNUMBER(M$9:M$200),IF(M$9:M$200&gt;M142,1,0),0)))</f>
        <v>71</v>
      </c>
      <c r="AI142">
        <f t="array" ref="AI142">IF(ISERROR(N142),"",SUM(IF(ISNUMBER(N$9:N$200),IF(N$9:N$200&gt;N142,1,0),0)))</f>
        <v>34</v>
      </c>
      <c r="AJ142">
        <f t="array" ref="AJ142">IF(ISERROR(O142),"",SUM(IF(ISNUMBER(O$9:O$200),IF(O$9:O$200&gt;O142,1,0),0)))</f>
        <v>181</v>
      </c>
      <c r="AK142">
        <f t="array" ref="AK142">IF(ISERROR(P142),"",SUM(IF(ISNUMBER(P$9:P$200),IF(P$9:P$200&gt;P142,1,0),0)))</f>
        <v>155</v>
      </c>
      <c r="AQ142" s="7">
        <f>R142</f>
        <v>0.43064756249209307</v>
      </c>
      <c r="AR142" s="7">
        <v>0.48580049704594858</v>
      </c>
    </row>
    <row r="143" spans="1:44">
      <c r="A143" s="10" t="s">
        <v>305</v>
      </c>
      <c r="B143" s="13" t="s">
        <v>304</v>
      </c>
      <c r="C143" s="7">
        <v>0.30050950138661936</v>
      </c>
      <c r="D143" s="7">
        <v>0.45139657213392975</v>
      </c>
      <c r="E143" s="7">
        <v>0.99313970288933429</v>
      </c>
      <c r="F143" s="7">
        <v>0.43235597945298626</v>
      </c>
      <c r="G143" s="7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s="7" t="e">
        <v>#N/A</v>
      </c>
      <c r="M143" s="7" t="e">
        <v>#N/A</v>
      </c>
      <c r="N143" s="7" t="e">
        <v>#N/A</v>
      </c>
      <c r="O143" s="7">
        <v>0.32572822435175108</v>
      </c>
      <c r="P143" s="7">
        <v>0.30548538220290966</v>
      </c>
      <c r="Q143" s="157">
        <v>2</v>
      </c>
      <c r="R143" s="7" t="e">
        <v>#N/A</v>
      </c>
      <c r="S143" s="7"/>
      <c r="T143" s="7"/>
      <c r="X143">
        <f t="array" ref="X143">IF(ISERROR(C143),"",SUM(IF(ISNUMBER(C$9:C$200),IF(C$9:C$200&gt;C143,1,0),0)))</f>
        <v>155</v>
      </c>
      <c r="Y143">
        <f t="array" ref="Y143">IF(ISERROR(D143),"",SUM(IF(ISNUMBER(D$9:D$200),IF(D$9:D$200&gt;D143,1,0),0)))</f>
        <v>106</v>
      </c>
      <c r="Z143">
        <f t="array" ref="Z143">IF(ISERROR(E143),"",SUM(IF(ISNUMBER(E$9:E$200),IF(E$9:E$200&gt;E143,1,0),0)))</f>
        <v>86</v>
      </c>
      <c r="AA143">
        <f t="array" ref="AA143">IF(ISERROR(F143),"",SUM(IF(ISNUMBER(F$9:F$200),IF(F$9:F$200&gt;F143,1,0),0)))</f>
        <v>74</v>
      </c>
      <c r="AB143" t="str">
        <f t="array" ref="AB143">IF(ISERROR(G143),"",SUM(IF(ISNUMBER(G$9:G$200),IF(G$9:G$200&gt;G143,1,0),0)))</f>
        <v/>
      </c>
      <c r="AC143" t="str">
        <f t="array" ref="AC143">IF(ISERROR(H143),"",SUM(IF(ISNUMBER(H$9:H$200),IF(H$9:H$200&gt;H143,1,0),0)))</f>
        <v/>
      </c>
      <c r="AD143" t="str">
        <f t="array" ref="AD143">IF(ISERROR(I143),"",SUM(IF(ISNUMBER(I$9:I$200),IF(I$9:I$200&gt;I143,1,0),0)))</f>
        <v/>
      </c>
      <c r="AE143" t="str">
        <f t="array" ref="AE143">IF(ISERROR(J143),"",SUM(IF(ISNUMBER(J$9:J$200),IF(J$9:J$200&gt;J143,1,0),0)))</f>
        <v/>
      </c>
      <c r="AF143" t="str">
        <f t="array" ref="AF143">IF(ISERROR(K143),"",SUM(IF(ISNUMBER(K$9:K$200),IF(K$9:K$200&gt;K143,1,0),0)))</f>
        <v/>
      </c>
      <c r="AG143" t="str">
        <f t="array" ref="AG143">IF(ISERROR(L143),"",SUM(IF(ISNUMBER(L$9:L$200),IF(L$9:L$200&gt;L143,1,0),0)))</f>
        <v/>
      </c>
      <c r="AH143" t="str">
        <f t="array" ref="AH143">IF(ISERROR(M143),"",SUM(IF(ISNUMBER(M$9:M$200),IF(M$9:M$200&gt;M143,1,0),0)))</f>
        <v/>
      </c>
      <c r="AI143" t="str">
        <f t="array" ref="AI143">IF(ISERROR(N143),"",SUM(IF(ISNUMBER(N$9:N$200),IF(N$9:N$200&gt;N143,1,0),0)))</f>
        <v/>
      </c>
      <c r="AJ143">
        <f t="array" ref="AJ143">IF(ISERROR(O143),"",SUM(IF(ISNUMBER(O$9:O$200),IF(O$9:O$200&gt;O143,1,0),0)))</f>
        <v>146</v>
      </c>
      <c r="AK143">
        <f t="array" ref="AK143">IF(ISERROR(P143),"",SUM(IF(ISNUMBER(P$9:P$200),IF(P$9:P$200&gt;P143,1,0),0)))</f>
        <v>156</v>
      </c>
      <c r="AQ143" s="7" t="e">
        <f>R143</f>
        <v>#N/A</v>
      </c>
      <c r="AR143" s="7">
        <v>0.3147455326005974</v>
      </c>
    </row>
    <row r="144" spans="1:44">
      <c r="A144" s="10" t="s">
        <v>307</v>
      </c>
      <c r="B144" s="13" t="s">
        <v>306</v>
      </c>
      <c r="C144" s="7">
        <v>0.31231779353312278</v>
      </c>
      <c r="D144" s="7">
        <v>0.50889467407509259</v>
      </c>
      <c r="E144" s="7">
        <v>0.95043387908514831</v>
      </c>
      <c r="F144" s="7">
        <v>0.53190293054790794</v>
      </c>
      <c r="G144" s="7">
        <v>0.65799999999999992</v>
      </c>
      <c r="H144">
        <v>0.6</v>
      </c>
      <c r="I144">
        <v>0.79500000000000004</v>
      </c>
      <c r="J144">
        <v>0.92299999999999993</v>
      </c>
      <c r="K144">
        <v>0.7</v>
      </c>
      <c r="L144" s="7">
        <v>0.66099999999999992</v>
      </c>
      <c r="M144" s="7">
        <v>0.81599999999999995</v>
      </c>
      <c r="N144" s="7">
        <v>0.85</v>
      </c>
      <c r="O144" s="7">
        <v>0.42885815802282429</v>
      </c>
      <c r="P144" s="7">
        <v>0.37018255110460901</v>
      </c>
      <c r="Q144" s="157">
        <v>2</v>
      </c>
      <c r="R144" s="7">
        <v>0.60081550468261313</v>
      </c>
      <c r="S144" s="7"/>
      <c r="T144" s="7"/>
      <c r="X144">
        <f t="array" ref="X144">IF(ISERROR(C144),"",SUM(IF(ISNUMBER(C$9:C$200),IF(C$9:C$200&gt;C144,1,0),0)))</f>
        <v>154</v>
      </c>
      <c r="Y144">
        <f t="array" ref="Y144">IF(ISERROR(D144),"",SUM(IF(ISNUMBER(D$9:D$200),IF(D$9:D$200&gt;D144,1,0),0)))</f>
        <v>89</v>
      </c>
      <c r="Z144">
        <f t="array" ref="Z144">IF(ISERROR(E144),"",SUM(IF(ISNUMBER(E$9:E$200),IF(E$9:E$200&gt;E144,1,0),0)))</f>
        <v>92</v>
      </c>
      <c r="AA144">
        <f t="array" ref="AA144">IF(ISERROR(F144),"",SUM(IF(ISNUMBER(F$9:F$200),IF(F$9:F$200&gt;F144,1,0),0)))</f>
        <v>67</v>
      </c>
      <c r="AB144">
        <f t="array" ref="AB144">IF(ISERROR(G144),"",SUM(IF(ISNUMBER(G$9:G$200),IF(G$9:G$200&gt;G144,1,0),0)))</f>
        <v>74</v>
      </c>
      <c r="AC144">
        <f t="array" ref="AC144">IF(ISERROR(H144),"",SUM(IF(ISNUMBER(H$9:H$200),IF(H$9:H$200&gt;H144,1,0),0)))</f>
        <v>28</v>
      </c>
      <c r="AD144">
        <f t="array" ref="AD144">IF(ISERROR(I144),"",SUM(IF(ISNUMBER(I$9:I$200),IF(I$9:I$200&gt;I144,1,0),0)))</f>
        <v>54</v>
      </c>
      <c r="AE144">
        <f t="array" ref="AE144">IF(ISERROR(J144),"",SUM(IF(ISNUMBER(J$9:J$200),IF(J$9:J$200&gt;J144,1,0),0)))</f>
        <v>6</v>
      </c>
      <c r="AF144">
        <f t="array" ref="AF144">IF(ISERROR(K144),"",SUM(IF(ISNUMBER(K$9:K$200),IF(K$9:K$200&gt;K144,1,0),0)))</f>
        <v>26</v>
      </c>
      <c r="AG144">
        <f t="array" ref="AG144">IF(ISERROR(L144),"",SUM(IF(ISNUMBER(L$9:L$200),IF(L$9:L$200&gt;L144,1,0),0)))</f>
        <v>59</v>
      </c>
      <c r="AH144">
        <f t="array" ref="AH144">IF(ISERROR(M144),"",SUM(IF(ISNUMBER(M$9:M$200),IF(M$9:M$200&gt;M144,1,0),0)))</f>
        <v>4</v>
      </c>
      <c r="AI144">
        <f t="array" ref="AI144">IF(ISERROR(N144),"",SUM(IF(ISNUMBER(N$9:N$200),IF(N$9:N$200&gt;N144,1,0),0)))</f>
        <v>40</v>
      </c>
      <c r="AJ144">
        <f t="array" ref="AJ144">IF(ISERROR(O144),"",SUM(IF(ISNUMBER(O$9:O$200),IF(O$9:O$200&gt;O144,1,0),0)))</f>
        <v>99</v>
      </c>
      <c r="AK144">
        <f t="array" ref="AK144">IF(ISERROR(P144),"",SUM(IF(ISNUMBER(P$9:P$200),IF(P$9:P$200&gt;P144,1,0),0)))</f>
        <v>129</v>
      </c>
      <c r="AQ144" s="7">
        <f>R144</f>
        <v>0.60081550468261313</v>
      </c>
      <c r="AR144" s="7">
        <v>0.32943076572529634</v>
      </c>
    </row>
    <row r="145" spans="1:44">
      <c r="A145" s="10" t="s">
        <v>309</v>
      </c>
      <c r="B145" s="13" t="s">
        <v>308</v>
      </c>
      <c r="C145" s="7">
        <v>0.21372025919218035</v>
      </c>
      <c r="D145" s="7">
        <v>0.47639179140890908</v>
      </c>
      <c r="E145" s="7">
        <v>0.90878878049374334</v>
      </c>
      <c r="F145" s="7">
        <v>0.42627935963353514</v>
      </c>
      <c r="G145" s="7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s="7" t="e">
        <v>#N/A</v>
      </c>
      <c r="M145" s="7" t="e">
        <v>#N/A</v>
      </c>
      <c r="N145" s="7" t="e">
        <v>#N/A</v>
      </c>
      <c r="O145" s="7">
        <v>0.35910180246732715</v>
      </c>
      <c r="P145" s="7">
        <v>0.3948222358844673</v>
      </c>
      <c r="Q145" s="157">
        <v>2</v>
      </c>
      <c r="R145" s="7" t="e">
        <v>#N/A</v>
      </c>
      <c r="S145" s="7"/>
      <c r="T145" s="7"/>
      <c r="X145">
        <f t="array" ref="X145">IF(ISERROR(C145),"",SUM(IF(ISNUMBER(C$9:C$200),IF(C$9:C$200&gt;C145,1,0),0)))</f>
        <v>169</v>
      </c>
      <c r="Y145">
        <f t="array" ref="Y145">IF(ISERROR(D145),"",SUM(IF(ISNUMBER(D$9:D$200),IF(D$9:D$200&gt;D145,1,0),0)))</f>
        <v>98</v>
      </c>
      <c r="Z145">
        <f t="array" ref="Z145">IF(ISERROR(E145),"",SUM(IF(ISNUMBER(E$9:E$200),IF(E$9:E$200&gt;E145,1,0),0)))</f>
        <v>98</v>
      </c>
      <c r="AA145">
        <f t="array" ref="AA145">IF(ISERROR(F145),"",SUM(IF(ISNUMBER(F$9:F$200),IF(F$9:F$200&gt;F145,1,0),0)))</f>
        <v>75</v>
      </c>
      <c r="AB145" t="str">
        <f t="array" ref="AB145">IF(ISERROR(G145),"",SUM(IF(ISNUMBER(G$9:G$200),IF(G$9:G$200&gt;G145,1,0),0)))</f>
        <v/>
      </c>
      <c r="AC145" t="str">
        <f t="array" ref="AC145">IF(ISERROR(H145),"",SUM(IF(ISNUMBER(H$9:H$200),IF(H$9:H$200&gt;H145,1,0),0)))</f>
        <v/>
      </c>
      <c r="AD145" t="str">
        <f t="array" ref="AD145">IF(ISERROR(I145),"",SUM(IF(ISNUMBER(I$9:I$200),IF(I$9:I$200&gt;I145,1,0),0)))</f>
        <v/>
      </c>
      <c r="AE145" t="str">
        <f t="array" ref="AE145">IF(ISERROR(J145),"",SUM(IF(ISNUMBER(J$9:J$200),IF(J$9:J$200&gt;J145,1,0),0)))</f>
        <v/>
      </c>
      <c r="AF145" t="str">
        <f t="array" ref="AF145">IF(ISERROR(K145),"",SUM(IF(ISNUMBER(K$9:K$200),IF(K$9:K$200&gt;K145,1,0),0)))</f>
        <v/>
      </c>
      <c r="AG145" t="str">
        <f t="array" ref="AG145">IF(ISERROR(L145),"",SUM(IF(ISNUMBER(L$9:L$200),IF(L$9:L$200&gt;L145,1,0),0)))</f>
        <v/>
      </c>
      <c r="AH145" t="str">
        <f t="array" ref="AH145">IF(ISERROR(M145),"",SUM(IF(ISNUMBER(M$9:M$200),IF(M$9:M$200&gt;M145,1,0),0)))</f>
        <v/>
      </c>
      <c r="AI145" t="str">
        <f t="array" ref="AI145">IF(ISERROR(N145),"",SUM(IF(ISNUMBER(N$9:N$200),IF(N$9:N$200&gt;N145,1,0),0)))</f>
        <v/>
      </c>
      <c r="AJ145">
        <f t="array" ref="AJ145">IF(ISERROR(O145),"",SUM(IF(ISNUMBER(O$9:O$200),IF(O$9:O$200&gt;O145,1,0),0)))</f>
        <v>133</v>
      </c>
      <c r="AK145">
        <f t="array" ref="AK145">IF(ISERROR(P145),"",SUM(IF(ISNUMBER(P$9:P$200),IF(P$9:P$200&gt;P145,1,0),0)))</f>
        <v>118</v>
      </c>
      <c r="AQ145" s="7" t="e">
        <f>R145</f>
        <v>#N/A</v>
      </c>
      <c r="AR145" s="7">
        <v>0.30539480717256712</v>
      </c>
    </row>
    <row r="146" spans="1:44">
      <c r="A146" s="10" t="s">
        <v>311</v>
      </c>
      <c r="B146" s="13" t="s">
        <v>310</v>
      </c>
      <c r="C146" s="7">
        <v>0.68314234939331775</v>
      </c>
      <c r="D146" s="7">
        <v>0.70716746685447396</v>
      </c>
      <c r="E146" s="7">
        <v>1</v>
      </c>
      <c r="F146" s="7">
        <v>1</v>
      </c>
      <c r="G146" s="7">
        <v>0.622</v>
      </c>
      <c r="H146">
        <v>0.6</v>
      </c>
      <c r="I146">
        <v>0.74900000000000011</v>
      </c>
      <c r="J146">
        <v>0.46799999999999997</v>
      </c>
      <c r="K146">
        <v>0.6</v>
      </c>
      <c r="L146" s="7">
        <v>0.61499999999999999</v>
      </c>
      <c r="M146" s="7">
        <v>0.78099999999999992</v>
      </c>
      <c r="N146" s="7">
        <v>0.875</v>
      </c>
      <c r="O146" s="7">
        <v>0.59556699193452545</v>
      </c>
      <c r="P146" s="7">
        <v>0.63520045018434912</v>
      </c>
      <c r="Q146" s="157">
        <v>3</v>
      </c>
      <c r="R146" s="7">
        <v>0.71094222583666655</v>
      </c>
      <c r="S146" s="7"/>
      <c r="T146" s="7"/>
      <c r="X146">
        <f t="array" ref="X146">IF(ISERROR(C146),"",SUM(IF(ISNUMBER(C$9:C$200),IF(C$9:C$200&gt;C146,1,0),0)))</f>
        <v>33</v>
      </c>
      <c r="Y146">
        <f t="array" ref="Y146">IF(ISERROR(D146),"",SUM(IF(ISNUMBER(D$9:D$200),IF(D$9:D$200&gt;D146,1,0),0)))</f>
        <v>37</v>
      </c>
      <c r="Z146">
        <f t="array" ref="Z146">IF(ISERROR(E146),"",SUM(IF(ISNUMBER(E$9:E$200),IF(E$9:E$200&gt;E146,1,0),0)))</f>
        <v>0</v>
      </c>
      <c r="AA146">
        <f t="array" ref="AA146">IF(ISERROR(F146),"",SUM(IF(ISNUMBER(F$9:F$200),IF(F$9:F$200&gt;F146,1,0),0)))</f>
        <v>0</v>
      </c>
      <c r="AB146">
        <f t="array" ref="AB146">IF(ISERROR(G146),"",SUM(IF(ISNUMBER(G$9:G$200),IF(G$9:G$200&gt;G146,1,0),0)))</f>
        <v>90</v>
      </c>
      <c r="AC146">
        <f t="array" ref="AC146">IF(ISERROR(H146),"",SUM(IF(ISNUMBER(H$9:H$200),IF(H$9:H$200&gt;H146,1,0),0)))</f>
        <v>28</v>
      </c>
      <c r="AD146">
        <f t="array" ref="AD146">IF(ISERROR(I146),"",SUM(IF(ISNUMBER(I$9:I$200),IF(I$9:I$200&gt;I146,1,0),0)))</f>
        <v>73</v>
      </c>
      <c r="AE146">
        <f t="array" ref="AE146">IF(ISERROR(J146),"",SUM(IF(ISNUMBER(J$9:J$200),IF(J$9:J$200&gt;J146,1,0),0)))</f>
        <v>111</v>
      </c>
      <c r="AF146">
        <f t="array" ref="AF146">IF(ISERROR(K146),"",SUM(IF(ISNUMBER(K$9:K$200),IF(K$9:K$200&gt;K146,1,0),0)))</f>
        <v>45</v>
      </c>
      <c r="AG146">
        <f t="array" ref="AG146">IF(ISERROR(L146),"",SUM(IF(ISNUMBER(L$9:L$200),IF(L$9:L$200&gt;L146,1,0),0)))</f>
        <v>70</v>
      </c>
      <c r="AH146">
        <f t="array" ref="AH146">IF(ISERROR(M146),"",SUM(IF(ISNUMBER(M$9:M$200),IF(M$9:M$200&gt;M146,1,0),0)))</f>
        <v>25</v>
      </c>
      <c r="AI146">
        <f t="array" ref="AI146">IF(ISERROR(N146),"",SUM(IF(ISNUMBER(N$9:N$200),IF(N$9:N$200&gt;N146,1,0),0)))</f>
        <v>10</v>
      </c>
      <c r="AJ146">
        <f t="array" ref="AJ146">IF(ISERROR(O146),"",SUM(IF(ISNUMBER(O$9:O$200),IF(O$9:O$200&gt;O146,1,0),0)))</f>
        <v>47</v>
      </c>
      <c r="AK146">
        <f t="array" ref="AK146">IF(ISERROR(P146),"",SUM(IF(ISNUMBER(P$9:P$200),IF(P$9:P$200&gt;P146,1,0),0)))</f>
        <v>51</v>
      </c>
      <c r="AQ146" s="7">
        <f>R146</f>
        <v>0.71094222583666655</v>
      </c>
      <c r="AR146" s="7">
        <v>0.18079395065568957</v>
      </c>
    </row>
    <row r="147" spans="1:44">
      <c r="A147" s="10" t="s">
        <v>313</v>
      </c>
      <c r="B147" s="13" t="s">
        <v>312</v>
      </c>
      <c r="C147" s="7">
        <v>0.65974177878606355</v>
      </c>
      <c r="D147" s="7">
        <v>0.74464619661659004</v>
      </c>
      <c r="E147" s="7">
        <v>1</v>
      </c>
      <c r="F147" s="7">
        <v>0.89422854780267602</v>
      </c>
      <c r="G147" s="7">
        <v>0.80500000000000005</v>
      </c>
      <c r="H147">
        <v>0.6</v>
      </c>
      <c r="I147">
        <v>0.61</v>
      </c>
      <c r="J147">
        <v>0.371</v>
      </c>
      <c r="K147">
        <v>0.7</v>
      </c>
      <c r="L147" s="7">
        <v>0.37</v>
      </c>
      <c r="M147" s="7">
        <v>0.79700000000000004</v>
      </c>
      <c r="N147" s="7">
        <v>0.875</v>
      </c>
      <c r="O147" s="7">
        <v>0.71389542456469846</v>
      </c>
      <c r="P147" s="7">
        <v>0.70535074205744608</v>
      </c>
      <c r="Q147" s="157">
        <v>5</v>
      </c>
      <c r="R147" s="7">
        <v>0.71196806898274745</v>
      </c>
      <c r="S147" s="7"/>
      <c r="T147" s="7"/>
      <c r="X147">
        <f t="array" ref="X147">IF(ISERROR(C147),"",SUM(IF(ISNUMBER(C$9:C$200),IF(C$9:C$200&gt;C147,1,0),0)))</f>
        <v>45</v>
      </c>
      <c r="Y147">
        <f t="array" ref="Y147">IF(ISERROR(D147),"",SUM(IF(ISNUMBER(D$9:D$200),IF(D$9:D$200&gt;D147,1,0),0)))</f>
        <v>22</v>
      </c>
      <c r="Z147">
        <f t="array" ref="Z147">IF(ISERROR(E147),"",SUM(IF(ISNUMBER(E$9:E$200),IF(E$9:E$200&gt;E147,1,0),0)))</f>
        <v>0</v>
      </c>
      <c r="AA147">
        <f t="array" ref="AA147">IF(ISERROR(F147),"",SUM(IF(ISNUMBER(F$9:F$200),IF(F$9:F$200&gt;F147,1,0),0)))</f>
        <v>30</v>
      </c>
      <c r="AB147">
        <f t="array" ref="AB147">IF(ISERROR(G147),"",SUM(IF(ISNUMBER(G$9:G$200),IF(G$9:G$200&gt;G147,1,0),0)))</f>
        <v>29</v>
      </c>
      <c r="AC147">
        <f t="array" ref="AC147">IF(ISERROR(H147),"",SUM(IF(ISNUMBER(H$9:H$200),IF(H$9:H$200&gt;H147,1,0),0)))</f>
        <v>28</v>
      </c>
      <c r="AD147">
        <f t="array" ref="AD147">IF(ISERROR(I147),"",SUM(IF(ISNUMBER(I$9:I$200),IF(I$9:I$200&gt;I147,1,0),0)))</f>
        <v>122</v>
      </c>
      <c r="AE147">
        <f t="array" ref="AE147">IF(ISERROR(J147),"",SUM(IF(ISNUMBER(J$9:J$200),IF(J$9:J$200&gt;J147,1,0),0)))</f>
        <v>123</v>
      </c>
      <c r="AF147">
        <f t="array" ref="AF147">IF(ISERROR(K147),"",SUM(IF(ISNUMBER(K$9:K$200),IF(K$9:K$200&gt;K147,1,0),0)))</f>
        <v>26</v>
      </c>
      <c r="AG147">
        <f t="array" ref="AG147">IF(ISERROR(L147),"",SUM(IF(ISNUMBER(L$9:L$200),IF(L$9:L$200&gt;L147,1,0),0)))</f>
        <v>135</v>
      </c>
      <c r="AH147">
        <f t="array" ref="AH147">IF(ISERROR(M147),"",SUM(IF(ISNUMBER(M$9:M$200),IF(M$9:M$200&gt;M147,1,0),0)))</f>
        <v>11</v>
      </c>
      <c r="AI147">
        <f t="array" ref="AI147">IF(ISERROR(N147),"",SUM(IF(ISNUMBER(N$9:N$200),IF(N$9:N$200&gt;N147,1,0),0)))</f>
        <v>10</v>
      </c>
      <c r="AJ147">
        <f t="array" ref="AJ147">IF(ISERROR(O147),"",SUM(IF(ISNUMBER(O$9:O$200),IF(O$9:O$200&gt;O147,1,0),0)))</f>
        <v>31</v>
      </c>
      <c r="AK147">
        <f t="array" ref="AK147">IF(ISERROR(P147),"",SUM(IF(ISNUMBER(P$9:P$200),IF(P$9:P$200&gt;P147,1,0),0)))</f>
        <v>28</v>
      </c>
      <c r="AQ147" s="7">
        <f>R147</f>
        <v>0.71196806898274745</v>
      </c>
      <c r="AR147" s="7">
        <v>0.24666062768005362</v>
      </c>
    </row>
    <row r="148" spans="1:44">
      <c r="A148" s="10" t="s">
        <v>315</v>
      </c>
      <c r="B148" s="13" t="s">
        <v>314</v>
      </c>
      <c r="C148" s="7">
        <v>0.72575008601372171</v>
      </c>
      <c r="D148" s="7">
        <v>0.32023744956411387</v>
      </c>
      <c r="E148" s="7">
        <v>1</v>
      </c>
      <c r="F148" s="7">
        <v>0.14773702853873374</v>
      </c>
      <c r="G148" s="7">
        <v>0.73699999999999999</v>
      </c>
      <c r="H148">
        <v>0.5</v>
      </c>
      <c r="I148">
        <v>0.99900000000000011</v>
      </c>
      <c r="J148">
        <v>0.73699999999999999</v>
      </c>
      <c r="K148">
        <v>0.45</v>
      </c>
      <c r="L148" s="7">
        <v>0.69099999999999995</v>
      </c>
      <c r="M148" s="7">
        <v>0.65900000000000003</v>
      </c>
      <c r="N148" s="7">
        <v>0.82200000000000006</v>
      </c>
      <c r="O148" s="7">
        <v>0.82455129243555292</v>
      </c>
      <c r="P148" s="7">
        <v>0.68986007348834522</v>
      </c>
      <c r="Q148" s="157">
        <v>4</v>
      </c>
      <c r="R148" s="7">
        <v>0.63538199300404674</v>
      </c>
      <c r="S148" s="7"/>
      <c r="T148" s="7"/>
      <c r="X148">
        <f t="array" ref="X148">IF(ISERROR(C148),"",SUM(IF(ISNUMBER(C$9:C$200),IF(C$9:C$200&gt;C148,1,0),0)))</f>
        <v>19</v>
      </c>
      <c r="Y148">
        <f t="array" ref="Y148">IF(ISERROR(D148),"",SUM(IF(ISNUMBER(D$9:D$200),IF(D$9:D$200&gt;D148,1,0),0)))</f>
        <v>144</v>
      </c>
      <c r="Z148">
        <f t="array" ref="Z148">IF(ISERROR(E148),"",SUM(IF(ISNUMBER(E$9:E$200),IF(E$9:E$200&gt;E148,1,0),0)))</f>
        <v>0</v>
      </c>
      <c r="AA148">
        <f t="array" ref="AA148">IF(ISERROR(F148),"",SUM(IF(ISNUMBER(F$9:F$200),IF(F$9:F$200&gt;F148,1,0),0)))</f>
        <v>119</v>
      </c>
      <c r="AB148">
        <f t="array" ref="AB148">IF(ISERROR(G148),"",SUM(IF(ISNUMBER(G$9:G$200),IF(G$9:G$200&gt;G148,1,0),0)))</f>
        <v>46</v>
      </c>
      <c r="AC148">
        <f t="array" ref="AC148">IF(ISERROR(H148),"",SUM(IF(ISNUMBER(H$9:H$200),IF(H$9:H$200&gt;H148,1,0),0)))</f>
        <v>56</v>
      </c>
      <c r="AD148">
        <f t="array" ref="AD148">IF(ISERROR(I148),"",SUM(IF(ISNUMBER(I$9:I$200),IF(I$9:I$200&gt;I148,1,0),0)))</f>
        <v>0</v>
      </c>
      <c r="AE148">
        <f t="array" ref="AE148">IF(ISERROR(J148),"",SUM(IF(ISNUMBER(J$9:J$200),IF(J$9:J$200&gt;J148,1,0),0)))</f>
        <v>57</v>
      </c>
      <c r="AF148">
        <f t="array" ref="AF148">IF(ISERROR(K148),"",SUM(IF(ISNUMBER(K$9:K$200),IF(K$9:K$200&gt;K148,1,0),0)))</f>
        <v>79</v>
      </c>
      <c r="AG148">
        <f t="array" ref="AG148">IF(ISERROR(L148),"",SUM(IF(ISNUMBER(L$9:L$200),IF(L$9:L$200&gt;L148,1,0),0)))</f>
        <v>52</v>
      </c>
      <c r="AH148">
        <f t="array" ref="AH148">IF(ISERROR(M148),"",SUM(IF(ISNUMBER(M$9:M$200),IF(M$9:M$200&gt;M148,1,0),0)))</f>
        <v>111</v>
      </c>
      <c r="AI148">
        <f t="array" ref="AI148">IF(ISERROR(N148),"",SUM(IF(ISNUMBER(N$9:N$200),IF(N$9:N$200&gt;N148,1,0),0)))</f>
        <v>54</v>
      </c>
      <c r="AJ148">
        <f t="array" ref="AJ148">IF(ISERROR(O148),"",SUM(IF(ISNUMBER(O$9:O$200),IF(O$9:O$200&gt;O148,1,0),0)))</f>
        <v>16</v>
      </c>
      <c r="AK148">
        <f t="array" ref="AK148">IF(ISERROR(P148),"",SUM(IF(ISNUMBER(P$9:P$200),IF(P$9:P$200&gt;P148,1,0),0)))</f>
        <v>34</v>
      </c>
      <c r="AQ148" s="7">
        <f>R148</f>
        <v>0.63538199300404674</v>
      </c>
      <c r="AR148" s="7">
        <v>0.28367499046027328</v>
      </c>
    </row>
    <row r="149" spans="1:44">
      <c r="A149" s="10" t="s">
        <v>317</v>
      </c>
      <c r="B149" s="13" t="s">
        <v>316</v>
      </c>
      <c r="C149" s="7">
        <v>0.58096192033684613</v>
      </c>
      <c r="D149" s="7">
        <v>0.59334251836176999</v>
      </c>
      <c r="E149" s="7">
        <v>1</v>
      </c>
      <c r="F149" s="7">
        <v>0.97398540487696761</v>
      </c>
      <c r="G149" s="7">
        <v>0.72499999999999998</v>
      </c>
      <c r="H149">
        <v>0.5</v>
      </c>
      <c r="I149">
        <v>0.85799999999999998</v>
      </c>
      <c r="J149">
        <v>0.59799999999999998</v>
      </c>
      <c r="K149">
        <v>0.75</v>
      </c>
      <c r="L149" s="7">
        <v>0.60399999999999998</v>
      </c>
      <c r="M149" s="7">
        <v>0.73299999999999998</v>
      </c>
      <c r="N149" s="7">
        <v>0.875</v>
      </c>
      <c r="O149" s="7">
        <v>0.47441365606642372</v>
      </c>
      <c r="P149" s="7">
        <v>0.5199300298991707</v>
      </c>
      <c r="Q149" s="157">
        <v>3</v>
      </c>
      <c r="R149" s="7">
        <v>0.68219025295411773</v>
      </c>
      <c r="S149" s="7"/>
      <c r="T149" s="7"/>
      <c r="X149">
        <f t="array" ref="X149">IF(ISERROR(C149),"",SUM(IF(ISNUMBER(C$9:C$200),IF(C$9:C$200&gt;C149,1,0),0)))</f>
        <v>73</v>
      </c>
      <c r="Y149">
        <f t="array" ref="Y149">IF(ISERROR(D149),"",SUM(IF(ISNUMBER(D$9:D$200),IF(D$9:D$200&gt;D149,1,0),0)))</f>
        <v>70</v>
      </c>
      <c r="Z149">
        <f t="array" ref="Z149">IF(ISERROR(E149),"",SUM(IF(ISNUMBER(E$9:E$200),IF(E$9:E$200&gt;E149,1,0),0)))</f>
        <v>0</v>
      </c>
      <c r="AA149">
        <f t="array" ref="AA149">IF(ISERROR(F149),"",SUM(IF(ISNUMBER(F$9:F$200),IF(F$9:F$200&gt;F149,1,0),0)))</f>
        <v>23</v>
      </c>
      <c r="AB149">
        <f t="array" ref="AB149">IF(ISERROR(G149),"",SUM(IF(ISNUMBER(G$9:G$200),IF(G$9:G$200&gt;G149,1,0),0)))</f>
        <v>54</v>
      </c>
      <c r="AC149">
        <f t="array" ref="AC149">IF(ISERROR(H149),"",SUM(IF(ISNUMBER(H$9:H$200),IF(H$9:H$200&gt;H149,1,0),0)))</f>
        <v>56</v>
      </c>
      <c r="AD149">
        <f t="array" ref="AD149">IF(ISERROR(I149),"",SUM(IF(ISNUMBER(I$9:I$200),IF(I$9:I$200&gt;I149,1,0),0)))</f>
        <v>26</v>
      </c>
      <c r="AE149">
        <f t="array" ref="AE149">IF(ISERROR(J149),"",SUM(IF(ISNUMBER(J$9:J$200),IF(J$9:J$200&gt;J149,1,0),0)))</f>
        <v>86</v>
      </c>
      <c r="AF149">
        <f t="array" ref="AF149">IF(ISERROR(K149),"",SUM(IF(ISNUMBER(K$9:K$200),IF(K$9:K$200&gt;K149,1,0),0)))</f>
        <v>17</v>
      </c>
      <c r="AG149">
        <f t="array" ref="AG149">IF(ISERROR(L149),"",SUM(IF(ISNUMBER(L$9:L$200),IF(L$9:L$200&gt;L149,1,0),0)))</f>
        <v>76</v>
      </c>
      <c r="AH149">
        <f t="array" ref="AH149">IF(ISERROR(M149),"",SUM(IF(ISNUMBER(M$9:M$200),IF(M$9:M$200&gt;M149,1,0),0)))</f>
        <v>63</v>
      </c>
      <c r="AI149">
        <f t="array" ref="AI149">IF(ISERROR(N149),"",SUM(IF(ISNUMBER(N$9:N$200),IF(N$9:N$200&gt;N149,1,0),0)))</f>
        <v>10</v>
      </c>
      <c r="AJ149">
        <f t="array" ref="AJ149">IF(ISERROR(O149),"",SUM(IF(ISNUMBER(O$9:O$200),IF(O$9:O$200&gt;O149,1,0),0)))</f>
        <v>81</v>
      </c>
      <c r="AK149">
        <f t="array" ref="AK149">IF(ISERROR(P149),"",SUM(IF(ISNUMBER(P$9:P$200),IF(P$9:P$200&gt;P149,1,0),0)))</f>
        <v>74</v>
      </c>
      <c r="AQ149" s="7">
        <f>R149</f>
        <v>0.68219025295411773</v>
      </c>
      <c r="AR149" s="7">
        <v>0.22967936402893444</v>
      </c>
    </row>
    <row r="150" spans="1:44">
      <c r="A150" s="10" t="s">
        <v>437</v>
      </c>
      <c r="B150" s="13" t="s">
        <v>318</v>
      </c>
      <c r="C150" s="7">
        <v>0.35357217520641948</v>
      </c>
      <c r="D150" s="7">
        <v>0.30844934662953749</v>
      </c>
      <c r="E150" s="7">
        <v>1</v>
      </c>
      <c r="F150" s="7">
        <v>1</v>
      </c>
      <c r="G150" s="7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s="7" t="e">
        <v>#N/A</v>
      </c>
      <c r="M150" s="7" t="e">
        <v>#N/A</v>
      </c>
      <c r="N150" s="7" t="e">
        <v>#N/A</v>
      </c>
      <c r="O150" s="7">
        <v>0.27786520163843365</v>
      </c>
      <c r="P150" s="7">
        <v>0.34699671117311948</v>
      </c>
      <c r="Q150" s="157">
        <v>3</v>
      </c>
      <c r="R150" s="7" t="e">
        <v>#N/A</v>
      </c>
      <c r="S150" s="7"/>
      <c r="T150" s="7"/>
      <c r="X150">
        <f t="array" ref="X150">IF(ISERROR(C150),"",SUM(IF(ISNUMBER(C$9:C$200),IF(C$9:C$200&gt;C150,1,0),0)))</f>
        <v>146</v>
      </c>
      <c r="Y150">
        <f t="array" ref="Y150">IF(ISERROR(D150),"",SUM(IF(ISNUMBER(D$9:D$200),IF(D$9:D$200&gt;D150,1,0),0)))</f>
        <v>145</v>
      </c>
      <c r="Z150">
        <f t="array" ref="Z150">IF(ISERROR(E150),"",SUM(IF(ISNUMBER(E$9:E$200),IF(E$9:E$200&gt;E150,1,0),0)))</f>
        <v>0</v>
      </c>
      <c r="AA150">
        <f t="array" ref="AA150">IF(ISERROR(F150),"",SUM(IF(ISNUMBER(F$9:F$200),IF(F$9:F$200&gt;F150,1,0),0)))</f>
        <v>0</v>
      </c>
      <c r="AB150" t="str">
        <f t="array" ref="AB150">IF(ISERROR(G150),"",SUM(IF(ISNUMBER(G$9:G$200),IF(G$9:G$200&gt;G150,1,0),0)))</f>
        <v/>
      </c>
      <c r="AC150" t="str">
        <f t="array" ref="AC150">IF(ISERROR(H150),"",SUM(IF(ISNUMBER(H$9:H$200),IF(H$9:H$200&gt;H150,1,0),0)))</f>
        <v/>
      </c>
      <c r="AD150" t="str">
        <f t="array" ref="AD150">IF(ISERROR(I150),"",SUM(IF(ISNUMBER(I$9:I$200),IF(I$9:I$200&gt;I150,1,0),0)))</f>
        <v/>
      </c>
      <c r="AE150" t="str">
        <f t="array" ref="AE150">IF(ISERROR(J150),"",SUM(IF(ISNUMBER(J$9:J$200),IF(J$9:J$200&gt;J150,1,0),0)))</f>
        <v/>
      </c>
      <c r="AF150" t="str">
        <f t="array" ref="AF150">IF(ISERROR(K150),"",SUM(IF(ISNUMBER(K$9:K$200),IF(K$9:K$200&gt;K150,1,0),0)))</f>
        <v/>
      </c>
      <c r="AG150" t="str">
        <f t="array" ref="AG150">IF(ISERROR(L150),"",SUM(IF(ISNUMBER(L$9:L$200),IF(L$9:L$200&gt;L150,1,0),0)))</f>
        <v/>
      </c>
      <c r="AH150" t="str">
        <f t="array" ref="AH150">IF(ISERROR(M150),"",SUM(IF(ISNUMBER(M$9:M$200),IF(M$9:M$200&gt;M150,1,0),0)))</f>
        <v/>
      </c>
      <c r="AI150" t="str">
        <f t="array" ref="AI150">IF(ISERROR(N150),"",SUM(IF(ISNUMBER(N$9:N$200),IF(N$9:N$200&gt;N150,1,0),0)))</f>
        <v/>
      </c>
      <c r="AJ150">
        <f t="array" ref="AJ150">IF(ISERROR(O150),"",SUM(IF(ISNUMBER(O$9:O$200),IF(O$9:O$200&gt;O150,1,0),0)))</f>
        <v>165</v>
      </c>
      <c r="AK150">
        <f t="array" ref="AK150">IF(ISERROR(P150),"",SUM(IF(ISNUMBER(P$9:P$200),IF(P$9:P$200&gt;P150,1,0),0)))</f>
        <v>141</v>
      </c>
      <c r="AQ150" s="7" t="e">
        <f>R150</f>
        <v>#N/A</v>
      </c>
      <c r="AR150" s="7">
        <v>0.28553958791522771</v>
      </c>
    </row>
    <row r="151" spans="1:44">
      <c r="A151" s="10" t="s">
        <v>321</v>
      </c>
      <c r="B151" s="13" t="s">
        <v>320</v>
      </c>
      <c r="C151" s="7">
        <v>0.43419074964897086</v>
      </c>
      <c r="D151" s="7">
        <v>0.24036182208907314</v>
      </c>
      <c r="E151" s="7">
        <v>0.2726811194325427</v>
      </c>
      <c r="F151" s="7">
        <v>6.9523782841756948E-2</v>
      </c>
      <c r="G151" s="7">
        <v>0.745</v>
      </c>
      <c r="H151">
        <v>0.4</v>
      </c>
      <c r="I151">
        <v>0.77099999999999991</v>
      </c>
      <c r="J151">
        <v>0.75599999999999989</v>
      </c>
      <c r="K151">
        <v>0.4</v>
      </c>
      <c r="L151" s="7">
        <v>0.89200000000000002</v>
      </c>
      <c r="M151" s="7">
        <v>0.66900000000000004</v>
      </c>
      <c r="N151" s="7">
        <v>0.67400000000000004</v>
      </c>
      <c r="O151" s="7">
        <v>0.52489087075193275</v>
      </c>
      <c r="P151" s="7">
        <v>0.39987888242928316</v>
      </c>
      <c r="Q151" s="157">
        <v>1</v>
      </c>
      <c r="R151" s="7">
        <v>0.47721516674772885</v>
      </c>
      <c r="S151" s="7"/>
      <c r="T151" s="7"/>
      <c r="X151">
        <f t="array" ref="X151">IF(ISERROR(C151),"",SUM(IF(ISNUMBER(C$9:C$200),IF(C$9:C$200&gt;C151,1,0),0)))</f>
        <v>122</v>
      </c>
      <c r="Y151">
        <f t="array" ref="Y151">IF(ISERROR(D151),"",SUM(IF(ISNUMBER(D$9:D$200),IF(D$9:D$200&gt;D151,1,0),0)))</f>
        <v>168</v>
      </c>
      <c r="Z151">
        <f t="array" ref="Z151">IF(ISERROR(E151),"",SUM(IF(ISNUMBER(E$9:E$200),IF(E$9:E$200&gt;E151,1,0),0)))</f>
        <v>164</v>
      </c>
      <c r="AA151">
        <f t="array" ref="AA151">IF(ISERROR(F151),"",SUM(IF(ISNUMBER(F$9:F$200),IF(F$9:F$200&gt;F151,1,0),0)))</f>
        <v>144</v>
      </c>
      <c r="AB151">
        <f t="array" ref="AB151">IF(ISERROR(G151),"",SUM(IF(ISNUMBER(G$9:G$200),IF(G$9:G$200&gt;G151,1,0),0)))</f>
        <v>43</v>
      </c>
      <c r="AC151">
        <f t="array" ref="AC151">IF(ISERROR(H151),"",SUM(IF(ISNUMBER(H$9:H$200),IF(H$9:H$200&gt;H151,1,0),0)))</f>
        <v>81</v>
      </c>
      <c r="AD151">
        <f t="array" ref="AD151">IF(ISERROR(I151),"",SUM(IF(ISNUMBER(I$9:I$200),IF(I$9:I$200&gt;I151,1,0),0)))</f>
        <v>65</v>
      </c>
      <c r="AE151">
        <f t="array" ref="AE151">IF(ISERROR(J151),"",SUM(IF(ISNUMBER(J$9:J$200),IF(J$9:J$200&gt;J151,1,0),0)))</f>
        <v>52</v>
      </c>
      <c r="AF151">
        <f t="array" ref="AF151">IF(ISERROR(K151),"",SUM(IF(ISNUMBER(K$9:K$200),IF(K$9:K$200&gt;K151,1,0),0)))</f>
        <v>91</v>
      </c>
      <c r="AG151">
        <f t="array" ref="AG151">IF(ISERROR(L151),"",SUM(IF(ISNUMBER(L$9:L$200),IF(L$9:L$200&gt;L151,1,0),0)))</f>
        <v>7</v>
      </c>
      <c r="AH151">
        <f t="array" ref="AH151">IF(ISERROR(M151),"",SUM(IF(ISNUMBER(M$9:M$200),IF(M$9:M$200&gt;M151,1,0),0)))</f>
        <v>107</v>
      </c>
      <c r="AI151">
        <f t="array" ref="AI151">IF(ISERROR(N151),"",SUM(IF(ISNUMBER(N$9:N$200),IF(N$9:N$200&gt;N151,1,0),0)))</f>
        <v>104</v>
      </c>
      <c r="AJ151">
        <f t="array" ref="AJ151">IF(ISERROR(O151),"",SUM(IF(ISNUMBER(O$9:O$200),IF(O$9:O$200&gt;O151,1,0),0)))</f>
        <v>64</v>
      </c>
      <c r="AK151">
        <f t="array" ref="AK151">IF(ISERROR(P151),"",SUM(IF(ISNUMBER(P$9:P$200),IF(P$9:P$200&gt;P151,1,0),0)))</f>
        <v>116</v>
      </c>
      <c r="AQ151" s="7">
        <f>R151</f>
        <v>0.47721516674772885</v>
      </c>
      <c r="AR151" s="7">
        <v>0.51373496843875743</v>
      </c>
    </row>
    <row r="152" spans="1:44">
      <c r="A152" s="10" t="s">
        <v>323</v>
      </c>
      <c r="B152" s="13" t="s">
        <v>322</v>
      </c>
      <c r="C152" s="7">
        <v>0.73717969639636138</v>
      </c>
      <c r="D152" s="7">
        <v>0.70711611364396432</v>
      </c>
      <c r="E152" s="7">
        <v>1</v>
      </c>
      <c r="F152" s="7">
        <v>0.26299671428571431</v>
      </c>
      <c r="G152" s="7" t="e">
        <v>#N/A</v>
      </c>
      <c r="H152" t="e">
        <v>#N/A</v>
      </c>
      <c r="I152" t="e">
        <v>#N/A</v>
      </c>
      <c r="J152" t="e">
        <v>#N/A</v>
      </c>
      <c r="K152" t="e">
        <v>#N/A</v>
      </c>
      <c r="L152" s="7" t="e">
        <v>#N/A</v>
      </c>
      <c r="M152" s="7" t="e">
        <v>#N/A</v>
      </c>
      <c r="N152" s="7" t="e">
        <v>#N/A</v>
      </c>
      <c r="O152" s="7">
        <v>0.71896559425421214</v>
      </c>
      <c r="P152" s="7">
        <v>0.64791308327976949</v>
      </c>
      <c r="Q152" s="157">
        <v>3</v>
      </c>
      <c r="R152" s="7" t="e">
        <v>#N/A</v>
      </c>
      <c r="S152" s="7"/>
      <c r="T152" s="7"/>
      <c r="X152">
        <f t="array" ref="X152">IF(ISERROR(C152),"",SUM(IF(ISNUMBER(C$9:C$200),IF(C$9:C$200&gt;C152,1,0),0)))</f>
        <v>16</v>
      </c>
      <c r="Y152">
        <f t="array" ref="Y152">IF(ISERROR(D152),"",SUM(IF(ISNUMBER(D$9:D$200),IF(D$9:D$200&gt;D152,1,0),0)))</f>
        <v>38</v>
      </c>
      <c r="Z152">
        <f t="array" ref="Z152">IF(ISERROR(E152),"",SUM(IF(ISNUMBER(E$9:E$200),IF(E$9:E$200&gt;E152,1,0),0)))</f>
        <v>0</v>
      </c>
      <c r="AA152">
        <f t="array" ref="AA152">IF(ISERROR(F152),"",SUM(IF(ISNUMBER(F$9:F$200),IF(F$9:F$200&gt;F152,1,0),0)))</f>
        <v>95</v>
      </c>
      <c r="AB152" t="str">
        <f t="array" ref="AB152">IF(ISERROR(G152),"",SUM(IF(ISNUMBER(G$9:G$200),IF(G$9:G$200&gt;G152,1,0),0)))</f>
        <v/>
      </c>
      <c r="AC152" t="str">
        <f t="array" ref="AC152">IF(ISERROR(H152),"",SUM(IF(ISNUMBER(H$9:H$200),IF(H$9:H$200&gt;H152,1,0),0)))</f>
        <v/>
      </c>
      <c r="AD152" t="str">
        <f t="array" ref="AD152">IF(ISERROR(I152),"",SUM(IF(ISNUMBER(I$9:I$200),IF(I$9:I$200&gt;I152,1,0),0)))</f>
        <v/>
      </c>
      <c r="AE152" t="str">
        <f t="array" ref="AE152">IF(ISERROR(J152),"",SUM(IF(ISNUMBER(J$9:J$200),IF(J$9:J$200&gt;J152,1,0),0)))</f>
        <v/>
      </c>
      <c r="AF152" t="str">
        <f t="array" ref="AF152">IF(ISERROR(K152),"",SUM(IF(ISNUMBER(K$9:K$200),IF(K$9:K$200&gt;K152,1,0),0)))</f>
        <v/>
      </c>
      <c r="AG152" t="str">
        <f t="array" ref="AG152">IF(ISERROR(L152),"",SUM(IF(ISNUMBER(L$9:L$200),IF(L$9:L$200&gt;L152,1,0),0)))</f>
        <v/>
      </c>
      <c r="AH152" t="str">
        <f t="array" ref="AH152">IF(ISERROR(M152),"",SUM(IF(ISNUMBER(M$9:M$200),IF(M$9:M$200&gt;M152,1,0),0)))</f>
        <v/>
      </c>
      <c r="AI152" t="str">
        <f t="array" ref="AI152">IF(ISERROR(N152),"",SUM(IF(ISNUMBER(N$9:N$200),IF(N$9:N$200&gt;N152,1,0),0)))</f>
        <v/>
      </c>
      <c r="AJ152">
        <f t="array" ref="AJ152">IF(ISERROR(O152),"",SUM(IF(ISNUMBER(O$9:O$200),IF(O$9:O$200&gt;O152,1,0),0)))</f>
        <v>29</v>
      </c>
      <c r="AK152">
        <f t="array" ref="AK152">IF(ISERROR(P152),"",SUM(IF(ISNUMBER(P$9:P$200),IF(P$9:P$200&gt;P152,1,0),0)))</f>
        <v>45</v>
      </c>
      <c r="AQ152" s="7" t="e">
        <f>R152</f>
        <v>#N/A</v>
      </c>
      <c r="AR152" s="7">
        <v>0.35512964589039764</v>
      </c>
    </row>
    <row r="153" spans="1:44">
      <c r="A153" s="10" t="s">
        <v>325</v>
      </c>
      <c r="B153" s="13" t="s">
        <v>324</v>
      </c>
      <c r="C153" s="7">
        <v>0.65145376806780753</v>
      </c>
      <c r="D153" s="7">
        <v>0.75589919901358926</v>
      </c>
      <c r="E153" s="7">
        <v>1</v>
      </c>
      <c r="F153" s="7">
        <v>0.23143991280592421</v>
      </c>
      <c r="G153" s="7">
        <v>0.88400000000000001</v>
      </c>
      <c r="H153">
        <v>0.4</v>
      </c>
      <c r="I153">
        <v>0.73199999999999998</v>
      </c>
      <c r="J153">
        <v>0.71400000000000008</v>
      </c>
      <c r="K153">
        <v>0.55000000000000004</v>
      </c>
      <c r="L153" s="7">
        <v>0.84200000000000008</v>
      </c>
      <c r="M153" s="7">
        <v>0.80099999999999993</v>
      </c>
      <c r="N153" s="7">
        <v>0.71900000000000008</v>
      </c>
      <c r="O153" s="7">
        <v>0.75054591106323942</v>
      </c>
      <c r="P153" s="7">
        <v>0.66619709958823847</v>
      </c>
      <c r="Q153" s="157">
        <v>3</v>
      </c>
      <c r="R153" s="7">
        <v>0.67173358905387981</v>
      </c>
      <c r="S153" s="7"/>
      <c r="T153" s="7"/>
      <c r="X153">
        <f t="array" ref="X153">IF(ISERROR(C153),"",SUM(IF(ISNUMBER(C$9:C$200),IF(C$9:C$200&gt;C153,1,0),0)))</f>
        <v>49</v>
      </c>
      <c r="Y153">
        <f t="array" ref="Y153">IF(ISERROR(D153),"",SUM(IF(ISNUMBER(D$9:D$200),IF(D$9:D$200&gt;D153,1,0),0)))</f>
        <v>19</v>
      </c>
      <c r="Z153">
        <f t="array" ref="Z153">IF(ISERROR(E153),"",SUM(IF(ISNUMBER(E$9:E$200),IF(E$9:E$200&gt;E153,1,0),0)))</f>
        <v>0</v>
      </c>
      <c r="AA153">
        <f t="array" ref="AA153">IF(ISERROR(F153),"",SUM(IF(ISNUMBER(F$9:F$200),IF(F$9:F$200&gt;F153,1,0),0)))</f>
        <v>101</v>
      </c>
      <c r="AB153">
        <f t="array" ref="AB153">IF(ISERROR(G153),"",SUM(IF(ISNUMBER(G$9:G$200),IF(G$9:G$200&gt;G153,1,0),0)))</f>
        <v>15</v>
      </c>
      <c r="AC153">
        <f t="array" ref="AC153">IF(ISERROR(H153),"",SUM(IF(ISNUMBER(H$9:H$200),IF(H$9:H$200&gt;H153,1,0),0)))</f>
        <v>81</v>
      </c>
      <c r="AD153">
        <f t="array" ref="AD153">IF(ISERROR(I153),"",SUM(IF(ISNUMBER(I$9:I$200),IF(I$9:I$200&gt;I153,1,0),0)))</f>
        <v>80</v>
      </c>
      <c r="AE153">
        <f t="array" ref="AE153">IF(ISERROR(J153),"",SUM(IF(ISNUMBER(J$9:J$200),IF(J$9:J$200&gt;J153,1,0),0)))</f>
        <v>64</v>
      </c>
      <c r="AF153">
        <f t="array" ref="AF153">IF(ISERROR(K153),"",SUM(IF(ISNUMBER(K$9:K$200),IF(K$9:K$200&gt;K153,1,0),0)))</f>
        <v>56</v>
      </c>
      <c r="AG153">
        <f t="array" ref="AG153">IF(ISERROR(L153),"",SUM(IF(ISNUMBER(L$9:L$200),IF(L$9:L$200&gt;L153,1,0),0)))</f>
        <v>19</v>
      </c>
      <c r="AH153">
        <f t="array" ref="AH153">IF(ISERROR(M153),"",SUM(IF(ISNUMBER(M$9:M$200),IF(M$9:M$200&gt;M153,1,0),0)))</f>
        <v>8</v>
      </c>
      <c r="AI153">
        <f t="array" ref="AI153">IF(ISERROR(N153),"",SUM(IF(ISNUMBER(N$9:N$200),IF(N$9:N$200&gt;N153,1,0),0)))</f>
        <v>83</v>
      </c>
      <c r="AJ153">
        <f t="array" ref="AJ153">IF(ISERROR(O153),"",SUM(IF(ISNUMBER(O$9:O$200),IF(O$9:O$200&gt;O153,1,0),0)))</f>
        <v>26</v>
      </c>
      <c r="AK153">
        <f t="array" ref="AK153">IF(ISERROR(P153),"",SUM(IF(ISNUMBER(P$9:P$200),IF(P$9:P$200&gt;P153,1,0),0)))</f>
        <v>39</v>
      </c>
      <c r="AQ153" s="7">
        <f>R153</f>
        <v>0.67173358905387981</v>
      </c>
      <c r="AR153" s="7">
        <v>0.3606603441824881</v>
      </c>
    </row>
    <row r="154" spans="1:44">
      <c r="A154" s="10" t="s">
        <v>438</v>
      </c>
      <c r="B154" s="13" t="s">
        <v>326</v>
      </c>
      <c r="C154" s="7">
        <v>0.68130253773473315</v>
      </c>
      <c r="D154" s="7">
        <v>0.72089879978192628</v>
      </c>
      <c r="E154" s="7">
        <v>1</v>
      </c>
      <c r="F154" s="7" t="e">
        <v>#N/A</v>
      </c>
      <c r="G154" s="7">
        <v>0.79900000000000004</v>
      </c>
      <c r="H154">
        <v>0.4</v>
      </c>
      <c r="I154">
        <v>0.72499999999999998</v>
      </c>
      <c r="J154">
        <v>0.6409999999999999</v>
      </c>
      <c r="K154">
        <v>0.55000000000000004</v>
      </c>
      <c r="L154" s="7">
        <v>0.77599999999999991</v>
      </c>
      <c r="M154" s="7">
        <v>0.71299999999999997</v>
      </c>
      <c r="N154" s="7">
        <v>0.73299999999999998</v>
      </c>
      <c r="O154" s="7">
        <v>0.71896559425421214</v>
      </c>
      <c r="P154" s="7">
        <v>0.67446210249635308</v>
      </c>
      <c r="Q154" s="157">
        <v>3</v>
      </c>
      <c r="R154" s="7" t="e">
        <v>#N/A</v>
      </c>
      <c r="S154" s="7"/>
      <c r="T154" s="7"/>
      <c r="X154">
        <f t="array" ref="X154">IF(ISERROR(C154),"",SUM(IF(ISNUMBER(C$9:C$200),IF(C$9:C$200&gt;C154,1,0),0)))</f>
        <v>35</v>
      </c>
      <c r="Y154">
        <f t="array" ref="Y154">IF(ISERROR(D154),"",SUM(IF(ISNUMBER(D$9:D$200),IF(D$9:D$200&gt;D154,1,0),0)))</f>
        <v>30</v>
      </c>
      <c r="Z154">
        <f t="array" ref="Z154">IF(ISERROR(E154),"",SUM(IF(ISNUMBER(E$9:E$200),IF(E$9:E$200&gt;E154,1,0),0)))</f>
        <v>0</v>
      </c>
      <c r="AA154" t="str">
        <f t="array" ref="AA154">IF(ISERROR(F154),"",SUM(IF(ISNUMBER(F$9:F$200),IF(F$9:F$200&gt;F154,1,0),0)))</f>
        <v/>
      </c>
      <c r="AB154">
        <f t="array" ref="AB154">IF(ISERROR(G154),"",SUM(IF(ISNUMBER(G$9:G$200),IF(G$9:G$200&gt;G154,1,0),0)))</f>
        <v>32</v>
      </c>
      <c r="AC154">
        <f t="array" ref="AC154">IF(ISERROR(H154),"",SUM(IF(ISNUMBER(H$9:H$200),IF(H$9:H$200&gt;H154,1,0),0)))</f>
        <v>81</v>
      </c>
      <c r="AD154">
        <f t="array" ref="AD154">IF(ISERROR(I154),"",SUM(IF(ISNUMBER(I$9:I$200),IF(I$9:I$200&gt;I154,1,0),0)))</f>
        <v>83</v>
      </c>
      <c r="AE154">
        <f t="array" ref="AE154">IF(ISERROR(J154),"",SUM(IF(ISNUMBER(J$9:J$200),IF(J$9:J$200&gt;J154,1,0),0)))</f>
        <v>78</v>
      </c>
      <c r="AF154">
        <f t="array" ref="AF154">IF(ISERROR(K154),"",SUM(IF(ISNUMBER(K$9:K$200),IF(K$9:K$200&gt;K154,1,0),0)))</f>
        <v>56</v>
      </c>
      <c r="AG154">
        <f t="array" ref="AG154">IF(ISERROR(L154),"",SUM(IF(ISNUMBER(L$9:L$200),IF(L$9:L$200&gt;L154,1,0),0)))</f>
        <v>38</v>
      </c>
      <c r="AH154">
        <f t="array" ref="AH154">IF(ISERROR(M154),"",SUM(IF(ISNUMBER(M$9:M$200),IF(M$9:M$200&gt;M154,1,0),0)))</f>
        <v>78</v>
      </c>
      <c r="AI154">
        <f t="array" ref="AI154">IF(ISERROR(N154),"",SUM(IF(ISNUMBER(N$9:N$200),IF(N$9:N$200&gt;N154,1,0),0)))</f>
        <v>77</v>
      </c>
      <c r="AJ154">
        <f t="array" ref="AJ154">IF(ISERROR(O154),"",SUM(IF(ISNUMBER(O$9:O$200),IF(O$9:O$200&gt;O154,1,0),0)))</f>
        <v>29</v>
      </c>
      <c r="AK154">
        <f t="array" ref="AK154">IF(ISERROR(P154),"",SUM(IF(ISNUMBER(P$9:P$200),IF(P$9:P$200&gt;P154,1,0),0)))</f>
        <v>38</v>
      </c>
      <c r="AQ154" s="7" t="e">
        <f>R154</f>
        <v>#N/A</v>
      </c>
      <c r="AR154" s="7">
        <v>0.33491945945117158</v>
      </c>
    </row>
    <row r="155" spans="1:44">
      <c r="A155" s="10" t="s">
        <v>329</v>
      </c>
      <c r="B155" s="13" t="s">
        <v>328</v>
      </c>
      <c r="C155" s="7">
        <v>0.71897193820803107</v>
      </c>
      <c r="D155" s="7">
        <v>0.60926162641520798</v>
      </c>
      <c r="E155" s="7">
        <v>0.94749424375191138</v>
      </c>
      <c r="F155" s="7">
        <v>0.12554997671478346</v>
      </c>
      <c r="G155" s="7">
        <v>0.73199999999999998</v>
      </c>
      <c r="H155">
        <v>0.3</v>
      </c>
      <c r="I155">
        <v>0.79599999999999993</v>
      </c>
      <c r="J155">
        <v>0.67500000000000004</v>
      </c>
      <c r="K155">
        <v>0.3</v>
      </c>
      <c r="L155" s="7">
        <v>0.80799999999999994</v>
      </c>
      <c r="M155" s="7">
        <v>0.73799999999999999</v>
      </c>
      <c r="N155" s="7">
        <v>0.7</v>
      </c>
      <c r="O155" s="7">
        <v>0.52068279512667082</v>
      </c>
      <c r="P155" s="7">
        <v>0.62809508325698959</v>
      </c>
      <c r="Q155" s="157">
        <v>2</v>
      </c>
      <c r="R155" s="7">
        <v>0.59019195415976389</v>
      </c>
      <c r="S155" s="7"/>
      <c r="T155" s="7"/>
      <c r="X155">
        <f t="array" ref="X155">IF(ISERROR(C155),"",SUM(IF(ISNUMBER(C$9:C$200),IF(C$9:C$200&gt;C155,1,0),0)))</f>
        <v>23</v>
      </c>
      <c r="Y155">
        <f t="array" ref="Y155">IF(ISERROR(D155),"",SUM(IF(ISNUMBER(D$9:D$200),IF(D$9:D$200&gt;D155,1,0),0)))</f>
        <v>62</v>
      </c>
      <c r="Z155">
        <f t="array" ref="Z155">IF(ISERROR(E155),"",SUM(IF(ISNUMBER(E$9:E$200),IF(E$9:E$200&gt;E155,1,0),0)))</f>
        <v>93</v>
      </c>
      <c r="AA155">
        <f t="array" ref="AA155">IF(ISERROR(F155),"",SUM(IF(ISNUMBER(F$9:F$200),IF(F$9:F$200&gt;F155,1,0),0)))</f>
        <v>126</v>
      </c>
      <c r="AB155">
        <f t="array" ref="AB155">IF(ISERROR(G155),"",SUM(IF(ISNUMBER(G$9:G$200),IF(G$9:G$200&gt;G155,1,0),0)))</f>
        <v>50</v>
      </c>
      <c r="AC155">
        <f t="array" ref="AC155">IF(ISERROR(H155),"",SUM(IF(ISNUMBER(H$9:H$200),IF(H$9:H$200&gt;H155,1,0),0)))</f>
        <v>106</v>
      </c>
      <c r="AD155">
        <f t="array" ref="AD155">IF(ISERROR(I155),"",SUM(IF(ISNUMBER(I$9:I$200),IF(I$9:I$200&gt;I155,1,0),0)))</f>
        <v>53</v>
      </c>
      <c r="AE155">
        <f t="array" ref="AE155">IF(ISERROR(J155),"",SUM(IF(ISNUMBER(J$9:J$200),IF(J$9:J$200&gt;J155,1,0),0)))</f>
        <v>69</v>
      </c>
      <c r="AF155">
        <f t="array" ref="AF155">IF(ISERROR(K155),"",SUM(IF(ISNUMBER(K$9:K$200),IF(K$9:K$200&gt;K155,1,0),0)))</f>
        <v>106</v>
      </c>
      <c r="AG155">
        <f t="array" ref="AG155">IF(ISERROR(L155),"",SUM(IF(ISNUMBER(L$9:L$200),IF(L$9:L$200&gt;L155,1,0),0)))</f>
        <v>29</v>
      </c>
      <c r="AH155">
        <f t="array" ref="AH155">IF(ISERROR(M155),"",SUM(IF(ISNUMBER(M$9:M$200),IF(M$9:M$200&gt;M155,1,0),0)))</f>
        <v>57</v>
      </c>
      <c r="AI155">
        <f t="array" ref="AI155">IF(ISERROR(N155),"",SUM(IF(ISNUMBER(N$9:N$200),IF(N$9:N$200&gt;N155,1,0),0)))</f>
        <v>92</v>
      </c>
      <c r="AJ155">
        <f t="array" ref="AJ155">IF(ISERROR(O155),"",SUM(IF(ISNUMBER(O$9:O$200),IF(O$9:O$200&gt;O155,1,0),0)))</f>
        <v>66</v>
      </c>
      <c r="AK155">
        <f t="array" ref="AK155">IF(ISERROR(P155),"",SUM(IF(ISNUMBER(P$9:P$200),IF(P$9:P$200&gt;P155,1,0),0)))</f>
        <v>53</v>
      </c>
      <c r="AQ155" s="7">
        <f>R155</f>
        <v>0.59019195415976389</v>
      </c>
      <c r="AR155" s="7">
        <v>0.39443023862758664</v>
      </c>
    </row>
    <row r="156" spans="1:44">
      <c r="A156" s="10" t="s">
        <v>331</v>
      </c>
      <c r="B156" s="13" t="s">
        <v>330</v>
      </c>
      <c r="C156" s="7">
        <v>0.79501087539463566</v>
      </c>
      <c r="D156" s="7">
        <v>0.74759174547432117</v>
      </c>
      <c r="E156" s="7">
        <v>0.8563585681654915</v>
      </c>
      <c r="F156" s="7" t="e">
        <v>#N/A</v>
      </c>
      <c r="G156" s="7" t="e">
        <v>#N/A</v>
      </c>
      <c r="H156" t="e">
        <v>#N/A</v>
      </c>
      <c r="I156" t="e">
        <v>#N/A</v>
      </c>
      <c r="J156" t="e">
        <v>#N/A</v>
      </c>
      <c r="K156" t="e">
        <v>#N/A</v>
      </c>
      <c r="L156" s="7" t="e">
        <v>#N/A</v>
      </c>
      <c r="M156" s="7" t="e">
        <v>#N/A</v>
      </c>
      <c r="N156" s="7" t="e">
        <v>#N/A</v>
      </c>
      <c r="O156" s="7" t="e">
        <v>#N/A</v>
      </c>
      <c r="P156" s="7">
        <v>0.67558457630235724</v>
      </c>
      <c r="Q156" s="157">
        <v>4</v>
      </c>
      <c r="R156" s="7" t="e">
        <v>#N/A</v>
      </c>
      <c r="S156" s="7"/>
      <c r="T156" s="7"/>
      <c r="X156">
        <f t="array" ref="X156">IF(ISERROR(C156),"",SUM(IF(ISNUMBER(C$9:C$200),IF(C$9:C$200&gt;C156,1,0),0)))</f>
        <v>1</v>
      </c>
      <c r="Y156">
        <f t="array" ref="Y156">IF(ISERROR(D156),"",SUM(IF(ISNUMBER(D$9:D$200),IF(D$9:D$200&gt;D156,1,0),0)))</f>
        <v>21</v>
      </c>
      <c r="Z156">
        <f t="array" ref="Z156">IF(ISERROR(E156),"",SUM(IF(ISNUMBER(E$9:E$200),IF(E$9:E$200&gt;E156,1,0),0)))</f>
        <v>105</v>
      </c>
      <c r="AA156" t="str">
        <f t="array" ref="AA156">IF(ISERROR(F156),"",SUM(IF(ISNUMBER(F$9:F$200),IF(F$9:F$200&gt;F156,1,0),0)))</f>
        <v/>
      </c>
      <c r="AB156" t="str">
        <f t="array" ref="AB156">IF(ISERROR(G156),"",SUM(IF(ISNUMBER(G$9:G$200),IF(G$9:G$200&gt;G156,1,0),0)))</f>
        <v/>
      </c>
      <c r="AC156" t="str">
        <f t="array" ref="AC156">IF(ISERROR(H156),"",SUM(IF(ISNUMBER(H$9:H$200),IF(H$9:H$200&gt;H156,1,0),0)))</f>
        <v/>
      </c>
      <c r="AD156" t="str">
        <f t="array" ref="AD156">IF(ISERROR(I156),"",SUM(IF(ISNUMBER(I$9:I$200),IF(I$9:I$200&gt;I156,1,0),0)))</f>
        <v/>
      </c>
      <c r="AE156" t="str">
        <f t="array" ref="AE156">IF(ISERROR(J156),"",SUM(IF(ISNUMBER(J$9:J$200),IF(J$9:J$200&gt;J156,1,0),0)))</f>
        <v/>
      </c>
      <c r="AF156" t="str">
        <f t="array" ref="AF156">IF(ISERROR(K156),"",SUM(IF(ISNUMBER(K$9:K$200),IF(K$9:K$200&gt;K156,1,0),0)))</f>
        <v/>
      </c>
      <c r="AG156" t="str">
        <f t="array" ref="AG156">IF(ISERROR(L156),"",SUM(IF(ISNUMBER(L$9:L$200),IF(L$9:L$200&gt;L156,1,0),0)))</f>
        <v/>
      </c>
      <c r="AH156" t="str">
        <f t="array" ref="AH156">IF(ISERROR(M156),"",SUM(IF(ISNUMBER(M$9:M$200),IF(M$9:M$200&gt;M156,1,0),0)))</f>
        <v/>
      </c>
      <c r="AI156" t="str">
        <f t="array" ref="AI156">IF(ISERROR(N156),"",SUM(IF(ISNUMBER(N$9:N$200),IF(N$9:N$200&gt;N156,1,0),0)))</f>
        <v/>
      </c>
      <c r="AJ156" t="str">
        <f t="array" ref="AJ156">IF(ISERROR(O156),"",SUM(IF(ISNUMBER(O$9:O$200),IF(O$9:O$200&gt;O156,1,0),0)))</f>
        <v/>
      </c>
      <c r="AK156">
        <f t="array" ref="AK156">IF(ISERROR(P156),"",SUM(IF(ISNUMBER(P$9:P$200),IF(P$9:P$200&gt;P156,1,0),0)))</f>
        <v>36</v>
      </c>
      <c r="AQ156" s="7" t="e">
        <f>R156</f>
        <v>#N/A</v>
      </c>
      <c r="AR156" s="7">
        <v>0.21828387620630985</v>
      </c>
    </row>
    <row r="157" spans="1:44">
      <c r="A157" s="10" t="s">
        <v>439</v>
      </c>
      <c r="B157" s="13" t="s">
        <v>332</v>
      </c>
      <c r="C157" s="7">
        <v>0.54362686702995722</v>
      </c>
      <c r="D157" s="7">
        <v>0.53452000811637412</v>
      </c>
      <c r="E157" s="7">
        <v>0.44129041938083391</v>
      </c>
      <c r="F157" s="7">
        <v>5.8150571428571433E-2</v>
      </c>
      <c r="G157" s="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s="7" t="e">
        <v>#N/A</v>
      </c>
      <c r="M157" s="7" t="e">
        <v>#N/A</v>
      </c>
      <c r="N157" s="7" t="e">
        <v>#N/A</v>
      </c>
      <c r="O157" s="7">
        <v>0.42144353744692398</v>
      </c>
      <c r="P157" s="7">
        <v>0.35569039326845309</v>
      </c>
      <c r="Q157" s="157">
        <v>1</v>
      </c>
      <c r="R157" s="7" t="e">
        <v>#N/A</v>
      </c>
      <c r="S157" s="7"/>
      <c r="T157" s="7"/>
      <c r="X157">
        <f t="array" ref="X157">IF(ISERROR(C157),"",SUM(IF(ISNUMBER(C$9:C$200),IF(C$9:C$200&gt;C157,1,0),0)))</f>
        <v>83</v>
      </c>
      <c r="Y157">
        <f t="array" ref="Y157">IF(ISERROR(D157),"",SUM(IF(ISNUMBER(D$9:D$200),IF(D$9:D$200&gt;D157,1,0),0)))</f>
        <v>79</v>
      </c>
      <c r="Z157">
        <f t="array" ref="Z157">IF(ISERROR(E157),"",SUM(IF(ISNUMBER(E$9:E$200),IF(E$9:E$200&gt;E157,1,0),0)))</f>
        <v>146</v>
      </c>
      <c r="AA157">
        <f t="array" ref="AA157">IF(ISERROR(F157),"",SUM(IF(ISNUMBER(F$9:F$200),IF(F$9:F$200&gt;F157,1,0),0)))</f>
        <v>149</v>
      </c>
      <c r="AB157" t="str">
        <f t="array" ref="AB157">IF(ISERROR(G157),"",SUM(IF(ISNUMBER(G$9:G$200),IF(G$9:G$200&gt;G157,1,0),0)))</f>
        <v/>
      </c>
      <c r="AC157" t="str">
        <f t="array" ref="AC157">IF(ISERROR(H157),"",SUM(IF(ISNUMBER(H$9:H$200),IF(H$9:H$200&gt;H157,1,0),0)))</f>
        <v/>
      </c>
      <c r="AD157" t="str">
        <f t="array" ref="AD157">IF(ISERROR(I157),"",SUM(IF(ISNUMBER(I$9:I$200),IF(I$9:I$200&gt;I157,1,0),0)))</f>
        <v/>
      </c>
      <c r="AE157" t="str">
        <f t="array" ref="AE157">IF(ISERROR(J157),"",SUM(IF(ISNUMBER(J$9:J$200),IF(J$9:J$200&gt;J157,1,0),0)))</f>
        <v/>
      </c>
      <c r="AF157" t="str">
        <f t="array" ref="AF157">IF(ISERROR(K157),"",SUM(IF(ISNUMBER(K$9:K$200),IF(K$9:K$200&gt;K157,1,0),0)))</f>
        <v/>
      </c>
      <c r="AG157" t="str">
        <f t="array" ref="AG157">IF(ISERROR(L157),"",SUM(IF(ISNUMBER(L$9:L$200),IF(L$9:L$200&gt;L157,1,0),0)))</f>
        <v/>
      </c>
      <c r="AH157" t="str">
        <f t="array" ref="AH157">IF(ISERROR(M157),"",SUM(IF(ISNUMBER(M$9:M$200),IF(M$9:M$200&gt;M157,1,0),0)))</f>
        <v/>
      </c>
      <c r="AI157" t="str">
        <f t="array" ref="AI157">IF(ISERROR(N157),"",SUM(IF(ISNUMBER(N$9:N$200),IF(N$9:N$200&gt;N157,1,0),0)))</f>
        <v/>
      </c>
      <c r="AJ157">
        <f t="array" ref="AJ157">IF(ISERROR(O157),"",SUM(IF(ISNUMBER(O$9:O$200),IF(O$9:O$200&gt;O157,1,0),0)))</f>
        <v>105</v>
      </c>
      <c r="AK157">
        <f t="array" ref="AK157">IF(ISERROR(P157),"",SUM(IF(ISNUMBER(P$9:P$200),IF(P$9:P$200&gt;P157,1,0),0)))</f>
        <v>135</v>
      </c>
      <c r="AQ157" s="7" t="e">
        <f>R157</f>
        <v>#N/A</v>
      </c>
      <c r="AR157" s="7">
        <v>0.42123631537279699</v>
      </c>
    </row>
    <row r="158" spans="1:44">
      <c r="A158" s="10" t="s">
        <v>335</v>
      </c>
      <c r="B158" s="13" t="s">
        <v>334</v>
      </c>
      <c r="C158" s="7">
        <v>0.42579549773719316</v>
      </c>
      <c r="D158" s="7">
        <v>0.14170371855420255</v>
      </c>
      <c r="E158" s="7">
        <v>1</v>
      </c>
      <c r="F158" s="7">
        <v>0.47290696132391513</v>
      </c>
      <c r="G158" s="7">
        <v>0.84599999999999997</v>
      </c>
      <c r="H158">
        <v>0.5</v>
      </c>
      <c r="I158">
        <v>0.996</v>
      </c>
      <c r="J158">
        <v>0.68099999999999994</v>
      </c>
      <c r="K158">
        <v>0.45</v>
      </c>
      <c r="L158" s="7">
        <v>0.74400000000000011</v>
      </c>
      <c r="M158" s="7">
        <v>0.623</v>
      </c>
      <c r="N158" s="7">
        <v>0.82499999999999996</v>
      </c>
      <c r="O158" s="7">
        <v>0.52899993462779904</v>
      </c>
      <c r="P158" s="7">
        <v>0.52444497525287737</v>
      </c>
      <c r="Q158" s="157">
        <v>4</v>
      </c>
      <c r="R158" s="7">
        <v>0.57757420874959875</v>
      </c>
      <c r="S158" s="7"/>
      <c r="T158" s="7"/>
      <c r="X158">
        <f t="array" ref="X158">IF(ISERROR(C158),"",SUM(IF(ISNUMBER(C$9:C$200),IF(C$9:C$200&gt;C158,1,0),0)))</f>
        <v>124</v>
      </c>
      <c r="Y158">
        <f t="array" ref="Y158">IF(ISERROR(D158),"",SUM(IF(ISNUMBER(D$9:D$200),IF(D$9:D$200&gt;D158,1,0),0)))</f>
        <v>183</v>
      </c>
      <c r="Z158">
        <f t="array" ref="Z158">IF(ISERROR(E158),"",SUM(IF(ISNUMBER(E$9:E$200),IF(E$9:E$200&gt;E158,1,0),0)))</f>
        <v>0</v>
      </c>
      <c r="AA158">
        <f t="array" ref="AA158">IF(ISERROR(F158),"",SUM(IF(ISNUMBER(F$9:F$200),IF(F$9:F$200&gt;F158,1,0),0)))</f>
        <v>71</v>
      </c>
      <c r="AB158">
        <f t="array" ref="AB158">IF(ISERROR(G158),"",SUM(IF(ISNUMBER(G$9:G$200),IF(G$9:G$200&gt;G158,1,0),0)))</f>
        <v>18</v>
      </c>
      <c r="AC158">
        <f t="array" ref="AC158">IF(ISERROR(H158),"",SUM(IF(ISNUMBER(H$9:H$200),IF(H$9:H$200&gt;H158,1,0),0)))</f>
        <v>56</v>
      </c>
      <c r="AD158">
        <f t="array" ref="AD158">IF(ISERROR(I158),"",SUM(IF(ISNUMBER(I$9:I$200),IF(I$9:I$200&gt;I158,1,0),0)))</f>
        <v>4</v>
      </c>
      <c r="AE158">
        <f t="array" ref="AE158">IF(ISERROR(J158),"",SUM(IF(ISNUMBER(J$9:J$200),IF(J$9:J$200&gt;J158,1,0),0)))</f>
        <v>68</v>
      </c>
      <c r="AF158">
        <f t="array" ref="AF158">IF(ISERROR(K158),"",SUM(IF(ISNUMBER(K$9:K$200),IF(K$9:K$200&gt;K158,1,0),0)))</f>
        <v>79</v>
      </c>
      <c r="AG158">
        <f t="array" ref="AG158">IF(ISERROR(L158),"",SUM(IF(ISNUMBER(L$9:L$200),IF(L$9:L$200&gt;L158,1,0),0)))</f>
        <v>43</v>
      </c>
      <c r="AH158">
        <f t="array" ref="AH158">IF(ISERROR(M158),"",SUM(IF(ISNUMBER(M$9:M$200),IF(M$9:M$200&gt;M158,1,0),0)))</f>
        <v>129</v>
      </c>
      <c r="AI158">
        <f t="array" ref="AI158">IF(ISERROR(N158),"",SUM(IF(ISNUMBER(N$9:N$200),IF(N$9:N$200&gt;N158,1,0),0)))</f>
        <v>47</v>
      </c>
      <c r="AJ158">
        <f t="array" ref="AJ158">IF(ISERROR(O158),"",SUM(IF(ISNUMBER(O$9:O$200),IF(O$9:O$200&gt;O158,1,0),0)))</f>
        <v>62</v>
      </c>
      <c r="AK158">
        <f t="array" ref="AK158">IF(ISERROR(P158),"",SUM(IF(ISNUMBER(P$9:P$200),IF(P$9:P$200&gt;P158,1,0),0)))</f>
        <v>72</v>
      </c>
      <c r="AQ158" s="7">
        <f>R158</f>
        <v>0.57757420874959875</v>
      </c>
      <c r="AR158" s="7">
        <v>0.32953745801913109</v>
      </c>
    </row>
    <row r="159" spans="1:44">
      <c r="A159" s="10" t="s">
        <v>337</v>
      </c>
      <c r="B159" s="13" t="s">
        <v>336</v>
      </c>
      <c r="C159" s="7">
        <v>0.47037319298658453</v>
      </c>
      <c r="D159" s="7">
        <v>0.43704722102929167</v>
      </c>
      <c r="E159" s="7">
        <v>0.61790863283920505</v>
      </c>
      <c r="F159" s="7">
        <v>0.11608997711716594</v>
      </c>
      <c r="G159" s="7">
        <v>0.63100000000000001</v>
      </c>
      <c r="H159">
        <v>0.4</v>
      </c>
      <c r="I159">
        <v>0.64700000000000002</v>
      </c>
      <c r="J159">
        <v>0.77800000000000002</v>
      </c>
      <c r="K159">
        <v>0.35</v>
      </c>
      <c r="L159" s="7">
        <v>0.41899999999999998</v>
      </c>
      <c r="M159" s="7">
        <v>0.752</v>
      </c>
      <c r="N159" s="7">
        <v>0.69700000000000006</v>
      </c>
      <c r="O159" s="7">
        <v>0.39530495613934274</v>
      </c>
      <c r="P159" s="7">
        <v>0.43894419633100218</v>
      </c>
      <c r="Q159" s="157">
        <v>1</v>
      </c>
      <c r="R159" s="7">
        <v>0.48058188600229901</v>
      </c>
      <c r="S159" s="7"/>
      <c r="T159" s="7"/>
      <c r="X159">
        <f t="array" ref="X159">IF(ISERROR(C159),"",SUM(IF(ISNUMBER(C$9:C$200),IF(C$9:C$200&gt;C159,1,0),0)))</f>
        <v>111</v>
      </c>
      <c r="Y159">
        <f t="array" ref="Y159">IF(ISERROR(D159),"",SUM(IF(ISNUMBER(D$9:D$200),IF(D$9:D$200&gt;D159,1,0),0)))</f>
        <v>113</v>
      </c>
      <c r="Z159">
        <f t="array" ref="Z159">IF(ISERROR(E159),"",SUM(IF(ISNUMBER(E$9:E$200),IF(E$9:E$200&gt;E159,1,0),0)))</f>
        <v>131</v>
      </c>
      <c r="AA159">
        <f t="array" ref="AA159">IF(ISERROR(F159),"",SUM(IF(ISNUMBER(F$9:F$200),IF(F$9:F$200&gt;F159,1,0),0)))</f>
        <v>129</v>
      </c>
      <c r="AB159">
        <f t="array" ref="AB159">IF(ISERROR(G159),"",SUM(IF(ISNUMBER(G$9:G$200),IF(G$9:G$200&gt;G159,1,0),0)))</f>
        <v>88</v>
      </c>
      <c r="AC159">
        <f t="array" ref="AC159">IF(ISERROR(H159),"",SUM(IF(ISNUMBER(H$9:H$200),IF(H$9:H$200&gt;H159,1,0),0)))</f>
        <v>81</v>
      </c>
      <c r="AD159">
        <f t="array" ref="AD159">IF(ISERROR(I159),"",SUM(IF(ISNUMBER(I$9:I$200),IF(I$9:I$200&gt;I159,1,0),0)))</f>
        <v>113</v>
      </c>
      <c r="AE159">
        <f t="array" ref="AE159">IF(ISERROR(J159),"",SUM(IF(ISNUMBER(J$9:J$200),IF(J$9:J$200&gt;J159,1,0),0)))</f>
        <v>45</v>
      </c>
      <c r="AF159">
        <f t="array" ref="AF159">IF(ISERROR(K159),"",SUM(IF(ISNUMBER(K$9:K$200),IF(K$9:K$200&gt;K159,1,0),0)))</f>
        <v>96</v>
      </c>
      <c r="AG159">
        <f t="array" ref="AG159">IF(ISERROR(L159),"",SUM(IF(ISNUMBER(L$9:L$200),IF(L$9:L$200&gt;L159,1,0),0)))</f>
        <v>127</v>
      </c>
      <c r="AH159">
        <f t="array" ref="AH159">IF(ISERROR(M159),"",SUM(IF(ISNUMBER(M$9:M$200),IF(M$9:M$200&gt;M159,1,0),0)))</f>
        <v>50</v>
      </c>
      <c r="AI159">
        <f t="array" ref="AI159">IF(ISERROR(N159),"",SUM(IF(ISNUMBER(N$9:N$200),IF(N$9:N$200&gt;N159,1,0),0)))</f>
        <v>95</v>
      </c>
      <c r="AJ159">
        <f t="array" ref="AJ159">IF(ISERROR(O159),"",SUM(IF(ISNUMBER(O$9:O$200),IF(O$9:O$200&gt;O159,1,0),0)))</f>
        <v>118</v>
      </c>
      <c r="AK159">
        <f t="array" ref="AK159">IF(ISERROR(P159),"",SUM(IF(ISNUMBER(P$9:P$200),IF(P$9:P$200&gt;P159,1,0),0)))</f>
        <v>97</v>
      </c>
      <c r="AQ159" s="7">
        <f>R159</f>
        <v>0.48058188600229901</v>
      </c>
      <c r="AR159" s="7">
        <v>0.48522554176588789</v>
      </c>
    </row>
    <row r="160" spans="1:44">
      <c r="A160" s="10" t="s">
        <v>339</v>
      </c>
      <c r="B160" s="13" t="s">
        <v>338</v>
      </c>
      <c r="C160" s="7">
        <v>0.39890367044413066</v>
      </c>
      <c r="D160" s="7">
        <v>0.56426969808306648</v>
      </c>
      <c r="E160" s="7">
        <v>1</v>
      </c>
      <c r="F160" s="7">
        <v>0.71925952412653904</v>
      </c>
      <c r="G160" s="7" t="e">
        <v>#N/A</v>
      </c>
      <c r="H160" t="e">
        <v>#N/A</v>
      </c>
      <c r="I160" t="e">
        <v>#N/A</v>
      </c>
      <c r="J160" t="e">
        <v>#N/A</v>
      </c>
      <c r="K160" t="e">
        <v>#N/A</v>
      </c>
      <c r="L160" s="7" t="e">
        <v>#N/A</v>
      </c>
      <c r="M160" s="7" t="e">
        <v>#N/A</v>
      </c>
      <c r="N160" s="7" t="e">
        <v>#N/A</v>
      </c>
      <c r="O160" s="7">
        <v>0.46274402197765829</v>
      </c>
      <c r="P160" s="7">
        <v>0.41856679280689546</v>
      </c>
      <c r="Q160" s="157">
        <v>4</v>
      </c>
      <c r="R160" s="7" t="e">
        <v>#N/A</v>
      </c>
      <c r="S160" s="7"/>
      <c r="T160" s="7"/>
      <c r="X160">
        <f t="array" ref="X160">IF(ISERROR(C160),"",SUM(IF(ISNUMBER(C$9:C$200),IF(C$9:C$200&gt;C160,1,0),0)))</f>
        <v>133</v>
      </c>
      <c r="Y160">
        <f t="array" ref="Y160">IF(ISERROR(D160),"",SUM(IF(ISNUMBER(D$9:D$200),IF(D$9:D$200&gt;D160,1,0),0)))</f>
        <v>73</v>
      </c>
      <c r="Z160">
        <f t="array" ref="Z160">IF(ISERROR(E160),"",SUM(IF(ISNUMBER(E$9:E$200),IF(E$9:E$200&gt;E160,1,0),0)))</f>
        <v>0</v>
      </c>
      <c r="AA160">
        <f t="array" ref="AA160">IF(ISERROR(F160),"",SUM(IF(ISNUMBER(F$9:F$200),IF(F$9:F$200&gt;F160,1,0),0)))</f>
        <v>49</v>
      </c>
      <c r="AB160" t="str">
        <f t="array" ref="AB160">IF(ISERROR(G160),"",SUM(IF(ISNUMBER(G$9:G$200),IF(G$9:G$200&gt;G160,1,0),0)))</f>
        <v/>
      </c>
      <c r="AC160" t="str">
        <f t="array" ref="AC160">IF(ISERROR(H160),"",SUM(IF(ISNUMBER(H$9:H$200),IF(H$9:H$200&gt;H160,1,0),0)))</f>
        <v/>
      </c>
      <c r="AD160" t="str">
        <f t="array" ref="AD160">IF(ISERROR(I160),"",SUM(IF(ISNUMBER(I$9:I$200),IF(I$9:I$200&gt;I160,1,0),0)))</f>
        <v/>
      </c>
      <c r="AE160" t="str">
        <f t="array" ref="AE160">IF(ISERROR(J160),"",SUM(IF(ISNUMBER(J$9:J$200),IF(J$9:J$200&gt;J160,1,0),0)))</f>
        <v/>
      </c>
      <c r="AF160" t="str">
        <f t="array" ref="AF160">IF(ISERROR(K160),"",SUM(IF(ISNUMBER(K$9:K$200),IF(K$9:K$200&gt;K160,1,0),0)))</f>
        <v/>
      </c>
      <c r="AG160" t="str">
        <f t="array" ref="AG160">IF(ISERROR(L160),"",SUM(IF(ISNUMBER(L$9:L$200),IF(L$9:L$200&gt;L160,1,0),0)))</f>
        <v/>
      </c>
      <c r="AH160" t="str">
        <f t="array" ref="AH160">IF(ISERROR(M160),"",SUM(IF(ISNUMBER(M$9:M$200),IF(M$9:M$200&gt;M160,1,0),0)))</f>
        <v/>
      </c>
      <c r="AI160" t="str">
        <f t="array" ref="AI160">IF(ISERROR(N160),"",SUM(IF(ISNUMBER(N$9:N$200),IF(N$9:N$200&gt;N160,1,0),0)))</f>
        <v/>
      </c>
      <c r="AJ160">
        <f t="array" ref="AJ160">IF(ISERROR(O160),"",SUM(IF(ISNUMBER(O$9:O$200),IF(O$9:O$200&gt;O160,1,0),0)))</f>
        <v>84</v>
      </c>
      <c r="AK160">
        <f t="array" ref="AK160">IF(ISERROR(P160),"",SUM(IF(ISNUMBER(P$9:P$200),IF(P$9:P$200&gt;P160,1,0),0)))</f>
        <v>104</v>
      </c>
      <c r="AQ160" s="7" t="e">
        <f>R160</f>
        <v>#N/A</v>
      </c>
      <c r="AR160" s="7">
        <v>0.23388037185120111</v>
      </c>
    </row>
    <row r="161" spans="1:44">
      <c r="A161" s="10" t="s">
        <v>341</v>
      </c>
      <c r="B161" s="13" t="s">
        <v>340</v>
      </c>
      <c r="C161" s="7">
        <v>0.6437079345469866</v>
      </c>
      <c r="D161" s="7">
        <v>0.50780527831910138</v>
      </c>
      <c r="E161" s="7">
        <v>1</v>
      </c>
      <c r="F161" s="7" t="e">
        <v>#N/A</v>
      </c>
      <c r="G161" s="7">
        <v>0.64200000000000002</v>
      </c>
      <c r="H161">
        <v>0.3</v>
      </c>
      <c r="I161">
        <v>0.76400000000000001</v>
      </c>
      <c r="J161">
        <v>0.52500000000000002</v>
      </c>
      <c r="K161">
        <v>0.5</v>
      </c>
      <c r="L161" s="7">
        <v>0.59799999999999998</v>
      </c>
      <c r="M161" s="7">
        <v>0.57899999999999996</v>
      </c>
      <c r="N161" s="7">
        <v>0.33399999999999996</v>
      </c>
      <c r="O161" s="7">
        <v>0.56450260445281342</v>
      </c>
      <c r="P161" s="7">
        <v>0.51493057509005935</v>
      </c>
      <c r="Q161" s="157">
        <v>3</v>
      </c>
      <c r="R161" s="7" t="e">
        <v>#N/A</v>
      </c>
      <c r="S161" s="7"/>
      <c r="T161" s="7"/>
      <c r="X161">
        <f t="array" ref="X161">IF(ISERROR(C161),"",SUM(IF(ISNUMBER(C$9:C$200),IF(C$9:C$200&gt;C161,1,0),0)))</f>
        <v>50</v>
      </c>
      <c r="Y161">
        <f t="array" ref="Y161">IF(ISERROR(D161),"",SUM(IF(ISNUMBER(D$9:D$200),IF(D$9:D$200&gt;D161,1,0),0)))</f>
        <v>90</v>
      </c>
      <c r="Z161">
        <f t="array" ref="Z161">IF(ISERROR(E161),"",SUM(IF(ISNUMBER(E$9:E$200),IF(E$9:E$200&gt;E161,1,0),0)))</f>
        <v>0</v>
      </c>
      <c r="AA161" t="str">
        <f t="array" ref="AA161">IF(ISERROR(F161),"",SUM(IF(ISNUMBER(F$9:F$200),IF(F$9:F$200&gt;F161,1,0),0)))</f>
        <v/>
      </c>
      <c r="AB161">
        <f t="array" ref="AB161">IF(ISERROR(G161),"",SUM(IF(ISNUMBER(G$9:G$200),IF(G$9:G$200&gt;G161,1,0),0)))</f>
        <v>82</v>
      </c>
      <c r="AC161">
        <f t="array" ref="AC161">IF(ISERROR(H161),"",SUM(IF(ISNUMBER(H$9:H$200),IF(H$9:H$200&gt;H161,1,0),0)))</f>
        <v>106</v>
      </c>
      <c r="AD161">
        <f t="array" ref="AD161">IF(ISERROR(I161),"",SUM(IF(ISNUMBER(I$9:I$200),IF(I$9:I$200&gt;I161,1,0),0)))</f>
        <v>67</v>
      </c>
      <c r="AE161">
        <f t="array" ref="AE161">IF(ISERROR(J161),"",SUM(IF(ISNUMBER(J$9:J$200),IF(J$9:J$200&gt;J161,1,0),0)))</f>
        <v>102</v>
      </c>
      <c r="AF161">
        <f t="array" ref="AF161">IF(ISERROR(K161),"",SUM(IF(ISNUMBER(K$9:K$200),IF(K$9:K$200&gt;K161,1,0),0)))</f>
        <v>66</v>
      </c>
      <c r="AG161">
        <f t="array" ref="AG161">IF(ISERROR(L161),"",SUM(IF(ISNUMBER(L$9:L$200),IF(L$9:L$200&gt;L161,1,0),0)))</f>
        <v>78</v>
      </c>
      <c r="AH161">
        <f t="array" ref="AH161">IF(ISERROR(M161),"",SUM(IF(ISNUMBER(M$9:M$200),IF(M$9:M$200&gt;M161,1,0),0)))</f>
        <v>136</v>
      </c>
      <c r="AI161">
        <f t="array" ref="AI161">IF(ISERROR(N161),"",SUM(IF(ISNUMBER(N$9:N$200),IF(N$9:N$200&gt;N161,1,0),0)))</f>
        <v>140</v>
      </c>
      <c r="AJ161">
        <f t="array" ref="AJ161">IF(ISERROR(O161),"",SUM(IF(ISNUMBER(O$9:O$200),IF(O$9:O$200&gt;O161,1,0),0)))</f>
        <v>54</v>
      </c>
      <c r="AK161">
        <f t="array" ref="AK161">IF(ISERROR(P161),"",SUM(IF(ISNUMBER(P$9:P$200),IF(P$9:P$200&gt;P161,1,0),0)))</f>
        <v>76</v>
      </c>
      <c r="AQ161" s="7" t="e">
        <f>R161</f>
        <v>#N/A</v>
      </c>
      <c r="AR161" s="7">
        <v>0.31854817489678933</v>
      </c>
    </row>
    <row r="162" spans="1:44">
      <c r="A162" s="10" t="s">
        <v>343</v>
      </c>
      <c r="B162" s="13" t="s">
        <v>342</v>
      </c>
      <c r="C162" s="7">
        <v>0.41930278106265151</v>
      </c>
      <c r="D162" s="7">
        <v>0.44752044550087466</v>
      </c>
      <c r="E162" s="7">
        <v>0.22852355036823507</v>
      </c>
      <c r="F162" s="7">
        <v>3.397076560955388E-2</v>
      </c>
      <c r="G162" s="7">
        <v>0.54600000000000004</v>
      </c>
      <c r="H162">
        <v>0.2</v>
      </c>
      <c r="I162">
        <v>0.80900000000000005</v>
      </c>
      <c r="J162">
        <v>0.80500000000000005</v>
      </c>
      <c r="K162">
        <v>0.4</v>
      </c>
      <c r="L162" s="7">
        <v>0.39</v>
      </c>
      <c r="M162" s="7">
        <v>0.71700000000000008</v>
      </c>
      <c r="N162" s="7">
        <v>0.628</v>
      </c>
      <c r="O162" s="7">
        <v>0.3063138665905446</v>
      </c>
      <c r="P162" s="7">
        <v>0.30712185602785258</v>
      </c>
      <c r="Q162" s="157">
        <v>1</v>
      </c>
      <c r="R162" s="7">
        <v>0.41674464899755947</v>
      </c>
      <c r="S162" s="7"/>
      <c r="T162" s="7"/>
      <c r="X162">
        <f t="array" ref="X162">IF(ISERROR(C162),"",SUM(IF(ISNUMBER(C$9:C$200),IF(C$9:C$200&gt;C162,1,0),0)))</f>
        <v>126</v>
      </c>
      <c r="Y162">
        <f t="array" ref="Y162">IF(ISERROR(D162),"",SUM(IF(ISNUMBER(D$9:D$200),IF(D$9:D$200&gt;D162,1,0),0)))</f>
        <v>108</v>
      </c>
      <c r="Z162">
        <f t="array" ref="Z162">IF(ISERROR(E162),"",SUM(IF(ISNUMBER(E$9:E$200),IF(E$9:E$200&gt;E162,1,0),0)))</f>
        <v>169</v>
      </c>
      <c r="AA162">
        <f t="array" ref="AA162">IF(ISERROR(F162),"",SUM(IF(ISNUMBER(F$9:F$200),IF(F$9:F$200&gt;F162,1,0),0)))</f>
        <v>166</v>
      </c>
      <c r="AB162">
        <f t="array" ref="AB162">IF(ISERROR(G162),"",SUM(IF(ISNUMBER(G$9:G$200),IF(G$9:G$200&gt;G162,1,0),0)))</f>
        <v>106</v>
      </c>
      <c r="AC162">
        <f t="array" ref="AC162">IF(ISERROR(H162),"",SUM(IF(ISNUMBER(H$9:H$200),IF(H$9:H$200&gt;H162,1,0),0)))</f>
        <v>128</v>
      </c>
      <c r="AD162">
        <f t="array" ref="AD162">IF(ISERROR(I162),"",SUM(IF(ISNUMBER(I$9:I$200),IF(I$9:I$200&gt;I162,1,0),0)))</f>
        <v>47</v>
      </c>
      <c r="AE162">
        <f t="array" ref="AE162">IF(ISERROR(J162),"",SUM(IF(ISNUMBER(J$9:J$200),IF(J$9:J$200&gt;J162,1,0),0)))</f>
        <v>40</v>
      </c>
      <c r="AF162">
        <f t="array" ref="AF162">IF(ISERROR(K162),"",SUM(IF(ISNUMBER(K$9:K$200),IF(K$9:K$200&gt;K162,1,0),0)))</f>
        <v>91</v>
      </c>
      <c r="AG162">
        <f t="array" ref="AG162">IF(ISERROR(L162),"",SUM(IF(ISNUMBER(L$9:L$200),IF(L$9:L$200&gt;L162,1,0),0)))</f>
        <v>134</v>
      </c>
      <c r="AH162">
        <f t="array" ref="AH162">IF(ISERROR(M162),"",SUM(IF(ISNUMBER(M$9:M$200),IF(M$9:M$200&gt;M162,1,0),0)))</f>
        <v>75</v>
      </c>
      <c r="AI162">
        <f t="array" ref="AI162">IF(ISERROR(N162),"",SUM(IF(ISNUMBER(N$9:N$200),IF(N$9:N$200&gt;N162,1,0),0)))</f>
        <v>113</v>
      </c>
      <c r="AJ162">
        <f t="array" ref="AJ162">IF(ISERROR(O162),"",SUM(IF(ISNUMBER(O$9:O$200),IF(O$9:O$200&gt;O162,1,0),0)))</f>
        <v>155</v>
      </c>
      <c r="AK162">
        <f t="array" ref="AK162">IF(ISERROR(P162),"",SUM(IF(ISNUMBER(P$9:P$200),IF(P$9:P$200&gt;P162,1,0),0)))</f>
        <v>154</v>
      </c>
      <c r="AQ162" s="7">
        <f>R162</f>
        <v>0.41674464899755947</v>
      </c>
      <c r="AR162" s="7">
        <v>0.56364067741805968</v>
      </c>
    </row>
    <row r="163" spans="1:44">
      <c r="A163" s="10" t="s">
        <v>345</v>
      </c>
      <c r="B163" s="13" t="s">
        <v>344</v>
      </c>
      <c r="C163" s="7">
        <v>0.7321753390083412</v>
      </c>
      <c r="D163" s="7">
        <v>0.418190946020497</v>
      </c>
      <c r="E163" s="7">
        <v>1</v>
      </c>
      <c r="F163" s="7" t="e">
        <v>#N/A</v>
      </c>
      <c r="G163" s="7">
        <v>0.98199999999999998</v>
      </c>
      <c r="H163">
        <v>0.5</v>
      </c>
      <c r="I163">
        <v>0.90700000000000003</v>
      </c>
      <c r="J163">
        <v>0.95299999999999996</v>
      </c>
      <c r="K163">
        <v>0.75</v>
      </c>
      <c r="L163" s="7">
        <v>0.9890000000000001</v>
      </c>
      <c r="M163" s="7">
        <v>0.80900000000000005</v>
      </c>
      <c r="N163" s="7">
        <v>0.9</v>
      </c>
      <c r="O163" s="7">
        <v>0.94770227240076532</v>
      </c>
      <c r="P163" s="7">
        <v>0.81907535259275799</v>
      </c>
      <c r="Q163" s="157">
        <v>4</v>
      </c>
      <c r="R163" s="7" t="e">
        <v>#N/A</v>
      </c>
      <c r="S163" s="7"/>
      <c r="T163" s="7"/>
      <c r="X163">
        <f t="array" ref="X163">IF(ISERROR(C163),"",SUM(IF(ISNUMBER(C$9:C$200),IF(C$9:C$200&gt;C163,1,0),0)))</f>
        <v>17</v>
      </c>
      <c r="Y163">
        <f t="array" ref="Y163">IF(ISERROR(D163),"",SUM(IF(ISNUMBER(D$9:D$200),IF(D$9:D$200&gt;D163,1,0),0)))</f>
        <v>120</v>
      </c>
      <c r="Z163">
        <f t="array" ref="Z163">IF(ISERROR(E163),"",SUM(IF(ISNUMBER(E$9:E$200),IF(E$9:E$200&gt;E163,1,0),0)))</f>
        <v>0</v>
      </c>
      <c r="AA163" t="str">
        <f t="array" ref="AA163">IF(ISERROR(F163),"",SUM(IF(ISNUMBER(F$9:F$200),IF(F$9:F$200&gt;F163,1,0),0)))</f>
        <v/>
      </c>
      <c r="AB163">
        <f t="array" ref="AB163">IF(ISERROR(G163),"",SUM(IF(ISNUMBER(G$9:G$200),IF(G$9:G$200&gt;G163,1,0),0)))</f>
        <v>1</v>
      </c>
      <c r="AC163">
        <f t="array" ref="AC163">IF(ISERROR(H163),"",SUM(IF(ISNUMBER(H$9:H$200),IF(H$9:H$200&gt;H163,1,0),0)))</f>
        <v>56</v>
      </c>
      <c r="AD163">
        <f t="array" ref="AD163">IF(ISERROR(I163),"",SUM(IF(ISNUMBER(I$9:I$200),IF(I$9:I$200&gt;I163,1,0),0)))</f>
        <v>12</v>
      </c>
      <c r="AE163">
        <f t="array" ref="AE163">IF(ISERROR(J163),"",SUM(IF(ISNUMBER(J$9:J$200),IF(J$9:J$200&gt;J163,1,0),0)))</f>
        <v>0</v>
      </c>
      <c r="AF163">
        <f t="array" ref="AF163">IF(ISERROR(K163),"",SUM(IF(ISNUMBER(K$9:K$200),IF(K$9:K$200&gt;K163,1,0),0)))</f>
        <v>17</v>
      </c>
      <c r="AG163">
        <f t="array" ref="AG163">IF(ISERROR(L163),"",SUM(IF(ISNUMBER(L$9:L$200),IF(L$9:L$200&gt;L163,1,0),0)))</f>
        <v>0</v>
      </c>
      <c r="AH163">
        <f t="array" ref="AH163">IF(ISERROR(M163),"",SUM(IF(ISNUMBER(M$9:M$200),IF(M$9:M$200&gt;M163,1,0),0)))</f>
        <v>6</v>
      </c>
      <c r="AI163">
        <f t="array" ref="AI163">IF(ISERROR(N163),"",SUM(IF(ISNUMBER(N$9:N$200),IF(N$9:N$200&gt;N163,1,0),0)))</f>
        <v>0</v>
      </c>
      <c r="AJ163">
        <f t="array" ref="AJ163">IF(ISERROR(O163),"",SUM(IF(ISNUMBER(O$9:O$200),IF(O$9:O$200&gt;O163,1,0),0)))</f>
        <v>2</v>
      </c>
      <c r="AK163">
        <f t="array" ref="AK163">IF(ISERROR(P163),"",SUM(IF(ISNUMBER(P$9:P$200),IF(P$9:P$200&gt;P163,1,0),0)))</f>
        <v>15</v>
      </c>
      <c r="AQ163" s="7" t="e">
        <f>R163</f>
        <v>#N/A</v>
      </c>
      <c r="AR163" s="7">
        <v>0.28910851018634487</v>
      </c>
    </row>
    <row r="164" spans="1:44">
      <c r="A164" s="10" t="s">
        <v>347</v>
      </c>
      <c r="B164" s="13" t="s">
        <v>346</v>
      </c>
      <c r="C164" s="7">
        <v>0.67904542250145072</v>
      </c>
      <c r="D164" s="7">
        <v>0.67604577429393686</v>
      </c>
      <c r="E164" s="7">
        <v>1</v>
      </c>
      <c r="F164" s="7">
        <v>0.79662142788658719</v>
      </c>
      <c r="G164" s="7">
        <v>0.72599999999999998</v>
      </c>
      <c r="H164">
        <v>0.7</v>
      </c>
      <c r="I164">
        <v>0.84</v>
      </c>
      <c r="J164">
        <v>0.64500000000000002</v>
      </c>
      <c r="K164">
        <v>0.7</v>
      </c>
      <c r="L164" s="7">
        <v>0.65099999999999991</v>
      </c>
      <c r="M164" s="7">
        <v>0.78200000000000003</v>
      </c>
      <c r="N164" s="7">
        <v>0.875</v>
      </c>
      <c r="O164" s="7">
        <v>0.56426021060430476</v>
      </c>
      <c r="P164" s="7">
        <v>0.62953567269709132</v>
      </c>
      <c r="Q164" s="157">
        <v>5</v>
      </c>
      <c r="R164" s="7">
        <v>0.71790365079833718</v>
      </c>
      <c r="S164" s="7"/>
      <c r="T164" s="7"/>
      <c r="X164">
        <f t="array" ref="X164">IF(ISERROR(C164),"",SUM(IF(ISNUMBER(C$9:C$200),IF(C$9:C$200&gt;C164,1,0),0)))</f>
        <v>36</v>
      </c>
      <c r="Y164">
        <f t="array" ref="Y164">IF(ISERROR(D164),"",SUM(IF(ISNUMBER(D$9:D$200),IF(D$9:D$200&gt;D164,1,0),0)))</f>
        <v>48</v>
      </c>
      <c r="Z164">
        <f t="array" ref="Z164">IF(ISERROR(E164),"",SUM(IF(ISNUMBER(E$9:E$200),IF(E$9:E$200&gt;E164,1,0),0)))</f>
        <v>0</v>
      </c>
      <c r="AA164">
        <f t="array" ref="AA164">IF(ISERROR(F164),"",SUM(IF(ISNUMBER(F$9:F$200),IF(F$9:F$200&gt;F164,1,0),0)))</f>
        <v>40</v>
      </c>
      <c r="AB164">
        <f t="array" ref="AB164">IF(ISERROR(G164),"",SUM(IF(ISNUMBER(G$9:G$200),IF(G$9:G$200&gt;G164,1,0),0)))</f>
        <v>53</v>
      </c>
      <c r="AC164">
        <f t="array" ref="AC164">IF(ISERROR(H164),"",SUM(IF(ISNUMBER(H$9:H$200),IF(H$9:H$200&gt;H164,1,0),0)))</f>
        <v>15</v>
      </c>
      <c r="AD164">
        <f t="array" ref="AD164">IF(ISERROR(I164),"",SUM(IF(ISNUMBER(I$9:I$200),IF(I$9:I$200&gt;I164,1,0),0)))</f>
        <v>34</v>
      </c>
      <c r="AE164">
        <f t="array" ref="AE164">IF(ISERROR(J164),"",SUM(IF(ISNUMBER(J$9:J$200),IF(J$9:J$200&gt;J164,1,0),0)))</f>
        <v>77</v>
      </c>
      <c r="AF164">
        <f t="array" ref="AF164">IF(ISERROR(K164),"",SUM(IF(ISNUMBER(K$9:K$200),IF(K$9:K$200&gt;K164,1,0),0)))</f>
        <v>26</v>
      </c>
      <c r="AG164">
        <f t="array" ref="AG164">IF(ISERROR(L164),"",SUM(IF(ISNUMBER(L$9:L$200),IF(L$9:L$200&gt;L164,1,0),0)))</f>
        <v>66</v>
      </c>
      <c r="AH164">
        <f t="array" ref="AH164">IF(ISERROR(M164),"",SUM(IF(ISNUMBER(M$9:M$200),IF(M$9:M$200&gt;M164,1,0),0)))</f>
        <v>23</v>
      </c>
      <c r="AI164">
        <f t="array" ref="AI164">IF(ISERROR(N164),"",SUM(IF(ISNUMBER(N$9:N$200),IF(N$9:N$200&gt;N164,1,0),0)))</f>
        <v>10</v>
      </c>
      <c r="AJ164">
        <f t="array" ref="AJ164">IF(ISERROR(O164),"",SUM(IF(ISNUMBER(O$9:O$200),IF(O$9:O$200&gt;O164,1,0),0)))</f>
        <v>55</v>
      </c>
      <c r="AK164">
        <f t="array" ref="AK164">IF(ISERROR(P164),"",SUM(IF(ISNUMBER(P$9:P$200),IF(P$9:P$200&gt;P164,1,0),0)))</f>
        <v>52</v>
      </c>
      <c r="AQ164" s="7">
        <f>R164</f>
        <v>0.71790365079833718</v>
      </c>
      <c r="AR164" s="7">
        <v>0.21616921688342972</v>
      </c>
    </row>
    <row r="165" spans="1:44">
      <c r="A165" s="10" t="s">
        <v>349</v>
      </c>
      <c r="B165" s="13" t="s">
        <v>348</v>
      </c>
      <c r="C165" s="7">
        <v>0.67553789541438225</v>
      </c>
      <c r="D165" s="7">
        <v>0.69934154365715651</v>
      </c>
      <c r="E165" s="7">
        <v>1</v>
      </c>
      <c r="F165" s="7">
        <v>1</v>
      </c>
      <c r="G165" s="7">
        <v>0.83299999999999996</v>
      </c>
      <c r="H165">
        <v>0.5</v>
      </c>
      <c r="I165">
        <v>0.64</v>
      </c>
      <c r="J165">
        <v>0.46100000000000002</v>
      </c>
      <c r="K165">
        <v>0.7</v>
      </c>
      <c r="L165" s="7">
        <v>0.435</v>
      </c>
      <c r="M165" s="7">
        <v>0.76</v>
      </c>
      <c r="N165" s="7">
        <v>0.875</v>
      </c>
      <c r="O165" s="7">
        <v>0.70918699620603909</v>
      </c>
      <c r="P165" s="7">
        <v>0.7202761285994248</v>
      </c>
      <c r="Q165" s="157">
        <v>4</v>
      </c>
      <c r="R165" s="7">
        <v>0.72449415638770043</v>
      </c>
      <c r="S165" s="7"/>
      <c r="T165" s="7"/>
      <c r="X165">
        <f t="array" ref="X165">IF(ISERROR(C165),"",SUM(IF(ISNUMBER(C$9:C$200),IF(C$9:C$200&gt;C165,1,0),0)))</f>
        <v>39</v>
      </c>
      <c r="Y165">
        <f t="array" ref="Y165">IF(ISERROR(D165),"",SUM(IF(ISNUMBER(D$9:D$200),IF(D$9:D$200&gt;D165,1,0),0)))</f>
        <v>41</v>
      </c>
      <c r="Z165">
        <f t="array" ref="Z165">IF(ISERROR(E165),"",SUM(IF(ISNUMBER(E$9:E$200),IF(E$9:E$200&gt;E165,1,0),0)))</f>
        <v>0</v>
      </c>
      <c r="AA165">
        <f t="array" ref="AA165">IF(ISERROR(F165),"",SUM(IF(ISNUMBER(F$9:F$200),IF(F$9:F$200&gt;F165,1,0),0)))</f>
        <v>0</v>
      </c>
      <c r="AB165">
        <f t="array" ref="AB165">IF(ISERROR(G165),"",SUM(IF(ISNUMBER(G$9:G$200),IF(G$9:G$200&gt;G165,1,0),0)))</f>
        <v>22</v>
      </c>
      <c r="AC165">
        <f t="array" ref="AC165">IF(ISERROR(H165),"",SUM(IF(ISNUMBER(H$9:H$200),IF(H$9:H$200&gt;H165,1,0),0)))</f>
        <v>56</v>
      </c>
      <c r="AD165">
        <f t="array" ref="AD165">IF(ISERROR(I165),"",SUM(IF(ISNUMBER(I$9:I$200),IF(I$9:I$200&gt;I165,1,0),0)))</f>
        <v>115</v>
      </c>
      <c r="AE165">
        <f t="array" ref="AE165">IF(ISERROR(J165),"",SUM(IF(ISNUMBER(J$9:J$200),IF(J$9:J$200&gt;J165,1,0),0)))</f>
        <v>112</v>
      </c>
      <c r="AF165">
        <f t="array" ref="AF165">IF(ISERROR(K165),"",SUM(IF(ISNUMBER(K$9:K$200),IF(K$9:K$200&gt;K165,1,0),0)))</f>
        <v>26</v>
      </c>
      <c r="AG165">
        <f t="array" ref="AG165">IF(ISERROR(L165),"",SUM(IF(ISNUMBER(L$9:L$200),IF(L$9:L$200&gt;L165,1,0),0)))</f>
        <v>124</v>
      </c>
      <c r="AH165">
        <f t="array" ref="AH165">IF(ISERROR(M165),"",SUM(IF(ISNUMBER(M$9:M$200),IF(M$9:M$200&gt;M165,1,0),0)))</f>
        <v>41</v>
      </c>
      <c r="AI165">
        <f t="array" ref="AI165">IF(ISERROR(N165),"",SUM(IF(ISNUMBER(N$9:N$200),IF(N$9:N$200&gt;N165,1,0),0)))</f>
        <v>10</v>
      </c>
      <c r="AJ165">
        <f t="array" ref="AJ165">IF(ISERROR(O165),"",SUM(IF(ISNUMBER(O$9:O$200),IF(O$9:O$200&gt;O165,1,0),0)))</f>
        <v>32</v>
      </c>
      <c r="AK165">
        <f t="array" ref="AK165">IF(ISERROR(P165),"",SUM(IF(ISNUMBER(P$9:P$200),IF(P$9:P$200&gt;P165,1,0),0)))</f>
        <v>27</v>
      </c>
      <c r="AQ165" s="7">
        <f>R165</f>
        <v>0.72449415638770043</v>
      </c>
      <c r="AR165" s="7">
        <v>0.18766336833056815</v>
      </c>
    </row>
    <row r="166" spans="1:44">
      <c r="A166" s="10" t="s">
        <v>351</v>
      </c>
      <c r="B166" s="13" t="s">
        <v>350</v>
      </c>
      <c r="C166" s="7">
        <v>0.57044236450971675</v>
      </c>
      <c r="D166" s="7">
        <v>0.53768727958107498</v>
      </c>
      <c r="E166" s="7">
        <v>6.4351294338773457E-2</v>
      </c>
      <c r="F166" s="7" t="e">
        <v>#N/A</v>
      </c>
      <c r="G166" s="7">
        <v>0.63200000000000001</v>
      </c>
      <c r="H166">
        <v>0.3</v>
      </c>
      <c r="I166">
        <v>0.67900000000000005</v>
      </c>
      <c r="J166" t="e">
        <v>#N/A</v>
      </c>
      <c r="K166">
        <v>0.1</v>
      </c>
      <c r="L166" s="7">
        <v>0.68400000000000005</v>
      </c>
      <c r="M166" s="7">
        <v>0.65500000000000003</v>
      </c>
      <c r="N166" s="7">
        <v>0.65200000000000002</v>
      </c>
      <c r="O166" s="7">
        <v>0.42705086759864497</v>
      </c>
      <c r="P166" s="7">
        <v>0.36700040545213169</v>
      </c>
      <c r="Q166" s="157">
        <v>1</v>
      </c>
      <c r="R166" s="7" t="e">
        <v>#N/A</v>
      </c>
      <c r="S166" s="7"/>
      <c r="T166" s="7"/>
      <c r="X166">
        <f t="array" ref="X166">IF(ISERROR(C166),"",SUM(IF(ISNUMBER(C$9:C$200),IF(C$9:C$200&gt;C166,1,0),0)))</f>
        <v>77</v>
      </c>
      <c r="Y166">
        <f t="array" ref="Y166">IF(ISERROR(D166),"",SUM(IF(ISNUMBER(D$9:D$200),IF(D$9:D$200&gt;D166,1,0),0)))</f>
        <v>78</v>
      </c>
      <c r="Z166">
        <f t="array" ref="Z166">IF(ISERROR(E166),"",SUM(IF(ISNUMBER(E$9:E$200),IF(E$9:E$200&gt;E166,1,0),0)))</f>
        <v>180</v>
      </c>
      <c r="AA166" t="str">
        <f t="array" ref="AA166">IF(ISERROR(F166),"",SUM(IF(ISNUMBER(F$9:F$200),IF(F$9:F$200&gt;F166,1,0),0)))</f>
        <v/>
      </c>
      <c r="AB166">
        <f t="array" ref="AB166">IF(ISERROR(G166),"",SUM(IF(ISNUMBER(G$9:G$200),IF(G$9:G$200&gt;G166,1,0),0)))</f>
        <v>87</v>
      </c>
      <c r="AC166">
        <f t="array" ref="AC166">IF(ISERROR(H166),"",SUM(IF(ISNUMBER(H$9:H$200),IF(H$9:H$200&gt;H166,1,0),0)))</f>
        <v>106</v>
      </c>
      <c r="AD166">
        <f t="array" ref="AD166">IF(ISERROR(I166),"",SUM(IF(ISNUMBER(I$9:I$200),IF(I$9:I$200&gt;I166,1,0),0)))</f>
        <v>99</v>
      </c>
      <c r="AE166" t="str">
        <f t="array" ref="AE166">IF(ISERROR(J166),"",SUM(IF(ISNUMBER(J$9:J$200),IF(J$9:J$200&gt;J166,1,0),0)))</f>
        <v/>
      </c>
      <c r="AF166">
        <f t="array" ref="AF166">IF(ISERROR(K166),"",SUM(IF(ISNUMBER(K$9:K$200),IF(K$9:K$200&gt;K166,1,0),0)))</f>
        <v>134</v>
      </c>
      <c r="AG166">
        <f t="array" ref="AG166">IF(ISERROR(L166),"",SUM(IF(ISNUMBER(L$9:L$200),IF(L$9:L$200&gt;L166,1,0),0)))</f>
        <v>53</v>
      </c>
      <c r="AH166">
        <f t="array" ref="AH166">IF(ISERROR(M166),"",SUM(IF(ISNUMBER(M$9:M$200),IF(M$9:M$200&gt;M166,1,0),0)))</f>
        <v>114</v>
      </c>
      <c r="AI166">
        <f t="array" ref="AI166">IF(ISERROR(N166),"",SUM(IF(ISNUMBER(N$9:N$200),IF(N$9:N$200&gt;N166,1,0),0)))</f>
        <v>109</v>
      </c>
      <c r="AJ166">
        <f t="array" ref="AJ166">IF(ISERROR(O166),"",SUM(IF(ISNUMBER(O$9:O$200),IF(O$9:O$200&gt;O166,1,0),0)))</f>
        <v>102</v>
      </c>
      <c r="AK166">
        <f t="array" ref="AK166">IF(ISERROR(P166),"",SUM(IF(ISNUMBER(P$9:P$200),IF(P$9:P$200&gt;P166,1,0),0)))</f>
        <v>131</v>
      </c>
      <c r="AQ166" s="7" t="e">
        <f>R166</f>
        <v>#N/A</v>
      </c>
      <c r="AR166" s="7">
        <v>0.48885283554770659</v>
      </c>
    </row>
    <row r="167" spans="1:44">
      <c r="A167" s="10" t="s">
        <v>353</v>
      </c>
      <c r="B167" s="13" t="s">
        <v>352</v>
      </c>
      <c r="C167" s="7">
        <v>0</v>
      </c>
      <c r="D167" s="7">
        <v>9.7541113397688048E-2</v>
      </c>
      <c r="E167" s="7">
        <v>7.8762145820559418E-2</v>
      </c>
      <c r="F167" s="7" t="e">
        <v>#N/A</v>
      </c>
      <c r="G167" s="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s="7" t="e">
        <v>#N/A</v>
      </c>
      <c r="M167" s="7" t="e">
        <v>#N/A</v>
      </c>
      <c r="N167" s="7" t="e">
        <v>#N/A</v>
      </c>
      <c r="O167" s="7">
        <v>0.15674136774983757</v>
      </c>
      <c r="P167" s="7">
        <v>0</v>
      </c>
      <c r="Q167" s="157">
        <v>1</v>
      </c>
      <c r="R167" s="7" t="e">
        <v>#N/A</v>
      </c>
      <c r="S167" s="7"/>
      <c r="T167" s="7"/>
      <c r="X167">
        <f t="array" ref="X167">IF(ISERROR(C167),"",SUM(IF(ISNUMBER(C$9:C$200),IF(C$9:C$200&gt;C167,1,0),0)))</f>
        <v>188</v>
      </c>
      <c r="Y167">
        <f t="array" ref="Y167">IF(ISERROR(D167),"",SUM(IF(ISNUMBER(D$9:D$200),IF(D$9:D$200&gt;D167,1,0),0)))</f>
        <v>187</v>
      </c>
      <c r="Z167">
        <f t="array" ref="Z167">IF(ISERROR(E167),"",SUM(IF(ISNUMBER(E$9:E$200),IF(E$9:E$200&gt;E167,1,0),0)))</f>
        <v>179</v>
      </c>
      <c r="AA167" t="str">
        <f t="array" ref="AA167">IF(ISERROR(F167),"",SUM(IF(ISNUMBER(F$9:F$200),IF(F$9:F$200&gt;F167,1,0),0)))</f>
        <v/>
      </c>
      <c r="AB167" t="str">
        <f t="array" ref="AB167">IF(ISERROR(G167),"",SUM(IF(ISNUMBER(G$9:G$200),IF(G$9:G$200&gt;G167,1,0),0)))</f>
        <v/>
      </c>
      <c r="AC167" t="str">
        <f t="array" ref="AC167">IF(ISERROR(H167),"",SUM(IF(ISNUMBER(H$9:H$200),IF(H$9:H$200&gt;H167,1,0),0)))</f>
        <v/>
      </c>
      <c r="AD167" t="str">
        <f t="array" ref="AD167">IF(ISERROR(I167),"",SUM(IF(ISNUMBER(I$9:I$200),IF(I$9:I$200&gt;I167,1,0),0)))</f>
        <v/>
      </c>
      <c r="AE167" t="str">
        <f t="array" ref="AE167">IF(ISERROR(J167),"",SUM(IF(ISNUMBER(J$9:J$200),IF(J$9:J$200&gt;J167,1,0),0)))</f>
        <v/>
      </c>
      <c r="AF167" t="str">
        <f t="array" ref="AF167">IF(ISERROR(K167),"",SUM(IF(ISNUMBER(K$9:K$200),IF(K$9:K$200&gt;K167,1,0),0)))</f>
        <v/>
      </c>
      <c r="AG167" t="str">
        <f t="array" ref="AG167">IF(ISERROR(L167),"",SUM(IF(ISNUMBER(L$9:L$200),IF(L$9:L$200&gt;L167,1,0),0)))</f>
        <v/>
      </c>
      <c r="AH167" t="str">
        <f t="array" ref="AH167">IF(ISERROR(M167),"",SUM(IF(ISNUMBER(M$9:M$200),IF(M$9:M$200&gt;M167,1,0),0)))</f>
        <v/>
      </c>
      <c r="AI167" t="str">
        <f t="array" ref="AI167">IF(ISERROR(N167),"",SUM(IF(ISNUMBER(N$9:N$200),IF(N$9:N$200&gt;N167,1,0),0)))</f>
        <v/>
      </c>
      <c r="AJ167">
        <f t="array" ref="AJ167">IF(ISERROR(O167),"",SUM(IF(ISNUMBER(O$9:O$200),IF(O$9:O$200&gt;O167,1,0),0)))</f>
        <v>188</v>
      </c>
      <c r="AK167">
        <f t="array" ref="AK167">IF(ISERROR(P167),"",SUM(IF(ISNUMBER(P$9:P$200),IF(P$9:P$200&gt;P167,1,0),0)))</f>
        <v>191</v>
      </c>
      <c r="AQ167" s="7" t="e">
        <f>R167</f>
        <v>#N/A</v>
      </c>
      <c r="AR167" s="7">
        <v>0.5296514641722655</v>
      </c>
    </row>
    <row r="168" spans="1:44">
      <c r="A168" s="10" t="s">
        <v>355</v>
      </c>
      <c r="B168" s="13" t="s">
        <v>354</v>
      </c>
      <c r="C168" s="7">
        <v>0.50389270874401082</v>
      </c>
      <c r="D168" s="7">
        <v>0.61407811621240271</v>
      </c>
      <c r="E168" s="7">
        <v>1</v>
      </c>
      <c r="F168" s="7" t="e">
        <v>#N/A</v>
      </c>
      <c r="G168" s="7">
        <v>0.73</v>
      </c>
      <c r="H168">
        <v>0.6</v>
      </c>
      <c r="I168">
        <v>0.69099999999999995</v>
      </c>
      <c r="J168">
        <v>0.76800000000000002</v>
      </c>
      <c r="K168">
        <v>0.45</v>
      </c>
      <c r="L168" s="7">
        <v>0.59</v>
      </c>
      <c r="M168" s="7">
        <v>0.70200000000000007</v>
      </c>
      <c r="N168" s="7">
        <v>0.76</v>
      </c>
      <c r="O168" s="7">
        <v>0.52033232051384259</v>
      </c>
      <c r="P168" s="7">
        <v>0.51113637667730394</v>
      </c>
      <c r="Q168" s="157">
        <v>3</v>
      </c>
      <c r="R168" s="7" t="e">
        <v>#N/A</v>
      </c>
      <c r="S168" s="7"/>
      <c r="T168" s="7"/>
      <c r="X168">
        <f t="array" ref="X168">IF(ISERROR(C168),"",SUM(IF(ISNUMBER(C$9:C$200),IF(C$9:C$200&gt;C168,1,0),0)))</f>
        <v>101</v>
      </c>
      <c r="Y168">
        <f t="array" ref="Y168">IF(ISERROR(D168),"",SUM(IF(ISNUMBER(D$9:D$200),IF(D$9:D$200&gt;D168,1,0),0)))</f>
        <v>59</v>
      </c>
      <c r="Z168">
        <f t="array" ref="Z168">IF(ISERROR(E168),"",SUM(IF(ISNUMBER(E$9:E$200),IF(E$9:E$200&gt;E168,1,0),0)))</f>
        <v>0</v>
      </c>
      <c r="AA168" t="str">
        <f t="array" ref="AA168">IF(ISERROR(F168),"",SUM(IF(ISNUMBER(F$9:F$200),IF(F$9:F$200&gt;F168,1,0),0)))</f>
        <v/>
      </c>
      <c r="AB168">
        <f t="array" ref="AB168">IF(ISERROR(G168),"",SUM(IF(ISNUMBER(G$9:G$200),IF(G$9:G$200&gt;G168,1,0),0)))</f>
        <v>51</v>
      </c>
      <c r="AC168">
        <f t="array" ref="AC168">IF(ISERROR(H168),"",SUM(IF(ISNUMBER(H$9:H$200),IF(H$9:H$200&gt;H168,1,0),0)))</f>
        <v>28</v>
      </c>
      <c r="AD168">
        <f t="array" ref="AD168">IF(ISERROR(I168),"",SUM(IF(ISNUMBER(I$9:I$200),IF(I$9:I$200&gt;I168,1,0),0)))</f>
        <v>93</v>
      </c>
      <c r="AE168">
        <f t="array" ref="AE168">IF(ISERROR(J168),"",SUM(IF(ISNUMBER(J$9:J$200),IF(J$9:J$200&gt;J168,1,0),0)))</f>
        <v>49</v>
      </c>
      <c r="AF168">
        <f t="array" ref="AF168">IF(ISERROR(K168),"",SUM(IF(ISNUMBER(K$9:K$200),IF(K$9:K$200&gt;K168,1,0),0)))</f>
        <v>79</v>
      </c>
      <c r="AG168">
        <f t="array" ref="AG168">IF(ISERROR(L168),"",SUM(IF(ISNUMBER(L$9:L$200),IF(L$9:L$200&gt;L168,1,0),0)))</f>
        <v>82</v>
      </c>
      <c r="AH168">
        <f t="array" ref="AH168">IF(ISERROR(M168),"",SUM(IF(ISNUMBER(M$9:M$200),IF(M$9:M$200&gt;M168,1,0),0)))</f>
        <v>91</v>
      </c>
      <c r="AI168">
        <f t="array" ref="AI168">IF(ISERROR(N168),"",SUM(IF(ISNUMBER(N$9:N$200),IF(N$9:N$200&gt;N168,1,0),0)))</f>
        <v>71</v>
      </c>
      <c r="AJ168">
        <f t="array" ref="AJ168">IF(ISERROR(O168),"",SUM(IF(ISNUMBER(O$9:O$200),IF(O$9:O$200&gt;O168,1,0),0)))</f>
        <v>67</v>
      </c>
      <c r="AK168">
        <f t="array" ref="AK168">IF(ISERROR(P168),"",SUM(IF(ISNUMBER(P$9:P$200),IF(P$9:P$200&gt;P168,1,0),0)))</f>
        <v>77</v>
      </c>
      <c r="AQ168" s="7" t="e">
        <f>R168</f>
        <v>#N/A</v>
      </c>
      <c r="AR168" s="7">
        <v>0.37738496516485198</v>
      </c>
    </row>
    <row r="169" spans="1:44">
      <c r="A169" s="10" t="s">
        <v>357</v>
      </c>
      <c r="B169" s="13" t="s">
        <v>356</v>
      </c>
      <c r="C169" s="7">
        <v>0.46368020888318445</v>
      </c>
      <c r="D169" s="7">
        <v>0.7398280595860447</v>
      </c>
      <c r="E169" s="7">
        <v>1</v>
      </c>
      <c r="F169" s="7">
        <v>1</v>
      </c>
      <c r="G169" s="7">
        <v>0.75800000000000001</v>
      </c>
      <c r="H169">
        <v>0.8</v>
      </c>
      <c r="I169">
        <v>0.58099999999999996</v>
      </c>
      <c r="J169">
        <v>0.54799999999999993</v>
      </c>
      <c r="K169">
        <v>0.8</v>
      </c>
      <c r="L169" s="7">
        <v>0.47299999999999998</v>
      </c>
      <c r="M169" s="7">
        <v>0.77700000000000002</v>
      </c>
      <c r="N169" s="7">
        <v>0.875</v>
      </c>
      <c r="O169" s="7">
        <v>0.70012285307520927</v>
      </c>
      <c r="P169" s="7">
        <v>0.72439824248121976</v>
      </c>
      <c r="Q169" s="157">
        <v>5</v>
      </c>
      <c r="R169" s="7">
        <v>0.72988983640256588</v>
      </c>
      <c r="S169" s="7"/>
      <c r="T169" s="7"/>
      <c r="X169">
        <f t="array" ref="X169">IF(ISERROR(C169),"",SUM(IF(ISNUMBER(C$9:C$200),IF(C$9:C$200&gt;C169,1,0),0)))</f>
        <v>112</v>
      </c>
      <c r="Y169">
        <f t="array" ref="Y169">IF(ISERROR(D169),"",SUM(IF(ISNUMBER(D$9:D$200),IF(D$9:D$200&gt;D169,1,0),0)))</f>
        <v>24</v>
      </c>
      <c r="Z169">
        <f t="array" ref="Z169">IF(ISERROR(E169),"",SUM(IF(ISNUMBER(E$9:E$200),IF(E$9:E$200&gt;E169,1,0),0)))</f>
        <v>0</v>
      </c>
      <c r="AA169">
        <f t="array" ref="AA169">IF(ISERROR(F169),"",SUM(IF(ISNUMBER(F$9:F$200),IF(F$9:F$200&gt;F169,1,0),0)))</f>
        <v>0</v>
      </c>
      <c r="AB169">
        <f t="array" ref="AB169">IF(ISERROR(G169),"",SUM(IF(ISNUMBER(G$9:G$200),IF(G$9:G$200&gt;G169,1,0),0)))</f>
        <v>39</v>
      </c>
      <c r="AC169">
        <f t="array" ref="AC169">IF(ISERROR(H169),"",SUM(IF(ISNUMBER(H$9:H$200),IF(H$9:H$200&gt;H169,1,0),0)))</f>
        <v>2</v>
      </c>
      <c r="AD169">
        <f t="array" ref="AD169">IF(ISERROR(I169),"",SUM(IF(ISNUMBER(I$9:I$200),IF(I$9:I$200&gt;I169,1,0),0)))</f>
        <v>128</v>
      </c>
      <c r="AE169">
        <f t="array" ref="AE169">IF(ISERROR(J169),"",SUM(IF(ISNUMBER(J$9:J$200),IF(J$9:J$200&gt;J169,1,0),0)))</f>
        <v>97</v>
      </c>
      <c r="AF169">
        <f t="array" ref="AF169">IF(ISERROR(K169),"",SUM(IF(ISNUMBER(K$9:K$200),IF(K$9:K$200&gt;K169,1,0),0)))</f>
        <v>9</v>
      </c>
      <c r="AG169">
        <f t="array" ref="AG169">IF(ISERROR(L169),"",SUM(IF(ISNUMBER(L$9:L$200),IF(L$9:L$200&gt;L169,1,0),0)))</f>
        <v>114</v>
      </c>
      <c r="AH169">
        <f t="array" ref="AH169">IF(ISERROR(M169),"",SUM(IF(ISNUMBER(M$9:M$200),IF(M$9:M$200&gt;M169,1,0),0)))</f>
        <v>32</v>
      </c>
      <c r="AI169">
        <f t="array" ref="AI169">IF(ISERROR(N169),"",SUM(IF(ISNUMBER(N$9:N$200),IF(N$9:N$200&gt;N169,1,0),0)))</f>
        <v>10</v>
      </c>
      <c r="AJ169">
        <f t="array" ref="AJ169">IF(ISERROR(O169),"",SUM(IF(ISNUMBER(O$9:O$200),IF(O$9:O$200&gt;O169,1,0),0)))</f>
        <v>34</v>
      </c>
      <c r="AK169">
        <f t="array" ref="AK169">IF(ISERROR(P169),"",SUM(IF(ISNUMBER(P$9:P$200),IF(P$9:P$200&gt;P169,1,0),0)))</f>
        <v>25</v>
      </c>
      <c r="AQ169" s="7">
        <f>R169</f>
        <v>0.72988983640256588</v>
      </c>
      <c r="AR169" s="7">
        <v>0.22286544521348983</v>
      </c>
    </row>
    <row r="170" spans="1:44">
      <c r="A170" s="10" t="s">
        <v>359</v>
      </c>
      <c r="B170" s="13" t="s">
        <v>358</v>
      </c>
      <c r="C170" s="7">
        <v>0.23168805769188597</v>
      </c>
      <c r="D170" s="7">
        <v>0.39882590559700626</v>
      </c>
      <c r="E170" s="7">
        <v>0.77908382707724844</v>
      </c>
      <c r="F170" s="7" t="e">
        <v>#N/A</v>
      </c>
      <c r="G170" s="7">
        <v>0.71799999999999997</v>
      </c>
      <c r="H170">
        <v>0.4</v>
      </c>
      <c r="I170">
        <v>0.73499999999999999</v>
      </c>
      <c r="J170">
        <v>0.83900000000000008</v>
      </c>
      <c r="K170">
        <v>0.15</v>
      </c>
      <c r="L170" s="7">
        <v>0.70700000000000007</v>
      </c>
      <c r="M170" s="7">
        <v>0.56799999999999995</v>
      </c>
      <c r="N170" s="7">
        <v>0.622</v>
      </c>
      <c r="O170" s="7">
        <v>0.42856604254078789</v>
      </c>
      <c r="P170" s="7">
        <v>0.48515473199963655</v>
      </c>
      <c r="Q170" s="157">
        <v>2</v>
      </c>
      <c r="R170" s="7" t="e">
        <v>#N/A</v>
      </c>
      <c r="S170" s="7"/>
      <c r="T170" s="7"/>
      <c r="X170">
        <f t="array" ref="X170">IF(ISERROR(C170),"",SUM(IF(ISNUMBER(C$9:C$200),IF(C$9:C$200&gt;C170,1,0),0)))</f>
        <v>167</v>
      </c>
      <c r="Y170">
        <f t="array" ref="Y170">IF(ISERROR(D170),"",SUM(IF(ISNUMBER(D$9:D$200),IF(D$9:D$200&gt;D170,1,0),0)))</f>
        <v>124</v>
      </c>
      <c r="Z170">
        <f t="array" ref="Z170">IF(ISERROR(E170),"",SUM(IF(ISNUMBER(E$9:E$200),IF(E$9:E$200&gt;E170,1,0),0)))</f>
        <v>110</v>
      </c>
      <c r="AA170" t="str">
        <f t="array" ref="AA170">IF(ISERROR(F170),"",SUM(IF(ISNUMBER(F$9:F$200),IF(F$9:F$200&gt;F170,1,0),0)))</f>
        <v/>
      </c>
      <c r="AB170">
        <f t="array" ref="AB170">IF(ISERROR(G170),"",SUM(IF(ISNUMBER(G$9:G$200),IF(G$9:G$200&gt;G170,1,0),0)))</f>
        <v>57</v>
      </c>
      <c r="AC170">
        <f t="array" ref="AC170">IF(ISERROR(H170),"",SUM(IF(ISNUMBER(H$9:H$200),IF(H$9:H$200&gt;H170,1,0),0)))</f>
        <v>81</v>
      </c>
      <c r="AD170">
        <f t="array" ref="AD170">IF(ISERROR(I170),"",SUM(IF(ISNUMBER(I$9:I$200),IF(I$9:I$200&gt;I170,1,0),0)))</f>
        <v>78</v>
      </c>
      <c r="AE170">
        <f t="array" ref="AE170">IF(ISERROR(J170),"",SUM(IF(ISNUMBER(J$9:J$200),IF(J$9:J$200&gt;J170,1,0),0)))</f>
        <v>26</v>
      </c>
      <c r="AF170">
        <f t="array" ref="AF170">IF(ISERROR(K170),"",SUM(IF(ISNUMBER(K$9:K$200),IF(K$9:K$200&gt;K170,1,0),0)))</f>
        <v>128</v>
      </c>
      <c r="AG170">
        <f t="array" ref="AG170">IF(ISERROR(L170),"",SUM(IF(ISNUMBER(L$9:L$200),IF(L$9:L$200&gt;L170,1,0),0)))</f>
        <v>49</v>
      </c>
      <c r="AH170">
        <f t="array" ref="AH170">IF(ISERROR(M170),"",SUM(IF(ISNUMBER(M$9:M$200),IF(M$9:M$200&gt;M170,1,0),0)))</f>
        <v>138</v>
      </c>
      <c r="AI170">
        <f t="array" ref="AI170">IF(ISERROR(N170),"",SUM(IF(ISNUMBER(N$9:N$200),IF(N$9:N$200&gt;N170,1,0),0)))</f>
        <v>116</v>
      </c>
      <c r="AJ170">
        <f t="array" ref="AJ170">IF(ISERROR(O170),"",SUM(IF(ISNUMBER(O$9:O$200),IF(O$9:O$200&gt;O170,1,0),0)))</f>
        <v>100</v>
      </c>
      <c r="AK170">
        <f t="array" ref="AK170">IF(ISERROR(P170),"",SUM(IF(ISNUMBER(P$9:P$200),IF(P$9:P$200&gt;P170,1,0),0)))</f>
        <v>83</v>
      </c>
      <c r="AQ170" s="7" t="e">
        <f>R170</f>
        <v>#N/A</v>
      </c>
      <c r="AR170" s="7">
        <v>0.28859589114467171</v>
      </c>
    </row>
    <row r="171" spans="1:44">
      <c r="A171" s="10" t="s">
        <v>361</v>
      </c>
      <c r="B171" s="13" t="s">
        <v>360</v>
      </c>
      <c r="C171" s="7">
        <v>0</v>
      </c>
      <c r="D171" s="7">
        <v>0.17964213859904579</v>
      </c>
      <c r="E171" s="7">
        <v>0.40723395876641211</v>
      </c>
      <c r="F171" s="7">
        <v>0.10164119962135702</v>
      </c>
      <c r="G171" s="7">
        <v>0.44000000245869159</v>
      </c>
      <c r="H171">
        <v>0.2400000013411045</v>
      </c>
      <c r="I171">
        <v>0.59760000333935026</v>
      </c>
      <c r="J171">
        <v>0.72080000402778377</v>
      </c>
      <c r="K171">
        <v>0.2400000013411045</v>
      </c>
      <c r="L171" s="7" t="e">
        <v>#N/A</v>
      </c>
      <c r="M171" s="7">
        <v>0.38160000213235618</v>
      </c>
      <c r="N171" s="7">
        <v>0.2960000016540289</v>
      </c>
      <c r="O171" s="7">
        <v>0.25370761823533899</v>
      </c>
      <c r="P171" s="7">
        <v>0.23392584893979951</v>
      </c>
      <c r="Q171" s="157">
        <v>2</v>
      </c>
      <c r="R171" s="7" t="e">
        <v>#N/A</v>
      </c>
      <c r="S171" s="7"/>
      <c r="T171" s="7"/>
      <c r="X171">
        <f t="array" ref="X171">IF(ISERROR(C171),"",SUM(IF(ISNUMBER(C$9:C$200),IF(C$9:C$200&gt;C171,1,0),0)))</f>
        <v>188</v>
      </c>
      <c r="Y171">
        <f t="array" ref="Y171">IF(ISERROR(D171),"",SUM(IF(ISNUMBER(D$9:D$200),IF(D$9:D$200&gt;D171,1,0),0)))</f>
        <v>178</v>
      </c>
      <c r="Z171">
        <f t="array" ref="Z171">IF(ISERROR(E171),"",SUM(IF(ISNUMBER(E$9:E$200),IF(E$9:E$200&gt;E171,1,0),0)))</f>
        <v>150</v>
      </c>
      <c r="AA171">
        <f t="array" ref="AA171">IF(ISERROR(F171),"",SUM(IF(ISNUMBER(F$9:F$200),IF(F$9:F$200&gt;F171,1,0),0)))</f>
        <v>132</v>
      </c>
      <c r="AB171">
        <f t="array" ref="AB171">IF(ISERROR(G171),"",SUM(IF(ISNUMBER(G$9:G$200),IF(G$9:G$200&gt;G171,1,0),0)))</f>
        <v>118</v>
      </c>
      <c r="AC171">
        <f t="array" ref="AC171">IF(ISERROR(H171),"",SUM(IF(ISNUMBER(H$9:H$200),IF(H$9:H$200&gt;H171,1,0),0)))</f>
        <v>127</v>
      </c>
      <c r="AD171">
        <f t="array" ref="AD171">IF(ISERROR(I171),"",SUM(IF(ISNUMBER(I$9:I$200),IF(I$9:I$200&gt;I171,1,0),0)))</f>
        <v>124</v>
      </c>
      <c r="AE171">
        <f t="array" ref="AE171">IF(ISERROR(J171),"",SUM(IF(ISNUMBER(J$9:J$200),IF(J$9:J$200&gt;J171,1,0),0)))</f>
        <v>63</v>
      </c>
      <c r="AF171">
        <f t="array" ref="AF171">IF(ISERROR(K171),"",SUM(IF(ISNUMBER(K$9:K$200),IF(K$9:K$200&gt;K171,1,0),0)))</f>
        <v>120</v>
      </c>
      <c r="AG171" t="str">
        <f t="array" ref="AG171">IF(ISERROR(L171),"",SUM(IF(ISNUMBER(L$9:L$200),IF(L$9:L$200&gt;L171,1,0),0)))</f>
        <v/>
      </c>
      <c r="AH171">
        <f t="array" ref="AH171">IF(ISERROR(M171),"",SUM(IF(ISNUMBER(M$9:M$200),IF(M$9:M$200&gt;M171,1,0),0)))</f>
        <v>140</v>
      </c>
      <c r="AI171">
        <f t="array" ref="AI171">IF(ISERROR(N171),"",SUM(IF(ISNUMBER(N$9:N$200),IF(N$9:N$200&gt;N171,1,0),0)))</f>
        <v>142</v>
      </c>
      <c r="AJ171">
        <f t="array" ref="AJ171">IF(ISERROR(O171),"",SUM(IF(ISNUMBER(O$9:O$200),IF(O$9:O$200&gt;O171,1,0),0)))</f>
        <v>176</v>
      </c>
      <c r="AK171">
        <f t="array" ref="AK171">IF(ISERROR(P171),"",SUM(IF(ISNUMBER(P$9:P$200),IF(P$9:P$200&gt;P171,1,0),0)))</f>
        <v>180</v>
      </c>
      <c r="AQ171" s="7" t="e">
        <f>R171</f>
        <v>#N/A</v>
      </c>
      <c r="AR171" s="7">
        <v>0.51009587612052154</v>
      </c>
    </row>
    <row r="172" spans="1:44">
      <c r="A172" s="10" t="s">
        <v>363</v>
      </c>
      <c r="B172" s="13" t="s">
        <v>362</v>
      </c>
      <c r="C172" s="7">
        <v>0.53586320007975641</v>
      </c>
      <c r="D172" s="7">
        <v>0.58305297444343174</v>
      </c>
      <c r="E172" s="7">
        <v>1</v>
      </c>
      <c r="F172" s="7">
        <v>0.17596300000000001</v>
      </c>
      <c r="G172" s="7">
        <v>0.41</v>
      </c>
      <c r="H172">
        <v>0.3</v>
      </c>
      <c r="I172">
        <v>0.66900000000000004</v>
      </c>
      <c r="J172">
        <v>0.77800000000000002</v>
      </c>
      <c r="K172">
        <v>0.15</v>
      </c>
      <c r="L172" s="7">
        <v>0.84499999999999997</v>
      </c>
      <c r="M172" s="7">
        <v>0.67799999999999994</v>
      </c>
      <c r="N172" s="7">
        <v>0.66400000000000003</v>
      </c>
      <c r="O172" s="7">
        <v>0.43434046400683479</v>
      </c>
      <c r="P172" s="7">
        <v>0.47501545527296785</v>
      </c>
      <c r="Q172" s="157">
        <v>3</v>
      </c>
      <c r="R172" s="7">
        <v>0.52103140938029913</v>
      </c>
      <c r="S172" s="7"/>
      <c r="T172" s="7"/>
      <c r="X172">
        <f t="array" ref="X172">IF(ISERROR(C172),"",SUM(IF(ISNUMBER(C$9:C$200),IF(C$9:C$200&gt;C172,1,0),0)))</f>
        <v>88</v>
      </c>
      <c r="Y172">
        <f t="array" ref="Y172">IF(ISERROR(D172),"",SUM(IF(ISNUMBER(D$9:D$200),IF(D$9:D$200&gt;D172,1,0),0)))</f>
        <v>71</v>
      </c>
      <c r="Z172">
        <f t="array" ref="Z172">IF(ISERROR(E172),"",SUM(IF(ISNUMBER(E$9:E$200),IF(E$9:E$200&gt;E172,1,0),0)))</f>
        <v>0</v>
      </c>
      <c r="AA172">
        <f t="array" ref="AA172">IF(ISERROR(F172),"",SUM(IF(ISNUMBER(F$9:F$200),IF(F$9:F$200&gt;F172,1,0),0)))</f>
        <v>110</v>
      </c>
      <c r="AB172">
        <f t="array" ref="AB172">IF(ISERROR(G172),"",SUM(IF(ISNUMBER(G$9:G$200),IF(G$9:G$200&gt;G172,1,0),0)))</f>
        <v>124</v>
      </c>
      <c r="AC172">
        <f t="array" ref="AC172">IF(ISERROR(H172),"",SUM(IF(ISNUMBER(H$9:H$200),IF(H$9:H$200&gt;H172,1,0),0)))</f>
        <v>106</v>
      </c>
      <c r="AD172">
        <f t="array" ref="AD172">IF(ISERROR(I172),"",SUM(IF(ISNUMBER(I$9:I$200),IF(I$9:I$200&gt;I172,1,0),0)))</f>
        <v>104</v>
      </c>
      <c r="AE172">
        <f t="array" ref="AE172">IF(ISERROR(J172),"",SUM(IF(ISNUMBER(J$9:J$200),IF(J$9:J$200&gt;J172,1,0),0)))</f>
        <v>45</v>
      </c>
      <c r="AF172">
        <f t="array" ref="AF172">IF(ISERROR(K172),"",SUM(IF(ISNUMBER(K$9:K$200),IF(K$9:K$200&gt;K172,1,0),0)))</f>
        <v>128</v>
      </c>
      <c r="AG172">
        <f t="array" ref="AG172">IF(ISERROR(L172),"",SUM(IF(ISNUMBER(L$9:L$200),IF(L$9:L$200&gt;L172,1,0),0)))</f>
        <v>18</v>
      </c>
      <c r="AH172">
        <f t="array" ref="AH172">IF(ISERROR(M172),"",SUM(IF(ISNUMBER(M$9:M$200),IF(M$9:M$200&gt;M172,1,0),0)))</f>
        <v>102</v>
      </c>
      <c r="AI172">
        <f t="array" ref="AI172">IF(ISERROR(N172),"",SUM(IF(ISNUMBER(N$9:N$200),IF(N$9:N$200&gt;N172,1,0),0)))</f>
        <v>106</v>
      </c>
      <c r="AJ172">
        <f t="array" ref="AJ172">IF(ISERROR(O172),"",SUM(IF(ISNUMBER(O$9:O$200),IF(O$9:O$200&gt;O172,1,0),0)))</f>
        <v>97</v>
      </c>
      <c r="AK172">
        <f t="array" ref="AK172">IF(ISERROR(P172),"",SUM(IF(ISNUMBER(P$9:P$200),IF(P$9:P$200&gt;P172,1,0),0)))</f>
        <v>87</v>
      </c>
      <c r="AQ172" s="7">
        <f>R172</f>
        <v>0.52103140938029913</v>
      </c>
      <c r="AR172" s="7">
        <v>0.32033764854394103</v>
      </c>
    </row>
    <row r="173" spans="1:44">
      <c r="A173" s="10" t="s">
        <v>365</v>
      </c>
      <c r="B173" s="13" t="s">
        <v>364</v>
      </c>
      <c r="C173" s="7">
        <v>0.50477089139762399</v>
      </c>
      <c r="D173" s="7">
        <v>0.25515950028977424</v>
      </c>
      <c r="E173" s="7">
        <v>0.62128062411375728</v>
      </c>
      <c r="F173" s="7">
        <v>6.7687765602216135E-2</v>
      </c>
      <c r="G173" s="7">
        <v>0.67200000000000004</v>
      </c>
      <c r="H173">
        <v>0.4</v>
      </c>
      <c r="I173">
        <v>0.63100000000000001</v>
      </c>
      <c r="J173">
        <v>0.55500000000000005</v>
      </c>
      <c r="K173">
        <v>0.55000000000000004</v>
      </c>
      <c r="L173" s="7">
        <v>0.68400000000000005</v>
      </c>
      <c r="M173" s="7">
        <v>0.68799999999999994</v>
      </c>
      <c r="N173" s="7">
        <v>0.74900000000000011</v>
      </c>
      <c r="O173" s="7">
        <v>0.44682525202443008</v>
      </c>
      <c r="P173" s="7">
        <v>0.37466009238422415</v>
      </c>
      <c r="Q173" s="157">
        <v>2</v>
      </c>
      <c r="R173" s="7">
        <v>0.4725638813755148</v>
      </c>
      <c r="S173" s="7"/>
      <c r="T173" s="7"/>
      <c r="X173">
        <f t="array" ref="X173">IF(ISERROR(C173),"",SUM(IF(ISNUMBER(C$9:C$200),IF(C$9:C$200&gt;C173,1,0),0)))</f>
        <v>99</v>
      </c>
      <c r="Y173">
        <f t="array" ref="Y173">IF(ISERROR(D173),"",SUM(IF(ISNUMBER(D$9:D$200),IF(D$9:D$200&gt;D173,1,0),0)))</f>
        <v>164</v>
      </c>
      <c r="Z173">
        <f t="array" ref="Z173">IF(ISERROR(E173),"",SUM(IF(ISNUMBER(E$9:E$200),IF(E$9:E$200&gt;E173,1,0),0)))</f>
        <v>130</v>
      </c>
      <c r="AA173">
        <f t="array" ref="AA173">IF(ISERROR(F173),"",SUM(IF(ISNUMBER(F$9:F$200),IF(F$9:F$200&gt;F173,1,0),0)))</f>
        <v>146</v>
      </c>
      <c r="AB173">
        <f t="array" ref="AB173">IF(ISERROR(G173),"",SUM(IF(ISNUMBER(G$9:G$200),IF(G$9:G$200&gt;G173,1,0),0)))</f>
        <v>69</v>
      </c>
      <c r="AC173">
        <f t="array" ref="AC173">IF(ISERROR(H173),"",SUM(IF(ISNUMBER(H$9:H$200),IF(H$9:H$200&gt;H173,1,0),0)))</f>
        <v>81</v>
      </c>
      <c r="AD173">
        <f t="array" ref="AD173">IF(ISERROR(I173),"",SUM(IF(ISNUMBER(I$9:I$200),IF(I$9:I$200&gt;I173,1,0),0)))</f>
        <v>117</v>
      </c>
      <c r="AE173">
        <f t="array" ref="AE173">IF(ISERROR(J173),"",SUM(IF(ISNUMBER(J$9:J$200),IF(J$9:J$200&gt;J173,1,0),0)))</f>
        <v>95</v>
      </c>
      <c r="AF173">
        <f t="array" ref="AF173">IF(ISERROR(K173),"",SUM(IF(ISNUMBER(K$9:K$200),IF(K$9:K$200&gt;K173,1,0),0)))</f>
        <v>56</v>
      </c>
      <c r="AG173">
        <f t="array" ref="AG173">IF(ISERROR(L173),"",SUM(IF(ISNUMBER(L$9:L$200),IF(L$9:L$200&gt;L173,1,0),0)))</f>
        <v>53</v>
      </c>
      <c r="AH173">
        <f t="array" ref="AH173">IF(ISERROR(M173),"",SUM(IF(ISNUMBER(M$9:M$200),IF(M$9:M$200&gt;M173,1,0),0)))</f>
        <v>98</v>
      </c>
      <c r="AI173">
        <f t="array" ref="AI173">IF(ISERROR(N173),"",SUM(IF(ISNUMBER(N$9:N$200),IF(N$9:N$200&gt;N173,1,0),0)))</f>
        <v>73</v>
      </c>
      <c r="AJ173">
        <f t="array" ref="AJ173">IF(ISERROR(O173),"",SUM(IF(ISNUMBER(O$9:O$200),IF(O$9:O$200&gt;O173,1,0),0)))</f>
        <v>92</v>
      </c>
      <c r="AK173">
        <f t="array" ref="AK173">IF(ISERROR(P173),"",SUM(IF(ISNUMBER(P$9:P$200),IF(P$9:P$200&gt;P173,1,0),0)))</f>
        <v>124</v>
      </c>
      <c r="AQ173" s="7">
        <f>R173</f>
        <v>0.4725638813755148</v>
      </c>
      <c r="AR173" s="7">
        <v>0.4520030000073853</v>
      </c>
    </row>
    <row r="174" spans="1:44">
      <c r="A174" s="10" t="s">
        <v>367</v>
      </c>
      <c r="B174" s="13" t="s">
        <v>366</v>
      </c>
      <c r="C174" s="7">
        <v>0.72226068678107636</v>
      </c>
      <c r="D174" s="7">
        <v>0.81424470772393176</v>
      </c>
      <c r="E174" s="7">
        <v>1</v>
      </c>
      <c r="F174" s="7">
        <v>1</v>
      </c>
      <c r="G174" s="7">
        <v>0.95499999999999996</v>
      </c>
      <c r="H174">
        <v>0.8</v>
      </c>
      <c r="I174">
        <v>0.36700000000000005</v>
      </c>
      <c r="J174">
        <v>0.17300000000000001</v>
      </c>
      <c r="K174">
        <v>0.85</v>
      </c>
      <c r="L174" s="7">
        <v>0.54899999999999993</v>
      </c>
      <c r="M174" s="7">
        <v>0.79500000000000004</v>
      </c>
      <c r="N174" s="7">
        <v>0.875</v>
      </c>
      <c r="O174" s="7">
        <v>0.94146378501850836</v>
      </c>
      <c r="P174" s="7">
        <v>0.88157493314474922</v>
      </c>
      <c r="Q174" s="157">
        <v>5</v>
      </c>
      <c r="R174" s="7">
        <v>0.78834091126682648</v>
      </c>
      <c r="S174" s="7"/>
      <c r="T174" s="7"/>
      <c r="X174">
        <f t="array" ref="X174">IF(ISERROR(C174),"",SUM(IF(ISNUMBER(C$9:C$200),IF(C$9:C$200&gt;C174,1,0),0)))</f>
        <v>20</v>
      </c>
      <c r="Y174">
        <f t="array" ref="Y174">IF(ISERROR(D174),"",SUM(IF(ISNUMBER(D$9:D$200),IF(D$9:D$200&gt;D174,1,0),0)))</f>
        <v>3</v>
      </c>
      <c r="Z174">
        <f t="array" ref="Z174">IF(ISERROR(E174),"",SUM(IF(ISNUMBER(E$9:E$200),IF(E$9:E$200&gt;E174,1,0),0)))</f>
        <v>0</v>
      </c>
      <c r="AA174">
        <f t="array" ref="AA174">IF(ISERROR(F174),"",SUM(IF(ISNUMBER(F$9:F$200),IF(F$9:F$200&gt;F174,1,0),0)))</f>
        <v>0</v>
      </c>
      <c r="AB174">
        <f t="array" ref="AB174">IF(ISERROR(G174),"",SUM(IF(ISNUMBER(G$9:G$200),IF(G$9:G$200&gt;G174,1,0),0)))</f>
        <v>4</v>
      </c>
      <c r="AC174">
        <f t="array" ref="AC174">IF(ISERROR(H174),"",SUM(IF(ISNUMBER(H$9:H$200),IF(H$9:H$200&gt;H174,1,0),0)))</f>
        <v>2</v>
      </c>
      <c r="AD174">
        <f t="array" ref="AD174">IF(ISERROR(I174),"",SUM(IF(ISNUMBER(I$9:I$200),IF(I$9:I$200&gt;I174,1,0),0)))</f>
        <v>140</v>
      </c>
      <c r="AE174">
        <f t="array" ref="AE174">IF(ISERROR(J174),"",SUM(IF(ISNUMBER(J$9:J$200),IF(J$9:J$200&gt;J174,1,0),0)))</f>
        <v>135</v>
      </c>
      <c r="AF174">
        <f t="array" ref="AF174">IF(ISERROR(K174),"",SUM(IF(ISNUMBER(K$9:K$200),IF(K$9:K$200&gt;K174,1,0),0)))</f>
        <v>5</v>
      </c>
      <c r="AG174">
        <f t="array" ref="AG174">IF(ISERROR(L174),"",SUM(IF(ISNUMBER(L$9:L$200),IF(L$9:L$200&gt;L174,1,0),0)))</f>
        <v>99</v>
      </c>
      <c r="AH174">
        <f t="array" ref="AH174">IF(ISERROR(M174),"",SUM(IF(ISNUMBER(M$9:M$200),IF(M$9:M$200&gt;M174,1,0),0)))</f>
        <v>13</v>
      </c>
      <c r="AI174">
        <f t="array" ref="AI174">IF(ISERROR(N174),"",SUM(IF(ISNUMBER(N$9:N$200),IF(N$9:N$200&gt;N174,1,0),0)))</f>
        <v>10</v>
      </c>
      <c r="AJ174">
        <f t="array" ref="AJ174">IF(ISERROR(O174),"",SUM(IF(ISNUMBER(O$9:O$200),IF(O$9:O$200&gt;O174,1,0),0)))</f>
        <v>3</v>
      </c>
      <c r="AK174">
        <f t="array" ref="AK174">IF(ISERROR(P174),"",SUM(IF(ISNUMBER(P$9:P$200),IF(P$9:P$200&gt;P174,1,0),0)))</f>
        <v>1</v>
      </c>
      <c r="AQ174" s="7">
        <f>R174</f>
        <v>0.78834091126682648</v>
      </c>
      <c r="AR174" s="7">
        <v>0.22630453996065569</v>
      </c>
    </row>
    <row r="175" spans="1:44">
      <c r="A175" s="10" t="s">
        <v>369</v>
      </c>
      <c r="B175" s="13" t="s">
        <v>368</v>
      </c>
      <c r="C175" s="7">
        <v>0.74515695351226929</v>
      </c>
      <c r="D175" s="7">
        <v>0.81505781626778973</v>
      </c>
      <c r="E175" s="7">
        <v>1</v>
      </c>
      <c r="F175" s="7">
        <v>0.73390526794050304</v>
      </c>
      <c r="G175" s="7">
        <v>0.81200000000000006</v>
      </c>
      <c r="H175">
        <v>0.8</v>
      </c>
      <c r="I175">
        <v>0.68200000000000005</v>
      </c>
      <c r="J175">
        <v>0.68900000000000006</v>
      </c>
      <c r="K175">
        <v>0.8</v>
      </c>
      <c r="L175" s="7">
        <v>0.81799999999999995</v>
      </c>
      <c r="M175" s="7">
        <v>0.81299999999999994</v>
      </c>
      <c r="N175" s="7">
        <v>0.9</v>
      </c>
      <c r="O175" s="7">
        <v>0.89812436139724094</v>
      </c>
      <c r="P175" s="7">
        <v>0.84663473713814952</v>
      </c>
      <c r="Q175" s="157">
        <v>5</v>
      </c>
      <c r="R175" s="7">
        <v>0.80860951362559541</v>
      </c>
      <c r="S175" s="7"/>
      <c r="T175" s="7"/>
      <c r="X175">
        <f t="array" ref="X175">IF(ISERROR(C175),"",SUM(IF(ISNUMBER(C$9:C$200),IF(C$9:C$200&gt;C175,1,0),0)))</f>
        <v>13</v>
      </c>
      <c r="Y175">
        <f t="array" ref="Y175">IF(ISERROR(D175),"",SUM(IF(ISNUMBER(D$9:D$200),IF(D$9:D$200&gt;D175,1,0),0)))</f>
        <v>2</v>
      </c>
      <c r="Z175">
        <f t="array" ref="Z175">IF(ISERROR(E175),"",SUM(IF(ISNUMBER(E$9:E$200),IF(E$9:E$200&gt;E175,1,0),0)))</f>
        <v>0</v>
      </c>
      <c r="AA175">
        <f t="array" ref="AA175">IF(ISERROR(F175),"",SUM(IF(ISNUMBER(F$9:F$200),IF(F$9:F$200&gt;F175,1,0),0)))</f>
        <v>45</v>
      </c>
      <c r="AB175">
        <f t="array" ref="AB175">IF(ISERROR(G175),"",SUM(IF(ISNUMBER(G$9:G$200),IF(G$9:G$200&gt;G175,1,0),0)))</f>
        <v>28</v>
      </c>
      <c r="AC175">
        <f t="array" ref="AC175">IF(ISERROR(H175),"",SUM(IF(ISNUMBER(H$9:H$200),IF(H$9:H$200&gt;H175,1,0),0)))</f>
        <v>2</v>
      </c>
      <c r="AD175">
        <f t="array" ref="AD175">IF(ISERROR(I175),"",SUM(IF(ISNUMBER(I$9:I$200),IF(I$9:I$200&gt;I175,1,0),0)))</f>
        <v>98</v>
      </c>
      <c r="AE175">
        <f t="array" ref="AE175">IF(ISERROR(J175),"",SUM(IF(ISNUMBER(J$9:J$200),IF(J$9:J$200&gt;J175,1,0),0)))</f>
        <v>67</v>
      </c>
      <c r="AF175">
        <f t="array" ref="AF175">IF(ISERROR(K175),"",SUM(IF(ISNUMBER(K$9:K$200),IF(K$9:K$200&gt;K175,1,0),0)))</f>
        <v>9</v>
      </c>
      <c r="AG175">
        <f t="array" ref="AG175">IF(ISERROR(L175),"",SUM(IF(ISNUMBER(L$9:L$200),IF(L$9:L$200&gt;L175,1,0),0)))</f>
        <v>26</v>
      </c>
      <c r="AH175">
        <f t="array" ref="AH175">IF(ISERROR(M175),"",SUM(IF(ISNUMBER(M$9:M$200),IF(M$9:M$200&gt;M175,1,0),0)))</f>
        <v>5</v>
      </c>
      <c r="AI175">
        <f t="array" ref="AI175">IF(ISERROR(N175),"",SUM(IF(ISNUMBER(N$9:N$200),IF(N$9:N$200&gt;N175,1,0),0)))</f>
        <v>0</v>
      </c>
      <c r="AJ175">
        <f t="array" ref="AJ175">IF(ISERROR(O175),"",SUM(IF(ISNUMBER(O$9:O$200),IF(O$9:O$200&gt;O175,1,0),0)))</f>
        <v>9</v>
      </c>
      <c r="AK175">
        <f t="array" ref="AK175">IF(ISERROR(P175),"",SUM(IF(ISNUMBER(P$9:P$200),IF(P$9:P$200&gt;P175,1,0),0)))</f>
        <v>9</v>
      </c>
      <c r="AQ175" s="7">
        <f>R175</f>
        <v>0.80860951362559541</v>
      </c>
      <c r="AR175" s="7">
        <v>0.17373748168474992</v>
      </c>
    </row>
    <row r="176" spans="1:44">
      <c r="A176" s="10" t="s">
        <v>440</v>
      </c>
      <c r="B176" s="13" t="s">
        <v>370</v>
      </c>
      <c r="C176" s="7">
        <v>0.36199986675890961</v>
      </c>
      <c r="D176" s="7">
        <v>0.17023051869917979</v>
      </c>
      <c r="E176" s="7">
        <v>0.51593601352335794</v>
      </c>
      <c r="F176" s="7">
        <v>0.21103642857142857</v>
      </c>
      <c r="G176" s="7" t="e">
        <v>#N/A</v>
      </c>
      <c r="H176" t="e">
        <v>#N/A</v>
      </c>
      <c r="I176" t="e">
        <v>#N/A</v>
      </c>
      <c r="J176" t="e">
        <v>#N/A</v>
      </c>
      <c r="K176" t="e">
        <v>#N/A</v>
      </c>
      <c r="L176" s="7" t="e">
        <v>#N/A</v>
      </c>
      <c r="M176" s="7" t="e">
        <v>#N/A</v>
      </c>
      <c r="N176" s="7" t="e">
        <v>#N/A</v>
      </c>
      <c r="O176" s="7">
        <v>0.31036777218321565</v>
      </c>
      <c r="P176" s="7">
        <v>0.4075934541755924</v>
      </c>
      <c r="Q176" s="157">
        <v>2</v>
      </c>
      <c r="R176" s="7" t="e">
        <v>#N/A</v>
      </c>
      <c r="S176" s="7"/>
      <c r="T176" s="7"/>
      <c r="X176">
        <f t="array" ref="X176">IF(ISERROR(C176),"",SUM(IF(ISNUMBER(C$9:C$200),IF(C$9:C$200&gt;C176,1,0),0)))</f>
        <v>144</v>
      </c>
      <c r="Y176">
        <f t="array" ref="Y176">IF(ISERROR(D176),"",SUM(IF(ISNUMBER(D$9:D$200),IF(D$9:D$200&gt;D176,1,0),0)))</f>
        <v>179</v>
      </c>
      <c r="Z176">
        <f t="array" ref="Z176">IF(ISERROR(E176),"",SUM(IF(ISNUMBER(E$9:E$200),IF(E$9:E$200&gt;E176,1,0),0)))</f>
        <v>139</v>
      </c>
      <c r="AA176">
        <f t="array" ref="AA176">IF(ISERROR(F176),"",SUM(IF(ISNUMBER(F$9:F$200),IF(F$9:F$200&gt;F176,1,0),0)))</f>
        <v>104</v>
      </c>
      <c r="AB176" t="str">
        <f t="array" ref="AB176">IF(ISERROR(G176),"",SUM(IF(ISNUMBER(G$9:G$200),IF(G$9:G$200&gt;G176,1,0),0)))</f>
        <v/>
      </c>
      <c r="AC176" t="str">
        <f t="array" ref="AC176">IF(ISERROR(H176),"",SUM(IF(ISNUMBER(H$9:H$200),IF(H$9:H$200&gt;H176,1,0),0)))</f>
        <v/>
      </c>
      <c r="AD176" t="str">
        <f t="array" ref="AD176">IF(ISERROR(I176),"",SUM(IF(ISNUMBER(I$9:I$200),IF(I$9:I$200&gt;I176,1,0),0)))</f>
        <v/>
      </c>
      <c r="AE176" t="str">
        <f t="array" ref="AE176">IF(ISERROR(J176),"",SUM(IF(ISNUMBER(J$9:J$200),IF(J$9:J$200&gt;J176,1,0),0)))</f>
        <v/>
      </c>
      <c r="AF176" t="str">
        <f t="array" ref="AF176">IF(ISERROR(K176),"",SUM(IF(ISNUMBER(K$9:K$200),IF(K$9:K$200&gt;K176,1,0),0)))</f>
        <v/>
      </c>
      <c r="AG176" t="str">
        <f t="array" ref="AG176">IF(ISERROR(L176),"",SUM(IF(ISNUMBER(L$9:L$200),IF(L$9:L$200&gt;L176,1,0),0)))</f>
        <v/>
      </c>
      <c r="AH176" t="str">
        <f t="array" ref="AH176">IF(ISERROR(M176),"",SUM(IF(ISNUMBER(M$9:M$200),IF(M$9:M$200&gt;M176,1,0),0)))</f>
        <v/>
      </c>
      <c r="AI176" t="str">
        <f t="array" ref="AI176">IF(ISERROR(N176),"",SUM(IF(ISNUMBER(N$9:N$200),IF(N$9:N$200&gt;N176,1,0),0)))</f>
        <v/>
      </c>
      <c r="AJ176">
        <f t="array" ref="AJ176">IF(ISERROR(O176),"",SUM(IF(ISNUMBER(O$9:O$200),IF(O$9:O$200&gt;O176,1,0),0)))</f>
        <v>153</v>
      </c>
      <c r="AK176">
        <f t="array" ref="AK176">IF(ISERROR(P176),"",SUM(IF(ISNUMBER(P$9:P$200),IF(P$9:P$200&gt;P176,1,0),0)))</f>
        <v>113</v>
      </c>
      <c r="AQ176" s="7" t="e">
        <f>R176</f>
        <v>#N/A</v>
      </c>
      <c r="AR176" s="7">
        <v>0.27698014478873156</v>
      </c>
    </row>
    <row r="177" spans="1:44">
      <c r="A177" s="10" t="s">
        <v>373</v>
      </c>
      <c r="B177" s="13" t="s">
        <v>372</v>
      </c>
      <c r="C177" s="7">
        <v>0.29762519151510702</v>
      </c>
      <c r="D177" s="7">
        <v>0.23234627951473669</v>
      </c>
      <c r="E177" s="7">
        <v>0.79095404271007475</v>
      </c>
      <c r="F177" s="7">
        <v>0.28501305422263962</v>
      </c>
      <c r="G177" s="7">
        <v>0.57399999999999995</v>
      </c>
      <c r="H177">
        <v>0.4</v>
      </c>
      <c r="I177">
        <v>0.88900000000000001</v>
      </c>
      <c r="J177">
        <v>0.78</v>
      </c>
      <c r="K177">
        <v>0.25</v>
      </c>
      <c r="L177" s="7">
        <v>0.54400000000000004</v>
      </c>
      <c r="M177" s="7">
        <v>0.58399999999999996</v>
      </c>
      <c r="N177" s="7">
        <v>0.82499999999999996</v>
      </c>
      <c r="O177" s="7">
        <v>0.28084553865289491</v>
      </c>
      <c r="P177" s="7">
        <v>0.25914496093437583</v>
      </c>
      <c r="Q177" s="157">
        <v>1</v>
      </c>
      <c r="R177" s="7">
        <v>0.44788940461947918</v>
      </c>
      <c r="S177" s="7"/>
      <c r="T177" s="7"/>
      <c r="X177">
        <f t="array" ref="X177">IF(ISERROR(C177),"",SUM(IF(ISNUMBER(C$9:C$200),IF(C$9:C$200&gt;C177,1,0),0)))</f>
        <v>158</v>
      </c>
      <c r="Y177">
        <f t="array" ref="Y177">IF(ISERROR(D177),"",SUM(IF(ISNUMBER(D$9:D$200),IF(D$9:D$200&gt;D177,1,0),0)))</f>
        <v>169</v>
      </c>
      <c r="Z177">
        <f t="array" ref="Z177">IF(ISERROR(E177),"",SUM(IF(ISNUMBER(E$9:E$200),IF(E$9:E$200&gt;E177,1,0),0)))</f>
        <v>109</v>
      </c>
      <c r="AA177">
        <f t="array" ref="AA177">IF(ISERROR(F177),"",SUM(IF(ISNUMBER(F$9:F$200),IF(F$9:F$200&gt;F177,1,0),0)))</f>
        <v>91</v>
      </c>
      <c r="AB177">
        <f t="array" ref="AB177">IF(ISERROR(G177),"",SUM(IF(ISNUMBER(G$9:G$200),IF(G$9:G$200&gt;G177,1,0),0)))</f>
        <v>101</v>
      </c>
      <c r="AC177">
        <f t="array" ref="AC177">IF(ISERROR(H177),"",SUM(IF(ISNUMBER(H$9:H$200),IF(H$9:H$200&gt;H177,1,0),0)))</f>
        <v>81</v>
      </c>
      <c r="AD177">
        <f t="array" ref="AD177">IF(ISERROR(I177),"",SUM(IF(ISNUMBER(I$9:I$200),IF(I$9:I$200&gt;I177,1,0),0)))</f>
        <v>19</v>
      </c>
      <c r="AE177">
        <f t="array" ref="AE177">IF(ISERROR(J177),"",SUM(IF(ISNUMBER(J$9:J$200),IF(J$9:J$200&gt;J177,1,0),0)))</f>
        <v>44</v>
      </c>
      <c r="AF177">
        <f t="array" ref="AF177">IF(ISERROR(K177),"",SUM(IF(ISNUMBER(K$9:K$200),IF(K$9:K$200&gt;K177,1,0),0)))</f>
        <v>112</v>
      </c>
      <c r="AG177">
        <f t="array" ref="AG177">IF(ISERROR(L177),"",SUM(IF(ISNUMBER(L$9:L$200),IF(L$9:L$200&gt;L177,1,0),0)))</f>
        <v>101</v>
      </c>
      <c r="AH177">
        <f t="array" ref="AH177">IF(ISERROR(M177),"",SUM(IF(ISNUMBER(M$9:M$200),IF(M$9:M$200&gt;M177,1,0),0)))</f>
        <v>135</v>
      </c>
      <c r="AI177">
        <f t="array" ref="AI177">IF(ISERROR(N177),"",SUM(IF(ISNUMBER(N$9:N$200),IF(N$9:N$200&gt;N177,1,0),0)))</f>
        <v>47</v>
      </c>
      <c r="AJ177">
        <f t="array" ref="AJ177">IF(ISERROR(O177),"",SUM(IF(ISNUMBER(O$9:O$200),IF(O$9:O$200&gt;O177,1,0),0)))</f>
        <v>163</v>
      </c>
      <c r="AK177">
        <f t="array" ref="AK177">IF(ISERROR(P177),"",SUM(IF(ISNUMBER(P$9:P$200),IF(P$9:P$200&gt;P177,1,0),0)))</f>
        <v>167</v>
      </c>
      <c r="AQ177" s="7">
        <f>R177</f>
        <v>0.44788940461947918</v>
      </c>
      <c r="AR177" s="7">
        <v>0.3838413626106067</v>
      </c>
    </row>
    <row r="178" spans="1:44">
      <c r="A178" s="10" t="s">
        <v>441</v>
      </c>
      <c r="B178" s="13" t="s">
        <v>374</v>
      </c>
      <c r="C178" s="7">
        <v>0.51674899782458728</v>
      </c>
      <c r="D178" s="7">
        <v>0.47153313811489311</v>
      </c>
      <c r="E178" s="7">
        <v>0.44821835287787559</v>
      </c>
      <c r="F178" s="7">
        <v>2.2748785668060718E-2</v>
      </c>
      <c r="G178" s="7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s="7" t="e">
        <v>#N/A</v>
      </c>
      <c r="M178" s="7" t="e">
        <v>#N/A</v>
      </c>
      <c r="N178" s="7" t="e">
        <v>#N/A</v>
      </c>
      <c r="O178" s="7">
        <v>0.41714814318243193</v>
      </c>
      <c r="P178" s="7">
        <v>0.41312728127243331</v>
      </c>
      <c r="Q178" s="157">
        <v>1</v>
      </c>
      <c r="R178" s="7" t="e">
        <v>#N/A</v>
      </c>
      <c r="S178" s="7"/>
      <c r="T178" s="7"/>
      <c r="X178">
        <f t="array" ref="X178">IF(ISERROR(C178),"",SUM(IF(ISNUMBER(C$9:C$200),IF(C$9:C$200&gt;C178,1,0),0)))</f>
        <v>94</v>
      </c>
      <c r="Y178">
        <f t="array" ref="Y178">IF(ISERROR(D178),"",SUM(IF(ISNUMBER(D$9:D$200),IF(D$9:D$200&gt;D178,1,0),0)))</f>
        <v>102</v>
      </c>
      <c r="Z178">
        <f t="array" ref="Z178">IF(ISERROR(E178),"",SUM(IF(ISNUMBER(E$9:E$200),IF(E$9:E$200&gt;E178,1,0),0)))</f>
        <v>145</v>
      </c>
      <c r="AA178">
        <f t="array" ref="AA178">IF(ISERROR(F178),"",SUM(IF(ISNUMBER(F$9:F$200),IF(F$9:F$200&gt;F178,1,0),0)))</f>
        <v>170</v>
      </c>
      <c r="AB178" t="str">
        <f t="array" ref="AB178">IF(ISERROR(G178),"",SUM(IF(ISNUMBER(G$9:G$200),IF(G$9:G$200&gt;G178,1,0),0)))</f>
        <v/>
      </c>
      <c r="AC178" t="str">
        <f t="array" ref="AC178">IF(ISERROR(H178),"",SUM(IF(ISNUMBER(H$9:H$200),IF(H$9:H$200&gt;H178,1,0),0)))</f>
        <v/>
      </c>
      <c r="AD178" t="str">
        <f t="array" ref="AD178">IF(ISERROR(I178),"",SUM(IF(ISNUMBER(I$9:I$200),IF(I$9:I$200&gt;I178,1,0),0)))</f>
        <v/>
      </c>
      <c r="AE178" t="str">
        <f t="array" ref="AE178">IF(ISERROR(J178),"",SUM(IF(ISNUMBER(J$9:J$200),IF(J$9:J$200&gt;J178,1,0),0)))</f>
        <v/>
      </c>
      <c r="AF178" t="str">
        <f t="array" ref="AF178">IF(ISERROR(K178),"",SUM(IF(ISNUMBER(K$9:K$200),IF(K$9:K$200&gt;K178,1,0),0)))</f>
        <v/>
      </c>
      <c r="AG178" t="str">
        <f t="array" ref="AG178">IF(ISERROR(L178),"",SUM(IF(ISNUMBER(L$9:L$200),IF(L$9:L$200&gt;L178,1,0),0)))</f>
        <v/>
      </c>
      <c r="AH178" t="str">
        <f t="array" ref="AH178">IF(ISERROR(M178),"",SUM(IF(ISNUMBER(M$9:M$200),IF(M$9:M$200&gt;M178,1,0),0)))</f>
        <v/>
      </c>
      <c r="AI178" t="str">
        <f t="array" ref="AI178">IF(ISERROR(N178),"",SUM(IF(ISNUMBER(N$9:N$200),IF(N$9:N$200&gt;N178,1,0),0)))</f>
        <v/>
      </c>
      <c r="AJ178">
        <f t="array" ref="AJ178">IF(ISERROR(O178),"",SUM(IF(ISNUMBER(O$9:O$200),IF(O$9:O$200&gt;O178,1,0),0)))</f>
        <v>109</v>
      </c>
      <c r="AK178">
        <f t="array" ref="AK178">IF(ISERROR(P178),"",SUM(IF(ISNUMBER(P$9:P$200),IF(P$9:P$200&gt;P178,1,0),0)))</f>
        <v>109</v>
      </c>
      <c r="AQ178" s="7" t="e">
        <f>R178</f>
        <v>#N/A</v>
      </c>
      <c r="AR178" s="7">
        <v>0.50945050346644194</v>
      </c>
    </row>
    <row r="179" spans="1:44">
      <c r="A179" s="10" t="s">
        <v>377</v>
      </c>
      <c r="B179" s="13" t="s">
        <v>376</v>
      </c>
      <c r="C179" s="7">
        <v>0.27675357550861568</v>
      </c>
      <c r="D179" s="7">
        <v>0.41852787141750908</v>
      </c>
      <c r="E179" s="7">
        <v>1</v>
      </c>
      <c r="F179" s="7">
        <v>0.6435681041432898</v>
      </c>
      <c r="G179" s="7" t="e">
        <v>#N/A</v>
      </c>
      <c r="H179" t="e">
        <v>#N/A</v>
      </c>
      <c r="I179" t="e">
        <v>#N/A</v>
      </c>
      <c r="J179" t="e">
        <v>#N/A</v>
      </c>
      <c r="K179" t="e">
        <v>#N/A</v>
      </c>
      <c r="L179" s="7" t="e">
        <v>#N/A</v>
      </c>
      <c r="M179" s="7" t="e">
        <v>#N/A</v>
      </c>
      <c r="N179" s="7" t="e">
        <v>#N/A</v>
      </c>
      <c r="O179" s="7">
        <v>0.45412392369784149</v>
      </c>
      <c r="P179" s="7">
        <v>0.4735314053385265</v>
      </c>
      <c r="Q179" s="157">
        <v>2</v>
      </c>
      <c r="R179" s="7" t="e">
        <v>#N/A</v>
      </c>
      <c r="S179" s="7"/>
      <c r="T179" s="7"/>
      <c r="X179">
        <f t="array" ref="X179">IF(ISERROR(C179),"",SUM(IF(ISNUMBER(C$9:C$200),IF(C$9:C$200&gt;C179,1,0),0)))</f>
        <v>161</v>
      </c>
      <c r="Y179">
        <f t="array" ref="Y179">IF(ISERROR(D179),"",SUM(IF(ISNUMBER(D$9:D$200),IF(D$9:D$200&gt;D179,1,0),0)))</f>
        <v>119</v>
      </c>
      <c r="Z179">
        <f t="array" ref="Z179">IF(ISERROR(E179),"",SUM(IF(ISNUMBER(E$9:E$200),IF(E$9:E$200&gt;E179,1,0),0)))</f>
        <v>0</v>
      </c>
      <c r="AA179">
        <f t="array" ref="AA179">IF(ISERROR(F179),"",SUM(IF(ISNUMBER(F$9:F$200),IF(F$9:F$200&gt;F179,1,0),0)))</f>
        <v>51</v>
      </c>
      <c r="AB179" t="str">
        <f t="array" ref="AB179">IF(ISERROR(G179),"",SUM(IF(ISNUMBER(G$9:G$200),IF(G$9:G$200&gt;G179,1,0),0)))</f>
        <v/>
      </c>
      <c r="AC179" t="str">
        <f t="array" ref="AC179">IF(ISERROR(H179),"",SUM(IF(ISNUMBER(H$9:H$200),IF(H$9:H$200&gt;H179,1,0),0)))</f>
        <v/>
      </c>
      <c r="AD179" t="str">
        <f t="array" ref="AD179">IF(ISERROR(I179),"",SUM(IF(ISNUMBER(I$9:I$200),IF(I$9:I$200&gt;I179,1,0),0)))</f>
        <v/>
      </c>
      <c r="AE179" t="str">
        <f t="array" ref="AE179">IF(ISERROR(J179),"",SUM(IF(ISNUMBER(J$9:J$200),IF(J$9:J$200&gt;J179,1,0),0)))</f>
        <v/>
      </c>
      <c r="AF179" t="str">
        <f t="array" ref="AF179">IF(ISERROR(K179),"",SUM(IF(ISNUMBER(K$9:K$200),IF(K$9:K$200&gt;K179,1,0),0)))</f>
        <v/>
      </c>
      <c r="AG179" t="str">
        <f t="array" ref="AG179">IF(ISERROR(L179),"",SUM(IF(ISNUMBER(L$9:L$200),IF(L$9:L$200&gt;L179,1,0),0)))</f>
        <v/>
      </c>
      <c r="AH179" t="str">
        <f t="array" ref="AH179">IF(ISERROR(M179),"",SUM(IF(ISNUMBER(M$9:M$200),IF(M$9:M$200&gt;M179,1,0),0)))</f>
        <v/>
      </c>
      <c r="AI179" t="str">
        <f t="array" ref="AI179">IF(ISERROR(N179),"",SUM(IF(ISNUMBER(N$9:N$200),IF(N$9:N$200&gt;N179,1,0),0)))</f>
        <v/>
      </c>
      <c r="AJ179">
        <f t="array" ref="AJ179">IF(ISERROR(O179),"",SUM(IF(ISNUMBER(O$9:O$200),IF(O$9:O$200&gt;O179,1,0),0)))</f>
        <v>87</v>
      </c>
      <c r="AK179">
        <f t="array" ref="AK179">IF(ISERROR(P179),"",SUM(IF(ISNUMBER(P$9:P$200),IF(P$9:P$200&gt;P179,1,0),0)))</f>
        <v>88</v>
      </c>
      <c r="AQ179" s="7" t="e">
        <f>R179</f>
        <v>#N/A</v>
      </c>
      <c r="AR179" s="7">
        <v>0.26501563659550559</v>
      </c>
    </row>
    <row r="180" spans="1:44">
      <c r="A180" s="10" t="s">
        <v>379</v>
      </c>
      <c r="B180" s="13" t="s">
        <v>378</v>
      </c>
      <c r="C180" s="7">
        <v>0.40238421872903196</v>
      </c>
      <c r="D180" s="7">
        <v>0.51785883328526394</v>
      </c>
      <c r="E180" s="7" t="e">
        <v>#N/A</v>
      </c>
      <c r="F180" s="7" t="e">
        <v>#N/A</v>
      </c>
      <c r="G180" s="7">
        <v>0.46200000000000002</v>
      </c>
      <c r="H180">
        <v>0.2</v>
      </c>
      <c r="I180">
        <v>0.64700000000000002</v>
      </c>
      <c r="J180">
        <v>0.54100000000000004</v>
      </c>
      <c r="K180">
        <v>0.2</v>
      </c>
      <c r="L180" s="7">
        <v>0.65599999999999992</v>
      </c>
      <c r="M180" s="7">
        <v>0.72499999999999998</v>
      </c>
      <c r="N180" s="7">
        <v>0.73</v>
      </c>
      <c r="O180" s="7">
        <v>0.30483264736815308</v>
      </c>
      <c r="P180" s="7">
        <v>0.25298278043372358</v>
      </c>
      <c r="Q180" s="157">
        <v>1</v>
      </c>
      <c r="R180" s="7" t="e">
        <v>#N/A</v>
      </c>
      <c r="S180" s="7"/>
      <c r="T180" s="7"/>
      <c r="X180">
        <f t="array" ref="X180">IF(ISERROR(C180),"",SUM(IF(ISNUMBER(C$9:C$200),IF(C$9:C$200&gt;C180,1,0),0)))</f>
        <v>131</v>
      </c>
      <c r="Y180">
        <f t="array" ref="Y180">IF(ISERROR(D180),"",SUM(IF(ISNUMBER(D$9:D$200),IF(D$9:D$200&gt;D180,1,0),0)))</f>
        <v>87</v>
      </c>
      <c r="Z180" t="str">
        <f t="array" ref="Z180">IF(ISERROR(E180),"",SUM(IF(ISNUMBER(E$9:E$200),IF(E$9:E$200&gt;E180,1,0),0)))</f>
        <v/>
      </c>
      <c r="AA180" t="str">
        <f t="array" ref="AA180">IF(ISERROR(F180),"",SUM(IF(ISNUMBER(F$9:F$200),IF(F$9:F$200&gt;F180,1,0),0)))</f>
        <v/>
      </c>
      <c r="AB180">
        <f t="array" ref="AB180">IF(ISERROR(G180),"",SUM(IF(ISNUMBER(G$9:G$200),IF(G$9:G$200&gt;G180,1,0),0)))</f>
        <v>115</v>
      </c>
      <c r="AC180">
        <f t="array" ref="AC180">IF(ISERROR(H180),"",SUM(IF(ISNUMBER(H$9:H$200),IF(H$9:H$200&gt;H180,1,0),0)))</f>
        <v>128</v>
      </c>
      <c r="AD180">
        <f t="array" ref="AD180">IF(ISERROR(I180),"",SUM(IF(ISNUMBER(I$9:I$200),IF(I$9:I$200&gt;I180,1,0),0)))</f>
        <v>113</v>
      </c>
      <c r="AE180">
        <f t="array" ref="AE180">IF(ISERROR(J180),"",SUM(IF(ISNUMBER(J$9:J$200),IF(J$9:J$200&gt;J180,1,0),0)))</f>
        <v>100</v>
      </c>
      <c r="AF180">
        <f t="array" ref="AF180">IF(ISERROR(K180),"",SUM(IF(ISNUMBER(K$9:K$200),IF(K$9:K$200&gt;K180,1,0),0)))</f>
        <v>121</v>
      </c>
      <c r="AG180">
        <f t="array" ref="AG180">IF(ISERROR(L180),"",SUM(IF(ISNUMBER(L$9:L$200),IF(L$9:L$200&gt;L180,1,0),0)))</f>
        <v>61</v>
      </c>
      <c r="AH180">
        <f t="array" ref="AH180">IF(ISERROR(M180),"",SUM(IF(ISNUMBER(M$9:M$200),IF(M$9:M$200&gt;M180,1,0),0)))</f>
        <v>72</v>
      </c>
      <c r="AI180">
        <f t="array" ref="AI180">IF(ISERROR(N180),"",SUM(IF(ISNUMBER(N$9:N$200),IF(N$9:N$200&gt;N180,1,0),0)))</f>
        <v>79</v>
      </c>
      <c r="AJ180">
        <f t="array" ref="AJ180">IF(ISERROR(O180),"",SUM(IF(ISNUMBER(O$9:O$200),IF(O$9:O$200&gt;O180,1,0),0)))</f>
        <v>156</v>
      </c>
      <c r="AK180">
        <f t="array" ref="AK180">IF(ISERROR(P180),"",SUM(IF(ISNUMBER(P$9:P$200),IF(P$9:P$200&gt;P180,1,0),0)))</f>
        <v>172</v>
      </c>
      <c r="AQ180" s="7" t="e">
        <f>R180</f>
        <v>#N/A</v>
      </c>
      <c r="AR180" s="7">
        <v>0.48118744782448131</v>
      </c>
    </row>
    <row r="181" spans="1:44">
      <c r="A181" s="10" t="s">
        <v>381</v>
      </c>
      <c r="B181" s="13" t="s">
        <v>380</v>
      </c>
      <c r="C181" s="7">
        <v>0.45689839017416717</v>
      </c>
      <c r="D181" s="7">
        <v>0.29063717147056756</v>
      </c>
      <c r="E181" s="7">
        <v>0.37087450522926663</v>
      </c>
      <c r="F181" s="7">
        <v>8.0171434184281951E-2</v>
      </c>
      <c r="G181" s="7">
        <v>0.36799999999999999</v>
      </c>
      <c r="H181">
        <v>0.3</v>
      </c>
      <c r="I181">
        <v>0.56200000000000006</v>
      </c>
      <c r="J181">
        <v>0.86</v>
      </c>
      <c r="K181">
        <v>0.25</v>
      </c>
      <c r="L181" s="7">
        <v>0.433</v>
      </c>
      <c r="M181" s="7">
        <v>0.745</v>
      </c>
      <c r="N181" s="7">
        <v>0.628</v>
      </c>
      <c r="O181" s="7">
        <v>0.28620153625930378</v>
      </c>
      <c r="P181" s="7">
        <v>0.3227597282598923</v>
      </c>
      <c r="Q181" s="157">
        <v>1</v>
      </c>
      <c r="R181" s="7">
        <v>0.39587285129628463</v>
      </c>
      <c r="S181" s="7"/>
      <c r="T181" s="7"/>
      <c r="X181">
        <f t="array" ref="X181">IF(ISERROR(C181),"",SUM(IF(ISNUMBER(C$9:C$200),IF(C$9:C$200&gt;C181,1,0),0)))</f>
        <v>113</v>
      </c>
      <c r="Y181">
        <f t="array" ref="Y181">IF(ISERROR(D181),"",SUM(IF(ISNUMBER(D$9:D$200),IF(D$9:D$200&gt;D181,1,0),0)))</f>
        <v>152</v>
      </c>
      <c r="Z181">
        <f t="array" ref="Z181">IF(ISERROR(E181),"",SUM(IF(ISNUMBER(E$9:E$200),IF(E$9:E$200&gt;E181,1,0),0)))</f>
        <v>155</v>
      </c>
      <c r="AA181">
        <f t="array" ref="AA181">IF(ISERROR(F181),"",SUM(IF(ISNUMBER(F$9:F$200),IF(F$9:F$200&gt;F181,1,0),0)))</f>
        <v>141</v>
      </c>
      <c r="AB181">
        <f t="array" ref="AB181">IF(ISERROR(G181),"",SUM(IF(ISNUMBER(G$9:G$200),IF(G$9:G$200&gt;G181,1,0),0)))</f>
        <v>131</v>
      </c>
      <c r="AC181">
        <f t="array" ref="AC181">IF(ISERROR(H181),"",SUM(IF(ISNUMBER(H$9:H$200),IF(H$9:H$200&gt;H181,1,0),0)))</f>
        <v>106</v>
      </c>
      <c r="AD181">
        <f t="array" ref="AD181">IF(ISERROR(I181),"",SUM(IF(ISNUMBER(I$9:I$200),IF(I$9:I$200&gt;I181,1,0),0)))</f>
        <v>129</v>
      </c>
      <c r="AE181">
        <f t="array" ref="AE181">IF(ISERROR(J181),"",SUM(IF(ISNUMBER(J$9:J$200),IF(J$9:J$200&gt;J181,1,0),0)))</f>
        <v>19</v>
      </c>
      <c r="AF181">
        <f t="array" ref="AF181">IF(ISERROR(K181),"",SUM(IF(ISNUMBER(K$9:K$200),IF(K$9:K$200&gt;K181,1,0),0)))</f>
        <v>112</v>
      </c>
      <c r="AG181">
        <f t="array" ref="AG181">IF(ISERROR(L181),"",SUM(IF(ISNUMBER(L$9:L$200),IF(L$9:L$200&gt;L181,1,0),0)))</f>
        <v>125</v>
      </c>
      <c r="AH181">
        <f t="array" ref="AH181">IF(ISERROR(M181),"",SUM(IF(ISNUMBER(M$9:M$200),IF(M$9:M$200&gt;M181,1,0),0)))</f>
        <v>53</v>
      </c>
      <c r="AI181">
        <f t="array" ref="AI181">IF(ISERROR(N181),"",SUM(IF(ISNUMBER(N$9:N$200),IF(N$9:N$200&gt;N181,1,0),0)))</f>
        <v>113</v>
      </c>
      <c r="AJ181">
        <f t="array" ref="AJ181">IF(ISERROR(O181),"",SUM(IF(ISNUMBER(O$9:O$200),IF(O$9:O$200&gt;O181,1,0),0)))</f>
        <v>159</v>
      </c>
      <c r="AK181">
        <f t="array" ref="AK181">IF(ISERROR(P181),"",SUM(IF(ISNUMBER(P$9:P$200),IF(P$9:P$200&gt;P181,1,0),0)))</f>
        <v>148</v>
      </c>
      <c r="AQ181" s="7">
        <f>R181</f>
        <v>0.39587285129628463</v>
      </c>
      <c r="AR181" s="7">
        <v>0.51496606736992245</v>
      </c>
    </row>
    <row r="182" spans="1:44">
      <c r="A182" s="10" t="s">
        <v>383</v>
      </c>
      <c r="B182" s="13" t="s">
        <v>382</v>
      </c>
      <c r="C182" s="7">
        <v>0.54059359484278902</v>
      </c>
      <c r="D182" s="7">
        <v>0.48909852315951508</v>
      </c>
      <c r="E182" s="7">
        <v>0.57208323568646813</v>
      </c>
      <c r="F182" s="7">
        <v>0.10207807975554041</v>
      </c>
      <c r="G182" s="7">
        <v>0.78200000000000003</v>
      </c>
      <c r="H182">
        <v>0.2</v>
      </c>
      <c r="I182">
        <v>0.82799999999999996</v>
      </c>
      <c r="J182">
        <v>0.70799999999999996</v>
      </c>
      <c r="K182">
        <v>0.25</v>
      </c>
      <c r="L182" s="7">
        <v>0.93700000000000006</v>
      </c>
      <c r="M182" s="7">
        <v>0.63500000000000001</v>
      </c>
      <c r="N182" s="7">
        <v>0.56200000000000006</v>
      </c>
      <c r="O182" s="7">
        <v>0.36085052000733114</v>
      </c>
      <c r="P182" s="7">
        <v>0.4944489184475519</v>
      </c>
      <c r="Q182" s="157">
        <v>2</v>
      </c>
      <c r="R182" s="7">
        <v>0.50056262540559615</v>
      </c>
      <c r="S182" s="7"/>
      <c r="T182" s="7"/>
      <c r="X182">
        <f t="array" ref="X182">IF(ISERROR(C182),"",SUM(IF(ISNUMBER(C$9:C$200),IF(C$9:C$200&gt;C182,1,0),0)))</f>
        <v>85</v>
      </c>
      <c r="Y182">
        <f t="array" ref="Y182">IF(ISERROR(D182),"",SUM(IF(ISNUMBER(D$9:D$200),IF(D$9:D$200&gt;D182,1,0),0)))</f>
        <v>94</v>
      </c>
      <c r="Z182">
        <f t="array" ref="Z182">IF(ISERROR(E182),"",SUM(IF(ISNUMBER(E$9:E$200),IF(E$9:E$200&gt;E182,1,0),0)))</f>
        <v>134</v>
      </c>
      <c r="AA182">
        <f t="array" ref="AA182">IF(ISERROR(F182),"",SUM(IF(ISNUMBER(F$9:F$200),IF(F$9:F$200&gt;F182,1,0),0)))</f>
        <v>131</v>
      </c>
      <c r="AB182">
        <f t="array" ref="AB182">IF(ISERROR(G182),"",SUM(IF(ISNUMBER(G$9:G$200),IF(G$9:G$200&gt;G182,1,0),0)))</f>
        <v>33</v>
      </c>
      <c r="AC182">
        <f t="array" ref="AC182">IF(ISERROR(H182),"",SUM(IF(ISNUMBER(H$9:H$200),IF(H$9:H$200&gt;H182,1,0),0)))</f>
        <v>128</v>
      </c>
      <c r="AD182">
        <f t="array" ref="AD182">IF(ISERROR(I182),"",SUM(IF(ISNUMBER(I$9:I$200),IF(I$9:I$200&gt;I182,1,0),0)))</f>
        <v>41</v>
      </c>
      <c r="AE182">
        <f t="array" ref="AE182">IF(ISERROR(J182),"",SUM(IF(ISNUMBER(J$9:J$200),IF(J$9:J$200&gt;J182,1,0),0)))</f>
        <v>65</v>
      </c>
      <c r="AF182">
        <f t="array" ref="AF182">IF(ISERROR(K182),"",SUM(IF(ISNUMBER(K$9:K$200),IF(K$9:K$200&gt;K182,1,0),0)))</f>
        <v>112</v>
      </c>
      <c r="AG182">
        <f t="array" ref="AG182">IF(ISERROR(L182),"",SUM(IF(ISNUMBER(L$9:L$200),IF(L$9:L$200&gt;L182,1,0),0)))</f>
        <v>3</v>
      </c>
      <c r="AH182">
        <f t="array" ref="AH182">IF(ISERROR(M182),"",SUM(IF(ISNUMBER(M$9:M$200),IF(M$9:M$200&gt;M182,1,0),0)))</f>
        <v>120</v>
      </c>
      <c r="AI182">
        <f t="array" ref="AI182">IF(ISERROR(N182),"",SUM(IF(ISNUMBER(N$9:N$200),IF(N$9:N$200&gt;N182,1,0),0)))</f>
        <v>130</v>
      </c>
      <c r="AJ182">
        <f t="array" ref="AJ182">IF(ISERROR(O182),"",SUM(IF(ISNUMBER(O$9:O$200),IF(O$9:O$200&gt;O182,1,0),0)))</f>
        <v>130</v>
      </c>
      <c r="AK182">
        <f t="array" ref="AK182">IF(ISERROR(P182),"",SUM(IF(ISNUMBER(P$9:P$200),IF(P$9:P$200&gt;P182,1,0),0)))</f>
        <v>81</v>
      </c>
      <c r="AQ182" s="7">
        <f>R182</f>
        <v>0.50056262540559615</v>
      </c>
      <c r="AR182" s="7">
        <v>0.37367462243261124</v>
      </c>
    </row>
    <row r="183" spans="1:44">
      <c r="A183" s="10" t="s">
        <v>442</v>
      </c>
      <c r="B183" s="13" t="s">
        <v>384</v>
      </c>
      <c r="C183" s="7">
        <v>0.50434984788518367</v>
      </c>
      <c r="D183" s="7">
        <v>0.60067354526873107</v>
      </c>
      <c r="E183" s="7">
        <v>1</v>
      </c>
      <c r="F183" s="7">
        <v>0.18186315677331549</v>
      </c>
      <c r="G183" s="7">
        <v>0.59</v>
      </c>
      <c r="H183">
        <v>0.7</v>
      </c>
      <c r="I183">
        <v>0.80799999999999994</v>
      </c>
      <c r="J183">
        <v>0.72299999999999998</v>
      </c>
      <c r="K183">
        <v>0.6</v>
      </c>
      <c r="L183" s="7">
        <v>0.78</v>
      </c>
      <c r="M183" s="7">
        <v>0.69299999999999995</v>
      </c>
      <c r="N183" s="7">
        <v>0.81700000000000006</v>
      </c>
      <c r="O183" s="7">
        <v>0.48169891509958457</v>
      </c>
      <c r="P183" s="7">
        <v>0.46275569489901452</v>
      </c>
      <c r="Q183" s="157">
        <v>4</v>
      </c>
      <c r="R183" s="7">
        <v>0.59369421599258287</v>
      </c>
      <c r="S183" s="7"/>
      <c r="T183" s="7"/>
      <c r="X183">
        <f t="array" ref="X183">IF(ISERROR(C183),"",SUM(IF(ISNUMBER(C$9:C$200),IF(C$9:C$200&gt;C183,1,0),0)))</f>
        <v>100</v>
      </c>
      <c r="Y183">
        <f t="array" ref="Y183">IF(ISERROR(D183),"",SUM(IF(ISNUMBER(D$9:D$200),IF(D$9:D$200&gt;D183,1,0),0)))</f>
        <v>67</v>
      </c>
      <c r="Z183">
        <f t="array" ref="Z183">IF(ISERROR(E183),"",SUM(IF(ISNUMBER(E$9:E$200),IF(E$9:E$200&gt;E183,1,0),0)))</f>
        <v>0</v>
      </c>
      <c r="AA183">
        <f t="array" ref="AA183">IF(ISERROR(F183),"",SUM(IF(ISNUMBER(F$9:F$200),IF(F$9:F$200&gt;F183,1,0),0)))</f>
        <v>109</v>
      </c>
      <c r="AB183">
        <f t="array" ref="AB183">IF(ISERROR(G183),"",SUM(IF(ISNUMBER(G$9:G$200),IF(G$9:G$200&gt;G183,1,0),0)))</f>
        <v>99</v>
      </c>
      <c r="AC183">
        <f t="array" ref="AC183">IF(ISERROR(H183),"",SUM(IF(ISNUMBER(H$9:H$200),IF(H$9:H$200&gt;H183,1,0),0)))</f>
        <v>15</v>
      </c>
      <c r="AD183">
        <f t="array" ref="AD183">IF(ISERROR(I183),"",SUM(IF(ISNUMBER(I$9:I$200),IF(I$9:I$200&gt;I183,1,0),0)))</f>
        <v>48</v>
      </c>
      <c r="AE183">
        <f t="array" ref="AE183">IF(ISERROR(J183),"",SUM(IF(ISNUMBER(J$9:J$200),IF(J$9:J$200&gt;J183,1,0),0)))</f>
        <v>62</v>
      </c>
      <c r="AF183">
        <f t="array" ref="AF183">IF(ISERROR(K183),"",SUM(IF(ISNUMBER(K$9:K$200),IF(K$9:K$200&gt;K183,1,0),0)))</f>
        <v>45</v>
      </c>
      <c r="AG183">
        <f t="array" ref="AG183">IF(ISERROR(L183),"",SUM(IF(ISNUMBER(L$9:L$200),IF(L$9:L$200&gt;L183,1,0),0)))</f>
        <v>36</v>
      </c>
      <c r="AH183">
        <f t="array" ref="AH183">IF(ISERROR(M183),"",SUM(IF(ISNUMBER(M$9:M$200),IF(M$9:M$200&gt;M183,1,0),0)))</f>
        <v>97</v>
      </c>
      <c r="AI183">
        <f t="array" ref="AI183">IF(ISERROR(N183),"",SUM(IF(ISNUMBER(N$9:N$200),IF(N$9:N$200&gt;N183,1,0),0)))</f>
        <v>56</v>
      </c>
      <c r="AJ183">
        <f t="array" ref="AJ183">IF(ISERROR(O183),"",SUM(IF(ISNUMBER(O$9:O$200),IF(O$9:O$200&gt;O183,1,0),0)))</f>
        <v>77</v>
      </c>
      <c r="AK183">
        <f t="array" ref="AK183">IF(ISERROR(P183),"",SUM(IF(ISNUMBER(P$9:P$200),IF(P$9:P$200&gt;P183,1,0),0)))</f>
        <v>92</v>
      </c>
      <c r="AQ183" s="7">
        <f>R183</f>
        <v>0.59369421599258287</v>
      </c>
      <c r="AR183" s="7">
        <v>0.32601192362845793</v>
      </c>
    </row>
    <row r="184" spans="1:44">
      <c r="A184" s="10" t="s">
        <v>387</v>
      </c>
      <c r="B184" s="13" t="s">
        <v>386</v>
      </c>
      <c r="C184" s="7">
        <v>0.54594530722761125</v>
      </c>
      <c r="D184" s="7">
        <v>0.24372240053743699</v>
      </c>
      <c r="E184" s="7">
        <v>1</v>
      </c>
      <c r="F184" s="7">
        <v>0.50068407956957073</v>
      </c>
      <c r="G184" s="7">
        <v>0.80200000000000005</v>
      </c>
      <c r="H184">
        <v>0.3</v>
      </c>
      <c r="I184">
        <v>0.74400000000000011</v>
      </c>
      <c r="J184">
        <v>0.78500000000000003</v>
      </c>
      <c r="K184">
        <v>0.35</v>
      </c>
      <c r="L184" s="7">
        <v>0.67400000000000004</v>
      </c>
      <c r="M184" s="7">
        <v>0.76500000000000001</v>
      </c>
      <c r="N184" s="7">
        <v>0.53500000000000003</v>
      </c>
      <c r="O184" s="7">
        <v>0.503441566985949</v>
      </c>
      <c r="P184" s="7">
        <v>0.54328006184778832</v>
      </c>
      <c r="Q184" s="157">
        <v>2</v>
      </c>
      <c r="R184" s="7">
        <v>0.56185244161683556</v>
      </c>
      <c r="S184" s="7"/>
      <c r="T184" s="7"/>
      <c r="X184">
        <f t="array" ref="X184">IF(ISERROR(C184),"",SUM(IF(ISNUMBER(C$9:C$200),IF(C$9:C$200&gt;C184,1,0),0)))</f>
        <v>82</v>
      </c>
      <c r="Y184">
        <f t="array" ref="Y184">IF(ISERROR(D184),"",SUM(IF(ISNUMBER(D$9:D$200),IF(D$9:D$200&gt;D184,1,0),0)))</f>
        <v>167</v>
      </c>
      <c r="Z184">
        <f t="array" ref="Z184">IF(ISERROR(E184),"",SUM(IF(ISNUMBER(E$9:E$200),IF(E$9:E$200&gt;E184,1,0),0)))</f>
        <v>0</v>
      </c>
      <c r="AA184">
        <f t="array" ref="AA184">IF(ISERROR(F184),"",SUM(IF(ISNUMBER(F$9:F$200),IF(F$9:F$200&gt;F184,1,0),0)))</f>
        <v>69</v>
      </c>
      <c r="AB184">
        <f t="array" ref="AB184">IF(ISERROR(G184),"",SUM(IF(ISNUMBER(G$9:G$200),IF(G$9:G$200&gt;G184,1,0),0)))</f>
        <v>31</v>
      </c>
      <c r="AC184">
        <f t="array" ref="AC184">IF(ISERROR(H184),"",SUM(IF(ISNUMBER(H$9:H$200),IF(H$9:H$200&gt;H184,1,0),0)))</f>
        <v>106</v>
      </c>
      <c r="AD184">
        <f t="array" ref="AD184">IF(ISERROR(I184),"",SUM(IF(ISNUMBER(I$9:I$200),IF(I$9:I$200&gt;I184,1,0),0)))</f>
        <v>74</v>
      </c>
      <c r="AE184">
        <f t="array" ref="AE184">IF(ISERROR(J184),"",SUM(IF(ISNUMBER(J$9:J$200),IF(J$9:J$200&gt;J184,1,0),0)))</f>
        <v>43</v>
      </c>
      <c r="AF184">
        <f t="array" ref="AF184">IF(ISERROR(K184),"",SUM(IF(ISNUMBER(K$9:K$200),IF(K$9:K$200&gt;K184,1,0),0)))</f>
        <v>96</v>
      </c>
      <c r="AG184">
        <f t="array" ref="AG184">IF(ISERROR(L184),"",SUM(IF(ISNUMBER(L$9:L$200),IF(L$9:L$200&gt;L184,1,0),0)))</f>
        <v>56</v>
      </c>
      <c r="AH184">
        <f t="array" ref="AH184">IF(ISERROR(M184),"",SUM(IF(ISNUMBER(M$9:M$200),IF(M$9:M$200&gt;M184,1,0),0)))</f>
        <v>38</v>
      </c>
      <c r="AI184">
        <f t="array" ref="AI184">IF(ISERROR(N184),"",SUM(IF(ISNUMBER(N$9:N$200),IF(N$9:N$200&gt;N184,1,0),0)))</f>
        <v>134</v>
      </c>
      <c r="AJ184">
        <f t="array" ref="AJ184">IF(ISERROR(O184),"",SUM(IF(ISNUMBER(O$9:O$200),IF(O$9:O$200&gt;O184,1,0),0)))</f>
        <v>73</v>
      </c>
      <c r="AK184">
        <f t="array" ref="AK184">IF(ISERROR(P184),"",SUM(IF(ISNUMBER(P$9:P$200),IF(P$9:P$200&gt;P184,1,0),0)))</f>
        <v>67</v>
      </c>
      <c r="AQ184" s="7">
        <f>R184</f>
        <v>0.56185244161683556</v>
      </c>
      <c r="AR184" s="7">
        <v>0.31250559404224182</v>
      </c>
    </row>
    <row r="185" spans="1:44">
      <c r="A185" s="10" t="s">
        <v>389</v>
      </c>
      <c r="B185" s="13" t="s">
        <v>388</v>
      </c>
      <c r="C185" s="7">
        <v>0.32175364695351022</v>
      </c>
      <c r="D185" s="7">
        <v>0.47605273723354607</v>
      </c>
      <c r="E185" s="7">
        <v>0.94168210034682254</v>
      </c>
      <c r="F185" s="7">
        <v>0.5700037937956921</v>
      </c>
      <c r="G185" s="7">
        <v>0.68900000000000006</v>
      </c>
      <c r="H185">
        <v>0.5</v>
      </c>
      <c r="I185">
        <v>0.78099999999999992</v>
      </c>
      <c r="J185">
        <v>0.82900000000000007</v>
      </c>
      <c r="K185">
        <v>0.65</v>
      </c>
      <c r="L185" s="7">
        <v>0.41100000000000003</v>
      </c>
      <c r="M185" s="7">
        <v>0.7</v>
      </c>
      <c r="N185" s="7">
        <v>0.8640000000000001</v>
      </c>
      <c r="O185" s="7">
        <v>0.51843034774881702</v>
      </c>
      <c r="P185" s="7">
        <v>0.52413032304716256</v>
      </c>
      <c r="Q185" s="157">
        <v>3</v>
      </c>
      <c r="R185" s="7">
        <v>0.59491348989521398</v>
      </c>
      <c r="S185" s="7"/>
      <c r="T185" s="7"/>
      <c r="X185">
        <f t="array" ref="X185">IF(ISERROR(C185),"",SUM(IF(ISNUMBER(C$9:C$200),IF(C$9:C$200&gt;C185,1,0),0)))</f>
        <v>152</v>
      </c>
      <c r="Y185">
        <f t="array" ref="Y185">IF(ISERROR(D185),"",SUM(IF(ISNUMBER(D$9:D$200),IF(D$9:D$200&gt;D185,1,0),0)))</f>
        <v>99</v>
      </c>
      <c r="Z185">
        <f t="array" ref="Z185">IF(ISERROR(E185),"",SUM(IF(ISNUMBER(E$9:E$200),IF(E$9:E$200&gt;E185,1,0),0)))</f>
        <v>97</v>
      </c>
      <c r="AA185">
        <f t="array" ref="AA185">IF(ISERROR(F185),"",SUM(IF(ISNUMBER(F$9:F$200),IF(F$9:F$200&gt;F185,1,0),0)))</f>
        <v>59</v>
      </c>
      <c r="AB185">
        <f t="array" ref="AB185">IF(ISERROR(G185),"",SUM(IF(ISNUMBER(G$9:G$200),IF(G$9:G$200&gt;G185,1,0),0)))</f>
        <v>64</v>
      </c>
      <c r="AC185">
        <f t="array" ref="AC185">IF(ISERROR(H185),"",SUM(IF(ISNUMBER(H$9:H$200),IF(H$9:H$200&gt;H185,1,0),0)))</f>
        <v>56</v>
      </c>
      <c r="AD185">
        <f t="array" ref="AD185">IF(ISERROR(I185),"",SUM(IF(ISNUMBER(I$9:I$200),IF(I$9:I$200&gt;I185,1,0),0)))</f>
        <v>60</v>
      </c>
      <c r="AE185">
        <f t="array" ref="AE185">IF(ISERROR(J185),"",SUM(IF(ISNUMBER(J$9:J$200),IF(J$9:J$200&gt;J185,1,0),0)))</f>
        <v>30</v>
      </c>
      <c r="AF185">
        <f t="array" ref="AF185">IF(ISERROR(K185),"",SUM(IF(ISNUMBER(K$9:K$200),IF(K$9:K$200&gt;K185,1,0),0)))</f>
        <v>36</v>
      </c>
      <c r="AG185">
        <f t="array" ref="AG185">IF(ISERROR(L185),"",SUM(IF(ISNUMBER(L$9:L$200),IF(L$9:L$200&gt;L185,1,0),0)))</f>
        <v>128</v>
      </c>
      <c r="AH185">
        <f t="array" ref="AH185">IF(ISERROR(M185),"",SUM(IF(ISNUMBER(M$9:M$200),IF(M$9:M$200&gt;M185,1,0),0)))</f>
        <v>93</v>
      </c>
      <c r="AI185">
        <f t="array" ref="AI185">IF(ISERROR(N185),"",SUM(IF(ISNUMBER(N$9:N$200),IF(N$9:N$200&gt;N185,1,0),0)))</f>
        <v>33</v>
      </c>
      <c r="AJ185">
        <f t="array" ref="AJ185">IF(ISERROR(O185),"",SUM(IF(ISNUMBER(O$9:O$200),IF(O$9:O$200&gt;O185,1,0),0)))</f>
        <v>68</v>
      </c>
      <c r="AK185">
        <f t="array" ref="AK185">IF(ISERROR(P185),"",SUM(IF(ISNUMBER(P$9:P$200),IF(P$9:P$200&gt;P185,1,0),0)))</f>
        <v>73</v>
      </c>
      <c r="AQ185" s="7">
        <f>R185</f>
        <v>0.59491348989521398</v>
      </c>
      <c r="AR185" s="7">
        <v>0.28671168888092008</v>
      </c>
    </row>
    <row r="186" spans="1:44">
      <c r="A186" s="10" t="s">
        <v>391</v>
      </c>
      <c r="B186" s="13" t="s">
        <v>390</v>
      </c>
      <c r="C186" s="7">
        <v>0.53659359973595266</v>
      </c>
      <c r="D186" s="7">
        <v>8.4233612804677976E-2</v>
      </c>
      <c r="E186" s="7">
        <v>0.32942711052582307</v>
      </c>
      <c r="F186" s="7" t="e">
        <v>#N/A</v>
      </c>
      <c r="G186" s="7">
        <v>0.3</v>
      </c>
      <c r="H186">
        <v>0.1</v>
      </c>
      <c r="I186">
        <v>0.90200000000000002</v>
      </c>
      <c r="J186">
        <v>0.94700000000000006</v>
      </c>
      <c r="K186">
        <v>9.9000000022351736E-2</v>
      </c>
      <c r="L186" s="7">
        <v>0.3</v>
      </c>
      <c r="M186" s="7">
        <v>0.628</v>
      </c>
      <c r="N186" s="7">
        <v>0.79200000000000004</v>
      </c>
      <c r="O186" s="7">
        <v>0.21652667116872007</v>
      </c>
      <c r="P186" s="7">
        <v>0.22826261755568461</v>
      </c>
      <c r="Q186" s="157">
        <v>2</v>
      </c>
      <c r="R186" s="7" t="e">
        <v>#N/A</v>
      </c>
      <c r="S186" s="7"/>
      <c r="T186" s="7"/>
      <c r="X186">
        <f t="array" ref="X186">IF(ISERROR(C186),"",SUM(IF(ISNUMBER(C$9:C$200),IF(C$9:C$200&gt;C186,1,0),0)))</f>
        <v>87</v>
      </c>
      <c r="Y186">
        <f t="array" ref="Y186">IF(ISERROR(D186),"",SUM(IF(ISNUMBER(D$9:D$200),IF(D$9:D$200&gt;D186,1,0),0)))</f>
        <v>188</v>
      </c>
      <c r="Z186">
        <f t="array" ref="Z186">IF(ISERROR(E186),"",SUM(IF(ISNUMBER(E$9:E$200),IF(E$9:E$200&gt;E186,1,0),0)))</f>
        <v>159</v>
      </c>
      <c r="AA186" t="str">
        <f t="array" ref="AA186">IF(ISERROR(F186),"",SUM(IF(ISNUMBER(F$9:F$200),IF(F$9:F$200&gt;F186,1,0),0)))</f>
        <v/>
      </c>
      <c r="AB186">
        <f t="array" ref="AB186">IF(ISERROR(G186),"",SUM(IF(ISNUMBER(G$9:G$200),IF(G$9:G$200&gt;G186,1,0),0)))</f>
        <v>138</v>
      </c>
      <c r="AC186">
        <f t="array" ref="AC186">IF(ISERROR(H186),"",SUM(IF(ISNUMBER(H$9:H$200),IF(H$9:H$200&gt;H186,1,0),0)))</f>
        <v>136</v>
      </c>
      <c r="AD186">
        <f t="array" ref="AD186">IF(ISERROR(I186),"",SUM(IF(ISNUMBER(I$9:I$200),IF(I$9:I$200&gt;I186,1,0),0)))</f>
        <v>13</v>
      </c>
      <c r="AE186">
        <f t="array" ref="AE186">IF(ISERROR(J186),"",SUM(IF(ISNUMBER(J$9:J$200),IF(J$9:J$200&gt;J186,1,0),0)))</f>
        <v>1</v>
      </c>
      <c r="AF186">
        <f t="array" ref="AF186">IF(ISERROR(K186),"",SUM(IF(ISNUMBER(K$9:K$200),IF(K$9:K$200&gt;K186,1,0),0)))</f>
        <v>138</v>
      </c>
      <c r="AG186">
        <f t="array" ref="AG186">IF(ISERROR(L186),"",SUM(IF(ISNUMBER(L$9:L$200),IF(L$9:L$200&gt;L186,1,0),0)))</f>
        <v>138</v>
      </c>
      <c r="AH186">
        <f t="array" ref="AH186">IF(ISERROR(M186),"",SUM(IF(ISNUMBER(M$9:M$200),IF(M$9:M$200&gt;M186,1,0),0)))</f>
        <v>123</v>
      </c>
      <c r="AI186">
        <f t="array" ref="AI186">IF(ISERROR(N186),"",SUM(IF(ISNUMBER(N$9:N$200),IF(N$9:N$200&gt;N186,1,0),0)))</f>
        <v>64</v>
      </c>
      <c r="AJ186">
        <f t="array" ref="AJ186">IF(ISERROR(O186),"",SUM(IF(ISNUMBER(O$9:O$200),IF(O$9:O$200&gt;O186,1,0),0)))</f>
        <v>184</v>
      </c>
      <c r="AK186">
        <f t="array" ref="AK186">IF(ISERROR(P186),"",SUM(IF(ISNUMBER(P$9:P$200),IF(P$9:P$200&gt;P186,1,0),0)))</f>
        <v>181</v>
      </c>
      <c r="AQ186" s="7" t="e">
        <f>R186</f>
        <v>#N/A</v>
      </c>
      <c r="AR186" s="7">
        <v>0.26779629880286626</v>
      </c>
    </row>
    <row r="187" spans="1:44">
      <c r="A187" s="10" t="s">
        <v>393</v>
      </c>
      <c r="B187" s="13" t="s">
        <v>392</v>
      </c>
      <c r="C187" s="7">
        <v>0.792878286533231</v>
      </c>
      <c r="D187" s="7">
        <v>0.66336367634846682</v>
      </c>
      <c r="E187" s="7">
        <v>0.13834349625940442</v>
      </c>
      <c r="F187" s="7" t="e">
        <v>#N/A</v>
      </c>
      <c r="G187" s="7" t="e">
        <v>#N/A</v>
      </c>
      <c r="H187" t="e">
        <v>#N/A</v>
      </c>
      <c r="I187" t="e">
        <v>#N/A</v>
      </c>
      <c r="J187" t="e">
        <v>#N/A</v>
      </c>
      <c r="K187" t="e">
        <v>#N/A</v>
      </c>
      <c r="L187" s="7" t="e">
        <v>#N/A</v>
      </c>
      <c r="M187" s="7" t="e">
        <v>#N/A</v>
      </c>
      <c r="N187" s="7" t="e">
        <v>#N/A</v>
      </c>
      <c r="O187" s="7">
        <v>0.46525289759652855</v>
      </c>
      <c r="P187" s="7">
        <v>0.7022949095597637</v>
      </c>
      <c r="Q187" s="157">
        <v>1</v>
      </c>
      <c r="R187" s="7" t="e">
        <v>#N/A</v>
      </c>
      <c r="S187" s="7"/>
      <c r="T187" s="7"/>
      <c r="X187">
        <f t="array" ref="X187">IF(ISERROR(C187),"",SUM(IF(ISNUMBER(C$9:C$200),IF(C$9:C$200&gt;C187,1,0),0)))</f>
        <v>5</v>
      </c>
      <c r="Y187">
        <f t="array" ref="Y187">IF(ISERROR(D187),"",SUM(IF(ISNUMBER(D$9:D$200),IF(D$9:D$200&gt;D187,1,0),0)))</f>
        <v>51</v>
      </c>
      <c r="Z187">
        <f t="array" ref="Z187">IF(ISERROR(E187),"",SUM(IF(ISNUMBER(E$9:E$200),IF(E$9:E$200&gt;E187,1,0),0)))</f>
        <v>177</v>
      </c>
      <c r="AA187" t="str">
        <f t="array" ref="AA187">IF(ISERROR(F187),"",SUM(IF(ISNUMBER(F$9:F$200),IF(F$9:F$200&gt;F187,1,0),0)))</f>
        <v/>
      </c>
      <c r="AB187" t="str">
        <f t="array" ref="AB187">IF(ISERROR(G187),"",SUM(IF(ISNUMBER(G$9:G$200),IF(G$9:G$200&gt;G187,1,0),0)))</f>
        <v/>
      </c>
      <c r="AC187" t="str">
        <f t="array" ref="AC187">IF(ISERROR(H187),"",SUM(IF(ISNUMBER(H$9:H$200),IF(H$9:H$200&gt;H187,1,0),0)))</f>
        <v/>
      </c>
      <c r="AD187" t="str">
        <f t="array" ref="AD187">IF(ISERROR(I187),"",SUM(IF(ISNUMBER(I$9:I$200),IF(I$9:I$200&gt;I187,1,0),0)))</f>
        <v/>
      </c>
      <c r="AE187" t="str">
        <f t="array" ref="AE187">IF(ISERROR(J187),"",SUM(IF(ISNUMBER(J$9:J$200),IF(J$9:J$200&gt;J187,1,0),0)))</f>
        <v/>
      </c>
      <c r="AF187" t="str">
        <f t="array" ref="AF187">IF(ISERROR(K187),"",SUM(IF(ISNUMBER(K$9:K$200),IF(K$9:K$200&gt;K187,1,0),0)))</f>
        <v/>
      </c>
      <c r="AG187" t="str">
        <f t="array" ref="AG187">IF(ISERROR(L187),"",SUM(IF(ISNUMBER(L$9:L$200),IF(L$9:L$200&gt;L187,1,0),0)))</f>
        <v/>
      </c>
      <c r="AH187" t="str">
        <f t="array" ref="AH187">IF(ISERROR(M187),"",SUM(IF(ISNUMBER(M$9:M$200),IF(M$9:M$200&gt;M187,1,0),0)))</f>
        <v/>
      </c>
      <c r="AI187" t="str">
        <f t="array" ref="AI187">IF(ISERROR(N187),"",SUM(IF(ISNUMBER(N$9:N$200),IF(N$9:N$200&gt;N187,1,0),0)))</f>
        <v/>
      </c>
      <c r="AJ187">
        <f t="array" ref="AJ187">IF(ISERROR(O187),"",SUM(IF(ISNUMBER(O$9:O$200),IF(O$9:O$200&gt;O187,1,0),0)))</f>
        <v>83</v>
      </c>
      <c r="AK187">
        <f t="array" ref="AK187">IF(ISERROR(P187),"",SUM(IF(ISNUMBER(P$9:P$200),IF(P$9:P$200&gt;P187,1,0),0)))</f>
        <v>29</v>
      </c>
      <c r="AQ187" s="7" t="e">
        <f>R187</f>
        <v>#N/A</v>
      </c>
      <c r="AR187" s="7">
        <v>0.44148653539127775</v>
      </c>
    </row>
    <row r="188" spans="1:44">
      <c r="A188" s="10" t="s">
        <v>395</v>
      </c>
      <c r="B188" s="13" t="s">
        <v>394</v>
      </c>
      <c r="C188" s="7">
        <v>0.28573831673871031</v>
      </c>
      <c r="D188" s="7">
        <v>0.4017456012284536</v>
      </c>
      <c r="E188" s="7">
        <v>0.32194063839431175</v>
      </c>
      <c r="F188" s="7">
        <v>5.9095099986922001E-2</v>
      </c>
      <c r="G188" s="7">
        <v>0.56999999999999995</v>
      </c>
      <c r="H188">
        <v>0.6</v>
      </c>
      <c r="I188">
        <v>0.80500000000000005</v>
      </c>
      <c r="J188">
        <v>0.85499999999999998</v>
      </c>
      <c r="K188">
        <v>0.45</v>
      </c>
      <c r="L188" s="7">
        <v>0.88099999999999989</v>
      </c>
      <c r="M188" s="7">
        <v>0.78099999999999992</v>
      </c>
      <c r="N188" s="7">
        <v>0.72099999999999997</v>
      </c>
      <c r="O188" s="7">
        <v>0.32752613539968645</v>
      </c>
      <c r="P188" s="7">
        <v>0.41440399063351591</v>
      </c>
      <c r="Q188" s="157">
        <v>1</v>
      </c>
      <c r="R188" s="7">
        <v>0.48205014631844445</v>
      </c>
      <c r="S188" s="7"/>
      <c r="T188" s="7"/>
      <c r="X188">
        <f t="array" ref="X188">IF(ISERROR(C188),"",SUM(IF(ISNUMBER(C$9:C$200),IF(C$9:C$200&gt;C188,1,0),0)))</f>
        <v>160</v>
      </c>
      <c r="Y188">
        <f t="array" ref="Y188">IF(ISERROR(D188),"",SUM(IF(ISNUMBER(D$9:D$200),IF(D$9:D$200&gt;D188,1,0),0)))</f>
        <v>122</v>
      </c>
      <c r="Z188">
        <f t="array" ref="Z188">IF(ISERROR(E188),"",SUM(IF(ISNUMBER(E$9:E$200),IF(E$9:E$200&gt;E188,1,0),0)))</f>
        <v>161</v>
      </c>
      <c r="AA188">
        <f t="array" ref="AA188">IF(ISERROR(F188),"",SUM(IF(ISNUMBER(F$9:F$200),IF(F$9:F$200&gt;F188,1,0),0)))</f>
        <v>147</v>
      </c>
      <c r="AB188">
        <f t="array" ref="AB188">IF(ISERROR(G188),"",SUM(IF(ISNUMBER(G$9:G$200),IF(G$9:G$200&gt;G188,1,0),0)))</f>
        <v>103</v>
      </c>
      <c r="AC188">
        <f t="array" ref="AC188">IF(ISERROR(H188),"",SUM(IF(ISNUMBER(H$9:H$200),IF(H$9:H$200&gt;H188,1,0),0)))</f>
        <v>28</v>
      </c>
      <c r="AD188">
        <f t="array" ref="AD188">IF(ISERROR(I188),"",SUM(IF(ISNUMBER(I$9:I$200),IF(I$9:I$200&gt;I188,1,0),0)))</f>
        <v>49</v>
      </c>
      <c r="AE188">
        <f t="array" ref="AE188">IF(ISERROR(J188),"",SUM(IF(ISNUMBER(J$9:J$200),IF(J$9:J$200&gt;J188,1,0),0)))</f>
        <v>20</v>
      </c>
      <c r="AF188">
        <f t="array" ref="AF188">IF(ISERROR(K188),"",SUM(IF(ISNUMBER(K$9:K$200),IF(K$9:K$200&gt;K188,1,0),0)))</f>
        <v>79</v>
      </c>
      <c r="AG188">
        <f t="array" ref="AG188">IF(ISERROR(L188),"",SUM(IF(ISNUMBER(L$9:L$200),IF(L$9:L$200&gt;L188,1,0),0)))</f>
        <v>9</v>
      </c>
      <c r="AH188">
        <f t="array" ref="AH188">IF(ISERROR(M188),"",SUM(IF(ISNUMBER(M$9:M$200),IF(M$9:M$200&gt;M188,1,0),0)))</f>
        <v>25</v>
      </c>
      <c r="AI188">
        <f t="array" ref="AI188">IF(ISERROR(N188),"",SUM(IF(ISNUMBER(N$9:N$200),IF(N$9:N$200&gt;N188,1,0),0)))</f>
        <v>82</v>
      </c>
      <c r="AJ188">
        <f t="array" ref="AJ188">IF(ISERROR(O188),"",SUM(IF(ISNUMBER(O$9:O$200),IF(O$9:O$200&gt;O188,1,0),0)))</f>
        <v>145</v>
      </c>
      <c r="AK188">
        <f t="array" ref="AK188">IF(ISERROR(P188),"",SUM(IF(ISNUMBER(P$9:P$200),IF(P$9:P$200&gt;P188,1,0),0)))</f>
        <v>108</v>
      </c>
      <c r="AQ188" s="7">
        <f>R188</f>
        <v>0.48205014631844445</v>
      </c>
      <c r="AR188" s="7">
        <v>0.50518136472056829</v>
      </c>
    </row>
    <row r="189" spans="1:44">
      <c r="A189" s="10" t="s">
        <v>397</v>
      </c>
      <c r="B189" s="13" t="s">
        <v>396</v>
      </c>
      <c r="C189" s="7">
        <v>0.44543651470393375</v>
      </c>
      <c r="D189" s="7">
        <v>0.48727800224626278</v>
      </c>
      <c r="E189" s="7">
        <v>1</v>
      </c>
      <c r="F189" s="7">
        <v>1</v>
      </c>
      <c r="G189" s="7">
        <v>0.38700000000000001</v>
      </c>
      <c r="H189">
        <v>0.3</v>
      </c>
      <c r="I189">
        <v>0.77900000000000003</v>
      </c>
      <c r="J189">
        <v>0.41100000000000003</v>
      </c>
      <c r="K189">
        <v>0.2</v>
      </c>
      <c r="L189" s="7">
        <v>0.57700000000000007</v>
      </c>
      <c r="M189" s="7">
        <v>0.61199999999999999</v>
      </c>
      <c r="N189" s="7">
        <v>0.82599999999999996</v>
      </c>
      <c r="O189" s="7">
        <v>0.32132198350566982</v>
      </c>
      <c r="P189" s="7">
        <v>0.35483017012996376</v>
      </c>
      <c r="Q189" s="157">
        <v>2</v>
      </c>
      <c r="R189" s="7">
        <v>0.54044316705858297</v>
      </c>
      <c r="S189" s="7"/>
      <c r="T189" s="7"/>
      <c r="X189">
        <f t="array" ref="X189">IF(ISERROR(C189),"",SUM(IF(ISNUMBER(C$9:C$200),IF(C$9:C$200&gt;C189,1,0),0)))</f>
        <v>120</v>
      </c>
      <c r="Y189">
        <f t="array" ref="Y189">IF(ISERROR(D189),"",SUM(IF(ISNUMBER(D$9:D$200),IF(D$9:D$200&gt;D189,1,0),0)))</f>
        <v>95</v>
      </c>
      <c r="Z189">
        <f t="array" ref="Z189">IF(ISERROR(E189),"",SUM(IF(ISNUMBER(E$9:E$200),IF(E$9:E$200&gt;E189,1,0),0)))</f>
        <v>0</v>
      </c>
      <c r="AA189">
        <f t="array" ref="AA189">IF(ISERROR(F189),"",SUM(IF(ISNUMBER(F$9:F$200),IF(F$9:F$200&gt;F189,1,0),0)))</f>
        <v>0</v>
      </c>
      <c r="AB189">
        <f t="array" ref="AB189">IF(ISERROR(G189),"",SUM(IF(ISNUMBER(G$9:G$200),IF(G$9:G$200&gt;G189,1,0),0)))</f>
        <v>126</v>
      </c>
      <c r="AC189">
        <f t="array" ref="AC189">IF(ISERROR(H189),"",SUM(IF(ISNUMBER(H$9:H$200),IF(H$9:H$200&gt;H189,1,0),0)))</f>
        <v>106</v>
      </c>
      <c r="AD189">
        <f t="array" ref="AD189">IF(ISERROR(I189),"",SUM(IF(ISNUMBER(I$9:I$200),IF(I$9:I$200&gt;I189,1,0),0)))</f>
        <v>62</v>
      </c>
      <c r="AE189">
        <f t="array" ref="AE189">IF(ISERROR(J189),"",SUM(IF(ISNUMBER(J$9:J$200),IF(J$9:J$200&gt;J189,1,0),0)))</f>
        <v>122</v>
      </c>
      <c r="AF189">
        <f t="array" ref="AF189">IF(ISERROR(K189),"",SUM(IF(ISNUMBER(K$9:K$200),IF(K$9:K$200&gt;K189,1,0),0)))</f>
        <v>121</v>
      </c>
      <c r="AG189">
        <f t="array" ref="AG189">IF(ISERROR(L189),"",SUM(IF(ISNUMBER(L$9:L$200),IF(L$9:L$200&gt;L189,1,0),0)))</f>
        <v>85</v>
      </c>
      <c r="AH189">
        <f t="array" ref="AH189">IF(ISERROR(M189),"",SUM(IF(ISNUMBER(M$9:M$200),IF(M$9:M$200&gt;M189,1,0),0)))</f>
        <v>130</v>
      </c>
      <c r="AI189">
        <f t="array" ref="AI189">IF(ISERROR(N189),"",SUM(IF(ISNUMBER(N$9:N$200),IF(N$9:N$200&gt;N189,1,0),0)))</f>
        <v>46</v>
      </c>
      <c r="AJ189">
        <f t="array" ref="AJ189">IF(ISERROR(O189),"",SUM(IF(ISNUMBER(O$9:O$200),IF(O$9:O$200&gt;O189,1,0),0)))</f>
        <v>148</v>
      </c>
      <c r="AK189">
        <f t="array" ref="AK189">IF(ISERROR(P189),"",SUM(IF(ISNUMBER(P$9:P$200),IF(P$9:P$200&gt;P189,1,0),0)))</f>
        <v>137</v>
      </c>
      <c r="AQ189" s="7">
        <f>R189</f>
        <v>0.54044316705858297</v>
      </c>
      <c r="AR189" s="7">
        <v>0.25907408072831772</v>
      </c>
    </row>
    <row r="190" spans="1:44">
      <c r="A190" s="10" t="s">
        <v>399</v>
      </c>
      <c r="B190" s="13" t="s">
        <v>398</v>
      </c>
      <c r="C190" s="7">
        <v>0.6832944331303995</v>
      </c>
      <c r="D190" s="7">
        <v>0.32396820968814016</v>
      </c>
      <c r="E190" s="7">
        <v>1</v>
      </c>
      <c r="F190" s="7">
        <v>0.43867301133149111</v>
      </c>
      <c r="G190" s="7">
        <v>0.67400000000000004</v>
      </c>
      <c r="H190">
        <v>0.5</v>
      </c>
      <c r="I190">
        <v>0.99900000000000011</v>
      </c>
      <c r="J190">
        <v>0.80900000000000005</v>
      </c>
      <c r="K190">
        <v>0.35</v>
      </c>
      <c r="L190" s="7">
        <v>0.79299999999999993</v>
      </c>
      <c r="M190" s="7">
        <v>0.68799999999999994</v>
      </c>
      <c r="N190" s="7">
        <v>0.82799999999999996</v>
      </c>
      <c r="O190" s="7">
        <v>0.70537062238963733</v>
      </c>
      <c r="P190" s="7">
        <v>0.60394930621325371</v>
      </c>
      <c r="Q190" s="157">
        <v>4</v>
      </c>
      <c r="R190" s="7">
        <v>0.64199635827529222</v>
      </c>
      <c r="S190" s="7"/>
      <c r="T190" s="7"/>
      <c r="X190">
        <f t="array" ref="X190">IF(ISERROR(C190),"",SUM(IF(ISNUMBER(C$9:C$200),IF(C$9:C$200&gt;C190,1,0),0)))</f>
        <v>32</v>
      </c>
      <c r="Y190">
        <f t="array" ref="Y190">IF(ISERROR(D190),"",SUM(IF(ISNUMBER(D$9:D$200),IF(D$9:D$200&gt;D190,1,0),0)))</f>
        <v>142</v>
      </c>
      <c r="Z190">
        <f t="array" ref="Z190">IF(ISERROR(E190),"",SUM(IF(ISNUMBER(E$9:E$200),IF(E$9:E$200&gt;E190,1,0),0)))</f>
        <v>0</v>
      </c>
      <c r="AA190">
        <f t="array" ref="AA190">IF(ISERROR(F190),"",SUM(IF(ISNUMBER(F$9:F$200),IF(F$9:F$200&gt;F190,1,0),0)))</f>
        <v>73</v>
      </c>
      <c r="AB190">
        <f t="array" ref="AB190">IF(ISERROR(G190),"",SUM(IF(ISNUMBER(G$9:G$200),IF(G$9:G$200&gt;G190,1,0),0)))</f>
        <v>68</v>
      </c>
      <c r="AC190">
        <f t="array" ref="AC190">IF(ISERROR(H190),"",SUM(IF(ISNUMBER(H$9:H$200),IF(H$9:H$200&gt;H190,1,0),0)))</f>
        <v>56</v>
      </c>
      <c r="AD190">
        <f t="array" ref="AD190">IF(ISERROR(I190),"",SUM(IF(ISNUMBER(I$9:I$200),IF(I$9:I$200&gt;I190,1,0),0)))</f>
        <v>0</v>
      </c>
      <c r="AE190">
        <f t="array" ref="AE190">IF(ISERROR(J190),"",SUM(IF(ISNUMBER(J$9:J$200),IF(J$9:J$200&gt;J190,1,0),0)))</f>
        <v>37</v>
      </c>
      <c r="AF190">
        <f t="array" ref="AF190">IF(ISERROR(K190),"",SUM(IF(ISNUMBER(K$9:K$200),IF(K$9:K$200&gt;K190,1,0),0)))</f>
        <v>96</v>
      </c>
      <c r="AG190">
        <f t="array" ref="AG190">IF(ISERROR(L190),"",SUM(IF(ISNUMBER(L$9:L$200),IF(L$9:L$200&gt;L190,1,0),0)))</f>
        <v>31</v>
      </c>
      <c r="AH190">
        <f t="array" ref="AH190">IF(ISERROR(M190),"",SUM(IF(ISNUMBER(M$9:M$200),IF(M$9:M$200&gt;M190,1,0),0)))</f>
        <v>98</v>
      </c>
      <c r="AI190">
        <f t="array" ref="AI190">IF(ISERROR(N190),"",SUM(IF(ISNUMBER(N$9:N$200),IF(N$9:N$200&gt;N190,1,0),0)))</f>
        <v>45</v>
      </c>
      <c r="AJ190">
        <f t="array" ref="AJ190">IF(ISERROR(O190),"",SUM(IF(ISNUMBER(O$9:O$200),IF(O$9:O$200&gt;O190,1,0),0)))</f>
        <v>33</v>
      </c>
      <c r="AK190">
        <f t="array" ref="AK190">IF(ISERROR(P190),"",SUM(IF(ISNUMBER(P$9:P$200),IF(P$9:P$200&gt;P190,1,0),0)))</f>
        <v>59</v>
      </c>
      <c r="AQ190" s="7">
        <f>R190</f>
        <v>0.64199635827529222</v>
      </c>
      <c r="AR190" s="7">
        <v>0.29023792287182493</v>
      </c>
    </row>
    <row r="191" spans="1:44">
      <c r="A191" s="10" t="s">
        <v>401</v>
      </c>
      <c r="B191" s="13" t="s">
        <v>400</v>
      </c>
      <c r="C191" s="7">
        <v>0.56138137085507223</v>
      </c>
      <c r="D191" s="7">
        <v>0.76371889026047257</v>
      </c>
      <c r="E191" s="7">
        <v>1</v>
      </c>
      <c r="F191" s="7">
        <v>0.85302567926666895</v>
      </c>
      <c r="G191" s="7">
        <v>0.94900000000000007</v>
      </c>
      <c r="H191">
        <v>0.8</v>
      </c>
      <c r="I191">
        <v>0.61799999999999999</v>
      </c>
      <c r="J191">
        <v>0.41899999999999998</v>
      </c>
      <c r="K191">
        <v>0.9</v>
      </c>
      <c r="L191" s="7">
        <v>0.72799999999999998</v>
      </c>
      <c r="M191" s="7">
        <v>0.73699999999999999</v>
      </c>
      <c r="N191" s="7">
        <v>0.875</v>
      </c>
      <c r="O191" s="7">
        <v>0.80571505809158217</v>
      </c>
      <c r="P191" s="7">
        <v>0.83776308463533788</v>
      </c>
      <c r="Q191" s="157">
        <v>5</v>
      </c>
      <c r="R191" s="7">
        <v>0.77107620831091339</v>
      </c>
      <c r="S191" s="7"/>
      <c r="T191" s="7"/>
      <c r="X191">
        <f t="array" ref="X191">IF(ISERROR(C191),"",SUM(IF(ISNUMBER(C$9:C$200),IF(C$9:C$200&gt;C191,1,0),0)))</f>
        <v>79</v>
      </c>
      <c r="Y191">
        <f t="array" ref="Y191">IF(ISERROR(D191),"",SUM(IF(ISNUMBER(D$9:D$200),IF(D$9:D$200&gt;D191,1,0),0)))</f>
        <v>17</v>
      </c>
      <c r="Z191">
        <f t="array" ref="Z191">IF(ISERROR(E191),"",SUM(IF(ISNUMBER(E$9:E$200),IF(E$9:E$200&gt;E191,1,0),0)))</f>
        <v>0</v>
      </c>
      <c r="AA191">
        <f t="array" ref="AA191">IF(ISERROR(F191),"",SUM(IF(ISNUMBER(F$9:F$200),IF(F$9:F$200&gt;F191,1,0),0)))</f>
        <v>35</v>
      </c>
      <c r="AB191">
        <f t="array" ref="AB191">IF(ISERROR(G191),"",SUM(IF(ISNUMBER(G$9:G$200),IF(G$9:G$200&gt;G191,1,0),0)))</f>
        <v>6</v>
      </c>
      <c r="AC191">
        <f t="array" ref="AC191">IF(ISERROR(H191),"",SUM(IF(ISNUMBER(H$9:H$200),IF(H$9:H$200&gt;H191,1,0),0)))</f>
        <v>2</v>
      </c>
      <c r="AD191">
        <f t="array" ref="AD191">IF(ISERROR(I191),"",SUM(IF(ISNUMBER(I$9:I$200),IF(I$9:I$200&gt;I191,1,0),0)))</f>
        <v>119</v>
      </c>
      <c r="AE191">
        <f t="array" ref="AE191">IF(ISERROR(J191),"",SUM(IF(ISNUMBER(J$9:J$200),IF(J$9:J$200&gt;J191,1,0),0)))</f>
        <v>119</v>
      </c>
      <c r="AF191">
        <f t="array" ref="AF191">IF(ISERROR(K191),"",SUM(IF(ISNUMBER(K$9:K$200),IF(K$9:K$200&gt;K191,1,0),0)))</f>
        <v>2</v>
      </c>
      <c r="AG191">
        <f t="array" ref="AG191">IF(ISERROR(L191),"",SUM(IF(ISNUMBER(L$9:L$200),IF(L$9:L$200&gt;L191,1,0),0)))</f>
        <v>45</v>
      </c>
      <c r="AH191">
        <f t="array" ref="AH191">IF(ISERROR(M191),"",SUM(IF(ISNUMBER(M$9:M$200),IF(M$9:M$200&gt;M191,1,0),0)))</f>
        <v>59</v>
      </c>
      <c r="AI191">
        <f t="array" ref="AI191">IF(ISERROR(N191),"",SUM(IF(ISNUMBER(N$9:N$200),IF(N$9:N$200&gt;N191,1,0),0)))</f>
        <v>10</v>
      </c>
      <c r="AJ191">
        <f t="array" ref="AJ191">IF(ISERROR(O191),"",SUM(IF(ISNUMBER(O$9:O$200),IF(O$9:O$200&gt;O191,1,0),0)))</f>
        <v>17</v>
      </c>
      <c r="AK191">
        <f t="array" ref="AK191">IF(ISERROR(P191),"",SUM(IF(ISNUMBER(P$9:P$200),IF(P$9:P$200&gt;P191,1,0),0)))</f>
        <v>13</v>
      </c>
      <c r="AQ191" s="7">
        <f>R191</f>
        <v>0.77107620831091339</v>
      </c>
      <c r="AR191" s="7">
        <v>0.178896170820146</v>
      </c>
    </row>
    <row r="192" spans="1:44">
      <c r="A192" s="10" t="s">
        <v>403</v>
      </c>
      <c r="B192" s="13" t="s">
        <v>402</v>
      </c>
      <c r="C192" s="7">
        <v>0.58279846476423369</v>
      </c>
      <c r="D192" s="7">
        <v>0.72522939929248209</v>
      </c>
      <c r="E192" s="7">
        <v>1</v>
      </c>
      <c r="F192" s="7">
        <v>1</v>
      </c>
      <c r="G192" s="7">
        <v>0.91299999999999992</v>
      </c>
      <c r="H192">
        <v>0.7</v>
      </c>
      <c r="I192">
        <v>0.67500000000000004</v>
      </c>
      <c r="J192">
        <v>0.57999999999999996</v>
      </c>
      <c r="K192">
        <v>0.75</v>
      </c>
      <c r="L192" s="7">
        <v>0.94799999999999995</v>
      </c>
      <c r="M192" s="7">
        <v>0.78099999999999992</v>
      </c>
      <c r="N192" s="7">
        <v>0.86900000000000011</v>
      </c>
      <c r="O192" s="7">
        <v>0.73397769055691986</v>
      </c>
      <c r="P192" s="7">
        <v>0.80195970775483505</v>
      </c>
      <c r="Q192" s="157">
        <v>5</v>
      </c>
      <c r="R192" s="7">
        <v>0.78259932623684714</v>
      </c>
      <c r="S192" s="7"/>
      <c r="T192" s="7"/>
      <c r="X192">
        <f t="array" ref="X192">IF(ISERROR(C192),"",SUM(IF(ISNUMBER(C$9:C$200),IF(C$9:C$200&gt;C192,1,0),0)))</f>
        <v>72</v>
      </c>
      <c r="Y192">
        <f t="array" ref="Y192">IF(ISERROR(D192),"",SUM(IF(ISNUMBER(D$9:D$200),IF(D$9:D$200&gt;D192,1,0),0)))</f>
        <v>26</v>
      </c>
      <c r="Z192">
        <f t="array" ref="Z192">IF(ISERROR(E192),"",SUM(IF(ISNUMBER(E$9:E$200),IF(E$9:E$200&gt;E192,1,0),0)))</f>
        <v>0</v>
      </c>
      <c r="AA192">
        <f t="array" ref="AA192">IF(ISERROR(F192),"",SUM(IF(ISNUMBER(F$9:F$200),IF(F$9:F$200&gt;F192,1,0),0)))</f>
        <v>0</v>
      </c>
      <c r="AB192">
        <f t="array" ref="AB192">IF(ISERROR(G192),"",SUM(IF(ISNUMBER(G$9:G$200),IF(G$9:G$200&gt;G192,1,0),0)))</f>
        <v>10</v>
      </c>
      <c r="AC192">
        <f t="array" ref="AC192">IF(ISERROR(H192),"",SUM(IF(ISNUMBER(H$9:H$200),IF(H$9:H$200&gt;H192,1,0),0)))</f>
        <v>15</v>
      </c>
      <c r="AD192">
        <f t="array" ref="AD192">IF(ISERROR(I192),"",SUM(IF(ISNUMBER(I$9:I$200),IF(I$9:I$200&gt;I192,1,0),0)))</f>
        <v>102</v>
      </c>
      <c r="AE192">
        <f t="array" ref="AE192">IF(ISERROR(J192),"",SUM(IF(ISNUMBER(J$9:J$200),IF(J$9:J$200&gt;J192,1,0),0)))</f>
        <v>91</v>
      </c>
      <c r="AF192">
        <f t="array" ref="AF192">IF(ISERROR(K192),"",SUM(IF(ISNUMBER(K$9:K$200),IF(K$9:K$200&gt;K192,1,0),0)))</f>
        <v>17</v>
      </c>
      <c r="AG192">
        <f t="array" ref="AG192">IF(ISERROR(L192),"",SUM(IF(ISNUMBER(L$9:L$200),IF(L$9:L$200&gt;L192,1,0),0)))</f>
        <v>2</v>
      </c>
      <c r="AH192">
        <f t="array" ref="AH192">IF(ISERROR(M192),"",SUM(IF(ISNUMBER(M$9:M$200),IF(M$9:M$200&gt;M192,1,0),0)))</f>
        <v>25</v>
      </c>
      <c r="AI192">
        <f t="array" ref="AI192">IF(ISERROR(N192),"",SUM(IF(ISNUMBER(N$9:N$200),IF(N$9:N$200&gt;N192,1,0),0)))</f>
        <v>32</v>
      </c>
      <c r="AJ192">
        <f t="array" ref="AJ192">IF(ISERROR(O192),"",SUM(IF(ISNUMBER(O$9:O$200),IF(O$9:O$200&gt;O192,1,0),0)))</f>
        <v>28</v>
      </c>
      <c r="AK192">
        <f t="array" ref="AK192">IF(ISERROR(P192),"",SUM(IF(ISNUMBER(P$9:P$200),IF(P$9:P$200&gt;P192,1,0),0)))</f>
        <v>17</v>
      </c>
      <c r="AQ192" s="7">
        <f>R192</f>
        <v>0.78259932623684714</v>
      </c>
      <c r="AR192" s="7">
        <v>0.21282883926747451</v>
      </c>
    </row>
    <row r="193" spans="1:44">
      <c r="A193" s="10" t="s">
        <v>405</v>
      </c>
      <c r="B193" s="13" t="s">
        <v>404</v>
      </c>
      <c r="C193" s="7">
        <v>0.67839385583818967</v>
      </c>
      <c r="D193" s="7">
        <v>0.72180576503987659</v>
      </c>
      <c r="E193" s="7">
        <v>1</v>
      </c>
      <c r="F193" s="7">
        <v>0.96440254774234868</v>
      </c>
      <c r="G193" s="7" t="e">
        <v>#N/A</v>
      </c>
      <c r="H193" t="e">
        <v>#N/A</v>
      </c>
      <c r="I193" t="e">
        <v>#N/A</v>
      </c>
      <c r="J193" t="e">
        <v>#N/A</v>
      </c>
      <c r="K193" t="e">
        <v>#N/A</v>
      </c>
      <c r="L193" s="7" t="e">
        <v>#N/A</v>
      </c>
      <c r="M193" s="7" t="e">
        <v>#N/A</v>
      </c>
      <c r="N193" s="7" t="e">
        <v>#N/A</v>
      </c>
      <c r="O193" s="7">
        <v>0.74159205475722101</v>
      </c>
      <c r="P193" s="7">
        <v>0.64318444053637813</v>
      </c>
      <c r="Q193" s="157">
        <v>3</v>
      </c>
      <c r="R193" s="7" t="e">
        <v>#N/A</v>
      </c>
      <c r="S193" s="7"/>
      <c r="T193" s="7"/>
      <c r="X193">
        <f t="array" ref="X193">IF(ISERROR(C193),"",SUM(IF(ISNUMBER(C$9:C$200),IF(C$9:C$200&gt;C193,1,0),0)))</f>
        <v>37</v>
      </c>
      <c r="Y193">
        <f t="array" ref="Y193">IF(ISERROR(D193),"",SUM(IF(ISNUMBER(D$9:D$200),IF(D$9:D$200&gt;D193,1,0),0)))</f>
        <v>29</v>
      </c>
      <c r="Z193">
        <f t="array" ref="Z193">IF(ISERROR(E193),"",SUM(IF(ISNUMBER(E$9:E$200),IF(E$9:E$200&gt;E193,1,0),0)))</f>
        <v>0</v>
      </c>
      <c r="AA193">
        <f t="array" ref="AA193">IF(ISERROR(F193),"",SUM(IF(ISNUMBER(F$9:F$200),IF(F$9:F$200&gt;F193,1,0),0)))</f>
        <v>25</v>
      </c>
      <c r="AB193" t="str">
        <f t="array" ref="AB193">IF(ISERROR(G193),"",SUM(IF(ISNUMBER(G$9:G$200),IF(G$9:G$200&gt;G193,1,0),0)))</f>
        <v/>
      </c>
      <c r="AC193" t="str">
        <f t="array" ref="AC193">IF(ISERROR(H193),"",SUM(IF(ISNUMBER(H$9:H$200),IF(H$9:H$200&gt;H193,1,0),0)))</f>
        <v/>
      </c>
      <c r="AD193" t="str">
        <f t="array" ref="AD193">IF(ISERROR(I193),"",SUM(IF(ISNUMBER(I$9:I$200),IF(I$9:I$200&gt;I193,1,0),0)))</f>
        <v/>
      </c>
      <c r="AE193" t="str">
        <f t="array" ref="AE193">IF(ISERROR(J193),"",SUM(IF(ISNUMBER(J$9:J$200),IF(J$9:J$200&gt;J193,1,0),0)))</f>
        <v/>
      </c>
      <c r="AF193" t="str">
        <f t="array" ref="AF193">IF(ISERROR(K193),"",SUM(IF(ISNUMBER(K$9:K$200),IF(K$9:K$200&gt;K193,1,0),0)))</f>
        <v/>
      </c>
      <c r="AG193" t="str">
        <f t="array" ref="AG193">IF(ISERROR(L193),"",SUM(IF(ISNUMBER(L$9:L$200),IF(L$9:L$200&gt;L193,1,0),0)))</f>
        <v/>
      </c>
      <c r="AH193" t="str">
        <f t="array" ref="AH193">IF(ISERROR(M193),"",SUM(IF(ISNUMBER(M$9:M$200),IF(M$9:M$200&gt;M193,1,0),0)))</f>
        <v/>
      </c>
      <c r="AI193" t="str">
        <f t="array" ref="AI193">IF(ISERROR(N193),"",SUM(IF(ISNUMBER(N$9:N$200),IF(N$9:N$200&gt;N193,1,0),0)))</f>
        <v/>
      </c>
      <c r="AJ193">
        <f t="array" ref="AJ193">IF(ISERROR(O193),"",SUM(IF(ISNUMBER(O$9:O$200),IF(O$9:O$200&gt;O193,1,0),0)))</f>
        <v>27</v>
      </c>
      <c r="AK193">
        <f t="array" ref="AK193">IF(ISERROR(P193),"",SUM(IF(ISNUMBER(P$9:P$200),IF(P$9:P$200&gt;P193,1,0),0)))</f>
        <v>47</v>
      </c>
      <c r="AQ193" s="7" t="e">
        <f>R193</f>
        <v>#N/A</v>
      </c>
      <c r="AR193" s="7">
        <v>0.21699563096225283</v>
      </c>
    </row>
    <row r="194" spans="1:44">
      <c r="A194" s="10" t="s">
        <v>407</v>
      </c>
      <c r="B194" s="13" t="s">
        <v>406</v>
      </c>
      <c r="C194" s="7">
        <v>0.3167024190934426</v>
      </c>
      <c r="D194" s="7">
        <v>0.11025479097856454</v>
      </c>
      <c r="E194" s="7">
        <v>0.66353878976399772</v>
      </c>
      <c r="F194" s="7">
        <v>0.1410470771116428</v>
      </c>
      <c r="G194" s="7">
        <v>0.67799999999999994</v>
      </c>
      <c r="H194">
        <v>0.1</v>
      </c>
      <c r="I194">
        <v>0.88400000000000001</v>
      </c>
      <c r="J194">
        <v>0.72599999999999998</v>
      </c>
      <c r="K194">
        <v>0.1</v>
      </c>
      <c r="L194" s="7">
        <v>0.61099999999999999</v>
      </c>
      <c r="M194" s="7">
        <v>0.624</v>
      </c>
      <c r="N194" s="7">
        <v>0.65099999999999991</v>
      </c>
      <c r="O194" s="7">
        <v>0.24974034298268269</v>
      </c>
      <c r="P194" s="7">
        <v>0.25874127440099509</v>
      </c>
      <c r="Q194" s="157">
        <v>1</v>
      </c>
      <c r="R194" s="7">
        <v>0.38624282994493264</v>
      </c>
      <c r="S194" s="7"/>
      <c r="T194" s="7"/>
      <c r="X194">
        <f t="array" ref="X194">IF(ISERROR(C194),"",SUM(IF(ISNUMBER(C$9:C$200),IF(C$9:C$200&gt;C194,1,0),0)))</f>
        <v>153</v>
      </c>
      <c r="Y194">
        <f t="array" ref="Y194">IF(ISERROR(D194),"",SUM(IF(ISNUMBER(D$9:D$200),IF(D$9:D$200&gt;D194,1,0),0)))</f>
        <v>186</v>
      </c>
      <c r="Z194">
        <f t="array" ref="Z194">IF(ISERROR(E194),"",SUM(IF(ISNUMBER(E$9:E$200),IF(E$9:E$200&gt;E194,1,0),0)))</f>
        <v>123</v>
      </c>
      <c r="AA194">
        <f t="array" ref="AA194">IF(ISERROR(F194),"",SUM(IF(ISNUMBER(F$9:F$200),IF(F$9:F$200&gt;F194,1,0),0)))</f>
        <v>121</v>
      </c>
      <c r="AB194">
        <f t="array" ref="AB194">IF(ISERROR(G194),"",SUM(IF(ISNUMBER(G$9:G$200),IF(G$9:G$200&gt;G194,1,0),0)))</f>
        <v>67</v>
      </c>
      <c r="AC194">
        <f t="array" ref="AC194">IF(ISERROR(H194),"",SUM(IF(ISNUMBER(H$9:H$200),IF(H$9:H$200&gt;H194,1,0),0)))</f>
        <v>136</v>
      </c>
      <c r="AD194">
        <f t="array" ref="AD194">IF(ISERROR(I194),"",SUM(IF(ISNUMBER(I$9:I$200),IF(I$9:I$200&gt;I194,1,0),0)))</f>
        <v>21</v>
      </c>
      <c r="AE194">
        <f t="array" ref="AE194">IF(ISERROR(J194),"",SUM(IF(ISNUMBER(J$9:J$200),IF(J$9:J$200&gt;J194,1,0),0)))</f>
        <v>61</v>
      </c>
      <c r="AF194">
        <f t="array" ref="AF194">IF(ISERROR(K194),"",SUM(IF(ISNUMBER(K$9:K$200),IF(K$9:K$200&gt;K194,1,0),0)))</f>
        <v>134</v>
      </c>
      <c r="AG194">
        <f t="array" ref="AG194">IF(ISERROR(L194),"",SUM(IF(ISNUMBER(L$9:L$200),IF(L$9:L$200&gt;L194,1,0),0)))</f>
        <v>74</v>
      </c>
      <c r="AH194">
        <f t="array" ref="AH194">IF(ISERROR(M194),"",SUM(IF(ISNUMBER(M$9:M$200),IF(M$9:M$200&gt;M194,1,0),0)))</f>
        <v>128</v>
      </c>
      <c r="AI194">
        <f t="array" ref="AI194">IF(ISERROR(N194),"",SUM(IF(ISNUMBER(N$9:N$200),IF(N$9:N$200&gt;N194,1,0),0)))</f>
        <v>110</v>
      </c>
      <c r="AJ194">
        <f t="array" ref="AJ194">IF(ISERROR(O194),"",SUM(IF(ISNUMBER(O$9:O$200),IF(O$9:O$200&gt;O194,1,0),0)))</f>
        <v>177</v>
      </c>
      <c r="AK194">
        <f t="array" ref="AK194">IF(ISERROR(P194),"",SUM(IF(ISNUMBER(P$9:P$200),IF(P$9:P$200&gt;P194,1,0),0)))</f>
        <v>168</v>
      </c>
      <c r="AQ194" s="7">
        <f>R194</f>
        <v>0.38624282994493264</v>
      </c>
      <c r="AR194" s="7">
        <v>0.2495079677029505</v>
      </c>
    </row>
    <row r="195" spans="1:44">
      <c r="A195" s="10" t="s">
        <v>409</v>
      </c>
      <c r="B195" s="13" t="s">
        <v>408</v>
      </c>
      <c r="C195" s="7">
        <v>0.75556732458389142</v>
      </c>
      <c r="D195" s="7">
        <v>0.61730035610070133</v>
      </c>
      <c r="E195" s="7">
        <v>0.59180294432181679</v>
      </c>
      <c r="F195" s="7">
        <v>7.6262719817363794E-2</v>
      </c>
      <c r="G195" s="7">
        <v>0.68700000000000006</v>
      </c>
      <c r="H195">
        <v>0.4</v>
      </c>
      <c r="I195">
        <v>0.94900000000000007</v>
      </c>
      <c r="J195">
        <v>0.84299999999999997</v>
      </c>
      <c r="K195">
        <v>0.2</v>
      </c>
      <c r="L195" s="7">
        <v>0.55000000000000004</v>
      </c>
      <c r="M195" s="7">
        <v>0.76800000000000002</v>
      </c>
      <c r="N195" s="7">
        <v>0.55100000000000005</v>
      </c>
      <c r="O195" s="7">
        <v>0.57893540540076527</v>
      </c>
      <c r="P195" s="7">
        <v>0.58017686738982355</v>
      </c>
      <c r="Q195" s="157">
        <v>2</v>
      </c>
      <c r="R195" s="7">
        <v>0.56904021454534537</v>
      </c>
      <c r="S195" s="7"/>
      <c r="T195" s="7"/>
      <c r="X195">
        <f t="array" ref="X195">IF(ISERROR(C195),"",SUM(IF(ISNUMBER(C$9:C$200),IF(C$9:C$200&gt;C195,1,0),0)))</f>
        <v>12</v>
      </c>
      <c r="Y195">
        <f t="array" ref="Y195">IF(ISERROR(D195),"",SUM(IF(ISNUMBER(D$9:D$200),IF(D$9:D$200&gt;D195,1,0),0)))</f>
        <v>57</v>
      </c>
      <c r="Z195">
        <f t="array" ref="Z195">IF(ISERROR(E195),"",SUM(IF(ISNUMBER(E$9:E$200),IF(E$9:E$200&gt;E195,1,0),0)))</f>
        <v>132</v>
      </c>
      <c r="AA195">
        <f t="array" ref="AA195">IF(ISERROR(F195),"",SUM(IF(ISNUMBER(F$9:F$200),IF(F$9:F$200&gt;F195,1,0),0)))</f>
        <v>142</v>
      </c>
      <c r="AB195">
        <f t="array" ref="AB195">IF(ISERROR(G195),"",SUM(IF(ISNUMBER(G$9:G$200),IF(G$9:G$200&gt;G195,1,0),0)))</f>
        <v>65</v>
      </c>
      <c r="AC195">
        <f t="array" ref="AC195">IF(ISERROR(H195),"",SUM(IF(ISNUMBER(H$9:H$200),IF(H$9:H$200&gt;H195,1,0),0)))</f>
        <v>81</v>
      </c>
      <c r="AD195">
        <f t="array" ref="AD195">IF(ISERROR(I195),"",SUM(IF(ISNUMBER(I$9:I$200),IF(I$9:I$200&gt;I195,1,0),0)))</f>
        <v>7</v>
      </c>
      <c r="AE195">
        <f t="array" ref="AE195">IF(ISERROR(J195),"",SUM(IF(ISNUMBER(J$9:J$200),IF(J$9:J$200&gt;J195,1,0),0)))</f>
        <v>25</v>
      </c>
      <c r="AF195">
        <f t="array" ref="AF195">IF(ISERROR(K195),"",SUM(IF(ISNUMBER(K$9:K$200),IF(K$9:K$200&gt;K195,1,0),0)))</f>
        <v>121</v>
      </c>
      <c r="AG195">
        <f t="array" ref="AG195">IF(ISERROR(L195),"",SUM(IF(ISNUMBER(L$9:L$200),IF(L$9:L$200&gt;L195,1,0),0)))</f>
        <v>98</v>
      </c>
      <c r="AH195">
        <f t="array" ref="AH195">IF(ISERROR(M195),"",SUM(IF(ISNUMBER(M$9:M$200),IF(M$9:M$200&gt;M195,1,0),0)))</f>
        <v>36</v>
      </c>
      <c r="AI195">
        <f t="array" ref="AI195">IF(ISERROR(N195),"",SUM(IF(ISNUMBER(N$9:N$200),IF(N$9:N$200&gt;N195,1,0),0)))</f>
        <v>132</v>
      </c>
      <c r="AJ195">
        <f t="array" ref="AJ195">IF(ISERROR(O195),"",SUM(IF(ISNUMBER(O$9:O$200),IF(O$9:O$200&gt;O195,1,0),0)))</f>
        <v>52</v>
      </c>
      <c r="AK195">
        <f t="array" ref="AK195">IF(ISERROR(P195),"",SUM(IF(ISNUMBER(P$9:P$200),IF(P$9:P$200&gt;P195,1,0),0)))</f>
        <v>62</v>
      </c>
      <c r="AQ195" s="7">
        <f>R195</f>
        <v>0.56904021454534537</v>
      </c>
      <c r="AR195" s="7">
        <v>0.41795554992392936</v>
      </c>
    </row>
    <row r="196" spans="1:44">
      <c r="A196" s="10" t="s">
        <v>443</v>
      </c>
      <c r="B196" s="13" t="s">
        <v>410</v>
      </c>
      <c r="C196" s="7">
        <v>0.21507109958891779</v>
      </c>
      <c r="D196" s="7">
        <v>0.33988042331410762</v>
      </c>
      <c r="E196" s="7">
        <v>1</v>
      </c>
      <c r="F196" s="7">
        <v>1</v>
      </c>
      <c r="G196" s="7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s="7" t="e">
        <v>#N/A</v>
      </c>
      <c r="M196" s="7" t="e">
        <v>#N/A</v>
      </c>
      <c r="N196" s="7" t="e">
        <v>#N/A</v>
      </c>
      <c r="O196" s="7">
        <v>0.26309767081982904</v>
      </c>
      <c r="P196" s="7">
        <v>0.1860158040089647</v>
      </c>
      <c r="Q196" s="157">
        <v>3</v>
      </c>
      <c r="R196" s="7" t="e">
        <v>#N/A</v>
      </c>
      <c r="S196" s="7"/>
      <c r="T196" s="7"/>
      <c r="X196">
        <f t="array" ref="X196">IF(ISERROR(C196),"",SUM(IF(ISNUMBER(C$9:C$200),IF(C$9:C$200&gt;C196,1,0),0)))</f>
        <v>168</v>
      </c>
      <c r="Y196">
        <f t="array" ref="Y196">IF(ISERROR(D196),"",SUM(IF(ISNUMBER(D$9:D$200),IF(D$9:D$200&gt;D196,1,0),0)))</f>
        <v>137</v>
      </c>
      <c r="Z196">
        <f t="array" ref="Z196">IF(ISERROR(E196),"",SUM(IF(ISNUMBER(E$9:E$200),IF(E$9:E$200&gt;E196,1,0),0)))</f>
        <v>0</v>
      </c>
      <c r="AA196">
        <f t="array" ref="AA196">IF(ISERROR(F196),"",SUM(IF(ISNUMBER(F$9:F$200),IF(F$9:F$200&gt;F196,1,0),0)))</f>
        <v>0</v>
      </c>
      <c r="AB196" t="str">
        <f t="array" ref="AB196">IF(ISERROR(G196),"",SUM(IF(ISNUMBER(G$9:G$200),IF(G$9:G$200&gt;G196,1,0),0)))</f>
        <v/>
      </c>
      <c r="AC196" t="str">
        <f t="array" ref="AC196">IF(ISERROR(H196),"",SUM(IF(ISNUMBER(H$9:H$200),IF(H$9:H$200&gt;H196,1,0),0)))</f>
        <v/>
      </c>
      <c r="AD196" t="str">
        <f t="array" ref="AD196">IF(ISERROR(I196),"",SUM(IF(ISNUMBER(I$9:I$200),IF(I$9:I$200&gt;I196,1,0),0)))</f>
        <v/>
      </c>
      <c r="AE196" t="str">
        <f t="array" ref="AE196">IF(ISERROR(J196),"",SUM(IF(ISNUMBER(J$9:J$200),IF(J$9:J$200&gt;J196,1,0),0)))</f>
        <v/>
      </c>
      <c r="AF196" t="str">
        <f t="array" ref="AF196">IF(ISERROR(K196),"",SUM(IF(ISNUMBER(K$9:K$200),IF(K$9:K$200&gt;K196,1,0),0)))</f>
        <v/>
      </c>
      <c r="AG196" t="str">
        <f t="array" ref="AG196">IF(ISERROR(L196),"",SUM(IF(ISNUMBER(L$9:L$200),IF(L$9:L$200&gt;L196,1,0),0)))</f>
        <v/>
      </c>
      <c r="AH196" t="str">
        <f t="array" ref="AH196">IF(ISERROR(M196),"",SUM(IF(ISNUMBER(M$9:M$200),IF(M$9:M$200&gt;M196,1,0),0)))</f>
        <v/>
      </c>
      <c r="AI196" t="str">
        <f t="array" ref="AI196">IF(ISERROR(N196),"",SUM(IF(ISNUMBER(N$9:N$200),IF(N$9:N$200&gt;N196,1,0),0)))</f>
        <v/>
      </c>
      <c r="AJ196">
        <f t="array" ref="AJ196">IF(ISERROR(O196),"",SUM(IF(ISNUMBER(O$9:O$200),IF(O$9:O$200&gt;O196,1,0),0)))</f>
        <v>172</v>
      </c>
      <c r="AK196">
        <f t="array" ref="AK196">IF(ISERROR(P196),"",SUM(IF(ISNUMBER(P$9:P$200),IF(P$9:P$200&gt;P196,1,0),0)))</f>
        <v>185</v>
      </c>
      <c r="AQ196" s="7" t="e">
        <f>R196</f>
        <v>#N/A</v>
      </c>
      <c r="AR196" s="7">
        <v>0.24319547657736015</v>
      </c>
    </row>
    <row r="197" spans="1:44">
      <c r="A197" s="10" t="s">
        <v>413</v>
      </c>
      <c r="B197" s="13" t="s">
        <v>412</v>
      </c>
      <c r="C197" s="7">
        <v>0.53890321534424679</v>
      </c>
      <c r="D197" s="7">
        <v>0.19226880780920036</v>
      </c>
      <c r="E197" s="7">
        <v>1</v>
      </c>
      <c r="F197" s="7">
        <v>0.16323968230056282</v>
      </c>
      <c r="G197" s="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s="7" t="e">
        <v>#N/A</v>
      </c>
      <c r="M197" s="7" t="e">
        <v>#N/A</v>
      </c>
      <c r="N197" s="7" t="e">
        <v>#N/A</v>
      </c>
      <c r="O197" s="7">
        <v>0.39725785862878871</v>
      </c>
      <c r="P197" s="7">
        <v>0.41568552629134176</v>
      </c>
      <c r="Q197" s="157">
        <v>1</v>
      </c>
      <c r="R197" s="7" t="e">
        <v>#N/A</v>
      </c>
      <c r="S197" s="7"/>
      <c r="T197" s="7"/>
      <c r="X197">
        <f t="array" ref="X197">IF(ISERROR(C197),"",SUM(IF(ISNUMBER(C$9:C$200),IF(C$9:C$200&gt;C197,1,0),0)))</f>
        <v>86</v>
      </c>
      <c r="Y197">
        <f t="array" ref="Y197">IF(ISERROR(D197),"",SUM(IF(ISNUMBER(D$9:D$200),IF(D$9:D$200&gt;D197,1,0),0)))</f>
        <v>175</v>
      </c>
      <c r="Z197">
        <f t="array" ref="Z197">IF(ISERROR(E197),"",SUM(IF(ISNUMBER(E$9:E$200),IF(E$9:E$200&gt;E197,1,0),0)))</f>
        <v>0</v>
      </c>
      <c r="AA197">
        <f t="array" ref="AA197">IF(ISERROR(F197),"",SUM(IF(ISNUMBER(F$9:F$200),IF(F$9:F$200&gt;F197,1,0),0)))</f>
        <v>111</v>
      </c>
      <c r="AB197" t="str">
        <f t="array" ref="AB197">IF(ISERROR(G197),"",SUM(IF(ISNUMBER(G$9:G$200),IF(G$9:G$200&gt;G197,1,0),0)))</f>
        <v/>
      </c>
      <c r="AC197" t="str">
        <f t="array" ref="AC197">IF(ISERROR(H197),"",SUM(IF(ISNUMBER(H$9:H$200),IF(H$9:H$200&gt;H197,1,0),0)))</f>
        <v/>
      </c>
      <c r="AD197" t="str">
        <f t="array" ref="AD197">IF(ISERROR(I197),"",SUM(IF(ISNUMBER(I$9:I$200),IF(I$9:I$200&gt;I197,1,0),0)))</f>
        <v/>
      </c>
      <c r="AE197" t="str">
        <f t="array" ref="AE197">IF(ISERROR(J197),"",SUM(IF(ISNUMBER(J$9:J$200),IF(J$9:J$200&gt;J197,1,0),0)))</f>
        <v/>
      </c>
      <c r="AF197" t="str">
        <f t="array" ref="AF197">IF(ISERROR(K197),"",SUM(IF(ISNUMBER(K$9:K$200),IF(K$9:K$200&gt;K197,1,0),0)))</f>
        <v/>
      </c>
      <c r="AG197" t="str">
        <f t="array" ref="AG197">IF(ISERROR(L197),"",SUM(IF(ISNUMBER(L$9:L$200),IF(L$9:L$200&gt;L197,1,0),0)))</f>
        <v/>
      </c>
      <c r="AH197" t="str">
        <f t="array" ref="AH197">IF(ISERROR(M197),"",SUM(IF(ISNUMBER(M$9:M$200),IF(M$9:M$200&gt;M197,1,0),0)))</f>
        <v/>
      </c>
      <c r="AI197" t="str">
        <f t="array" ref="AI197">IF(ISERROR(N197),"",SUM(IF(ISNUMBER(N$9:N$200),IF(N$9:N$200&gt;N197,1,0),0)))</f>
        <v/>
      </c>
      <c r="AJ197">
        <f t="array" ref="AJ197">IF(ISERROR(O197),"",SUM(IF(ISNUMBER(O$9:O$200),IF(O$9:O$200&gt;O197,1,0),0)))</f>
        <v>116</v>
      </c>
      <c r="AK197">
        <f t="array" ref="AK197">IF(ISERROR(P197),"",SUM(IF(ISNUMBER(P$9:P$200),IF(P$9:P$200&gt;P197,1,0),0)))</f>
        <v>106</v>
      </c>
      <c r="AQ197" s="7" t="e">
        <f>R197</f>
        <v>#N/A</v>
      </c>
      <c r="AR197" s="7">
        <v>0.3006673934387602</v>
      </c>
    </row>
    <row r="198" spans="1:44">
      <c r="A198" s="10" t="s">
        <v>415</v>
      </c>
      <c r="B198" s="13" t="s">
        <v>414</v>
      </c>
      <c r="C198" s="7">
        <v>3.4142126700568196E-2</v>
      </c>
      <c r="D198" s="7">
        <v>0.2438962424034834</v>
      </c>
      <c r="E198" s="7">
        <v>0.18284722436107959</v>
      </c>
      <c r="F198" s="7">
        <v>0.1548600940897864</v>
      </c>
      <c r="G198" s="7">
        <v>0.74400000000000011</v>
      </c>
      <c r="H198">
        <v>0.3</v>
      </c>
      <c r="I198">
        <v>0.83200000000000007</v>
      </c>
      <c r="J198">
        <v>0.51300000000000001</v>
      </c>
      <c r="K198">
        <v>0.45</v>
      </c>
      <c r="L198" s="7">
        <v>0.65400000000000003</v>
      </c>
      <c r="M198" s="7">
        <v>0.65099999999999991</v>
      </c>
      <c r="N198" s="7">
        <v>0.7609999999999999</v>
      </c>
      <c r="O198" s="7">
        <v>0.29666924014584684</v>
      </c>
      <c r="P198" s="7">
        <v>0.27194444847089916</v>
      </c>
      <c r="Q198" s="157">
        <v>1</v>
      </c>
      <c r="R198" s="7">
        <v>0.38472567639911243</v>
      </c>
      <c r="S198" s="7"/>
      <c r="T198" s="7"/>
      <c r="X198">
        <f t="array" ref="X198">IF(ISERROR(C198),"",SUM(IF(ISNUMBER(C$9:C$200),IF(C$9:C$200&gt;C198,1,0),0)))</f>
        <v>186</v>
      </c>
      <c r="Y198">
        <f t="array" ref="Y198">IF(ISERROR(D198),"",SUM(IF(ISNUMBER(D$9:D$200),IF(D$9:D$200&gt;D198,1,0),0)))</f>
        <v>166</v>
      </c>
      <c r="Z198">
        <f t="array" ref="Z198">IF(ISERROR(E198),"",SUM(IF(ISNUMBER(E$9:E$200),IF(E$9:E$200&gt;E198,1,0),0)))</f>
        <v>171</v>
      </c>
      <c r="AA198">
        <f t="array" ref="AA198">IF(ISERROR(F198),"",SUM(IF(ISNUMBER(F$9:F$200),IF(F$9:F$200&gt;F198,1,0),0)))</f>
        <v>116</v>
      </c>
      <c r="AB198">
        <f t="array" ref="AB198">IF(ISERROR(G198),"",SUM(IF(ISNUMBER(G$9:G$200),IF(G$9:G$200&gt;G198,1,0),0)))</f>
        <v>44</v>
      </c>
      <c r="AC198">
        <f t="array" ref="AC198">IF(ISERROR(H198),"",SUM(IF(ISNUMBER(H$9:H$200),IF(H$9:H$200&gt;H198,1,0),0)))</f>
        <v>106</v>
      </c>
      <c r="AD198">
        <f t="array" ref="AD198">IF(ISERROR(I198),"",SUM(IF(ISNUMBER(I$9:I$200),IF(I$9:I$200&gt;I198,1,0),0)))</f>
        <v>38</v>
      </c>
      <c r="AE198">
        <f t="array" ref="AE198">IF(ISERROR(J198),"",SUM(IF(ISNUMBER(J$9:J$200),IF(J$9:J$200&gt;J198,1,0),0)))</f>
        <v>103</v>
      </c>
      <c r="AF198">
        <f t="array" ref="AF198">IF(ISERROR(K198),"",SUM(IF(ISNUMBER(K$9:K$200),IF(K$9:K$200&gt;K198,1,0),0)))</f>
        <v>79</v>
      </c>
      <c r="AG198">
        <f t="array" ref="AG198">IF(ISERROR(L198),"",SUM(IF(ISNUMBER(L$9:L$200),IF(L$9:L$200&gt;L198,1,0),0)))</f>
        <v>62</v>
      </c>
      <c r="AH198">
        <f t="array" ref="AH198">IF(ISERROR(M198),"",SUM(IF(ISNUMBER(M$9:M$200),IF(M$9:M$200&gt;M198,1,0),0)))</f>
        <v>116</v>
      </c>
      <c r="AI198">
        <f t="array" ref="AI198">IF(ISERROR(N198),"",SUM(IF(ISNUMBER(N$9:N$200),IF(N$9:N$200&gt;N198,1,0),0)))</f>
        <v>70</v>
      </c>
      <c r="AJ198">
        <f t="array" ref="AJ198">IF(ISERROR(O198),"",SUM(IF(ISNUMBER(O$9:O$200),IF(O$9:O$200&gt;O198,1,0),0)))</f>
        <v>157</v>
      </c>
      <c r="AK198">
        <f t="array" ref="AK198">IF(ISERROR(P198),"",SUM(IF(ISNUMBER(P$9:P$200),IF(P$9:P$200&gt;P198,1,0),0)))</f>
        <v>163</v>
      </c>
      <c r="AQ198" s="7">
        <f>R198</f>
        <v>0.38472567639911243</v>
      </c>
      <c r="AR198" s="7">
        <v>0.48143846877442042</v>
      </c>
    </row>
    <row r="199" spans="1:44">
      <c r="A199" s="10" t="s">
        <v>417</v>
      </c>
      <c r="B199" s="13" t="s">
        <v>416</v>
      </c>
      <c r="C199" s="7">
        <v>0.60261864843854063</v>
      </c>
      <c r="D199" s="7">
        <v>0.44552140391254513</v>
      </c>
      <c r="E199" s="7">
        <v>0.38230659271326967</v>
      </c>
      <c r="F199" s="7">
        <v>4.1209714132196137E-2</v>
      </c>
      <c r="G199" s="7">
        <v>0.66400000000000003</v>
      </c>
      <c r="H199">
        <v>0.5</v>
      </c>
      <c r="I199">
        <v>0.72400000000000009</v>
      </c>
      <c r="J199">
        <v>0.82599999999999996</v>
      </c>
      <c r="K199">
        <v>0.5</v>
      </c>
      <c r="L199" s="7">
        <v>0.56999999999999995</v>
      </c>
      <c r="M199" s="7">
        <v>0.63300000000000001</v>
      </c>
      <c r="N199" s="7">
        <v>0.79900000000000004</v>
      </c>
      <c r="O199" s="7">
        <v>0.39989174058000099</v>
      </c>
      <c r="P199" s="7">
        <v>0.40499284359157867</v>
      </c>
      <c r="Q199" s="157">
        <v>1</v>
      </c>
      <c r="R199" s="7">
        <v>0.50232536470114975</v>
      </c>
      <c r="S199" s="7"/>
      <c r="T199" s="7"/>
      <c r="X199">
        <f t="array" ref="X199">IF(ISERROR(C199),"",SUM(IF(ISNUMBER(C$9:C$200),IF(C$9:C$200&gt;C199,1,0),0)))</f>
        <v>64</v>
      </c>
      <c r="Y199">
        <f t="array" ref="Y199">IF(ISERROR(D199),"",SUM(IF(ISNUMBER(D$9:D$200),IF(D$9:D$200&gt;D199,1,0),0)))</f>
        <v>110</v>
      </c>
      <c r="Z199">
        <f t="array" ref="Z199">IF(ISERROR(E199),"",SUM(IF(ISNUMBER(E$9:E$200),IF(E$9:E$200&gt;E199,1,0),0)))</f>
        <v>154</v>
      </c>
      <c r="AA199">
        <f t="array" ref="AA199">IF(ISERROR(F199),"",SUM(IF(ISNUMBER(F$9:F$200),IF(F$9:F$200&gt;F199,1,0),0)))</f>
        <v>162</v>
      </c>
      <c r="AB199">
        <f t="array" ref="AB199">IF(ISERROR(G199),"",SUM(IF(ISNUMBER(G$9:G$200),IF(G$9:G$200&gt;G199,1,0),0)))</f>
        <v>71</v>
      </c>
      <c r="AC199">
        <f t="array" ref="AC199">IF(ISERROR(H199),"",SUM(IF(ISNUMBER(H$9:H$200),IF(H$9:H$200&gt;H199,1,0),0)))</f>
        <v>56</v>
      </c>
      <c r="AD199">
        <f t="array" ref="AD199">IF(ISERROR(I199),"",SUM(IF(ISNUMBER(I$9:I$200),IF(I$9:I$200&gt;I199,1,0),0)))</f>
        <v>84</v>
      </c>
      <c r="AE199">
        <f t="array" ref="AE199">IF(ISERROR(J199),"",SUM(IF(ISNUMBER(J$9:J$200),IF(J$9:J$200&gt;J199,1,0),0)))</f>
        <v>32</v>
      </c>
      <c r="AF199">
        <f t="array" ref="AF199">IF(ISERROR(K199),"",SUM(IF(ISNUMBER(K$9:K$200),IF(K$9:K$200&gt;K199,1,0),0)))</f>
        <v>66</v>
      </c>
      <c r="AG199">
        <f t="array" ref="AG199">IF(ISERROR(L199),"",SUM(IF(ISNUMBER(L$9:L$200),IF(L$9:L$200&gt;L199,1,0),0)))</f>
        <v>90</v>
      </c>
      <c r="AH199">
        <f t="array" ref="AH199">IF(ISERROR(M199),"",SUM(IF(ISNUMBER(M$9:M$200),IF(M$9:M$200&gt;M199,1,0),0)))</f>
        <v>121</v>
      </c>
      <c r="AI199">
        <f t="array" ref="AI199">IF(ISERROR(N199),"",SUM(IF(ISNUMBER(N$9:N$200),IF(N$9:N$200&gt;N199,1,0),0)))</f>
        <v>62</v>
      </c>
      <c r="AJ199">
        <f t="array" ref="AJ199">IF(ISERROR(O199),"",SUM(IF(ISNUMBER(O$9:O$200),IF(O$9:O$200&gt;O199,1,0),0)))</f>
        <v>115</v>
      </c>
      <c r="AK199">
        <f t="array" ref="AK199">IF(ISERROR(P199),"",SUM(IF(ISNUMBER(P$9:P$200),IF(P$9:P$200&gt;P199,1,0),0)))</f>
        <v>114</v>
      </c>
      <c r="AQ199" s="7">
        <f>R199</f>
        <v>0.50232536470114975</v>
      </c>
      <c r="AR199" s="7">
        <v>0.54018067769840694</v>
      </c>
    </row>
    <row r="200" spans="1:44">
      <c r="A200" s="10" t="s">
        <v>419</v>
      </c>
      <c r="B200" s="13" t="s">
        <v>418</v>
      </c>
      <c r="C200" s="7">
        <v>0.20989011481803538</v>
      </c>
      <c r="D200" s="7">
        <v>0.18615994289380539</v>
      </c>
      <c r="E200" s="7">
        <v>0.26803677727922509</v>
      </c>
      <c r="F200" s="7">
        <v>4.6268033643199175E-2</v>
      </c>
      <c r="G200" s="7">
        <v>0.3</v>
      </c>
      <c r="H200">
        <v>0.1</v>
      </c>
      <c r="I200">
        <v>0.58399999999999996</v>
      </c>
      <c r="J200">
        <v>4.5540000010281793E-2</v>
      </c>
      <c r="K200">
        <v>9.9000000022351736E-2</v>
      </c>
      <c r="L200" s="7">
        <v>0.48200000000000004</v>
      </c>
      <c r="M200" s="7">
        <v>0.11528000035136937</v>
      </c>
      <c r="N200" s="7">
        <v>0.44799999999999995</v>
      </c>
      <c r="O200" s="7">
        <v>0.20510644675898576</v>
      </c>
      <c r="P200" s="7">
        <v>0.12107668034454208</v>
      </c>
      <c r="Q200" s="157">
        <v>1</v>
      </c>
      <c r="R200" s="7">
        <v>0.21095488273174459</v>
      </c>
      <c r="S200" s="7"/>
      <c r="T200" s="7"/>
      <c r="X200">
        <f t="array" ref="X200">IF(ISERROR(C200),"",SUM(IF(ISNUMBER(C$9:C$200),IF(C$9:C$200&gt;C200,1,0),0)))</f>
        <v>171</v>
      </c>
      <c r="Y200">
        <f t="array" ref="Y200">IF(ISERROR(D200),"",SUM(IF(ISNUMBER(D$9:D$200),IF(D$9:D$200&gt;D200,1,0),0)))</f>
        <v>177</v>
      </c>
      <c r="Z200">
        <f t="array" ref="Z200">IF(ISERROR(E200),"",SUM(IF(ISNUMBER(E$9:E$200),IF(E$9:E$200&gt;E200,1,0),0)))</f>
        <v>166</v>
      </c>
      <c r="AA200">
        <f t="array" ref="AA200">IF(ISERROR(F200),"",SUM(IF(ISNUMBER(F$9:F$200),IF(F$9:F$200&gt;F200,1,0),0)))</f>
        <v>159</v>
      </c>
      <c r="AB200">
        <f t="array" ref="AB200">IF(ISERROR(G200),"",SUM(IF(ISNUMBER(G$9:G$200),IF(G$9:G$200&gt;G200,1,0),0)))</f>
        <v>138</v>
      </c>
      <c r="AC200">
        <f t="array" ref="AC200">IF(ISERROR(H200),"",SUM(IF(ISNUMBER(H$9:H$200),IF(H$9:H$200&gt;H200,1,0),0)))</f>
        <v>136</v>
      </c>
      <c r="AD200">
        <f t="array" ref="AD200">IF(ISERROR(I200),"",SUM(IF(ISNUMBER(I$9:I$200),IF(I$9:I$200&gt;I200,1,0),0)))</f>
        <v>125</v>
      </c>
      <c r="AE200">
        <f t="array" ref="AE200">IF(ISERROR(J200),"",SUM(IF(ISNUMBER(J$9:J$200),IF(J$9:J$200&gt;J200,1,0),0)))</f>
        <v>139</v>
      </c>
      <c r="AF200">
        <f t="array" ref="AF200">IF(ISERROR(K200),"",SUM(IF(ISNUMBER(K$9:K$200),IF(K$9:K$200&gt;K200,1,0),0)))</f>
        <v>138</v>
      </c>
      <c r="AG200">
        <f t="array" ref="AG200">IF(ISERROR(L200),"",SUM(IF(ISNUMBER(L$9:L$200),IF(L$9:L$200&gt;L200,1,0),0)))</f>
        <v>111</v>
      </c>
      <c r="AH200">
        <f t="array" ref="AH200">IF(ISERROR(M200),"",SUM(IF(ISNUMBER(M$9:M$200),IF(M$9:M$200&gt;M200,1,0),0)))</f>
        <v>141</v>
      </c>
      <c r="AI200">
        <f t="array" ref="AI200">IF(ISERROR(N200),"",SUM(IF(ISNUMBER(N$9:N$200),IF(N$9:N$200&gt;N200,1,0),0)))</f>
        <v>137</v>
      </c>
      <c r="AJ200">
        <f t="array" ref="AJ200">IF(ISERROR(O200),"",SUM(IF(ISNUMBER(O$9:O$200),IF(O$9:O$200&gt;O200,1,0),0)))</f>
        <v>185</v>
      </c>
      <c r="AK200">
        <f t="array" ref="AK200">IF(ISERROR(P200),"",SUM(IF(ISNUMBER(P$9:P$200),IF(P$9:P$200&gt;P200,1,0),0)))</f>
        <v>189</v>
      </c>
      <c r="AQ200" s="7">
        <f>R200</f>
        <v>0.21095488273174459</v>
      </c>
      <c r="AR200" s="7">
        <v>0.46374326736151916</v>
      </c>
    </row>
    <row r="201" spans="1:44">
      <c r="A201" s="10"/>
      <c r="B201" s="13"/>
    </row>
    <row r="202" spans="1:44">
      <c r="A202" s="10"/>
      <c r="B202" s="13"/>
    </row>
    <row r="203" spans="1:44" ht="45">
      <c r="A203" s="79"/>
      <c r="C203" s="79" t="str">
        <f>C7</f>
        <v>R-WGI psnv</v>
      </c>
      <c r="D203" s="79" t="str">
        <f t="shared" ref="D203:G203" si="8">D7</f>
        <v>R-WGI va</v>
      </c>
      <c r="E203" s="79" t="str">
        <f t="shared" si="8"/>
        <v>R-Mobiles</v>
      </c>
      <c r="F203" s="79" t="str">
        <f t="shared" si="8"/>
        <v>R-Enrollment</v>
      </c>
      <c r="G203" s="79" t="str">
        <f t="shared" si="8"/>
        <v>R-IEF Business free</v>
      </c>
      <c r="H203" s="79" t="str">
        <f t="shared" ref="H203:P203" si="9">H7</f>
        <v>R-IEF Finan free</v>
      </c>
      <c r="I203" s="79" t="str">
        <f t="shared" si="9"/>
        <v>R-IEF Fiscal Free</v>
      </c>
      <c r="J203" s="79" t="str">
        <f t="shared" si="9"/>
        <v>R-IEF Gov Spending</v>
      </c>
      <c r="K203" s="79" t="str">
        <f t="shared" si="9"/>
        <v>R-IEF Invest Free</v>
      </c>
      <c r="L203" s="79" t="str">
        <f t="shared" si="9"/>
        <v>R-IEF Labor Free</v>
      </c>
      <c r="M203" s="79" t="str">
        <f t="shared" si="9"/>
        <v>R-IEF Monetary Free</v>
      </c>
      <c r="N203" s="79" t="str">
        <f t="shared" si="9"/>
        <v>R-IEF Trade Free</v>
      </c>
      <c r="O203" s="79" t="str">
        <f t="shared" si="9"/>
        <v>R-WGI cc</v>
      </c>
      <c r="P203" s="79" t="str">
        <f t="shared" si="9"/>
        <v>R-WGI rl</v>
      </c>
      <c r="Q203" s="79" t="str">
        <f>Q7</f>
        <v>Income</v>
      </c>
      <c r="R203" s="79" t="str">
        <f t="shared" ref="R203" si="10">R7</f>
        <v>Readiness</v>
      </c>
      <c r="S203" s="79"/>
      <c r="T203" s="79"/>
    </row>
    <row r="204" spans="1:44">
      <c r="A204" s="79" t="s">
        <v>668</v>
      </c>
      <c r="C204" s="7">
        <f t="array" ref="C204">SUM(IF(ISNUMBER(C$9:C$200),IF($Q$9:$Q$200=$Q204,C$9:C$200,0),0))/C211</f>
        <v>0.34244481112244246</v>
      </c>
      <c r="D204" s="7">
        <f t="array" ref="D204">SUM(IF(ISNUMBER(D$9:D$200),IF($Q$9:$Q$200=$Q204,D$9:D$200,0),0))/D211</f>
        <v>0.34883155659255383</v>
      </c>
      <c r="E204" s="7">
        <f t="array" ref="E204">SUM(IF(ISNUMBER(E$9:E$200),IF($Q$9:$Q$200=$Q204,E$9:E$200,0),0))/E211</f>
        <v>0.38091879733433764</v>
      </c>
      <c r="F204" s="7">
        <f t="array" ref="F204">SUM(IF(ISNUMBER(F$9:F$200),IF($Q$9:$Q$200=$Q204,F$9:F$200,0),0))/F211</f>
        <v>0.10305922731327526</v>
      </c>
      <c r="G204" s="7">
        <f t="array" ref="G204">SUM(IF(ISNUMBER(G$9:G$200),IF($Q$9:$Q$200=$Q204,G$9:G$200,0),0))/G211</f>
        <v>0.49845945945945952</v>
      </c>
      <c r="H204" s="7">
        <f t="array" ref="H204">SUM(IF(ISNUMBER(H$9:H$200),IF($Q$9:$Q$200=$Q204,H$9:H$200,0),0))/H211</f>
        <v>0.35405405405405416</v>
      </c>
      <c r="I204" s="7">
        <f t="array" ref="I204">SUM(IF(ISNUMBER(I$9:I$200),IF($Q$9:$Q$200=$Q204,I$9:I$200,0),0))/I211</f>
        <v>0.7456216216216216</v>
      </c>
      <c r="J204" s="7">
        <f t="array" ref="J204">SUM(IF(ISNUMBER(J$9:J$200),IF($Q$9:$Q$200=$Q204,J$9:J$200,0),0))/J211</f>
        <v>0.73212611111139658</v>
      </c>
      <c r="K204" s="7">
        <f t="array" ref="K204">SUM(IF(ISNUMBER(K$9:K$200),IF($Q$9:$Q$200=$Q204,K$9:K$200,0),0))/K211</f>
        <v>0.35537837837898245</v>
      </c>
      <c r="L204" s="7">
        <f t="array" ref="L204">SUM(IF(ISNUMBER(L$9:L$200),IF($Q$9:$Q$200=$Q204,L$9:L$200,0),0))/L211</f>
        <v>0.58059459459459462</v>
      </c>
      <c r="M204" s="7">
        <f t="array" ref="M204">SUM(IF(ISNUMBER(M$9:M$200),IF($Q$9:$Q$200=$Q204,M$9:M$200,0),0))/M211</f>
        <v>0.68068324325273966</v>
      </c>
      <c r="N204" s="7">
        <f t="array" ref="N204">SUM(IF(ISNUMBER(N$9:N$200),IF($Q$9:$Q$200=$Q204,N$9:N$200,0),0))/N211</f>
        <v>0.66964864864864859</v>
      </c>
      <c r="O204" s="7">
        <f t="array" ref="O204">SUM(IF(ISNUMBER(O$9:O$200),IF($Q$9:$Q$200=$Q204,O$9:O$200,0),0))/O211</f>
        <v>0.32942101390833156</v>
      </c>
      <c r="P204" s="7">
        <f t="array" ref="P204">SUM(IF(ISNUMBER(P$9:P$200),IF($Q$9:$Q$200=$Q204,P$9:P$200,0),0))/P211</f>
        <v>0.31605793159934742</v>
      </c>
      <c r="Q204" s="44">
        <v>1</v>
      </c>
      <c r="R204" s="7">
        <f t="array" ref="R204">SUM(IF(ISNUMBER(R$9:R$200),IF($Q$9:$Q$200=$Q204,R$9:R$200,0),0))/R211</f>
        <v>0.41668003252596653</v>
      </c>
      <c r="S204" s="7"/>
      <c r="T204" s="7"/>
    </row>
    <row r="205" spans="1:44">
      <c r="A205" s="79" t="s">
        <v>666</v>
      </c>
      <c r="C205" s="7">
        <f t="array" ref="C205">SUM(IF(ISNUMBER(C$9:C$200),IF($Q$9:$Q$200=$Q205,C$9:C$200,0),0))/C212</f>
        <v>0.43732796595460866</v>
      </c>
      <c r="D205" s="7">
        <f t="array" ref="D205">SUM(IF(ISNUMBER(D$9:D$200),IF($Q$9:$Q$200=$Q205,D$9:D$200,0),0))/D212</f>
        <v>0.41958067060323168</v>
      </c>
      <c r="E205" s="7">
        <f t="array" ref="E205">SUM(IF(ISNUMBER(E$9:E$200),IF($Q$9:$Q$200=$Q205,E$9:E$200,0),0))/E212</f>
        <v>0.74137053541803755</v>
      </c>
      <c r="F205" s="7">
        <f t="array" ref="F205">SUM(IF(ISNUMBER(F$9:F$200),IF($Q$9:$Q$200=$Q205,F$9:F$200,0),0))/F212</f>
        <v>0.33940666282744036</v>
      </c>
      <c r="G205" s="7">
        <f t="array" ref="G205">SUM(IF(ISNUMBER(G$9:G$200),IF($Q$9:$Q$200=$Q205,G$9:G$200,0),0))/G212</f>
        <v>0.62265000009723015</v>
      </c>
      <c r="H205" s="7">
        <f t="array" ref="H205">SUM(IF(ISNUMBER(H$9:H$200),IF($Q$9:$Q$200=$Q205,H$9:H$200,0),0))/H212</f>
        <v>0.42060000004246839</v>
      </c>
      <c r="I205" s="7">
        <f t="array" ref="I205">SUM(IF(ISNUMBER(I$9:I$200),IF($Q$9:$Q$200=$Q205,I$9:I$200,0),0))/I212</f>
        <v>0.7605400000924244</v>
      </c>
      <c r="J205" s="7">
        <f t="array" ref="J205">SUM(IF(ISNUMBER(J$9:J$200),IF($Q$9:$Q$200=$Q205,J$9:J$200,0),0))/J212</f>
        <v>0.68382842116822529</v>
      </c>
      <c r="K205" s="7">
        <f t="array" ref="K205">SUM(IF(ISNUMBER(K$9:K$200),IF($Q$9:$Q$200=$Q205,K$9:K$200,0),0))/K212</f>
        <v>0.40055000004358587</v>
      </c>
      <c r="L205" s="7">
        <f t="array" ref="L205">SUM(IF(ISNUMBER(L$9:L$200),IF($Q$9:$Q$200=$Q205,L$9:L$200,0),0))/L212</f>
        <v>0.63507894736842119</v>
      </c>
      <c r="M205" s="7">
        <f t="array" ref="M205">SUM(IF(ISNUMBER(M$9:M$200),IF($Q$9:$Q$200=$Q205,M$9:M$200,0),0))/M212</f>
        <v>0.69229743595211157</v>
      </c>
      <c r="N205" s="7">
        <f t="array" ref="N205">SUM(IF(ISNUMBER(N$9:N$200),IF($Q$9:$Q$200=$Q205,N$9:N$200,0),0))/N212</f>
        <v>0.68110000007711347</v>
      </c>
      <c r="O205" s="7">
        <f t="array" ref="O205">SUM(IF(ISNUMBER(O$9:O$200),IF($Q$9:$Q$200=$Q205,O$9:O$200,0),0))/O212</f>
        <v>0.40487394630986651</v>
      </c>
      <c r="P205" s="7">
        <f t="array" ref="P205">SUM(IF(ISNUMBER(P$9:P$200),IF($Q$9:$Q$200=$Q205,P$9:P$200,0),0))/P212</f>
        <v>0.40616608236767787</v>
      </c>
      <c r="Q205" s="44">
        <v>2</v>
      </c>
      <c r="R205" s="7">
        <f t="array" ref="R205">SUM(IF(ISNUMBER(R$9:R$200),IF($Q$9:$Q$200=$Q205,R$9:R$200,0),0))/R212</f>
        <v>0.53181978269946395</v>
      </c>
      <c r="S205" s="7"/>
      <c r="T205" s="7"/>
    </row>
    <row r="206" spans="1:44">
      <c r="A206" s="79" t="s">
        <v>667</v>
      </c>
      <c r="C206" s="7">
        <f t="array" ref="C206">SUM(IF(ISNUMBER(C$9:C$200),IF($Q$9:$Q$200=$Q206,C$9:C$200,0),0))/C213</f>
        <v>0.55528805757281618</v>
      </c>
      <c r="D206" s="7">
        <f t="array" ref="D206">SUM(IF(ISNUMBER(D$9:D$200),IF($Q$9:$Q$200=$Q206,D$9:D$200,0),0))/D213</f>
        <v>0.54402141646727775</v>
      </c>
      <c r="E206" s="7">
        <f t="array" ref="E206">SUM(IF(ISNUMBER(E$9:E$200),IF($Q$9:$Q$200=$Q206,E$9:E$200,0),0))/E213</f>
        <v>0.90212273856670688</v>
      </c>
      <c r="F206" s="7">
        <f t="array" ref="F206">SUM(IF(ISNUMBER(F$9:F$200),IF($Q$9:$Q$200=$Q206,F$9:F$200,0),0))/F213</f>
        <v>0.62068772064495459</v>
      </c>
      <c r="G206" s="7">
        <f t="array" ref="G206">SUM(IF(ISNUMBER(G$9:G$200),IF($Q$9:$Q$200=$Q206,G$9:G$200,0),0))/G213</f>
        <v>0.67130769230769238</v>
      </c>
      <c r="H206" s="7">
        <f t="array" ref="H206">SUM(IF(ISNUMBER(H$9:H$200),IF($Q$9:$Q$200=$Q206,H$9:H$200,0),0))/H213</f>
        <v>0.48846153846153845</v>
      </c>
      <c r="I206" s="7">
        <f t="array" ref="I206">SUM(IF(ISNUMBER(I$9:I$200),IF($Q$9:$Q$200=$Q206,I$9:I$200,0),0))/I213</f>
        <v>0.75773076923076943</v>
      </c>
      <c r="J206" s="7">
        <f t="array" ref="J206">SUM(IF(ISNUMBER(J$9:J$200),IF($Q$9:$Q$200=$Q206,J$9:J$200,0),0))/J213</f>
        <v>0.64523076923592748</v>
      </c>
      <c r="K206" s="7">
        <f t="array" ref="K206">SUM(IF(ISNUMBER(K$9:K$200),IF($Q$9:$Q$200=$Q206,K$9:K$200,0),0))/K213</f>
        <v>0.53457692307778282</v>
      </c>
      <c r="L206" s="7">
        <f t="array" ref="L206">SUM(IF(ISNUMBER(L$9:L$200),IF($Q$9:$Q$200=$Q206,L$9:L$200,0),0))/L213</f>
        <v>0.65076923076923088</v>
      </c>
      <c r="M206" s="7">
        <f t="array" ref="M206">SUM(IF(ISNUMBER(M$9:M$200),IF($Q$9:$Q$200=$Q206,M$9:M$200,0),0))/M213</f>
        <v>0.70961538461538476</v>
      </c>
      <c r="N206" s="7">
        <f t="array" ref="N206">SUM(IF(ISNUMBER(N$9:N$200),IF($Q$9:$Q$200=$Q206,N$9:N$200,0),0))/N213</f>
        <v>0.76465384615384635</v>
      </c>
      <c r="O206" s="7">
        <f t="array" ref="O206">SUM(IF(ISNUMBER(O$9:O$200),IF($Q$9:$Q$200=$Q206,O$9:O$200,0),0))/O213</f>
        <v>0.50690324734835823</v>
      </c>
      <c r="P206" s="7">
        <f t="array" ref="P206">SUM(IF(ISNUMBER(P$9:P$200),IF($Q$9:$Q$200=$Q206,P$9:P$200,0),0))/P213</f>
        <v>0.50976408897499359</v>
      </c>
      <c r="Q206" s="44">
        <v>3</v>
      </c>
      <c r="R206" s="7">
        <f t="array" ref="R206">SUM(IF(ISNUMBER(R$9:R$200),IF($Q$9:$Q$200=$Q206,R$9:R$200,0),0))/R213</f>
        <v>0.60970693457748981</v>
      </c>
      <c r="S206" s="7"/>
      <c r="T206" s="7"/>
    </row>
    <row r="207" spans="1:44">
      <c r="A207" s="79" t="s">
        <v>669</v>
      </c>
      <c r="C207" s="7">
        <f t="array" ref="C207">SUM(IF(ISNUMBER(C$9:C$200),IF($Q$9:$Q$200=$Q207,C$9:C$200,0),0))/C214</f>
        <v>0.62609713442576898</v>
      </c>
      <c r="D207" s="7">
        <f t="array" ref="D207">SUM(IF(ISNUMBER(D$9:D$200),IF($Q$9:$Q$200=$Q207,D$9:D$200,0),0))/D214</f>
        <v>0.53922972336632258</v>
      </c>
      <c r="E207" s="7">
        <f t="array" ref="E207">SUM(IF(ISNUMBER(E$9:E$200),IF($Q$9:$Q$200=$Q207,E$9:E$200,0),0))/E214</f>
        <v>0.97739132144592722</v>
      </c>
      <c r="F207" s="7">
        <f t="array" ref="F207">SUM(IF(ISNUMBER(F$9:F$200),IF($Q$9:$Q$200=$Q207,F$9:F$200,0),0))/F214</f>
        <v>0.44145504628549065</v>
      </c>
      <c r="G207" s="7">
        <f t="array" ref="G207">SUM(IF(ISNUMBER(G$9:G$200),IF($Q$9:$Q$200=$Q207,G$9:G$200,0),0))/G214</f>
        <v>0.73837499999999989</v>
      </c>
      <c r="H207" s="7">
        <f t="array" ref="H207">SUM(IF(ISNUMBER(H$9:H$200),IF($Q$9:$Q$200=$Q207,H$9:H$200,0),0))/H214</f>
        <v>0.58749999999999991</v>
      </c>
      <c r="I207" s="7">
        <f t="array" ref="I207">SUM(IF(ISNUMBER(I$9:I$200),IF($Q$9:$Q$200=$Q207,I$9:I$200,0),0))/I214</f>
        <v>0.83912500000000012</v>
      </c>
      <c r="J207" s="7">
        <f t="array" ref="J207">SUM(IF(ISNUMBER(J$9:J$200),IF($Q$9:$Q$200=$Q207,J$9:J$200,0),0))/J214</f>
        <v>0.64506250000000009</v>
      </c>
      <c r="K207" s="7">
        <f t="array" ref="K207">SUM(IF(ISNUMBER(K$9:K$200),IF($Q$9:$Q$200=$Q207,K$9:K$200,0),0))/K214</f>
        <v>0.58749999999999991</v>
      </c>
      <c r="L207" s="7">
        <f t="array" ref="L207">SUM(IF(ISNUMBER(L$9:L$200),IF($Q$9:$Q$200=$Q207,L$9:L$200,0),0))/L214</f>
        <v>0.72006249999999994</v>
      </c>
      <c r="M207" s="7">
        <f t="array" ref="M207">SUM(IF(ISNUMBER(M$9:M$200),IF($Q$9:$Q$200=$Q207,M$9:M$200,0),0))/M214</f>
        <v>0.72831249999999992</v>
      </c>
      <c r="N207" s="7">
        <f t="array" ref="N207">SUM(IF(ISNUMBER(N$9:N$200),IF($Q$9:$Q$200=$Q207,N$9:N$200,0),0))/N214</f>
        <v>0.81462500000000004</v>
      </c>
      <c r="O207" s="7">
        <f t="array" ref="O207">SUM(IF(ISNUMBER(O$9:O$200),IF($Q$9:$Q$200=$Q207,O$9:O$200,0),0))/O214</f>
        <v>0.65187720987578768</v>
      </c>
      <c r="P207" s="7">
        <f t="array" ref="P207">SUM(IF(ISNUMBER(P$9:P$200),IF($Q$9:$Q$200=$Q207,P$9:P$200,0),0))/P214</f>
        <v>0.64098046662373331</v>
      </c>
      <c r="Q207" s="44">
        <v>4</v>
      </c>
      <c r="R207" s="7">
        <f t="array" ref="R207">SUM(IF(ISNUMBER(R$9:R$200),IF($Q$9:$Q$200=$Q207,R$9:R$200,0),0))/R214</f>
        <v>0.63784784126744465</v>
      </c>
      <c r="S207" s="7"/>
      <c r="T207" s="7"/>
    </row>
    <row r="208" spans="1:44">
      <c r="A208" s="79" t="s">
        <v>670</v>
      </c>
      <c r="C208" s="7">
        <f t="array" ref="C208">SUM(IF(ISNUMBER(C$9:C$200),IF($Q$9:$Q$200=$Q208,C$9:C$200,0),0))/C215</f>
        <v>0.6644941671176775</v>
      </c>
      <c r="D208" s="7">
        <f t="array" ref="D208">SUM(IF(ISNUMBER(D$9:D$200),IF($Q$9:$Q$200=$Q208,D$9:D$200,0),0))/D215</f>
        <v>0.7607721680409667</v>
      </c>
      <c r="E208" s="7">
        <f t="array" ref="E208">SUM(IF(ISNUMBER(E$9:E$200),IF($Q$9:$Q$200=$Q208,E$9:E$200,0),0))/E215</f>
        <v>0.99139617541005565</v>
      </c>
      <c r="F208" s="7">
        <f t="array" ref="F208">SUM(IF(ISNUMBER(F$9:F$200),IF($Q$9:$Q$200=$Q208,F$9:F$200,0),0))/F215</f>
        <v>0.899810256222911</v>
      </c>
      <c r="G208" s="7">
        <f t="array" ref="G208">SUM(IF(ISNUMBER(G$9:G$200),IF($Q$9:$Q$200=$Q208,G$9:G$200,0),0))/G215</f>
        <v>0.86199999999999999</v>
      </c>
      <c r="H208" s="7">
        <f t="array" ref="H208">SUM(IF(ISNUMBER(H$9:H$200),IF($Q$9:$Q$200=$Q208,H$9:H$200,0),0))/H215</f>
        <v>0.72500000000000009</v>
      </c>
      <c r="I208" s="7">
        <f t="array" ref="I208">SUM(IF(ISNUMBER(I$9:I$200),IF($Q$9:$Q$200=$Q208,I$9:I$200,0),0))/I215</f>
        <v>0.61466666666666681</v>
      </c>
      <c r="J208" s="7">
        <f t="array" ref="J208">SUM(IF(ISNUMBER(J$9:J$200),IF($Q$9:$Q$200=$Q208,J$9:J$200,0),0))/J215</f>
        <v>0.45062500000000005</v>
      </c>
      <c r="K208" s="7">
        <f t="array" ref="K208">SUM(IF(ISNUMBER(K$9:K$200),IF($Q$9:$Q$200=$Q208,K$9:K$200,0),0))/K215</f>
        <v>0.76041666666666652</v>
      </c>
      <c r="L208" s="7">
        <f t="array" ref="L208">SUM(IF(ISNUMBER(L$9:L$200),IF($Q$9:$Q$200=$Q208,L$9:L$200,0),0))/L215</f>
        <v>0.66525000000000001</v>
      </c>
      <c r="M208" s="7">
        <f t="array" ref="M208">SUM(IF(ISNUMBER(M$9:M$200),IF($Q$9:$Q$200=$Q208,M$9:M$200,0),0))/M215</f>
        <v>0.78641666666666643</v>
      </c>
      <c r="N208" s="7">
        <f t="array" ref="N208">SUM(IF(ISNUMBER(N$9:N$200),IF($Q$9:$Q$200=$Q208,N$9:N$200,0),0))/N215</f>
        <v>0.86899999999999977</v>
      </c>
      <c r="O208" s="7">
        <f t="array" ref="O208">SUM(IF(ISNUMBER(O$9:O$200),IF($Q$9:$Q$200=$Q208,O$9:O$200,0),0))/O215</f>
        <v>0.78984330294936178</v>
      </c>
      <c r="P208" s="7">
        <f t="array" ref="P208">SUM(IF(ISNUMBER(P$9:P$200),IF($Q$9:$Q$200=$Q208,P$9:P$200,0),0))/P215</f>
        <v>0.78738291959521289</v>
      </c>
      <c r="Q208" s="44">
        <v>5</v>
      </c>
      <c r="R208" s="7">
        <f t="array" ref="R208">SUM(IF(ISNUMBER(R$9:R$200),IF($Q$9:$Q$200=$Q208,R$9:R$200,0),0))/R215</f>
        <v>0.76450331663189031</v>
      </c>
      <c r="S208" s="7"/>
      <c r="T208" s="7"/>
    </row>
    <row r="209" spans="1:20">
      <c r="A209" s="79" t="s">
        <v>661</v>
      </c>
      <c r="C209" s="7">
        <f t="array" ref="C209">SUM(IF(ISNUMBER(C$9:C$200),C$9:C$200,0))/C216</f>
        <v>0.48990373060727416</v>
      </c>
      <c r="D209" s="7">
        <f t="array" ref="D209">SUM(IF(ISNUMBER(D$9:D$200),D$9:D$200,0))/D216</f>
        <v>0.48733640688212504</v>
      </c>
      <c r="E209" s="7">
        <f t="array" ref="E209">SUM(IF(ISNUMBER(E$9:E$200),E$9:E$200,0))/E216</f>
        <v>0.74192299558069186</v>
      </c>
      <c r="F209" s="7">
        <f t="array" ref="F209">SUM(IF(ISNUMBER(F$9:F$200),F$9:F$200,0))/F216</f>
        <v>0.43134768394835227</v>
      </c>
      <c r="G209" s="7">
        <f t="array" ref="G209">SUM(IF(ISNUMBER(G$9:G$200),G$9:G$200,0))/G216</f>
        <v>0.65248251750971475</v>
      </c>
      <c r="H209" s="7">
        <f t="array" ref="H209">SUM(IF(ISNUMBER(H$9:H$200),H$9:H$200,0))/H216</f>
        <v>0.48548251749439642</v>
      </c>
      <c r="I209" s="7">
        <f t="array" ref="I209">SUM(IF(ISNUMBER(I$9:I$200),I$9:I$200,0))/I216</f>
        <v>0.74047972030557307</v>
      </c>
      <c r="J209" s="7">
        <f t="array" ref="J209">SUM(IF(ISNUMBER(J$9:J$200),J$9:J$200,0))/J216</f>
        <v>0.64467157146097798</v>
      </c>
      <c r="K209" s="7">
        <f t="array" ref="K209">SUM(IF(ISNUMBER(K$9:K$200),K$9:K$200,0))/K216</f>
        <v>0.49454545455795912</v>
      </c>
      <c r="L209" s="7">
        <f t="array" ref="L209">SUM(IF(ISNUMBER(L$9:L$200),L$9:L$200,0))/L216</f>
        <v>0.63845390070921981</v>
      </c>
      <c r="M209" s="7">
        <f t="array" ref="M209">SUM(IF(ISNUMBER(M$9:M$200),M$9:M$200,0))/M216</f>
        <v>0.71240760565129391</v>
      </c>
      <c r="N209" s="7">
        <f t="array" ref="N209">SUM(IF(ISNUMBER(N$9:N$200),N$9:N$200,0))/N216</f>
        <v>0.73980419582576606</v>
      </c>
      <c r="O209" s="7">
        <f t="array" ref="O209">SUM(IF(ISNUMBER(O$9:O$200),O$9:O$200,0))/O216</f>
        <v>0.4873990835796615</v>
      </c>
      <c r="P209" s="7">
        <f t="array" ref="P209">SUM(IF(ISNUMBER(P$9:P$200),P$9:P$200,0))/P216</f>
        <v>0.48468640649166855</v>
      </c>
      <c r="R209" s="7">
        <f t="array" ref="R209">SUM(IF(ISNUMBER(R$9:R$200),R$9:R$200,0))/R216</f>
        <v>0.56962777147335175</v>
      </c>
      <c r="S209" s="7"/>
      <c r="T209" s="7"/>
    </row>
    <row r="211" spans="1:20">
      <c r="B211" s="79" t="s">
        <v>595</v>
      </c>
      <c r="C211">
        <f t="array" ref="C211">SUM(IF(ISNUMBER(C$9:C$200),IF($Q$9:$Q$200=$Q204,1,0),0))</f>
        <v>52</v>
      </c>
      <c r="D211">
        <f t="array" ref="D211">SUM(IF(ISNUMBER(D$9:D$200),IF($Q$9:$Q$200=$Q204,1,0),0))</f>
        <v>52</v>
      </c>
      <c r="E211">
        <f t="array" ref="E211">SUM(IF(ISNUMBER(E$9:E$200),IF($Q$9:$Q$200=$Q204,1,0),0))</f>
        <v>50</v>
      </c>
      <c r="F211">
        <f t="array" ref="F211">SUM(IF(ISNUMBER(F$9:F$200),IF($Q$9:$Q$200=$Q204,1,0),0))</f>
        <v>45</v>
      </c>
      <c r="G211">
        <f t="array" ref="G211">SUM(IF(ISNUMBER(G$9:G$200),IF($Q$9:$Q$200=$Q204,1,0),0))</f>
        <v>37</v>
      </c>
      <c r="H211">
        <f t="array" ref="H211">SUM(IF(ISNUMBER(H$9:H$200),IF($Q$9:$Q$200=$Q204,1,0),0))</f>
        <v>37</v>
      </c>
      <c r="I211">
        <f t="array" ref="I211">SUM(IF(ISNUMBER(I$9:I$200),IF($Q$9:$Q$200=$Q204,1,0),0))</f>
        <v>37</v>
      </c>
      <c r="J211">
        <f t="array" ref="J211">SUM(IF(ISNUMBER(J$9:J$200),IF($Q$9:$Q$200=$Q204,1,0),0))</f>
        <v>36</v>
      </c>
      <c r="K211">
        <f t="array" ref="K211">SUM(IF(ISNUMBER(K$9:K$200),IF($Q$9:$Q$200=$Q204,1,0),0))</f>
        <v>37</v>
      </c>
      <c r="L211">
        <f t="array" ref="L211">SUM(IF(ISNUMBER(L$9:L$200),IF($Q$9:$Q$200=$Q204,1,0),0))</f>
        <v>37</v>
      </c>
      <c r="M211">
        <f t="array" ref="M211">SUM(IF(ISNUMBER(M$9:M$200),IF($Q$9:$Q$200=$Q204,1,0),0))</f>
        <v>37</v>
      </c>
      <c r="N211">
        <f t="array" ref="N211">SUM(IF(ISNUMBER(N$9:N$200),IF($Q$9:$Q$200=$Q204,1,0),0))</f>
        <v>37</v>
      </c>
      <c r="O211">
        <f t="array" ref="O211">SUM(IF(ISNUMBER(O$9:O$200),IF($Q$9:$Q$200=$Q204,1,0),0))</f>
        <v>52</v>
      </c>
      <c r="P211">
        <f t="array" ref="P211">SUM(IF(ISNUMBER(P$9:P$200),IF($Q$9:$Q$200=$Q204,1,0),0))</f>
        <v>52</v>
      </c>
      <c r="Q211" s="44">
        <v>1</v>
      </c>
      <c r="R211">
        <f t="array" ref="R211">SUM(IF(ISNUMBER(R$9:R$200),IF($Q$9:$Q$200=$Q204,1,0),0))</f>
        <v>34</v>
      </c>
    </row>
    <row r="212" spans="1:20">
      <c r="C212">
        <f t="array" ref="C212">SUM(IF(ISNUMBER(C$9:C$200),IF($Q$9:$Q$200=$Q205,1,0),0))</f>
        <v>52</v>
      </c>
      <c r="D212">
        <f t="array" ref="D212">SUM(IF(ISNUMBER(D$9:D$200),IF($Q$9:$Q$200=$Q205,1,0),0))</f>
        <v>52</v>
      </c>
      <c r="E212">
        <f t="array" ref="E212">SUM(IF(ISNUMBER(E$9:E$200),IF($Q$9:$Q$200=$Q205,1,0),0))</f>
        <v>52</v>
      </c>
      <c r="F212">
        <f t="array" ref="F212">SUM(IF(ISNUMBER(F$9:F$200),IF($Q$9:$Q$200=$Q205,1,0),0))</f>
        <v>49</v>
      </c>
      <c r="G212">
        <f t="array" ref="G212">SUM(IF(ISNUMBER(G$9:G$200),IF($Q$9:$Q$200=$Q205,1,0),0))</f>
        <v>40</v>
      </c>
      <c r="H212">
        <f t="array" ref="H212">SUM(IF(ISNUMBER(H$9:H$200),IF($Q$9:$Q$200=$Q205,1,0),0))</f>
        <v>40</v>
      </c>
      <c r="I212">
        <f t="array" ref="I212">SUM(IF(ISNUMBER(I$9:I$200),IF($Q$9:$Q$200=$Q205,1,0),0))</f>
        <v>40</v>
      </c>
      <c r="J212">
        <f t="array" ref="J212">SUM(IF(ISNUMBER(J$9:J$200),IF($Q$9:$Q$200=$Q205,1,0),0))</f>
        <v>38</v>
      </c>
      <c r="K212">
        <f t="array" ref="K212">SUM(IF(ISNUMBER(K$9:K$200),IF($Q$9:$Q$200=$Q205,1,0),0))</f>
        <v>40</v>
      </c>
      <c r="L212">
        <f t="array" ref="L212">SUM(IF(ISNUMBER(L$9:L$200),IF($Q$9:$Q$200=$Q205,1,0),0))</f>
        <v>38</v>
      </c>
      <c r="M212">
        <f t="array" ref="M212">SUM(IF(ISNUMBER(M$9:M$200),IF($Q$9:$Q$200=$Q205,1,0),0))</f>
        <v>39</v>
      </c>
      <c r="N212">
        <f t="array" ref="N212">SUM(IF(ISNUMBER(N$9:N$200),IF($Q$9:$Q$200=$Q205,1,0),0))</f>
        <v>40</v>
      </c>
      <c r="O212">
        <f t="array" ref="O212">SUM(IF(ISNUMBER(O$9:O$200),IF($Q$9:$Q$200=$Q205,1,0),0))</f>
        <v>52</v>
      </c>
      <c r="P212">
        <f t="array" ref="P212">SUM(IF(ISNUMBER(P$9:P$200),IF($Q$9:$Q$200=$Q205,1,0),0))</f>
        <v>52</v>
      </c>
      <c r="Q212" s="44">
        <v>2</v>
      </c>
      <c r="R212">
        <f t="array" ref="R212">SUM(IF(ISNUMBER(R$9:R$200),IF($Q$9:$Q$200=$Q205,1,0),0))</f>
        <v>34</v>
      </c>
    </row>
    <row r="213" spans="1:20">
      <c r="C213">
        <f t="array" ref="C213">SUM(IF(ISNUMBER(C$9:C$200),IF($Q$9:$Q$200=$Q206,1,0),0))</f>
        <v>37</v>
      </c>
      <c r="D213">
        <f t="array" ref="D213">SUM(IF(ISNUMBER(D$9:D$200),IF($Q$9:$Q$200=$Q206,1,0),0))</f>
        <v>37</v>
      </c>
      <c r="E213">
        <f t="array" ref="E213">SUM(IF(ISNUMBER(E$9:E$200),IF($Q$9:$Q$200=$Q206,1,0),0))</f>
        <v>37</v>
      </c>
      <c r="F213">
        <f t="array" ref="F213">SUM(IF(ISNUMBER(F$9:F$200),IF($Q$9:$Q$200=$Q206,1,0),0))</f>
        <v>34</v>
      </c>
      <c r="G213">
        <f t="array" ref="G213">SUM(IF(ISNUMBER(G$9:G$200),IF($Q$9:$Q$200=$Q206,1,0),0))</f>
        <v>26</v>
      </c>
      <c r="H213">
        <f t="array" ref="H213">SUM(IF(ISNUMBER(H$9:H$200),IF($Q$9:$Q$200=$Q206,1,0),0))</f>
        <v>26</v>
      </c>
      <c r="I213">
        <f t="array" ref="I213">SUM(IF(ISNUMBER(I$9:I$200),IF($Q$9:$Q$200=$Q206,1,0),0))</f>
        <v>26</v>
      </c>
      <c r="J213">
        <f t="array" ref="J213">SUM(IF(ISNUMBER(J$9:J$200),IF($Q$9:$Q$200=$Q206,1,0),0))</f>
        <v>26</v>
      </c>
      <c r="K213">
        <f t="array" ref="K213">SUM(IF(ISNUMBER(K$9:K$200),IF($Q$9:$Q$200=$Q206,1,0),0))</f>
        <v>26</v>
      </c>
      <c r="L213">
        <f t="array" ref="L213">SUM(IF(ISNUMBER(L$9:L$200),IF($Q$9:$Q$200=$Q206,1,0),0))</f>
        <v>26</v>
      </c>
      <c r="M213">
        <f t="array" ref="M213">SUM(IF(ISNUMBER(M$9:M$200),IF($Q$9:$Q$200=$Q206,1,0),0))</f>
        <v>26</v>
      </c>
      <c r="N213">
        <f t="array" ref="N213">SUM(IF(ISNUMBER(N$9:N$200),IF($Q$9:$Q$200=$Q206,1,0),0))</f>
        <v>26</v>
      </c>
      <c r="O213">
        <f t="array" ref="O213">SUM(IF(ISNUMBER(O$9:O$200),IF($Q$9:$Q$200=$Q206,1,0),0))</f>
        <v>37</v>
      </c>
      <c r="P213">
        <f t="array" ref="P213">SUM(IF(ISNUMBER(P$9:P$200),IF($Q$9:$Q$200=$Q206,1,0),0))</f>
        <v>37</v>
      </c>
      <c r="Q213" s="44">
        <v>3</v>
      </c>
      <c r="R213">
        <f t="array" ref="R213">SUM(IF(ISNUMBER(R$9:R$200),IF($Q$9:$Q$200=$Q206,1,0),0))</f>
        <v>23</v>
      </c>
    </row>
    <row r="214" spans="1:20">
      <c r="C214">
        <f t="array" ref="C214">SUM(IF(ISNUMBER(C$9:C$200),IF($Q$9:$Q$200=$Q207,1,0),0))</f>
        <v>24</v>
      </c>
      <c r="D214">
        <f t="array" ref="D214">SUM(IF(ISNUMBER(D$9:D$200),IF($Q$9:$Q$200=$Q207,1,0),0))</f>
        <v>24</v>
      </c>
      <c r="E214">
        <f t="array" ref="E214">SUM(IF(ISNUMBER(E$9:E$200),IF($Q$9:$Q$200=$Q207,1,0),0))</f>
        <v>23</v>
      </c>
      <c r="F214">
        <f t="array" ref="F214">SUM(IF(ISNUMBER(F$9:F$200),IF($Q$9:$Q$200=$Q207,1,0),0))</f>
        <v>19</v>
      </c>
      <c r="G214">
        <f t="array" ref="G214">SUM(IF(ISNUMBER(G$9:G$200),IF($Q$9:$Q$200=$Q207,1,0),0))</f>
        <v>16</v>
      </c>
      <c r="H214">
        <f t="array" ref="H214">SUM(IF(ISNUMBER(H$9:H$200),IF($Q$9:$Q$200=$Q207,1,0),0))</f>
        <v>16</v>
      </c>
      <c r="I214">
        <f t="array" ref="I214">SUM(IF(ISNUMBER(I$9:I$200),IF($Q$9:$Q$200=$Q207,1,0),0))</f>
        <v>16</v>
      </c>
      <c r="J214">
        <f t="array" ref="J214">SUM(IF(ISNUMBER(J$9:J$200),IF($Q$9:$Q$200=$Q207,1,0),0))</f>
        <v>16</v>
      </c>
      <c r="K214">
        <f t="array" ref="K214">SUM(IF(ISNUMBER(K$9:K$200),IF($Q$9:$Q$200=$Q207,1,0),0))</f>
        <v>16</v>
      </c>
      <c r="L214">
        <f t="array" ref="L214">SUM(IF(ISNUMBER(L$9:L$200),IF($Q$9:$Q$200=$Q207,1,0),0))</f>
        <v>16</v>
      </c>
      <c r="M214">
        <f t="array" ref="M214">SUM(IF(ISNUMBER(M$9:M$200),IF($Q$9:$Q$200=$Q207,1,0),0))</f>
        <v>16</v>
      </c>
      <c r="N214">
        <f t="array" ref="N214">SUM(IF(ISNUMBER(N$9:N$200),IF($Q$9:$Q$200=$Q207,1,0),0))</f>
        <v>16</v>
      </c>
      <c r="O214">
        <f t="array" ref="O214">SUM(IF(ISNUMBER(O$9:O$200),IF($Q$9:$Q$200=$Q207,1,0),0))</f>
        <v>22</v>
      </c>
      <c r="P214">
        <f t="array" ref="P214">SUM(IF(ISNUMBER(P$9:P$200),IF($Q$9:$Q$200=$Q207,1,0),0))</f>
        <v>24</v>
      </c>
      <c r="Q214" s="44">
        <v>4</v>
      </c>
      <c r="R214">
        <f t="array" ref="R214">SUM(IF(ISNUMBER(R$9:R$200),IF($Q$9:$Q$200=$Q207,1,0),0))</f>
        <v>13</v>
      </c>
    </row>
    <row r="215" spans="1:20">
      <c r="C215">
        <f t="array" ref="C215">SUM(IF(ISNUMBER(C$9:C$200),IF($Q$9:$Q$200=$Q208,1,0),0))</f>
        <v>27</v>
      </c>
      <c r="D215">
        <f t="array" ref="D215">SUM(IF(ISNUMBER(D$9:D$200),IF($Q$9:$Q$200=$Q208,1,0),0))</f>
        <v>27</v>
      </c>
      <c r="E215">
        <f t="array" ref="E215">SUM(IF(ISNUMBER(E$9:E$200),IF($Q$9:$Q$200=$Q208,1,0),0))</f>
        <v>27</v>
      </c>
      <c r="F215">
        <f t="array" ref="F215">SUM(IF(ISNUMBER(F$9:F$200),IF($Q$9:$Q$200=$Q208,1,0),0))</f>
        <v>27</v>
      </c>
      <c r="G215">
        <f t="array" ref="G215">SUM(IF(ISNUMBER(G$9:G$200),IF($Q$9:$Q$200=$Q208,1,0),0))</f>
        <v>24</v>
      </c>
      <c r="H215">
        <f t="array" ref="H215">SUM(IF(ISNUMBER(H$9:H$200),IF($Q$9:$Q$200=$Q208,1,0),0))</f>
        <v>24</v>
      </c>
      <c r="I215">
        <f t="array" ref="I215">SUM(IF(ISNUMBER(I$9:I$200),IF($Q$9:$Q$200=$Q208,1,0),0))</f>
        <v>24</v>
      </c>
      <c r="J215">
        <f t="array" ref="J215">SUM(IF(ISNUMBER(J$9:J$200),IF($Q$9:$Q$200=$Q208,1,0),0))</f>
        <v>24</v>
      </c>
      <c r="K215">
        <f t="array" ref="K215">SUM(IF(ISNUMBER(K$9:K$200),IF($Q$9:$Q$200=$Q208,1,0),0))</f>
        <v>24</v>
      </c>
      <c r="L215">
        <f t="array" ref="L215">SUM(IF(ISNUMBER(L$9:L$200),IF($Q$9:$Q$200=$Q208,1,0),0))</f>
        <v>24</v>
      </c>
      <c r="M215">
        <f t="array" ref="M215">SUM(IF(ISNUMBER(M$9:M$200),IF($Q$9:$Q$200=$Q208,1,0),0))</f>
        <v>24</v>
      </c>
      <c r="N215">
        <f t="array" ref="N215">SUM(IF(ISNUMBER(N$9:N$200),IF($Q$9:$Q$200=$Q208,1,0),0))</f>
        <v>24</v>
      </c>
      <c r="O215">
        <f t="array" ref="O215">SUM(IF(ISNUMBER(O$9:O$200),IF($Q$9:$Q$200=$Q208,1,0),0))</f>
        <v>27</v>
      </c>
      <c r="P215">
        <f t="array" ref="P215">SUM(IF(ISNUMBER(P$9:P$200),IF($Q$9:$Q$200=$Q208,1,0),0))</f>
        <v>27</v>
      </c>
      <c r="Q215" s="44">
        <v>5</v>
      </c>
      <c r="R215">
        <f t="array" ref="R215">SUM(IF(ISNUMBER(R$9:R$200),IF($Q$9:$Q$200=$Q208,1,0),0))</f>
        <v>24</v>
      </c>
    </row>
    <row r="216" spans="1:20">
      <c r="C216">
        <f>SUM(C211:C215)</f>
        <v>192</v>
      </c>
      <c r="D216">
        <f t="shared" ref="D216:G216" si="11">SUM(D211:D215)</f>
        <v>192</v>
      </c>
      <c r="E216">
        <f t="shared" si="11"/>
        <v>189</v>
      </c>
      <c r="F216">
        <f t="shared" si="11"/>
        <v>174</v>
      </c>
      <c r="G216">
        <f t="shared" si="11"/>
        <v>143</v>
      </c>
      <c r="H216">
        <f t="shared" ref="H216:P216" si="12">SUM(H211:H215)</f>
        <v>143</v>
      </c>
      <c r="I216">
        <f t="shared" si="12"/>
        <v>143</v>
      </c>
      <c r="J216">
        <f t="shared" si="12"/>
        <v>140</v>
      </c>
      <c r="K216">
        <f t="shared" si="12"/>
        <v>143</v>
      </c>
      <c r="L216">
        <f t="shared" si="12"/>
        <v>141</v>
      </c>
      <c r="M216">
        <f t="shared" si="12"/>
        <v>142</v>
      </c>
      <c r="N216">
        <f t="shared" si="12"/>
        <v>143</v>
      </c>
      <c r="O216">
        <f t="shared" si="12"/>
        <v>190</v>
      </c>
      <c r="P216">
        <f t="shared" si="12"/>
        <v>192</v>
      </c>
      <c r="R216">
        <f t="shared" ref="R216" si="13">SUM(R211:R215)</f>
        <v>128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3090"/>
  <sheetViews>
    <sheetView workbookViewId="0">
      <selection activeCell="L6" sqref="L6"/>
    </sheetView>
  </sheetViews>
  <sheetFormatPr baseColWidth="10" defaultRowHeight="15" x14ac:dyDescent="0"/>
  <sheetData>
    <row r="1" spans="1:15">
      <c r="A1" t="s">
        <v>640</v>
      </c>
    </row>
    <row r="2" spans="1:15">
      <c r="C2" t="s">
        <v>638</v>
      </c>
      <c r="D2" t="s">
        <v>639</v>
      </c>
      <c r="E2" t="str">
        <f>Dashboard!BT39</f>
        <v>Iraq</v>
      </c>
      <c r="F2" t="str">
        <f>Dashboard!BT40</f>
        <v>Turkmenistan</v>
      </c>
      <c r="G2" t="str">
        <f>Dashboard!BT41</f>
        <v>Zimbabwe</v>
      </c>
      <c r="H2" t="str">
        <f>Dashboard!BT42</f>
        <v>Mexico</v>
      </c>
      <c r="J2" t="s">
        <v>695</v>
      </c>
      <c r="K2" t="s">
        <v>696</v>
      </c>
      <c r="L2" t="str">
        <f>Dashboard!BT39</f>
        <v>Iraq</v>
      </c>
      <c r="M2" t="str">
        <f>Dashboard!BT40</f>
        <v>Turkmenistan</v>
      </c>
      <c r="N2" t="str">
        <f>Dashboard!BT41</f>
        <v>Zimbabwe</v>
      </c>
      <c r="O2" t="str">
        <f>Dashboard!BT42</f>
        <v>Mexico</v>
      </c>
    </row>
    <row r="3" spans="1:15">
      <c r="B3">
        <v>1</v>
      </c>
      <c r="C3" s="7">
        <f ca="1">OFFSET(GDPxx,Dashboard!$BS$39,$B3)</f>
        <v>7.9582708404539932</v>
      </c>
      <c r="E3" s="8">
        <f ca="1">OFFSET(VIxx,Dashboard!$BS$39,B3)</f>
        <v>0.41208372386716724</v>
      </c>
      <c r="J3" s="7">
        <f ca="1">OFFSET(GDPxx,Dashboard!$BS$39,B3)</f>
        <v>7.9582708404539932</v>
      </c>
      <c r="L3" s="8">
        <f ca="1">OFFSET(RIxx,Dashboard!$CM$39,B3)</f>
        <v>0.16397675231846173</v>
      </c>
    </row>
    <row r="4" spans="1:15">
      <c r="B4">
        <v>2</v>
      </c>
      <c r="C4" s="7">
        <f ca="1">OFFSET(GDPxx,Dashboard!$BS$39,B4)</f>
        <v>7.9887300479387013</v>
      </c>
      <c r="E4" s="8">
        <f ca="1">OFFSET(VIxx,Dashboard!$BS$39,B4)</f>
        <v>0.41180105158996083</v>
      </c>
      <c r="J4" s="7">
        <f ca="1">OFFSET(GDPxx,Dashboard!$BS$39,B4)</f>
        <v>7.9887300479387013</v>
      </c>
      <c r="L4" s="8">
        <f ca="1">OFFSET(RIxx,Dashboard!$CM$39,B4)</f>
        <v>0.16491997149300269</v>
      </c>
    </row>
    <row r="5" spans="1:15">
      <c r="B5">
        <v>3</v>
      </c>
      <c r="C5" s="7">
        <f ca="1">OFFSET(GDPxx,Dashboard!$BS$39,B5)</f>
        <v>8.0191892554234094</v>
      </c>
      <c r="E5" s="8">
        <f ca="1">OFFSET(VIxx,Dashboard!$BS$39,B5)</f>
        <v>0.40722044544844455</v>
      </c>
      <c r="J5" s="7">
        <f ca="1">OFFSET(GDPxx,Dashboard!$BS$39,B5)</f>
        <v>8.0191892554234094</v>
      </c>
      <c r="L5" s="8">
        <f ca="1">OFFSET(RIxx,Dashboard!$CM$39,B5)</f>
        <v>0.15955233644317759</v>
      </c>
    </row>
    <row r="6" spans="1:15">
      <c r="B6">
        <v>4</v>
      </c>
      <c r="C6" s="7">
        <f ca="1">OFFSET(GDPxx,Dashboard!$BS$39,B6)</f>
        <v>8.2875928043140608</v>
      </c>
      <c r="E6" s="8">
        <f ca="1">OFFSET(VIxx,Dashboard!$BS$39,B6)</f>
        <v>0.42846186755244786</v>
      </c>
      <c r="J6" s="7">
        <f ca="1">OFFSET(GDPxx,Dashboard!$BS$39,B6)</f>
        <v>8.2875928043140608</v>
      </c>
      <c r="L6" s="8">
        <f ca="1">OFFSET(RIxx,Dashboard!$CM$39,B6)</f>
        <v>0.15794543899727023</v>
      </c>
    </row>
    <row r="7" spans="1:15">
      <c r="B7">
        <v>5</v>
      </c>
      <c r="C7" s="7">
        <f ca="1">OFFSET(GDPxx,Dashboard!$BS$39,B7)</f>
        <v>8.4789166106618357</v>
      </c>
      <c r="E7" s="8">
        <f ca="1">OFFSET(VIxx,Dashboard!$BS$39,B7)</f>
        <v>0.4194060633657985</v>
      </c>
      <c r="J7" s="7">
        <f ca="1">OFFSET(GDPxx,Dashboard!$BS$39,B7)</f>
        <v>8.4789166106618357</v>
      </c>
      <c r="L7" s="8">
        <f ca="1">OFFSET(RIxx,Dashboard!$CM$39,B7)</f>
        <v>0.16619630816854436</v>
      </c>
    </row>
    <row r="8" spans="1:15">
      <c r="B8">
        <v>6</v>
      </c>
      <c r="C8" s="7">
        <f ca="1">OFFSET(GDPxx,Dashboard!$BS$39,B8)</f>
        <v>8.404746259533189</v>
      </c>
      <c r="E8" s="8">
        <f ca="1">OFFSET(VIxx,Dashboard!$BS$39,B8)</f>
        <v>0.40695161226689325</v>
      </c>
      <c r="J8" s="7">
        <f ca="1">OFFSET(GDPxx,Dashboard!$BS$39,B8)</f>
        <v>8.404746259533189</v>
      </c>
      <c r="L8" s="8">
        <f ca="1">OFFSET(RIxx,Dashboard!$CM$39,B8)</f>
        <v>0.17547748654071529</v>
      </c>
    </row>
    <row r="9" spans="1:15">
      <c r="B9">
        <v>7</v>
      </c>
      <c r="C9" s="7">
        <f ca="1">OFFSET(GDPxx,Dashboard!$BS$39,B9)</f>
        <v>8.3112919087982835</v>
      </c>
      <c r="E9" s="8">
        <f ca="1">OFFSET(VIxx,Dashboard!$BS$39,B9)</f>
        <v>0.4061705848165984</v>
      </c>
      <c r="J9" s="7">
        <f ca="1">OFFSET(GDPxx,Dashboard!$BS$39,B9)</f>
        <v>8.3112919087982835</v>
      </c>
      <c r="L9" s="8">
        <f ca="1">OFFSET(RIxx,Dashboard!$CM$39,B9)</f>
        <v>0.17297297315813934</v>
      </c>
    </row>
    <row r="10" spans="1:15">
      <c r="B10">
        <v>8</v>
      </c>
      <c r="C10" s="7">
        <f ca="1">OFFSET(GDPxx,Dashboard!$BS$39,B10)</f>
        <v>8.20490634339113</v>
      </c>
      <c r="E10" s="8">
        <f ca="1">OFFSET(VIxx,Dashboard!$BS$39,B10)</f>
        <v>0.40708628402031305</v>
      </c>
      <c r="J10" s="7">
        <f ca="1">OFFSET(GDPxx,Dashboard!$BS$39,B10)</f>
        <v>8.20490634339113</v>
      </c>
      <c r="L10" s="8">
        <f ca="1">OFFSET(RIxx,Dashboard!$CM$39,B10)</f>
        <v>0.16087289625326889</v>
      </c>
    </row>
    <row r="11" spans="1:15">
      <c r="B11">
        <v>9</v>
      </c>
      <c r="C11" s="7">
        <f ca="1">OFFSET(GDPxx,Dashboard!$BS$39,B11)</f>
        <v>7.647000374255474</v>
      </c>
      <c r="E11" s="8">
        <f ca="1">OFFSET(VIxx,Dashboard!$BS$39,B11)</f>
        <v>0.41120537478028479</v>
      </c>
      <c r="J11" s="7">
        <f ca="1">OFFSET(GDPxx,Dashboard!$BS$39,B11)</f>
        <v>7.647000374255474</v>
      </c>
      <c r="L11" s="8">
        <f ca="1">OFFSET(RIxx,Dashboard!$CM$39,B11)</f>
        <v>0.16940598494238165</v>
      </c>
    </row>
    <row r="12" spans="1:15">
      <c r="B12">
        <v>10</v>
      </c>
      <c r="C12" s="7">
        <f ca="1">OFFSET(GDPxx,Dashboard!$BS$39,B12)</f>
        <v>8.0036801067428947</v>
      </c>
      <c r="E12" s="8">
        <f ca="1">OFFSET(VIxx,Dashboard!$BS$39,B12)</f>
        <v>0.40551843096032036</v>
      </c>
      <c r="J12" s="7">
        <f ca="1">OFFSET(GDPxx,Dashboard!$BS$39,B12)</f>
        <v>8.0036801067428947</v>
      </c>
      <c r="L12" s="8">
        <f ca="1">OFFSET(RIxx,Dashboard!$CM$39,B12)</f>
        <v>0.15067679397766973</v>
      </c>
    </row>
    <row r="13" spans="1:15">
      <c r="B13">
        <v>11</v>
      </c>
      <c r="C13" s="7">
        <f ca="1">OFFSET(GDPxx,Dashboard!$BS$39,B13)</f>
        <v>7.9714799860671963</v>
      </c>
      <c r="E13" s="8">
        <f ca="1">OFFSET(VIxx,Dashboard!$BS$39,B13)</f>
        <v>0.4041404327831089</v>
      </c>
      <c r="J13" s="7">
        <f ca="1">OFFSET(GDPxx,Dashboard!$BS$39,B13)</f>
        <v>7.9714799860671963</v>
      </c>
      <c r="L13" s="8">
        <f ca="1">OFFSET(RIxx,Dashboard!$CM$39,B13)</f>
        <v>0.16227572804335683</v>
      </c>
    </row>
    <row r="14" spans="1:15">
      <c r="B14">
        <v>12</v>
      </c>
      <c r="C14" s="7">
        <f ca="1">OFFSET(GDPxx,Dashboard!$BS$39,B14)</f>
        <v>8.0064536103566422</v>
      </c>
      <c r="E14" s="8">
        <f ca="1">OFFSET(VIxx,Dashboard!$BS$39,B14)</f>
        <v>0.41269591130066363</v>
      </c>
      <c r="J14" s="7">
        <f ca="1">OFFSET(GDPxx,Dashboard!$BS$39,B14)</f>
        <v>8.0064536103566422</v>
      </c>
      <c r="L14" s="8">
        <f ca="1">OFFSET(RIxx,Dashboard!$CM$39,B14)</f>
        <v>0.17712388955238614</v>
      </c>
    </row>
    <row r="15" spans="1:15">
      <c r="B15">
        <v>13</v>
      </c>
      <c r="C15" s="7">
        <f ca="1">OFFSET(GDPxx,Dashboard!$BS$39,B15)</f>
        <v>7.996161924320095</v>
      </c>
      <c r="E15" s="8">
        <f ca="1">OFFSET(VIxx,Dashboard!$BS$39,B15)</f>
        <v>0.41200891129876016</v>
      </c>
      <c r="J15" s="7">
        <f ca="1">OFFSET(GDPxx,Dashboard!$BS$39,B15)</f>
        <v>7.996161924320095</v>
      </c>
      <c r="L15" s="8">
        <f ca="1">OFFSET(RIxx,Dashboard!$CM$39,B15)</f>
        <v>0.1846652514277704</v>
      </c>
    </row>
    <row r="16" spans="1:15">
      <c r="B16">
        <v>14</v>
      </c>
      <c r="C16" s="7">
        <f ca="1">OFFSET(GDPxx,Dashboard!$BS$39,B16)</f>
        <v>8.0617359890582616</v>
      </c>
      <c r="E16" s="8">
        <f ca="1">OFFSET(VIxx,Dashboard!$BS$39,B16)</f>
        <v>0.40665478480159051</v>
      </c>
      <c r="J16" s="7">
        <f ca="1">OFFSET(GDPxx,Dashboard!$BS$39,B16)</f>
        <v>8.0617359890582616</v>
      </c>
      <c r="L16" s="8">
        <f ca="1">OFFSET(RIxx,Dashboard!$CM$39,B16)</f>
        <v>0.19176843505630495</v>
      </c>
    </row>
    <row r="17" spans="2:13">
      <c r="B17">
        <v>15</v>
      </c>
      <c r="C17" s="7">
        <f ca="1">OFFSET(GDPxx,Dashboard!$BS$39,B17)</f>
        <v>8.0776976338591382</v>
      </c>
      <c r="E17" s="8">
        <f ca="1">OFFSET(VIxx,Dashboard!$BS$39,B17)</f>
        <v>0.40733649022955093</v>
      </c>
      <c r="J17" s="7">
        <f ca="1">OFFSET(GDPxx,Dashboard!$BS$39,B17)</f>
        <v>8.0776976338591382</v>
      </c>
      <c r="L17" s="8">
        <f ca="1">OFFSET(RIxx,Dashboard!$CM$39,B17)</f>
        <v>0.20607348310216261</v>
      </c>
    </row>
    <row r="18" spans="2:13">
      <c r="B18">
        <v>16</v>
      </c>
      <c r="C18" s="7">
        <f ca="1">OFFSET(GDPxx,Dashboard!$BS$39,B18)</f>
        <v>8.0658437180714806</v>
      </c>
      <c r="E18" s="8">
        <f ca="1">OFFSET(VIxx,Dashboard!$BS$39,B18)</f>
        <v>0.41077657301705212</v>
      </c>
      <c r="J18" s="7">
        <f ca="1">OFFSET(GDPxx,Dashboard!$BS$39,B18)</f>
        <v>8.0658437180714806</v>
      </c>
      <c r="L18" s="8">
        <f ca="1">OFFSET(RIxx,Dashboard!$CM$39,B18)</f>
        <v>0.20535750768059693</v>
      </c>
    </row>
    <row r="19" spans="2:13">
      <c r="B19">
        <v>1</v>
      </c>
      <c r="C19" s="7">
        <f ca="1">OFFSET(GDPxx,Dashboard!$BS$40,B19)</f>
        <v>7.6241869701513147</v>
      </c>
      <c r="E19" s="8"/>
      <c r="F19" s="8">
        <f ca="1">OFFSET(VIxx,Dashboard!$BS$40,B19)</f>
        <v>0.26374452974243484</v>
      </c>
      <c r="J19" s="7">
        <f ca="1">OFFSET(GDPxx,Dashboard!$BS$40,B19)</f>
        <v>7.6241869701513147</v>
      </c>
      <c r="M19" s="8">
        <f ca="1">OFFSET(RIxx,Dashboard!$CM$40,B19)</f>
        <v>0.30633416444056422</v>
      </c>
    </row>
    <row r="20" spans="2:13">
      <c r="B20">
        <v>2</v>
      </c>
      <c r="C20" s="7">
        <f ca="1">OFFSET(GDPxx,Dashboard!$BS$40,B20)</f>
        <v>7.5365732773097793</v>
      </c>
      <c r="E20" s="8"/>
      <c r="F20" s="8">
        <f ca="1">OFFSET(VIxx,Dashboard!$BS$40,B20)</f>
        <v>0.27190655487843945</v>
      </c>
      <c r="J20" s="7">
        <f ca="1">OFFSET(GDPxx,Dashboard!$BS$40,B20)</f>
        <v>7.5365732773097793</v>
      </c>
      <c r="M20" s="8">
        <f ca="1">OFFSET(RIxx,Dashboard!$CM$40,B20)</f>
        <v>0.3097219053136881</v>
      </c>
    </row>
    <row r="21" spans="2:13">
      <c r="B21">
        <v>3</v>
      </c>
      <c r="C21" s="7">
        <f ca="1">OFFSET(GDPxx,Dashboard!$BS$40,B21)</f>
        <v>7.401553982198851</v>
      </c>
      <c r="E21" s="8"/>
      <c r="F21" s="8">
        <f ca="1">OFFSET(VIxx,Dashboard!$BS$40,B21)</f>
        <v>0.26240660515188302</v>
      </c>
      <c r="J21" s="7">
        <f ca="1">OFFSET(GDPxx,Dashboard!$BS$40,B21)</f>
        <v>7.401553982198851</v>
      </c>
      <c r="M21" s="8">
        <f ca="1">OFFSET(RIxx,Dashboard!$CM$40,B21)</f>
        <v>0.32257705627874039</v>
      </c>
    </row>
    <row r="22" spans="2:13">
      <c r="B22">
        <v>4</v>
      </c>
      <c r="C22" s="7">
        <f ca="1">OFFSET(GDPxx,Dashboard!$BS$40,B22)</f>
        <v>7.4533083331697636</v>
      </c>
      <c r="E22" s="8"/>
      <c r="F22" s="8">
        <f ca="1">OFFSET(VIxx,Dashboard!$BS$40,B22)</f>
        <v>0.25670780792887332</v>
      </c>
      <c r="J22" s="7">
        <f ca="1">OFFSET(GDPxx,Dashboard!$BS$40,B22)</f>
        <v>7.4533083331697636</v>
      </c>
      <c r="M22" s="8">
        <f ca="1">OFFSET(RIxx,Dashboard!$CM$40,B22)</f>
        <v>0.33543949480776813</v>
      </c>
    </row>
    <row r="23" spans="2:13">
      <c r="B23">
        <v>5</v>
      </c>
      <c r="C23" s="7">
        <f ca="1">OFFSET(GDPxx,Dashboard!$BS$40,B23)</f>
        <v>7.5930102625196225</v>
      </c>
      <c r="E23" s="8"/>
      <c r="F23" s="8">
        <f ca="1">OFFSET(VIxx,Dashboard!$BS$40,B23)</f>
        <v>0.25382386903283533</v>
      </c>
      <c r="J23" s="7">
        <f ca="1">OFFSET(GDPxx,Dashboard!$BS$40,B23)</f>
        <v>7.5930102625196225</v>
      </c>
      <c r="M23" s="8">
        <f ca="1">OFFSET(RIxx,Dashboard!$CM$40,B23)</f>
        <v>0.34113068682616332</v>
      </c>
    </row>
    <row r="24" spans="2:13">
      <c r="B24">
        <v>6</v>
      </c>
      <c r="C24" s="7">
        <f ca="1">OFFSET(GDPxx,Dashboard!$BS$40,B24)</f>
        <v>7.7502693509407417</v>
      </c>
      <c r="E24" s="8"/>
      <c r="F24" s="8">
        <f ca="1">OFFSET(VIxx,Dashboard!$BS$40,B24)</f>
        <v>0.2523586730515302</v>
      </c>
      <c r="J24" s="7">
        <f ca="1">OFFSET(GDPxx,Dashboard!$BS$40,B24)</f>
        <v>7.7502693509407417</v>
      </c>
      <c r="M24" s="8">
        <f ca="1">OFFSET(RIxx,Dashboard!$CM$40,B24)</f>
        <v>0.33968417234830084</v>
      </c>
    </row>
    <row r="25" spans="2:13">
      <c r="B25">
        <v>7</v>
      </c>
      <c r="C25" s="7">
        <f ca="1">OFFSET(GDPxx,Dashboard!$BS$40,B25)</f>
        <v>7.9219710137190731</v>
      </c>
      <c r="E25" s="8"/>
      <c r="F25" s="8">
        <f ca="1">OFFSET(VIxx,Dashboard!$BS$40,B25)</f>
        <v>0.25164556850657083</v>
      </c>
      <c r="J25" s="7">
        <f ca="1">OFFSET(GDPxx,Dashboard!$BS$40,B25)</f>
        <v>7.9219710137190731</v>
      </c>
      <c r="M25" s="8">
        <f ca="1">OFFSET(RIxx,Dashboard!$CM$40,B25)</f>
        <v>0.35398726616776444</v>
      </c>
    </row>
    <row r="26" spans="2:13">
      <c r="B26">
        <v>8</v>
      </c>
      <c r="C26" s="7">
        <f ca="1">OFFSET(GDPxx,Dashboard!$BS$40,B26)</f>
        <v>8.0539311643928109</v>
      </c>
      <c r="E26" s="8"/>
      <c r="F26" s="8">
        <f ca="1">OFFSET(VIxx,Dashboard!$BS$40,B26)</f>
        <v>0.25266365707516575</v>
      </c>
      <c r="J26" s="7">
        <f ca="1">OFFSET(GDPxx,Dashboard!$BS$40,B26)</f>
        <v>8.0539311643928109</v>
      </c>
      <c r="M26" s="8">
        <f ca="1">OFFSET(RIxx,Dashboard!$CM$40,B26)</f>
        <v>0.35235122363066207</v>
      </c>
    </row>
    <row r="27" spans="2:13">
      <c r="B27">
        <v>9</v>
      </c>
      <c r="C27" s="7">
        <f ca="1">OFFSET(GDPxx,Dashboard!$BS$40,B27)</f>
        <v>8.1967690423355926</v>
      </c>
      <c r="E27" s="8"/>
      <c r="F27" s="8">
        <f ca="1">OFFSET(VIxx,Dashboard!$BS$40,B27)</f>
        <v>0.25462889497359792</v>
      </c>
      <c r="J27" s="7">
        <f ca="1">OFFSET(GDPxx,Dashboard!$BS$40,B27)</f>
        <v>8.1967690423355926</v>
      </c>
      <c r="M27" s="8">
        <f ca="1">OFFSET(RIxx,Dashboard!$CM$40,B27)</f>
        <v>0.39743860099536127</v>
      </c>
    </row>
    <row r="28" spans="2:13">
      <c r="B28">
        <v>10</v>
      </c>
      <c r="C28" s="7">
        <f ca="1">OFFSET(GDPxx,Dashboard!$BS$40,B28)</f>
        <v>8.3406392304568602</v>
      </c>
      <c r="E28" s="8"/>
      <c r="F28" s="8">
        <f ca="1">OFFSET(VIxx,Dashboard!$BS$40,B28)</f>
        <v>0.25701971771417448</v>
      </c>
      <c r="J28" s="7">
        <f ca="1">OFFSET(GDPxx,Dashboard!$BS$40,B28)</f>
        <v>8.3406392304568602</v>
      </c>
      <c r="M28" s="8">
        <f ca="1">OFFSET(RIxx,Dashboard!$CM$40,B28)</f>
        <v>0.37728514861810797</v>
      </c>
    </row>
    <row r="29" spans="2:13">
      <c r="B29">
        <v>11</v>
      </c>
      <c r="C29" s="7">
        <f ca="1">OFFSET(GDPxx,Dashboard!$BS$40,B29)</f>
        <v>8.448509051948708</v>
      </c>
      <c r="E29" s="8"/>
      <c r="F29" s="8">
        <f ca="1">OFFSET(VIxx,Dashboard!$BS$40,B29)</f>
        <v>0.25752910339558444</v>
      </c>
      <c r="J29" s="7">
        <f ca="1">OFFSET(GDPxx,Dashboard!$BS$40,B29)</f>
        <v>8.448509051948708</v>
      </c>
      <c r="M29" s="8">
        <f ca="1">OFFSET(RIxx,Dashboard!$CM$40,B29)</f>
        <v>0.39462312956980966</v>
      </c>
    </row>
    <row r="30" spans="2:13">
      <c r="B30">
        <v>12</v>
      </c>
      <c r="C30" s="7">
        <f ca="1">OFFSET(GDPxx,Dashboard!$BS$40,B30)</f>
        <v>8.5426269471087011</v>
      </c>
      <c r="E30" s="8"/>
      <c r="F30" s="8">
        <f ca="1">OFFSET(VIxx,Dashboard!$BS$40,B30)</f>
        <v>0.25863618887340761</v>
      </c>
      <c r="J30" s="7">
        <f ca="1">OFFSET(GDPxx,Dashboard!$BS$40,B30)</f>
        <v>8.5426269471087011</v>
      </c>
      <c r="M30" s="8">
        <f ca="1">OFFSET(RIxx,Dashboard!$CM$40,B30)</f>
        <v>0.36462575988527163</v>
      </c>
    </row>
    <row r="31" spans="2:13">
      <c r="B31">
        <v>13</v>
      </c>
      <c r="C31" s="7">
        <f ca="1">OFFSET(GDPxx,Dashboard!$BS$40,B31)</f>
        <v>8.6406756896625225</v>
      </c>
      <c r="E31" s="8"/>
      <c r="F31" s="8">
        <f ca="1">OFFSET(VIxx,Dashboard!$BS$40,B31)</f>
        <v>0.26159854977778579</v>
      </c>
      <c r="J31" s="7">
        <f ca="1">OFFSET(GDPxx,Dashboard!$BS$40,B31)</f>
        <v>8.6406756896625225</v>
      </c>
      <c r="M31" s="8">
        <f ca="1">OFFSET(RIxx,Dashboard!$CM$40,B31)</f>
        <v>0.36967409077388669</v>
      </c>
    </row>
    <row r="32" spans="2:13">
      <c r="B32">
        <v>14</v>
      </c>
      <c r="C32" s="7">
        <f ca="1">OFFSET(GDPxx,Dashboard!$BS$40,B32)</f>
        <v>8.7273021965724489</v>
      </c>
      <c r="E32" s="8"/>
      <c r="F32" s="8">
        <f ca="1">OFFSET(VIxx,Dashboard!$BS$40,B32)</f>
        <v>0.26203864231418666</v>
      </c>
      <c r="J32" s="7">
        <f ca="1">OFFSET(GDPxx,Dashboard!$BS$40,B32)</f>
        <v>8.7273021965724489</v>
      </c>
      <c r="M32" s="8">
        <f ca="1">OFFSET(RIxx,Dashboard!$CM$40,B32)</f>
        <v>0.38689864626338377</v>
      </c>
    </row>
    <row r="33" spans="2:14">
      <c r="B33">
        <v>15</v>
      </c>
      <c r="C33" s="7">
        <f ca="1">OFFSET(GDPxx,Dashboard!$BS$40,B33)</f>
        <v>8.7912108031252973</v>
      </c>
      <c r="E33" s="8"/>
      <c r="F33" s="8">
        <f ca="1">OFFSET(VIxx,Dashboard!$BS$40,B33)</f>
        <v>0.26478273948850045</v>
      </c>
      <c r="J33" s="7">
        <f ca="1">OFFSET(GDPxx,Dashboard!$BS$40,B33)</f>
        <v>8.7912108031252973</v>
      </c>
      <c r="M33" s="8">
        <f ca="1">OFFSET(RIxx,Dashboard!$CM$40,B33)</f>
        <v>0.39528200804039226</v>
      </c>
    </row>
    <row r="34" spans="2:14">
      <c r="B34">
        <v>16</v>
      </c>
      <c r="C34" s="7">
        <f ca="1">OFFSET(GDPxx,Dashboard!$BS$40,B34)</f>
        <v>8.8900967347535254</v>
      </c>
      <c r="E34" s="8"/>
      <c r="F34" s="8">
        <f ca="1">OFFSET(VIxx,Dashboard!$BS$40,B34)</f>
        <v>0.26779629880286626</v>
      </c>
      <c r="J34" s="7">
        <f ca="1">OFFSET(GDPxx,Dashboard!$BS$40,B34)</f>
        <v>8.8900967347535254</v>
      </c>
      <c r="M34" s="8">
        <f ca="1">OFFSET(RIxx,Dashboard!$CM$40,B34)</f>
        <v>0.39255952612434258</v>
      </c>
    </row>
    <row r="35" spans="2:14">
      <c r="B35">
        <v>1</v>
      </c>
      <c r="C35" s="7">
        <f ca="1">OFFSET(GDPxx,Dashboard!$BS$41,B35)</f>
        <v>5.7368858992487208</v>
      </c>
      <c r="E35" s="8"/>
      <c r="G35" s="8">
        <f ca="1">OFFSET(VIxx,Dashboard!$BS$41,B35)</f>
        <v>0.42246931901818829</v>
      </c>
      <c r="J35" s="7">
        <f ca="1">OFFSET(GDPxx,Dashboard!$BS$41,B35)</f>
        <v>5.7368858992487208</v>
      </c>
      <c r="N35" s="8">
        <f ca="1">OFFSET(RIxx,Dashboard!$CM$41,B35)</f>
        <v>0.37846279947321393</v>
      </c>
    </row>
    <row r="36" spans="2:14">
      <c r="B36">
        <v>2</v>
      </c>
      <c r="C36" s="7">
        <f ca="1">OFFSET(GDPxx,Dashboard!$BS$41,B36)</f>
        <v>5.7673451067334298</v>
      </c>
      <c r="E36" s="8"/>
      <c r="G36" s="8">
        <f ca="1">OFFSET(VIxx,Dashboard!$BS$41,B36)</f>
        <v>0.42886670183181003</v>
      </c>
      <c r="J36" s="7">
        <f ca="1">OFFSET(GDPxx,Dashboard!$BS$41,B36)</f>
        <v>5.7673451067334298</v>
      </c>
      <c r="N36" s="8">
        <f ca="1">OFFSET(RIxx,Dashboard!$CM$41,B36)</f>
        <v>0.36932046332621998</v>
      </c>
    </row>
    <row r="37" spans="2:14">
      <c r="B37">
        <v>3</v>
      </c>
      <c r="C37" s="7">
        <f ca="1">OFFSET(GDPxx,Dashboard!$BS$41,B37)</f>
        <v>5.7978043142181379</v>
      </c>
      <c r="E37" s="8"/>
      <c r="G37" s="8">
        <f ca="1">OFFSET(VIxx,Dashboard!$BS$41,B37)</f>
        <v>0.42694719145340737</v>
      </c>
      <c r="J37" s="7">
        <f ca="1">OFFSET(GDPxx,Dashboard!$BS$41,B37)</f>
        <v>5.7978043142181379</v>
      </c>
      <c r="N37" s="8">
        <f ca="1">OFFSET(RIxx,Dashboard!$CM$41,B37)</f>
        <v>0.37206369660405897</v>
      </c>
    </row>
    <row r="38" spans="2:14">
      <c r="B38">
        <v>4</v>
      </c>
      <c r="C38" s="7">
        <f ca="1">OFFSET(GDPxx,Dashboard!$BS$41,B38)</f>
        <v>5.8282635217028469</v>
      </c>
      <c r="E38" s="8"/>
      <c r="G38" s="8">
        <f ca="1">OFFSET(VIxx,Dashboard!$BS$41,B38)</f>
        <v>0.42994690601525837</v>
      </c>
      <c r="J38" s="7">
        <f ca="1">OFFSET(GDPxx,Dashboard!$BS$41,B38)</f>
        <v>5.8282635217028469</v>
      </c>
      <c r="N38" s="8">
        <f ca="1">OFFSET(RIxx,Dashboard!$CM$41,B38)</f>
        <v>0.3624728962659084</v>
      </c>
    </row>
    <row r="39" spans="2:14">
      <c r="B39">
        <v>5</v>
      </c>
      <c r="C39" s="7">
        <f ca="1">OFFSET(GDPxx,Dashboard!$BS$41,B39)</f>
        <v>5.858722729187555</v>
      </c>
      <c r="E39" s="8"/>
      <c r="G39" s="8">
        <f ca="1">OFFSET(VIxx,Dashboard!$BS$41,B39)</f>
        <v>0.43200050897262804</v>
      </c>
      <c r="J39" s="7">
        <f ca="1">OFFSET(GDPxx,Dashboard!$BS$41,B39)</f>
        <v>5.858722729187555</v>
      </c>
      <c r="N39" s="8">
        <f ca="1">OFFSET(RIxx,Dashboard!$CM$41,B39)</f>
        <v>0.35392866740326567</v>
      </c>
    </row>
    <row r="40" spans="2:14">
      <c r="B40">
        <v>6</v>
      </c>
      <c r="C40" s="7">
        <f ca="1">OFFSET(GDPxx,Dashboard!$BS$41,B40)</f>
        <v>5.889181936672264</v>
      </c>
      <c r="E40" s="8"/>
      <c r="G40" s="8">
        <f ca="1">OFFSET(VIxx,Dashboard!$BS$41,B40)</f>
        <v>0.43256227955258902</v>
      </c>
      <c r="J40" s="7">
        <f ca="1">OFFSET(GDPxx,Dashboard!$BS$41,B40)</f>
        <v>5.889181936672264</v>
      </c>
      <c r="N40" s="8">
        <f ca="1">OFFSET(RIxx,Dashboard!$CM$41,B40)</f>
        <v>0.33319020966038598</v>
      </c>
    </row>
    <row r="41" spans="2:14">
      <c r="B41">
        <v>7</v>
      </c>
      <c r="C41" s="7">
        <f ca="1">OFFSET(GDPxx,Dashboard!$BS$41,B41)</f>
        <v>5.919641144156973</v>
      </c>
      <c r="E41" s="8"/>
      <c r="G41" s="8">
        <f ca="1">OFFSET(VIxx,Dashboard!$BS$41,B41)</f>
        <v>0.43984983829503993</v>
      </c>
      <c r="J41" s="7">
        <f ca="1">OFFSET(GDPxx,Dashboard!$BS$41,B41)</f>
        <v>5.919641144156973</v>
      </c>
      <c r="N41" s="8">
        <f ca="1">OFFSET(RIxx,Dashboard!$CM$41,B41)</f>
        <v>0.2870190060160509</v>
      </c>
    </row>
    <row r="42" spans="2:14">
      <c r="B42">
        <v>8</v>
      </c>
      <c r="C42" s="7">
        <f ca="1">OFFSET(GDPxx,Dashboard!$BS$41,B42)</f>
        <v>5.9501003516416811</v>
      </c>
      <c r="E42" s="8"/>
      <c r="G42" s="8">
        <f ca="1">OFFSET(VIxx,Dashboard!$BS$41,B42)</f>
        <v>0.4571913358805309</v>
      </c>
      <c r="J42" s="7">
        <f ca="1">OFFSET(GDPxx,Dashboard!$BS$41,B42)</f>
        <v>5.9501003516416811</v>
      </c>
      <c r="N42" s="8">
        <f ca="1">OFFSET(RIxx,Dashboard!$CM$41,B42)</f>
        <v>0.27347575098915816</v>
      </c>
    </row>
    <row r="43" spans="2:14">
      <c r="B43">
        <v>9</v>
      </c>
      <c r="C43" s="7">
        <f ca="1">OFFSET(GDPxx,Dashboard!$BS$41,B43)</f>
        <v>5.98055955912639</v>
      </c>
      <c r="E43" s="8"/>
      <c r="G43" s="8">
        <f ca="1">OFFSET(VIxx,Dashboard!$BS$41,B43)</f>
        <v>0.45733661209714777</v>
      </c>
      <c r="J43" s="7">
        <f ca="1">OFFSET(GDPxx,Dashboard!$BS$41,B43)</f>
        <v>5.98055955912639</v>
      </c>
      <c r="N43" s="8">
        <f ca="1">OFFSET(RIxx,Dashboard!$CM$41,B43)</f>
        <v>0.27534835008504382</v>
      </c>
    </row>
    <row r="44" spans="2:14">
      <c r="B44">
        <v>10</v>
      </c>
      <c r="C44" s="7">
        <f ca="1">OFFSET(GDPxx,Dashboard!$BS$41,B44)</f>
        <v>6.0110187666110981</v>
      </c>
      <c r="E44" s="8"/>
      <c r="G44" s="8">
        <f ca="1">OFFSET(VIxx,Dashboard!$BS$41,B44)</f>
        <v>0.46007180686261334</v>
      </c>
      <c r="J44" s="7">
        <f ca="1">OFFSET(GDPxx,Dashboard!$BS$41,B44)</f>
        <v>6.0110187666110981</v>
      </c>
      <c r="N44" s="8">
        <f ca="1">OFFSET(RIxx,Dashboard!$CM$41,B44)</f>
        <v>0.26084186368407442</v>
      </c>
    </row>
    <row r="45" spans="2:14">
      <c r="B45">
        <v>11</v>
      </c>
      <c r="C45" s="7">
        <f ca="1">OFFSET(GDPxx,Dashboard!$BS$41,B45)</f>
        <v>6.0414779740958071</v>
      </c>
      <c r="E45" s="8"/>
      <c r="G45" s="8">
        <f ca="1">OFFSET(VIxx,Dashboard!$BS$41,B45)</f>
        <v>0.45252722067777845</v>
      </c>
      <c r="J45" s="7">
        <f ca="1">OFFSET(GDPxx,Dashboard!$BS$41,B45)</f>
        <v>6.0414779740958071</v>
      </c>
      <c r="N45" s="8">
        <f ca="1">OFFSET(RIxx,Dashboard!$CM$41,B45)</f>
        <v>0.26847130981650114</v>
      </c>
    </row>
    <row r="46" spans="2:14">
      <c r="B46">
        <v>12</v>
      </c>
      <c r="C46" s="7">
        <f ca="1">OFFSET(GDPxx,Dashboard!$BS$41,B46)</f>
        <v>6.0719371815805152</v>
      </c>
      <c r="E46" s="8"/>
      <c r="G46" s="8">
        <f ca="1">OFFSET(VIxx,Dashboard!$BS$41,B46)</f>
        <v>0.46370867196974491</v>
      </c>
      <c r="J46" s="7">
        <f ca="1">OFFSET(GDPxx,Dashboard!$BS$41,B46)</f>
        <v>6.0719371815805152</v>
      </c>
      <c r="N46" s="8">
        <f ca="1">OFFSET(RIxx,Dashboard!$CM$41,B46)</f>
        <v>0.27525007183575589</v>
      </c>
    </row>
    <row r="47" spans="2:14">
      <c r="B47">
        <v>13</v>
      </c>
      <c r="C47" s="7">
        <f ca="1">OFFSET(GDPxx,Dashboard!$BS$41,B47)</f>
        <v>6.1023963890652242</v>
      </c>
      <c r="E47" s="8"/>
      <c r="G47" s="8">
        <f ca="1">OFFSET(VIxx,Dashboard!$BS$41,B47)</f>
        <v>0.45811687249476113</v>
      </c>
      <c r="J47" s="7">
        <f ca="1">OFFSET(GDPxx,Dashboard!$BS$41,B47)</f>
        <v>6.1023963890652242</v>
      </c>
      <c r="N47" s="8">
        <f ca="1">OFFSET(RIxx,Dashboard!$CM$41,B47)</f>
        <v>0.25813510851654559</v>
      </c>
    </row>
    <row r="48" spans="2:14">
      <c r="B48">
        <v>14</v>
      </c>
      <c r="C48" s="7">
        <f ca="1">OFFSET(GDPxx,Dashboard!$BS$41,B48)</f>
        <v>6.1328555965499323</v>
      </c>
      <c r="E48" s="8"/>
      <c r="G48" s="8">
        <f ca="1">OFFSET(VIxx,Dashboard!$BS$41,B48)</f>
        <v>0.45771629401643121</v>
      </c>
      <c r="J48" s="7">
        <f ca="1">OFFSET(GDPxx,Dashboard!$BS$41,B48)</f>
        <v>6.1328555965499323</v>
      </c>
      <c r="N48" s="8">
        <f ca="1">OFFSET(RIxx,Dashboard!$CM$41,B48)</f>
        <v>0.24218647249837238</v>
      </c>
    </row>
    <row r="49" spans="2:15">
      <c r="B49">
        <v>15</v>
      </c>
      <c r="C49" s="7">
        <f ca="1">OFFSET(GDPxx,Dashboard!$BS$41,B49)</f>
        <v>6.1633148040346413</v>
      </c>
      <c r="E49" s="8"/>
      <c r="G49" s="8">
        <f ca="1">OFFSET(VIxx,Dashboard!$BS$41,B49)</f>
        <v>0.46050023902520404</v>
      </c>
      <c r="J49" s="7">
        <f ca="1">OFFSET(GDPxx,Dashboard!$BS$41,B49)</f>
        <v>6.1633148040346413</v>
      </c>
      <c r="N49" s="8">
        <f ca="1">OFFSET(RIxx,Dashboard!$CM$41,B49)</f>
        <v>0.20797818991734893</v>
      </c>
    </row>
    <row r="50" spans="2:15">
      <c r="B50">
        <v>16</v>
      </c>
      <c r="C50" s="7">
        <f ca="1">OFFSET(GDPxx,Dashboard!$BS$41,B50)</f>
        <v>6.1944053911046719</v>
      </c>
      <c r="E50" s="8"/>
      <c r="G50" s="8">
        <f ca="1">OFFSET(VIxx,Dashboard!$BS$41,B50)</f>
        <v>0.46374326736151916</v>
      </c>
      <c r="J50" s="7">
        <f ca="1">OFFSET(GDPxx,Dashboard!$BS$41,B50)</f>
        <v>6.1944053911046719</v>
      </c>
      <c r="N50" s="8">
        <f ca="1">OFFSET(RIxx,Dashboard!$CM$41,B50)</f>
        <v>0.21101818818820103</v>
      </c>
    </row>
    <row r="51" spans="2:15">
      <c r="B51">
        <v>1</v>
      </c>
      <c r="C51" s="7">
        <f ca="1">OFFSET(GDPxx,Dashboard!$BS$42,B51)</f>
        <v>9.2071646161269243</v>
      </c>
      <c r="E51" s="8"/>
      <c r="H51" s="8">
        <f ca="1">OFFSET(VIxx,Dashboard!$BS$42,B51)</f>
        <v>0.28999871105757408</v>
      </c>
      <c r="J51" s="7">
        <f ca="1">OFFSET(GDPxx,Dashboard!$BS$42,B51)</f>
        <v>9.2071646161269243</v>
      </c>
      <c r="O51" s="8">
        <f ca="1">OFFSET(RIxx,Dashboard!$CM$42,B51)</f>
        <v>0.46544437922046189</v>
      </c>
    </row>
    <row r="52" spans="2:15">
      <c r="B52">
        <v>2</v>
      </c>
      <c r="C52" s="7">
        <f ca="1">OFFSET(GDPxx,Dashboard!$BS$42,B52)</f>
        <v>9.2417639924333859</v>
      </c>
      <c r="E52" s="8"/>
      <c r="H52" s="8">
        <f ca="1">OFFSET(VIxx,Dashboard!$BS$42,B52)</f>
        <v>0.2924988011686846</v>
      </c>
      <c r="J52" s="7">
        <f ca="1">OFFSET(GDPxx,Dashboard!$BS$42,B52)</f>
        <v>9.2417639924333859</v>
      </c>
      <c r="O52" s="8">
        <f ca="1">OFFSET(RIxx,Dashboard!$CM$42,B52)</f>
        <v>0.46921540187153682</v>
      </c>
    </row>
    <row r="53" spans="2:15">
      <c r="B53">
        <v>3</v>
      </c>
      <c r="C53" s="7">
        <f ca="1">OFFSET(GDPxx,Dashboard!$BS$42,B53)</f>
        <v>9.2927856167360794</v>
      </c>
      <c r="E53" s="8"/>
      <c r="H53" s="8">
        <f ca="1">OFFSET(VIxx,Dashboard!$BS$42,B53)</f>
        <v>0.28855889151244357</v>
      </c>
      <c r="J53" s="7">
        <f ca="1">OFFSET(GDPxx,Dashboard!$BS$42,B53)</f>
        <v>9.2927856167360794</v>
      </c>
      <c r="O53" s="8">
        <f ca="1">OFFSET(RIxx,Dashboard!$CM$42,B53)</f>
        <v>0.46333400949979697</v>
      </c>
    </row>
    <row r="54" spans="2:15">
      <c r="B54">
        <v>4</v>
      </c>
      <c r="C54" s="7">
        <f ca="1">OFFSET(GDPxx,Dashboard!$BS$42,B54)</f>
        <v>9.326679358137989</v>
      </c>
      <c r="E54" s="8"/>
      <c r="H54" s="8">
        <f ca="1">OFFSET(VIxx,Dashboard!$BS$42,B54)</f>
        <v>0.28923052012991401</v>
      </c>
      <c r="J54" s="7">
        <f ca="1">OFFSET(GDPxx,Dashboard!$BS$42,B54)</f>
        <v>9.326679358137989</v>
      </c>
      <c r="O54" s="8">
        <f ca="1">OFFSET(RIxx,Dashboard!$CM$42,B54)</f>
        <v>0.47319856266561494</v>
      </c>
    </row>
    <row r="55" spans="2:15">
      <c r="B55">
        <v>5</v>
      </c>
      <c r="C55" s="7">
        <f ca="1">OFFSET(GDPxx,Dashboard!$BS$42,B55)</f>
        <v>9.3507786663292336</v>
      </c>
      <c r="E55" s="8"/>
      <c r="H55" s="8">
        <f ca="1">OFFSET(VIxx,Dashboard!$BS$42,B55)</f>
        <v>0.29190680655431528</v>
      </c>
      <c r="J55" s="7">
        <f ca="1">OFFSET(GDPxx,Dashboard!$BS$42,B55)</f>
        <v>9.3507786663292336</v>
      </c>
      <c r="O55" s="8">
        <f ca="1">OFFSET(RIxx,Dashboard!$CM$42,B55)</f>
        <v>0.49531617149641466</v>
      </c>
    </row>
    <row r="56" spans="2:15">
      <c r="B56">
        <v>6</v>
      </c>
      <c r="C56" s="7">
        <f ca="1">OFFSET(GDPxx,Dashboard!$BS$42,B56)</f>
        <v>9.4005082757428227</v>
      </c>
      <c r="E56" s="8"/>
      <c r="H56" s="8">
        <f ca="1">OFFSET(VIxx,Dashboard!$BS$42,B56)</f>
        <v>0.29085014953851396</v>
      </c>
      <c r="J56" s="7">
        <f ca="1">OFFSET(GDPxx,Dashboard!$BS$42,B56)</f>
        <v>9.4005082757428227</v>
      </c>
      <c r="O56" s="8">
        <f ca="1">OFFSET(RIxx,Dashboard!$CM$42,B56)</f>
        <v>0.51271255892882928</v>
      </c>
    </row>
    <row r="57" spans="2:15">
      <c r="B57">
        <v>7</v>
      </c>
      <c r="C57" s="7">
        <f ca="1">OFFSET(GDPxx,Dashboard!$BS$42,B57)</f>
        <v>9.3884975550587058</v>
      </c>
      <c r="E57" s="8"/>
      <c r="H57" s="8">
        <f ca="1">OFFSET(VIxx,Dashboard!$BS$42,B57)</f>
        <v>0.28761128940970515</v>
      </c>
      <c r="J57" s="7">
        <f ca="1">OFFSET(GDPxx,Dashboard!$BS$42,B57)</f>
        <v>9.3884975550587058</v>
      </c>
      <c r="O57" s="8">
        <f ca="1">OFFSET(RIxx,Dashboard!$CM$42,B57)</f>
        <v>0.52865826610449651</v>
      </c>
    </row>
    <row r="58" spans="2:15">
      <c r="B58">
        <v>8</v>
      </c>
      <c r="C58" s="7">
        <f ca="1">OFFSET(GDPxx,Dashboard!$BS$42,B58)</f>
        <v>9.3865969541973993</v>
      </c>
      <c r="E58" s="8"/>
      <c r="H58" s="8">
        <f ca="1">OFFSET(VIxx,Dashboard!$BS$42,B58)</f>
        <v>0.28565637421098777</v>
      </c>
      <c r="J58" s="7">
        <f ca="1">OFFSET(GDPxx,Dashboard!$BS$42,B58)</f>
        <v>9.3865969541973993</v>
      </c>
      <c r="O58" s="8">
        <f ca="1">OFFSET(RIxx,Dashboard!$CM$42,B58)</f>
        <v>0.54940232037485026</v>
      </c>
    </row>
    <row r="59" spans="2:15">
      <c r="B59">
        <v>9</v>
      </c>
      <c r="C59" s="7">
        <f ca="1">OFFSET(GDPxx,Dashboard!$BS$42,B59)</f>
        <v>9.3898882602321443</v>
      </c>
      <c r="E59" s="8"/>
      <c r="H59" s="8">
        <f ca="1">OFFSET(VIxx,Dashboard!$BS$42,B59)</f>
        <v>0.28093582470106793</v>
      </c>
      <c r="J59" s="7">
        <f ca="1">OFFSET(GDPxx,Dashboard!$BS$42,B59)</f>
        <v>9.3898882602321443</v>
      </c>
      <c r="O59" s="8">
        <f ca="1">OFFSET(RIxx,Dashboard!$CM$42,B59)</f>
        <v>0.56094782015549305</v>
      </c>
    </row>
    <row r="60" spans="2:15">
      <c r="B60">
        <v>10</v>
      </c>
      <c r="C60" s="7">
        <f ca="1">OFFSET(GDPxx,Dashboard!$BS$42,B60)</f>
        <v>9.419439223255873</v>
      </c>
      <c r="E60" s="8"/>
      <c r="H60" s="8">
        <f ca="1">OFFSET(VIxx,Dashboard!$BS$42,B60)</f>
        <v>0.27620989017913017</v>
      </c>
      <c r="J60" s="7">
        <f ca="1">OFFSET(GDPxx,Dashboard!$BS$42,B60)</f>
        <v>9.419439223255873</v>
      </c>
      <c r="O60" s="8">
        <f ca="1">OFFSET(RIxx,Dashboard!$CM$42,B60)</f>
        <v>0.56927405214028537</v>
      </c>
    </row>
    <row r="61" spans="2:15">
      <c r="B61">
        <v>11</v>
      </c>
      <c r="C61" s="7">
        <f ca="1">OFFSET(GDPxx,Dashboard!$BS$42,B61)</f>
        <v>9.4408569695741189</v>
      </c>
      <c r="E61" s="8"/>
      <c r="H61" s="8">
        <f ca="1">OFFSET(VIxx,Dashboard!$BS$42,B61)</f>
        <v>0.27378045689032182</v>
      </c>
      <c r="J61" s="7">
        <f ca="1">OFFSET(GDPxx,Dashboard!$BS$42,B61)</f>
        <v>9.4408569695741189</v>
      </c>
      <c r="O61" s="8">
        <f ca="1">OFFSET(RIxx,Dashboard!$CM$42,B61)</f>
        <v>0.56386316226365185</v>
      </c>
    </row>
    <row r="62" spans="2:15">
      <c r="B62">
        <v>12</v>
      </c>
      <c r="C62" s="7">
        <f ca="1">OFFSET(GDPxx,Dashboard!$BS$42,B62)</f>
        <v>9.4780825586276425</v>
      </c>
      <c r="E62" s="8"/>
      <c r="H62" s="8">
        <f ca="1">OFFSET(VIxx,Dashboard!$BS$42,B62)</f>
        <v>0.27385646351156506</v>
      </c>
      <c r="J62" s="7">
        <f ca="1">OFFSET(GDPxx,Dashboard!$BS$42,B62)</f>
        <v>9.4780825586276425</v>
      </c>
      <c r="O62" s="8">
        <f ca="1">OFFSET(RIxx,Dashboard!$CM$42,B62)</f>
        <v>0.56054313283556412</v>
      </c>
    </row>
    <row r="63" spans="2:15">
      <c r="B63">
        <v>13</v>
      </c>
      <c r="C63" s="7">
        <f ca="1">OFFSET(GDPxx,Dashboard!$BS$42,B63)</f>
        <v>9.5008345524941085</v>
      </c>
      <c r="E63" s="8"/>
      <c r="H63" s="8">
        <f ca="1">OFFSET(VIxx,Dashboard!$BS$42,B63)</f>
        <v>0.2702778958165068</v>
      </c>
      <c r="J63" s="7">
        <f ca="1">OFFSET(GDPxx,Dashboard!$BS$42,B63)</f>
        <v>9.5008345524941085</v>
      </c>
      <c r="O63" s="8">
        <f ca="1">OFFSET(RIxx,Dashboard!$CM$42,B63)</f>
        <v>0.57185798021013023</v>
      </c>
    </row>
    <row r="64" spans="2:15">
      <c r="B64">
        <v>14</v>
      </c>
      <c r="C64" s="7">
        <f ca="1">OFFSET(GDPxx,Dashboard!$BS$42,B64)</f>
        <v>9.5055153663723129</v>
      </c>
      <c r="E64" s="8"/>
      <c r="H64" s="8">
        <f ca="1">OFFSET(VIxx,Dashboard!$BS$42,B64)</f>
        <v>0.27390964507997634</v>
      </c>
      <c r="J64" s="7">
        <f ca="1">OFFSET(GDPxx,Dashboard!$BS$42,B64)</f>
        <v>9.5055153663723129</v>
      </c>
      <c r="O64" s="8">
        <f ca="1">OFFSET(RIxx,Dashboard!$CM$42,B64)</f>
        <v>0.57590711657250859</v>
      </c>
    </row>
    <row r="65" spans="2:15">
      <c r="B65">
        <v>15</v>
      </c>
      <c r="C65" s="7">
        <f ca="1">OFFSET(GDPxx,Dashboard!$BS$42,B65)</f>
        <v>9.4277889446258882</v>
      </c>
      <c r="E65" s="8"/>
      <c r="H65" s="8">
        <f ca="1">OFFSET(VIxx,Dashboard!$BS$42,B65)</f>
        <v>0.27574489679592645</v>
      </c>
      <c r="J65" s="7">
        <f ca="1">OFFSET(GDPxx,Dashboard!$BS$42,B65)</f>
        <v>9.4277889446258882</v>
      </c>
      <c r="O65" s="8">
        <f ca="1">OFFSET(RIxx,Dashboard!$CM$42,B65)</f>
        <v>0.57815463826682034</v>
      </c>
    </row>
    <row r="66" spans="2:15">
      <c r="B66">
        <v>16</v>
      </c>
      <c r="C66" s="7">
        <f ca="1">OFFSET(GDPxx,Dashboard!$BS$42,B66)</f>
        <v>9.4454486088172764</v>
      </c>
      <c r="E66" s="8"/>
      <c r="H66" s="8">
        <f ca="1">OFFSET(VIxx,Dashboard!$BS$42,B66)</f>
        <v>0.27780418759961745</v>
      </c>
      <c r="J66" s="7">
        <f ca="1">OFFSET(GDPxx,Dashboard!$BS$42,B66)</f>
        <v>9.4454486088172764</v>
      </c>
      <c r="O66" s="8">
        <f ca="1">OFFSET(RIxx,Dashboard!$CM$42,B66)</f>
        <v>0.59292238768075178</v>
      </c>
    </row>
    <row r="67" spans="2:15">
      <c r="C67">
        <v>6.229974226650878</v>
      </c>
      <c r="D67">
        <v>0.65005629858089753</v>
      </c>
      <c r="J67" s="7">
        <v>8.1903759675868297</v>
      </c>
      <c r="K67" s="7">
        <v>0.44736532171699178</v>
      </c>
    </row>
    <row r="68" spans="2:15">
      <c r="C68">
        <v>6.2604334341355869</v>
      </c>
      <c r="D68">
        <v>0.6479711420758647</v>
      </c>
      <c r="J68" s="7">
        <v>8.2864016799553415</v>
      </c>
      <c r="K68" s="7">
        <v>0.46900942366773124</v>
      </c>
    </row>
    <row r="69" spans="2:15">
      <c r="C69">
        <v>6.290892641620295</v>
      </c>
      <c r="D69">
        <v>0.64589423128870982</v>
      </c>
      <c r="J69" s="7">
        <v>8.1849818068426341</v>
      </c>
      <c r="K69" s="7">
        <v>0.44489575868084891</v>
      </c>
    </row>
    <row r="70" spans="2:15">
      <c r="C70">
        <v>6.321351849105004</v>
      </c>
      <c r="D70">
        <v>0.6438131185800382</v>
      </c>
      <c r="J70" s="7">
        <v>8.3081688332110915</v>
      </c>
      <c r="K70" s="7">
        <v>0.42389780419918921</v>
      </c>
    </row>
    <row r="71" spans="2:15">
      <c r="C71">
        <v>6.3518110565897121</v>
      </c>
      <c r="D71">
        <v>0.64141815130447466</v>
      </c>
      <c r="J71" s="7">
        <v>8.4062661440392183</v>
      </c>
      <c r="K71" s="7">
        <v>0.42763896382505034</v>
      </c>
    </row>
    <row r="72" spans="2:15">
      <c r="C72">
        <v>6.3822702640744211</v>
      </c>
      <c r="D72">
        <v>0.63936702878763885</v>
      </c>
      <c r="J72" s="7">
        <v>8.4774741093043158</v>
      </c>
      <c r="K72" s="7">
        <v>0.43431533847791581</v>
      </c>
    </row>
    <row r="73" spans="2:15">
      <c r="C73">
        <v>6.4127294715591292</v>
      </c>
      <c r="D73">
        <v>0.63719194245851851</v>
      </c>
      <c r="J73" s="7">
        <v>8.5445373469213575</v>
      </c>
      <c r="K73" s="7">
        <v>0.45632052926418193</v>
      </c>
    </row>
    <row r="74" spans="2:15">
      <c r="C74">
        <v>6.4431886790438382</v>
      </c>
      <c r="D74">
        <v>0.64161941058251726</v>
      </c>
      <c r="J74" s="7">
        <v>8.5708796430305316</v>
      </c>
      <c r="K74" s="7">
        <v>0.48057116413852313</v>
      </c>
    </row>
    <row r="75" spans="2:15">
      <c r="C75">
        <v>6.5518533325843231</v>
      </c>
      <c r="D75">
        <v>0.63806182044080662</v>
      </c>
      <c r="J75" s="7">
        <v>8.6229218529224241</v>
      </c>
      <c r="K75" s="7">
        <v>0.49072870940908764</v>
      </c>
    </row>
    <row r="76" spans="2:15">
      <c r="C76">
        <v>6.6168957606279237</v>
      </c>
      <c r="D76">
        <v>0.63767026168710117</v>
      </c>
      <c r="J76" s="7">
        <v>8.6763858952788979</v>
      </c>
      <c r="K76" s="7">
        <v>0.494725687706081</v>
      </c>
    </row>
    <row r="77" spans="2:15">
      <c r="C77">
        <v>6.7272851599597434</v>
      </c>
      <c r="D77">
        <v>0.63419540969637889</v>
      </c>
      <c r="J77" s="7">
        <v>8.7260930259140306</v>
      </c>
      <c r="K77" s="7">
        <v>0.50797480708110232</v>
      </c>
    </row>
    <row r="78" spans="2:15">
      <c r="C78">
        <v>6.8067521347939</v>
      </c>
      <c r="D78">
        <v>0.63238354026361432</v>
      </c>
      <c r="J78" s="7">
        <v>8.7712980102336733</v>
      </c>
      <c r="K78" s="7">
        <v>0.53608691810453579</v>
      </c>
    </row>
    <row r="79" spans="2:15">
      <c r="C79">
        <v>6.7779286715797742</v>
      </c>
      <c r="D79">
        <v>0.63008466285615417</v>
      </c>
      <c r="J79" s="7">
        <v>8.8261429808268907</v>
      </c>
      <c r="K79" s="7">
        <v>0.55706512984248591</v>
      </c>
    </row>
    <row r="80" spans="2:15">
      <c r="C80">
        <v>6.7744141215861244</v>
      </c>
      <c r="D80">
        <v>0.62752862396962439</v>
      </c>
      <c r="J80" s="7">
        <v>8.8950113020533372</v>
      </c>
      <c r="K80" s="7">
        <v>0.58057487101479122</v>
      </c>
    </row>
    <row r="81" spans="3:11">
      <c r="C81">
        <v>7.0899479697489918</v>
      </c>
      <c r="D81">
        <v>0.62897687606412267</v>
      </c>
      <c r="J81" s="7">
        <v>8.9158998671653613</v>
      </c>
      <c r="K81" s="7">
        <v>0.59061802213672321</v>
      </c>
    </row>
    <row r="82" spans="3:11">
      <c r="C82">
        <v>7.1447803769378471</v>
      </c>
      <c r="D82">
        <v>0.63104971412295274</v>
      </c>
      <c r="J82" s="7">
        <v>8.9678526002107208</v>
      </c>
      <c r="K82" s="7">
        <v>0.59867427031724063</v>
      </c>
    </row>
    <row r="83" spans="3:11">
      <c r="C83">
        <v>8.1903759675868297</v>
      </c>
      <c r="D83">
        <v>0.28332107845578303</v>
      </c>
      <c r="J83" s="7">
        <v>8.636068110257332</v>
      </c>
      <c r="K83" s="7">
        <v>0.35682205176647047</v>
      </c>
    </row>
    <row r="84" spans="3:11">
      <c r="C84">
        <v>8.2864016799553415</v>
      </c>
      <c r="D84">
        <v>0.29871536700246082</v>
      </c>
      <c r="J84" s="7">
        <v>8.6589032494541271</v>
      </c>
      <c r="K84" s="7">
        <v>0.35289445604883984</v>
      </c>
    </row>
    <row r="85" spans="3:11">
      <c r="C85">
        <v>8.1849818068426341</v>
      </c>
      <c r="D85">
        <v>0.28512754037379379</v>
      </c>
      <c r="J85" s="7">
        <v>8.6541193035888959</v>
      </c>
      <c r="K85" s="7">
        <v>0.35097740684383277</v>
      </c>
    </row>
    <row r="86" spans="3:11">
      <c r="C86">
        <v>8.3081688332110915</v>
      </c>
      <c r="D86">
        <v>0.28351995495448584</v>
      </c>
      <c r="J86" s="7">
        <v>8.6892263069702018</v>
      </c>
      <c r="K86" s="7">
        <v>0.35487318159899273</v>
      </c>
    </row>
    <row r="87" spans="3:11">
      <c r="C87">
        <v>8.4062661440392183</v>
      </c>
      <c r="D87">
        <v>0.29005791453994723</v>
      </c>
      <c r="J87" s="7">
        <v>8.7064842129703663</v>
      </c>
      <c r="K87" s="7">
        <v>0.37208361490445169</v>
      </c>
    </row>
    <row r="88" spans="3:11">
      <c r="C88">
        <v>8.4774741093043158</v>
      </c>
      <c r="D88">
        <v>0.28800449976550691</v>
      </c>
      <c r="J88" s="7">
        <v>8.713901561155712</v>
      </c>
      <c r="K88" s="7">
        <v>0.38058053160534649</v>
      </c>
    </row>
    <row r="89" spans="3:11">
      <c r="C89">
        <v>8.5445373469213575</v>
      </c>
      <c r="D89">
        <v>0.28071308792414879</v>
      </c>
      <c r="J89" s="7">
        <v>8.7249828486492564</v>
      </c>
      <c r="K89" s="7">
        <v>0.40332348940246265</v>
      </c>
    </row>
    <row r="90" spans="3:11">
      <c r="C90">
        <v>8.5708796430305316</v>
      </c>
      <c r="D90">
        <v>0.27550835049206857</v>
      </c>
      <c r="J90" s="7">
        <v>8.7561661104848252</v>
      </c>
      <c r="K90" s="7">
        <v>0.43307542431034429</v>
      </c>
    </row>
    <row r="91" spans="3:11">
      <c r="C91">
        <v>8.6229218529224241</v>
      </c>
      <c r="D91">
        <v>0.27500226550970058</v>
      </c>
      <c r="J91" s="7">
        <v>8.8079977179965496</v>
      </c>
      <c r="K91" s="7">
        <v>0.42671511034649007</v>
      </c>
    </row>
    <row r="92" spans="3:11">
      <c r="C92">
        <v>8.6763858952788979</v>
      </c>
      <c r="D92">
        <v>0.27358798619510688</v>
      </c>
      <c r="J92" s="7">
        <v>8.84372777607609</v>
      </c>
      <c r="K92" s="7">
        <v>0.44918319127091078</v>
      </c>
    </row>
    <row r="93" spans="3:11">
      <c r="C93">
        <v>8.7260930259140306</v>
      </c>
      <c r="D93">
        <v>0.27313690185369072</v>
      </c>
      <c r="J93" s="7">
        <v>8.8784924251908048</v>
      </c>
      <c r="K93" s="7">
        <v>0.46470012241636405</v>
      </c>
    </row>
    <row r="94" spans="3:11">
      <c r="C94">
        <v>8.7712980102336733</v>
      </c>
      <c r="D94">
        <v>0.2737891276253766</v>
      </c>
      <c r="J94" s="7">
        <v>8.8832827504190135</v>
      </c>
      <c r="K94" s="7">
        <v>0.48704086394869334</v>
      </c>
    </row>
    <row r="95" spans="3:11">
      <c r="C95">
        <v>8.8261429808268907</v>
      </c>
      <c r="D95">
        <v>0.27528232631530775</v>
      </c>
      <c r="J95" s="7">
        <v>8.8977633717788169</v>
      </c>
      <c r="K95" s="7">
        <v>0.49615849283199026</v>
      </c>
    </row>
    <row r="96" spans="3:11">
      <c r="C96">
        <v>8.8950113020533372</v>
      </c>
      <c r="D96">
        <v>0.27912100986515953</v>
      </c>
      <c r="J96" s="7">
        <v>8.9063764026511052</v>
      </c>
      <c r="K96" s="7">
        <v>0.50229726293301924</v>
      </c>
    </row>
    <row r="97" spans="3:11">
      <c r="C97">
        <v>8.9158998671653613</v>
      </c>
      <c r="D97">
        <v>0.2879305141544482</v>
      </c>
      <c r="J97" s="7">
        <v>8.9120856863243354</v>
      </c>
      <c r="K97" s="7">
        <v>0.50989768492453125</v>
      </c>
    </row>
    <row r="98" spans="3:11">
      <c r="C98">
        <v>8.9678526002107208</v>
      </c>
      <c r="D98">
        <v>0.29194213343358694</v>
      </c>
      <c r="J98" s="7">
        <v>8.9342137730551752</v>
      </c>
      <c r="K98" s="7">
        <v>0.51058147587242386</v>
      </c>
    </row>
    <row r="99" spans="3:11">
      <c r="C99">
        <v>8.636068110257332</v>
      </c>
      <c r="D99">
        <v>0.30212574756648425</v>
      </c>
      <c r="J99" s="7">
        <v>7.6716663827309626</v>
      </c>
      <c r="K99" s="7">
        <v>0.23226569602787683</v>
      </c>
    </row>
    <row r="100" spans="3:11">
      <c r="C100">
        <v>8.6589032494541271</v>
      </c>
      <c r="D100">
        <v>0.28719438847289497</v>
      </c>
      <c r="J100" s="7">
        <v>7.7504008495667351</v>
      </c>
      <c r="K100" s="7">
        <v>0.23007768338921561</v>
      </c>
    </row>
    <row r="101" spans="3:11">
      <c r="C101">
        <v>8.6541193035888959</v>
      </c>
      <c r="D101">
        <v>0.29603940940412993</v>
      </c>
      <c r="J101" s="7">
        <v>7.8010769536457572</v>
      </c>
      <c r="K101" s="7">
        <v>0.22741978690378598</v>
      </c>
    </row>
    <row r="102" spans="3:11">
      <c r="C102">
        <v>8.6892263069702018</v>
      </c>
      <c r="D102">
        <v>0.2881723867827643</v>
      </c>
      <c r="J102" s="7">
        <v>7.8423531072101929</v>
      </c>
      <c r="K102" s="7">
        <v>0.22961205639389623</v>
      </c>
    </row>
    <row r="103" spans="3:11">
      <c r="C103">
        <v>8.7064842129703663</v>
      </c>
      <c r="D103">
        <v>0.29527213167838934</v>
      </c>
      <c r="J103" s="7">
        <v>7.8488440009765696</v>
      </c>
      <c r="K103" s="7">
        <v>0.21911461212400921</v>
      </c>
    </row>
    <row r="104" spans="3:11">
      <c r="C104">
        <v>8.713901561155712</v>
      </c>
      <c r="D104">
        <v>0.29359746800287628</v>
      </c>
      <c r="J104" s="7">
        <v>7.8512819134091369</v>
      </c>
      <c r="K104" s="7">
        <v>0.21830564050482232</v>
      </c>
    </row>
    <row r="105" spans="3:11">
      <c r="C105">
        <v>8.7249828486492564</v>
      </c>
      <c r="D105">
        <v>0.28972395301674286</v>
      </c>
      <c r="J105" s="7">
        <v>7.8528986697269358</v>
      </c>
      <c r="K105" s="7">
        <v>0.24654577420503646</v>
      </c>
    </row>
    <row r="106" spans="3:11">
      <c r="C106">
        <v>8.7561661104848252</v>
      </c>
      <c r="D106">
        <v>0.29793536417932248</v>
      </c>
      <c r="J106" s="7">
        <v>7.9574404603098365</v>
      </c>
      <c r="K106" s="7">
        <v>0.27483250746724253</v>
      </c>
    </row>
    <row r="107" spans="3:11">
      <c r="C107">
        <v>8.8079977179965496</v>
      </c>
      <c r="D107">
        <v>0.28724135884095342</v>
      </c>
      <c r="J107" s="7">
        <v>7.958645225870308</v>
      </c>
      <c r="K107" s="7">
        <v>0.29634714856462946</v>
      </c>
    </row>
    <row r="108" spans="3:11">
      <c r="C108">
        <v>8.84372777607609</v>
      </c>
      <c r="D108">
        <v>0.28344582435979232</v>
      </c>
      <c r="J108" s="7">
        <v>8.0338996272510226</v>
      </c>
      <c r="K108" s="7">
        <v>0.30573604599224569</v>
      </c>
    </row>
    <row r="109" spans="3:11">
      <c r="C109">
        <v>8.8784924251908048</v>
      </c>
      <c r="D109">
        <v>0.28644071166008161</v>
      </c>
      <c r="J109" s="7">
        <v>8.1918764374311035</v>
      </c>
      <c r="K109" s="7">
        <v>0.31953558466140974</v>
      </c>
    </row>
    <row r="110" spans="3:11">
      <c r="C110">
        <v>8.8832827504190135</v>
      </c>
      <c r="D110">
        <v>0.27893457685033624</v>
      </c>
      <c r="J110" s="7">
        <v>8.3341738117252309</v>
      </c>
      <c r="K110" s="7">
        <v>0.34464400412457263</v>
      </c>
    </row>
    <row r="111" spans="3:11">
      <c r="C111">
        <v>8.8977633717788169</v>
      </c>
      <c r="D111">
        <v>0.27733786082598422</v>
      </c>
      <c r="J111" s="7">
        <v>8.4919487990332492</v>
      </c>
      <c r="K111" s="7">
        <v>0.36166434341501486</v>
      </c>
    </row>
    <row r="112" spans="3:11">
      <c r="C112">
        <v>8.9063764026511052</v>
      </c>
      <c r="D112">
        <v>0.27823483439085178</v>
      </c>
      <c r="J112" s="7">
        <v>8.5908027994940479</v>
      </c>
      <c r="K112" s="7">
        <v>0.38593527049918513</v>
      </c>
    </row>
    <row r="113" spans="3:11">
      <c r="C113">
        <v>8.9120856863243354</v>
      </c>
      <c r="D113">
        <v>0.28532430469926168</v>
      </c>
      <c r="J113" s="7">
        <v>8.571242389289301</v>
      </c>
      <c r="K113" s="7">
        <v>0.39190550971122623</v>
      </c>
    </row>
    <row r="114" spans="3:11">
      <c r="C114">
        <v>8.9342137730551752</v>
      </c>
      <c r="D114">
        <v>0.28943799751911747</v>
      </c>
      <c r="J114" s="7">
        <v>8.6378661172993567</v>
      </c>
      <c r="K114" s="7">
        <v>0.40159065241952696</v>
      </c>
    </row>
    <row r="115" spans="3:11">
      <c r="C115">
        <v>10.285764168944425</v>
      </c>
      <c r="D115">
        <v>0.21981674809288976</v>
      </c>
      <c r="J115" s="7">
        <v>9.1712300347453031</v>
      </c>
      <c r="K115" s="7">
        <v>0.58130546058227994</v>
      </c>
    </row>
    <row r="116" spans="3:11">
      <c r="C116">
        <v>10.316223376429134</v>
      </c>
      <c r="D116">
        <v>0.21992508142622311</v>
      </c>
      <c r="J116" s="7">
        <v>9.2121421644310804</v>
      </c>
      <c r="K116" s="7">
        <v>0.60357178707134118</v>
      </c>
    </row>
    <row r="117" spans="3:11">
      <c r="C117">
        <v>10.346682583913843</v>
      </c>
      <c r="D117">
        <v>0.2200334147595564</v>
      </c>
      <c r="J117" s="7">
        <v>9.2774784148920961</v>
      </c>
      <c r="K117" s="7">
        <v>0.60598252170039724</v>
      </c>
    </row>
    <row r="118" spans="3:11">
      <c r="C118">
        <v>10.377141791398552</v>
      </c>
      <c r="D118">
        <v>0.22014174809288978</v>
      </c>
      <c r="J118" s="7">
        <v>9.3029914671115108</v>
      </c>
      <c r="K118" s="7">
        <v>0.60238389647067936</v>
      </c>
    </row>
    <row r="119" spans="3:11">
      <c r="C119">
        <v>10.407600998883259</v>
      </c>
      <c r="D119">
        <v>0.22025008142622307</v>
      </c>
      <c r="J119" s="7">
        <v>9.2568714317202705</v>
      </c>
      <c r="K119" s="7">
        <v>0.60607777856590728</v>
      </c>
    </row>
    <row r="120" spans="3:11">
      <c r="C120">
        <v>10.438060206367968</v>
      </c>
      <c r="D120">
        <v>0.22035841475955642</v>
      </c>
      <c r="J120" s="7">
        <v>9.2379724150340632</v>
      </c>
      <c r="K120" s="7">
        <v>0.61002669543114807</v>
      </c>
    </row>
    <row r="121" spans="3:11">
      <c r="C121">
        <v>10.468519413852677</v>
      </c>
      <c r="D121">
        <v>0.22053341475955643</v>
      </c>
      <c r="J121" s="7">
        <v>9.1826677909016343</v>
      </c>
      <c r="K121" s="7">
        <v>0.59322584950504209</v>
      </c>
    </row>
    <row r="122" spans="3:11">
      <c r="C122">
        <v>10.498978621337386</v>
      </c>
      <c r="D122">
        <v>0.22070841475955641</v>
      </c>
      <c r="J122" s="7">
        <v>9.0577584826295521</v>
      </c>
      <c r="K122" s="7">
        <v>0.55240412461437383</v>
      </c>
    </row>
    <row r="123" spans="3:11">
      <c r="C123">
        <v>10.529437828822095</v>
      </c>
      <c r="D123">
        <v>0.22088341475955642</v>
      </c>
      <c r="J123" s="7">
        <v>9.1332722869910157</v>
      </c>
      <c r="K123" s="7">
        <v>0.55616153650868227</v>
      </c>
    </row>
    <row r="124" spans="3:11">
      <c r="C124">
        <v>10.559897036306802</v>
      </c>
      <c r="D124">
        <v>0.22150141475955643</v>
      </c>
      <c r="J124" s="7">
        <v>9.2105955824232471</v>
      </c>
      <c r="K124" s="7">
        <v>0.55627981087154688</v>
      </c>
    </row>
    <row r="125" spans="3:11">
      <c r="C125">
        <v>10.590356243791511</v>
      </c>
      <c r="D125">
        <v>0.22088041475955641</v>
      </c>
      <c r="J125" s="7">
        <v>9.2890868912523583</v>
      </c>
      <c r="K125" s="7">
        <v>0.57043852093525027</v>
      </c>
    </row>
    <row r="126" spans="3:11">
      <c r="C126">
        <v>10.62081545127622</v>
      </c>
      <c r="D126">
        <v>0.2216194147595564</v>
      </c>
      <c r="J126" s="7">
        <v>9.3607507154649028</v>
      </c>
      <c r="K126" s="7">
        <v>0.60277233880320191</v>
      </c>
    </row>
    <row r="127" spans="3:11">
      <c r="C127">
        <v>10.651274658760929</v>
      </c>
      <c r="D127">
        <v>0.22104674809288974</v>
      </c>
      <c r="J127" s="7">
        <v>9.4339429067913247</v>
      </c>
      <c r="K127" s="7">
        <v>0.60971702390528382</v>
      </c>
    </row>
    <row r="128" spans="3:11">
      <c r="C128">
        <v>10.681733866245636</v>
      </c>
      <c r="D128">
        <v>0.22123841475955641</v>
      </c>
      <c r="J128" s="7">
        <v>9.4894510114689439</v>
      </c>
      <c r="K128" s="7">
        <v>0.60458122316412288</v>
      </c>
    </row>
    <row r="129" spans="3:11">
      <c r="C129">
        <v>10.712193073730345</v>
      </c>
      <c r="D129">
        <v>0.22143008142622309</v>
      </c>
      <c r="J129" s="7">
        <v>9.4881020571635108</v>
      </c>
      <c r="K129" s="7">
        <v>0.59938919582766359</v>
      </c>
    </row>
    <row r="130" spans="3:11">
      <c r="C130">
        <v>10.742094818900213</v>
      </c>
      <c r="D130">
        <v>0.2214781647584817</v>
      </c>
      <c r="J130" s="7">
        <v>9.5065566838664672</v>
      </c>
      <c r="K130" s="7">
        <v>0.59294934536494215</v>
      </c>
    </row>
    <row r="131" spans="3:11">
      <c r="C131">
        <v>7.6716663827309626</v>
      </c>
      <c r="D131">
        <v>0.58150613872880141</v>
      </c>
      <c r="J131" s="7">
        <v>7.4413906794311258</v>
      </c>
      <c r="K131" s="7">
        <v>0.43338888767817069</v>
      </c>
    </row>
    <row r="132" spans="3:11">
      <c r="C132">
        <v>7.7504008495667351</v>
      </c>
      <c r="D132">
        <v>0.58058065445386464</v>
      </c>
      <c r="J132" s="7">
        <v>7.5143425305947673</v>
      </c>
      <c r="K132" s="7">
        <v>0.43772814586684033</v>
      </c>
    </row>
    <row r="133" spans="3:11">
      <c r="C133">
        <v>7.8010769536457572</v>
      </c>
      <c r="D133">
        <v>0.57709368429747465</v>
      </c>
      <c r="J133" s="7">
        <v>7.5588694395262497</v>
      </c>
      <c r="K133" s="7">
        <v>0.43561860272166608</v>
      </c>
    </row>
    <row r="134" spans="3:11">
      <c r="C134">
        <v>7.8423531072101929</v>
      </c>
      <c r="D134">
        <v>0.5739998263285947</v>
      </c>
      <c r="J134" s="7">
        <v>7.6375883679201904</v>
      </c>
      <c r="K134" s="7">
        <v>0.44589728459331673</v>
      </c>
    </row>
    <row r="135" spans="3:11">
      <c r="C135">
        <v>7.8488440009765696</v>
      </c>
      <c r="D135">
        <v>0.56608133425471463</v>
      </c>
      <c r="J135" s="7">
        <v>7.6760396889322982</v>
      </c>
      <c r="K135" s="7">
        <v>0.45299176297108806</v>
      </c>
    </row>
    <row r="136" spans="3:11">
      <c r="C136">
        <v>7.8512819134091369</v>
      </c>
      <c r="D136">
        <v>0.569956287245731</v>
      </c>
      <c r="J136" s="7">
        <v>7.7381073597712033</v>
      </c>
      <c r="K136" s="7">
        <v>0.48330665165648107</v>
      </c>
    </row>
    <row r="137" spans="3:11">
      <c r="C137">
        <v>7.8528986697269358</v>
      </c>
      <c r="D137">
        <v>0.56692790204902355</v>
      </c>
      <c r="J137" s="7">
        <v>7.8331566063087621</v>
      </c>
      <c r="K137" s="7">
        <v>0.50726800656316484</v>
      </c>
    </row>
    <row r="138" spans="3:11">
      <c r="C138">
        <v>7.9574404603098365</v>
      </c>
      <c r="D138">
        <v>0.57077914366782234</v>
      </c>
      <c r="J138" s="7">
        <v>7.9585997457375841</v>
      </c>
      <c r="K138" s="7">
        <v>0.52647328466004606</v>
      </c>
    </row>
    <row r="139" spans="3:11">
      <c r="C139">
        <v>7.958645225870308</v>
      </c>
      <c r="D139">
        <v>0.56372883483377423</v>
      </c>
      <c r="J139" s="7">
        <v>8.0898332182596064</v>
      </c>
      <c r="K139" s="7">
        <v>0.5350023417439751</v>
      </c>
    </row>
    <row r="140" spans="3:11">
      <c r="C140">
        <v>8.0338996272510226</v>
      </c>
      <c r="D140">
        <v>0.56861425490165007</v>
      </c>
      <c r="J140" s="7">
        <v>8.189064355574283</v>
      </c>
      <c r="K140" s="7">
        <v>0.54641943307063268</v>
      </c>
    </row>
    <row r="141" spans="3:11">
      <c r="C141">
        <v>8.1918764374311035</v>
      </c>
      <c r="D141">
        <v>0.56057067654433934</v>
      </c>
      <c r="J141" s="7">
        <v>8.318209289615341</v>
      </c>
      <c r="K141" s="7">
        <v>0.56056861233169841</v>
      </c>
    </row>
    <row r="142" spans="3:11">
      <c r="C142">
        <v>8.3341738117252309</v>
      </c>
      <c r="D142">
        <v>0.56042591827709887</v>
      </c>
      <c r="J142" s="7">
        <v>8.4410376731539785</v>
      </c>
      <c r="K142" s="7">
        <v>0.58137728536523392</v>
      </c>
    </row>
    <row r="143" spans="3:11">
      <c r="C143">
        <v>8.4919487990332492</v>
      </c>
      <c r="D143">
        <v>0.55284593320255737</v>
      </c>
      <c r="J143" s="7">
        <v>8.5681362945003219</v>
      </c>
      <c r="K143" s="7">
        <v>0.60295576587938793</v>
      </c>
    </row>
    <row r="144" spans="3:11">
      <c r="C144">
        <v>8.5908027994940479</v>
      </c>
      <c r="D144">
        <v>0.54734850260423917</v>
      </c>
      <c r="J144" s="7">
        <v>8.6324159537376257</v>
      </c>
      <c r="K144" s="7">
        <v>0.63570622902134699</v>
      </c>
    </row>
    <row r="145" spans="3:11">
      <c r="C145">
        <v>8.571242389289301</v>
      </c>
      <c r="D145">
        <v>0.54979694095755449</v>
      </c>
      <c r="J145" s="7">
        <v>8.4750271659629792</v>
      </c>
      <c r="K145" s="7">
        <v>0.64182897387492266</v>
      </c>
    </row>
    <row r="146" spans="3:11">
      <c r="C146">
        <v>8.6378661172993567</v>
      </c>
      <c r="D146">
        <v>0.55293472911359975</v>
      </c>
      <c r="J146" s="7">
        <v>8.5599103684435818</v>
      </c>
      <c r="K146" s="7">
        <v>0.64202089022066788</v>
      </c>
    </row>
    <row r="147" spans="3:11">
      <c r="C147">
        <v>9.454256334332932</v>
      </c>
      <c r="D147">
        <v>0.33520708441848157</v>
      </c>
      <c r="J147" s="7">
        <v>10.147517461331653</v>
      </c>
      <c r="K147" s="7">
        <v>0.74283722504046923</v>
      </c>
    </row>
    <row r="148" spans="3:11">
      <c r="C148">
        <v>9.4932685556240273</v>
      </c>
      <c r="D148">
        <v>0.3352845234428718</v>
      </c>
      <c r="J148" s="7">
        <v>10.175329310680677</v>
      </c>
      <c r="K148" s="7">
        <v>0.74868323123863145</v>
      </c>
    </row>
    <row r="149" spans="3:11">
      <c r="C149">
        <v>9.5147345641160186</v>
      </c>
      <c r="D149">
        <v>0.3357786291339287</v>
      </c>
      <c r="J149" s="7">
        <v>10.202400798499255</v>
      </c>
      <c r="K149" s="7">
        <v>0.75468928646601541</v>
      </c>
    </row>
    <row r="150" spans="3:11">
      <c r="C150">
        <v>9.5324240828081983</v>
      </c>
      <c r="D150">
        <v>0.33542883238596127</v>
      </c>
      <c r="J150" s="7">
        <v>10.23532536410217</v>
      </c>
      <c r="K150" s="7">
        <v>0.75910113418727065</v>
      </c>
    </row>
    <row r="151" spans="3:11">
      <c r="C151">
        <v>9.5489019968809483</v>
      </c>
      <c r="D151">
        <v>0.33549570230466047</v>
      </c>
      <c r="J151" s="7">
        <v>10.27421352294224</v>
      </c>
      <c r="K151" s="7">
        <v>0.76652245885021797</v>
      </c>
    </row>
    <row r="152" spans="3:11">
      <c r="C152">
        <v>9.5416847351701382</v>
      </c>
      <c r="D152">
        <v>0.33597923889002629</v>
      </c>
      <c r="J152" s="7">
        <v>10.301030847129759</v>
      </c>
      <c r="K152" s="7">
        <v>0.77988630024108196</v>
      </c>
    </row>
    <row r="153" spans="3:11">
      <c r="C153">
        <v>9.5439949537719109</v>
      </c>
      <c r="D153">
        <v>0.32433777547539211</v>
      </c>
      <c r="J153" s="7">
        <v>10.307153517215362</v>
      </c>
      <c r="K153" s="7">
        <v>0.78805063707879552</v>
      </c>
    </row>
    <row r="154" spans="3:11">
      <c r="C154">
        <v>9.5516963771277137</v>
      </c>
      <c r="D154">
        <v>0.33602964539409125</v>
      </c>
      <c r="J154" s="7">
        <v>10.332532316281833</v>
      </c>
      <c r="K154" s="7">
        <v>0.7967745288734509</v>
      </c>
    </row>
    <row r="155" spans="3:11">
      <c r="C155">
        <v>9.5858349018686209</v>
      </c>
      <c r="D155">
        <v>0.33739563967571179</v>
      </c>
      <c r="J155" s="7">
        <v>10.35130350112137</v>
      </c>
      <c r="K155" s="7">
        <v>0.7991259816752998</v>
      </c>
    </row>
    <row r="156" spans="3:11">
      <c r="C156">
        <v>9.6396596249431727</v>
      </c>
      <c r="D156">
        <v>0.33710566159816557</v>
      </c>
      <c r="J156" s="7">
        <v>10.380275550225306</v>
      </c>
      <c r="K156" s="7">
        <v>0.81348507377497803</v>
      </c>
    </row>
    <row r="157" spans="3:11">
      <c r="C157">
        <v>9.6672361521241861</v>
      </c>
      <c r="D157">
        <v>0.34148533633222417</v>
      </c>
      <c r="J157" s="7">
        <v>10.395082508266063</v>
      </c>
      <c r="K157" s="7">
        <v>0.8137006140080002</v>
      </c>
    </row>
    <row r="158" spans="3:11">
      <c r="C158">
        <v>9.7790797361988115</v>
      </c>
      <c r="D158">
        <v>0.34437542773294938</v>
      </c>
      <c r="J158" s="7">
        <v>10.410567868820021</v>
      </c>
      <c r="K158" s="7">
        <v>0.81789813500745445</v>
      </c>
    </row>
    <row r="159" spans="3:11">
      <c r="C159">
        <v>9.8538643664774206</v>
      </c>
      <c r="D159">
        <v>0.34444433857811912</v>
      </c>
      <c r="J159" s="7">
        <v>10.429638363983937</v>
      </c>
      <c r="K159" s="7">
        <v>0.82592560346138399</v>
      </c>
    </row>
    <row r="160" spans="3:11">
      <c r="C160">
        <v>9.8440615641190821</v>
      </c>
      <c r="D160">
        <v>0.34795317996152181</v>
      </c>
      <c r="J160" s="7">
        <v>10.449352409435354</v>
      </c>
      <c r="K160" s="7">
        <v>0.83526408480922731</v>
      </c>
    </row>
    <row r="161" spans="3:11">
      <c r="C161">
        <v>9.7440259586829345</v>
      </c>
      <c r="D161">
        <v>0.35156618801159117</v>
      </c>
      <c r="J161" s="7">
        <v>10.441707043180715</v>
      </c>
      <c r="K161" s="7">
        <v>0.83460517243357091</v>
      </c>
    </row>
    <row r="162" spans="3:11">
      <c r="C162">
        <v>9.770735489715646</v>
      </c>
      <c r="D162">
        <v>0.35543594605517659</v>
      </c>
      <c r="J162" s="7">
        <v>10.462992028858789</v>
      </c>
      <c r="K162" s="7">
        <v>0.83365671707053224</v>
      </c>
    </row>
    <row r="163" spans="3:11">
      <c r="C163">
        <v>9.1712300347453031</v>
      </c>
      <c r="D163">
        <v>0.21344414663335878</v>
      </c>
      <c r="J163" s="7">
        <v>10.224188562152586</v>
      </c>
      <c r="K163" s="7">
        <v>0.68166717896015327</v>
      </c>
    </row>
    <row r="164" spans="3:11">
      <c r="C164">
        <v>9.2121421644310804</v>
      </c>
      <c r="D164">
        <v>0.21314471864637363</v>
      </c>
      <c r="J164" s="7">
        <v>10.244747687938242</v>
      </c>
      <c r="K164" s="7">
        <v>0.68572931895516687</v>
      </c>
    </row>
    <row r="165" spans="3:11">
      <c r="C165">
        <v>9.2774784148920961</v>
      </c>
      <c r="D165">
        <v>0.21304157930636625</v>
      </c>
      <c r="J165" s="7">
        <v>10.265009230029627</v>
      </c>
      <c r="K165" s="7">
        <v>0.68067756005688451</v>
      </c>
    </row>
    <row r="166" spans="3:11">
      <c r="C166">
        <v>9.3029914671115108</v>
      </c>
      <c r="D166">
        <v>0.21227809568321857</v>
      </c>
      <c r="J166" s="7">
        <v>10.298908057827848</v>
      </c>
      <c r="K166" s="7">
        <v>0.69046275600983609</v>
      </c>
    </row>
    <row r="167" spans="3:11">
      <c r="C167">
        <v>9.2568714317202705</v>
      </c>
      <c r="D167">
        <v>0.21197981698144872</v>
      </c>
      <c r="J167" s="7">
        <v>10.32929426292041</v>
      </c>
      <c r="K167" s="7">
        <v>0.69802021117927582</v>
      </c>
    </row>
    <row r="168" spans="3:11">
      <c r="C168">
        <v>9.2379724150340632</v>
      </c>
      <c r="D168">
        <v>0.21164924278102246</v>
      </c>
      <c r="J168" s="7">
        <v>10.363982897731242</v>
      </c>
      <c r="K168" s="7">
        <v>0.73611593351893723</v>
      </c>
    </row>
    <row r="169" spans="3:11">
      <c r="C169">
        <v>9.1826677909016343</v>
      </c>
      <c r="D169">
        <v>0.21143819867191771</v>
      </c>
      <c r="J169" s="7">
        <v>10.365251830150319</v>
      </c>
      <c r="K169" s="7">
        <v>0.74004072142564858</v>
      </c>
    </row>
    <row r="170" spans="3:11">
      <c r="C170">
        <v>9.0577584826295521</v>
      </c>
      <c r="D170">
        <v>0.21081462135176113</v>
      </c>
      <c r="J170" s="7">
        <v>10.376553658892673</v>
      </c>
      <c r="K170" s="7">
        <v>0.72623521601296293</v>
      </c>
    </row>
    <row r="171" spans="3:11">
      <c r="C171">
        <v>9.1332722869910157</v>
      </c>
      <c r="D171">
        <v>0.21201330522164977</v>
      </c>
      <c r="J171" s="7">
        <v>10.380315815457887</v>
      </c>
      <c r="K171" s="7">
        <v>0.72865601905030597</v>
      </c>
    </row>
    <row r="172" spans="3:11">
      <c r="C172">
        <v>9.2105955824232471</v>
      </c>
      <c r="D172">
        <v>0.21185480017949554</v>
      </c>
      <c r="J172" s="7">
        <v>10.398458477405892</v>
      </c>
      <c r="K172" s="7">
        <v>0.73431142333543675</v>
      </c>
    </row>
    <row r="173" spans="3:11">
      <c r="C173">
        <v>9.2890868912523583</v>
      </c>
      <c r="D173">
        <v>0.21241029118178792</v>
      </c>
      <c r="J173" s="7">
        <v>10.41561613057697</v>
      </c>
      <c r="K173" s="7">
        <v>0.73332742576206178</v>
      </c>
    </row>
    <row r="174" spans="3:11">
      <c r="C174">
        <v>9.3607507154649028</v>
      </c>
      <c r="D174">
        <v>0.21184224725216746</v>
      </c>
      <c r="J174" s="7">
        <v>10.445020199919592</v>
      </c>
      <c r="K174" s="7">
        <v>0.74741101571293589</v>
      </c>
    </row>
    <row r="175" spans="3:11">
      <c r="C175">
        <v>9.4339429067913247</v>
      </c>
      <c r="D175">
        <v>0.21107942891546685</v>
      </c>
      <c r="J175" s="7">
        <v>10.479421255051147</v>
      </c>
      <c r="K175" s="7">
        <v>0.75565417455534023</v>
      </c>
    </row>
    <row r="176" spans="3:11">
      <c r="C176">
        <v>9.4894510114689439</v>
      </c>
      <c r="D176">
        <v>0.21211111034633137</v>
      </c>
      <c r="J176" s="7">
        <v>10.496631251823922</v>
      </c>
      <c r="K176" s="7">
        <v>0.75899992888865309</v>
      </c>
    </row>
    <row r="177" spans="3:11">
      <c r="C177">
        <v>9.4881020571635108</v>
      </c>
      <c r="D177">
        <v>0.21515962482711667</v>
      </c>
      <c r="J177" s="7">
        <v>10.453719248602454</v>
      </c>
      <c r="K177" s="7">
        <v>0.75354942395395719</v>
      </c>
    </row>
    <row r="178" spans="3:11">
      <c r="C178">
        <v>9.5065566838664672</v>
      </c>
      <c r="D178">
        <v>0.21832397264050893</v>
      </c>
      <c r="J178" s="7">
        <v>10.471672550594722</v>
      </c>
      <c r="K178" s="7">
        <v>0.75688190243460285</v>
      </c>
    </row>
    <row r="179" spans="3:11">
      <c r="C179">
        <v>7.4413906794311258</v>
      </c>
      <c r="D179">
        <v>0.24486100605542818</v>
      </c>
      <c r="J179" s="7">
        <v>7.5249899990754061</v>
      </c>
      <c r="K179" s="7">
        <v>0.32681461754796054</v>
      </c>
    </row>
    <row r="180" spans="3:11">
      <c r="C180">
        <v>7.5143425305947673</v>
      </c>
      <c r="D180">
        <v>0.24589796986290002</v>
      </c>
      <c r="J180" s="7">
        <v>7.5278077439089683</v>
      </c>
      <c r="K180" s="7">
        <v>0.32989188759988081</v>
      </c>
    </row>
    <row r="181" spans="3:11">
      <c r="C181">
        <v>7.5588694395262497</v>
      </c>
      <c r="D181">
        <v>0.24023858345130847</v>
      </c>
      <c r="J181" s="7">
        <v>7.5745732349911794</v>
      </c>
      <c r="K181" s="7">
        <v>0.3502168584803092</v>
      </c>
    </row>
    <row r="182" spans="3:11">
      <c r="C182">
        <v>7.6375883679201904</v>
      </c>
      <c r="D182">
        <v>0.24427649305277666</v>
      </c>
      <c r="J182" s="7">
        <v>7.6603601379458874</v>
      </c>
      <c r="K182" s="7">
        <v>0.38304515372012077</v>
      </c>
    </row>
    <row r="183" spans="3:11">
      <c r="C183">
        <v>7.6760396889322982</v>
      </c>
      <c r="D183">
        <v>0.234893593669775</v>
      </c>
      <c r="J183" s="7">
        <v>7.7229428299959553</v>
      </c>
      <c r="K183" s="7">
        <v>0.38507252619235582</v>
      </c>
    </row>
    <row r="184" spans="3:11">
      <c r="C184">
        <v>7.7381073597712033</v>
      </c>
      <c r="D184">
        <v>0.23956236237615366</v>
      </c>
      <c r="J184" s="7">
        <v>7.8200275606259249</v>
      </c>
      <c r="K184" s="7">
        <v>0.39527556280123571</v>
      </c>
    </row>
    <row r="185" spans="3:11">
      <c r="C185">
        <v>7.8331566063087621</v>
      </c>
      <c r="D185">
        <v>0.23646308310574726</v>
      </c>
      <c r="J185" s="7">
        <v>7.9066794054140264</v>
      </c>
      <c r="K185" s="7">
        <v>0.40896319009224574</v>
      </c>
    </row>
    <row r="186" spans="3:11">
      <c r="C186">
        <v>7.9585997457375841</v>
      </c>
      <c r="D186">
        <v>0.23823834529918428</v>
      </c>
      <c r="J186" s="7">
        <v>7.9999676292132653</v>
      </c>
      <c r="K186" s="7">
        <v>0.42740561794251336</v>
      </c>
    </row>
    <row r="187" spans="3:11">
      <c r="C187">
        <v>8.0898332182596064</v>
      </c>
      <c r="D187">
        <v>0.23368974504416362</v>
      </c>
      <c r="J187" s="7">
        <v>8.098551691649833</v>
      </c>
      <c r="K187" s="7">
        <v>0.42713741492298118</v>
      </c>
    </row>
    <row r="188" spans="3:11">
      <c r="C188">
        <v>8.189064355574283</v>
      </c>
      <c r="D188">
        <v>0.23964085398261126</v>
      </c>
      <c r="J188" s="7">
        <v>8.1869288286674156</v>
      </c>
      <c r="K188" s="7">
        <v>0.42148338434332411</v>
      </c>
    </row>
    <row r="189" spans="3:11">
      <c r="C189">
        <v>8.318209289615341</v>
      </c>
      <c r="D189">
        <v>0.24357077137871649</v>
      </c>
      <c r="J189" s="7">
        <v>8.4109754053541383</v>
      </c>
      <c r="K189" s="7">
        <v>0.43259980428263833</v>
      </c>
    </row>
    <row r="190" spans="3:11">
      <c r="C190">
        <v>8.4410376731539785</v>
      </c>
      <c r="D190">
        <v>0.24797439797077617</v>
      </c>
      <c r="J190" s="7">
        <v>8.6963835526637592</v>
      </c>
      <c r="K190" s="7">
        <v>0.43360986478990932</v>
      </c>
    </row>
    <row r="191" spans="3:11">
      <c r="C191">
        <v>8.5681362945003219</v>
      </c>
      <c r="D191">
        <v>0.25544338274802114</v>
      </c>
      <c r="J191" s="7">
        <v>8.908580472504477</v>
      </c>
      <c r="K191" s="7">
        <v>0.45522805165865582</v>
      </c>
    </row>
    <row r="192" spans="3:11">
      <c r="C192">
        <v>8.6324159537376257</v>
      </c>
      <c r="D192">
        <v>0.25205398944673474</v>
      </c>
      <c r="J192" s="7">
        <v>8.9996894286604707</v>
      </c>
      <c r="K192" s="7">
        <v>0.47653123323011459</v>
      </c>
    </row>
    <row r="193" spans="3:11">
      <c r="C193">
        <v>8.4750271659629792</v>
      </c>
      <c r="D193">
        <v>0.26389781622627312</v>
      </c>
      <c r="J193" s="7">
        <v>9.0770470026605068</v>
      </c>
      <c r="K193" s="7">
        <v>0.50481235618759879</v>
      </c>
    </row>
    <row r="194" spans="3:11">
      <c r="C194">
        <v>8.5599103684435818</v>
      </c>
      <c r="D194">
        <v>0.26861990394499541</v>
      </c>
      <c r="J194" s="7">
        <v>9.1934585601354382</v>
      </c>
      <c r="K194" s="7">
        <v>0.51475524246686977</v>
      </c>
    </row>
    <row r="195" spans="3:11">
      <c r="C195">
        <v>10.147517461331653</v>
      </c>
      <c r="D195">
        <v>0.20393860258225985</v>
      </c>
      <c r="J195" s="7">
        <v>9.9626383928491933</v>
      </c>
      <c r="K195" s="7">
        <v>0.51434272613278886</v>
      </c>
    </row>
    <row r="196" spans="3:11">
      <c r="C196">
        <v>10.175329310680677</v>
      </c>
      <c r="D196">
        <v>0.20275546581950574</v>
      </c>
      <c r="J196" s="7">
        <v>9.9768605147489211</v>
      </c>
      <c r="K196" s="7">
        <v>0.51798337445357578</v>
      </c>
    </row>
    <row r="197" spans="3:11">
      <c r="C197">
        <v>10.202400798499255</v>
      </c>
      <c r="D197">
        <v>0.20234994789709723</v>
      </c>
      <c r="J197" s="7">
        <v>9.983191296694276</v>
      </c>
      <c r="K197" s="7">
        <v>0.53902769622278102</v>
      </c>
    </row>
    <row r="198" spans="3:11">
      <c r="C198">
        <v>10.23532536410217</v>
      </c>
      <c r="D198">
        <v>0.20215377956818467</v>
      </c>
      <c r="J198" s="7">
        <v>10.007125304977327</v>
      </c>
      <c r="K198" s="7">
        <v>0.5603778176325569</v>
      </c>
    </row>
    <row r="199" spans="3:11">
      <c r="C199">
        <v>10.27421352294224</v>
      </c>
      <c r="D199">
        <v>0.20215612749855952</v>
      </c>
      <c r="J199" s="7">
        <v>10.026823184160788</v>
      </c>
      <c r="K199" s="7">
        <v>0.56895575056815872</v>
      </c>
    </row>
    <row r="200" spans="3:11">
      <c r="C200">
        <v>10.301030847129759</v>
      </c>
      <c r="D200">
        <v>0.20215644290860924</v>
      </c>
      <c r="J200" s="7">
        <v>10.055958429357053</v>
      </c>
      <c r="K200" s="7">
        <v>0.58327911628633033</v>
      </c>
    </row>
    <row r="201" spans="3:11">
      <c r="C201">
        <v>10.307153517215362</v>
      </c>
      <c r="D201">
        <v>0.20254243930688046</v>
      </c>
      <c r="J201" s="7">
        <v>10.078204753926553</v>
      </c>
      <c r="K201" s="7">
        <v>0.60129645726048109</v>
      </c>
    </row>
    <row r="202" spans="3:11">
      <c r="C202">
        <v>10.332532316281833</v>
      </c>
      <c r="D202">
        <v>0.20199997483676793</v>
      </c>
      <c r="J202" s="7">
        <v>10.106693195003579</v>
      </c>
      <c r="K202" s="7">
        <v>0.61592001129262353</v>
      </c>
    </row>
    <row r="203" spans="3:11">
      <c r="C203">
        <v>10.35130350112137</v>
      </c>
      <c r="D203">
        <v>0.20275440010292908</v>
      </c>
      <c r="J203" s="7">
        <v>10.153511751961677</v>
      </c>
      <c r="K203" s="7">
        <v>0.61645624425922874</v>
      </c>
    </row>
    <row r="204" spans="3:11">
      <c r="C204">
        <v>10.380275550225306</v>
      </c>
      <c r="D204">
        <v>0.20050748396288984</v>
      </c>
      <c r="J204" s="7">
        <v>10.185546496999288</v>
      </c>
      <c r="K204" s="7">
        <v>0.63030257137396684</v>
      </c>
    </row>
    <row r="205" spans="3:11">
      <c r="C205">
        <v>10.395082508266063</v>
      </c>
      <c r="D205">
        <v>0.20037491067845645</v>
      </c>
      <c r="J205" s="7">
        <v>10.238594670393848</v>
      </c>
      <c r="K205" s="7">
        <v>0.61668765355143507</v>
      </c>
    </row>
    <row r="206" spans="3:11">
      <c r="C206">
        <v>10.410567868820021</v>
      </c>
      <c r="D206">
        <v>0.20047829404641304</v>
      </c>
      <c r="J206" s="7">
        <v>10.281760250693644</v>
      </c>
      <c r="K206" s="7">
        <v>0.61140976926715018</v>
      </c>
    </row>
    <row r="207" spans="3:11">
      <c r="C207">
        <v>10.429638363983937</v>
      </c>
      <c r="D207">
        <v>0.20134374633614807</v>
      </c>
      <c r="J207" s="7">
        <v>10.340523531918606</v>
      </c>
      <c r="K207" s="7">
        <v>0.62057230490841342</v>
      </c>
    </row>
    <row r="208" spans="3:11">
      <c r="C208">
        <v>10.449352409435354</v>
      </c>
      <c r="D208">
        <v>0.20250012392579733</v>
      </c>
      <c r="J208" s="7">
        <v>10.380740366220063</v>
      </c>
      <c r="K208" s="7">
        <v>0.62695742172245494</v>
      </c>
    </row>
    <row r="209" spans="3:11">
      <c r="C209">
        <v>10.441707043180715</v>
      </c>
      <c r="D209">
        <v>0.20624855293318389</v>
      </c>
      <c r="J209" s="7">
        <v>10.419300717813158</v>
      </c>
      <c r="K209" s="7">
        <v>0.64356924005684291</v>
      </c>
    </row>
    <row r="210" spans="3:11">
      <c r="C210">
        <v>10.462992028858789</v>
      </c>
      <c r="D210">
        <v>0.20970648193953847</v>
      </c>
      <c r="J210" s="7">
        <v>10.453213313141191</v>
      </c>
      <c r="K210" s="7">
        <v>0.64993907755544</v>
      </c>
    </row>
    <row r="211" spans="3:11">
      <c r="C211">
        <v>10.224188562152586</v>
      </c>
      <c r="D211">
        <v>0.1699964740284918</v>
      </c>
      <c r="J211" s="7">
        <v>9.5574816373380322</v>
      </c>
      <c r="K211" s="7">
        <v>0.63305152234377837</v>
      </c>
    </row>
    <row r="212" spans="3:11">
      <c r="C212">
        <v>10.244747687938242</v>
      </c>
      <c r="D212">
        <v>0.17101745885308531</v>
      </c>
      <c r="J212" s="7">
        <v>9.5879408448227412</v>
      </c>
      <c r="K212" s="7">
        <v>0.6399671690991392</v>
      </c>
    </row>
    <row r="213" spans="3:11">
      <c r="C213">
        <v>10.265009230029627</v>
      </c>
      <c r="D213">
        <v>0.16984189896223165</v>
      </c>
      <c r="J213" s="7">
        <v>9.6184000523074484</v>
      </c>
      <c r="K213" s="7">
        <v>0.65985337439904146</v>
      </c>
    </row>
    <row r="214" spans="3:11">
      <c r="C214">
        <v>10.298908057827848</v>
      </c>
      <c r="D214">
        <v>0.17078056671365441</v>
      </c>
      <c r="J214" s="7">
        <v>9.6488592597921574</v>
      </c>
      <c r="K214" s="7">
        <v>0.6873387584101196</v>
      </c>
    </row>
    <row r="215" spans="3:11">
      <c r="C215">
        <v>10.32929426292041</v>
      </c>
      <c r="D215">
        <v>0.17161943771710966</v>
      </c>
      <c r="J215" s="7">
        <v>9.6793184672768664</v>
      </c>
      <c r="K215" s="7">
        <v>0.68393544699948472</v>
      </c>
    </row>
    <row r="216" spans="3:11">
      <c r="C216">
        <v>10.363982897731242</v>
      </c>
      <c r="D216">
        <v>0.17177985343601213</v>
      </c>
      <c r="J216" s="7">
        <v>9.7097776747615754</v>
      </c>
      <c r="K216" s="7">
        <v>0.69161025298444423</v>
      </c>
    </row>
    <row r="217" spans="3:11">
      <c r="C217">
        <v>10.365251830150319</v>
      </c>
      <c r="D217">
        <v>0.17135185671852013</v>
      </c>
      <c r="J217" s="7">
        <v>9.7402368822462826</v>
      </c>
      <c r="K217" s="7">
        <v>0.69695995190906013</v>
      </c>
    </row>
    <row r="218" spans="3:11">
      <c r="C218">
        <v>10.376553658892673</v>
      </c>
      <c r="D218">
        <v>0.17369804699289795</v>
      </c>
      <c r="J218" s="7">
        <v>9.7706960897309916</v>
      </c>
      <c r="K218" s="7">
        <v>0.72083513521709064</v>
      </c>
    </row>
    <row r="219" spans="3:11">
      <c r="C219">
        <v>10.380315815457887</v>
      </c>
      <c r="D219">
        <v>0.16827519005460398</v>
      </c>
      <c r="J219" s="7">
        <v>9.8011552972157006</v>
      </c>
      <c r="K219" s="7">
        <v>0.71410367024514843</v>
      </c>
    </row>
    <row r="220" spans="3:11">
      <c r="C220">
        <v>10.398458477405892</v>
      </c>
      <c r="D220">
        <v>0.17832187342766159</v>
      </c>
      <c r="J220" s="7">
        <v>9.8316145047004095</v>
      </c>
      <c r="K220" s="7">
        <v>0.71913749835382124</v>
      </c>
    </row>
    <row r="221" spans="3:11">
      <c r="C221">
        <v>10.41561613057697</v>
      </c>
      <c r="D221">
        <v>0.17915713079041048</v>
      </c>
      <c r="J221" s="7">
        <v>9.8620737121851167</v>
      </c>
      <c r="K221" s="7">
        <v>0.71559494035680027</v>
      </c>
    </row>
    <row r="222" spans="3:11">
      <c r="C222">
        <v>10.445020199919592</v>
      </c>
      <c r="D222">
        <v>0.20123360722147754</v>
      </c>
      <c r="J222" s="7">
        <v>9.9298929657383859</v>
      </c>
      <c r="K222" s="7">
        <v>0.72479851045158306</v>
      </c>
    </row>
    <row r="223" spans="3:11">
      <c r="C223">
        <v>10.479421255051147</v>
      </c>
      <c r="D223">
        <v>0.20216175261727187</v>
      </c>
      <c r="J223" s="7">
        <v>9.9603521732230949</v>
      </c>
      <c r="K223" s="7">
        <v>0.72147195083795312</v>
      </c>
    </row>
    <row r="224" spans="3:11">
      <c r="C224">
        <v>10.496631251823922</v>
      </c>
      <c r="D224">
        <v>0.19725194607088911</v>
      </c>
      <c r="J224" s="7">
        <v>9.9908113807078038</v>
      </c>
      <c r="K224" s="7">
        <v>0.73015828513047443</v>
      </c>
    </row>
    <row r="225" spans="3:11">
      <c r="C225">
        <v>10.453719248602454</v>
      </c>
      <c r="D225">
        <v>0.20095673321994623</v>
      </c>
      <c r="J225" s="7">
        <v>10.021270588192511</v>
      </c>
      <c r="K225" s="7">
        <v>0.72557749662796489</v>
      </c>
    </row>
    <row r="226" spans="3:11">
      <c r="C226">
        <v>10.471672550594722</v>
      </c>
      <c r="D226">
        <v>0.20519910369929864</v>
      </c>
      <c r="J226" s="7">
        <v>10.054209015095285</v>
      </c>
      <c r="K226" s="7">
        <v>0.71096189265794152</v>
      </c>
    </row>
    <row r="227" spans="3:11">
      <c r="C227">
        <v>7.5249899990754061</v>
      </c>
      <c r="D227">
        <v>0.25011019527195155</v>
      </c>
      <c r="J227" s="7">
        <v>8.3575361005774269</v>
      </c>
      <c r="K227" s="7">
        <v>0.39893483831884891</v>
      </c>
    </row>
    <row r="228" spans="3:11">
      <c r="C228">
        <v>7.5278077439089683</v>
      </c>
      <c r="D228">
        <v>0.25636918074877385</v>
      </c>
      <c r="J228" s="7">
        <v>8.3884921373779147</v>
      </c>
      <c r="K228" s="7">
        <v>0.41265830595450864</v>
      </c>
    </row>
    <row r="229" spans="3:11">
      <c r="C229">
        <v>7.5745732349911794</v>
      </c>
      <c r="D229">
        <v>0.25675171593183582</v>
      </c>
      <c r="J229" s="7">
        <v>8.5006905438095899</v>
      </c>
      <c r="K229" s="7">
        <v>0.41346007011534064</v>
      </c>
    </row>
    <row r="230" spans="3:11">
      <c r="C230">
        <v>7.6603601379458874</v>
      </c>
      <c r="D230">
        <v>0.26023677920190696</v>
      </c>
      <c r="J230" s="7">
        <v>8.5861042271173194</v>
      </c>
      <c r="K230" s="7">
        <v>0.43233274475069938</v>
      </c>
    </row>
    <row r="231" spans="3:11">
      <c r="C231">
        <v>7.7229428299959553</v>
      </c>
      <c r="D231">
        <v>0.26053074282797922</v>
      </c>
      <c r="J231" s="7">
        <v>8.6229214178887332</v>
      </c>
      <c r="K231" s="7">
        <v>0.40864055446958442</v>
      </c>
    </row>
    <row r="232" spans="3:11">
      <c r="C232">
        <v>7.8200275606259249</v>
      </c>
      <c r="D232">
        <v>0.26040556540092191</v>
      </c>
      <c r="J232" s="7">
        <v>8.6822957655374449</v>
      </c>
      <c r="K232" s="7">
        <v>0.42033819018129182</v>
      </c>
    </row>
    <row r="233" spans="3:11">
      <c r="C233">
        <v>7.9066794054140264</v>
      </c>
      <c r="D233">
        <v>0.24215909517136736</v>
      </c>
      <c r="J233" s="7">
        <v>8.7319446689973077</v>
      </c>
      <c r="K233" s="7">
        <v>0.42079862386262956</v>
      </c>
    </row>
    <row r="234" spans="3:11">
      <c r="C234">
        <v>7.9999676292132653</v>
      </c>
      <c r="D234">
        <v>0.24177558510562344</v>
      </c>
      <c r="J234" s="7">
        <v>8.7857156984146041</v>
      </c>
      <c r="K234" s="7">
        <v>0.41879577993187356</v>
      </c>
    </row>
    <row r="235" spans="3:11">
      <c r="C235">
        <v>8.098551691649833</v>
      </c>
      <c r="D235">
        <v>0.24301838648072782</v>
      </c>
      <c r="J235" s="7">
        <v>8.8589329273075972</v>
      </c>
      <c r="K235" s="7">
        <v>0.42528792382026886</v>
      </c>
    </row>
    <row r="236" spans="3:11">
      <c r="C236">
        <v>8.1869288286674156</v>
      </c>
      <c r="D236">
        <v>0.24537339882114484</v>
      </c>
      <c r="J236" s="7">
        <v>8.9723621726575473</v>
      </c>
      <c r="K236" s="7">
        <v>0.4381939411196703</v>
      </c>
    </row>
    <row r="237" spans="3:11">
      <c r="C237">
        <v>8.4109754053541383</v>
      </c>
      <c r="D237">
        <v>0.24440369657395822</v>
      </c>
      <c r="J237" s="7">
        <v>9.0526118232686361</v>
      </c>
      <c r="K237" s="7">
        <v>0.4652498684169451</v>
      </c>
    </row>
    <row r="238" spans="3:11">
      <c r="C238">
        <v>8.6963835526637592</v>
      </c>
      <c r="D238">
        <v>0.24524873260604504</v>
      </c>
      <c r="J238" s="7">
        <v>9.1568930314371748</v>
      </c>
      <c r="K238" s="7">
        <v>0.48613702675634218</v>
      </c>
    </row>
    <row r="239" spans="3:11">
      <c r="C239">
        <v>8.908580472504477</v>
      </c>
      <c r="D239">
        <v>0.24821130400861913</v>
      </c>
      <c r="J239" s="7">
        <v>9.2539455385670699</v>
      </c>
      <c r="K239" s="7">
        <v>0.50983559592368255</v>
      </c>
    </row>
    <row r="240" spans="3:11">
      <c r="C240">
        <v>8.9996894286604707</v>
      </c>
      <c r="D240">
        <v>0.24717733578958548</v>
      </c>
      <c r="J240" s="7">
        <v>9.3631513664715502</v>
      </c>
      <c r="K240" s="7">
        <v>0.51795138406495167</v>
      </c>
    </row>
    <row r="241" spans="3:11">
      <c r="C241">
        <v>9.0770470026605068</v>
      </c>
      <c r="D241">
        <v>0.25445650164541861</v>
      </c>
      <c r="J241" s="7">
        <v>9.3793139032603232</v>
      </c>
      <c r="K241" s="7">
        <v>0.52067915627093231</v>
      </c>
    </row>
    <row r="242" spans="3:11">
      <c r="C242">
        <v>9.1934585601354382</v>
      </c>
      <c r="D242">
        <v>0.25811917363907361</v>
      </c>
      <c r="J242" s="7">
        <v>9.4518440352748776</v>
      </c>
      <c r="K242" s="7">
        <v>0.54161140100754834</v>
      </c>
    </row>
    <row r="243" spans="3:11">
      <c r="C243">
        <v>9.735337655832673</v>
      </c>
      <c r="D243">
        <v>0.33380028210070928</v>
      </c>
      <c r="J243" s="7">
        <v>10.191740330248534</v>
      </c>
      <c r="K243" s="7">
        <v>0.63886646775845346</v>
      </c>
    </row>
    <row r="244" spans="3:11">
      <c r="C244">
        <v>9.7657968633173802</v>
      </c>
      <c r="D244">
        <v>0.33470495151859542</v>
      </c>
      <c r="J244" s="7">
        <v>10.203720463790756</v>
      </c>
      <c r="K244" s="7">
        <v>0.6481573822048623</v>
      </c>
    </row>
    <row r="245" spans="3:11">
      <c r="C245">
        <v>9.7962560708020892</v>
      </c>
      <c r="D245">
        <v>0.33540558977116991</v>
      </c>
      <c r="J245" s="7">
        <v>10.238112592155115</v>
      </c>
      <c r="K245" s="7">
        <v>0.65670332217806271</v>
      </c>
    </row>
    <row r="246" spans="3:11">
      <c r="C246">
        <v>9.8267152782867981</v>
      </c>
      <c r="D246">
        <v>0.33764730800248094</v>
      </c>
      <c r="J246" s="7">
        <v>10.255055829739268</v>
      </c>
      <c r="K246" s="7">
        <v>0.66256631277285216</v>
      </c>
    </row>
    <row r="247" spans="3:11">
      <c r="C247">
        <v>9.8571744857715071</v>
      </c>
      <c r="D247">
        <v>0.33730191296415774</v>
      </c>
      <c r="J247" s="7">
        <v>10.287621953678306</v>
      </c>
      <c r="K247" s="7">
        <v>0.67339980397052268</v>
      </c>
    </row>
    <row r="248" spans="3:11">
      <c r="C248">
        <v>9.8876336932562161</v>
      </c>
      <c r="D248">
        <v>0.33689060093068218</v>
      </c>
      <c r="J248" s="7">
        <v>10.321237806010823</v>
      </c>
      <c r="K248" s="7">
        <v>0.69314914618414536</v>
      </c>
    </row>
    <row r="249" spans="3:11">
      <c r="C249">
        <v>9.9180929007409233</v>
      </c>
      <c r="D249">
        <v>0.33629396539392403</v>
      </c>
      <c r="J249" s="7">
        <v>10.325660885093409</v>
      </c>
      <c r="K249" s="7">
        <v>0.70965550260118926</v>
      </c>
    </row>
    <row r="250" spans="3:11">
      <c r="C250">
        <v>9.9485521082256323</v>
      </c>
      <c r="D250">
        <v>0.33188733760925476</v>
      </c>
      <c r="J250" s="7">
        <v>10.33477599848996</v>
      </c>
      <c r="K250" s="7">
        <v>0.73028001788343744</v>
      </c>
    </row>
    <row r="251" spans="3:11">
      <c r="C251">
        <v>9.9790113157103413</v>
      </c>
      <c r="D251">
        <v>0.3318477036294839</v>
      </c>
      <c r="J251" s="7">
        <v>10.338440702967056</v>
      </c>
      <c r="K251" s="7">
        <v>0.73107273893141567</v>
      </c>
    </row>
    <row r="252" spans="3:11">
      <c r="C252">
        <v>10.00947052319505</v>
      </c>
      <c r="D252">
        <v>0.33472539865928624</v>
      </c>
      <c r="J252" s="7">
        <v>10.365942369920365</v>
      </c>
      <c r="K252" s="7">
        <v>0.73238969002091758</v>
      </c>
    </row>
    <row r="253" spans="3:11">
      <c r="C253">
        <v>10.039929730679757</v>
      </c>
      <c r="D253">
        <v>0.33634144808546207</v>
      </c>
      <c r="J253" s="7">
        <v>10.377441527509461</v>
      </c>
      <c r="K253" s="7">
        <v>0.72950829223128844</v>
      </c>
    </row>
    <row r="254" spans="3:11">
      <c r="C254">
        <v>10.070388938164466</v>
      </c>
      <c r="D254">
        <v>0.33753883606953067</v>
      </c>
      <c r="J254" s="7">
        <v>10.397410258119571</v>
      </c>
      <c r="K254" s="7">
        <v>0.74373978222277659</v>
      </c>
    </row>
    <row r="255" spans="3:11">
      <c r="C255">
        <v>10.100848145649175</v>
      </c>
      <c r="D255">
        <v>0.33840839661415822</v>
      </c>
      <c r="J255" s="7">
        <v>10.418872733038839</v>
      </c>
      <c r="K255" s="7">
        <v>0.75528056507827701</v>
      </c>
    </row>
    <row r="256" spans="3:11">
      <c r="C256">
        <v>10.131307353133884</v>
      </c>
      <c r="D256">
        <v>0.33928200187423302</v>
      </c>
      <c r="J256" s="7">
        <v>10.421108372530185</v>
      </c>
      <c r="K256" s="7">
        <v>0.7503171506424533</v>
      </c>
    </row>
    <row r="257" spans="3:11">
      <c r="C257">
        <v>10.161766560618593</v>
      </c>
      <c r="D257">
        <v>0.34256419854991815</v>
      </c>
      <c r="J257" s="7">
        <v>10.385748881015633</v>
      </c>
      <c r="K257" s="7">
        <v>0.76233447940807708</v>
      </c>
    </row>
    <row r="258" spans="3:11">
      <c r="C258">
        <v>10.191668305788459</v>
      </c>
      <c r="D258">
        <v>0.34599681189077042</v>
      </c>
      <c r="J258" s="7">
        <v>10.401512582733501</v>
      </c>
      <c r="K258" s="7">
        <v>0.75128460450760415</v>
      </c>
    </row>
    <row r="259" spans="3:11">
      <c r="C259">
        <v>9.9626383928491933</v>
      </c>
      <c r="D259">
        <v>0.32828269279368377</v>
      </c>
      <c r="J259" s="7">
        <v>8.4848029764053052</v>
      </c>
      <c r="K259" s="7">
        <v>0.54145412059367404</v>
      </c>
    </row>
    <row r="260" spans="3:11">
      <c r="C260">
        <v>9.9768605147489211</v>
      </c>
      <c r="D260">
        <v>0.32764706929280268</v>
      </c>
      <c r="J260" s="7">
        <v>8.4739022679030906</v>
      </c>
      <c r="K260" s="7">
        <v>0.53510519389855815</v>
      </c>
    </row>
    <row r="261" spans="3:11">
      <c r="C261">
        <v>9.983191296694276</v>
      </c>
      <c r="D261">
        <v>0.32726606089519089</v>
      </c>
      <c r="J261" s="7">
        <v>8.4733382306450409</v>
      </c>
      <c r="K261" s="7">
        <v>0.5374605962793978</v>
      </c>
    </row>
    <row r="262" spans="3:11">
      <c r="C262">
        <v>10.007125304977327</v>
      </c>
      <c r="D262">
        <v>0.32702385140225387</v>
      </c>
      <c r="J262" s="7">
        <v>8.4737750190526828</v>
      </c>
      <c r="K262" s="7">
        <v>0.51037035950418075</v>
      </c>
    </row>
    <row r="263" spans="3:11">
      <c r="C263">
        <v>10.026823184160788</v>
      </c>
      <c r="D263">
        <v>0.32644089338231491</v>
      </c>
      <c r="J263" s="7">
        <v>8.5388321397987195</v>
      </c>
      <c r="K263" s="7">
        <v>0.51925637110620027</v>
      </c>
    </row>
    <row r="264" spans="3:11">
      <c r="C264">
        <v>10.055958429357053</v>
      </c>
      <c r="D264">
        <v>0.32588198120370715</v>
      </c>
      <c r="J264" s="7">
        <v>8.6342050715687826</v>
      </c>
      <c r="K264" s="7">
        <v>0.53454775128977805</v>
      </c>
    </row>
    <row r="265" spans="3:11">
      <c r="C265">
        <v>10.078204753926553</v>
      </c>
      <c r="D265">
        <v>0.32646364049005877</v>
      </c>
      <c r="J265" s="7">
        <v>8.6530051611695455</v>
      </c>
      <c r="K265" s="7">
        <v>0.53867150910261141</v>
      </c>
    </row>
    <row r="266" spans="3:11">
      <c r="C266">
        <v>10.106693195003579</v>
      </c>
      <c r="D266">
        <v>0.32490708475313801</v>
      </c>
      <c r="J266" s="7">
        <v>8.672493796965794</v>
      </c>
      <c r="K266" s="7">
        <v>0.54788676698248551</v>
      </c>
    </row>
    <row r="267" spans="3:11">
      <c r="C267">
        <v>10.153511751961677</v>
      </c>
      <c r="D267">
        <v>0.32471640019064457</v>
      </c>
      <c r="J267" s="7">
        <v>8.7300670269956786</v>
      </c>
      <c r="K267" s="7">
        <v>0.55007296467226929</v>
      </c>
    </row>
    <row r="268" spans="3:11">
      <c r="C268">
        <v>10.185546496999288</v>
      </c>
      <c r="D268">
        <v>0.32408421095767398</v>
      </c>
      <c r="J268" s="7">
        <v>8.7432368924414607</v>
      </c>
      <c r="K268" s="7">
        <v>0.54148589825993043</v>
      </c>
    </row>
    <row r="269" spans="3:11">
      <c r="C269">
        <v>10.238594670393848</v>
      </c>
      <c r="D269">
        <v>0.31864846957657639</v>
      </c>
      <c r="J269" s="7">
        <v>8.7410312331202107</v>
      </c>
      <c r="K269" s="7">
        <v>0.53796518639700108</v>
      </c>
    </row>
    <row r="270" spans="3:11">
      <c r="C270">
        <v>10.281760250693644</v>
      </c>
      <c r="D270">
        <v>0.31831846338691655</v>
      </c>
      <c r="J270" s="7">
        <v>8.7541884203004035</v>
      </c>
      <c r="K270" s="7">
        <v>0.54239927608424054</v>
      </c>
    </row>
    <row r="271" spans="3:11">
      <c r="C271">
        <v>10.340523531918606</v>
      </c>
      <c r="D271">
        <v>0.31826087426850436</v>
      </c>
      <c r="J271" s="7">
        <v>8.7332946938225664</v>
      </c>
      <c r="K271" s="7">
        <v>0.54083629924830889</v>
      </c>
    </row>
    <row r="272" spans="3:11">
      <c r="C272">
        <v>10.380740366220063</v>
      </c>
      <c r="D272">
        <v>0.32716098010499778</v>
      </c>
      <c r="J272" s="7">
        <v>8.7368258112526096</v>
      </c>
      <c r="K272" s="7">
        <v>0.55223834238456548</v>
      </c>
    </row>
    <row r="273" spans="3:11">
      <c r="C273">
        <v>10.419300717813158</v>
      </c>
      <c r="D273">
        <v>0.32909791943999589</v>
      </c>
      <c r="J273" s="7">
        <v>8.7026084410780236</v>
      </c>
      <c r="K273" s="7">
        <v>0.55927707263339743</v>
      </c>
    </row>
    <row r="274" spans="3:11">
      <c r="C274">
        <v>10.453213313141191</v>
      </c>
      <c r="D274">
        <v>0.33109919210726196</v>
      </c>
      <c r="J274" s="7">
        <v>8.7246597323138726</v>
      </c>
      <c r="K274" s="7">
        <v>0.55736960401674751</v>
      </c>
    </row>
    <row r="275" spans="3:11">
      <c r="C275">
        <v>6.6348604708465668</v>
      </c>
      <c r="D275">
        <v>0.48576163813518253</v>
      </c>
      <c r="J275" s="7">
        <v>7.0447284929323608</v>
      </c>
      <c r="K275" s="7">
        <v>0.49115338726818053</v>
      </c>
    </row>
    <row r="276" spans="3:11">
      <c r="C276">
        <v>6.6605306728294513</v>
      </c>
      <c r="D276">
        <v>0.48210209497407081</v>
      </c>
      <c r="J276" s="7">
        <v>7.067240231201847</v>
      </c>
      <c r="K276" s="7">
        <v>0.49570418806984595</v>
      </c>
    </row>
    <row r="277" spans="3:11">
      <c r="C277">
        <v>6.6937647449925404</v>
      </c>
      <c r="D277">
        <v>0.47795131826177256</v>
      </c>
      <c r="J277" s="7">
        <v>7.0970216178050656</v>
      </c>
      <c r="K277" s="7">
        <v>0.49277408612616441</v>
      </c>
    </row>
    <row r="278" spans="3:11">
      <c r="C278">
        <v>6.7257898986091078</v>
      </c>
      <c r="D278">
        <v>0.47596714144614771</v>
      </c>
      <c r="J278" s="7">
        <v>7.1121947076538499</v>
      </c>
      <c r="K278" s="7">
        <v>0.49047558163482757</v>
      </c>
    </row>
    <row r="279" spans="3:11">
      <c r="C279">
        <v>6.7547704020913377</v>
      </c>
      <c r="D279">
        <v>0.47700874095050683</v>
      </c>
      <c r="J279" s="7">
        <v>7.1283060430749021</v>
      </c>
      <c r="K279" s="7">
        <v>0.49772328608667959</v>
      </c>
    </row>
    <row r="280" spans="3:11">
      <c r="C280">
        <v>6.7943621373853818</v>
      </c>
      <c r="D280">
        <v>0.47054134178734275</v>
      </c>
      <c r="J280" s="7">
        <v>7.1535993633671691</v>
      </c>
      <c r="K280" s="7">
        <v>0.50464849418761504</v>
      </c>
    </row>
    <row r="281" spans="3:11">
      <c r="C281">
        <v>6.8280033305870225</v>
      </c>
      <c r="D281">
        <v>0.46899207865643522</v>
      </c>
      <c r="J281" s="7">
        <v>7.1699159300304371</v>
      </c>
      <c r="K281" s="7">
        <v>0.50479536177454598</v>
      </c>
    </row>
    <row r="282" spans="3:11">
      <c r="C282">
        <v>6.8538537609361381</v>
      </c>
      <c r="D282">
        <v>0.46696706445824998</v>
      </c>
      <c r="J282" s="7">
        <v>7.1805117497990505</v>
      </c>
      <c r="K282" s="7">
        <v>0.48702377933232721</v>
      </c>
    </row>
    <row r="283" spans="3:11">
      <c r="C283">
        <v>6.8881848638115803</v>
      </c>
      <c r="D283">
        <v>0.46834885084923134</v>
      </c>
      <c r="J283" s="7">
        <v>7.1848766989079849</v>
      </c>
      <c r="K283" s="7">
        <v>0.47087359463482742</v>
      </c>
    </row>
    <row r="284" spans="3:11">
      <c r="C284">
        <v>6.9326485864737917</v>
      </c>
      <c r="D284">
        <v>0.4647661294950019</v>
      </c>
      <c r="J284" s="7">
        <v>7.1816542654760855</v>
      </c>
      <c r="K284" s="7">
        <v>0.46427763298197744</v>
      </c>
    </row>
    <row r="285" spans="3:11">
      <c r="C285">
        <v>6.974727418952325</v>
      </c>
      <c r="D285">
        <v>0.45977297109054827</v>
      </c>
      <c r="J285" s="7">
        <v>7.17704445093276</v>
      </c>
      <c r="K285" s="7">
        <v>0.45131249166784987</v>
      </c>
    </row>
    <row r="286" spans="3:11">
      <c r="C286">
        <v>7.0237428122896404</v>
      </c>
      <c r="D286">
        <v>0.45804519645542846</v>
      </c>
      <c r="J286" s="7">
        <v>7.1846420987989505</v>
      </c>
      <c r="K286" s="7">
        <v>0.47783395910321091</v>
      </c>
    </row>
    <row r="287" spans="3:11">
      <c r="C287">
        <v>7.0714207681120964</v>
      </c>
      <c r="D287">
        <v>0.45686199616173062</v>
      </c>
      <c r="J287" s="7">
        <v>7.1975421931326657</v>
      </c>
      <c r="K287" s="7">
        <v>0.49598302992467747</v>
      </c>
    </row>
    <row r="288" spans="3:11">
      <c r="C288">
        <v>7.1173373984943602</v>
      </c>
      <c r="D288">
        <v>0.45595001443293709</v>
      </c>
      <c r="J288" s="7">
        <v>7.2157424662302256</v>
      </c>
      <c r="K288" s="7">
        <v>0.50409256946456305</v>
      </c>
    </row>
    <row r="289" spans="3:11">
      <c r="C289">
        <v>7.1593781937859173</v>
      </c>
      <c r="D289">
        <v>0.45925318853849761</v>
      </c>
      <c r="J289" s="7">
        <v>7.2220193523213556</v>
      </c>
      <c r="K289" s="7">
        <v>0.50870665986466945</v>
      </c>
    </row>
    <row r="290" spans="3:11">
      <c r="C290">
        <v>7.1964129479881995</v>
      </c>
      <c r="D290">
        <v>0.46215417799035968</v>
      </c>
      <c r="J290" s="7">
        <v>7.2330245170962186</v>
      </c>
      <c r="K290" s="7">
        <v>0.50749705916920229</v>
      </c>
    </row>
    <row r="291" spans="3:11">
      <c r="C291">
        <v>9.5574816373380322</v>
      </c>
      <c r="D291">
        <v>0.26155705122029066</v>
      </c>
      <c r="J291" s="7">
        <v>7.7115493696993678</v>
      </c>
      <c r="K291" s="7">
        <v>0.36774738809366553</v>
      </c>
    </row>
    <row r="292" spans="3:11">
      <c r="C292">
        <v>9.5879408448227412</v>
      </c>
      <c r="D292">
        <v>0.261395727366876</v>
      </c>
      <c r="J292" s="7">
        <v>7.7679930927847023</v>
      </c>
      <c r="K292" s="7">
        <v>0.37285037551926181</v>
      </c>
    </row>
    <row r="293" spans="3:11">
      <c r="C293">
        <v>9.6184000523074484</v>
      </c>
      <c r="D293">
        <v>0.26064681903593079</v>
      </c>
      <c r="J293" s="7">
        <v>7.8058281386542676</v>
      </c>
      <c r="K293" s="7">
        <v>0.39495210230138417</v>
      </c>
    </row>
    <row r="294" spans="3:11">
      <c r="C294">
        <v>9.6488592597921574</v>
      </c>
      <c r="D294">
        <v>0.25987023501457923</v>
      </c>
      <c r="J294" s="7">
        <v>7.8367896007988822</v>
      </c>
      <c r="K294" s="7">
        <v>0.41705382908350663</v>
      </c>
    </row>
    <row r="295" spans="3:11">
      <c r="C295">
        <v>9.6793184672768664</v>
      </c>
      <c r="D295">
        <v>0.25963112216982315</v>
      </c>
      <c r="J295" s="7">
        <v>7.8755650864265183</v>
      </c>
      <c r="K295" s="7">
        <v>0.42069130553645251</v>
      </c>
    </row>
    <row r="296" spans="3:11">
      <c r="C296">
        <v>9.7097776747615754</v>
      </c>
      <c r="D296">
        <v>0.25893110666496882</v>
      </c>
      <c r="J296" s="7">
        <v>7.9191119567029737</v>
      </c>
      <c r="K296" s="7">
        <v>0.42507207183178952</v>
      </c>
    </row>
    <row r="297" spans="3:11">
      <c r="C297">
        <v>9.7402368822462826</v>
      </c>
      <c r="D297">
        <v>0.25755892931962659</v>
      </c>
      <c r="J297" s="7">
        <v>7.9566190494192215</v>
      </c>
      <c r="K297" s="7">
        <v>0.42899720069381142</v>
      </c>
    </row>
    <row r="298" spans="3:11">
      <c r="C298">
        <v>9.7706960897309916</v>
      </c>
      <c r="D298">
        <v>0.25681702655605282</v>
      </c>
      <c r="J298" s="7">
        <v>8.0106281092566878</v>
      </c>
      <c r="K298" s="7">
        <v>0.43367955315148354</v>
      </c>
    </row>
    <row r="299" spans="3:11">
      <c r="C299">
        <v>9.8011552972157006</v>
      </c>
      <c r="D299">
        <v>0.25225506143265175</v>
      </c>
      <c r="J299" s="7">
        <v>8.0619070460548059</v>
      </c>
      <c r="K299" s="7">
        <v>0.45437047910320771</v>
      </c>
    </row>
    <row r="300" spans="3:11">
      <c r="C300">
        <v>9.8316145047004095</v>
      </c>
      <c r="D300">
        <v>0.2430399394987087</v>
      </c>
      <c r="J300" s="7">
        <v>8.1097595745845279</v>
      </c>
      <c r="K300" s="7">
        <v>0.46449477258613392</v>
      </c>
    </row>
    <row r="301" spans="3:11">
      <c r="C301">
        <v>9.8620737121851167</v>
      </c>
      <c r="D301">
        <v>0.24892857198855786</v>
      </c>
      <c r="J301" s="7">
        <v>8.1521020340846562</v>
      </c>
      <c r="K301" s="7">
        <v>0.47959797086666967</v>
      </c>
    </row>
    <row r="302" spans="3:11">
      <c r="C302">
        <v>9.9298929657383859</v>
      </c>
      <c r="D302">
        <v>0.24772706575064948</v>
      </c>
      <c r="J302" s="7">
        <v>8.1921918316226083</v>
      </c>
      <c r="K302" s="7">
        <v>0.49124142955948813</v>
      </c>
    </row>
    <row r="303" spans="3:11">
      <c r="C303">
        <v>9.9603521732230949</v>
      </c>
      <c r="D303">
        <v>0.24875250874410304</v>
      </c>
      <c r="J303" s="7">
        <v>8.3539928829242562</v>
      </c>
      <c r="K303" s="7">
        <v>0.48434612591830156</v>
      </c>
    </row>
    <row r="304" spans="3:11">
      <c r="C304">
        <v>9.9908113807078038</v>
      </c>
      <c r="D304">
        <v>0.24939898707712971</v>
      </c>
      <c r="J304" s="7">
        <v>8.3866263125309786</v>
      </c>
      <c r="K304" s="7">
        <v>0.50587350067120018</v>
      </c>
    </row>
    <row r="305" spans="3:11">
      <c r="C305">
        <v>10.021270588192511</v>
      </c>
      <c r="D305">
        <v>0.25317969592362055</v>
      </c>
      <c r="J305" s="7">
        <v>8.443088041549224</v>
      </c>
      <c r="K305" s="7">
        <v>0.51754755426261845</v>
      </c>
    </row>
    <row r="306" spans="3:11">
      <c r="C306">
        <v>10.054209015095285</v>
      </c>
      <c r="D306">
        <v>0.25723870103211172</v>
      </c>
      <c r="J306" s="7">
        <v>8.4937648151122538</v>
      </c>
      <c r="K306" s="7">
        <v>0.51277218334190644</v>
      </c>
    </row>
    <row r="307" spans="3:11">
      <c r="C307">
        <v>8.3575361005774269</v>
      </c>
      <c r="D307">
        <v>0.21768178089774662</v>
      </c>
      <c r="J307" s="7">
        <v>8.0678186450629621</v>
      </c>
      <c r="K307" s="7">
        <v>0.49314519386038363</v>
      </c>
    </row>
    <row r="308" spans="3:11">
      <c r="C308">
        <v>8.3884921373779147</v>
      </c>
      <c r="D308">
        <v>0.221938064253976</v>
      </c>
      <c r="J308" s="7">
        <v>8.0886078282582421</v>
      </c>
      <c r="K308" s="7">
        <v>0.52385527709185919</v>
      </c>
    </row>
    <row r="309" spans="3:11">
      <c r="C309">
        <v>8.5006905438095899</v>
      </c>
      <c r="D309">
        <v>0.22104154826292058</v>
      </c>
      <c r="J309" s="7">
        <v>8.115569076738895</v>
      </c>
      <c r="K309" s="7">
        <v>0.53335303428554992</v>
      </c>
    </row>
    <row r="310" spans="3:11">
      <c r="C310">
        <v>8.5861042271173194</v>
      </c>
      <c r="D310">
        <v>0.22114159953456217</v>
      </c>
      <c r="J310" s="7">
        <v>8.143653287828954</v>
      </c>
      <c r="K310" s="7">
        <v>0.54838709339556224</v>
      </c>
    </row>
    <row r="311" spans="3:11">
      <c r="C311">
        <v>8.6229214178887332</v>
      </c>
      <c r="D311">
        <v>0.22987465658356113</v>
      </c>
      <c r="J311" s="7">
        <v>8.1271891818700723</v>
      </c>
      <c r="K311" s="7">
        <v>0.55157294500364762</v>
      </c>
    </row>
    <row r="312" spans="3:11">
      <c r="C312">
        <v>8.6822957655374449</v>
      </c>
      <c r="D312">
        <v>0.23145864187030529</v>
      </c>
      <c r="J312" s="7">
        <v>8.1314055073403662</v>
      </c>
      <c r="K312" s="7">
        <v>0.54486153976451568</v>
      </c>
    </row>
    <row r="313" spans="3:11">
      <c r="C313">
        <v>8.7319446689973077</v>
      </c>
      <c r="D313">
        <v>0.22243461465152201</v>
      </c>
      <c r="J313" s="7">
        <v>8.1277120129767919</v>
      </c>
      <c r="K313" s="7">
        <v>0.5624072261542109</v>
      </c>
    </row>
    <row r="314" spans="3:11">
      <c r="C314">
        <v>8.7857156984146041</v>
      </c>
      <c r="D314">
        <v>0.22386644001669551</v>
      </c>
      <c r="J314" s="7">
        <v>8.1320973452295995</v>
      </c>
      <c r="K314" s="7">
        <v>0.55563829232405104</v>
      </c>
    </row>
    <row r="315" spans="3:11">
      <c r="C315">
        <v>8.8589329273075972</v>
      </c>
      <c r="D315">
        <v>0.22503191614276449</v>
      </c>
      <c r="J315" s="7">
        <v>8.1389825199612318</v>
      </c>
      <c r="K315" s="7">
        <v>0.54869158255134798</v>
      </c>
    </row>
    <row r="316" spans="3:11">
      <c r="C316">
        <v>8.9723621726575473</v>
      </c>
      <c r="D316">
        <v>0.22307135586244001</v>
      </c>
      <c r="J316" s="7">
        <v>8.1603972231337387</v>
      </c>
      <c r="K316" s="7">
        <v>0.55007470860762542</v>
      </c>
    </row>
    <row r="317" spans="3:11">
      <c r="C317">
        <v>9.0526118232686361</v>
      </c>
      <c r="D317">
        <v>0.21934396001041537</v>
      </c>
      <c r="J317" s="7">
        <v>8.2315073256082965</v>
      </c>
      <c r="K317" s="7">
        <v>0.50904010435609282</v>
      </c>
    </row>
    <row r="318" spans="3:11">
      <c r="C318">
        <v>9.1568930314371748</v>
      </c>
      <c r="D318">
        <v>0.215171723520584</v>
      </c>
      <c r="J318" s="7">
        <v>8.2576064769314108</v>
      </c>
      <c r="K318" s="7">
        <v>0.52372154085984857</v>
      </c>
    </row>
    <row r="319" spans="3:11">
      <c r="C319">
        <v>9.2539455385670699</v>
      </c>
      <c r="D319">
        <v>0.21483611424438478</v>
      </c>
      <c r="J319" s="7">
        <v>8.2395250057722489</v>
      </c>
      <c r="K319" s="7">
        <v>0.50192981954202553</v>
      </c>
    </row>
    <row r="320" spans="3:11">
      <c r="C320">
        <v>9.3631513664715502</v>
      </c>
      <c r="D320">
        <v>0.21432125874851479</v>
      </c>
      <c r="J320" s="7">
        <v>8.281541963441347</v>
      </c>
      <c r="K320" s="7">
        <v>0.50248916512906416</v>
      </c>
    </row>
    <row r="321" spans="3:11">
      <c r="C321">
        <v>9.3793139032603232</v>
      </c>
      <c r="D321">
        <v>0.21990924819184088</v>
      </c>
      <c r="J321" s="7">
        <v>8.2973033934264606</v>
      </c>
      <c r="K321" s="7">
        <v>0.51559764782172834</v>
      </c>
    </row>
    <row r="322" spans="3:11">
      <c r="C322">
        <v>9.4518440352748776</v>
      </c>
      <c r="D322">
        <v>0.22363072346740989</v>
      </c>
      <c r="J322" s="7">
        <v>8.3124661364804471</v>
      </c>
      <c r="K322" s="7">
        <v>0.49851529928358285</v>
      </c>
    </row>
    <row r="323" spans="3:11">
      <c r="C323">
        <v>10.191740330248534</v>
      </c>
      <c r="D323">
        <v>0.25737399010004947</v>
      </c>
      <c r="J323" s="7">
        <v>7.3999300266686019</v>
      </c>
      <c r="K323" s="7">
        <v>0.42989316124089566</v>
      </c>
    </row>
    <row r="324" spans="3:11">
      <c r="C324">
        <v>10.203720463790756</v>
      </c>
      <c r="D324">
        <v>0.25709849166747839</v>
      </c>
      <c r="J324" s="7">
        <v>8.044255713465823</v>
      </c>
      <c r="K324" s="7">
        <v>0.43351792839178055</v>
      </c>
    </row>
    <row r="325" spans="3:11">
      <c r="C325">
        <v>10.238112592155115</v>
      </c>
      <c r="D325">
        <v>0.25678437534872828</v>
      </c>
      <c r="J325" s="7">
        <v>8.3218722598400721</v>
      </c>
      <c r="K325" s="7">
        <v>0.43313859017724604</v>
      </c>
    </row>
    <row r="326" spans="3:11">
      <c r="C326">
        <v>10.255055829739268</v>
      </c>
      <c r="D326">
        <v>0.25763590943648235</v>
      </c>
      <c r="J326" s="7">
        <v>8.4333491615390628</v>
      </c>
      <c r="K326" s="7">
        <v>0.43288934811207302</v>
      </c>
    </row>
    <row r="327" spans="3:11">
      <c r="C327">
        <v>10.287621953678306</v>
      </c>
      <c r="D327">
        <v>0.25756976059740716</v>
      </c>
      <c r="J327" s="7">
        <v>8.4908028988515198</v>
      </c>
      <c r="K327" s="7">
        <v>0.4318296198858329</v>
      </c>
    </row>
    <row r="328" spans="3:11">
      <c r="C328">
        <v>10.321237806010823</v>
      </c>
      <c r="D328">
        <v>0.23646499387215311</v>
      </c>
      <c r="J328" s="7">
        <v>8.5190431989010094</v>
      </c>
      <c r="K328" s="7">
        <v>0.46413852181134718</v>
      </c>
    </row>
    <row r="329" spans="3:11">
      <c r="C329">
        <v>10.325660885093409</v>
      </c>
      <c r="D329">
        <v>0.23555299277840311</v>
      </c>
      <c r="J329" s="7">
        <v>8.5473815140161609</v>
      </c>
      <c r="K329" s="7">
        <v>0.44385840924197628</v>
      </c>
    </row>
    <row r="330" spans="3:11">
      <c r="C330">
        <v>10.33477599848996</v>
      </c>
      <c r="D330">
        <v>0.23488896424766126</v>
      </c>
      <c r="J330" s="7">
        <v>8.5916622732558512</v>
      </c>
      <c r="K330" s="7">
        <v>0.44069445354223141</v>
      </c>
    </row>
    <row r="331" spans="3:11">
      <c r="C331">
        <v>10.338440702967056</v>
      </c>
      <c r="D331">
        <v>0.23423243190441934</v>
      </c>
      <c r="J331" s="7">
        <v>8.6290272143052498</v>
      </c>
      <c r="K331" s="7">
        <v>0.4515395711251976</v>
      </c>
    </row>
    <row r="332" spans="3:11">
      <c r="C332">
        <v>10.365942369920365</v>
      </c>
      <c r="D332">
        <v>0.23376445316187763</v>
      </c>
      <c r="J332" s="7">
        <v>8.6885835627995398</v>
      </c>
      <c r="K332" s="7">
        <v>0.49067856813641825</v>
      </c>
    </row>
    <row r="333" spans="3:11">
      <c r="C333">
        <v>10.377441527509461</v>
      </c>
      <c r="D333">
        <v>0.24086061919360294</v>
      </c>
      <c r="J333" s="7">
        <v>8.7375033045278023</v>
      </c>
      <c r="K333" s="7">
        <v>0.49747855615907655</v>
      </c>
    </row>
    <row r="334" spans="3:11">
      <c r="C334">
        <v>10.397410258119571</v>
      </c>
      <c r="D334">
        <v>0.26906651055511166</v>
      </c>
      <c r="J334" s="7">
        <v>8.7976006342668587</v>
      </c>
      <c r="K334" s="7">
        <v>0.5456897548595373</v>
      </c>
    </row>
    <row r="335" spans="3:11">
      <c r="C335">
        <v>10.418872733038839</v>
      </c>
      <c r="D335">
        <v>0.27701966494967062</v>
      </c>
      <c r="J335" s="7">
        <v>8.8645584135104585</v>
      </c>
      <c r="K335" s="7">
        <v>0.54226713905595714</v>
      </c>
    </row>
    <row r="336" spans="3:11">
      <c r="C336">
        <v>10.421108372530185</v>
      </c>
      <c r="D336">
        <v>0.2810878828416325</v>
      </c>
      <c r="J336" s="7">
        <v>8.9187469404295161</v>
      </c>
      <c r="K336" s="7">
        <v>0.55440013695132473</v>
      </c>
    </row>
    <row r="337" spans="3:11">
      <c r="C337">
        <v>10.385748881015633</v>
      </c>
      <c r="D337">
        <v>0.2850180281313191</v>
      </c>
      <c r="J337" s="7">
        <v>8.8909449201195123</v>
      </c>
      <c r="K337" s="7">
        <v>0.54950792494267287</v>
      </c>
    </row>
    <row r="338" spans="3:11">
      <c r="C338">
        <v>10.401512582733501</v>
      </c>
      <c r="D338">
        <v>0.28896742342076176</v>
      </c>
      <c r="J338" s="7">
        <v>8.9524510054629864</v>
      </c>
      <c r="K338" s="7">
        <v>0.5683917993144022</v>
      </c>
    </row>
    <row r="339" spans="3:11">
      <c r="C339">
        <v>8.4848029764053052</v>
      </c>
      <c r="D339">
        <v>0.29300758173685032</v>
      </c>
      <c r="J339" s="7">
        <v>8.931231809035479</v>
      </c>
      <c r="K339" s="7">
        <v>0.51171972596739734</v>
      </c>
    </row>
    <row r="340" spans="3:11">
      <c r="C340">
        <v>8.4739022679030906</v>
      </c>
      <c r="D340">
        <v>0.29310671193596871</v>
      </c>
      <c r="J340" s="7">
        <v>8.961119572044586</v>
      </c>
      <c r="K340" s="7">
        <v>0.52616702872143239</v>
      </c>
    </row>
    <row r="341" spans="3:11">
      <c r="C341">
        <v>8.4733382306450409</v>
      </c>
      <c r="D341">
        <v>0.2893074782790378</v>
      </c>
      <c r="J341" s="7">
        <v>9.0349664200014725</v>
      </c>
      <c r="K341" s="7">
        <v>0.52623388781528613</v>
      </c>
    </row>
    <row r="342" spans="3:11">
      <c r="C342">
        <v>8.4737750190526828</v>
      </c>
      <c r="D342">
        <v>0.29305470292678171</v>
      </c>
      <c r="J342" s="7">
        <v>9.1139734349358204</v>
      </c>
      <c r="K342" s="7">
        <v>0.55851481112840573</v>
      </c>
    </row>
    <row r="343" spans="3:11">
      <c r="C343">
        <v>8.5388321397987195</v>
      </c>
      <c r="D343">
        <v>0.28788263266668007</v>
      </c>
      <c r="J343" s="7">
        <v>9.1438278416234731</v>
      </c>
      <c r="K343" s="7">
        <v>0.56332111463064272</v>
      </c>
    </row>
    <row r="344" spans="3:11">
      <c r="C344">
        <v>8.6342050715687826</v>
      </c>
      <c r="D344">
        <v>0.29080710756767608</v>
      </c>
      <c r="J344" s="7">
        <v>9.1836008870725117</v>
      </c>
      <c r="K344" s="7">
        <v>0.56659687891976906</v>
      </c>
    </row>
    <row r="345" spans="3:11">
      <c r="C345">
        <v>8.6530051611695455</v>
      </c>
      <c r="D345">
        <v>0.2986187960576891</v>
      </c>
      <c r="J345" s="7">
        <v>9.2028304872336637</v>
      </c>
      <c r="K345" s="7">
        <v>0.57394986848080554</v>
      </c>
    </row>
    <row r="346" spans="3:11">
      <c r="C346">
        <v>8.672493796965794</v>
      </c>
      <c r="D346">
        <v>0.30779247329285891</v>
      </c>
      <c r="J346" s="7">
        <v>9.2755248332481006</v>
      </c>
      <c r="K346" s="7">
        <v>0.56997544944352829</v>
      </c>
    </row>
    <row r="347" spans="3:11">
      <c r="C347">
        <v>8.7300670269956786</v>
      </c>
      <c r="D347">
        <v>0.28624553465163638</v>
      </c>
      <c r="J347" s="7">
        <v>9.3242837734744359</v>
      </c>
      <c r="K347" s="7">
        <v>0.60480185964147848</v>
      </c>
    </row>
    <row r="348" spans="3:11">
      <c r="C348">
        <v>8.7432368924414607</v>
      </c>
      <c r="D348">
        <v>0.28449458307338138</v>
      </c>
      <c r="J348" s="7">
        <v>9.3701922091354639</v>
      </c>
      <c r="K348" s="7">
        <v>0.60514974784159159</v>
      </c>
    </row>
    <row r="349" spans="3:11">
      <c r="C349">
        <v>8.7410312331202107</v>
      </c>
      <c r="D349">
        <v>0.28371338472611213</v>
      </c>
      <c r="J349" s="7">
        <v>9.3734849412655645</v>
      </c>
      <c r="K349" s="7">
        <v>0.61163567141143438</v>
      </c>
    </row>
    <row r="350" spans="3:11">
      <c r="C350">
        <v>8.7541884203004035</v>
      </c>
      <c r="D350">
        <v>0.27771770636742854</v>
      </c>
      <c r="J350" s="7">
        <v>9.4095075445103671</v>
      </c>
      <c r="K350" s="7">
        <v>0.60673300100799232</v>
      </c>
    </row>
    <row r="351" spans="3:11">
      <c r="C351">
        <v>8.7332946938225664</v>
      </c>
      <c r="D351">
        <v>0.28365216465949711</v>
      </c>
      <c r="J351" s="7">
        <v>9.4417638488549755</v>
      </c>
      <c r="K351" s="7">
        <v>0.61547559705049326</v>
      </c>
    </row>
    <row r="352" spans="3:11">
      <c r="C352">
        <v>8.7368258112526096</v>
      </c>
      <c r="D352">
        <v>0.27915012286943292</v>
      </c>
      <c r="J352" s="7">
        <v>9.4574315986827937</v>
      </c>
      <c r="K352" s="7">
        <v>0.626602694490343</v>
      </c>
    </row>
    <row r="353" spans="3:11">
      <c r="C353">
        <v>8.7026084410780236</v>
      </c>
      <c r="D353">
        <v>0.28184565821782098</v>
      </c>
      <c r="J353" s="7">
        <v>9.4054085999192356</v>
      </c>
      <c r="K353" s="7">
        <v>0.63713200003944581</v>
      </c>
    </row>
    <row r="354" spans="3:11">
      <c r="C354">
        <v>8.7246597323138726</v>
      </c>
      <c r="D354">
        <v>0.28537371706357401</v>
      </c>
      <c r="J354" s="7">
        <v>9.4416812301542041</v>
      </c>
      <c r="K354" s="7">
        <v>0.64153915654943217</v>
      </c>
    </row>
    <row r="355" spans="3:11">
      <c r="C355">
        <v>7.0447284929323608</v>
      </c>
      <c r="D355">
        <v>0.51438188873368829</v>
      </c>
      <c r="J355" s="7">
        <v>8.952045280506983</v>
      </c>
      <c r="K355" s="7">
        <v>0.47345923526056533</v>
      </c>
    </row>
    <row r="356" spans="3:11">
      <c r="C356">
        <v>7.067240231201847</v>
      </c>
      <c r="D356">
        <v>0.50668396977879804</v>
      </c>
      <c r="J356" s="7">
        <v>8.9581900752852537</v>
      </c>
      <c r="K356" s="7">
        <v>0.4695607998720614</v>
      </c>
    </row>
    <row r="357" spans="3:11">
      <c r="C357">
        <v>7.0970216178050656</v>
      </c>
      <c r="D357">
        <v>0.50436786996799643</v>
      </c>
      <c r="J357" s="7">
        <v>8.9763079365008807</v>
      </c>
      <c r="K357" s="7">
        <v>0.50013696070688152</v>
      </c>
    </row>
    <row r="358" spans="3:11">
      <c r="C358">
        <v>7.1121947076538499</v>
      </c>
      <c r="D358">
        <v>0.49753015113802074</v>
      </c>
      <c r="J358" s="7">
        <v>8.9617260696527765</v>
      </c>
      <c r="K358" s="7">
        <v>0.50335727254943008</v>
      </c>
    </row>
    <row r="359" spans="3:11">
      <c r="C359">
        <v>7.1283060430749021</v>
      </c>
      <c r="D359">
        <v>0.49250700655181373</v>
      </c>
      <c r="J359" s="7">
        <v>8.9494821894483909</v>
      </c>
      <c r="K359" s="7">
        <v>0.51815052977329434</v>
      </c>
    </row>
    <row r="360" spans="3:11">
      <c r="C360">
        <v>7.1535993633671691</v>
      </c>
      <c r="D360">
        <v>0.48892027092584822</v>
      </c>
      <c r="J360" s="7">
        <v>8.9772097111948366</v>
      </c>
      <c r="K360" s="7">
        <v>0.52657523505844972</v>
      </c>
    </row>
    <row r="361" spans="3:11">
      <c r="C361">
        <v>7.1699159300304371</v>
      </c>
      <c r="D361">
        <v>0.48632588471863275</v>
      </c>
      <c r="J361" s="7">
        <v>8.9760635625198866</v>
      </c>
      <c r="K361" s="7">
        <v>0.5299115075380566</v>
      </c>
    </row>
    <row r="362" spans="3:11">
      <c r="C362">
        <v>7.1805117497990505</v>
      </c>
      <c r="D362">
        <v>0.48744737187432374</v>
      </c>
      <c r="J362" s="7">
        <v>8.9884469842996939</v>
      </c>
      <c r="K362" s="7">
        <v>0.52955843654512103</v>
      </c>
    </row>
    <row r="363" spans="3:11">
      <c r="C363">
        <v>7.1848766989079849</v>
      </c>
      <c r="D363">
        <v>0.48661206032518384</v>
      </c>
      <c r="J363" s="7">
        <v>8.9864860965848479</v>
      </c>
      <c r="K363" s="7">
        <v>0.56028478339591126</v>
      </c>
    </row>
    <row r="364" spans="3:11">
      <c r="C364">
        <v>7.1816542654760855</v>
      </c>
      <c r="D364">
        <v>0.48384149113406977</v>
      </c>
      <c r="J364" s="7">
        <v>9.0293047938845472</v>
      </c>
      <c r="K364" s="7">
        <v>0.55336240016326554</v>
      </c>
    </row>
    <row r="365" spans="3:11">
      <c r="C365">
        <v>7.17704445093276</v>
      </c>
      <c r="D365">
        <v>0.48457659597036568</v>
      </c>
      <c r="J365" s="7">
        <v>9.0484585387261092</v>
      </c>
      <c r="K365" s="7">
        <v>0.55391462114900647</v>
      </c>
    </row>
    <row r="366" spans="3:11">
      <c r="C366">
        <v>7.1846420987989505</v>
      </c>
      <c r="D366">
        <v>0.48026640792353664</v>
      </c>
      <c r="J366" s="7">
        <v>9.0761134205874328</v>
      </c>
      <c r="K366" s="7">
        <v>0.55770326177621066</v>
      </c>
    </row>
    <row r="367" spans="3:11">
      <c r="C367">
        <v>7.1975421931326657</v>
      </c>
      <c r="D367">
        <v>0.47876621651120027</v>
      </c>
      <c r="J367" s="7">
        <v>9.1248745159596929</v>
      </c>
      <c r="K367" s="7">
        <v>0.53924625088566536</v>
      </c>
    </row>
    <row r="368" spans="3:11">
      <c r="C368">
        <v>7.2157424662302256</v>
      </c>
      <c r="D368">
        <v>0.47439085640862105</v>
      </c>
      <c r="J368" s="7">
        <v>9.1655349257437564</v>
      </c>
      <c r="K368" s="7">
        <v>0.56117189999703743</v>
      </c>
    </row>
    <row r="369" spans="3:11">
      <c r="C369">
        <v>7.2220193523213556</v>
      </c>
      <c r="D369">
        <v>0.47914660171656204</v>
      </c>
      <c r="J369" s="7">
        <v>9.1499296414154561</v>
      </c>
      <c r="K369" s="7">
        <v>0.58548598155594656</v>
      </c>
    </row>
    <row r="370" spans="3:11">
      <c r="C370">
        <v>7.2330245170962186</v>
      </c>
      <c r="D370">
        <v>0.48233323986866433</v>
      </c>
      <c r="J370" s="7">
        <v>9.1653129899734935</v>
      </c>
      <c r="K370" s="7">
        <v>0.58026170782158759</v>
      </c>
    </row>
    <row r="371" spans="3:11">
      <c r="C371">
        <v>7.7115493696993678</v>
      </c>
      <c r="D371">
        <v>0.44781849757741399</v>
      </c>
      <c r="J371" s="7">
        <v>8.8310149361691685</v>
      </c>
      <c r="K371" s="7">
        <v>0.47307748970860763</v>
      </c>
    </row>
    <row r="372" spans="3:11">
      <c r="C372">
        <v>7.7679930927847023</v>
      </c>
      <c r="D372">
        <v>0.45983948128520907</v>
      </c>
      <c r="J372" s="7">
        <v>8.741625793283454</v>
      </c>
      <c r="K372" s="7">
        <v>0.47269171459891607</v>
      </c>
    </row>
    <row r="373" spans="3:11">
      <c r="C373">
        <v>7.8058281386542676</v>
      </c>
      <c r="D373">
        <v>0.45407708381035566</v>
      </c>
      <c r="J373" s="7">
        <v>8.7303050060789946</v>
      </c>
      <c r="K373" s="7">
        <v>0.48936272822552213</v>
      </c>
    </row>
    <row r="374" spans="3:11">
      <c r="C374">
        <v>7.8367896007988822</v>
      </c>
      <c r="D374">
        <v>0.44583245829431745</v>
      </c>
      <c r="J374" s="7">
        <v>8.7844210448363178</v>
      </c>
      <c r="K374" s="7">
        <v>0.49790020413194325</v>
      </c>
    </row>
    <row r="375" spans="3:11">
      <c r="C375">
        <v>7.8755650864265183</v>
      </c>
      <c r="D375">
        <v>0.4359256131155384</v>
      </c>
      <c r="J375" s="7">
        <v>8.8098240931447709</v>
      </c>
      <c r="K375" s="7">
        <v>0.52264582357738842</v>
      </c>
    </row>
    <row r="376" spans="3:11">
      <c r="C376">
        <v>7.9191119567029737</v>
      </c>
      <c r="D376">
        <v>0.42801098972107882</v>
      </c>
      <c r="J376" s="7">
        <v>8.8837001974419785</v>
      </c>
      <c r="K376" s="7">
        <v>0.53353541790683723</v>
      </c>
    </row>
    <row r="377" spans="3:11">
      <c r="C377">
        <v>7.9566190494192215</v>
      </c>
      <c r="D377">
        <v>0.42454900301411747</v>
      </c>
      <c r="J377" s="7">
        <v>8.9431616859137346</v>
      </c>
      <c r="K377" s="7">
        <v>0.54677804349728742</v>
      </c>
    </row>
    <row r="378" spans="3:11">
      <c r="C378">
        <v>8.0106281092566878</v>
      </c>
      <c r="D378">
        <v>0.42464540870349748</v>
      </c>
      <c r="J378" s="7">
        <v>8.9938116515532958</v>
      </c>
      <c r="K378" s="7">
        <v>0.58011536082095638</v>
      </c>
    </row>
    <row r="379" spans="3:11">
      <c r="C379">
        <v>8.0619070460548059</v>
      </c>
      <c r="D379">
        <v>0.41657617006523534</v>
      </c>
      <c r="J379" s="7">
        <v>9.0532661879629153</v>
      </c>
      <c r="K379" s="7">
        <v>0.5795121284678012</v>
      </c>
    </row>
    <row r="380" spans="3:11">
      <c r="C380">
        <v>8.1097595745845279</v>
      </c>
      <c r="D380">
        <v>0.41297745269246239</v>
      </c>
      <c r="J380" s="7">
        <v>9.1239529227773382</v>
      </c>
      <c r="K380" s="7">
        <v>0.61623965762106814</v>
      </c>
    </row>
    <row r="381" spans="3:11">
      <c r="C381">
        <v>8.1521020340846562</v>
      </c>
      <c r="D381">
        <v>0.41051087702452221</v>
      </c>
      <c r="J381" s="7">
        <v>9.1908795607402407</v>
      </c>
      <c r="K381" s="7">
        <v>0.6334403387065819</v>
      </c>
    </row>
    <row r="382" spans="3:11">
      <c r="C382">
        <v>8.1921918316226083</v>
      </c>
      <c r="D382">
        <v>0.40662656045997508</v>
      </c>
      <c r="J382" s="7">
        <v>9.2592627636315115</v>
      </c>
      <c r="K382" s="7">
        <v>0.65346209123938781</v>
      </c>
    </row>
    <row r="383" spans="3:11">
      <c r="C383">
        <v>8.3539928829242562</v>
      </c>
      <c r="D383">
        <v>0.40896269567989291</v>
      </c>
      <c r="J383" s="7">
        <v>9.3268634712866074</v>
      </c>
      <c r="K383" s="7">
        <v>0.65039698750996111</v>
      </c>
    </row>
    <row r="384" spans="3:11">
      <c r="C384">
        <v>8.3866263125309786</v>
      </c>
      <c r="D384">
        <v>0.41033156938819998</v>
      </c>
      <c r="J384" s="7">
        <v>9.3919379724502701</v>
      </c>
      <c r="K384" s="7">
        <v>0.65411643895042593</v>
      </c>
    </row>
    <row r="385" spans="3:11">
      <c r="C385">
        <v>8.443088041549224</v>
      </c>
      <c r="D385">
        <v>0.40706463204509219</v>
      </c>
      <c r="J385" s="7">
        <v>9.3462473054715147</v>
      </c>
      <c r="K385" s="7">
        <v>0.66448805884147466</v>
      </c>
    </row>
    <row r="386" spans="3:11">
      <c r="C386">
        <v>8.4937648151122538</v>
      </c>
      <c r="D386">
        <v>0.4104119668792377</v>
      </c>
      <c r="J386" s="7">
        <v>9.3959644876870509</v>
      </c>
      <c r="K386" s="7">
        <v>0.6559205695925594</v>
      </c>
    </row>
    <row r="387" spans="3:11">
      <c r="C387">
        <v>8.0678186450629621</v>
      </c>
      <c r="D387">
        <v>0.36686658827903568</v>
      </c>
      <c r="J387" s="7">
        <v>6.6320640811286671</v>
      </c>
      <c r="K387" s="7">
        <v>0.42244120882209085</v>
      </c>
    </row>
    <row r="388" spans="3:11">
      <c r="C388">
        <v>8.0886078282582421</v>
      </c>
      <c r="D388">
        <v>0.35914841585431606</v>
      </c>
      <c r="J388" s="7">
        <v>6.7089166937838787</v>
      </c>
      <c r="K388" s="7">
        <v>0.42741318162962788</v>
      </c>
    </row>
    <row r="389" spans="3:11">
      <c r="C389">
        <v>8.115569076738895</v>
      </c>
      <c r="D389">
        <v>0.35588927063613873</v>
      </c>
      <c r="J389" s="7">
        <v>6.7425133312000023</v>
      </c>
      <c r="K389" s="7">
        <v>0.43657489349935158</v>
      </c>
    </row>
    <row r="390" spans="3:11">
      <c r="C390">
        <v>8.143653287828954</v>
      </c>
      <c r="D390">
        <v>0.35146903562044379</v>
      </c>
      <c r="J390" s="7">
        <v>6.7849887685236316</v>
      </c>
      <c r="K390" s="7">
        <v>0.43662732087673595</v>
      </c>
    </row>
    <row r="391" spans="3:11">
      <c r="C391">
        <v>8.1271891818700723</v>
      </c>
      <c r="D391">
        <v>0.35239462481487838</v>
      </c>
      <c r="J391" s="7">
        <v>6.8275006214245861</v>
      </c>
      <c r="K391" s="7">
        <v>0.44641586129449545</v>
      </c>
    </row>
    <row r="392" spans="3:11">
      <c r="C392">
        <v>8.1314055073403662</v>
      </c>
      <c r="D392">
        <v>0.3524319539150409</v>
      </c>
      <c r="J392" s="7">
        <v>6.8157495140744855</v>
      </c>
      <c r="K392" s="7">
        <v>0.45683951657729277</v>
      </c>
    </row>
    <row r="393" spans="3:11">
      <c r="C393">
        <v>8.1277120129767919</v>
      </c>
      <c r="D393">
        <v>0.34981307427690062</v>
      </c>
      <c r="J393" s="7">
        <v>6.848958052818543</v>
      </c>
      <c r="K393" s="7">
        <v>0.46910847427144381</v>
      </c>
    </row>
    <row r="394" spans="3:11">
      <c r="C394">
        <v>8.1320973452295995</v>
      </c>
      <c r="D394">
        <v>0.34880394684472577</v>
      </c>
      <c r="J394" s="7">
        <v>6.8628133261894684</v>
      </c>
      <c r="K394" s="7">
        <v>0.46422493661411551</v>
      </c>
    </row>
    <row r="395" spans="3:11">
      <c r="C395">
        <v>8.1389825199612318</v>
      </c>
      <c r="D395">
        <v>0.34901781250918434</v>
      </c>
      <c r="J395" s="7">
        <v>6.9073504089598039</v>
      </c>
      <c r="K395" s="7">
        <v>0.4791367453043362</v>
      </c>
    </row>
    <row r="396" spans="3:11">
      <c r="C396">
        <v>8.1603972231337387</v>
      </c>
      <c r="D396">
        <v>0.34399719234318837</v>
      </c>
      <c r="J396" s="7">
        <v>6.9192425346813344</v>
      </c>
      <c r="K396" s="7">
        <v>0.46644790235063344</v>
      </c>
    </row>
    <row r="397" spans="3:11">
      <c r="C397">
        <v>8.2315073256082965</v>
      </c>
      <c r="D397">
        <v>0.3410045831910844</v>
      </c>
      <c r="J397" s="7">
        <v>6.9470272964991571</v>
      </c>
      <c r="K397" s="7">
        <v>0.46976714972108047</v>
      </c>
    </row>
    <row r="398" spans="3:11">
      <c r="C398">
        <v>8.2576064769314108</v>
      </c>
      <c r="D398">
        <v>0.33664877765036749</v>
      </c>
      <c r="J398" s="7">
        <v>6.9664762400030344</v>
      </c>
      <c r="K398" s="7">
        <v>0.46468093139918454</v>
      </c>
    </row>
    <row r="399" spans="3:11">
      <c r="C399">
        <v>8.2395250057722489</v>
      </c>
      <c r="D399">
        <v>0.33666395665604959</v>
      </c>
      <c r="J399" s="7">
        <v>6.9674834311264755</v>
      </c>
      <c r="K399" s="7">
        <v>0.46430278758758586</v>
      </c>
    </row>
    <row r="400" spans="3:11">
      <c r="C400">
        <v>8.281541963441347</v>
      </c>
      <c r="D400">
        <v>0.33552801635560026</v>
      </c>
      <c r="J400" s="7">
        <v>6.9820559477885098</v>
      </c>
      <c r="K400" s="7">
        <v>0.47260246446815629</v>
      </c>
    </row>
    <row r="401" spans="3:11">
      <c r="C401">
        <v>8.2973033934264606</v>
      </c>
      <c r="D401">
        <v>0.33712877162115912</v>
      </c>
      <c r="J401" s="7">
        <v>6.9826991884003329</v>
      </c>
      <c r="K401" s="7">
        <v>0.4961290246583438</v>
      </c>
    </row>
    <row r="402" spans="3:11">
      <c r="C402">
        <v>8.3124661364804471</v>
      </c>
      <c r="D402">
        <v>0.33979309500217036</v>
      </c>
      <c r="J402" s="7">
        <v>7.0053868265535906</v>
      </c>
      <c r="K402" s="7">
        <v>0.49263714243115514</v>
      </c>
    </row>
    <row r="403" spans="3:11">
      <c r="C403">
        <v>7.3999300266686019</v>
      </c>
      <c r="D403">
        <v>0.22288744970854649</v>
      </c>
      <c r="J403" s="7">
        <v>5.9728472742439997</v>
      </c>
      <c r="K403" s="7">
        <v>0.31227011400469251</v>
      </c>
    </row>
    <row r="404" spans="3:11">
      <c r="C404">
        <v>8.044255713465823</v>
      </c>
      <c r="D404">
        <v>0.22266372560703854</v>
      </c>
      <c r="J404" s="7">
        <v>5.8805740416353576</v>
      </c>
      <c r="K404" s="7">
        <v>0.3175643684079219</v>
      </c>
    </row>
    <row r="405" spans="3:11">
      <c r="C405">
        <v>8.3218722598400721</v>
      </c>
      <c r="D405">
        <v>0.23725954431998419</v>
      </c>
      <c r="J405" s="7">
        <v>5.8574926941341303</v>
      </c>
      <c r="K405" s="7">
        <v>0.31236324669950999</v>
      </c>
    </row>
    <row r="406" spans="3:11">
      <c r="C406">
        <v>8.4333491615390628</v>
      </c>
      <c r="D406">
        <v>0.23346708567304619</v>
      </c>
      <c r="J406" s="7">
        <v>5.8965974721942187</v>
      </c>
      <c r="K406" s="7">
        <v>0.29940625017557676</v>
      </c>
    </row>
    <row r="407" spans="3:11">
      <c r="C407">
        <v>8.4908028988515198</v>
      </c>
      <c r="D407">
        <v>0.22660411884631146</v>
      </c>
      <c r="J407" s="7">
        <v>5.8762324976156357</v>
      </c>
      <c r="K407" s="7">
        <v>0.28219349002011251</v>
      </c>
    </row>
    <row r="408" spans="3:11">
      <c r="C408">
        <v>8.5190431989010094</v>
      </c>
      <c r="D408">
        <v>0.2329109874394952</v>
      </c>
      <c r="J408" s="7">
        <v>5.8527158215040034</v>
      </c>
      <c r="K408" s="7">
        <v>0.29200320280914782</v>
      </c>
    </row>
    <row r="409" spans="3:11">
      <c r="C409">
        <v>8.5473815140161609</v>
      </c>
      <c r="D409">
        <v>0.23301455246175465</v>
      </c>
      <c r="J409" s="7">
        <v>5.8530172168259123</v>
      </c>
      <c r="K409" s="7">
        <v>0.29953463527691149</v>
      </c>
    </row>
    <row r="410" spans="3:11">
      <c r="C410">
        <v>8.5916622732558512</v>
      </c>
      <c r="D410">
        <v>0.22947489185487788</v>
      </c>
      <c r="J410" s="7">
        <v>5.8721584105917053</v>
      </c>
      <c r="K410" s="7">
        <v>0.30804808854566862</v>
      </c>
    </row>
    <row r="411" spans="3:11">
      <c r="C411">
        <v>8.6290272143052498</v>
      </c>
      <c r="D411">
        <v>0.22173308404326167</v>
      </c>
      <c r="J411" s="7">
        <v>5.8322745733964823</v>
      </c>
      <c r="K411" s="7">
        <v>0.31504862331224426</v>
      </c>
    </row>
    <row r="412" spans="3:11">
      <c r="C412">
        <v>8.6885835627995398</v>
      </c>
      <c r="D412">
        <v>0.22673637579248085</v>
      </c>
      <c r="J412" s="7">
        <v>5.8502427517922309</v>
      </c>
      <c r="K412" s="7">
        <v>0.30892899157215054</v>
      </c>
    </row>
    <row r="413" spans="3:11">
      <c r="C413">
        <v>8.7375033045278023</v>
      </c>
      <c r="D413">
        <v>0.229056871584258</v>
      </c>
      <c r="J413" s="7">
        <v>5.8294832701796775</v>
      </c>
      <c r="K413" s="7">
        <v>0.34753018123653601</v>
      </c>
    </row>
    <row r="414" spans="3:11">
      <c r="C414">
        <v>8.7976006342668587</v>
      </c>
      <c r="D414">
        <v>0.22843928044460418</v>
      </c>
      <c r="J414" s="7">
        <v>5.8493756704686657</v>
      </c>
      <c r="K414" s="7">
        <v>0.35243858030214681</v>
      </c>
    </row>
    <row r="415" spans="3:11">
      <c r="C415">
        <v>8.8645584135104585</v>
      </c>
      <c r="D415">
        <v>0.23249622595243916</v>
      </c>
      <c r="J415" s="7">
        <v>5.8543720362569509</v>
      </c>
      <c r="K415" s="7">
        <v>0.3518072462568087</v>
      </c>
    </row>
    <row r="416" spans="3:11">
      <c r="C416">
        <v>8.9187469404295161</v>
      </c>
      <c r="D416">
        <v>0.23320731955608029</v>
      </c>
      <c r="J416" s="7">
        <v>5.8686889269231965</v>
      </c>
      <c r="K416" s="7">
        <v>0.34649121959785628</v>
      </c>
    </row>
    <row r="417" spans="3:11">
      <c r="C417">
        <v>8.8909449201195123</v>
      </c>
      <c r="D417">
        <v>0.23650361736316372</v>
      </c>
      <c r="J417" s="7">
        <v>5.875114195419969</v>
      </c>
      <c r="K417" s="7">
        <v>0.36257483928682482</v>
      </c>
    </row>
    <row r="418" spans="3:11">
      <c r="C418">
        <v>8.9524510054629864</v>
      </c>
      <c r="D418">
        <v>0.24037343578373535</v>
      </c>
      <c r="J418" s="7">
        <v>5.8709506657771504</v>
      </c>
      <c r="K418" s="7">
        <v>0.36149098459736201</v>
      </c>
    </row>
    <row r="419" spans="3:11">
      <c r="C419">
        <v>8.931231809035479</v>
      </c>
      <c r="D419">
        <v>0.42554353337062656</v>
      </c>
      <c r="J419" s="7">
        <v>6.6793976337567535</v>
      </c>
      <c r="K419" s="7">
        <v>0.3580930666618885</v>
      </c>
    </row>
    <row r="420" spans="3:11">
      <c r="C420">
        <v>8.961119572044586</v>
      </c>
      <c r="D420">
        <v>0.41575339740537648</v>
      </c>
      <c r="J420" s="7">
        <v>6.7056050717775184</v>
      </c>
      <c r="K420" s="7">
        <v>0.36365690849839094</v>
      </c>
    </row>
    <row r="421" spans="3:11">
      <c r="C421">
        <v>9.0349664200014725</v>
      </c>
      <c r="D421">
        <v>0.41683295756315047</v>
      </c>
      <c r="J421" s="7">
        <v>6.7357502492836403</v>
      </c>
      <c r="K421" s="7">
        <v>0.37188072014337425</v>
      </c>
    </row>
    <row r="422" spans="3:11">
      <c r="C422">
        <v>9.1139734349358204</v>
      </c>
      <c r="D422">
        <v>0.41830730931945109</v>
      </c>
      <c r="J422" s="7">
        <v>6.7619298266970684</v>
      </c>
      <c r="K422" s="7">
        <v>0.41160039889209693</v>
      </c>
    </row>
    <row r="423" spans="3:11">
      <c r="C423">
        <v>9.1438278416234731</v>
      </c>
      <c r="D423">
        <v>0.41942070661452641</v>
      </c>
      <c r="J423" s="7">
        <v>6.8533932073598658</v>
      </c>
      <c r="K423" s="7">
        <v>0.42168825611881977</v>
      </c>
    </row>
    <row r="424" spans="3:11">
      <c r="C424">
        <v>9.1836008870725117</v>
      </c>
      <c r="D424">
        <v>0.42203449973784135</v>
      </c>
      <c r="J424" s="7">
        <v>6.9178083542232516</v>
      </c>
      <c r="K424" s="7">
        <v>0.42851851521640283</v>
      </c>
    </row>
    <row r="425" spans="3:11">
      <c r="C425">
        <v>9.2028304872336637</v>
      </c>
      <c r="D425">
        <v>0.41396090182805739</v>
      </c>
      <c r="J425" s="7">
        <v>6.9769067704125511</v>
      </c>
      <c r="K425" s="7">
        <v>0.42822308595936037</v>
      </c>
    </row>
    <row r="426" spans="3:11">
      <c r="C426">
        <v>9.2755248332481006</v>
      </c>
      <c r="D426">
        <v>0.41947027892933209</v>
      </c>
      <c r="J426" s="7">
        <v>7.0246734861016247</v>
      </c>
      <c r="K426" s="7">
        <v>0.43214358955084503</v>
      </c>
    </row>
    <row r="427" spans="3:11">
      <c r="C427">
        <v>9.3242837734744359</v>
      </c>
      <c r="D427">
        <v>0.40956088617494996</v>
      </c>
      <c r="J427" s="7">
        <v>7.0901532839777373</v>
      </c>
      <c r="K427" s="7">
        <v>0.4481147551228179</v>
      </c>
    </row>
    <row r="428" spans="3:11">
      <c r="C428">
        <v>9.3701922091354639</v>
      </c>
      <c r="D428">
        <v>0.4066839802270123</v>
      </c>
      <c r="J428" s="7">
        <v>7.172694992729129</v>
      </c>
      <c r="K428" s="7">
        <v>0.43704300191898693</v>
      </c>
    </row>
    <row r="429" spans="3:11">
      <c r="C429">
        <v>9.3734849412655645</v>
      </c>
      <c r="D429">
        <v>0.40594785496083569</v>
      </c>
      <c r="J429" s="7">
        <v>7.2811852030208195</v>
      </c>
      <c r="K429" s="7">
        <v>0.43884201450343224</v>
      </c>
    </row>
    <row r="430" spans="3:11">
      <c r="C430">
        <v>9.4095075445103671</v>
      </c>
      <c r="D430">
        <v>0.40500956149702438</v>
      </c>
      <c r="J430" s="7">
        <v>7.36732958960076</v>
      </c>
      <c r="K430" s="7">
        <v>0.43787307334954617</v>
      </c>
    </row>
    <row r="431" spans="3:11">
      <c r="C431">
        <v>9.4417638488549755</v>
      </c>
      <c r="D431">
        <v>0.40538768983217294</v>
      </c>
      <c r="J431" s="7">
        <v>7.4482396540120179</v>
      </c>
      <c r="K431" s="7">
        <v>0.43313916117195411</v>
      </c>
    </row>
    <row r="432" spans="3:11">
      <c r="C432">
        <v>9.4574315986827937</v>
      </c>
      <c r="D432">
        <v>0.40422232787773565</v>
      </c>
      <c r="J432" s="7">
        <v>7.4965211629975483</v>
      </c>
      <c r="K432" s="7">
        <v>0.44489623825415853</v>
      </c>
    </row>
    <row r="433" spans="3:11">
      <c r="C433">
        <v>9.4054085999192356</v>
      </c>
      <c r="D433">
        <v>0.41627067100666409</v>
      </c>
      <c r="J433" s="7">
        <v>7.4610274429416696</v>
      </c>
      <c r="K433" s="7">
        <v>0.45242293121447708</v>
      </c>
    </row>
    <row r="434" spans="3:11">
      <c r="C434">
        <v>9.4416812301542041</v>
      </c>
      <c r="D434">
        <v>0.41999233050144102</v>
      </c>
      <c r="J434" s="7">
        <v>7.5235245468274368</v>
      </c>
      <c r="K434" s="7">
        <v>0.45378396443431546</v>
      </c>
    </row>
    <row r="435" spans="3:11">
      <c r="C435">
        <v>8.952045280506983</v>
      </c>
      <c r="D435">
        <v>0.31014902319565452</v>
      </c>
      <c r="J435" s="7">
        <v>7.402194196468062</v>
      </c>
      <c r="K435" s="7">
        <v>0.35597737827916742</v>
      </c>
    </row>
    <row r="436" spans="3:11">
      <c r="C436">
        <v>8.9581900752852537</v>
      </c>
      <c r="D436">
        <v>0.30871541549488163</v>
      </c>
      <c r="J436" s="7">
        <v>7.425639144692437</v>
      </c>
      <c r="K436" s="7">
        <v>0.33912159392442981</v>
      </c>
    </row>
    <row r="437" spans="3:11">
      <c r="C437">
        <v>8.9763079365008807</v>
      </c>
      <c r="D437">
        <v>0.30601445123603926</v>
      </c>
      <c r="J437" s="7">
        <v>7.4508076066035089</v>
      </c>
      <c r="K437" s="7">
        <v>0.34163450115819588</v>
      </c>
    </row>
    <row r="438" spans="3:11">
      <c r="C438">
        <v>8.9617260696527765</v>
      </c>
      <c r="D438">
        <v>0.30761402220026807</v>
      </c>
      <c r="J438" s="7">
        <v>7.4759627516348317</v>
      </c>
      <c r="K438" s="7">
        <v>0.35894100390388334</v>
      </c>
    </row>
    <row r="439" spans="3:11">
      <c r="C439">
        <v>8.9494821894483909</v>
      </c>
      <c r="D439">
        <v>0.3069497094309101</v>
      </c>
      <c r="J439" s="7">
        <v>7.4952600304162207</v>
      </c>
      <c r="K439" s="7">
        <v>0.37442522567884418</v>
      </c>
    </row>
    <row r="440" spans="3:11">
      <c r="C440">
        <v>8.9772097111948366</v>
      </c>
      <c r="D440">
        <v>0.30715104378448904</v>
      </c>
      <c r="J440" s="7">
        <v>7.5128240804559203</v>
      </c>
      <c r="K440" s="7">
        <v>0.38249668386642638</v>
      </c>
    </row>
    <row r="441" spans="3:11">
      <c r="C441">
        <v>8.9760635625198866</v>
      </c>
      <c r="D441">
        <v>0.30397186124024628</v>
      </c>
      <c r="J441" s="7">
        <v>7.5334917798077674</v>
      </c>
      <c r="K441" s="7">
        <v>0.39895215972320131</v>
      </c>
    </row>
    <row r="442" spans="3:11">
      <c r="C442">
        <v>8.9884469842996939</v>
      </c>
      <c r="D442">
        <v>0.30243305571650408</v>
      </c>
      <c r="J442" s="7">
        <v>7.5494367900993797</v>
      </c>
      <c r="K442" s="7">
        <v>0.39309438780741834</v>
      </c>
    </row>
    <row r="443" spans="3:11">
      <c r="C443">
        <v>8.9864860965848479</v>
      </c>
      <c r="D443">
        <v>0.29890398200822066</v>
      </c>
      <c r="J443" s="7">
        <v>7.5656925989800827</v>
      </c>
      <c r="K443" s="7">
        <v>0.40236470871097835</v>
      </c>
    </row>
    <row r="444" spans="3:11">
      <c r="C444">
        <v>9.0293047938845472</v>
      </c>
      <c r="D444">
        <v>0.29533830546471856</v>
      </c>
      <c r="J444" s="7">
        <v>7.5788690853830616</v>
      </c>
      <c r="K444" s="7">
        <v>0.39581595889218213</v>
      </c>
    </row>
    <row r="445" spans="3:11">
      <c r="C445">
        <v>9.0484585387261092</v>
      </c>
      <c r="D445">
        <v>0.29686675558998965</v>
      </c>
      <c r="J445" s="7">
        <v>7.5784951304351544</v>
      </c>
      <c r="K445" s="7">
        <v>0.41119187764922899</v>
      </c>
    </row>
    <row r="446" spans="3:11">
      <c r="C446">
        <v>9.0761134205874328</v>
      </c>
      <c r="D446">
        <v>0.29731681634196844</v>
      </c>
      <c r="J446" s="7">
        <v>7.5872172406122758</v>
      </c>
      <c r="K446" s="7">
        <v>0.42831209376584017</v>
      </c>
    </row>
    <row r="447" spans="3:11">
      <c r="C447">
        <v>9.1248745159596929</v>
      </c>
      <c r="D447">
        <v>0.28989823004059917</v>
      </c>
      <c r="J447" s="7">
        <v>7.5987404346902796</v>
      </c>
      <c r="K447" s="7">
        <v>0.44033855725025489</v>
      </c>
    </row>
    <row r="448" spans="3:11">
      <c r="C448">
        <v>9.1655349257437564</v>
      </c>
      <c r="D448">
        <v>0.290396215392622</v>
      </c>
      <c r="J448" s="7">
        <v>7.6046267294483458</v>
      </c>
      <c r="K448" s="7">
        <v>0.43394524990949829</v>
      </c>
    </row>
    <row r="449" spans="3:11">
      <c r="C449">
        <v>9.1499296414154561</v>
      </c>
      <c r="D449">
        <v>0.29309668832239971</v>
      </c>
      <c r="J449" s="7">
        <v>7.6019855416616311</v>
      </c>
      <c r="K449" s="7">
        <v>0.433705822027314</v>
      </c>
    </row>
    <row r="450" spans="3:11">
      <c r="C450">
        <v>9.1653129899734935</v>
      </c>
      <c r="D450">
        <v>0.29604585707822184</v>
      </c>
      <c r="J450" s="7">
        <v>7.6162105201677051</v>
      </c>
      <c r="K450" s="7">
        <v>0.43096463258835815</v>
      </c>
    </row>
    <row r="451" spans="3:11">
      <c r="C451">
        <v>10.825976853783665</v>
      </c>
      <c r="D451">
        <v>0.26396876364716654</v>
      </c>
      <c r="J451" s="7">
        <v>10.232000907882558</v>
      </c>
      <c r="K451" s="7">
        <v>0.71755145231313078</v>
      </c>
    </row>
    <row r="452" spans="3:11">
      <c r="C452">
        <v>10.828381898891788</v>
      </c>
      <c r="D452">
        <v>0.2635440490927965</v>
      </c>
      <c r="J452" s="7">
        <v>10.237287631329021</v>
      </c>
      <c r="K452" s="7">
        <v>0.72496514736730266</v>
      </c>
    </row>
    <row r="453" spans="3:11">
      <c r="C453">
        <v>10.788224136831058</v>
      </c>
      <c r="D453">
        <v>0.26187793209940219</v>
      </c>
      <c r="J453" s="7">
        <v>10.268108108713536</v>
      </c>
      <c r="K453" s="7">
        <v>0.71785207321162392</v>
      </c>
    </row>
    <row r="454" spans="3:11">
      <c r="C454">
        <v>10.758000833766667</v>
      </c>
      <c r="D454">
        <v>0.26274012859122137</v>
      </c>
      <c r="J454" s="7">
        <v>10.299609097196655</v>
      </c>
      <c r="K454" s="7">
        <v>0.70979548884131261</v>
      </c>
    </row>
    <row r="455" spans="3:11">
      <c r="C455">
        <v>10.764249703249037</v>
      </c>
      <c r="D455">
        <v>0.26235860557084528</v>
      </c>
      <c r="J455" s="7">
        <v>10.345177195407935</v>
      </c>
      <c r="K455" s="7">
        <v>0.71686090465738039</v>
      </c>
    </row>
    <row r="456" spans="3:11">
      <c r="C456">
        <v>10.769383257747776</v>
      </c>
      <c r="D456">
        <v>0.26198088336347741</v>
      </c>
      <c r="J456" s="7">
        <v>10.387356706095016</v>
      </c>
      <c r="K456" s="7">
        <v>0.72324359559047358</v>
      </c>
    </row>
    <row r="457" spans="3:11">
      <c r="C457">
        <v>10.774367868361871</v>
      </c>
      <c r="D457">
        <v>0.2578586477085994</v>
      </c>
      <c r="J457" s="7">
        <v>10.394942271634378</v>
      </c>
      <c r="K457" s="7">
        <v>0.73138075984729423</v>
      </c>
    </row>
    <row r="458" spans="3:11">
      <c r="C458">
        <v>10.791085096477007</v>
      </c>
      <c r="D458">
        <v>0.25290352587485959</v>
      </c>
      <c r="J458" s="7">
        <v>10.414796768858489</v>
      </c>
      <c r="K458" s="7">
        <v>0.75245906841298171</v>
      </c>
    </row>
    <row r="459" spans="3:11">
      <c r="C459">
        <v>10.799075356112903</v>
      </c>
      <c r="D459">
        <v>0.23817110133109254</v>
      </c>
      <c r="J459" s="7">
        <v>10.4234704503199</v>
      </c>
      <c r="K459" s="7">
        <v>0.7592402278276249</v>
      </c>
    </row>
    <row r="460" spans="3:11">
      <c r="C460">
        <v>10.783890144660653</v>
      </c>
      <c r="D460">
        <v>0.23583369711252897</v>
      </c>
      <c r="J460" s="7">
        <v>10.444173055606623</v>
      </c>
      <c r="K460" s="7">
        <v>0.76205333091529592</v>
      </c>
    </row>
    <row r="461" spans="3:11">
      <c r="C461">
        <v>10.767818317100778</v>
      </c>
      <c r="D461">
        <v>0.22203800021103851</v>
      </c>
      <c r="J461" s="7">
        <v>10.464057825646275</v>
      </c>
      <c r="K461" s="7">
        <v>0.76315028502773963</v>
      </c>
    </row>
    <row r="462" spans="3:11">
      <c r="C462">
        <v>10.791144747520164</v>
      </c>
      <c r="D462">
        <v>0.23651238701733615</v>
      </c>
      <c r="J462" s="7">
        <v>10.481521472308346</v>
      </c>
      <c r="K462" s="7">
        <v>0.78298758906629129</v>
      </c>
    </row>
    <row r="463" spans="3:11">
      <c r="C463">
        <v>10.777883651553873</v>
      </c>
      <c r="D463">
        <v>0.22223941610005662</v>
      </c>
      <c r="J463" s="7">
        <v>10.493317376587129</v>
      </c>
      <c r="K463" s="7">
        <v>0.79116677957576709</v>
      </c>
    </row>
    <row r="464" spans="3:11">
      <c r="C464">
        <v>10.778956289890028</v>
      </c>
      <c r="D464">
        <v>0.23632299674574711</v>
      </c>
      <c r="J464" s="7">
        <v>10.488366377585471</v>
      </c>
      <c r="K464" s="7">
        <v>0.80908500343811074</v>
      </c>
    </row>
    <row r="465" spans="3:11">
      <c r="C465">
        <v>10.778956289890028</v>
      </c>
      <c r="D465">
        <v>0.23888298436052871</v>
      </c>
      <c r="J465" s="7">
        <v>10.450656427332738</v>
      </c>
      <c r="K465" s="7">
        <v>0.81412514955544679</v>
      </c>
    </row>
    <row r="466" spans="3:11">
      <c r="C466">
        <v>10.777192805282073</v>
      </c>
      <c r="D466">
        <v>0.24099605535998378</v>
      </c>
      <c r="J466" s="7">
        <v>10.469318385573489</v>
      </c>
      <c r="K466" s="7">
        <v>0.8158128076670027</v>
      </c>
    </row>
    <row r="467" spans="3:11">
      <c r="C467">
        <v>8.8310149361691685</v>
      </c>
      <c r="D467">
        <v>0.20375094938772478</v>
      </c>
      <c r="J467" s="7">
        <v>7.5162376868773908</v>
      </c>
      <c r="K467" s="7">
        <v>0.46112969722496239</v>
      </c>
    </row>
    <row r="468" spans="3:11">
      <c r="C468">
        <v>8.741625793283454</v>
      </c>
      <c r="D468">
        <v>0.20839106055760567</v>
      </c>
      <c r="J468" s="7">
        <v>7.5343150579882661</v>
      </c>
      <c r="K468" s="7">
        <v>0.46495867864742102</v>
      </c>
    </row>
    <row r="469" spans="3:11">
      <c r="C469">
        <v>8.7303050060789946</v>
      </c>
      <c r="D469">
        <v>0.20719853336195507</v>
      </c>
      <c r="J469" s="7">
        <v>7.566767616083939</v>
      </c>
      <c r="K469" s="7">
        <v>0.457905083578799</v>
      </c>
    </row>
    <row r="470" spans="3:11">
      <c r="C470">
        <v>8.7844210448363178</v>
      </c>
      <c r="D470">
        <v>0.20242572835088291</v>
      </c>
      <c r="J470" s="7">
        <v>7.6188816148003973</v>
      </c>
      <c r="K470" s="7">
        <v>0.4634172582410962</v>
      </c>
    </row>
    <row r="471" spans="3:11">
      <c r="C471">
        <v>8.8098240931447709</v>
      </c>
      <c r="D471">
        <v>0.2015654033829776</v>
      </c>
      <c r="J471" s="7">
        <v>7.6827172807641384</v>
      </c>
      <c r="K471" s="7">
        <v>0.48213605114705327</v>
      </c>
    </row>
    <row r="472" spans="3:11">
      <c r="C472">
        <v>8.8837001974419785</v>
      </c>
      <c r="D472">
        <v>0.20328302268367171</v>
      </c>
      <c r="J472" s="7">
        <v>7.7284004596849787</v>
      </c>
      <c r="K472" s="7">
        <v>0.49365265795141433</v>
      </c>
    </row>
    <row r="473" spans="3:11">
      <c r="C473">
        <v>8.9431616859137346</v>
      </c>
      <c r="D473">
        <v>0.2018091997763197</v>
      </c>
      <c r="J473" s="7">
        <v>7.7478573966492412</v>
      </c>
      <c r="K473" s="7">
        <v>0.50958289503818921</v>
      </c>
    </row>
    <row r="474" spans="3:11">
      <c r="C474">
        <v>8.9938116515532958</v>
      </c>
      <c r="D474">
        <v>0.20158092489026772</v>
      </c>
      <c r="J474" s="7">
        <v>7.7754519061735676</v>
      </c>
      <c r="K474" s="7">
        <v>0.52441291317676364</v>
      </c>
    </row>
    <row r="475" spans="3:11">
      <c r="C475">
        <v>9.0532661879629153</v>
      </c>
      <c r="D475">
        <v>0.19934613496204645</v>
      </c>
      <c r="J475" s="7">
        <v>7.818740066443624</v>
      </c>
      <c r="K475" s="7">
        <v>0.52472528118114659</v>
      </c>
    </row>
    <row r="476" spans="3:11">
      <c r="C476">
        <v>9.1239529227773382</v>
      </c>
      <c r="D476">
        <v>0.20407071952509134</v>
      </c>
      <c r="J476" s="7">
        <v>7.7953145638253218</v>
      </c>
      <c r="K476" s="7">
        <v>0.54588207348135798</v>
      </c>
    </row>
    <row r="477" spans="3:11">
      <c r="C477">
        <v>9.1908795607402407</v>
      </c>
      <c r="D477">
        <v>0.20070711280472486</v>
      </c>
      <c r="J477" s="7">
        <v>7.8920156456996216</v>
      </c>
      <c r="K477" s="7">
        <v>0.53646652666435612</v>
      </c>
    </row>
    <row r="478" spans="3:11">
      <c r="C478">
        <v>9.2592627636315115</v>
      </c>
      <c r="D478">
        <v>0.1975549524264911</v>
      </c>
      <c r="J478" s="7">
        <v>7.9735999362942538</v>
      </c>
      <c r="K478" s="7">
        <v>0.55811794128766024</v>
      </c>
    </row>
    <row r="479" spans="3:11">
      <c r="C479">
        <v>9.3268634712866074</v>
      </c>
      <c r="D479">
        <v>0.19960186906447588</v>
      </c>
      <c r="J479" s="7">
        <v>8.0421000540844378</v>
      </c>
      <c r="K479" s="7">
        <v>0.55530738840396932</v>
      </c>
    </row>
    <row r="480" spans="3:11">
      <c r="C480">
        <v>9.3919379724502701</v>
      </c>
      <c r="D480">
        <v>0.1962951859895172</v>
      </c>
      <c r="J480" s="7">
        <v>8.0905655550542175</v>
      </c>
      <c r="K480" s="7">
        <v>0.5709392893854347</v>
      </c>
    </row>
    <row r="481" spans="3:11">
      <c r="C481">
        <v>9.3462473054715147</v>
      </c>
      <c r="D481">
        <v>0.2017209714419472</v>
      </c>
      <c r="J481" s="7">
        <v>8.1042909390859048</v>
      </c>
      <c r="K481" s="7">
        <v>0.60002804246719854</v>
      </c>
    </row>
    <row r="482" spans="3:11">
      <c r="C482">
        <v>9.3959644876870509</v>
      </c>
      <c r="D482">
        <v>0.20318236852539906</v>
      </c>
      <c r="J482" s="7">
        <v>8.1468176034891631</v>
      </c>
      <c r="K482" s="7">
        <v>0.60542570251458327</v>
      </c>
    </row>
    <row r="483" spans="3:11">
      <c r="C483">
        <v>6.6320640811286671</v>
      </c>
      <c r="D483">
        <v>0.53162242430414064</v>
      </c>
      <c r="J483" s="7">
        <v>6.6304484340507592</v>
      </c>
      <c r="K483" s="7">
        <v>0.40851521459106721</v>
      </c>
    </row>
    <row r="484" spans="3:11">
      <c r="C484">
        <v>6.7089166937838787</v>
      </c>
      <c r="D484">
        <v>0.53170464628146119</v>
      </c>
      <c r="J484" s="7">
        <v>6.5645768636900925</v>
      </c>
      <c r="K484" s="7">
        <v>0.41390400584001613</v>
      </c>
    </row>
    <row r="485" spans="3:11">
      <c r="C485">
        <v>6.7425133312000023</v>
      </c>
      <c r="D485">
        <v>0.52868420598176602</v>
      </c>
      <c r="J485" s="7">
        <v>6.5917938683627346</v>
      </c>
      <c r="K485" s="7">
        <v>0.39576275129388272</v>
      </c>
    </row>
    <row r="486" spans="3:11">
      <c r="C486">
        <v>6.7849887685236316</v>
      </c>
      <c r="D486">
        <v>0.5256806675780058</v>
      </c>
      <c r="J486" s="7">
        <v>6.614199479236933</v>
      </c>
      <c r="K486" s="7">
        <v>0.37762074361285658</v>
      </c>
    </row>
    <row r="487" spans="3:11">
      <c r="C487">
        <v>6.8275006214245861</v>
      </c>
      <c r="D487">
        <v>0.5252776564786158</v>
      </c>
      <c r="J487" s="7">
        <v>6.6272468524016572</v>
      </c>
      <c r="K487" s="7">
        <v>0.38001543621350459</v>
      </c>
    </row>
    <row r="488" spans="3:11">
      <c r="C488">
        <v>6.8157495140744855</v>
      </c>
      <c r="D488">
        <v>0.52587069394829866</v>
      </c>
      <c r="J488" s="7">
        <v>6.6290155313544066</v>
      </c>
      <c r="K488" s="7">
        <v>0.38240665247824668</v>
      </c>
    </row>
    <row r="489" spans="3:11">
      <c r="C489">
        <v>6.848958052818543</v>
      </c>
      <c r="D489">
        <v>0.52409155441640631</v>
      </c>
      <c r="J489" s="7">
        <v>6.6121068963980116</v>
      </c>
      <c r="K489" s="7">
        <v>0.38451417791080572</v>
      </c>
    </row>
    <row r="490" spans="3:11">
      <c r="C490">
        <v>6.8628133261894684</v>
      </c>
      <c r="D490">
        <v>0.52326572146815231</v>
      </c>
      <c r="J490" s="7">
        <v>6.5880043602008973</v>
      </c>
      <c r="K490" s="7">
        <v>0.38655531277495536</v>
      </c>
    </row>
    <row r="491" spans="3:11">
      <c r="C491">
        <v>6.9073504089598039</v>
      </c>
      <c r="D491">
        <v>0.52270081749806596</v>
      </c>
      <c r="J491" s="7">
        <v>6.4914254988246496</v>
      </c>
      <c r="K491" s="7">
        <v>0.36899570634768936</v>
      </c>
    </row>
    <row r="492" spans="3:11">
      <c r="C492">
        <v>6.9192425346813344</v>
      </c>
      <c r="D492">
        <v>0.52419512197868068</v>
      </c>
      <c r="J492" s="7">
        <v>6.4838772448757878</v>
      </c>
      <c r="K492" s="7">
        <v>0.37482634395133085</v>
      </c>
    </row>
    <row r="493" spans="3:11">
      <c r="C493">
        <v>6.9470272964991571</v>
      </c>
      <c r="D493">
        <v>0.5264969403909433</v>
      </c>
      <c r="J493" s="7">
        <v>6.4896695422771273</v>
      </c>
      <c r="K493" s="7">
        <v>0.38616888534379207</v>
      </c>
    </row>
    <row r="494" spans="3:11">
      <c r="C494">
        <v>6.9664762400030344</v>
      </c>
      <c r="D494">
        <v>0.52252362677395425</v>
      </c>
      <c r="J494" s="7">
        <v>6.5084992353083795</v>
      </c>
      <c r="K494" s="7">
        <v>0.36391972755960472</v>
      </c>
    </row>
    <row r="495" spans="3:11">
      <c r="C495">
        <v>6.9674834311264755</v>
      </c>
      <c r="D495">
        <v>0.51991377025243557</v>
      </c>
      <c r="J495" s="7">
        <v>6.5259867657378328</v>
      </c>
      <c r="K495" s="7">
        <v>0.35478594480455528</v>
      </c>
    </row>
    <row r="496" spans="3:11">
      <c r="C496">
        <v>6.9820559477885098</v>
      </c>
      <c r="D496">
        <v>0.51763549409944076</v>
      </c>
      <c r="J496" s="7">
        <v>6.5287030894671627</v>
      </c>
      <c r="K496" s="7">
        <v>0.3514556868255333</v>
      </c>
    </row>
    <row r="497" spans="3:11">
      <c r="C497">
        <v>6.9826991884003329</v>
      </c>
      <c r="D497">
        <v>0.51687705757487568</v>
      </c>
      <c r="J497" s="7">
        <v>6.53344203049362</v>
      </c>
      <c r="K497" s="7">
        <v>0.35207315315700155</v>
      </c>
    </row>
    <row r="498" spans="3:11">
      <c r="C498">
        <v>7.0053868265535906</v>
      </c>
      <c r="D498">
        <v>0.51974476356039945</v>
      </c>
      <c r="J498" s="7">
        <v>6.5245666382935132</v>
      </c>
      <c r="K498" s="7">
        <v>0.35249874001477099</v>
      </c>
    </row>
    <row r="499" spans="3:11">
      <c r="C499">
        <v>5.9728472742439997</v>
      </c>
      <c r="D499">
        <v>0.59095571370090905</v>
      </c>
      <c r="J499" s="7">
        <v>6.6351184887612114</v>
      </c>
      <c r="K499" s="7">
        <v>0.34669417315055906</v>
      </c>
    </row>
    <row r="500" spans="3:11">
      <c r="C500">
        <v>5.8805740416353576</v>
      </c>
      <c r="D500">
        <v>0.58834889136237278</v>
      </c>
      <c r="J500" s="7">
        <v>6.6252671656002295</v>
      </c>
      <c r="K500" s="7">
        <v>0.35127650129797106</v>
      </c>
    </row>
    <row r="501" spans="3:11">
      <c r="C501">
        <v>5.8574926941341303</v>
      </c>
      <c r="D501">
        <v>0.5884443833287144</v>
      </c>
      <c r="J501" s="7">
        <v>6.6482804700585598</v>
      </c>
      <c r="K501" s="7">
        <v>0.34882431453229473</v>
      </c>
    </row>
    <row r="502" spans="3:11">
      <c r="C502">
        <v>5.8965974721942187</v>
      </c>
      <c r="D502">
        <v>0.59020574930430436</v>
      </c>
      <c r="J502" s="7">
        <v>6.6829370823587295</v>
      </c>
      <c r="K502" s="7">
        <v>0.34974630668517215</v>
      </c>
    </row>
    <row r="503" spans="3:11">
      <c r="C503">
        <v>5.8762324976156357</v>
      </c>
      <c r="D503">
        <v>0.58775258724341028</v>
      </c>
      <c r="J503" s="7">
        <v>6.642561069806165</v>
      </c>
      <c r="K503" s="7">
        <v>0.35680572944428751</v>
      </c>
    </row>
    <row r="504" spans="3:11">
      <c r="C504">
        <v>5.8527158215040034</v>
      </c>
      <c r="D504">
        <v>0.58832496918202815</v>
      </c>
      <c r="J504" s="7">
        <v>6.5990977510652522</v>
      </c>
      <c r="K504" s="7">
        <v>0.358610375770473</v>
      </c>
    </row>
    <row r="505" spans="3:11">
      <c r="C505">
        <v>5.8530172168259123</v>
      </c>
      <c r="D505">
        <v>0.58805287346049617</v>
      </c>
      <c r="J505" s="7">
        <v>6.6735469508730594</v>
      </c>
      <c r="K505" s="7">
        <v>0.35321772032488641</v>
      </c>
    </row>
    <row r="506" spans="3:11">
      <c r="C506">
        <v>5.8721584105917053</v>
      </c>
      <c r="D506">
        <v>0.58521371390349664</v>
      </c>
      <c r="J506" s="7">
        <v>6.7184889376206129</v>
      </c>
      <c r="K506" s="7">
        <v>0.36391487787995724</v>
      </c>
    </row>
    <row r="507" spans="3:11">
      <c r="C507">
        <v>5.8322745733964823</v>
      </c>
      <c r="D507">
        <v>0.58782040973091354</v>
      </c>
      <c r="J507" s="7">
        <v>6.819557878644626</v>
      </c>
      <c r="K507" s="7">
        <v>0.3730485768530824</v>
      </c>
    </row>
    <row r="508" spans="3:11">
      <c r="C508">
        <v>5.8502427517922309</v>
      </c>
      <c r="D508">
        <v>0.59648463176270317</v>
      </c>
      <c r="J508" s="7">
        <v>7.0746789558963759</v>
      </c>
      <c r="K508" s="7">
        <v>0.37052784910089653</v>
      </c>
    </row>
    <row r="509" spans="3:11">
      <c r="C509">
        <v>5.8294832701796775</v>
      </c>
      <c r="D509">
        <v>0.59278993872331753</v>
      </c>
      <c r="J509" s="7">
        <v>7.2019398990359456</v>
      </c>
      <c r="K509" s="7">
        <v>0.36631529630290216</v>
      </c>
    </row>
    <row r="510" spans="3:11">
      <c r="C510">
        <v>5.8493756704686657</v>
      </c>
      <c r="D510">
        <v>0.59511305879408627</v>
      </c>
      <c r="J510" s="7">
        <v>7.1736952420964757</v>
      </c>
      <c r="K510" s="7">
        <v>0.34026915233140997</v>
      </c>
    </row>
    <row r="511" spans="3:11">
      <c r="C511">
        <v>5.8543720362569509</v>
      </c>
      <c r="D511">
        <v>0.59997847378296865</v>
      </c>
      <c r="J511" s="7">
        <v>7.1473643519698999</v>
      </c>
      <c r="K511" s="7">
        <v>0.34614340591191961</v>
      </c>
    </row>
    <row r="512" spans="3:11">
      <c r="C512">
        <v>5.8686889269231965</v>
      </c>
      <c r="D512">
        <v>0.59753064074413276</v>
      </c>
      <c r="J512" s="7">
        <v>7.1163545927560481</v>
      </c>
      <c r="K512" s="7">
        <v>0.32806326787046602</v>
      </c>
    </row>
    <row r="513" spans="3:11">
      <c r="C513">
        <v>5.875114195419969</v>
      </c>
      <c r="D513">
        <v>0.60403086242590354</v>
      </c>
      <c r="J513" s="7">
        <v>7.0737781546416416</v>
      </c>
      <c r="K513" s="7">
        <v>0.34119978716113697</v>
      </c>
    </row>
    <row r="514" spans="3:11">
      <c r="C514">
        <v>5.8709506657771504</v>
      </c>
      <c r="D514">
        <v>0.60676893136035437</v>
      </c>
      <c r="J514" s="7">
        <v>7.1205082255843912</v>
      </c>
      <c r="K514" s="7">
        <v>0.34260732814042616</v>
      </c>
    </row>
    <row r="515" spans="3:11">
      <c r="C515">
        <v>6.6793976337567535</v>
      </c>
      <c r="D515">
        <v>0.52070065817141697</v>
      </c>
      <c r="J515" s="7">
        <v>9.1203883807516437</v>
      </c>
      <c r="K515" s="7">
        <v>0.63823023982657368</v>
      </c>
    </row>
    <row r="516" spans="3:11">
      <c r="C516">
        <v>6.7056050717775184</v>
      </c>
      <c r="D516">
        <v>0.52147855570241286</v>
      </c>
      <c r="J516" s="7">
        <v>9.1766783861032302</v>
      </c>
      <c r="K516" s="7">
        <v>0.6505447617905239</v>
      </c>
    </row>
    <row r="517" spans="3:11">
      <c r="C517">
        <v>6.7357502492836403</v>
      </c>
      <c r="D517">
        <v>0.51448165416664049</v>
      </c>
      <c r="J517" s="7">
        <v>9.2264514466140159</v>
      </c>
      <c r="K517" s="7">
        <v>0.64423299193125583</v>
      </c>
    </row>
    <row r="518" spans="3:11">
      <c r="C518">
        <v>6.7619298266970684</v>
      </c>
      <c r="D518">
        <v>0.50677150181766206</v>
      </c>
      <c r="J518" s="7">
        <v>9.2449308954321268</v>
      </c>
      <c r="K518" s="7">
        <v>0.64243506827327723</v>
      </c>
    </row>
    <row r="519" spans="3:11">
      <c r="C519">
        <v>6.8533932073598658</v>
      </c>
      <c r="D519">
        <v>0.49964518614194503</v>
      </c>
      <c r="J519" s="7">
        <v>9.2246076905776384</v>
      </c>
      <c r="K519" s="7">
        <v>0.66497225128935344</v>
      </c>
    </row>
    <row r="520" spans="3:11">
      <c r="C520">
        <v>6.9178083542232516</v>
      </c>
      <c r="D520">
        <v>0.49413681252922753</v>
      </c>
      <c r="J520" s="7">
        <v>9.25628466782846</v>
      </c>
      <c r="K520" s="7">
        <v>0.67941051636274796</v>
      </c>
    </row>
    <row r="521" spans="3:11">
      <c r="C521">
        <v>6.9769067704125511</v>
      </c>
      <c r="D521">
        <v>0.49356523687040693</v>
      </c>
      <c r="J521" s="7">
        <v>9.2776884128081214</v>
      </c>
      <c r="K521" s="7">
        <v>0.69646296812823316</v>
      </c>
    </row>
    <row r="522" spans="3:11">
      <c r="C522">
        <v>7.0246734861016247</v>
      </c>
      <c r="D522">
        <v>0.4907886016695045</v>
      </c>
      <c r="J522" s="7">
        <v>9.2879317359802123</v>
      </c>
      <c r="K522" s="7">
        <v>0.72079580364221751</v>
      </c>
    </row>
    <row r="523" spans="3:11">
      <c r="C523">
        <v>7.0901532839777373</v>
      </c>
      <c r="D523">
        <v>0.48685543319904162</v>
      </c>
      <c r="J523" s="7">
        <v>9.3153527066319306</v>
      </c>
      <c r="K523" s="7">
        <v>0.70881435913753044</v>
      </c>
    </row>
    <row r="524" spans="3:11">
      <c r="C524">
        <v>7.172694992729129</v>
      </c>
      <c r="D524">
        <v>0.4793083093849641</v>
      </c>
      <c r="J524" s="7">
        <v>9.3632790686022176</v>
      </c>
      <c r="K524" s="7">
        <v>0.72654535799040199</v>
      </c>
    </row>
    <row r="525" spans="3:11">
      <c r="C525">
        <v>7.2811852030208195</v>
      </c>
      <c r="D525">
        <v>0.46917344408318101</v>
      </c>
      <c r="J525" s="7">
        <v>9.4068554540896123</v>
      </c>
      <c r="K525" s="7">
        <v>0.74553522900365543</v>
      </c>
    </row>
    <row r="526" spans="3:11">
      <c r="C526">
        <v>7.36732958960076</v>
      </c>
      <c r="D526">
        <v>0.46589441629763279</v>
      </c>
      <c r="J526" s="7">
        <v>9.4413700931259434</v>
      </c>
      <c r="K526" s="7">
        <v>0.74021521206075769</v>
      </c>
    </row>
    <row r="527" spans="3:11">
      <c r="C527">
        <v>7.4482396540120179</v>
      </c>
      <c r="D527">
        <v>0.460809835141965</v>
      </c>
      <c r="J527" s="7">
        <v>9.4761429729255333</v>
      </c>
      <c r="K527" s="7">
        <v>0.74842231262250136</v>
      </c>
    </row>
    <row r="528" spans="3:11">
      <c r="C528">
        <v>7.4965211629975483</v>
      </c>
      <c r="D528">
        <v>0.45879101597026928</v>
      </c>
      <c r="J528" s="7">
        <v>9.502297803097159</v>
      </c>
      <c r="K528" s="7">
        <v>0.75931312075518653</v>
      </c>
    </row>
    <row r="529" spans="3:11">
      <c r="C529">
        <v>7.4610274429416696</v>
      </c>
      <c r="D529">
        <v>0.45804426075901467</v>
      </c>
      <c r="J529" s="7">
        <v>9.4770680107590071</v>
      </c>
      <c r="K529" s="7">
        <v>0.76455903154081983</v>
      </c>
    </row>
    <row r="530" spans="3:11">
      <c r="C530">
        <v>7.5235245468274368</v>
      </c>
      <c r="D530">
        <v>0.46100145388545571</v>
      </c>
      <c r="J530" s="7">
        <v>9.5028121864614672</v>
      </c>
      <c r="K530" s="7">
        <v>0.76337733244224748</v>
      </c>
    </row>
    <row r="531" spans="3:11">
      <c r="C531">
        <v>7.402194196468062</v>
      </c>
      <c r="D531">
        <v>0.46118190867111758</v>
      </c>
      <c r="J531" s="7">
        <v>7.5224829460119604</v>
      </c>
      <c r="K531" s="7">
        <v>0.4167258852430461</v>
      </c>
    </row>
    <row r="532" spans="3:11">
      <c r="C532">
        <v>7.425639144692437</v>
      </c>
      <c r="D532">
        <v>0.45279626131047501</v>
      </c>
      <c r="J532" s="7">
        <v>7.6073117106750692</v>
      </c>
      <c r="K532" s="7">
        <v>0.41551544577333671</v>
      </c>
    </row>
    <row r="533" spans="3:11">
      <c r="C533">
        <v>7.4508076066035089</v>
      </c>
      <c r="D533">
        <v>0.45735391449583845</v>
      </c>
      <c r="J533" s="7">
        <v>7.6860034196274825</v>
      </c>
      <c r="K533" s="7">
        <v>0.42608480101848495</v>
      </c>
    </row>
    <row r="534" spans="3:11">
      <c r="C534">
        <v>7.4759627516348317</v>
      </c>
      <c r="D534">
        <v>0.45565296807999256</v>
      </c>
      <c r="J534" s="7">
        <v>7.7515153880513061</v>
      </c>
      <c r="K534" s="7">
        <v>0.43603529666287805</v>
      </c>
    </row>
    <row r="535" spans="3:11">
      <c r="C535">
        <v>7.4952600304162207</v>
      </c>
      <c r="D535">
        <v>0.45404456437189294</v>
      </c>
      <c r="J535" s="7">
        <v>7.8161073358609663</v>
      </c>
      <c r="K535" s="7">
        <v>0.44426329699369188</v>
      </c>
    </row>
    <row r="536" spans="3:11">
      <c r="C536">
        <v>7.5128240804559203</v>
      </c>
      <c r="D536">
        <v>0.45455449727034819</v>
      </c>
      <c r="J536" s="7">
        <v>7.8888856729488808</v>
      </c>
      <c r="K536" s="7">
        <v>0.45325730253431373</v>
      </c>
    </row>
    <row r="537" spans="3:11">
      <c r="C537">
        <v>7.5334917798077674</v>
      </c>
      <c r="D537">
        <v>0.45550800620387216</v>
      </c>
      <c r="J537" s="7">
        <v>7.9613568345893491</v>
      </c>
      <c r="K537" s="7">
        <v>0.43704788589311833</v>
      </c>
    </row>
    <row r="538" spans="3:11">
      <c r="C538">
        <v>7.5494367900993797</v>
      </c>
      <c r="D538">
        <v>0.45607958483172523</v>
      </c>
      <c r="J538" s="7">
        <v>8.0417515457626969</v>
      </c>
      <c r="K538" s="7">
        <v>0.44267820746596798</v>
      </c>
    </row>
    <row r="539" spans="3:11">
      <c r="C539">
        <v>7.5656925989800827</v>
      </c>
      <c r="D539">
        <v>0.45139259398360521</v>
      </c>
      <c r="J539" s="7">
        <v>8.1308331162056859</v>
      </c>
      <c r="K539" s="7">
        <v>0.44385904243601454</v>
      </c>
    </row>
    <row r="540" spans="3:11">
      <c r="C540">
        <v>7.5788690853830616</v>
      </c>
      <c r="D540">
        <v>0.4498110812526841</v>
      </c>
      <c r="J540" s="7">
        <v>8.2211126457951078</v>
      </c>
      <c r="K540" s="7">
        <v>0.45134497524774914</v>
      </c>
    </row>
    <row r="541" spans="3:11">
      <c r="C541">
        <v>7.5784951304351544</v>
      </c>
      <c r="D541">
        <v>0.4539787713540912</v>
      </c>
      <c r="J541" s="7">
        <v>8.3222904681929446</v>
      </c>
      <c r="K541" s="7">
        <v>0.44921627266854214</v>
      </c>
    </row>
    <row r="542" spans="3:11">
      <c r="C542">
        <v>7.5872172406122758</v>
      </c>
      <c r="D542">
        <v>0.45411897452101108</v>
      </c>
      <c r="J542" s="7">
        <v>8.4362659595768541</v>
      </c>
      <c r="K542" s="7">
        <v>0.45062479165381908</v>
      </c>
    </row>
    <row r="543" spans="3:11">
      <c r="C543">
        <v>7.5987404346902796</v>
      </c>
      <c r="D543">
        <v>0.4483927442027289</v>
      </c>
      <c r="J543" s="7">
        <v>8.5638243521467494</v>
      </c>
      <c r="K543" s="7">
        <v>0.45424737724415376</v>
      </c>
    </row>
    <row r="544" spans="3:11">
      <c r="C544">
        <v>7.6046267294483458</v>
      </c>
      <c r="D544">
        <v>0.44705293584259703</v>
      </c>
      <c r="J544" s="7">
        <v>8.6503676713562001</v>
      </c>
      <c r="K544" s="7">
        <v>0.47064916210634744</v>
      </c>
    </row>
    <row r="545" spans="3:11">
      <c r="C545">
        <v>7.6019855416616311</v>
      </c>
      <c r="D545">
        <v>0.45099752648642544</v>
      </c>
      <c r="J545" s="7">
        <v>8.7323383418689549</v>
      </c>
      <c r="K545" s="7">
        <v>0.47507979808162942</v>
      </c>
    </row>
    <row r="546" spans="3:11">
      <c r="C546">
        <v>7.6162105201677051</v>
      </c>
      <c r="D546">
        <v>0.45438980701432968</v>
      </c>
      <c r="J546" s="7">
        <v>8.8152041870887583</v>
      </c>
      <c r="K546" s="7">
        <v>0.46285838971334869</v>
      </c>
    </row>
    <row r="547" spans="3:11">
      <c r="C547">
        <v>10.232000907882558</v>
      </c>
      <c r="D547">
        <v>0.25017897789358617</v>
      </c>
      <c r="J547" s="7">
        <v>8.8246565494424694</v>
      </c>
      <c r="K547" s="7">
        <v>0.48921738616486643</v>
      </c>
    </row>
    <row r="548" spans="3:11">
      <c r="C548">
        <v>10.237287631329021</v>
      </c>
      <c r="D548">
        <v>0.24961938278366658</v>
      </c>
      <c r="J548" s="7">
        <v>8.8270605591611435</v>
      </c>
      <c r="K548" s="7">
        <v>0.49145993077379474</v>
      </c>
    </row>
    <row r="549" spans="3:11">
      <c r="C549">
        <v>10.268108108713536</v>
      </c>
      <c r="D549">
        <v>0.24945094974612733</v>
      </c>
      <c r="J549" s="7">
        <v>8.8430798530779899</v>
      </c>
      <c r="K549" s="7">
        <v>0.48698584943373618</v>
      </c>
    </row>
    <row r="550" spans="3:11">
      <c r="C550">
        <v>10.299609097196655</v>
      </c>
      <c r="D550">
        <v>0.24892106516618828</v>
      </c>
      <c r="J550" s="7">
        <v>8.8313235580789051</v>
      </c>
      <c r="K550" s="7">
        <v>0.48419937093622251</v>
      </c>
    </row>
    <row r="551" spans="3:11">
      <c r="C551">
        <v>10.345177195407935</v>
      </c>
      <c r="D551">
        <v>0.24830588579526877</v>
      </c>
      <c r="J551" s="7">
        <v>8.771250704677561</v>
      </c>
      <c r="K551" s="7">
        <v>0.48225606092721779</v>
      </c>
    </row>
    <row r="552" spans="3:11">
      <c r="C552">
        <v>10.387356706095016</v>
      </c>
      <c r="D552">
        <v>0.24841319078127364</v>
      </c>
      <c r="J552" s="7">
        <v>8.7974598936453745</v>
      </c>
      <c r="K552" s="7">
        <v>0.47114822724512728</v>
      </c>
    </row>
    <row r="553" spans="3:11">
      <c r="C553">
        <v>10.394942271634378</v>
      </c>
      <c r="D553">
        <v>0.25039750668843691</v>
      </c>
      <c r="J553" s="7">
        <v>8.7976761915777502</v>
      </c>
      <c r="K553" s="7">
        <v>0.4841006807108662</v>
      </c>
    </row>
    <row r="554" spans="3:11">
      <c r="C554">
        <v>10.414796768858489</v>
      </c>
      <c r="D554">
        <v>0.25125501915924048</v>
      </c>
      <c r="J554" s="7">
        <v>8.8063147802623565</v>
      </c>
      <c r="K554" s="7">
        <v>0.49148146303905627</v>
      </c>
    </row>
    <row r="555" spans="3:11">
      <c r="C555">
        <v>10.4234704503199</v>
      </c>
      <c r="D555">
        <v>0.24870256919635866</v>
      </c>
      <c r="J555" s="7">
        <v>8.8289637591457453</v>
      </c>
      <c r="K555" s="7">
        <v>0.48498949008757825</v>
      </c>
    </row>
    <row r="556" spans="3:11">
      <c r="C556">
        <v>10.444173055606623</v>
      </c>
      <c r="D556">
        <v>0.24707556483087192</v>
      </c>
      <c r="J556" s="7">
        <v>8.8653828311821012</v>
      </c>
      <c r="K556" s="7">
        <v>0.4963892639050746</v>
      </c>
    </row>
    <row r="557" spans="3:11">
      <c r="C557">
        <v>10.464057825646275</v>
      </c>
      <c r="D557">
        <v>0.24698729123593433</v>
      </c>
      <c r="J557" s="7">
        <v>8.8963156150074738</v>
      </c>
      <c r="K557" s="7">
        <v>0.51121659361224114</v>
      </c>
    </row>
    <row r="558" spans="3:11">
      <c r="C558">
        <v>10.481521472308346</v>
      </c>
      <c r="D558">
        <v>0.24575538562383423</v>
      </c>
      <c r="J558" s="7">
        <v>8.9457760763083094</v>
      </c>
      <c r="K558" s="7">
        <v>0.53548113968009614</v>
      </c>
    </row>
    <row r="559" spans="3:11">
      <c r="C559">
        <v>10.493317376587129</v>
      </c>
      <c r="D559">
        <v>0.25091116978232364</v>
      </c>
      <c r="J559" s="7">
        <v>8.9976794719564204</v>
      </c>
      <c r="K559" s="7">
        <v>0.53556070889490603</v>
      </c>
    </row>
    <row r="560" spans="3:11">
      <c r="C560">
        <v>10.488366377585471</v>
      </c>
      <c r="D560">
        <v>0.25221066540983433</v>
      </c>
      <c r="J560" s="7">
        <v>9.0100141880913291</v>
      </c>
      <c r="K560" s="7">
        <v>0.5538464573169517</v>
      </c>
    </row>
    <row r="561" spans="3:11">
      <c r="C561">
        <v>10.450656427332738</v>
      </c>
      <c r="D561">
        <v>0.25562937175730199</v>
      </c>
      <c r="J561" s="7">
        <v>9.0039989903547468</v>
      </c>
      <c r="K561" s="7">
        <v>0.55733579192118632</v>
      </c>
    </row>
    <row r="562" spans="3:11">
      <c r="C562">
        <v>10.469318385573489</v>
      </c>
      <c r="D562">
        <v>0.25917099476962019</v>
      </c>
      <c r="J562" s="7">
        <v>9.0190924526505327</v>
      </c>
      <c r="K562" s="7">
        <v>0.56955278093114503</v>
      </c>
    </row>
    <row r="563" spans="3:11">
      <c r="C563">
        <v>7.5162376868773908</v>
      </c>
      <c r="D563">
        <v>0.3357805195925947</v>
      </c>
      <c r="J563" s="7">
        <v>7.0294079121712851</v>
      </c>
      <c r="K563" s="7">
        <v>0.32675360614001192</v>
      </c>
    </row>
    <row r="564" spans="3:11">
      <c r="C564">
        <v>7.5343150579882661</v>
      </c>
      <c r="D564">
        <v>0.31804457410259279</v>
      </c>
      <c r="J564" s="7">
        <v>6.9952930744503465</v>
      </c>
      <c r="K564" s="7">
        <v>0.32955995920289066</v>
      </c>
    </row>
    <row r="565" spans="3:11">
      <c r="C565">
        <v>7.566767616083939</v>
      </c>
      <c r="D565">
        <v>0.33364548207176764</v>
      </c>
      <c r="J565" s="7">
        <v>7.0136914745617087</v>
      </c>
      <c r="K565" s="7">
        <v>0.32124065645628364</v>
      </c>
    </row>
    <row r="566" spans="3:11">
      <c r="C566">
        <v>7.6188816148003973</v>
      </c>
      <c r="D566">
        <v>0.32734199657056023</v>
      </c>
      <c r="J566" s="7">
        <v>7.0053225267472339</v>
      </c>
      <c r="K566" s="7">
        <v>0.31292135370967655</v>
      </c>
    </row>
    <row r="567" spans="3:11">
      <c r="C567">
        <v>7.6827172807641384</v>
      </c>
      <c r="D567">
        <v>0.330133253133366</v>
      </c>
      <c r="J567" s="7">
        <v>7.0032669837817823</v>
      </c>
      <c r="K567" s="7">
        <v>0.30879327665300682</v>
      </c>
    </row>
    <row r="568" spans="3:11">
      <c r="C568">
        <v>7.7284004596849787</v>
      </c>
      <c r="D568">
        <v>0.3238785428961321</v>
      </c>
      <c r="J568" s="7">
        <v>6.9962319273790303</v>
      </c>
      <c r="K568" s="7">
        <v>0.30455071286936664</v>
      </c>
    </row>
    <row r="569" spans="3:11">
      <c r="C569">
        <v>7.7478573966492412</v>
      </c>
      <c r="D569">
        <v>0.3243465647814841</v>
      </c>
      <c r="J569" s="7">
        <v>7.0078678245464312</v>
      </c>
      <c r="K569" s="7">
        <v>0.32429830259924242</v>
      </c>
    </row>
    <row r="570" spans="3:11">
      <c r="C570">
        <v>7.7754519061735676</v>
      </c>
      <c r="D570">
        <v>0.32519069225479719</v>
      </c>
      <c r="J570" s="7">
        <v>7.0274101776676288</v>
      </c>
      <c r="K570" s="7">
        <v>0.34404589232911836</v>
      </c>
    </row>
    <row r="571" spans="3:11">
      <c r="C571">
        <v>7.818740066443624</v>
      </c>
      <c r="D571">
        <v>0.32919136105280539</v>
      </c>
      <c r="J571" s="7">
        <v>7.0307411199396759</v>
      </c>
      <c r="K571" s="7">
        <v>0.33794835395494938</v>
      </c>
    </row>
    <row r="572" spans="3:11">
      <c r="C572">
        <v>7.7953145638253218</v>
      </c>
      <c r="D572">
        <v>0.32545796749217532</v>
      </c>
      <c r="J572" s="7">
        <v>7.0072248880135044</v>
      </c>
      <c r="K572" s="7">
        <v>0.35266490666484285</v>
      </c>
    </row>
    <row r="573" spans="3:11">
      <c r="C573">
        <v>7.8920156456996216</v>
      </c>
      <c r="D573">
        <v>0.32180496931040709</v>
      </c>
      <c r="J573" s="7">
        <v>7.0275395924580897</v>
      </c>
      <c r="K573" s="7">
        <v>0.35180743409276327</v>
      </c>
    </row>
    <row r="574" spans="3:11">
      <c r="C574">
        <v>7.9735999362942538</v>
      </c>
      <c r="D574">
        <v>0.32156952463537997</v>
      </c>
      <c r="J574" s="7">
        <v>7.0182768159456463</v>
      </c>
      <c r="K574" s="7">
        <v>0.37013677494723896</v>
      </c>
    </row>
    <row r="575" spans="3:11">
      <c r="C575">
        <v>8.0421000540844378</v>
      </c>
      <c r="D575">
        <v>0.32172117079775137</v>
      </c>
      <c r="J575" s="7">
        <v>6.999334786192394</v>
      </c>
      <c r="K575" s="7">
        <v>0.35532173124030225</v>
      </c>
    </row>
    <row r="576" spans="3:11">
      <c r="C576">
        <v>8.0905655550542175</v>
      </c>
      <c r="D576">
        <v>0.31874948214860915</v>
      </c>
      <c r="J576" s="7">
        <v>6.9851969160136518</v>
      </c>
      <c r="K576" s="7">
        <v>0.36148982761747089</v>
      </c>
    </row>
    <row r="577" spans="3:11">
      <c r="C577">
        <v>8.1042909390859048</v>
      </c>
      <c r="D577">
        <v>0.31928973199094068</v>
      </c>
      <c r="J577" s="7">
        <v>6.9792984664797775</v>
      </c>
      <c r="K577" s="7">
        <v>0.36611781316637837</v>
      </c>
    </row>
    <row r="578" spans="3:11">
      <c r="C578">
        <v>8.1468176034891631</v>
      </c>
      <c r="D578">
        <v>0.32313830920031678</v>
      </c>
      <c r="J578" s="7">
        <v>6.9781900209299978</v>
      </c>
      <c r="K578" s="7">
        <v>0.37606404893433126</v>
      </c>
    </row>
    <row r="579" spans="3:11">
      <c r="C579">
        <v>6.6304484340507592</v>
      </c>
      <c r="D579">
        <v>0.58918818293086495</v>
      </c>
      <c r="J579" s="7">
        <v>5.3665847035982228</v>
      </c>
      <c r="K579" s="7">
        <v>0.23398408600829074</v>
      </c>
    </row>
    <row r="580" spans="3:11">
      <c r="C580">
        <v>6.5645768636900925</v>
      </c>
      <c r="D580">
        <v>0.58440909267370023</v>
      </c>
      <c r="J580" s="7">
        <v>5.3970439110829318</v>
      </c>
      <c r="K580" s="7">
        <v>0.23572762543112002</v>
      </c>
    </row>
    <row r="581" spans="3:11">
      <c r="C581">
        <v>6.5917938683627346</v>
      </c>
      <c r="D581">
        <v>0.57831847286422877</v>
      </c>
      <c r="J581" s="7">
        <v>5.4275031185676399</v>
      </c>
      <c r="K581" s="7">
        <v>0.22760156361306905</v>
      </c>
    </row>
    <row r="582" spans="3:11">
      <c r="C582">
        <v>6.614199479236933</v>
      </c>
      <c r="D582">
        <v>0.58223265869680996</v>
      </c>
      <c r="J582" s="7">
        <v>5.4579623260523489</v>
      </c>
      <c r="K582" s="7">
        <v>0.23049261311709557</v>
      </c>
    </row>
    <row r="583" spans="3:11">
      <c r="C583">
        <v>6.6272468524016572</v>
      </c>
      <c r="D583">
        <v>0.58625186847539623</v>
      </c>
      <c r="J583" s="7">
        <v>5.488421533537057</v>
      </c>
      <c r="K583" s="7">
        <v>0.21198910724580319</v>
      </c>
    </row>
    <row r="584" spans="3:11">
      <c r="C584">
        <v>6.6290155313544066</v>
      </c>
      <c r="D584">
        <v>0.58556969443006979</v>
      </c>
      <c r="J584" s="7">
        <v>5.518880741021766</v>
      </c>
      <c r="K584" s="7">
        <v>0.22129023857570282</v>
      </c>
    </row>
    <row r="585" spans="3:11">
      <c r="C585">
        <v>6.6121068963980116</v>
      </c>
      <c r="D585">
        <v>0.5859297242851158</v>
      </c>
      <c r="J585" s="7">
        <v>5.5493399485064749</v>
      </c>
      <c r="K585" s="7">
        <v>0.23324552944993307</v>
      </c>
    </row>
    <row r="586" spans="3:11">
      <c r="C586">
        <v>6.5880043602008973</v>
      </c>
      <c r="D586">
        <v>0.58622584561536517</v>
      </c>
      <c r="J586" s="7">
        <v>5.579799155991183</v>
      </c>
      <c r="K586" s="7">
        <v>0.24824377730564903</v>
      </c>
    </row>
    <row r="587" spans="3:11">
      <c r="C587">
        <v>6.4914254988246496</v>
      </c>
      <c r="D587">
        <v>0.58973591383413093</v>
      </c>
      <c r="J587" s="7">
        <v>5.610258363475892</v>
      </c>
      <c r="K587" s="7">
        <v>0.25521690615304771</v>
      </c>
    </row>
    <row r="588" spans="3:11">
      <c r="C588">
        <v>6.4838772448757878</v>
      </c>
      <c r="D588">
        <v>0.58797509074222576</v>
      </c>
      <c r="J588" s="7">
        <v>5.640717570960601</v>
      </c>
      <c r="K588" s="7">
        <v>0.26152836312916838</v>
      </c>
    </row>
    <row r="589" spans="3:11">
      <c r="C589">
        <v>6.4896695422771273</v>
      </c>
      <c r="D589">
        <v>0.58871989158212956</v>
      </c>
      <c r="J589" s="7">
        <v>5.6711767784453091</v>
      </c>
      <c r="K589" s="7">
        <v>0.26805458914526265</v>
      </c>
    </row>
    <row r="590" spans="3:11">
      <c r="C590">
        <v>6.5084992353083795</v>
      </c>
      <c r="D590">
        <v>0.59258250705245363</v>
      </c>
      <c r="J590" s="7">
        <v>5.7016359859300181</v>
      </c>
      <c r="K590" s="7">
        <v>0.27613496486016204</v>
      </c>
    </row>
    <row r="591" spans="3:11">
      <c r="C591">
        <v>6.5259867657378328</v>
      </c>
      <c r="D591">
        <v>0.59097738241600661</v>
      </c>
      <c r="J591" s="7">
        <v>5.7320951934147262</v>
      </c>
      <c r="K591" s="7">
        <v>0.28978027235948439</v>
      </c>
    </row>
    <row r="592" spans="3:11">
      <c r="C592">
        <v>6.5287030894671627</v>
      </c>
      <c r="D592">
        <v>0.59010036143315137</v>
      </c>
      <c r="J592" s="7">
        <v>5.7625544008994352</v>
      </c>
      <c r="K592" s="7">
        <v>0.30299103662612947</v>
      </c>
    </row>
    <row r="593" spans="3:11">
      <c r="C593">
        <v>6.53344203049362</v>
      </c>
      <c r="D593">
        <v>0.59705518612159325</v>
      </c>
      <c r="J593" s="7">
        <v>5.7930136083841441</v>
      </c>
      <c r="K593" s="7">
        <v>0.3088494701660815</v>
      </c>
    </row>
    <row r="594" spans="3:11">
      <c r="C594">
        <v>6.5245666382935132</v>
      </c>
      <c r="D594">
        <v>0.60077736061060605</v>
      </c>
      <c r="J594" s="7">
        <v>5.822915353554011</v>
      </c>
      <c r="K594" s="7">
        <v>0.30198242197061353</v>
      </c>
    </row>
    <row r="595" spans="3:11">
      <c r="C595">
        <v>6.6351184887612114</v>
      </c>
      <c r="D595">
        <v>0.57521155914464972</v>
      </c>
      <c r="J595" s="7">
        <v>7.4484543385340123</v>
      </c>
      <c r="K595" s="7">
        <v>0.43925703141563893</v>
      </c>
    </row>
    <row r="596" spans="3:11">
      <c r="C596">
        <v>6.6252671656002295</v>
      </c>
      <c r="D596">
        <v>0.57393901823601157</v>
      </c>
      <c r="J596" s="7">
        <v>7.4915398380130069</v>
      </c>
      <c r="K596" s="7">
        <v>0.42290595148546317</v>
      </c>
    </row>
    <row r="597" spans="3:11">
      <c r="C597">
        <v>6.6482804700585598</v>
      </c>
      <c r="D597">
        <v>0.57046815569698717</v>
      </c>
      <c r="J597" s="7">
        <v>7.5168758285535935</v>
      </c>
      <c r="K597" s="7">
        <v>0.42670002795564776</v>
      </c>
    </row>
    <row r="598" spans="3:11">
      <c r="C598">
        <v>6.6829370823587295</v>
      </c>
      <c r="D598">
        <v>0.57254934408611324</v>
      </c>
      <c r="J598" s="7">
        <v>7.5344234517069708</v>
      </c>
      <c r="K598" s="7">
        <v>0.42014832774377947</v>
      </c>
    </row>
    <row r="599" spans="3:11">
      <c r="C599">
        <v>6.642561069806165</v>
      </c>
      <c r="D599">
        <v>0.57339790785318634</v>
      </c>
      <c r="J599" s="7">
        <v>7.5230421324203602</v>
      </c>
      <c r="K599" s="7">
        <v>0.40987899796532928</v>
      </c>
    </row>
    <row r="600" spans="3:11">
      <c r="C600">
        <v>6.5990977510652522</v>
      </c>
      <c r="D600">
        <v>0.57248419960277985</v>
      </c>
      <c r="J600" s="7">
        <v>7.4601246012121312</v>
      </c>
      <c r="K600" s="7">
        <v>0.38891489242937577</v>
      </c>
    </row>
    <row r="601" spans="3:11">
      <c r="C601">
        <v>6.6735469508730594</v>
      </c>
      <c r="D601">
        <v>0.57467399279775122</v>
      </c>
      <c r="J601" s="7">
        <v>7.4366590885886499</v>
      </c>
      <c r="K601" s="7">
        <v>0.40047304649149917</v>
      </c>
    </row>
    <row r="602" spans="3:11">
      <c r="C602">
        <v>6.7184889376206129</v>
      </c>
      <c r="D602">
        <v>0.56941772306345417</v>
      </c>
      <c r="J602" s="7">
        <v>7.4006145596021051</v>
      </c>
      <c r="K602" s="7">
        <v>0.39848095219358065</v>
      </c>
    </row>
    <row r="603" spans="3:11">
      <c r="C603">
        <v>6.819557878644626</v>
      </c>
      <c r="D603">
        <v>0.57142333679236856</v>
      </c>
      <c r="J603" s="7">
        <v>7.3642141244281767</v>
      </c>
      <c r="K603" s="7">
        <v>0.39015637157184868</v>
      </c>
    </row>
    <row r="604" spans="3:11">
      <c r="C604">
        <v>7.0746789558963759</v>
      </c>
      <c r="D604">
        <v>0.56975677954699433</v>
      </c>
      <c r="J604" s="7">
        <v>7.3612876493193085</v>
      </c>
      <c r="K604" s="7">
        <v>0.38152584607564544</v>
      </c>
    </row>
    <row r="605" spans="3:11">
      <c r="C605">
        <v>7.2019398990359456</v>
      </c>
      <c r="D605">
        <v>0.57093007709044141</v>
      </c>
      <c r="J605" s="7">
        <v>7.352477012752809</v>
      </c>
      <c r="K605" s="7">
        <v>0.36927124186163279</v>
      </c>
    </row>
    <row r="606" spans="3:11">
      <c r="C606">
        <v>7.1736952420964757</v>
      </c>
      <c r="D606">
        <v>0.56971728440475544</v>
      </c>
      <c r="J606" s="7">
        <v>7.3372697303661312</v>
      </c>
      <c r="K606" s="7">
        <v>0.3841697348930096</v>
      </c>
    </row>
    <row r="607" spans="3:11">
      <c r="C607">
        <v>7.1473643519698999</v>
      </c>
      <c r="D607">
        <v>0.56688399844122395</v>
      </c>
      <c r="J607" s="7">
        <v>7.3316858287173323</v>
      </c>
      <c r="K607" s="7">
        <v>0.39071661390485635</v>
      </c>
    </row>
    <row r="608" spans="3:11">
      <c r="C608">
        <v>7.1163545927560481</v>
      </c>
      <c r="D608">
        <v>0.56437985632335697</v>
      </c>
      <c r="J608" s="7">
        <v>7.3305666618410639</v>
      </c>
      <c r="K608" s="7">
        <v>0.39466369898121756</v>
      </c>
    </row>
    <row r="609" spans="3:11">
      <c r="C609">
        <v>7.0737781546416416</v>
      </c>
      <c r="D609">
        <v>0.56620666729777636</v>
      </c>
      <c r="J609" s="7">
        <v>7.3426632107989311</v>
      </c>
      <c r="K609" s="7">
        <v>0.42475679686641576</v>
      </c>
    </row>
    <row r="610" spans="3:11">
      <c r="C610">
        <v>7.1205082255843912</v>
      </c>
      <c r="D610">
        <v>0.56791609688219424</v>
      </c>
      <c r="J610" s="7">
        <v>7.3275089544520755</v>
      </c>
      <c r="K610" s="7">
        <v>0.42068910222279315</v>
      </c>
    </row>
    <row r="611" spans="3:11">
      <c r="C611">
        <v>9.1203883807516437</v>
      </c>
      <c r="D611">
        <v>0.23801151404101298</v>
      </c>
      <c r="J611" s="7">
        <v>9.2026177100961828</v>
      </c>
      <c r="K611" s="7">
        <v>0.44654015661768948</v>
      </c>
    </row>
    <row r="612" spans="3:11">
      <c r="C612">
        <v>9.1766783861032302</v>
      </c>
      <c r="D612">
        <v>0.23749268195507681</v>
      </c>
      <c r="J612" s="7">
        <v>9.2983361007603946</v>
      </c>
      <c r="K612" s="7">
        <v>0.45330117402031123</v>
      </c>
    </row>
    <row r="613" spans="3:11">
      <c r="C613">
        <v>9.2264514466140159</v>
      </c>
      <c r="D613">
        <v>0.23333527768526152</v>
      </c>
      <c r="J613" s="7">
        <v>9.3445130327887753</v>
      </c>
      <c r="K613" s="7">
        <v>0.46119459818101161</v>
      </c>
    </row>
    <row r="614" spans="3:11">
      <c r="C614">
        <v>9.2449308954321268</v>
      </c>
      <c r="D614">
        <v>0.23261159303108278</v>
      </c>
      <c r="J614" s="7">
        <v>9.3797390007577217</v>
      </c>
      <c r="K614" s="7">
        <v>0.46814282274911329</v>
      </c>
    </row>
    <row r="615" spans="3:11">
      <c r="C615">
        <v>9.2246076905776384</v>
      </c>
      <c r="D615">
        <v>0.23826595952213228</v>
      </c>
      <c r="J615" s="7">
        <v>9.3575491351195961</v>
      </c>
      <c r="K615" s="7">
        <v>0.49638728732017928</v>
      </c>
    </row>
    <row r="616" spans="3:11">
      <c r="C616">
        <v>9.25628466782846</v>
      </c>
      <c r="D616">
        <v>0.23474430299667134</v>
      </c>
      <c r="J616" s="7">
        <v>9.4228765720169996</v>
      </c>
      <c r="K616" s="7">
        <v>0.52634293876121363</v>
      </c>
    </row>
    <row r="617" spans="3:11">
      <c r="C617">
        <v>9.2776884128081214</v>
      </c>
      <c r="D617">
        <v>0.22800341776532695</v>
      </c>
      <c r="J617" s="7">
        <v>9.4556259557210112</v>
      </c>
      <c r="K617" s="7">
        <v>0.54115472358764427</v>
      </c>
    </row>
    <row r="618" spans="3:11">
      <c r="C618">
        <v>9.2879317359802123</v>
      </c>
      <c r="D618">
        <v>0.22805977352696219</v>
      </c>
      <c r="J618" s="7">
        <v>9.5032560730772335</v>
      </c>
      <c r="K618" s="7">
        <v>0.55320064921825407</v>
      </c>
    </row>
    <row r="619" spans="3:11">
      <c r="C619">
        <v>9.3153527066319306</v>
      </c>
      <c r="D619">
        <v>0.22664420686878931</v>
      </c>
      <c r="J619" s="7">
        <v>9.5555739848449317</v>
      </c>
      <c r="K619" s="7">
        <v>0.56934280648952451</v>
      </c>
    </row>
    <row r="620" spans="3:11">
      <c r="C620">
        <v>9.3632790686022176</v>
      </c>
      <c r="D620">
        <v>0.22263433742523883</v>
      </c>
      <c r="J620" s="7">
        <v>9.5962541600705311</v>
      </c>
      <c r="K620" s="7">
        <v>0.58474391139504278</v>
      </c>
    </row>
    <row r="621" spans="3:11">
      <c r="C621">
        <v>9.4068554540896123</v>
      </c>
      <c r="D621">
        <v>0.22214595612353535</v>
      </c>
      <c r="J621" s="7">
        <v>9.6374861012461128</v>
      </c>
      <c r="K621" s="7">
        <v>0.58908302587526706</v>
      </c>
    </row>
    <row r="622" spans="3:11">
      <c r="C622">
        <v>9.4413700931259434</v>
      </c>
      <c r="D622">
        <v>0.23066688765116664</v>
      </c>
      <c r="J622" s="7">
        <v>9.6861096593429696</v>
      </c>
      <c r="K622" s="7">
        <v>0.60345390283414713</v>
      </c>
    </row>
    <row r="623" spans="3:11">
      <c r="C623">
        <v>9.4761429729255333</v>
      </c>
      <c r="D623">
        <v>0.23211061463544191</v>
      </c>
      <c r="J623" s="7">
        <v>9.7363717233720575</v>
      </c>
      <c r="K623" s="7">
        <v>0.60924456341289412</v>
      </c>
    </row>
    <row r="624" spans="3:11">
      <c r="C624">
        <v>9.502297803097159</v>
      </c>
      <c r="D624">
        <v>0.24377199998361654</v>
      </c>
      <c r="J624" s="7">
        <v>9.7605392082833742</v>
      </c>
      <c r="K624" s="7">
        <v>0.61570453172307404</v>
      </c>
    </row>
    <row r="625" spans="3:11">
      <c r="C625">
        <v>9.4770680107590071</v>
      </c>
      <c r="D625">
        <v>0.24721666170938716</v>
      </c>
      <c r="J625" s="7">
        <v>9.7012401621715991</v>
      </c>
      <c r="K625" s="7">
        <v>0.62182109096549942</v>
      </c>
    </row>
    <row r="626" spans="3:11">
      <c r="C626">
        <v>9.5028121864614672</v>
      </c>
      <c r="D626">
        <v>0.2508360174741468</v>
      </c>
      <c r="J626" s="7">
        <v>9.7384301016912875</v>
      </c>
      <c r="K626" s="7">
        <v>0.63890294739755782</v>
      </c>
    </row>
    <row r="627" spans="3:11">
      <c r="C627">
        <v>7.5224829460119604</v>
      </c>
      <c r="D627">
        <v>0.29499346411208527</v>
      </c>
      <c r="J627" s="7">
        <v>8.7534522597055542</v>
      </c>
      <c r="K627" s="7">
        <v>0.31393692884020402</v>
      </c>
    </row>
    <row r="628" spans="3:11">
      <c r="C628">
        <v>7.6073117106750692</v>
      </c>
      <c r="D628">
        <v>0.29178262005132649</v>
      </c>
      <c r="J628" s="7">
        <v>8.7839114671902632</v>
      </c>
      <c r="K628" s="7">
        <v>0.31321344037575638</v>
      </c>
    </row>
    <row r="629" spans="3:11">
      <c r="C629">
        <v>7.6860034196274825</v>
      </c>
      <c r="D629">
        <v>0.28896349477960048</v>
      </c>
      <c r="J629" s="7">
        <v>8.8143706746749722</v>
      </c>
      <c r="K629" s="7">
        <v>0.3163134002161101</v>
      </c>
    </row>
    <row r="630" spans="3:11">
      <c r="C630">
        <v>7.7515153880513061</v>
      </c>
      <c r="D630">
        <v>0.28691460281656211</v>
      </c>
      <c r="J630" s="7">
        <v>8.8448298821596794</v>
      </c>
      <c r="K630" s="7">
        <v>0.3217894259768882</v>
      </c>
    </row>
    <row r="631" spans="3:11">
      <c r="C631">
        <v>7.8161073358609663</v>
      </c>
      <c r="D631">
        <v>0.28480206124530244</v>
      </c>
      <c r="J631" s="7">
        <v>8.8752890896443883</v>
      </c>
      <c r="K631" s="7">
        <v>0.32877244176763132</v>
      </c>
    </row>
    <row r="632" spans="3:11">
      <c r="C632">
        <v>7.8888856729488808</v>
      </c>
      <c r="D632">
        <v>0.28223564657579731</v>
      </c>
      <c r="J632" s="7">
        <v>8.9057482971290973</v>
      </c>
      <c r="K632" s="7">
        <v>0.33963644196047471</v>
      </c>
    </row>
    <row r="633" spans="3:11">
      <c r="C633">
        <v>7.9613568345893491</v>
      </c>
      <c r="D633">
        <v>0.27981648279941301</v>
      </c>
      <c r="J633" s="7">
        <v>8.9362075046138063</v>
      </c>
      <c r="K633" s="7">
        <v>0.34872314758552042</v>
      </c>
    </row>
    <row r="634" spans="3:11">
      <c r="C634">
        <v>8.0417515457626969</v>
      </c>
      <c r="D634">
        <v>0.2781145143015773</v>
      </c>
      <c r="J634" s="7">
        <v>8.9666667120985135</v>
      </c>
      <c r="K634" s="7">
        <v>0.35138231035422557</v>
      </c>
    </row>
    <row r="635" spans="3:11">
      <c r="C635">
        <v>8.1308331162056859</v>
      </c>
      <c r="D635">
        <v>0.27541606136095348</v>
      </c>
      <c r="J635" s="7">
        <v>8.9971259195832225</v>
      </c>
      <c r="K635" s="7">
        <v>0.36863162089163437</v>
      </c>
    </row>
    <row r="636" spans="3:11">
      <c r="C636">
        <v>8.2211126457951078</v>
      </c>
      <c r="D636">
        <v>0.27387038391695984</v>
      </c>
      <c r="J636" s="7">
        <v>9.0275851270679315</v>
      </c>
      <c r="K636" s="7">
        <v>0.39512605560173586</v>
      </c>
    </row>
    <row r="637" spans="3:11">
      <c r="C637">
        <v>8.3222904681929446</v>
      </c>
      <c r="D637">
        <v>0.27032170087470947</v>
      </c>
      <c r="J637" s="7">
        <v>9.0580443345526405</v>
      </c>
      <c r="K637" s="7">
        <v>0.39903307972310215</v>
      </c>
    </row>
    <row r="638" spans="3:11">
      <c r="C638">
        <v>8.4362659595768541</v>
      </c>
      <c r="D638">
        <v>0.26613575274578061</v>
      </c>
      <c r="J638" s="7">
        <v>9.0885035420373477</v>
      </c>
      <c r="K638" s="7">
        <v>0.39551663511818025</v>
      </c>
    </row>
    <row r="639" spans="3:11">
      <c r="C639">
        <v>8.5638243521467494</v>
      </c>
      <c r="D639">
        <v>0.26034432242401467</v>
      </c>
      <c r="J639" s="7">
        <v>9.1189627495220567</v>
      </c>
      <c r="K639" s="7">
        <v>0.38624759434064859</v>
      </c>
    </row>
    <row r="640" spans="3:11">
      <c r="C640">
        <v>8.6503676713562001</v>
      </c>
      <c r="D640">
        <v>0.25539291960831884</v>
      </c>
      <c r="J640" s="7">
        <v>9.1494219570067656</v>
      </c>
      <c r="K640" s="7">
        <v>0.39147615267020858</v>
      </c>
    </row>
    <row r="641" spans="3:11">
      <c r="C641">
        <v>8.7323383418689549</v>
      </c>
      <c r="D641">
        <v>0.26789785990158338</v>
      </c>
      <c r="J641" s="7">
        <v>9.1798811644914746</v>
      </c>
      <c r="K641" s="7">
        <v>0.3952682898371469</v>
      </c>
    </row>
    <row r="642" spans="3:11">
      <c r="C642">
        <v>8.8152041870887583</v>
      </c>
      <c r="D642">
        <v>0.27118864286053873</v>
      </c>
      <c r="J642" s="7">
        <v>9.2097829096613424</v>
      </c>
      <c r="K642" s="7">
        <v>0.3931390078960289</v>
      </c>
    </row>
    <row r="643" spans="3:11">
      <c r="C643">
        <v>8.8246565494424694</v>
      </c>
      <c r="D643">
        <v>0.27338657645466202</v>
      </c>
      <c r="J643" s="7">
        <v>9.9086679752339712</v>
      </c>
      <c r="K643" s="7">
        <v>0.63261573602840171</v>
      </c>
    </row>
    <row r="644" spans="3:11">
      <c r="C644">
        <v>8.8270605591611435</v>
      </c>
      <c r="D644">
        <v>0.2758778756556991</v>
      </c>
      <c r="J644" s="7">
        <v>9.9110489185218231</v>
      </c>
      <c r="K644" s="7">
        <v>0.64467865008276148</v>
      </c>
    </row>
    <row r="645" spans="3:11">
      <c r="C645">
        <v>8.8430798530779899</v>
      </c>
      <c r="D645">
        <v>0.2742223679286141</v>
      </c>
      <c r="J645" s="7">
        <v>9.9200875703808205</v>
      </c>
      <c r="K645" s="7">
        <v>0.6374160803651796</v>
      </c>
    </row>
    <row r="646" spans="3:11">
      <c r="C646">
        <v>8.8313235580789051</v>
      </c>
      <c r="D646">
        <v>0.2775042345661945</v>
      </c>
      <c r="J646" s="7">
        <v>9.9570284525723345</v>
      </c>
      <c r="K646" s="7">
        <v>0.62842262404226679</v>
      </c>
    </row>
    <row r="647" spans="3:11">
      <c r="C647">
        <v>8.771250704677561</v>
      </c>
      <c r="D647">
        <v>0.27249656789496474</v>
      </c>
      <c r="J647" s="7">
        <v>9.9931688976321684</v>
      </c>
      <c r="K647" s="7">
        <v>0.62056522186389418</v>
      </c>
    </row>
    <row r="648" spans="3:11">
      <c r="C648">
        <v>8.7974598936453745</v>
      </c>
      <c r="D648">
        <v>0.27096646394643292</v>
      </c>
      <c r="J648" s="7">
        <v>10.031729912878907</v>
      </c>
      <c r="K648" s="7">
        <v>0.62389172554567385</v>
      </c>
    </row>
    <row r="649" spans="3:11">
      <c r="C649">
        <v>8.7976761915777502</v>
      </c>
      <c r="D649">
        <v>0.27132164921665242</v>
      </c>
      <c r="J649" s="7">
        <v>10.060031798055087</v>
      </c>
      <c r="K649" s="7">
        <v>0.6408713675081914</v>
      </c>
    </row>
    <row r="650" spans="3:11">
      <c r="C650">
        <v>8.8063147802623565</v>
      </c>
      <c r="D650">
        <v>0.27044080196086578</v>
      </c>
      <c r="J650" s="7">
        <v>10.068390835367486</v>
      </c>
      <c r="K650" s="7">
        <v>0.652102233183118</v>
      </c>
    </row>
    <row r="651" spans="3:11">
      <c r="C651">
        <v>8.8289637591457453</v>
      </c>
      <c r="D651">
        <v>0.267530375617132</v>
      </c>
      <c r="J651" s="7">
        <v>10.069950215290381</v>
      </c>
      <c r="K651" s="7">
        <v>0.67335526469558105</v>
      </c>
    </row>
    <row r="652" spans="3:11">
      <c r="C652">
        <v>8.8653828311821012</v>
      </c>
      <c r="D652">
        <v>0.26630624060076613</v>
      </c>
      <c r="J652" s="7">
        <v>10.08781668328432</v>
      </c>
      <c r="K652" s="7">
        <v>0.68263390244183053</v>
      </c>
    </row>
    <row r="653" spans="3:11">
      <c r="C653">
        <v>8.8963156150074738</v>
      </c>
      <c r="D653">
        <v>0.26756038131939003</v>
      </c>
      <c r="J653" s="7">
        <v>10.102466213885986</v>
      </c>
      <c r="K653" s="7">
        <v>0.67864050973560308</v>
      </c>
    </row>
    <row r="654" spans="3:11">
      <c r="C654">
        <v>8.9457760763083094</v>
      </c>
      <c r="D654">
        <v>0.27071894974276706</v>
      </c>
      <c r="J654" s="7">
        <v>10.123776224283471</v>
      </c>
      <c r="K654" s="7">
        <v>0.69350260251231266</v>
      </c>
    </row>
    <row r="655" spans="3:11">
      <c r="C655">
        <v>8.9976794719564204</v>
      </c>
      <c r="D655">
        <v>0.27013585843386756</v>
      </c>
      <c r="J655" s="7">
        <v>10.152583690506781</v>
      </c>
      <c r="K655" s="7">
        <v>0.69551524023376221</v>
      </c>
    </row>
    <row r="656" spans="3:11">
      <c r="C656">
        <v>9.0100141880913291</v>
      </c>
      <c r="D656">
        <v>0.27045949600726449</v>
      </c>
      <c r="J656" s="7">
        <v>10.176124707282908</v>
      </c>
      <c r="K656" s="7">
        <v>0.71044483806218439</v>
      </c>
    </row>
    <row r="657" spans="3:11">
      <c r="C657">
        <v>9.0039989903547468</v>
      </c>
      <c r="D657">
        <v>0.27366414404665157</v>
      </c>
      <c r="J657" s="7">
        <v>10.15653930691272</v>
      </c>
      <c r="K657" s="7">
        <v>0.70198591807374056</v>
      </c>
    </row>
    <row r="658" spans="3:11">
      <c r="C658">
        <v>9.0190924526505327</v>
      </c>
      <c r="D658">
        <v>0.27709808105184086</v>
      </c>
      <c r="J658" s="7">
        <v>10.176152124186739</v>
      </c>
      <c r="K658" s="7">
        <v>0.70331931865708219</v>
      </c>
    </row>
    <row r="659" spans="3:11">
      <c r="C659">
        <v>7.0294079121712851</v>
      </c>
      <c r="D659">
        <v>0.46582324627776711</v>
      </c>
      <c r="J659" s="7">
        <v>9.6549542720636907</v>
      </c>
      <c r="K659" s="7">
        <v>0.60498767429815081</v>
      </c>
    </row>
    <row r="660" spans="3:11">
      <c r="C660">
        <v>6.9952930744503465</v>
      </c>
      <c r="D660">
        <v>0.45031567141707546</v>
      </c>
      <c r="J660" s="7">
        <v>9.6959887306022434</v>
      </c>
      <c r="K660" s="7">
        <v>0.60949639505121522</v>
      </c>
    </row>
    <row r="661" spans="3:11">
      <c r="C661">
        <v>7.0136914745617087</v>
      </c>
      <c r="D661">
        <v>0.45364892839654697</v>
      </c>
      <c r="J661" s="7">
        <v>9.6897106168880853</v>
      </c>
      <c r="K661" s="7">
        <v>0.61450474093447682</v>
      </c>
    </row>
    <row r="662" spans="3:11">
      <c r="C662">
        <v>7.0053225267472339</v>
      </c>
      <c r="D662">
        <v>0.44978610961768523</v>
      </c>
      <c r="J662" s="7">
        <v>9.682984954519755</v>
      </c>
      <c r="K662" s="7">
        <v>0.61088605471270729</v>
      </c>
    </row>
    <row r="663" spans="3:11">
      <c r="C663">
        <v>7.0032669837817823</v>
      </c>
      <c r="D663">
        <v>0.45426292572235999</v>
      </c>
      <c r="J663" s="7">
        <v>9.6974476631453594</v>
      </c>
      <c r="K663" s="7">
        <v>0.61876978827561124</v>
      </c>
    </row>
    <row r="664" spans="3:11">
      <c r="C664">
        <v>6.9962319273790303</v>
      </c>
      <c r="D664">
        <v>0.43709650319756316</v>
      </c>
      <c r="J664" s="7">
        <v>9.7342207767140412</v>
      </c>
      <c r="K664" s="7">
        <v>0.62532613730574615</v>
      </c>
    </row>
    <row r="665" spans="3:11">
      <c r="C665">
        <v>7.0078678245464312</v>
      </c>
      <c r="D665">
        <v>0.44073339266506406</v>
      </c>
      <c r="J665" s="7">
        <v>9.7632979987087136</v>
      </c>
      <c r="K665" s="7">
        <v>0.65993000985336236</v>
      </c>
    </row>
    <row r="666" spans="3:11">
      <c r="C666">
        <v>7.0274101776676288</v>
      </c>
      <c r="D666">
        <v>0.45853301508508409</v>
      </c>
      <c r="J666" s="7">
        <v>9.7839632303519988</v>
      </c>
      <c r="K666" s="7">
        <v>0.66649707190326946</v>
      </c>
    </row>
    <row r="667" spans="3:11">
      <c r="C667">
        <v>7.0307411199396759</v>
      </c>
      <c r="D667">
        <v>0.44444008812583563</v>
      </c>
      <c r="J667" s="7">
        <v>9.8191066848335247</v>
      </c>
      <c r="K667" s="7">
        <v>0.68429707330611977</v>
      </c>
    </row>
    <row r="668" spans="3:11">
      <c r="C668">
        <v>7.0072248880135044</v>
      </c>
      <c r="D668">
        <v>0.45064197311252219</v>
      </c>
      <c r="J668" s="7">
        <v>9.8621290678127789</v>
      </c>
      <c r="K668" s="7">
        <v>0.68426633700491746</v>
      </c>
    </row>
    <row r="669" spans="3:11">
      <c r="C669">
        <v>7.0275395924580897</v>
      </c>
      <c r="D669">
        <v>0.45246575024920882</v>
      </c>
      <c r="J669" s="7">
        <v>9.921440581889275</v>
      </c>
      <c r="K669" s="7">
        <v>0.68640588404357805</v>
      </c>
    </row>
    <row r="670" spans="3:11">
      <c r="C670">
        <v>7.0182768159456463</v>
      </c>
      <c r="D670">
        <v>0.44857350832558035</v>
      </c>
      <c r="J670" s="7">
        <v>9.9840532248114631</v>
      </c>
      <c r="K670" s="7">
        <v>0.69737348045210601</v>
      </c>
    </row>
    <row r="671" spans="3:11">
      <c r="C671">
        <v>6.999334786192394</v>
      </c>
      <c r="D671">
        <v>0.4442816044059153</v>
      </c>
      <c r="J671" s="7">
        <v>10.037245166865455</v>
      </c>
      <c r="K671" s="7">
        <v>0.70683173233194041</v>
      </c>
    </row>
    <row r="672" spans="3:11">
      <c r="C672">
        <v>6.9851969160136518</v>
      </c>
      <c r="D672">
        <v>0.44514756102644704</v>
      </c>
      <c r="J672" s="7">
        <v>10.052895030098433</v>
      </c>
      <c r="K672" s="7">
        <v>0.71692917476339746</v>
      </c>
    </row>
    <row r="673" spans="3:11">
      <c r="C673">
        <v>6.9792984664797775</v>
      </c>
      <c r="D673">
        <v>0.44736365434156528</v>
      </c>
      <c r="J673" s="7">
        <v>10.003224530512306</v>
      </c>
      <c r="K673" s="7">
        <v>0.72471138975472571</v>
      </c>
    </row>
    <row r="674" spans="3:11">
      <c r="C674">
        <v>6.9781900209299978</v>
      </c>
      <c r="D674">
        <v>0.45146429855473902</v>
      </c>
      <c r="J674" s="7">
        <v>10.033601374753436</v>
      </c>
      <c r="K674" s="7">
        <v>0.73107445778977598</v>
      </c>
    </row>
    <row r="675" spans="3:11">
      <c r="C675">
        <v>8.0457994426206181</v>
      </c>
      <c r="D675">
        <v>0.45645280173853359</v>
      </c>
      <c r="J675" s="7">
        <v>10.242928707295151</v>
      </c>
      <c r="K675" s="7">
        <v>0.68832130260698177</v>
      </c>
    </row>
    <row r="676" spans="3:11">
      <c r="C676">
        <v>8.0690363799939853</v>
      </c>
      <c r="D676">
        <v>0.44671804940114229</v>
      </c>
      <c r="J676" s="7">
        <v>10.264397679711559</v>
      </c>
      <c r="K676" s="7">
        <v>0.70327714622567605</v>
      </c>
    </row>
    <row r="677" spans="3:11">
      <c r="C677">
        <v>8.0465064840649845</v>
      </c>
      <c r="D677">
        <v>0.45444292461715546</v>
      </c>
      <c r="J677" s="7">
        <v>10.291668049523887</v>
      </c>
      <c r="K677" s="7">
        <v>0.71018059398028621</v>
      </c>
    </row>
    <row r="678" spans="3:11">
      <c r="C678">
        <v>8.0671615603789473</v>
      </c>
      <c r="D678">
        <v>0.45515075290684748</v>
      </c>
      <c r="J678" s="7">
        <v>10.309871440030911</v>
      </c>
      <c r="K678" s="7">
        <v>0.72148893711911999</v>
      </c>
    </row>
    <row r="679" spans="3:11">
      <c r="C679">
        <v>8.0240062376463843</v>
      </c>
      <c r="D679">
        <v>0.45455082816582809</v>
      </c>
      <c r="J679" s="7">
        <v>10.331742850225535</v>
      </c>
      <c r="K679" s="7">
        <v>0.73464599508430917</v>
      </c>
    </row>
    <row r="680" spans="3:11">
      <c r="C680">
        <v>8.0780549573074758</v>
      </c>
      <c r="D680">
        <v>0.45372467447171067</v>
      </c>
      <c r="J680" s="7">
        <v>10.362999713329934</v>
      </c>
      <c r="K680" s="7">
        <v>0.74579647030663521</v>
      </c>
    </row>
    <row r="681" spans="3:11">
      <c r="C681">
        <v>8.0932589603751062</v>
      </c>
      <c r="D681">
        <v>0.45197529266800385</v>
      </c>
      <c r="J681" s="7">
        <v>10.366706002826561</v>
      </c>
      <c r="K681" s="7">
        <v>0.75880467370088134</v>
      </c>
    </row>
    <row r="682" spans="3:11">
      <c r="C682">
        <v>8.1139286259220036</v>
      </c>
      <c r="D682">
        <v>0.45370220361343333</v>
      </c>
      <c r="J682" s="7">
        <v>10.367779420472994</v>
      </c>
      <c r="K682" s="7">
        <v>0.78373219270697325</v>
      </c>
    </row>
    <row r="683" spans="3:11">
      <c r="C683">
        <v>8.0967080112765117</v>
      </c>
      <c r="D683">
        <v>0.44741339266059027</v>
      </c>
      <c r="J683" s="7">
        <v>10.369208682203309</v>
      </c>
      <c r="K683" s="7">
        <v>0.80269116317062361</v>
      </c>
    </row>
    <row r="684" spans="3:11">
      <c r="C684">
        <v>8.1067867676696093</v>
      </c>
      <c r="D684">
        <v>0.44621337497344138</v>
      </c>
      <c r="J684" s="7">
        <v>10.389317916055676</v>
      </c>
      <c r="K684" s="7">
        <v>0.8079408730062807</v>
      </c>
    </row>
    <row r="685" spans="3:11">
      <c r="C685">
        <v>8.1595182580198866</v>
      </c>
      <c r="D685">
        <v>0.44954646114709457</v>
      </c>
      <c r="J685" s="7">
        <v>10.410738977415569</v>
      </c>
      <c r="K685" s="7">
        <v>0.80573297688714873</v>
      </c>
    </row>
    <row r="686" spans="3:11">
      <c r="C686">
        <v>8.1989688539434606</v>
      </c>
      <c r="D686">
        <v>0.45219778604023769</v>
      </c>
      <c r="J686" s="7">
        <v>10.440198601780962</v>
      </c>
      <c r="K686" s="7">
        <v>0.80697684560036265</v>
      </c>
    </row>
    <row r="687" spans="3:11">
      <c r="C687">
        <v>8.1644581579920708</v>
      </c>
      <c r="D687">
        <v>0.4451059866368528</v>
      </c>
      <c r="J687" s="7">
        <v>10.452548739297693</v>
      </c>
      <c r="K687" s="7">
        <v>0.81589381958359208</v>
      </c>
    </row>
    <row r="688" spans="3:11">
      <c r="C688">
        <v>8.2007871329117741</v>
      </c>
      <c r="D688">
        <v>0.44486206475888168</v>
      </c>
      <c r="J688" s="7">
        <v>10.437938232580944</v>
      </c>
      <c r="K688" s="7">
        <v>0.82920485165569846</v>
      </c>
    </row>
    <row r="689" spans="3:11">
      <c r="C689">
        <v>8.2553944439256721</v>
      </c>
      <c r="D689">
        <v>0.44898986607554986</v>
      </c>
      <c r="J689" s="7">
        <v>10.381332944668548</v>
      </c>
      <c r="K689" s="7">
        <v>0.82785118155008386</v>
      </c>
    </row>
    <row r="690" spans="3:11">
      <c r="C690">
        <v>8.2692332694997415</v>
      </c>
      <c r="D690">
        <v>0.45243673379166932</v>
      </c>
      <c r="J690" s="7">
        <v>10.394061529271767</v>
      </c>
      <c r="K690" s="7">
        <v>0.82151931456924698</v>
      </c>
    </row>
    <row r="691" spans="3:11">
      <c r="C691">
        <v>5.3665847035982228</v>
      </c>
      <c r="D691">
        <v>0.53711459992253607</v>
      </c>
      <c r="J691" s="7">
        <v>7.653276913115568</v>
      </c>
      <c r="K691" s="7">
        <v>0.42054094343219606</v>
      </c>
    </row>
    <row r="692" spans="3:11">
      <c r="C692">
        <v>5.3970439110829318</v>
      </c>
      <c r="D692">
        <v>0.5333385161029528</v>
      </c>
      <c r="J692" s="7">
        <v>7.5829256085123742</v>
      </c>
      <c r="K692" s="7">
        <v>0.4256335581132652</v>
      </c>
    </row>
    <row r="693" spans="3:11">
      <c r="C693">
        <v>5.4275031185676399</v>
      </c>
      <c r="D693">
        <v>0.53688683564267492</v>
      </c>
      <c r="J693" s="7">
        <v>7.5426380494089695</v>
      </c>
      <c r="K693" s="7">
        <v>0.40983294458073871</v>
      </c>
    </row>
    <row r="694" spans="3:11">
      <c r="C694">
        <v>5.4579623260523489</v>
      </c>
      <c r="D694">
        <v>0.53515673999295277</v>
      </c>
      <c r="J694" s="7">
        <v>7.5091135484381706</v>
      </c>
      <c r="K694" s="7">
        <v>0.39664765274739322</v>
      </c>
    </row>
    <row r="695" spans="3:11">
      <c r="C695">
        <v>5.488421533537057</v>
      </c>
      <c r="D695">
        <v>0.53289533366573061</v>
      </c>
      <c r="J695" s="7">
        <v>7.4980873783337367</v>
      </c>
      <c r="K695" s="7">
        <v>0.41091112228223048</v>
      </c>
    </row>
    <row r="696" spans="3:11">
      <c r="C696">
        <v>5.518880741021766</v>
      </c>
      <c r="D696">
        <v>0.532017105517675</v>
      </c>
      <c r="J696" s="7">
        <v>7.4738508650977664</v>
      </c>
      <c r="K696" s="7">
        <v>0.40844624355853937</v>
      </c>
    </row>
    <row r="697" spans="3:11">
      <c r="C697">
        <v>5.5493399485064749</v>
      </c>
      <c r="D697">
        <v>0.53355457814170282</v>
      </c>
      <c r="J697" s="7">
        <v>7.4701648431913297</v>
      </c>
      <c r="K697" s="7">
        <v>0.42982746496844937</v>
      </c>
    </row>
    <row r="698" spans="3:11">
      <c r="C698">
        <v>5.579799155991183</v>
      </c>
      <c r="D698">
        <v>0.53509449856517499</v>
      </c>
      <c r="J698" s="7">
        <v>7.4753151714485391</v>
      </c>
      <c r="K698" s="7">
        <v>0.43261272508127041</v>
      </c>
    </row>
    <row r="699" spans="3:11">
      <c r="C699">
        <v>5.610258363475892</v>
      </c>
      <c r="D699">
        <v>0.54054575850489728</v>
      </c>
      <c r="J699" s="7">
        <v>7.4883798444592946</v>
      </c>
      <c r="K699" s="7">
        <v>0.42053631881175885</v>
      </c>
    </row>
    <row r="700" spans="3:11">
      <c r="C700">
        <v>5.640717570960601</v>
      </c>
      <c r="D700">
        <v>0.54044194688128611</v>
      </c>
      <c r="J700" s="7">
        <v>7.5083616586400961</v>
      </c>
      <c r="K700" s="7">
        <v>0.44319850616458067</v>
      </c>
    </row>
    <row r="701" spans="3:11">
      <c r="C701">
        <v>5.6711767784453091</v>
      </c>
      <c r="D701">
        <v>0.53811276424517496</v>
      </c>
      <c r="J701" s="7">
        <v>7.5218987089933549</v>
      </c>
      <c r="K701" s="7">
        <v>0.41778915523420385</v>
      </c>
    </row>
    <row r="702" spans="3:11">
      <c r="C702">
        <v>5.7016359859300181</v>
      </c>
      <c r="D702">
        <v>0.54829366986323058</v>
      </c>
      <c r="J702" s="7">
        <v>7.5508531257353599</v>
      </c>
      <c r="K702" s="7">
        <v>0.41985921844018953</v>
      </c>
    </row>
    <row r="703" spans="3:11">
      <c r="C703">
        <v>5.7320951934147262</v>
      </c>
      <c r="D703">
        <v>0.53867906261878606</v>
      </c>
      <c r="J703" s="7">
        <v>7.5827091577912666</v>
      </c>
      <c r="K703" s="7">
        <v>0.42201715992520522</v>
      </c>
    </row>
    <row r="704" spans="3:11">
      <c r="C704">
        <v>5.7625544008994352</v>
      </c>
      <c r="D704">
        <v>0.53721632814431663</v>
      </c>
      <c r="J704" s="7">
        <v>7.6213236807934628</v>
      </c>
      <c r="K704" s="7">
        <v>0.43490381227224417</v>
      </c>
    </row>
    <row r="705" spans="3:11">
      <c r="C705">
        <v>5.7930136083841441</v>
      </c>
      <c r="D705">
        <v>0.54518755659901386</v>
      </c>
      <c r="J705" s="7">
        <v>7.6526502946648849</v>
      </c>
      <c r="K705" s="7">
        <v>0.43804990174478842</v>
      </c>
    </row>
    <row r="706" spans="3:11">
      <c r="C706">
        <v>5.822915353554011</v>
      </c>
      <c r="D706">
        <v>0.54624504246946048</v>
      </c>
      <c r="J706" s="7">
        <v>7.6553597920115548</v>
      </c>
      <c r="K706" s="7">
        <v>0.43608080877779148</v>
      </c>
    </row>
    <row r="707" spans="3:11">
      <c r="C707">
        <v>8.8828313544207678</v>
      </c>
      <c r="D707">
        <v>0.32578537841332467</v>
      </c>
      <c r="J707" s="7">
        <v>8.7292020768677272</v>
      </c>
      <c r="K707" s="7">
        <v>0.46893759963180087</v>
      </c>
    </row>
    <row r="708" spans="3:11">
      <c r="C708">
        <v>8.8665924033508805</v>
      </c>
      <c r="D708">
        <v>0.32768440216870914</v>
      </c>
      <c r="J708" s="7">
        <v>8.7665318830291579</v>
      </c>
      <c r="K708" s="7">
        <v>0.47431879474192334</v>
      </c>
    </row>
    <row r="709" spans="3:11">
      <c r="C709">
        <v>8.8956537855564832</v>
      </c>
      <c r="D709">
        <v>0.32507952388867861</v>
      </c>
      <c r="J709" s="7">
        <v>8.7832853418427739</v>
      </c>
      <c r="K709" s="7">
        <v>0.47847093083386516</v>
      </c>
    </row>
    <row r="710" spans="3:11">
      <c r="C710">
        <v>8.9513562903302279</v>
      </c>
      <c r="D710">
        <v>0.32346283286698152</v>
      </c>
      <c r="J710" s="7">
        <v>8.8351340728624042</v>
      </c>
      <c r="K710" s="7">
        <v>0.48262324181999361</v>
      </c>
    </row>
    <row r="711" spans="3:11">
      <c r="C711">
        <v>9.0062706302999782</v>
      </c>
      <c r="D711">
        <v>0.32128525999361768</v>
      </c>
      <c r="J711" s="7">
        <v>8.8458088290087726</v>
      </c>
      <c r="K711" s="7">
        <v>0.48520465584649364</v>
      </c>
    </row>
    <row r="712" spans="3:11">
      <c r="C712">
        <v>9.0012254516500647</v>
      </c>
      <c r="D712">
        <v>0.32211027959942046</v>
      </c>
      <c r="J712" s="7">
        <v>8.8554052810539705</v>
      </c>
      <c r="K712" s="7">
        <v>0.48798101528271215</v>
      </c>
    </row>
    <row r="713" spans="3:11">
      <c r="C713">
        <v>8.9902670321198812</v>
      </c>
      <c r="D713">
        <v>0.32077209396061263</v>
      </c>
      <c r="J713" s="7">
        <v>8.820646527423321</v>
      </c>
      <c r="K713" s="7">
        <v>0.50245033669820571</v>
      </c>
    </row>
    <row r="714" spans="3:11">
      <c r="C714">
        <v>8.9983438609368243</v>
      </c>
      <c r="D714">
        <v>0.32270202166638801</v>
      </c>
      <c r="J714" s="7">
        <v>8.7797117724464275</v>
      </c>
      <c r="K714" s="7">
        <v>0.51531598778543808</v>
      </c>
    </row>
    <row r="715" spans="3:11">
      <c r="C715">
        <v>9.0411015828667374</v>
      </c>
      <c r="D715">
        <v>0.32213242099549688</v>
      </c>
      <c r="J715" s="7">
        <v>8.7994440429301299</v>
      </c>
      <c r="K715" s="7">
        <v>0.53600971863137625</v>
      </c>
    </row>
    <row r="716" spans="3:11">
      <c r="C716">
        <v>9.0647702595474815</v>
      </c>
      <c r="D716">
        <v>0.3242432896175223</v>
      </c>
      <c r="J716" s="7">
        <v>8.8567361476519757</v>
      </c>
      <c r="K716" s="7">
        <v>0.56360902317991002</v>
      </c>
    </row>
    <row r="717" spans="3:11">
      <c r="C717">
        <v>9.1051970090942831</v>
      </c>
      <c r="D717">
        <v>0.3171845031591311</v>
      </c>
      <c r="J717" s="7">
        <v>8.8825510920190194</v>
      </c>
      <c r="K717" s="7">
        <v>0.57262867944823048</v>
      </c>
    </row>
    <row r="718" spans="3:11">
      <c r="C718">
        <v>9.1739085925374351</v>
      </c>
      <c r="D718">
        <v>0.32194112019171217</v>
      </c>
      <c r="J718" s="7">
        <v>8.9377043597039822</v>
      </c>
      <c r="K718" s="7">
        <v>0.59181243963971364</v>
      </c>
    </row>
    <row r="719" spans="3:11">
      <c r="C719">
        <v>9.2347299833804737</v>
      </c>
      <c r="D719">
        <v>0.3209562130551265</v>
      </c>
      <c r="J719" s="7">
        <v>8.979649624572712</v>
      </c>
      <c r="K719" s="7">
        <v>0.59468906722787662</v>
      </c>
    </row>
    <row r="720" spans="3:11">
      <c r="C720">
        <v>9.247040046539615</v>
      </c>
      <c r="D720">
        <v>0.32141101927672316</v>
      </c>
      <c r="J720" s="7">
        <v>9.0090224053618382</v>
      </c>
      <c r="K720" s="7">
        <v>0.60290453721685999</v>
      </c>
    </row>
    <row r="721" spans="3:11">
      <c r="C721">
        <v>9.2187763987982176</v>
      </c>
      <c r="D721">
        <v>0.32481642541137473</v>
      </c>
      <c r="J721" s="7">
        <v>8.9954404704293154</v>
      </c>
      <c r="K721" s="7">
        <v>0.6053260410126089</v>
      </c>
    </row>
    <row r="722" spans="3:11">
      <c r="C722">
        <v>9.2461160538189944</v>
      </c>
      <c r="D722">
        <v>0.32813344787174592</v>
      </c>
      <c r="J722" s="7">
        <v>9.0127286824467792</v>
      </c>
      <c r="K722" s="7">
        <v>0.60423686692369627</v>
      </c>
    </row>
    <row r="723" spans="3:11">
      <c r="C723">
        <v>7.4484543385340123</v>
      </c>
      <c r="D723">
        <v>0.44957435755814362</v>
      </c>
      <c r="J723" s="7">
        <v>8.3854194379551643</v>
      </c>
      <c r="K723" s="7">
        <v>0.48791248958131322</v>
      </c>
    </row>
    <row r="724" spans="3:11">
      <c r="C724">
        <v>7.4915398380130069</v>
      </c>
      <c r="D724">
        <v>0.44420266528142371</v>
      </c>
      <c r="J724" s="7">
        <v>8.4366824618545273</v>
      </c>
      <c r="K724" s="7">
        <v>0.4997466785243449</v>
      </c>
    </row>
    <row r="725" spans="3:11">
      <c r="C725">
        <v>7.5168758285535935</v>
      </c>
      <c r="D725">
        <v>0.44822136248725236</v>
      </c>
      <c r="J725" s="7">
        <v>8.4966676386119602</v>
      </c>
      <c r="K725" s="7">
        <v>0.4734159659668371</v>
      </c>
    </row>
    <row r="726" spans="3:11">
      <c r="C726">
        <v>7.5344234517069708</v>
      </c>
      <c r="D726">
        <v>0.44805117011387469</v>
      </c>
      <c r="J726" s="7">
        <v>8.5478966540277384</v>
      </c>
      <c r="K726" s="7">
        <v>0.49731520193482792</v>
      </c>
    </row>
    <row r="727" spans="3:11">
      <c r="C727">
        <v>7.5230421324203602</v>
      </c>
      <c r="D727">
        <v>0.44365988758436442</v>
      </c>
      <c r="J727" s="7">
        <v>8.5966900616945203</v>
      </c>
      <c r="K727" s="7">
        <v>0.51041569754243821</v>
      </c>
    </row>
    <row r="728" spans="3:11">
      <c r="C728">
        <v>7.4601246012121312</v>
      </c>
      <c r="D728">
        <v>0.44309628008901153</v>
      </c>
      <c r="J728" s="7">
        <v>8.6357280646761545</v>
      </c>
      <c r="K728" s="7">
        <v>0.5280006916004919</v>
      </c>
    </row>
    <row r="729" spans="3:11">
      <c r="C729">
        <v>7.4366590885886499</v>
      </c>
      <c r="D729">
        <v>0.44593069082214076</v>
      </c>
      <c r="J729" s="7">
        <v>8.6378666975434992</v>
      </c>
      <c r="K729" s="7">
        <v>0.53614854261248479</v>
      </c>
    </row>
    <row r="730" spans="3:11">
      <c r="C730">
        <v>7.4006145596021051</v>
      </c>
      <c r="D730">
        <v>0.44920685169954844</v>
      </c>
      <c r="J730" s="7">
        <v>8.6785656439964107</v>
      </c>
      <c r="K730" s="7">
        <v>0.54017372138187647</v>
      </c>
    </row>
    <row r="731" spans="3:11">
      <c r="C731">
        <v>7.3642141244281767</v>
      </c>
      <c r="D731">
        <v>0.44791396855340809</v>
      </c>
      <c r="J731" s="7">
        <v>8.6606829331201372</v>
      </c>
      <c r="K731" s="7">
        <v>0.5251026784948436</v>
      </c>
    </row>
    <row r="732" spans="3:11">
      <c r="C732">
        <v>7.3612876493193085</v>
      </c>
      <c r="D732">
        <v>0.44356601055015293</v>
      </c>
      <c r="J732" s="7">
        <v>8.6586096209322587</v>
      </c>
      <c r="K732" s="7">
        <v>0.51075052947059152</v>
      </c>
    </row>
    <row r="733" spans="3:11">
      <c r="C733">
        <v>7.352477012752809</v>
      </c>
      <c r="D733">
        <v>0.44497372414021669</v>
      </c>
      <c r="J733" s="7">
        <v>8.7323401371676166</v>
      </c>
      <c r="K733" s="7">
        <v>0.51547376165958936</v>
      </c>
    </row>
    <row r="734" spans="3:11">
      <c r="C734">
        <v>7.3372697303661312</v>
      </c>
      <c r="D734">
        <v>0.44266362235180184</v>
      </c>
      <c r="J734" s="7">
        <v>8.8191224656755764</v>
      </c>
      <c r="K734" s="7">
        <v>0.54053536383631584</v>
      </c>
    </row>
    <row r="735" spans="3:11">
      <c r="C735">
        <v>7.3316858287173323</v>
      </c>
      <c r="D735">
        <v>0.43803889500491811</v>
      </c>
      <c r="J735" s="7">
        <v>8.8861071587224796</v>
      </c>
      <c r="K735" s="7">
        <v>0.54795472303475545</v>
      </c>
    </row>
    <row r="736" spans="3:11">
      <c r="C736">
        <v>7.3305666618410639</v>
      </c>
      <c r="D736">
        <v>0.43799463380432607</v>
      </c>
      <c r="J736" s="7">
        <v>8.9232620859606548</v>
      </c>
      <c r="K736" s="7">
        <v>0.56303997273159079</v>
      </c>
    </row>
    <row r="737" spans="3:11">
      <c r="C737">
        <v>7.3426632107989311</v>
      </c>
      <c r="D737">
        <v>0.44286827124716183</v>
      </c>
      <c r="J737" s="7">
        <v>8.9435046726507821</v>
      </c>
      <c r="K737" s="7">
        <v>0.57678766647374502</v>
      </c>
    </row>
    <row r="738" spans="3:11">
      <c r="C738">
        <v>7.3275089544520755</v>
      </c>
      <c r="D738">
        <v>0.44628797105100704</v>
      </c>
      <c r="J738" s="7">
        <v>8.9798313407743411</v>
      </c>
      <c r="K738" s="7">
        <v>0.58456066847744581</v>
      </c>
    </row>
    <row r="739" spans="3:11">
      <c r="C739">
        <v>9.2026177100961828</v>
      </c>
      <c r="D739">
        <v>0.19612130353699694</v>
      </c>
      <c r="J739" s="7">
        <v>8.639852703485758</v>
      </c>
      <c r="K739" s="7">
        <v>0.46220642019682379</v>
      </c>
    </row>
    <row r="740" spans="3:11">
      <c r="C740">
        <v>9.2983361007603946</v>
      </c>
      <c r="D740">
        <v>0.19539979781709471</v>
      </c>
      <c r="J740" s="7">
        <v>8.6462495031189839</v>
      </c>
      <c r="K740" s="7">
        <v>0.46341429636890213</v>
      </c>
    </row>
    <row r="741" spans="3:11">
      <c r="C741">
        <v>9.3445130327887753</v>
      </c>
      <c r="D741">
        <v>0.19691923611447545</v>
      </c>
      <c r="J741" s="7">
        <v>8.6698562453162165</v>
      </c>
      <c r="K741" s="7">
        <v>0.4707642748301038</v>
      </c>
    </row>
    <row r="742" spans="3:11">
      <c r="C742">
        <v>9.3797390007577217</v>
      </c>
      <c r="D742">
        <v>0.19418816912680467</v>
      </c>
      <c r="J742" s="7">
        <v>8.6756966685591959</v>
      </c>
      <c r="K742" s="7">
        <v>0.48411387946401419</v>
      </c>
    </row>
    <row r="743" spans="3:11">
      <c r="C743">
        <v>9.3575491351195961</v>
      </c>
      <c r="D743">
        <v>0.1946312879504383</v>
      </c>
      <c r="J743" s="7">
        <v>8.5964246591146694</v>
      </c>
      <c r="K743" s="7">
        <v>0.47805817503204223</v>
      </c>
    </row>
    <row r="744" spans="3:11">
      <c r="C744">
        <v>9.4228765720169996</v>
      </c>
      <c r="D744">
        <v>0.19310188220357519</v>
      </c>
      <c r="J744" s="7">
        <v>8.6105632191829216</v>
      </c>
      <c r="K744" s="7">
        <v>0.46106156712600815</v>
      </c>
    </row>
    <row r="745" spans="3:11">
      <c r="C745">
        <v>9.4556259557210112</v>
      </c>
      <c r="D745">
        <v>0.19471170914547417</v>
      </c>
      <c r="J745" s="7">
        <v>8.6496797016449491</v>
      </c>
      <c r="K745" s="7">
        <v>0.45533147727933554</v>
      </c>
    </row>
    <row r="746" spans="3:11">
      <c r="C746">
        <v>9.5032560730772335</v>
      </c>
      <c r="D746">
        <v>0.19127112145532257</v>
      </c>
      <c r="J746" s="7">
        <v>8.6789808973451485</v>
      </c>
      <c r="K746" s="7">
        <v>0.45224823994773183</v>
      </c>
    </row>
    <row r="747" spans="3:11">
      <c r="C747">
        <v>9.5555739848449317</v>
      </c>
      <c r="D747">
        <v>0.19106296667269393</v>
      </c>
      <c r="J747" s="7">
        <v>8.7023381172512089</v>
      </c>
      <c r="K747" s="7">
        <v>0.46759805532838505</v>
      </c>
    </row>
    <row r="748" spans="3:11">
      <c r="C748">
        <v>9.5962541600705311</v>
      </c>
      <c r="D748">
        <v>0.18978259202616318</v>
      </c>
      <c r="J748" s="7">
        <v>8.7679512080458828</v>
      </c>
      <c r="K748" s="7">
        <v>0.47487355364020939</v>
      </c>
    </row>
    <row r="749" spans="3:11">
      <c r="C749">
        <v>9.6374861012461128</v>
      </c>
      <c r="D749">
        <v>0.18929970331467974</v>
      </c>
      <c r="J749" s="7">
        <v>8.8152304938388966</v>
      </c>
      <c r="K749" s="7">
        <v>0.48277888115166706</v>
      </c>
    </row>
    <row r="750" spans="3:11">
      <c r="C750">
        <v>9.6861096593429696</v>
      </c>
      <c r="D750">
        <v>0.1884264484844376</v>
      </c>
      <c r="J750" s="7">
        <v>8.8426484472664555</v>
      </c>
      <c r="K750" s="7">
        <v>0.49909281251416215</v>
      </c>
    </row>
    <row r="751" spans="3:11">
      <c r="C751">
        <v>9.7363717233720575</v>
      </c>
      <c r="D751">
        <v>0.18856855132100572</v>
      </c>
      <c r="J751" s="7">
        <v>8.8711338766467271</v>
      </c>
      <c r="K751" s="7">
        <v>0.51096173622031293</v>
      </c>
    </row>
    <row r="752" spans="3:11">
      <c r="C752">
        <v>9.7605392082833742</v>
      </c>
      <c r="D752">
        <v>0.18930738706407871</v>
      </c>
      <c r="J752" s="7">
        <v>8.9306621346301114</v>
      </c>
      <c r="K752" s="7">
        <v>0.5286451464076769</v>
      </c>
    </row>
    <row r="753" spans="3:11">
      <c r="C753">
        <v>9.7012401621715991</v>
      </c>
      <c r="D753">
        <v>0.19292770817346361</v>
      </c>
      <c r="J753" s="7">
        <v>8.923673872830836</v>
      </c>
      <c r="K753" s="7">
        <v>0.51826062653932836</v>
      </c>
    </row>
    <row r="754" spans="3:11">
      <c r="C754">
        <v>9.7384301016912875</v>
      </c>
      <c r="D754">
        <v>0.19683950109514411</v>
      </c>
      <c r="J754" s="7">
        <v>8.9468844141969139</v>
      </c>
      <c r="K754" s="7">
        <v>0.50447031569365874</v>
      </c>
    </row>
    <row r="755" spans="3:11">
      <c r="C755">
        <v>8.7534522597055542</v>
      </c>
      <c r="D755">
        <v>0.28937104824899929</v>
      </c>
      <c r="J755" s="7">
        <v>8.1331763144818332</v>
      </c>
      <c r="K755" s="7">
        <v>0.4370896973480749</v>
      </c>
    </row>
    <row r="756" spans="3:11">
      <c r="C756">
        <v>8.7839114671902632</v>
      </c>
      <c r="D756">
        <v>0.28658376445772654</v>
      </c>
      <c r="J756" s="7">
        <v>8.1629654451544571</v>
      </c>
      <c r="K756" s="7">
        <v>0.44689396331704728</v>
      </c>
    </row>
    <row r="757" spans="3:11">
      <c r="C757">
        <v>8.8143706746749722</v>
      </c>
      <c r="D757">
        <v>0.28761673874314098</v>
      </c>
      <c r="J757" s="7">
        <v>8.1975897739250776</v>
      </c>
      <c r="K757" s="7">
        <v>0.46268435210481634</v>
      </c>
    </row>
    <row r="758" spans="3:11">
      <c r="C758">
        <v>8.8448298821596794</v>
      </c>
      <c r="D758">
        <v>0.2896383016937743</v>
      </c>
      <c r="J758" s="7">
        <v>8.2183299276416513</v>
      </c>
      <c r="K758" s="7">
        <v>0.48455765186483296</v>
      </c>
    </row>
    <row r="759" spans="3:11">
      <c r="C759">
        <v>8.8752890896443883</v>
      </c>
      <c r="D759">
        <v>0.2872672687268219</v>
      </c>
      <c r="J759" s="7">
        <v>8.2587342794703051</v>
      </c>
      <c r="K759" s="7">
        <v>0.4967533913202879</v>
      </c>
    </row>
    <row r="760" spans="3:11">
      <c r="C760">
        <v>8.9057482971290973</v>
      </c>
      <c r="D760">
        <v>0.28632482966067074</v>
      </c>
      <c r="J760" s="7">
        <v>8.2921205774125166</v>
      </c>
      <c r="K760" s="7">
        <v>0.46301380985799484</v>
      </c>
    </row>
    <row r="761" spans="3:11">
      <c r="C761">
        <v>8.9362075046138063</v>
      </c>
      <c r="D761">
        <v>0.28636908692412877</v>
      </c>
      <c r="J761" s="7">
        <v>8.3078832508715905</v>
      </c>
      <c r="K761" s="7">
        <v>0.45417673754498117</v>
      </c>
    </row>
    <row r="762" spans="3:11">
      <c r="C762">
        <v>8.9666667120985135</v>
      </c>
      <c r="D762">
        <v>0.28526088197862093</v>
      </c>
      <c r="J762" s="7">
        <v>8.3122589688256348</v>
      </c>
      <c r="K762" s="7">
        <v>0.46292219421974634</v>
      </c>
    </row>
    <row r="763" spans="3:11">
      <c r="C763">
        <v>8.9971259195832225</v>
      </c>
      <c r="D763">
        <v>0.28586989817970426</v>
      </c>
      <c r="J763" s="7">
        <v>8.3246399496869135</v>
      </c>
      <c r="K763" s="7">
        <v>0.45878615412865337</v>
      </c>
    </row>
    <row r="764" spans="3:11">
      <c r="C764">
        <v>9.0275851270679315</v>
      </c>
      <c r="D764">
        <v>0.28368900147694115</v>
      </c>
      <c r="J764" s="7">
        <v>8.3457863158810923</v>
      </c>
      <c r="K764" s="7">
        <v>0.46294438019108647</v>
      </c>
    </row>
    <row r="765" spans="3:11">
      <c r="C765">
        <v>9.0580443345526405</v>
      </c>
      <c r="D765">
        <v>0.28660837651074572</v>
      </c>
      <c r="J765" s="7">
        <v>8.3707447186816761</v>
      </c>
      <c r="K765" s="7">
        <v>0.4719493915669416</v>
      </c>
    </row>
    <row r="766" spans="3:11">
      <c r="C766">
        <v>9.0885035420373477</v>
      </c>
      <c r="D766">
        <v>0.28470987595937586</v>
      </c>
      <c r="J766" s="7">
        <v>8.4183533956560321</v>
      </c>
      <c r="K766" s="7">
        <v>0.44811891405866422</v>
      </c>
    </row>
    <row r="767" spans="3:11">
      <c r="C767">
        <v>9.1189627495220567</v>
      </c>
      <c r="D767">
        <v>0.28312952957546095</v>
      </c>
      <c r="J767" s="7">
        <v>8.4684476009454137</v>
      </c>
      <c r="K767" s="7">
        <v>0.47300396147440316</v>
      </c>
    </row>
    <row r="768" spans="3:11">
      <c r="C768">
        <v>9.1494219570067656</v>
      </c>
      <c r="D768">
        <v>0.28733023841809707</v>
      </c>
      <c r="J768" s="7">
        <v>8.5194125128926927</v>
      </c>
      <c r="K768" s="7">
        <v>0.50879013569839104</v>
      </c>
    </row>
    <row r="769" spans="3:11">
      <c r="C769">
        <v>9.1798811644914746</v>
      </c>
      <c r="D769">
        <v>0.29136433801074696</v>
      </c>
      <c r="J769" s="7">
        <v>8.5469528960770624</v>
      </c>
      <c r="K769" s="7">
        <v>0.52231833825832552</v>
      </c>
    </row>
    <row r="770" spans="3:11">
      <c r="C770">
        <v>9.2097829096613424</v>
      </c>
      <c r="D770">
        <v>0.29553325541864628</v>
      </c>
      <c r="J770" s="7">
        <v>8.5741188146120688</v>
      </c>
      <c r="K770" s="7">
        <v>0.52992830532290747</v>
      </c>
    </row>
    <row r="771" spans="3:11">
      <c r="C771">
        <v>9.9086679752339712</v>
      </c>
      <c r="D771">
        <v>0.21617181040324851</v>
      </c>
      <c r="J771" s="7">
        <v>7.7451884195408951</v>
      </c>
      <c r="K771" s="7">
        <v>0.3296816425559016</v>
      </c>
    </row>
    <row r="772" spans="3:11">
      <c r="C772">
        <v>9.9110489185218231</v>
      </c>
      <c r="D772">
        <v>0.21908600624659205</v>
      </c>
      <c r="J772" s="7">
        <v>7.9680310977521822</v>
      </c>
      <c r="K772" s="7">
        <v>0.33465438471895009</v>
      </c>
    </row>
    <row r="773" spans="3:11">
      <c r="C773">
        <v>9.9200875703808205</v>
      </c>
      <c r="D773">
        <v>0.22244949165782171</v>
      </c>
      <c r="J773" s="7">
        <v>8.4734719630732336</v>
      </c>
      <c r="K773" s="7">
        <v>0.3426336649300688</v>
      </c>
    </row>
    <row r="774" spans="3:11">
      <c r="C774">
        <v>9.9570284525723345</v>
      </c>
      <c r="D774">
        <v>0.22089312201743894</v>
      </c>
      <c r="J774" s="7">
        <v>8.64018537744602</v>
      </c>
      <c r="K774" s="7">
        <v>0.35058423658580223</v>
      </c>
    </row>
    <row r="775" spans="3:11">
      <c r="C775">
        <v>9.9931688976321684</v>
      </c>
      <c r="D775">
        <v>0.21662722144423097</v>
      </c>
      <c r="J775" s="7">
        <v>8.9562580285238713</v>
      </c>
      <c r="K775" s="7">
        <v>0.35487705919956913</v>
      </c>
    </row>
    <row r="776" spans="3:11">
      <c r="C776">
        <v>10.031729912878907</v>
      </c>
      <c r="D776">
        <v>0.22170062885994571</v>
      </c>
      <c r="J776" s="7">
        <v>9.0527587091703996</v>
      </c>
      <c r="K776" s="7">
        <v>0.35781529130531703</v>
      </c>
    </row>
    <row r="777" spans="3:11">
      <c r="C777">
        <v>10.060031798055087</v>
      </c>
      <c r="D777">
        <v>0.22211410749583996</v>
      </c>
      <c r="J777" s="7">
        <v>9.5052741723466081</v>
      </c>
      <c r="K777" s="7">
        <v>0.36695016594886454</v>
      </c>
    </row>
    <row r="778" spans="3:11">
      <c r="C778">
        <v>10.068390835367486</v>
      </c>
      <c r="D778">
        <v>0.22163711620027091</v>
      </c>
      <c r="J778" s="7">
        <v>9.6544973128877523</v>
      </c>
      <c r="K778" s="7">
        <v>0.35747392187815202</v>
      </c>
    </row>
    <row r="779" spans="3:11">
      <c r="C779">
        <v>10.069950215290381</v>
      </c>
      <c r="D779">
        <v>0.2211157739479945</v>
      </c>
      <c r="J779" s="7">
        <v>9.7570861060173435</v>
      </c>
      <c r="K779" s="7">
        <v>0.38598672974626319</v>
      </c>
    </row>
    <row r="780" spans="3:11">
      <c r="C780">
        <v>10.08781668328432</v>
      </c>
      <c r="D780">
        <v>0.2418836987358646</v>
      </c>
      <c r="J780" s="7">
        <v>10.051568126554548</v>
      </c>
      <c r="K780" s="7">
        <v>0.38267947410054537</v>
      </c>
    </row>
    <row r="781" spans="3:11">
      <c r="C781">
        <v>10.102466213885986</v>
      </c>
      <c r="D781">
        <v>0.2437334257087875</v>
      </c>
      <c r="J781" s="7">
        <v>10.117383581716958</v>
      </c>
      <c r="K781" s="7">
        <v>0.38320432619483197</v>
      </c>
    </row>
    <row r="782" spans="3:11">
      <c r="C782">
        <v>10.123776224283471</v>
      </c>
      <c r="D782">
        <v>0.23736710537782565</v>
      </c>
      <c r="J782" s="7">
        <v>10.103021819150893</v>
      </c>
      <c r="K782" s="7">
        <v>0.38341822130494707</v>
      </c>
    </row>
    <row r="783" spans="3:11">
      <c r="C783">
        <v>10.152583690506781</v>
      </c>
      <c r="D783">
        <v>0.23726026623959798</v>
      </c>
      <c r="J783" s="7">
        <v>10.270758842091146</v>
      </c>
      <c r="K783" s="7">
        <v>0.3972271724247709</v>
      </c>
    </row>
    <row r="784" spans="3:11">
      <c r="C784">
        <v>10.176124707282908</v>
      </c>
      <c r="D784">
        <v>0.23882578952238356</v>
      </c>
      <c r="J784" s="7">
        <v>10.351659103341854</v>
      </c>
      <c r="K784" s="7">
        <v>0.39758107214930632</v>
      </c>
    </row>
    <row r="785" spans="3:11">
      <c r="C785">
        <v>10.15653930691272</v>
      </c>
      <c r="D785">
        <v>0.2403283758848892</v>
      </c>
      <c r="J785" s="7">
        <v>10.270123755159451</v>
      </c>
      <c r="K785" s="7">
        <v>0.40915523363369172</v>
      </c>
    </row>
    <row r="786" spans="3:11">
      <c r="C786">
        <v>10.176152124186739</v>
      </c>
      <c r="D786">
        <v>0.24203887891127693</v>
      </c>
      <c r="J786" s="7">
        <v>10.403060863804166</v>
      </c>
      <c r="K786" s="7">
        <v>0.40090451731313226</v>
      </c>
    </row>
    <row r="787" spans="3:11">
      <c r="C787">
        <v>9.6549542720636907</v>
      </c>
      <c r="D787">
        <v>0.17033161274503272</v>
      </c>
      <c r="J787" s="7">
        <v>6.6214540879541843</v>
      </c>
      <c r="K787" s="7">
        <v>0.3353965080820494</v>
      </c>
    </row>
    <row r="788" spans="3:11">
      <c r="C788">
        <v>9.6959887306022434</v>
      </c>
      <c r="D788">
        <v>0.1711097507927086</v>
      </c>
      <c r="J788" s="7">
        <v>6.6946927832981746</v>
      </c>
      <c r="K788" s="7">
        <v>0.33958420304635972</v>
      </c>
    </row>
    <row r="789" spans="3:11">
      <c r="C789">
        <v>9.6897106168880853</v>
      </c>
      <c r="D789">
        <v>0.17114379001390159</v>
      </c>
      <c r="J789" s="7">
        <v>6.7491704850782366</v>
      </c>
      <c r="K789" s="7">
        <v>0.32661190755793973</v>
      </c>
    </row>
    <row r="790" spans="3:11">
      <c r="C790">
        <v>9.682984954519755</v>
      </c>
      <c r="D790">
        <v>0.16872100913733046</v>
      </c>
      <c r="J790" s="7">
        <v>6.7393694612802317</v>
      </c>
      <c r="K790" s="7">
        <v>0.31363961206951979</v>
      </c>
    </row>
    <row r="791" spans="3:11">
      <c r="C791">
        <v>9.6974476631453594</v>
      </c>
      <c r="D791">
        <v>0.16804679983092885</v>
      </c>
      <c r="J791" s="7">
        <v>6.7075557112866129</v>
      </c>
      <c r="K791" s="7">
        <v>0.31343231235756774</v>
      </c>
    </row>
    <row r="792" spans="3:11">
      <c r="C792">
        <v>9.7342207767140412</v>
      </c>
      <c r="D792">
        <v>0.16619587924674348</v>
      </c>
      <c r="J792" s="7">
        <v>6.5315033548384376</v>
      </c>
      <c r="K792" s="7">
        <v>0.3129560748214113</v>
      </c>
    </row>
    <row r="793" spans="3:11">
      <c r="C793">
        <v>9.7632979987087136</v>
      </c>
      <c r="D793">
        <v>0.16560635887367578</v>
      </c>
      <c r="J793" s="7">
        <v>6.5777838403152602</v>
      </c>
      <c r="K793" s="7">
        <v>0.31662608570599965</v>
      </c>
    </row>
    <row r="794" spans="3:11">
      <c r="C794">
        <v>9.7839632303519988</v>
      </c>
      <c r="D794">
        <v>0.16459362771686939</v>
      </c>
      <c r="J794" s="7">
        <v>6.5658519650219045</v>
      </c>
      <c r="K794" s="7">
        <v>0.31984569004005137</v>
      </c>
    </row>
    <row r="795" spans="3:11">
      <c r="C795">
        <v>9.8191066848335247</v>
      </c>
      <c r="D795">
        <v>0.16523973239381515</v>
      </c>
      <c r="J795" s="7">
        <v>6.496648944780385</v>
      </c>
      <c r="K795" s="7">
        <v>0.31465744583960886</v>
      </c>
    </row>
    <row r="796" spans="3:11">
      <c r="C796">
        <v>9.8621290678127789</v>
      </c>
      <c r="D796">
        <v>0.16601776338333771</v>
      </c>
      <c r="J796" s="7">
        <v>6.4702644718513564</v>
      </c>
      <c r="K796" s="7">
        <v>0.31194766330643342</v>
      </c>
    </row>
    <row r="797" spans="3:11">
      <c r="C797">
        <v>9.921440581889275</v>
      </c>
      <c r="D797">
        <v>0.16636131433020326</v>
      </c>
      <c r="J797" s="7">
        <v>6.4577306603947182</v>
      </c>
      <c r="K797" s="7">
        <v>0.3089692484594066</v>
      </c>
    </row>
    <row r="798" spans="3:11">
      <c r="C798">
        <v>9.9840532248114631</v>
      </c>
      <c r="D798">
        <v>0.17117351312733267</v>
      </c>
      <c r="J798" s="7">
        <v>6.4133153582621647</v>
      </c>
      <c r="K798" s="7">
        <v>0.30143758490150224</v>
      </c>
    </row>
    <row r="799" spans="3:11">
      <c r="C799">
        <v>10.037245166865455</v>
      </c>
      <c r="D799">
        <v>0.16787637070199965</v>
      </c>
      <c r="J799" s="7">
        <v>6.394557318627319</v>
      </c>
      <c r="K799" s="7">
        <v>0.29375496696398623</v>
      </c>
    </row>
    <row r="800" spans="3:11">
      <c r="C800">
        <v>10.052895030098433</v>
      </c>
      <c r="D800">
        <v>0.17662665897027341</v>
      </c>
      <c r="J800" s="7">
        <v>6.2613963182117613</v>
      </c>
      <c r="K800" s="7">
        <v>0.30669768580688328</v>
      </c>
    </row>
    <row r="801" spans="3:11">
      <c r="C801">
        <v>10.003224530512306</v>
      </c>
      <c r="D801">
        <v>0.17994554614662484</v>
      </c>
      <c r="J801" s="7">
        <v>6.2674814267023917</v>
      </c>
      <c r="K801" s="7">
        <v>0.30650847581535762</v>
      </c>
    </row>
    <row r="802" spans="3:11">
      <c r="C802">
        <v>10.033601374753436</v>
      </c>
      <c r="D802">
        <v>0.18337484998717488</v>
      </c>
      <c r="J802" s="7">
        <v>6.2351921132830572</v>
      </c>
      <c r="K802" s="7">
        <v>0.29512991280290796</v>
      </c>
    </row>
    <row r="803" spans="3:11">
      <c r="C803">
        <v>10.242928707295151</v>
      </c>
      <c r="D803">
        <v>0.13795731068135095</v>
      </c>
      <c r="J803" s="7">
        <v>8.9585305206153087</v>
      </c>
      <c r="K803" s="7">
        <v>0.57489337573076682</v>
      </c>
    </row>
    <row r="804" spans="3:11">
      <c r="C804">
        <v>10.264397679711559</v>
      </c>
      <c r="D804">
        <v>0.1377300658766748</v>
      </c>
      <c r="J804" s="7">
        <v>9.021818620099566</v>
      </c>
      <c r="K804" s="7">
        <v>0.5885759155451411</v>
      </c>
    </row>
    <row r="805" spans="3:11">
      <c r="C805">
        <v>10.291668049523887</v>
      </c>
      <c r="D805">
        <v>0.1378082196154799</v>
      </c>
      <c r="J805" s="7">
        <v>9.1357534721451277</v>
      </c>
      <c r="K805" s="7">
        <v>0.62520465227472355</v>
      </c>
    </row>
    <row r="806" spans="3:11">
      <c r="C806">
        <v>10.309871440030911</v>
      </c>
      <c r="D806">
        <v>0.138763238994667</v>
      </c>
      <c r="J806" s="7">
        <v>9.1978534144655697</v>
      </c>
      <c r="K806" s="7">
        <v>0.64973153788538451</v>
      </c>
    </row>
    <row r="807" spans="3:11">
      <c r="C807">
        <v>10.331742850225535</v>
      </c>
      <c r="D807">
        <v>0.13905880595700695</v>
      </c>
      <c r="J807" s="7">
        <v>9.2041316662396166</v>
      </c>
      <c r="K807" s="7">
        <v>0.66871482004866778</v>
      </c>
    </row>
    <row r="808" spans="3:11">
      <c r="C808">
        <v>10.362999713329934</v>
      </c>
      <c r="D808">
        <v>0.13878772410531012</v>
      </c>
      <c r="J808" s="7">
        <v>9.2998845106737953</v>
      </c>
      <c r="K808" s="7">
        <v>0.67407563843721463</v>
      </c>
    </row>
    <row r="809" spans="3:11">
      <c r="C809">
        <v>10.366706002826561</v>
      </c>
      <c r="D809">
        <v>0.13988368294418949</v>
      </c>
      <c r="J809" s="7">
        <v>9.3776853404056428</v>
      </c>
      <c r="K809" s="7">
        <v>0.71915053198252521</v>
      </c>
    </row>
    <row r="810" spans="3:11">
      <c r="C810">
        <v>10.367779420472994</v>
      </c>
      <c r="D810">
        <v>0.14085764470552833</v>
      </c>
      <c r="J810" s="7">
        <v>9.458803933670298</v>
      </c>
      <c r="K810" s="7">
        <v>0.74378543129988994</v>
      </c>
    </row>
    <row r="811" spans="3:11">
      <c r="C811">
        <v>10.369208682203309</v>
      </c>
      <c r="D811">
        <v>0.13582676636125215</v>
      </c>
      <c r="J811" s="7">
        <v>9.5324731840550001</v>
      </c>
      <c r="K811" s="7">
        <v>0.76015363071421005</v>
      </c>
    </row>
    <row r="812" spans="3:11">
      <c r="C812">
        <v>10.389317916055676</v>
      </c>
      <c r="D812">
        <v>0.13404230412404763</v>
      </c>
      <c r="J812" s="7">
        <v>9.6151494188518196</v>
      </c>
      <c r="K812" s="7">
        <v>0.76838850813783699</v>
      </c>
    </row>
    <row r="813" spans="3:11">
      <c r="C813">
        <v>10.410738977415569</v>
      </c>
      <c r="D813">
        <v>0.13272727208026144</v>
      </c>
      <c r="J813" s="7">
        <v>9.7140159177468757</v>
      </c>
      <c r="K813" s="7">
        <v>0.77127184619179201</v>
      </c>
    </row>
    <row r="814" spans="3:11">
      <c r="C814">
        <v>10.440198601780962</v>
      </c>
      <c r="D814">
        <v>0.14650332749336309</v>
      </c>
      <c r="J814" s="7">
        <v>9.8219638186525362</v>
      </c>
      <c r="K814" s="7">
        <v>0.77058063731888859</v>
      </c>
    </row>
    <row r="815" spans="3:11">
      <c r="C815">
        <v>10.452548739297693</v>
      </c>
      <c r="D815">
        <v>0.13746579474596657</v>
      </c>
      <c r="J815" s="7">
        <v>9.8920572995004843</v>
      </c>
      <c r="K815" s="7">
        <v>0.77271412612708179</v>
      </c>
    </row>
    <row r="816" spans="3:11">
      <c r="C816">
        <v>10.437938232580944</v>
      </c>
      <c r="D816">
        <v>0.13677036258351874</v>
      </c>
      <c r="J816" s="7">
        <v>9.8401494230508568</v>
      </c>
      <c r="K816" s="7">
        <v>0.76915733893621829</v>
      </c>
    </row>
    <row r="817" spans="3:11">
      <c r="C817">
        <v>10.381332944668548</v>
      </c>
      <c r="D817">
        <v>0.13982144337804384</v>
      </c>
      <c r="J817" s="7">
        <v>9.688590990982215</v>
      </c>
      <c r="K817" s="7">
        <v>0.76372733064841181</v>
      </c>
    </row>
    <row r="818" spans="3:11">
      <c r="C818">
        <v>10.394061529271767</v>
      </c>
      <c r="D818">
        <v>0.14303527417135259</v>
      </c>
      <c r="J818" s="7">
        <v>9.7506530274527119</v>
      </c>
      <c r="K818" s="7">
        <v>0.76122571307390063</v>
      </c>
    </row>
    <row r="819" spans="3:11">
      <c r="C819">
        <v>7.653276913115568</v>
      </c>
      <c r="D819">
        <v>0.48038871913228004</v>
      </c>
      <c r="J819" s="7">
        <v>6.1861842731631018</v>
      </c>
      <c r="K819" s="7">
        <v>0.33390892287325319</v>
      </c>
    </row>
    <row r="820" spans="3:11">
      <c r="C820">
        <v>7.5829256085123742</v>
      </c>
      <c r="D820">
        <v>0.4710053800488061</v>
      </c>
      <c r="J820" s="7">
        <v>6.2735443182869348</v>
      </c>
      <c r="K820" s="7">
        <v>0.35114805892268791</v>
      </c>
    </row>
    <row r="821" spans="3:11">
      <c r="C821">
        <v>7.5426380494089695</v>
      </c>
      <c r="D821">
        <v>0.47031002853208631</v>
      </c>
      <c r="J821" s="7">
        <v>6.2758967304755284</v>
      </c>
      <c r="K821" s="7">
        <v>0.37243777910555326</v>
      </c>
    </row>
    <row r="822" spans="3:11">
      <c r="C822">
        <v>7.5091135484381706</v>
      </c>
      <c r="D822">
        <v>0.47253265590977733</v>
      </c>
      <c r="J822" s="7">
        <v>6.2131534318841428</v>
      </c>
      <c r="K822" s="7">
        <v>0.38796036914937698</v>
      </c>
    </row>
    <row r="823" spans="3:11">
      <c r="C823">
        <v>7.4980873783337367</v>
      </c>
      <c r="D823">
        <v>0.46953516535667544</v>
      </c>
      <c r="J823" s="7">
        <v>6.2365003730449349</v>
      </c>
      <c r="K823" s="7">
        <v>0.36953045860270739</v>
      </c>
    </row>
    <row r="824" spans="3:11">
      <c r="C824">
        <v>7.4738508650977664</v>
      </c>
      <c r="D824">
        <v>0.45877480423162237</v>
      </c>
      <c r="J824" s="7">
        <v>6.26874367460454</v>
      </c>
      <c r="K824" s="7">
        <v>0.38245040081360915</v>
      </c>
    </row>
    <row r="825" spans="3:11">
      <c r="C825">
        <v>7.4701648431913297</v>
      </c>
      <c r="D825">
        <v>0.45309117133477278</v>
      </c>
      <c r="J825" s="7">
        <v>6.3220162593506011</v>
      </c>
      <c r="K825" s="7">
        <v>0.37325789629826711</v>
      </c>
    </row>
    <row r="826" spans="3:11">
      <c r="C826">
        <v>7.4753151714485391</v>
      </c>
      <c r="D826">
        <v>0.47214065635006969</v>
      </c>
      <c r="J826" s="7">
        <v>6.3108432232966081</v>
      </c>
      <c r="K826" s="7">
        <v>0.37391168873276409</v>
      </c>
    </row>
    <row r="827" spans="3:11">
      <c r="C827">
        <v>7.4883798444592946</v>
      </c>
      <c r="D827">
        <v>0.47241032186567161</v>
      </c>
      <c r="J827" s="7">
        <v>6.2629535264978378</v>
      </c>
      <c r="K827" s="7">
        <v>0.37106478118443204</v>
      </c>
    </row>
    <row r="828" spans="3:11">
      <c r="C828">
        <v>7.5083616586400961</v>
      </c>
      <c r="D828">
        <v>0.472922714173245</v>
      </c>
      <c r="J828" s="7">
        <v>6.3642440936202096</v>
      </c>
      <c r="K828" s="7">
        <v>0.4041607174213166</v>
      </c>
    </row>
    <row r="829" spans="3:11">
      <c r="C829">
        <v>7.5218987089933549</v>
      </c>
      <c r="D829">
        <v>0.47547452581913136</v>
      </c>
      <c r="J829" s="7">
        <v>6.4499744821333964</v>
      </c>
      <c r="K829" s="7">
        <v>0.37439143578206102</v>
      </c>
    </row>
    <row r="830" spans="3:11">
      <c r="C830">
        <v>7.5508531257353599</v>
      </c>
      <c r="D830">
        <v>0.47543805175349624</v>
      </c>
      <c r="J830" s="7">
        <v>6.5268415117327976</v>
      </c>
      <c r="K830" s="7">
        <v>0.3793920644851716</v>
      </c>
    </row>
    <row r="831" spans="3:11">
      <c r="C831">
        <v>7.5827091577912666</v>
      </c>
      <c r="D831">
        <v>0.46548531370727947</v>
      </c>
      <c r="J831" s="7">
        <v>6.609301551146312</v>
      </c>
      <c r="K831" s="7">
        <v>0.39456968209774823</v>
      </c>
    </row>
    <row r="832" spans="3:11">
      <c r="C832">
        <v>7.6213236807934628</v>
      </c>
      <c r="D832">
        <v>0.46926424815994494</v>
      </c>
      <c r="J832" s="7">
        <v>6.6857147246318656</v>
      </c>
      <c r="K832" s="7">
        <v>0.38505096146114637</v>
      </c>
    </row>
    <row r="833" spans="3:11">
      <c r="C833">
        <v>7.6526502946648849</v>
      </c>
      <c r="D833">
        <v>0.4713183191495583</v>
      </c>
      <c r="J833" s="7">
        <v>6.7434666091483022</v>
      </c>
      <c r="K833" s="7">
        <v>0.38609412849710856</v>
      </c>
    </row>
    <row r="834" spans="3:11">
      <c r="C834">
        <v>7.6553597920115548</v>
      </c>
      <c r="D834">
        <v>0.47492600917137745</v>
      </c>
      <c r="J834" s="7">
        <v>6.7807556785757237</v>
      </c>
      <c r="K834" s="7">
        <v>0.37406428185090013</v>
      </c>
    </row>
    <row r="835" spans="3:11">
      <c r="C835">
        <v>8.7292020768677272</v>
      </c>
      <c r="D835">
        <v>0.37642083269570953</v>
      </c>
      <c r="J835" s="7">
        <v>8.2158613189847483</v>
      </c>
      <c r="K835" s="7">
        <v>0.5138915189777723</v>
      </c>
    </row>
    <row r="836" spans="3:11">
      <c r="C836">
        <v>8.7665318830291579</v>
      </c>
      <c r="D836">
        <v>0.37784544844279289</v>
      </c>
      <c r="J836" s="7">
        <v>8.2523632161078897</v>
      </c>
      <c r="K836" s="7">
        <v>0.5278462937819004</v>
      </c>
    </row>
    <row r="837" spans="3:11">
      <c r="C837">
        <v>8.7832853418427739</v>
      </c>
      <c r="D837">
        <v>0.3779676566277928</v>
      </c>
      <c r="J837" s="7">
        <v>8.2208737824153264</v>
      </c>
      <c r="K837" s="7">
        <v>0.53325019124088069</v>
      </c>
    </row>
    <row r="838" spans="3:11">
      <c r="C838">
        <v>8.8351340728624042</v>
      </c>
      <c r="D838">
        <v>0.37553094884055715</v>
      </c>
      <c r="J838" s="7">
        <v>8.225494117435117</v>
      </c>
      <c r="K838" s="7">
        <v>0.53651651588929261</v>
      </c>
    </row>
    <row r="839" spans="3:11">
      <c r="C839">
        <v>8.8458088290087726</v>
      </c>
      <c r="D839">
        <v>0.3721025832733213</v>
      </c>
      <c r="J839" s="7">
        <v>8.3021302472649836</v>
      </c>
      <c r="K839" s="7">
        <v>0.51780420219009615</v>
      </c>
    </row>
    <row r="840" spans="3:11">
      <c r="C840">
        <v>8.8554052810539705</v>
      </c>
      <c r="D840">
        <v>0.3761926753865022</v>
      </c>
      <c r="J840" s="7">
        <v>8.2776061340137339</v>
      </c>
      <c r="K840" s="7">
        <v>0.49592222983491091</v>
      </c>
    </row>
    <row r="841" spans="3:11">
      <c r="C841">
        <v>8.820646527423321</v>
      </c>
      <c r="D841">
        <v>0.37299060898801645</v>
      </c>
      <c r="J841" s="7">
        <v>8.2903882664740927</v>
      </c>
      <c r="K841" s="7">
        <v>0.50001710036757763</v>
      </c>
    </row>
    <row r="842" spans="3:11">
      <c r="C842">
        <v>8.7797117724464275</v>
      </c>
      <c r="D842">
        <v>0.37318573741872635</v>
      </c>
      <c r="J842" s="7">
        <v>8.3153078446619215</v>
      </c>
      <c r="K842" s="7">
        <v>0.51390065614436176</v>
      </c>
    </row>
    <row r="843" spans="3:11">
      <c r="C843">
        <v>8.7994440429301299</v>
      </c>
      <c r="D843">
        <v>0.36883516138120287</v>
      </c>
      <c r="J843" s="7">
        <v>8.3189617296179943</v>
      </c>
      <c r="K843" s="7">
        <v>0.52091648858695705</v>
      </c>
    </row>
    <row r="844" spans="3:11">
      <c r="C844">
        <v>8.8567361476519757</v>
      </c>
      <c r="D844">
        <v>0.36614308969229054</v>
      </c>
      <c r="J844" s="7">
        <v>8.3643953072758368</v>
      </c>
      <c r="K844" s="7">
        <v>0.54177764572797671</v>
      </c>
    </row>
    <row r="845" spans="3:11">
      <c r="C845">
        <v>8.8825510920190194</v>
      </c>
      <c r="D845">
        <v>0.37140028767865579</v>
      </c>
      <c r="J845" s="7">
        <v>8.3651186708428504</v>
      </c>
      <c r="K845" s="7">
        <v>0.52559900375927981</v>
      </c>
    </row>
    <row r="846" spans="3:11">
      <c r="C846">
        <v>8.9377043597039822</v>
      </c>
      <c r="D846">
        <v>0.37840941899182207</v>
      </c>
      <c r="J846" s="7">
        <v>8.3775794113009177</v>
      </c>
      <c r="K846" s="7">
        <v>0.51982822870310696</v>
      </c>
    </row>
    <row r="847" spans="3:11">
      <c r="C847">
        <v>8.979649624572712</v>
      </c>
      <c r="D847">
        <v>0.37286895599873815</v>
      </c>
      <c r="J847" s="7">
        <v>8.3621165071607457</v>
      </c>
      <c r="K847" s="7">
        <v>0.53202673991840777</v>
      </c>
    </row>
    <row r="848" spans="3:11">
      <c r="C848">
        <v>9.0090224053618382</v>
      </c>
      <c r="D848">
        <v>0.39138900965795598</v>
      </c>
      <c r="J848" s="7">
        <v>8.3577593960111987</v>
      </c>
      <c r="K848" s="7">
        <v>0.54074148317752757</v>
      </c>
    </row>
    <row r="849" spans="3:11">
      <c r="C849">
        <v>8.9954404704293154</v>
      </c>
      <c r="D849">
        <v>0.39441390424993167</v>
      </c>
      <c r="J849" s="7">
        <v>8.3211912579822958</v>
      </c>
      <c r="K849" s="7">
        <v>0.51932333137967024</v>
      </c>
    </row>
    <row r="850" spans="3:11">
      <c r="C850">
        <v>9.0127286824467792</v>
      </c>
      <c r="D850">
        <v>0.39768636992948814</v>
      </c>
      <c r="J850" s="7">
        <v>8.3320065183537597</v>
      </c>
      <c r="K850" s="7">
        <v>0.5167516698352097</v>
      </c>
    </row>
    <row r="851" spans="3:11">
      <c r="C851">
        <v>8.3854194379551643</v>
      </c>
      <c r="D851">
        <v>0.32886078445071454</v>
      </c>
      <c r="J851" s="7">
        <v>9.9939476040767428</v>
      </c>
      <c r="K851" s="7">
        <v>0.69546450944819938</v>
      </c>
    </row>
    <row r="852" spans="3:11">
      <c r="C852">
        <v>8.4366824618545273</v>
      </c>
      <c r="D852">
        <v>0.32630677692633286</v>
      </c>
      <c r="J852" s="7">
        <v>10.025844063579065</v>
      </c>
      <c r="K852" s="7">
        <v>0.71066068321519094</v>
      </c>
    </row>
    <row r="853" spans="3:11">
      <c r="C853">
        <v>8.4966676386119602</v>
      </c>
      <c r="D853">
        <v>0.32476410698202185</v>
      </c>
      <c r="J853" s="7">
        <v>10.083146548773577</v>
      </c>
      <c r="K853" s="7">
        <v>0.72843239942455285</v>
      </c>
    </row>
    <row r="854" spans="3:11">
      <c r="C854">
        <v>8.5478966540277384</v>
      </c>
      <c r="D854">
        <v>0.31936898491674859</v>
      </c>
      <c r="J854" s="7">
        <v>10.129555936189417</v>
      </c>
      <c r="K854" s="7">
        <v>0.73082647906386966</v>
      </c>
    </row>
    <row r="855" spans="3:11">
      <c r="C855">
        <v>8.5966900616945203</v>
      </c>
      <c r="D855">
        <v>0.32131223900280986</v>
      </c>
      <c r="J855" s="7">
        <v>10.165423664919107</v>
      </c>
      <c r="K855" s="7">
        <v>0.73913881386190983</v>
      </c>
    </row>
    <row r="856" spans="3:11">
      <c r="C856">
        <v>8.6357280646761545</v>
      </c>
      <c r="D856">
        <v>0.31641828803063515</v>
      </c>
      <c r="J856" s="7">
        <v>10.215391038058048</v>
      </c>
      <c r="K856" s="7">
        <v>0.74991072132107162</v>
      </c>
    </row>
    <row r="857" spans="3:11">
      <c r="C857">
        <v>8.6378666975434992</v>
      </c>
      <c r="D857">
        <v>0.31613937973360112</v>
      </c>
      <c r="J857" s="7">
        <v>10.235716773468344</v>
      </c>
      <c r="K857" s="7">
        <v>0.7663599670579363</v>
      </c>
    </row>
    <row r="858" spans="3:11">
      <c r="C858">
        <v>8.6785656439964107</v>
      </c>
      <c r="D858">
        <v>0.31379016555784778</v>
      </c>
      <c r="J858" s="7">
        <v>10.251338990907287</v>
      </c>
      <c r="K858" s="7">
        <v>0.78978343975323451</v>
      </c>
    </row>
    <row r="859" spans="3:11">
      <c r="C859">
        <v>8.6606829331201372</v>
      </c>
      <c r="D859">
        <v>0.31311709755201739</v>
      </c>
      <c r="J859" s="7">
        <v>10.268768749205364</v>
      </c>
      <c r="K859" s="7">
        <v>0.79105310632540371</v>
      </c>
    </row>
    <row r="860" spans="3:11">
      <c r="C860">
        <v>8.6586096209322587</v>
      </c>
      <c r="D860">
        <v>0.3132009866484588</v>
      </c>
      <c r="J860" s="7">
        <v>10.306171523347794</v>
      </c>
      <c r="K860" s="7">
        <v>0.79425020034310423</v>
      </c>
    </row>
    <row r="861" spans="3:11">
      <c r="C861">
        <v>8.7323401371676166</v>
      </c>
      <c r="D861">
        <v>0.314973682988895</v>
      </c>
      <c r="J861" s="7">
        <v>10.331500708133749</v>
      </c>
      <c r="K861" s="7">
        <v>0.79081277507849013</v>
      </c>
    </row>
    <row r="862" spans="3:11">
      <c r="C862">
        <v>8.8191224656755764</v>
      </c>
      <c r="D862">
        <v>0.31587603883395854</v>
      </c>
      <c r="J862" s="7">
        <v>10.370814422722271</v>
      </c>
      <c r="K862" s="7">
        <v>0.80380890676306316</v>
      </c>
    </row>
    <row r="863" spans="3:11">
      <c r="C863">
        <v>8.8861071587224796</v>
      </c>
      <c r="D863">
        <v>0.31357241496619692</v>
      </c>
      <c r="J863" s="7">
        <v>10.418520669536852</v>
      </c>
      <c r="K863" s="7">
        <v>0.80658339927124922</v>
      </c>
    </row>
    <row r="864" spans="3:11">
      <c r="C864">
        <v>8.9232620859606548</v>
      </c>
      <c r="D864">
        <v>0.31352817336487243</v>
      </c>
      <c r="J864" s="7">
        <v>10.423043887688365</v>
      </c>
      <c r="K864" s="7">
        <v>0.80879224228324031</v>
      </c>
    </row>
    <row r="865" spans="3:11">
      <c r="C865">
        <v>8.9435046726507821</v>
      </c>
      <c r="D865">
        <v>0.31707030135531383</v>
      </c>
      <c r="J865" s="7">
        <v>10.334765251650881</v>
      </c>
      <c r="K865" s="7">
        <v>0.80543743557253422</v>
      </c>
    </row>
    <row r="866" spans="3:11">
      <c r="C866">
        <v>8.9798313407743411</v>
      </c>
      <c r="D866">
        <v>0.32113431545959376</v>
      </c>
      <c r="J866" s="7">
        <v>10.36274465107295</v>
      </c>
      <c r="K866" s="7">
        <v>0.80668206753264171</v>
      </c>
    </row>
    <row r="867" spans="3:11">
      <c r="C867">
        <v>8.639852703485758</v>
      </c>
      <c r="D867">
        <v>0.26542008468736056</v>
      </c>
      <c r="J867" s="7">
        <v>10.135451214331791</v>
      </c>
      <c r="K867" s="7">
        <v>0.63015907282509309</v>
      </c>
    </row>
    <row r="868" spans="3:11">
      <c r="C868">
        <v>8.6462495031189839</v>
      </c>
      <c r="D868">
        <v>0.26470658502479066</v>
      </c>
      <c r="J868" s="7">
        <v>10.143037885477399</v>
      </c>
      <c r="K868" s="7">
        <v>0.63018986283922718</v>
      </c>
    </row>
    <row r="869" spans="3:11">
      <c r="C869">
        <v>8.6698562453162165</v>
      </c>
      <c r="D869">
        <v>0.26534925729536618</v>
      </c>
      <c r="J869" s="7">
        <v>10.161711577394767</v>
      </c>
      <c r="K869" s="7">
        <v>0.62071604219174326</v>
      </c>
    </row>
    <row r="870" spans="3:11">
      <c r="C870">
        <v>8.6756966685591959</v>
      </c>
      <c r="D870">
        <v>0.26912039459430592</v>
      </c>
      <c r="J870" s="7">
        <v>10.19255176409256</v>
      </c>
      <c r="K870" s="7">
        <v>0.62438753523597712</v>
      </c>
    </row>
    <row r="871" spans="3:11">
      <c r="C871">
        <v>8.5964246591146694</v>
      </c>
      <c r="D871">
        <v>0.26228282428860239</v>
      </c>
      <c r="J871" s="7">
        <v>10.220862524888153</v>
      </c>
      <c r="K871" s="7">
        <v>0.63823770410560021</v>
      </c>
    </row>
    <row r="872" spans="3:11">
      <c r="C872">
        <v>8.6105632191829216</v>
      </c>
      <c r="D872">
        <v>0.25768261815929466</v>
      </c>
      <c r="J872" s="7">
        <v>10.254260545445792</v>
      </c>
      <c r="K872" s="7">
        <v>0.63824214725806117</v>
      </c>
    </row>
    <row r="873" spans="3:11">
      <c r="C873">
        <v>8.6496797016449491</v>
      </c>
      <c r="D873">
        <v>0.26355248409027082</v>
      </c>
      <c r="J873" s="7">
        <v>10.267293537612019</v>
      </c>
      <c r="K873" s="7">
        <v>0.65009756430202914</v>
      </c>
    </row>
    <row r="874" spans="3:11">
      <c r="C874">
        <v>8.6789808973451485</v>
      </c>
      <c r="D874">
        <v>0.25838391219818896</v>
      </c>
      <c r="J874" s="7">
        <v>10.270399576437654</v>
      </c>
      <c r="K874" s="7">
        <v>0.65038891611601135</v>
      </c>
    </row>
    <row r="875" spans="3:11">
      <c r="C875">
        <v>8.7023381172512089</v>
      </c>
      <c r="D875">
        <v>0.25729755982073632</v>
      </c>
      <c r="J875" s="7">
        <v>10.271734058934852</v>
      </c>
      <c r="K875" s="7">
        <v>0.65749420686368232</v>
      </c>
    </row>
    <row r="876" spans="3:11">
      <c r="C876">
        <v>8.7679512080458828</v>
      </c>
      <c r="D876">
        <v>0.249310384862614</v>
      </c>
      <c r="J876" s="7">
        <v>10.289805390461504</v>
      </c>
      <c r="K876" s="7">
        <v>0.6802063145102234</v>
      </c>
    </row>
    <row r="877" spans="3:11">
      <c r="C877">
        <v>8.8152304938388966</v>
      </c>
      <c r="D877">
        <v>0.25279015539218541</v>
      </c>
      <c r="J877" s="7">
        <v>10.302556257632466</v>
      </c>
      <c r="K877" s="7">
        <v>0.68031058077090034</v>
      </c>
    </row>
    <row r="878" spans="3:11">
      <c r="C878">
        <v>8.8426484472664555</v>
      </c>
      <c r="D878">
        <v>0.25084376301721428</v>
      </c>
      <c r="J878" s="7">
        <v>10.316499005398322</v>
      </c>
      <c r="K878" s="7">
        <v>0.68566651212025442</v>
      </c>
    </row>
    <row r="879" spans="3:11">
      <c r="C879">
        <v>8.8711338766467271</v>
      </c>
      <c r="D879">
        <v>0.2478045206214248</v>
      </c>
      <c r="J879" s="7">
        <v>10.330409644971528</v>
      </c>
      <c r="K879" s="7">
        <v>0.68821702879106395</v>
      </c>
    </row>
    <row r="880" spans="3:11">
      <c r="C880">
        <v>8.9306621346301114</v>
      </c>
      <c r="D880">
        <v>0.24655777636589279</v>
      </c>
      <c r="J880" s="7">
        <v>10.326972953197277</v>
      </c>
      <c r="K880" s="7">
        <v>0.70506156183523006</v>
      </c>
    </row>
    <row r="881" spans="3:11">
      <c r="C881">
        <v>8.923673872830836</v>
      </c>
      <c r="D881">
        <v>0.24964637885603691</v>
      </c>
      <c r="J881" s="7">
        <v>10.294772096267517</v>
      </c>
      <c r="K881" s="7">
        <v>0.698389076627836</v>
      </c>
    </row>
    <row r="882" spans="3:11">
      <c r="C882">
        <v>8.9468844141969139</v>
      </c>
      <c r="D882">
        <v>0.25324141372142062</v>
      </c>
      <c r="J882" s="7">
        <v>10.308311334079866</v>
      </c>
      <c r="K882" s="7">
        <v>0.70155677195163191</v>
      </c>
    </row>
    <row r="883" spans="3:11">
      <c r="C883">
        <v>8.1331763144818332</v>
      </c>
      <c r="D883">
        <v>0.29280587743999009</v>
      </c>
      <c r="J883" s="7">
        <v>9.6090527601639302</v>
      </c>
      <c r="K883" s="7">
        <v>0.42130420040611688</v>
      </c>
    </row>
    <row r="884" spans="3:11">
      <c r="C884">
        <v>8.1629654451544571</v>
      </c>
      <c r="D884">
        <v>0.2963030696204868</v>
      </c>
      <c r="J884" s="7">
        <v>9.6164595855361785</v>
      </c>
      <c r="K884" s="7">
        <v>0.41191916461618172</v>
      </c>
    </row>
    <row r="885" spans="3:11">
      <c r="C885">
        <v>8.1975897739250776</v>
      </c>
      <c r="D885">
        <v>0.29206184417753639</v>
      </c>
      <c r="J885" s="7">
        <v>9.6453766365858211</v>
      </c>
      <c r="K885" s="7">
        <v>0.44123094786731737</v>
      </c>
    </row>
    <row r="886" spans="3:11">
      <c r="C886">
        <v>8.2183299276416513</v>
      </c>
      <c r="D886">
        <v>0.286975310921388</v>
      </c>
      <c r="J886" s="7">
        <v>9.6539320908407085</v>
      </c>
      <c r="K886" s="7">
        <v>0.45613899800748237</v>
      </c>
    </row>
    <row r="887" spans="3:11">
      <c r="C887">
        <v>8.2587342794703051</v>
      </c>
      <c r="D887">
        <v>0.28445942830943299</v>
      </c>
      <c r="J887" s="7">
        <v>9.5358549886491755</v>
      </c>
      <c r="K887" s="7">
        <v>0.46897007648680511</v>
      </c>
    </row>
    <row r="888" spans="3:11">
      <c r="C888">
        <v>8.2921205774125166</v>
      </c>
      <c r="D888">
        <v>0.28206635339853697</v>
      </c>
      <c r="J888" s="7">
        <v>9.4933542655051948</v>
      </c>
      <c r="K888" s="7">
        <v>0.46811144669183241</v>
      </c>
    </row>
    <row r="889" spans="3:11">
      <c r="C889">
        <v>8.3078832508715905</v>
      </c>
      <c r="D889">
        <v>0.27817644410760772</v>
      </c>
      <c r="J889" s="7">
        <v>9.4919417183569941</v>
      </c>
      <c r="K889" s="7">
        <v>0.45152917694825839</v>
      </c>
    </row>
    <row r="890" spans="3:11">
      <c r="C890">
        <v>8.3122589688256348</v>
      </c>
      <c r="D890">
        <v>0.27680418258304451</v>
      </c>
      <c r="J890" s="7">
        <v>9.467709612397277</v>
      </c>
      <c r="K890" s="7">
        <v>0.47156424161433808</v>
      </c>
    </row>
    <row r="891" spans="3:11">
      <c r="C891">
        <v>8.3246399496869135</v>
      </c>
      <c r="D891">
        <v>0.27061767391980901</v>
      </c>
      <c r="J891" s="7">
        <v>9.4714128960494683</v>
      </c>
      <c r="K891" s="7">
        <v>0.46694395446877324</v>
      </c>
    </row>
    <row r="892" spans="3:11">
      <c r="C892">
        <v>8.3457863158810923</v>
      </c>
      <c r="D892">
        <v>0.263682026237752</v>
      </c>
      <c r="J892" s="7">
        <v>9.4646922856781153</v>
      </c>
      <c r="K892" s="7">
        <v>0.46899584670060024</v>
      </c>
    </row>
    <row r="893" spans="3:11">
      <c r="C893">
        <v>8.3707447186816761</v>
      </c>
      <c r="D893">
        <v>0.26306197599347647</v>
      </c>
      <c r="J893" s="7">
        <v>9.4748961836183199</v>
      </c>
      <c r="K893" s="7">
        <v>0.46840829302431664</v>
      </c>
    </row>
    <row r="894" spans="3:11">
      <c r="C894">
        <v>8.4183533956560321</v>
      </c>
      <c r="D894">
        <v>0.26095033444595322</v>
      </c>
      <c r="J894" s="7">
        <v>9.4675529072323723</v>
      </c>
      <c r="K894" s="7">
        <v>0.46728072273022436</v>
      </c>
    </row>
    <row r="895" spans="3:11">
      <c r="C895">
        <v>8.4684476009454137</v>
      </c>
      <c r="D895">
        <v>0.26054801190427573</v>
      </c>
      <c r="J895" s="7">
        <v>9.5029516694237408</v>
      </c>
      <c r="K895" s="7">
        <v>0.47995780871888544</v>
      </c>
    </row>
    <row r="896" spans="3:11">
      <c r="C896">
        <v>8.5194125128926927</v>
      </c>
      <c r="D896">
        <v>0.25894573133214666</v>
      </c>
      <c r="J896" s="7">
        <v>9.5075606157258186</v>
      </c>
      <c r="K896" s="7">
        <v>0.4815509548667834</v>
      </c>
    </row>
    <row r="897" spans="3:11">
      <c r="C897">
        <v>8.5469528960770624</v>
      </c>
      <c r="D897">
        <v>0.27060068930123532</v>
      </c>
      <c r="J897" s="7">
        <v>9.4798762478281358</v>
      </c>
      <c r="K897" s="7">
        <v>0.48196386880397479</v>
      </c>
    </row>
    <row r="898" spans="3:11">
      <c r="C898">
        <v>8.5741188146120688</v>
      </c>
      <c r="D898">
        <v>0.27481789049090172</v>
      </c>
      <c r="J898" s="7">
        <v>9.4677756043908765</v>
      </c>
      <c r="K898" s="7">
        <v>0.48532230175465046</v>
      </c>
    </row>
    <row r="899" spans="3:11">
      <c r="C899">
        <v>8.4398800544965056</v>
      </c>
      <c r="D899">
        <v>0.31206041934207585</v>
      </c>
      <c r="J899" s="7">
        <v>7.455601780198486</v>
      </c>
      <c r="K899" s="7">
        <v>0.45476832460319411</v>
      </c>
    </row>
    <row r="900" spans="3:11">
      <c r="C900">
        <v>8.4464829884053785</v>
      </c>
      <c r="D900">
        <v>0.30982327190951114</v>
      </c>
      <c r="J900" s="7">
        <v>7.5770822477725428</v>
      </c>
      <c r="K900" s="7">
        <v>0.45583227517761954</v>
      </c>
    </row>
    <row r="901" spans="3:11">
      <c r="C901">
        <v>8.4795098766372909</v>
      </c>
      <c r="D901">
        <v>0.31342714763322688</v>
      </c>
      <c r="J901" s="7">
        <v>7.6908523059370202</v>
      </c>
      <c r="K901" s="7">
        <v>0.46424040795437149</v>
      </c>
    </row>
    <row r="902" spans="3:11">
      <c r="C902">
        <v>8.5092557310813124</v>
      </c>
      <c r="D902">
        <v>0.30614370043901579</v>
      </c>
      <c r="J902" s="7">
        <v>7.7339587693097602</v>
      </c>
      <c r="K902" s="7">
        <v>0.45816338568965237</v>
      </c>
    </row>
    <row r="903" spans="3:11">
      <c r="C903">
        <v>8.5371738568836104</v>
      </c>
      <c r="D903">
        <v>0.30255681923395489</v>
      </c>
      <c r="J903" s="7">
        <v>7.7743774082474086</v>
      </c>
      <c r="K903" s="7">
        <v>0.45183710645838693</v>
      </c>
    </row>
    <row r="904" spans="3:11">
      <c r="C904">
        <v>8.5532196385310417</v>
      </c>
      <c r="D904">
        <v>0.3100538738241751</v>
      </c>
      <c r="J904" s="7">
        <v>7.8049468025377884</v>
      </c>
      <c r="K904" s="7">
        <v>0.46826991527116835</v>
      </c>
    </row>
    <row r="905" spans="3:11">
      <c r="C905">
        <v>8.5655990240591819</v>
      </c>
      <c r="D905">
        <v>0.31013298522776922</v>
      </c>
      <c r="J905" s="7">
        <v>7.864368913444217</v>
      </c>
      <c r="K905" s="7">
        <v>0.46558556076191365</v>
      </c>
    </row>
    <row r="906" spans="3:11">
      <c r="C906">
        <v>8.584837345463793</v>
      </c>
      <c r="D906">
        <v>0.30842717722823221</v>
      </c>
      <c r="J906" s="7">
        <v>7.9299106472707823</v>
      </c>
      <c r="K906" s="7">
        <v>0.46753289121515595</v>
      </c>
    </row>
    <row r="907" spans="3:11">
      <c r="C907">
        <v>8.6040926994228908</v>
      </c>
      <c r="D907">
        <v>0.30842774337758222</v>
      </c>
      <c r="J907" s="7">
        <v>8.0504904678638276</v>
      </c>
      <c r="K907" s="7">
        <v>0.49014356732171571</v>
      </c>
    </row>
    <row r="908" spans="3:11">
      <c r="C908">
        <v>8.619040483058054</v>
      </c>
      <c r="D908">
        <v>0.30709936415763367</v>
      </c>
      <c r="J908" s="7">
        <v>8.1098526115582015</v>
      </c>
      <c r="K908" s="7">
        <v>0.52654466264010613</v>
      </c>
    </row>
    <row r="909" spans="3:11">
      <c r="C909">
        <v>8.6458912150069551</v>
      </c>
      <c r="D909">
        <v>0.30238955504818305</v>
      </c>
      <c r="J909" s="7">
        <v>8.1915967987699219</v>
      </c>
      <c r="K909" s="7">
        <v>0.53943607835211071</v>
      </c>
    </row>
    <row r="910" spans="3:11">
      <c r="C910">
        <v>8.683072541145668</v>
      </c>
      <c r="D910">
        <v>0.30545012444587694</v>
      </c>
      <c r="J910" s="7">
        <v>8.2729278410853304</v>
      </c>
      <c r="K910" s="7">
        <v>0.58049686640124731</v>
      </c>
    </row>
    <row r="911" spans="3:11">
      <c r="C911">
        <v>8.7239982257376401</v>
      </c>
      <c r="D911">
        <v>0.30201245844212993</v>
      </c>
      <c r="J911" s="7">
        <v>8.3915084439344891</v>
      </c>
      <c r="K911" s="7">
        <v>0.61854863399623727</v>
      </c>
    </row>
    <row r="912" spans="3:11">
      <c r="C912">
        <v>8.7436059302173224</v>
      </c>
      <c r="D912">
        <v>0.30339403213428867</v>
      </c>
      <c r="J912" s="7">
        <v>8.4154454077322143</v>
      </c>
      <c r="K912" s="7">
        <v>0.60589877181139917</v>
      </c>
    </row>
    <row r="913" spans="3:11">
      <c r="C913">
        <v>8.7028180128184225</v>
      </c>
      <c r="D913">
        <v>0.30849641459239269</v>
      </c>
      <c r="J913" s="7">
        <v>8.374521609608804</v>
      </c>
      <c r="K913" s="7">
        <v>0.5942855637918345</v>
      </c>
    </row>
    <row r="914" spans="3:11">
      <c r="C914">
        <v>8.7241060204506624</v>
      </c>
      <c r="D914">
        <v>0.31208763573154963</v>
      </c>
      <c r="J914" s="7">
        <v>8.4395649359713474</v>
      </c>
      <c r="K914" s="7">
        <v>0.59321559118458445</v>
      </c>
    </row>
    <row r="915" spans="3:11">
      <c r="C915">
        <v>7.7451884195408951</v>
      </c>
      <c r="D915">
        <v>0.47800038630514491</v>
      </c>
      <c r="J915" s="7">
        <v>10.234449938787693</v>
      </c>
      <c r="K915" s="7">
        <v>0.66407199176380816</v>
      </c>
    </row>
    <row r="916" spans="3:11">
      <c r="C916">
        <v>7.9680310977521822</v>
      </c>
      <c r="D916">
        <v>0.4778955840945554</v>
      </c>
      <c r="J916" s="7">
        <v>10.241039551430696</v>
      </c>
      <c r="K916" s="7">
        <v>0.66555631806069226</v>
      </c>
    </row>
    <row r="917" spans="3:11">
      <c r="C917">
        <v>8.4734719630732336</v>
      </c>
      <c r="D917">
        <v>0.47958902731899644</v>
      </c>
      <c r="J917" s="7">
        <v>10.256984073057307</v>
      </c>
      <c r="K917" s="7">
        <v>0.66651219414794327</v>
      </c>
    </row>
    <row r="918" spans="3:11">
      <c r="C918">
        <v>8.64018537744602</v>
      </c>
      <c r="D918">
        <v>0.47999720790868144</v>
      </c>
      <c r="J918" s="7">
        <v>10.277376121541275</v>
      </c>
      <c r="K918" s="7">
        <v>0.65523909125532465</v>
      </c>
    </row>
    <row r="919" spans="3:11">
      <c r="C919">
        <v>8.9562580285238713</v>
      </c>
      <c r="D919">
        <v>0.47497917993444366</v>
      </c>
      <c r="J919" s="7">
        <v>10.296798686176396</v>
      </c>
      <c r="K919" s="7">
        <v>0.669231882643055</v>
      </c>
    </row>
    <row r="920" spans="3:11">
      <c r="C920">
        <v>9.0527587091703996</v>
      </c>
      <c r="D920">
        <v>0.4653554224399315</v>
      </c>
      <c r="J920" s="7">
        <v>10.326895269040705</v>
      </c>
      <c r="K920" s="7">
        <v>0.68885980099615429</v>
      </c>
    </row>
    <row r="921" spans="3:11">
      <c r="C921">
        <v>9.5052741723466081</v>
      </c>
      <c r="D921">
        <v>0.46348154926503304</v>
      </c>
      <c r="J921" s="7">
        <v>10.337723968524903</v>
      </c>
      <c r="K921" s="7">
        <v>0.71449088400173422</v>
      </c>
    </row>
    <row r="922" spans="3:11">
      <c r="C922">
        <v>9.6544973128877523</v>
      </c>
      <c r="D922">
        <v>0.46056972095380333</v>
      </c>
      <c r="J922" s="7">
        <v>10.335600709557232</v>
      </c>
      <c r="K922" s="7">
        <v>0.72448361443174392</v>
      </c>
    </row>
    <row r="923" spans="3:11">
      <c r="C923">
        <v>9.7570861060173435</v>
      </c>
      <c r="D923">
        <v>0.45686325357383395</v>
      </c>
      <c r="J923" s="7">
        <v>10.333025409667499</v>
      </c>
      <c r="K923" s="7">
        <v>0.71950111186032817</v>
      </c>
    </row>
    <row r="924" spans="3:11">
      <c r="C924">
        <v>10.051568126554548</v>
      </c>
      <c r="D924">
        <v>0.45406099278906759</v>
      </c>
      <c r="J924" s="7">
        <v>10.34532977920426</v>
      </c>
      <c r="K924" s="7">
        <v>0.72678909657967028</v>
      </c>
    </row>
    <row r="925" spans="3:11">
      <c r="C925">
        <v>10.117383581716958</v>
      </c>
      <c r="D925">
        <v>0.45163128250116108</v>
      </c>
      <c r="J925" s="7">
        <v>10.353400787666322</v>
      </c>
      <c r="K925" s="7">
        <v>0.73471238971778929</v>
      </c>
    </row>
    <row r="926" spans="3:11">
      <c r="C926">
        <v>10.103021819150893</v>
      </c>
      <c r="D926">
        <v>0.45236203792748358</v>
      </c>
      <c r="J926" s="7">
        <v>10.387659599068449</v>
      </c>
      <c r="K926" s="7">
        <v>0.7498066422820947</v>
      </c>
    </row>
    <row r="927" spans="3:11">
      <c r="C927">
        <v>10.270758842091146</v>
      </c>
      <c r="D927">
        <v>0.45233845903959863</v>
      </c>
      <c r="J927" s="7">
        <v>10.415227493013342</v>
      </c>
      <c r="K927" s="7">
        <v>0.74976662432838204</v>
      </c>
    </row>
    <row r="928" spans="3:11">
      <c r="C928">
        <v>10.351659103341854</v>
      </c>
      <c r="D928">
        <v>0.45087720294927475</v>
      </c>
      <c r="J928" s="7">
        <v>10.426960589184814</v>
      </c>
      <c r="K928" s="7">
        <v>0.75010438347414188</v>
      </c>
    </row>
    <row r="929" spans="3:11">
      <c r="C929">
        <v>10.270123755159451</v>
      </c>
      <c r="D929">
        <v>0.45293437616612026</v>
      </c>
      <c r="J929" s="7">
        <v>10.381420732696679</v>
      </c>
      <c r="K929" s="7">
        <v>0.74892833704371697</v>
      </c>
    </row>
    <row r="930" spans="3:11">
      <c r="C930">
        <v>10.403060863804166</v>
      </c>
      <c r="D930">
        <v>0.45510616568592499</v>
      </c>
      <c r="J930" s="7">
        <v>10.394067975291572</v>
      </c>
      <c r="K930" s="7">
        <v>0.75293313962351593</v>
      </c>
    </row>
    <row r="931" spans="3:11">
      <c r="C931">
        <v>6.6214540879541843</v>
      </c>
      <c r="D931">
        <v>0.4964128686358224</v>
      </c>
      <c r="J931" s="7">
        <v>6.866546692437554</v>
      </c>
      <c r="K931" s="7">
        <v>0.42839425505789719</v>
      </c>
    </row>
    <row r="932" spans="3:11">
      <c r="C932">
        <v>6.6946927832981746</v>
      </c>
      <c r="D932">
        <v>0.50342434433558647</v>
      </c>
      <c r="J932" s="7">
        <v>6.885359129129311</v>
      </c>
      <c r="K932" s="7">
        <v>0.43928238371304285</v>
      </c>
    </row>
    <row r="933" spans="3:11">
      <c r="C933">
        <v>6.7491704850782366</v>
      </c>
      <c r="D933">
        <v>0.49917257122681336</v>
      </c>
      <c r="J933" s="7">
        <v>6.9011418584011057</v>
      </c>
      <c r="K933" s="7">
        <v>0.44345832767314219</v>
      </c>
    </row>
    <row r="934" spans="3:11">
      <c r="C934">
        <v>6.7393694612802317</v>
      </c>
      <c r="D934">
        <v>0.49871883216644486</v>
      </c>
      <c r="J934" s="7">
        <v>6.9224244008680405</v>
      </c>
      <c r="K934" s="7">
        <v>0.44349562649714186</v>
      </c>
    </row>
    <row r="935" spans="3:11">
      <c r="C935">
        <v>6.7075557112866129</v>
      </c>
      <c r="D935">
        <v>0.47818094525631172</v>
      </c>
      <c r="J935" s="7">
        <v>6.9412536820448079</v>
      </c>
      <c r="K935" s="7">
        <v>0.45770236936692249</v>
      </c>
    </row>
    <row r="936" spans="3:11">
      <c r="C936">
        <v>6.5315033548384376</v>
      </c>
      <c r="D936">
        <v>0.49144665981878893</v>
      </c>
      <c r="J936" s="7">
        <v>6.9536076189701044</v>
      </c>
      <c r="K936" s="7">
        <v>0.47862123231283216</v>
      </c>
    </row>
    <row r="937" spans="3:11">
      <c r="C937">
        <v>6.5777838403152602</v>
      </c>
      <c r="D937">
        <v>0.49600053665718186</v>
      </c>
      <c r="J937" s="7">
        <v>6.9690525173593221</v>
      </c>
      <c r="K937" s="7">
        <v>0.47645786960820785</v>
      </c>
    </row>
    <row r="938" spans="3:11">
      <c r="C938">
        <v>6.5658519650219045</v>
      </c>
      <c r="D938">
        <v>0.4864386193562899</v>
      </c>
      <c r="J938" s="7">
        <v>6.989560604150193</v>
      </c>
      <c r="K938" s="7">
        <v>0.46916178193944913</v>
      </c>
    </row>
    <row r="939" spans="3:11">
      <c r="C939">
        <v>6.496648944780385</v>
      </c>
      <c r="D939">
        <v>0.50724651208926119</v>
      </c>
      <c r="J939" s="7">
        <v>7.0170983492192232</v>
      </c>
      <c r="K939" s="7">
        <v>0.48006521677710917</v>
      </c>
    </row>
    <row r="940" spans="3:11">
      <c r="C940">
        <v>6.4702644718513564</v>
      </c>
      <c r="D940">
        <v>0.52854898545101348</v>
      </c>
      <c r="J940" s="7">
        <v>7.0489055854031291</v>
      </c>
      <c r="K940" s="7">
        <v>0.47960824364059335</v>
      </c>
    </row>
    <row r="941" spans="3:11">
      <c r="C941">
        <v>6.4577306603947182</v>
      </c>
      <c r="D941">
        <v>0.51645560512965083</v>
      </c>
      <c r="J941" s="7">
        <v>7.0840887782507149</v>
      </c>
      <c r="K941" s="7">
        <v>0.48593402276283454</v>
      </c>
    </row>
    <row r="942" spans="3:11">
      <c r="C942">
        <v>6.4133153582621647</v>
      </c>
      <c r="D942">
        <v>0.4887539315204798</v>
      </c>
      <c r="J942" s="7">
        <v>7.1245396650823904</v>
      </c>
      <c r="K942" s="7">
        <v>0.49780535666518222</v>
      </c>
    </row>
    <row r="943" spans="3:11">
      <c r="C943">
        <v>6.394557318627319</v>
      </c>
      <c r="D943">
        <v>0.48310563632041736</v>
      </c>
      <c r="J943" s="7">
        <v>7.166031581115341</v>
      </c>
      <c r="K943" s="7">
        <v>0.51526931711714319</v>
      </c>
    </row>
    <row r="944" spans="3:11">
      <c r="C944">
        <v>6.2613963182117613</v>
      </c>
      <c r="D944">
        <v>0.47929136571177772</v>
      </c>
      <c r="J944" s="7">
        <v>7.2262024098654996</v>
      </c>
      <c r="K944" s="7">
        <v>0.52221753672930571</v>
      </c>
    </row>
    <row r="945" spans="3:11">
      <c r="C945">
        <v>6.2674814267023917</v>
      </c>
      <c r="D945">
        <v>0.48352324986166462</v>
      </c>
      <c r="J945" s="7">
        <v>7.2511139919936278</v>
      </c>
      <c r="K945" s="7">
        <v>0.53856199280301575</v>
      </c>
    </row>
    <row r="946" spans="3:11">
      <c r="C946">
        <v>6.2351921132830572</v>
      </c>
      <c r="D946">
        <v>0.48652165847263978</v>
      </c>
      <c r="J946" s="7">
        <v>7.2781886267509099</v>
      </c>
      <c r="K946" s="7">
        <v>0.54934198408439028</v>
      </c>
    </row>
    <row r="947" spans="3:11">
      <c r="C947">
        <v>8.9585305206153087</v>
      </c>
      <c r="D947">
        <v>0.2677694780328011</v>
      </c>
      <c r="J947" s="7">
        <v>9.7858240895248336</v>
      </c>
      <c r="K947" s="7">
        <v>0.57908777370488052</v>
      </c>
    </row>
    <row r="948" spans="3:11">
      <c r="C948">
        <v>9.021818620099566</v>
      </c>
      <c r="D948">
        <v>0.27043274211899981</v>
      </c>
      <c r="J948" s="7">
        <v>9.8021062088463005</v>
      </c>
      <c r="K948" s="7">
        <v>0.58265939043496173</v>
      </c>
    </row>
    <row r="949" spans="3:11">
      <c r="C949">
        <v>9.1357534721451277</v>
      </c>
      <c r="D949">
        <v>0.26936798250460714</v>
      </c>
      <c r="J949" s="7">
        <v>9.8315065764408214</v>
      </c>
      <c r="K949" s="7">
        <v>0.59454015481116884</v>
      </c>
    </row>
    <row r="950" spans="3:11">
      <c r="C950">
        <v>9.1978534144655697</v>
      </c>
      <c r="D950">
        <v>0.2836619775218871</v>
      </c>
      <c r="J950" s="7">
        <v>9.8592226656859445</v>
      </c>
      <c r="K950" s="7">
        <v>0.60410264551284343</v>
      </c>
    </row>
    <row r="951" spans="3:11">
      <c r="C951">
        <v>9.2041316662396166</v>
      </c>
      <c r="D951">
        <v>0.28381738190765848</v>
      </c>
      <c r="J951" s="7">
        <v>9.8884246603215846</v>
      </c>
      <c r="K951" s="7">
        <v>0.61957053086954317</v>
      </c>
    </row>
    <row r="952" spans="3:11">
      <c r="C952">
        <v>9.2998845106737953</v>
      </c>
      <c r="D952">
        <v>0.28398837916472019</v>
      </c>
      <c r="J952" s="7">
        <v>9.9290602414883278</v>
      </c>
      <c r="K952" s="7">
        <v>0.64256688969822795</v>
      </c>
    </row>
    <row r="953" spans="3:11">
      <c r="C953">
        <v>9.3776853404056428</v>
      </c>
      <c r="D953">
        <v>0.27917353220428981</v>
      </c>
      <c r="J953" s="7">
        <v>9.9672071863540399</v>
      </c>
      <c r="K953" s="7">
        <v>0.67503842379326129</v>
      </c>
    </row>
    <row r="954" spans="3:11">
      <c r="C954">
        <v>9.458803933670298</v>
      </c>
      <c r="D954">
        <v>0.28586247125373726</v>
      </c>
      <c r="J954" s="7">
        <v>9.9975950815806058</v>
      </c>
      <c r="K954" s="7">
        <v>0.6811403585265916</v>
      </c>
    </row>
    <row r="955" spans="3:11">
      <c r="C955">
        <v>9.5324731840550001</v>
      </c>
      <c r="D955">
        <v>0.28170954429662637</v>
      </c>
      <c r="J955" s="7">
        <v>10.052062491005405</v>
      </c>
      <c r="K955" s="7">
        <v>0.68739657467466808</v>
      </c>
    </row>
    <row r="956" spans="3:11">
      <c r="C956">
        <v>9.6151494188518196</v>
      </c>
      <c r="D956">
        <v>0.27926305870363577</v>
      </c>
      <c r="J956" s="7">
        <v>10.09379352485862</v>
      </c>
      <c r="K956" s="7">
        <v>0.69281752711879618</v>
      </c>
    </row>
    <row r="957" spans="3:11">
      <c r="C957">
        <v>9.7140159177468757</v>
      </c>
      <c r="D957">
        <v>0.28115484730599771</v>
      </c>
      <c r="J957" s="7">
        <v>10.1121463562472</v>
      </c>
      <c r="K957" s="7">
        <v>0.68762884394796753</v>
      </c>
    </row>
    <row r="958" spans="3:11">
      <c r="C958">
        <v>9.8219638186525362</v>
      </c>
      <c r="D958">
        <v>0.27735087804417696</v>
      </c>
      <c r="J958" s="7">
        <v>10.152376631697919</v>
      </c>
      <c r="K958" s="7">
        <v>0.6934598448355459</v>
      </c>
    </row>
    <row r="959" spans="3:11">
      <c r="C959">
        <v>9.8920572995004843</v>
      </c>
      <c r="D959">
        <v>0.28743590305668898</v>
      </c>
      <c r="J959" s="7">
        <v>10.192158335010753</v>
      </c>
      <c r="K959" s="7">
        <v>0.68005613010897314</v>
      </c>
    </row>
    <row r="960" spans="3:11">
      <c r="C960">
        <v>9.8401494230508568</v>
      </c>
      <c r="D960">
        <v>0.28495414182717721</v>
      </c>
      <c r="J960" s="7">
        <v>10.208154968858583</v>
      </c>
      <c r="K960" s="7">
        <v>0.68249671697742997</v>
      </c>
    </row>
    <row r="961" spans="3:11">
      <c r="C961">
        <v>9.688590990982215</v>
      </c>
      <c r="D961">
        <v>0.28925006755034616</v>
      </c>
      <c r="J961" s="7">
        <v>10.184231188691705</v>
      </c>
      <c r="K961" s="7">
        <v>0.66985276129122862</v>
      </c>
    </row>
    <row r="962" spans="3:11">
      <c r="C962">
        <v>9.7506530274527119</v>
      </c>
      <c r="D962">
        <v>0.29272021362137329</v>
      </c>
      <c r="J962" s="7">
        <v>10.216597340523263</v>
      </c>
      <c r="K962" s="7">
        <v>0.6749244969286603</v>
      </c>
    </row>
    <row r="963" spans="3:11">
      <c r="C963">
        <v>6.1861842731631018</v>
      </c>
      <c r="D963">
        <v>0.57289978861699553</v>
      </c>
      <c r="J963" s="7">
        <v>6.6892655759047157</v>
      </c>
      <c r="K963" s="7">
        <v>0.42969751917143328</v>
      </c>
    </row>
    <row r="964" spans="3:11">
      <c r="C964">
        <v>6.2735443182869348</v>
      </c>
      <c r="D964">
        <v>0.57053018141850964</v>
      </c>
      <c r="J964" s="7">
        <v>6.7114310477235666</v>
      </c>
      <c r="K964" s="7">
        <v>0.42631600326455216</v>
      </c>
    </row>
    <row r="965" spans="3:11">
      <c r="C965">
        <v>6.2758967304755284</v>
      </c>
      <c r="D965">
        <v>0.56918693543629428</v>
      </c>
      <c r="J965" s="7">
        <v>6.7322743716070415</v>
      </c>
      <c r="K965" s="7">
        <v>0.40725930099791363</v>
      </c>
    </row>
    <row r="966" spans="3:11">
      <c r="C966">
        <v>6.2131534318841428</v>
      </c>
      <c r="D966">
        <v>0.56946520283609092</v>
      </c>
      <c r="J966" s="7">
        <v>6.7579206242930185</v>
      </c>
      <c r="K966" s="7">
        <v>0.43538645291343797</v>
      </c>
    </row>
    <row r="967" spans="3:11">
      <c r="C967">
        <v>6.2365003730449349</v>
      </c>
      <c r="D967">
        <v>0.57024113837216828</v>
      </c>
      <c r="J967" s="7">
        <v>6.7836429128465987</v>
      </c>
      <c r="K967" s="7">
        <v>0.41529938042178505</v>
      </c>
    </row>
    <row r="968" spans="3:11">
      <c r="C968">
        <v>6.26874367460454</v>
      </c>
      <c r="D968">
        <v>0.57305546546962771</v>
      </c>
      <c r="J968" s="7">
        <v>6.7828900620466213</v>
      </c>
      <c r="K968" s="7">
        <v>0.39718463119043079</v>
      </c>
    </row>
    <row r="969" spans="3:11">
      <c r="C969">
        <v>6.3220162593506011</v>
      </c>
      <c r="D969">
        <v>0.57237488195357067</v>
      </c>
      <c r="J969" s="7">
        <v>6.792250971043301</v>
      </c>
      <c r="K969" s="7">
        <v>0.40662058082093439</v>
      </c>
    </row>
    <row r="970" spans="3:11">
      <c r="C970">
        <v>6.3108432232966081</v>
      </c>
      <c r="D970">
        <v>0.5651936744974223</v>
      </c>
      <c r="J970" s="7">
        <v>6.8105809931703272</v>
      </c>
      <c r="K970" s="7">
        <v>0.3898028811775987</v>
      </c>
    </row>
    <row r="971" spans="3:11">
      <c r="C971">
        <v>6.2629535264978378</v>
      </c>
      <c r="D971">
        <v>0.57058536174783203</v>
      </c>
      <c r="J971" s="7">
        <v>6.8446842339847018</v>
      </c>
      <c r="K971" s="7">
        <v>0.40705796325299348</v>
      </c>
    </row>
    <row r="972" spans="3:11">
      <c r="C972">
        <v>6.3642440936202096</v>
      </c>
      <c r="D972">
        <v>0.56703342845729565</v>
      </c>
      <c r="J972" s="7">
        <v>6.8487679312474512</v>
      </c>
      <c r="K972" s="7">
        <v>0.40872622739431874</v>
      </c>
    </row>
    <row r="973" spans="3:11">
      <c r="C973">
        <v>6.4499744821333964</v>
      </c>
      <c r="D973">
        <v>0.56557766380252905</v>
      </c>
      <c r="J973" s="7">
        <v>6.8585604623679739</v>
      </c>
      <c r="K973" s="7">
        <v>0.40567254734090746</v>
      </c>
    </row>
    <row r="974" spans="3:11">
      <c r="C974">
        <v>6.5268415117327976</v>
      </c>
      <c r="D974">
        <v>0.56170176139104921</v>
      </c>
      <c r="J974" s="7">
        <v>6.8627058364992362</v>
      </c>
      <c r="K974" s="7">
        <v>0.36900473831850894</v>
      </c>
    </row>
    <row r="975" spans="3:11">
      <c r="C975">
        <v>6.609301551146312</v>
      </c>
      <c r="D975">
        <v>0.55873322343264664</v>
      </c>
      <c r="J975" s="7">
        <v>6.8587710003485114</v>
      </c>
      <c r="K975" s="7">
        <v>0.36535461733065533</v>
      </c>
    </row>
    <row r="976" spans="3:11">
      <c r="C976">
        <v>6.6857147246318656</v>
      </c>
      <c r="D976">
        <v>0.55487117056078561</v>
      </c>
      <c r="J976" s="7">
        <v>6.8845429212175011</v>
      </c>
      <c r="K976" s="7">
        <v>0.37767996480307275</v>
      </c>
    </row>
    <row r="977" spans="3:11">
      <c r="C977">
        <v>6.7434666091483022</v>
      </c>
      <c r="D977">
        <v>0.55623758748749297</v>
      </c>
      <c r="J977" s="7">
        <v>6.8580048587481226</v>
      </c>
      <c r="K977" s="7">
        <v>0.38581639343266733</v>
      </c>
    </row>
    <row r="978" spans="3:11">
      <c r="C978">
        <v>6.7807556785757237</v>
      </c>
      <c r="D978">
        <v>0.55876927525507214</v>
      </c>
      <c r="J978" s="7">
        <v>6.8709050979142878</v>
      </c>
      <c r="K978" s="7">
        <v>0.39151524847322161</v>
      </c>
    </row>
    <row r="979" spans="3:11">
      <c r="C979">
        <v>8.2158613189847483</v>
      </c>
      <c r="D979">
        <v>0.34027539700750492</v>
      </c>
      <c r="J979" s="7">
        <v>7.1459211425192262</v>
      </c>
      <c r="K979" s="7">
        <v>0.29781381969166276</v>
      </c>
    </row>
    <row r="980" spans="3:11">
      <c r="C980">
        <v>8.2523632161078897</v>
      </c>
      <c r="D980">
        <v>0.33444759540623359</v>
      </c>
      <c r="J980" s="7">
        <v>7.2322417384199218</v>
      </c>
      <c r="K980" s="7">
        <v>0.30081439433117008</v>
      </c>
    </row>
    <row r="981" spans="3:11">
      <c r="C981">
        <v>8.2208737824153264</v>
      </c>
      <c r="D981">
        <v>0.33745284499786848</v>
      </c>
      <c r="J981" s="7">
        <v>7.2730984233964193</v>
      </c>
      <c r="K981" s="7">
        <v>0.28070678876366506</v>
      </c>
    </row>
    <row r="982" spans="3:11">
      <c r="C982">
        <v>8.225494117435117</v>
      </c>
      <c r="D982">
        <v>0.33705643212249009</v>
      </c>
      <c r="J982" s="7">
        <v>6.9216936271859089</v>
      </c>
      <c r="K982" s="7">
        <v>0.26059918319615999</v>
      </c>
    </row>
    <row r="983" spans="3:11">
      <c r="C983">
        <v>8.3021302472649836</v>
      </c>
      <c r="D983">
        <v>0.33958972743338495</v>
      </c>
      <c r="J983" s="7">
        <v>6.9749548130218928</v>
      </c>
      <c r="K983" s="7">
        <v>0.28639749252186281</v>
      </c>
    </row>
    <row r="984" spans="3:11">
      <c r="C984">
        <v>8.2776061340137339</v>
      </c>
      <c r="D984">
        <v>0.33907111055375144</v>
      </c>
      <c r="J984" s="7">
        <v>7.0244962556952704</v>
      </c>
      <c r="K984" s="7">
        <v>0.31530620589749719</v>
      </c>
    </row>
    <row r="985" spans="3:11">
      <c r="C985">
        <v>8.2903882664740927</v>
      </c>
      <c r="D985">
        <v>0.33938314806723779</v>
      </c>
      <c r="J985" s="7">
        <v>7.0026296677170059</v>
      </c>
      <c r="K985" s="7">
        <v>0.35845259350476938</v>
      </c>
    </row>
    <row r="986" spans="3:11">
      <c r="C986">
        <v>8.3153078446619215</v>
      </c>
      <c r="D986">
        <v>0.3390201237487267</v>
      </c>
      <c r="J986" s="7">
        <v>6.9043630535083125</v>
      </c>
      <c r="K986" s="7">
        <v>0.36068206675201925</v>
      </c>
    </row>
    <row r="987" spans="3:11">
      <c r="C987">
        <v>8.3189617296179943</v>
      </c>
      <c r="D987">
        <v>0.33094790714733108</v>
      </c>
      <c r="J987" s="7">
        <v>6.8497586178770957</v>
      </c>
      <c r="K987" s="7">
        <v>0.36308214391551574</v>
      </c>
    </row>
    <row r="988" spans="3:11">
      <c r="C988">
        <v>8.3643953072758368</v>
      </c>
      <c r="D988">
        <v>0.33875536489035446</v>
      </c>
      <c r="J988" s="7">
        <v>6.8554082821793614</v>
      </c>
      <c r="K988" s="7">
        <v>0.37390735017839383</v>
      </c>
    </row>
    <row r="989" spans="3:11">
      <c r="C989">
        <v>8.3651186708428504</v>
      </c>
      <c r="D989">
        <v>0.34168406321908412</v>
      </c>
      <c r="J989" s="7">
        <v>6.8807177759273008</v>
      </c>
      <c r="K989" s="7">
        <v>0.38904241161547315</v>
      </c>
    </row>
    <row r="990" spans="3:11">
      <c r="C990">
        <v>8.3775794113009177</v>
      </c>
      <c r="D990">
        <v>0.34158677305216317</v>
      </c>
      <c r="J990" s="7">
        <v>6.879738874000239</v>
      </c>
      <c r="K990" s="7">
        <v>0.39471559659704475</v>
      </c>
    </row>
    <row r="991" spans="3:11">
      <c r="C991">
        <v>8.3621165071607457</v>
      </c>
      <c r="D991">
        <v>0.34142394677013882</v>
      </c>
      <c r="J991" s="7">
        <v>6.8605075464354695</v>
      </c>
      <c r="K991" s="7">
        <v>0.3882771793811749</v>
      </c>
    </row>
    <row r="992" spans="3:11">
      <c r="C992">
        <v>8.3577593960111987</v>
      </c>
      <c r="D992">
        <v>0.34018038227910935</v>
      </c>
      <c r="J992" s="7">
        <v>6.8727136686614809</v>
      </c>
      <c r="K992" s="7">
        <v>0.37838147710910069</v>
      </c>
    </row>
    <row r="993" spans="3:11">
      <c r="C993">
        <v>8.3211912579822958</v>
      </c>
      <c r="D993">
        <v>0.34733064884415943</v>
      </c>
      <c r="J993" s="7">
        <v>6.8800621080320532</v>
      </c>
      <c r="K993" s="7">
        <v>0.38073401361773246</v>
      </c>
    </row>
    <row r="994" spans="3:11">
      <c r="C994">
        <v>8.3320065183537597</v>
      </c>
      <c r="D994">
        <v>0.34911422883783189</v>
      </c>
      <c r="J994" s="7">
        <v>6.8532077758275385</v>
      </c>
      <c r="K994" s="7">
        <v>0.37226497263064984</v>
      </c>
    </row>
    <row r="995" spans="3:11">
      <c r="C995">
        <v>9.9939476040767428</v>
      </c>
      <c r="D995">
        <v>0.18352770054190212</v>
      </c>
      <c r="J995" s="7">
        <v>7.6520192233863726</v>
      </c>
      <c r="K995" s="7">
        <v>0.44971478825812722</v>
      </c>
    </row>
    <row r="996" spans="3:11">
      <c r="C996">
        <v>10.025844063579065</v>
      </c>
      <c r="D996">
        <v>0.18483178706666978</v>
      </c>
      <c r="J996" s="7">
        <v>7.7273723803474423</v>
      </c>
      <c r="K996" s="7">
        <v>0.46227395269269539</v>
      </c>
    </row>
    <row r="997" spans="3:11">
      <c r="C997">
        <v>10.083146548773577</v>
      </c>
      <c r="D997">
        <v>0.1850489895080385</v>
      </c>
      <c r="J997" s="7">
        <v>7.7886892223509454</v>
      </c>
      <c r="K997" s="7">
        <v>0.47325588462065599</v>
      </c>
    </row>
    <row r="998" spans="3:11">
      <c r="C998">
        <v>10.129555936189417</v>
      </c>
      <c r="D998">
        <v>0.18774631155658197</v>
      </c>
      <c r="J998" s="7">
        <v>7.7730932320773301</v>
      </c>
      <c r="K998" s="7">
        <v>0.46223218343601213</v>
      </c>
    </row>
    <row r="999" spans="3:11">
      <c r="C999">
        <v>10.165423664919107</v>
      </c>
      <c r="D999">
        <v>0.18725141939523726</v>
      </c>
      <c r="J999" s="7">
        <v>7.8036293231994902</v>
      </c>
      <c r="K999" s="7">
        <v>0.45840478493444053</v>
      </c>
    </row>
    <row r="1000" spans="3:11">
      <c r="C1000">
        <v>10.215391038058048</v>
      </c>
      <c r="D1000">
        <v>0.18783369569774255</v>
      </c>
      <c r="J1000" s="7">
        <v>7.7899025878216728</v>
      </c>
      <c r="K1000" s="7">
        <v>0.45022896727688083</v>
      </c>
    </row>
    <row r="1001" spans="3:11">
      <c r="C1001">
        <v>10.235716773468344</v>
      </c>
      <c r="D1001">
        <v>0.18477080832347037</v>
      </c>
      <c r="J1001" s="7">
        <v>7.8109426975195406</v>
      </c>
      <c r="K1001" s="7">
        <v>0.45802684957879769</v>
      </c>
    </row>
    <row r="1002" spans="3:11">
      <c r="C1002">
        <v>10.251338990907287</v>
      </c>
      <c r="D1002">
        <v>0.18571637774834215</v>
      </c>
      <c r="J1002" s="7">
        <v>7.8192092168267422</v>
      </c>
      <c r="K1002" s="7">
        <v>0.46425274430464908</v>
      </c>
    </row>
    <row r="1003" spans="3:11">
      <c r="C1003">
        <v>10.268768749205364</v>
      </c>
      <c r="D1003">
        <v>0.18420146103306009</v>
      </c>
      <c r="J1003" s="7">
        <v>7.8064526111882699</v>
      </c>
      <c r="K1003" s="7">
        <v>0.44294115756563796</v>
      </c>
    </row>
    <row r="1004" spans="3:11">
      <c r="C1004">
        <v>10.306171523347794</v>
      </c>
      <c r="D1004">
        <v>0.18389767425098355</v>
      </c>
      <c r="J1004" s="7">
        <v>7.8364927623539273</v>
      </c>
      <c r="K1004" s="7">
        <v>0.45343006884424863</v>
      </c>
    </row>
    <row r="1005" spans="3:11">
      <c r="C1005">
        <v>10.331500708133749</v>
      </c>
      <c r="D1005">
        <v>0.1824899253387402</v>
      </c>
      <c r="J1005" s="7">
        <v>7.815183607968871</v>
      </c>
      <c r="K1005" s="7">
        <v>0.46943841598515268</v>
      </c>
    </row>
    <row r="1006" spans="3:11">
      <c r="C1006">
        <v>10.370814422722271</v>
      </c>
      <c r="D1006">
        <v>0.19950311291085729</v>
      </c>
      <c r="J1006" s="7">
        <v>7.8646328185416081</v>
      </c>
      <c r="K1006" s="7">
        <v>0.47200040222300416</v>
      </c>
    </row>
    <row r="1007" spans="3:11">
      <c r="C1007">
        <v>10.418520669536852</v>
      </c>
      <c r="D1007">
        <v>0.1881861367423722</v>
      </c>
      <c r="J1007" s="7">
        <v>7.93251785154425</v>
      </c>
      <c r="K1007" s="7">
        <v>0.47265623237953108</v>
      </c>
    </row>
    <row r="1008" spans="3:11">
      <c r="C1008">
        <v>10.423043887688365</v>
      </c>
      <c r="D1008">
        <v>0.18903725027236964</v>
      </c>
      <c r="J1008" s="7">
        <v>7.9531885429745657</v>
      </c>
      <c r="K1008" s="7">
        <v>0.44139756667292973</v>
      </c>
    </row>
    <row r="1009" spans="3:11">
      <c r="C1009">
        <v>10.334765251650881</v>
      </c>
      <c r="D1009">
        <v>0.19253616598669401</v>
      </c>
      <c r="J1009" s="7">
        <v>7.9868864541041455</v>
      </c>
      <c r="K1009" s="7">
        <v>0.44126508753283517</v>
      </c>
    </row>
    <row r="1010" spans="3:11">
      <c r="C1010">
        <v>10.36274465107295</v>
      </c>
      <c r="D1010">
        <v>0.19631174836429502</v>
      </c>
      <c r="J1010" s="7">
        <v>8.0043769338803177</v>
      </c>
      <c r="K1010" s="7">
        <v>0.44483470584636403</v>
      </c>
    </row>
    <row r="1011" spans="3:11">
      <c r="C1011">
        <v>10.135451214331791</v>
      </c>
      <c r="D1011">
        <v>0.14644982163373302</v>
      </c>
      <c r="J1011" s="7">
        <v>7.0070739259617829</v>
      </c>
      <c r="K1011" s="7">
        <v>0.40888449245054925</v>
      </c>
    </row>
    <row r="1012" spans="3:11">
      <c r="C1012">
        <v>10.143037885477399</v>
      </c>
      <c r="D1012">
        <v>0.1454471447080985</v>
      </c>
      <c r="J1012" s="7">
        <v>7.0279452566430205</v>
      </c>
      <c r="K1012" s="7">
        <v>0.39742556680178481</v>
      </c>
    </row>
    <row r="1013" spans="3:11">
      <c r="C1013">
        <v>10.161711577394767</v>
      </c>
      <c r="D1013">
        <v>0.14545034936382986</v>
      </c>
      <c r="J1013" s="7">
        <v>7.0351368974606379</v>
      </c>
      <c r="K1013" s="7">
        <v>0.4068548534462656</v>
      </c>
    </row>
    <row r="1014" spans="3:11">
      <c r="C1014">
        <v>10.19255176409256</v>
      </c>
      <c r="D1014">
        <v>0.14529606391363631</v>
      </c>
      <c r="J1014" s="7">
        <v>7.0375085562597564</v>
      </c>
      <c r="K1014" s="7">
        <v>0.3876611546511553</v>
      </c>
    </row>
    <row r="1015" spans="3:11">
      <c r="C1015">
        <v>10.220862524888153</v>
      </c>
      <c r="D1015">
        <v>0.14492595017180354</v>
      </c>
      <c r="J1015" s="7">
        <v>7.045488118222365</v>
      </c>
      <c r="K1015" s="7">
        <v>0.39423226221581126</v>
      </c>
    </row>
    <row r="1016" spans="3:11">
      <c r="C1016">
        <v>10.254260545445792</v>
      </c>
      <c r="D1016">
        <v>0.14443846977873562</v>
      </c>
      <c r="J1016" s="7">
        <v>7.0358843660517216</v>
      </c>
      <c r="K1016" s="7">
        <v>0.39855836910009756</v>
      </c>
    </row>
    <row r="1017" spans="3:11">
      <c r="C1017">
        <v>10.267293537612019</v>
      </c>
      <c r="D1017">
        <v>0.14409736427954253</v>
      </c>
      <c r="J1017" s="7">
        <v>7.0077384361524659</v>
      </c>
      <c r="K1017" s="7">
        <v>0.38982011350323786</v>
      </c>
    </row>
    <row r="1018" spans="3:11">
      <c r="C1018">
        <v>10.270399576437654</v>
      </c>
      <c r="D1018">
        <v>0.14375035480772033</v>
      </c>
      <c r="J1018" s="7">
        <v>6.9880483784655638</v>
      </c>
      <c r="K1018" s="7">
        <v>0.37804640473381451</v>
      </c>
    </row>
    <row r="1019" spans="3:11">
      <c r="C1019">
        <v>10.271734058934852</v>
      </c>
      <c r="D1019">
        <v>0.14313715910084307</v>
      </c>
      <c r="J1019" s="7">
        <v>6.974914421571806</v>
      </c>
      <c r="K1019" s="7">
        <v>0.39828950214276826</v>
      </c>
    </row>
    <row r="1020" spans="3:11">
      <c r="C1020">
        <v>10.289805390461504</v>
      </c>
      <c r="D1020">
        <v>0.14362630374183141</v>
      </c>
      <c r="J1020" s="7">
        <v>6.9225769684145853</v>
      </c>
      <c r="K1020" s="7">
        <v>0.38067477285991907</v>
      </c>
    </row>
    <row r="1021" spans="3:11">
      <c r="C1021">
        <v>10.302556257632466</v>
      </c>
      <c r="D1021">
        <v>0.14542052723285581</v>
      </c>
      <c r="J1021" s="7">
        <v>6.9240332479878521</v>
      </c>
      <c r="K1021" s="7">
        <v>0.36772754839497346</v>
      </c>
    </row>
    <row r="1022" spans="3:11">
      <c r="C1022">
        <v>10.316499005398322</v>
      </c>
      <c r="D1022">
        <v>0.16054705413868717</v>
      </c>
      <c r="J1022" s="7">
        <v>6.9300321223946257</v>
      </c>
      <c r="K1022" s="7">
        <v>0.40490709269362984</v>
      </c>
    </row>
    <row r="1023" spans="3:11">
      <c r="C1023">
        <v>10.330409644971528</v>
      </c>
      <c r="D1023">
        <v>0.15908769491845071</v>
      </c>
      <c r="J1023" s="7">
        <v>6.9467767183229565</v>
      </c>
      <c r="K1023" s="7">
        <v>0.43395463695485292</v>
      </c>
    </row>
    <row r="1024" spans="3:11">
      <c r="C1024">
        <v>10.326972953197277</v>
      </c>
      <c r="D1024">
        <v>0.16389902252543423</v>
      </c>
      <c r="J1024" s="7">
        <v>6.9392269393953168</v>
      </c>
      <c r="K1024" s="7">
        <v>0.42547673770942662</v>
      </c>
    </row>
    <row r="1025" spans="3:11">
      <c r="C1025">
        <v>10.294772096267517</v>
      </c>
      <c r="D1025">
        <v>0.1664740427941489</v>
      </c>
      <c r="J1025" s="7">
        <v>6.9519755820473446</v>
      </c>
      <c r="K1025" s="7">
        <v>0.45652237826754066</v>
      </c>
    </row>
    <row r="1026" spans="3:11">
      <c r="C1026">
        <v>10.308311334079866</v>
      </c>
      <c r="D1026">
        <v>0.17064581306077553</v>
      </c>
      <c r="J1026" s="7">
        <v>6.9433304159969795</v>
      </c>
      <c r="K1026" s="7">
        <v>0.45963536152347223</v>
      </c>
    </row>
    <row r="1027" spans="3:11">
      <c r="C1027">
        <v>9.6090527601639302</v>
      </c>
      <c r="D1027">
        <v>0.39886200981894732</v>
      </c>
      <c r="J1027" s="7">
        <v>10.11432809444902</v>
      </c>
      <c r="K1027" s="7">
        <v>0.6405395798471335</v>
      </c>
    </row>
    <row r="1028" spans="3:11">
      <c r="C1028">
        <v>9.6164595855361785</v>
      </c>
      <c r="D1028">
        <v>0.3882288158611425</v>
      </c>
      <c r="J1028" s="7">
        <v>10.153634157601534</v>
      </c>
      <c r="K1028" s="7">
        <v>0.65037335884719172</v>
      </c>
    </row>
    <row r="1029" spans="3:11">
      <c r="C1029">
        <v>9.6453766365858211</v>
      </c>
      <c r="D1029">
        <v>0.38907895358591876</v>
      </c>
      <c r="J1029" s="7">
        <v>10.194217106955632</v>
      </c>
      <c r="K1029" s="7">
        <v>0.67191610406423652</v>
      </c>
    </row>
    <row r="1030" spans="3:11">
      <c r="C1030">
        <v>9.6539320908407085</v>
      </c>
      <c r="D1030">
        <v>0.39043880703776845</v>
      </c>
      <c r="J1030" s="7">
        <v>10.248144151347233</v>
      </c>
      <c r="K1030" s="7">
        <v>0.69426698220568639</v>
      </c>
    </row>
    <row r="1031" spans="3:11">
      <c r="C1031">
        <v>9.5358549886491755</v>
      </c>
      <c r="D1031">
        <v>0.39422102799721964</v>
      </c>
      <c r="J1031" s="7">
        <v>10.275577019253719</v>
      </c>
      <c r="K1031" s="7">
        <v>0.71834811884065741</v>
      </c>
    </row>
    <row r="1032" spans="3:11">
      <c r="C1032">
        <v>9.4933542655051948</v>
      </c>
      <c r="D1032">
        <v>0.38569401383667096</v>
      </c>
      <c r="J1032" s="7">
        <v>10.305360581772174</v>
      </c>
      <c r="K1032" s="7">
        <v>0.75342672198523908</v>
      </c>
    </row>
    <row r="1033" spans="3:11">
      <c r="C1033">
        <v>9.4919417183569941</v>
      </c>
      <c r="D1033">
        <v>0.39200510693436147</v>
      </c>
      <c r="J1033" s="7">
        <v>10.329692672226688</v>
      </c>
      <c r="K1033" s="7">
        <v>0.7619005103198887</v>
      </c>
    </row>
    <row r="1034" spans="3:11">
      <c r="C1034">
        <v>9.467709612397277</v>
      </c>
      <c r="D1034">
        <v>0.39274338448557838</v>
      </c>
      <c r="J1034" s="7">
        <v>10.32061001064622</v>
      </c>
      <c r="K1034" s="7">
        <v>0.77308973956236504</v>
      </c>
    </row>
    <row r="1035" spans="3:11">
      <c r="C1035">
        <v>9.4714128960494683</v>
      </c>
      <c r="D1035">
        <v>0.36863487992600991</v>
      </c>
      <c r="J1035" s="7">
        <v>10.339060293891452</v>
      </c>
      <c r="K1035" s="7">
        <v>0.78849107555998021</v>
      </c>
    </row>
    <row r="1036" spans="3:11">
      <c r="C1036">
        <v>9.4646922856781153</v>
      </c>
      <c r="D1036">
        <v>0.38194733702620481</v>
      </c>
      <c r="J1036" s="7">
        <v>10.40452075167258</v>
      </c>
      <c r="K1036" s="7">
        <v>0.78805530581540517</v>
      </c>
    </row>
    <row r="1037" spans="3:11">
      <c r="C1037">
        <v>9.4748961836183199</v>
      </c>
      <c r="D1037">
        <v>0.38356709631683339</v>
      </c>
      <c r="J1037" s="7">
        <v>10.460831049377591</v>
      </c>
      <c r="K1037" s="7">
        <v>0.82122889899797213</v>
      </c>
    </row>
    <row r="1038" spans="3:11">
      <c r="C1038">
        <v>9.4675529072323723</v>
      </c>
      <c r="D1038">
        <v>0.38007081471207749</v>
      </c>
      <c r="J1038" s="7">
        <v>10.482373679276392</v>
      </c>
      <c r="K1038" s="7">
        <v>0.81475311067203626</v>
      </c>
    </row>
    <row r="1039" spans="3:11">
      <c r="C1039">
        <v>9.5029516694237408</v>
      </c>
      <c r="D1039">
        <v>0.3789739179800215</v>
      </c>
      <c r="J1039" s="7">
        <v>10.514883740250204</v>
      </c>
      <c r="K1039" s="7">
        <v>0.81418103928328656</v>
      </c>
    </row>
    <row r="1040" spans="3:11">
      <c r="C1040">
        <v>9.5075606157258186</v>
      </c>
      <c r="D1040">
        <v>0.37786007305104602</v>
      </c>
      <c r="J1040" s="7">
        <v>10.505793915993053</v>
      </c>
      <c r="K1040" s="7">
        <v>0.80617364015173998</v>
      </c>
    </row>
    <row r="1041" spans="3:11">
      <c r="C1041">
        <v>9.4798762478281358</v>
      </c>
      <c r="D1041">
        <v>0.3803221769437905</v>
      </c>
      <c r="J1041" s="7">
        <v>10.433533897121199</v>
      </c>
      <c r="K1041" s="7">
        <v>0.80443757530514948</v>
      </c>
    </row>
    <row r="1042" spans="3:11">
      <c r="C1042">
        <v>9.4677756043908765</v>
      </c>
      <c r="D1042">
        <v>0.38327689511448532</v>
      </c>
      <c r="J1042" s="7">
        <v>10.460088378603416</v>
      </c>
      <c r="K1042" s="7">
        <v>0.79318807270212999</v>
      </c>
    </row>
    <row r="1043" spans="3:11">
      <c r="C1043">
        <v>6.9540517960538093</v>
      </c>
      <c r="D1043">
        <v>0.47451734334676532</v>
      </c>
      <c r="J1043" s="7">
        <v>7.2808368652195563</v>
      </c>
      <c r="K1043" s="7">
        <v>0.41994769247087177</v>
      </c>
    </row>
    <row r="1044" spans="3:11">
      <c r="C1044">
        <v>6.9383809515394725</v>
      </c>
      <c r="D1044">
        <v>0.47548644994703665</v>
      </c>
      <c r="J1044" s="7">
        <v>7.3360608557536624</v>
      </c>
      <c r="K1044" s="7">
        <v>0.42609921162211339</v>
      </c>
    </row>
    <row r="1045" spans="3:11">
      <c r="C1045">
        <v>6.9489250739609236</v>
      </c>
      <c r="D1045">
        <v>0.47253808692368615</v>
      </c>
      <c r="J1045" s="7">
        <v>7.3583883991832266</v>
      </c>
      <c r="K1045" s="7">
        <v>0.43142839015972723</v>
      </c>
    </row>
    <row r="1046" spans="3:11">
      <c r="C1046">
        <v>6.9466328233925294</v>
      </c>
      <c r="D1046">
        <v>0.45500891867377063</v>
      </c>
      <c r="J1046" s="7">
        <v>7.4012761142172376</v>
      </c>
      <c r="K1046" s="7">
        <v>0.43734253556455055</v>
      </c>
    </row>
    <row r="1047" spans="3:11">
      <c r="C1047">
        <v>6.9728382973696919</v>
      </c>
      <c r="D1047">
        <v>0.45915440140312325</v>
      </c>
      <c r="J1047" s="7">
        <v>7.4555542522781888</v>
      </c>
      <c r="K1047" s="7">
        <v>0.44219421830120542</v>
      </c>
    </row>
    <row r="1048" spans="3:11">
      <c r="C1048">
        <v>6.9915812217701321</v>
      </c>
      <c r="D1048">
        <v>0.45713675598664261</v>
      </c>
      <c r="J1048" s="7">
        <v>7.4782852868981688</v>
      </c>
      <c r="K1048" s="7">
        <v>0.42956461116058292</v>
      </c>
    </row>
    <row r="1049" spans="3:11">
      <c r="C1049">
        <v>7.0142010480994923</v>
      </c>
      <c r="D1049">
        <v>0.44473910703752323</v>
      </c>
      <c r="J1049" s="7">
        <v>7.5129792340118993</v>
      </c>
      <c r="K1049" s="7">
        <v>0.43536318459771101</v>
      </c>
    </row>
    <row r="1050" spans="3:11">
      <c r="C1050">
        <v>6.948381141721419</v>
      </c>
      <c r="D1050">
        <v>0.44923454350486708</v>
      </c>
      <c r="J1050" s="7">
        <v>7.5344179573377987</v>
      </c>
      <c r="K1050" s="7">
        <v>0.44503941629739074</v>
      </c>
    </row>
    <row r="1051" spans="3:11">
      <c r="C1051">
        <v>6.9830337379898877</v>
      </c>
      <c r="D1051">
        <v>0.44420511182860661</v>
      </c>
      <c r="J1051" s="7">
        <v>7.5998921630081293</v>
      </c>
      <c r="K1051" s="7">
        <v>0.4446761661229594</v>
      </c>
    </row>
    <row r="1052" spans="3:11">
      <c r="C1052">
        <v>7.0203541737611586</v>
      </c>
      <c r="D1052">
        <v>0.43739787986919226</v>
      </c>
      <c r="J1052" s="7">
        <v>7.6651326777979198</v>
      </c>
      <c r="K1052" s="7">
        <v>0.45782951126626609</v>
      </c>
    </row>
    <row r="1053" spans="3:11">
      <c r="C1053">
        <v>7.0403414238575719</v>
      </c>
      <c r="D1053">
        <v>0.45973421253802571</v>
      </c>
      <c r="J1053" s="7">
        <v>7.7405613974714074</v>
      </c>
      <c r="K1053" s="7">
        <v>0.47234112251912957</v>
      </c>
    </row>
    <row r="1054" spans="3:11">
      <c r="C1054">
        <v>7.0748880760475625</v>
      </c>
      <c r="D1054">
        <v>0.45156362851848358</v>
      </c>
      <c r="J1054" s="7">
        <v>7.8154134681886083</v>
      </c>
      <c r="K1054" s="7">
        <v>0.46588280065712823</v>
      </c>
    </row>
    <row r="1055" spans="3:11">
      <c r="C1055">
        <v>7.1080173963358106</v>
      </c>
      <c r="D1055">
        <v>0.44820123413168006</v>
      </c>
      <c r="J1055" s="7">
        <v>7.895654841335876</v>
      </c>
      <c r="K1055" s="7">
        <v>0.47393114978422168</v>
      </c>
    </row>
    <row r="1056" spans="3:11">
      <c r="C1056">
        <v>7.1399418752261621</v>
      </c>
      <c r="D1056">
        <v>0.44557790528805258</v>
      </c>
      <c r="J1056" s="7">
        <v>7.9303969355126327</v>
      </c>
      <c r="K1056" s="7">
        <v>0.47942546910422601</v>
      </c>
    </row>
    <row r="1057" spans="3:11">
      <c r="C1057">
        <v>7.1581638747258571</v>
      </c>
      <c r="D1057">
        <v>0.44392923417884517</v>
      </c>
      <c r="J1057" s="7">
        <v>8.0041330064756</v>
      </c>
      <c r="K1057" s="7">
        <v>0.48292181545372409</v>
      </c>
    </row>
    <row r="1058" spans="3:11">
      <c r="C1058">
        <v>7.1732733436742473</v>
      </c>
      <c r="D1058">
        <v>0.44778950235250137</v>
      </c>
      <c r="J1058" s="7">
        <v>8.054740886822108</v>
      </c>
      <c r="K1058" s="7">
        <v>0.48111302170774317</v>
      </c>
    </row>
    <row r="1059" spans="3:11">
      <c r="C1059">
        <v>7.455601780198486</v>
      </c>
      <c r="D1059">
        <v>0.24870597212974435</v>
      </c>
      <c r="J1059" s="7">
        <v>7.9455756061410376</v>
      </c>
      <c r="K1059" s="7">
        <v>0.42746919868374089</v>
      </c>
    </row>
    <row r="1060" spans="3:11">
      <c r="C1060">
        <v>7.5770822477725428</v>
      </c>
      <c r="D1060">
        <v>0.24653001064799093</v>
      </c>
      <c r="J1060" s="7">
        <v>8.0049006359045549</v>
      </c>
      <c r="K1060" s="7">
        <v>0.46077783581157128</v>
      </c>
    </row>
    <row r="1061" spans="3:11">
      <c r="C1061">
        <v>7.6908523059370202</v>
      </c>
      <c r="D1061">
        <v>0.24173102800292381</v>
      </c>
      <c r="J1061" s="7">
        <v>8.0367727050119804</v>
      </c>
      <c r="K1061" s="7">
        <v>0.44678226413866529</v>
      </c>
    </row>
    <row r="1062" spans="3:11">
      <c r="C1062">
        <v>7.7339587693097602</v>
      </c>
      <c r="D1062">
        <v>0.24444963282317414</v>
      </c>
      <c r="J1062" s="7">
        <v>7.8822108966965496</v>
      </c>
      <c r="K1062" s="7">
        <v>0.4358115855317185</v>
      </c>
    </row>
    <row r="1063" spans="3:11">
      <c r="C1063">
        <v>7.7743774082474086</v>
      </c>
      <c r="D1063">
        <v>0.24120810875957721</v>
      </c>
      <c r="J1063" s="7">
        <v>7.8764025868351739</v>
      </c>
      <c r="K1063" s="7">
        <v>0.43148357943401733</v>
      </c>
    </row>
    <row r="1064" spans="3:11">
      <c r="C1064">
        <v>7.8049468025377884</v>
      </c>
      <c r="D1064">
        <v>0.24890370878670054</v>
      </c>
      <c r="J1064" s="7">
        <v>7.9108583456850825</v>
      </c>
      <c r="K1064" s="7">
        <v>0.40854918794662032</v>
      </c>
    </row>
    <row r="1065" spans="3:11">
      <c r="C1065">
        <v>7.864368913444217</v>
      </c>
      <c r="D1065">
        <v>0.24253551956916022</v>
      </c>
      <c r="J1065" s="7">
        <v>7.9331781990757779</v>
      </c>
      <c r="K1065" s="7">
        <v>0.40856004417385566</v>
      </c>
    </row>
    <row r="1066" spans="3:11">
      <c r="C1066">
        <v>7.9299106472707823</v>
      </c>
      <c r="D1066">
        <v>0.2439402127146344</v>
      </c>
      <c r="J1066" s="7">
        <v>7.9638478492988272</v>
      </c>
      <c r="K1066" s="7">
        <v>0.42159963895784752</v>
      </c>
    </row>
    <row r="1067" spans="3:11">
      <c r="C1067">
        <v>8.0504904678638276</v>
      </c>
      <c r="D1067">
        <v>0.24467786284659557</v>
      </c>
      <c r="J1067" s="7">
        <v>7.9973648443311722</v>
      </c>
      <c r="K1067" s="7">
        <v>0.42329301680380765</v>
      </c>
    </row>
    <row r="1068" spans="3:11">
      <c r="C1068">
        <v>8.1098526115582015</v>
      </c>
      <c r="D1068">
        <v>0.24328590131238079</v>
      </c>
      <c r="J1068" s="7">
        <v>8.0334857526961958</v>
      </c>
      <c r="K1068" s="7">
        <v>0.42525265705364274</v>
      </c>
    </row>
    <row r="1069" spans="3:11">
      <c r="C1069">
        <v>8.1915967987699219</v>
      </c>
      <c r="D1069">
        <v>0.23616679189296352</v>
      </c>
      <c r="J1069" s="7">
        <v>8.0761470118095229</v>
      </c>
      <c r="K1069" s="7">
        <v>0.44716484672709683</v>
      </c>
    </row>
    <row r="1070" spans="3:11">
      <c r="C1070">
        <v>8.2729278410853304</v>
      </c>
      <c r="D1070">
        <v>0.24141610217104992</v>
      </c>
      <c r="J1070" s="7">
        <v>8.1172596044413297</v>
      </c>
      <c r="K1070" s="7">
        <v>0.44964615457693358</v>
      </c>
    </row>
    <row r="1071" spans="3:11">
      <c r="C1071">
        <v>8.3915084439344891</v>
      </c>
      <c r="D1071">
        <v>0.23791534014895221</v>
      </c>
      <c r="J1071" s="7">
        <v>8.1666159997518601</v>
      </c>
      <c r="K1071" s="7">
        <v>0.47212777067887574</v>
      </c>
    </row>
    <row r="1072" spans="3:11">
      <c r="C1072">
        <v>8.4154454077322143</v>
      </c>
      <c r="D1072">
        <v>0.25397450267241217</v>
      </c>
      <c r="J1072" s="7">
        <v>8.2131086425827302</v>
      </c>
      <c r="K1072" s="7">
        <v>0.48853692868315668</v>
      </c>
    </row>
    <row r="1073" spans="3:11">
      <c r="C1073">
        <v>8.374521609608804</v>
      </c>
      <c r="D1073">
        <v>0.2562219722915316</v>
      </c>
      <c r="J1073" s="7">
        <v>8.2461076048653066</v>
      </c>
      <c r="K1073" s="7">
        <v>0.50405351731801307</v>
      </c>
    </row>
    <row r="1074" spans="3:11">
      <c r="C1074">
        <v>8.4395649359713474</v>
      </c>
      <c r="D1074">
        <v>0.26068467070553197</v>
      </c>
      <c r="J1074" s="7">
        <v>8.267526529227327</v>
      </c>
      <c r="K1074" s="7">
        <v>0.51489132030928553</v>
      </c>
    </row>
    <row r="1075" spans="3:11">
      <c r="C1075">
        <v>10.234449938787693</v>
      </c>
      <c r="D1075">
        <v>0.16319784766518444</v>
      </c>
      <c r="J1075" s="7">
        <v>8.8276718500735374</v>
      </c>
      <c r="K1075" s="7">
        <v>0.3385607944933185</v>
      </c>
    </row>
    <row r="1076" spans="3:11">
      <c r="C1076">
        <v>10.241039551430696</v>
      </c>
      <c r="D1076">
        <v>0.16304668403418851</v>
      </c>
      <c r="J1076" s="7">
        <v>8.8806973801777609</v>
      </c>
      <c r="K1076" s="7">
        <v>0.34493766657649516</v>
      </c>
    </row>
    <row r="1077" spans="3:11">
      <c r="C1077">
        <v>10.256984073057307</v>
      </c>
      <c r="D1077">
        <v>0.16269245811112562</v>
      </c>
      <c r="J1077" s="7">
        <v>8.8987120532750854</v>
      </c>
      <c r="K1077" s="7">
        <v>0.35591277187667564</v>
      </c>
    </row>
    <row r="1078" spans="3:11">
      <c r="C1078">
        <v>10.277376121541275</v>
      </c>
      <c r="D1078">
        <v>0.16241616060169417</v>
      </c>
      <c r="J1078" s="7">
        <v>8.9086549082958157</v>
      </c>
      <c r="K1078" s="7">
        <v>0.3831926401581458</v>
      </c>
    </row>
    <row r="1079" spans="3:11">
      <c r="C1079">
        <v>10.296798686176396</v>
      </c>
      <c r="D1079">
        <v>0.16330929883748213</v>
      </c>
      <c r="J1079" s="7">
        <v>8.9110354532601228</v>
      </c>
      <c r="K1079" s="7">
        <v>0.3891952325787269</v>
      </c>
    </row>
    <row r="1080" spans="3:11">
      <c r="C1080">
        <v>10.326895269040705</v>
      </c>
      <c r="D1080">
        <v>0.16388990308102572</v>
      </c>
      <c r="J1080" s="7">
        <v>8.944736181967837</v>
      </c>
      <c r="K1080" s="7">
        <v>0.388245566704081</v>
      </c>
    </row>
    <row r="1081" spans="3:11">
      <c r="C1081">
        <v>10.337723968524903</v>
      </c>
      <c r="D1081">
        <v>0.16301255625085267</v>
      </c>
      <c r="J1081" s="7">
        <v>8.9646447598316694</v>
      </c>
      <c r="K1081" s="7">
        <v>0.38630476015775111</v>
      </c>
    </row>
    <row r="1082" spans="3:11">
      <c r="C1082">
        <v>10.335600709557232</v>
      </c>
      <c r="D1082">
        <v>0.16350799036511346</v>
      </c>
      <c r="J1082" s="7">
        <v>9.0213006491840719</v>
      </c>
      <c r="K1082" s="7">
        <v>0.3840964034160072</v>
      </c>
    </row>
    <row r="1083" spans="3:11">
      <c r="C1083">
        <v>10.333025409667499</v>
      </c>
      <c r="D1083">
        <v>0.16440878695777369</v>
      </c>
      <c r="J1083" s="7">
        <v>9.0745417603627594</v>
      </c>
      <c r="K1083" s="7">
        <v>0.41603749898572379</v>
      </c>
    </row>
    <row r="1084" spans="3:11">
      <c r="C1084">
        <v>10.34532977920426</v>
      </c>
      <c r="D1084">
        <v>0.1646141689567292</v>
      </c>
      <c r="J1084" s="7">
        <v>9.1089644549388851</v>
      </c>
      <c r="K1084" s="7">
        <v>0.414497053376087</v>
      </c>
    </row>
    <row r="1085" spans="3:11">
      <c r="C1085">
        <v>10.353400787666322</v>
      </c>
      <c r="D1085">
        <v>0.16624243056403815</v>
      </c>
      <c r="J1085" s="7">
        <v>9.1393150270230592</v>
      </c>
      <c r="K1085" s="7">
        <v>0.42752635795631727</v>
      </c>
    </row>
    <row r="1086" spans="3:11">
      <c r="C1086">
        <v>10.387659599068449</v>
      </c>
      <c r="D1086">
        <v>0.16872357433586496</v>
      </c>
      <c r="J1086" s="7">
        <v>9.1820574122568654</v>
      </c>
      <c r="K1086" s="7">
        <v>0.39600037295696999</v>
      </c>
    </row>
    <row r="1087" spans="3:11">
      <c r="C1087">
        <v>10.415227493013342</v>
      </c>
      <c r="D1087">
        <v>0.16816750931969207</v>
      </c>
      <c r="J1087" s="7">
        <v>9.244311669224599</v>
      </c>
      <c r="K1087" s="7">
        <v>0.41588355084244877</v>
      </c>
    </row>
    <row r="1088" spans="3:11">
      <c r="C1088">
        <v>10.426960589184814</v>
      </c>
      <c r="D1088">
        <v>0.18444250675651822</v>
      </c>
      <c r="J1088" s="7">
        <v>9.2539680198117562</v>
      </c>
      <c r="K1088" s="7">
        <v>0.43422934057336843</v>
      </c>
    </row>
    <row r="1089" spans="3:11">
      <c r="C1089">
        <v>10.381420732696679</v>
      </c>
      <c r="D1089">
        <v>0.18860394430793057</v>
      </c>
      <c r="J1089" s="7">
        <v>9.2587248015577561</v>
      </c>
      <c r="K1089" s="7">
        <v>0.42866932736261232</v>
      </c>
    </row>
    <row r="1090" spans="3:11">
      <c r="C1090">
        <v>10.394067975291572</v>
      </c>
      <c r="D1090">
        <v>0.19290821519022872</v>
      </c>
      <c r="J1090" s="7">
        <v>9.2912609650009106</v>
      </c>
      <c r="K1090" s="7">
        <v>0.42874496325872086</v>
      </c>
    </row>
    <row r="1091" spans="3:11">
      <c r="C1091">
        <v>6.866546692437554</v>
      </c>
      <c r="D1091">
        <v>0.44452576092035417</v>
      </c>
      <c r="J1091" s="7">
        <v>7.9582708404539932</v>
      </c>
      <c r="K1091" s="7">
        <v>0.16397675231846173</v>
      </c>
    </row>
    <row r="1092" spans="3:11">
      <c r="C1092">
        <v>6.885359129129311</v>
      </c>
      <c r="D1092">
        <v>0.44034969974621901</v>
      </c>
      <c r="J1092" s="7">
        <v>7.9887300479387013</v>
      </c>
      <c r="K1092" s="7">
        <v>0.16491997149300269</v>
      </c>
    </row>
    <row r="1093" spans="3:11">
      <c r="C1093">
        <v>6.9011418584011057</v>
      </c>
      <c r="D1093">
        <v>0.43934697041451348</v>
      </c>
      <c r="J1093" s="7">
        <v>8.0191892554234094</v>
      </c>
      <c r="K1093" s="7">
        <v>0.15955233644317759</v>
      </c>
    </row>
    <row r="1094" spans="3:11">
      <c r="C1094">
        <v>6.9224244008680405</v>
      </c>
      <c r="D1094">
        <v>0.43944207251858175</v>
      </c>
      <c r="J1094" s="7">
        <v>8.2875928043140608</v>
      </c>
      <c r="K1094" s="7">
        <v>0.15794543899727023</v>
      </c>
    </row>
    <row r="1095" spans="3:11">
      <c r="C1095">
        <v>6.9412536820448079</v>
      </c>
      <c r="D1095">
        <v>0.43451517001248302</v>
      </c>
      <c r="J1095" s="7">
        <v>8.4789166106618357</v>
      </c>
      <c r="K1095" s="7">
        <v>0.16619630816854436</v>
      </c>
    </row>
    <row r="1096" spans="3:11">
      <c r="C1096">
        <v>6.9536076189701044</v>
      </c>
      <c r="D1096">
        <v>0.4377376255854577</v>
      </c>
      <c r="J1096" s="7">
        <v>8.404746259533189</v>
      </c>
      <c r="K1096" s="7">
        <v>0.17547748654071529</v>
      </c>
    </row>
    <row r="1097" spans="3:11">
      <c r="C1097">
        <v>6.9690525173593221</v>
      </c>
      <c r="D1097">
        <v>0.44438954093275379</v>
      </c>
      <c r="J1097" s="7">
        <v>8.3112919087982835</v>
      </c>
      <c r="K1097" s="7">
        <v>0.17297297315813934</v>
      </c>
    </row>
    <row r="1098" spans="3:11">
      <c r="C1098">
        <v>6.989560604150193</v>
      </c>
      <c r="D1098">
        <v>0.44100886116173399</v>
      </c>
      <c r="J1098" s="7">
        <v>8.20490634339113</v>
      </c>
      <c r="K1098" s="7">
        <v>0.16087289625326889</v>
      </c>
    </row>
    <row r="1099" spans="3:11">
      <c r="C1099">
        <v>7.0170983492192232</v>
      </c>
      <c r="D1099">
        <v>0.45021021471561085</v>
      </c>
      <c r="J1099" s="7">
        <v>7.647000374255474</v>
      </c>
      <c r="K1099" s="7">
        <v>0.16940598494238165</v>
      </c>
    </row>
    <row r="1100" spans="3:11">
      <c r="C1100">
        <v>7.0489055854031291</v>
      </c>
      <c r="D1100">
        <v>0.44435204675870515</v>
      </c>
      <c r="J1100" s="7">
        <v>8.0036801067428947</v>
      </c>
      <c r="K1100" s="7">
        <v>0.15067679397766973</v>
      </c>
    </row>
    <row r="1101" spans="3:11">
      <c r="C1101">
        <v>7.0840887782507149</v>
      </c>
      <c r="D1101">
        <v>0.43902396414080203</v>
      </c>
      <c r="J1101" s="7">
        <v>7.9714799860671963</v>
      </c>
      <c r="K1101" s="7">
        <v>0.16227572804335683</v>
      </c>
    </row>
    <row r="1102" spans="3:11">
      <c r="C1102">
        <v>7.1245396650823904</v>
      </c>
      <c r="D1102">
        <v>0.43214959154700955</v>
      </c>
      <c r="J1102" s="7">
        <v>8.0064536103566422</v>
      </c>
      <c r="K1102" s="7">
        <v>0.17712388955238614</v>
      </c>
    </row>
    <row r="1103" spans="3:11">
      <c r="C1103">
        <v>7.166031581115341</v>
      </c>
      <c r="D1103">
        <v>0.42822660918408095</v>
      </c>
      <c r="J1103" s="7">
        <v>7.996161924320095</v>
      </c>
      <c r="K1103" s="7">
        <v>0.1846652514277704</v>
      </c>
    </row>
    <row r="1104" spans="3:11">
      <c r="C1104">
        <v>7.2262024098654996</v>
      </c>
      <c r="D1104">
        <v>0.42616701598226076</v>
      </c>
      <c r="J1104" s="7">
        <v>8.0617359890582616</v>
      </c>
      <c r="K1104" s="7">
        <v>0.19176843505630495</v>
      </c>
    </row>
    <row r="1105" spans="3:11">
      <c r="C1105">
        <v>7.2511139919936278</v>
      </c>
      <c r="D1105">
        <v>0.42968715073608904</v>
      </c>
      <c r="J1105" s="7">
        <v>8.0776976338591382</v>
      </c>
      <c r="K1105" s="7">
        <v>0.20607348310216261</v>
      </c>
    </row>
    <row r="1106" spans="3:11">
      <c r="C1106">
        <v>7.2781886267509099</v>
      </c>
      <c r="D1106">
        <v>0.43267817358785132</v>
      </c>
      <c r="J1106" s="7">
        <v>8.0658437180714806</v>
      </c>
      <c r="K1106" s="7">
        <v>0.20535750768059693</v>
      </c>
    </row>
    <row r="1107" spans="3:11">
      <c r="C1107">
        <v>9.7858240895248336</v>
      </c>
      <c r="D1107">
        <v>0.15483504360232234</v>
      </c>
      <c r="J1107" s="7">
        <v>9.9769633810815748</v>
      </c>
      <c r="K1107" s="7">
        <v>0.66656057460489981</v>
      </c>
    </row>
    <row r="1108" spans="3:11">
      <c r="C1108">
        <v>9.8021062088463005</v>
      </c>
      <c r="D1108">
        <v>0.15399066111522561</v>
      </c>
      <c r="J1108" s="7">
        <v>10.046797703868974</v>
      </c>
      <c r="K1108" s="7">
        <v>0.67206706637898506</v>
      </c>
    </row>
    <row r="1109" spans="3:11">
      <c r="C1109">
        <v>9.8315065764408214</v>
      </c>
      <c r="D1109">
        <v>0.15456193157629963</v>
      </c>
      <c r="J1109" s="7">
        <v>10.14555144231622</v>
      </c>
      <c r="K1109" s="7">
        <v>0.68547249819154532</v>
      </c>
    </row>
    <row r="1110" spans="3:11">
      <c r="C1110">
        <v>9.8592226656859445</v>
      </c>
      <c r="D1110">
        <v>0.15409051911054436</v>
      </c>
      <c r="J1110" s="7">
        <v>10.216050872091973</v>
      </c>
      <c r="K1110" s="7">
        <v>0.70611724254195218</v>
      </c>
    </row>
    <row r="1111" spans="3:11">
      <c r="C1111">
        <v>9.8884246603215846</v>
      </c>
      <c r="D1111">
        <v>0.15408048875861033</v>
      </c>
      <c r="J1111" s="7">
        <v>10.306008809462883</v>
      </c>
      <c r="K1111" s="7">
        <v>0.72444257598881856</v>
      </c>
    </row>
    <row r="1112" spans="3:11">
      <c r="C1112">
        <v>9.9290602414883278</v>
      </c>
      <c r="D1112">
        <v>0.15252777547984697</v>
      </c>
      <c r="J1112" s="7">
        <v>10.382944535658075</v>
      </c>
      <c r="K1112" s="7">
        <v>0.74619006880697658</v>
      </c>
    </row>
    <row r="1113" spans="3:11">
      <c r="C1113">
        <v>9.9672071863540399</v>
      </c>
      <c r="D1113">
        <v>0.15559607254182306</v>
      </c>
      <c r="J1113" s="7">
        <v>10.422867658985112</v>
      </c>
      <c r="K1113" s="7">
        <v>0.78512303423152796</v>
      </c>
    </row>
    <row r="1114" spans="3:11">
      <c r="C1114">
        <v>9.9975950815806058</v>
      </c>
      <c r="D1114">
        <v>0.15914612841138728</v>
      </c>
      <c r="J1114" s="7">
        <v>10.468866085501613</v>
      </c>
      <c r="K1114" s="7">
        <v>0.78877321523286503</v>
      </c>
    </row>
    <row r="1115" spans="3:11">
      <c r="C1115">
        <v>10.052062491005405</v>
      </c>
      <c r="D1115">
        <v>0.1560782981020897</v>
      </c>
      <c r="J1115" s="7">
        <v>10.495663725061343</v>
      </c>
      <c r="K1115" s="7">
        <v>0.79916975555422343</v>
      </c>
    </row>
    <row r="1116" spans="3:11">
      <c r="C1116">
        <v>10.09379352485862</v>
      </c>
      <c r="D1116">
        <v>0.15555111819929615</v>
      </c>
      <c r="J1116" s="7">
        <v>10.522549078323861</v>
      </c>
      <c r="K1116" s="7">
        <v>0.80409602595786955</v>
      </c>
    </row>
    <row r="1117" spans="3:11">
      <c r="C1117">
        <v>10.1121463562472</v>
      </c>
      <c r="D1117">
        <v>0.15690698436696335</v>
      </c>
      <c r="J1117" s="7">
        <v>10.560432911744918</v>
      </c>
      <c r="K1117" s="7">
        <v>0.81370999383162679</v>
      </c>
    </row>
    <row r="1118" spans="3:11">
      <c r="C1118">
        <v>10.152376631697919</v>
      </c>
      <c r="D1118">
        <v>0.15685132552593975</v>
      </c>
      <c r="J1118" s="7">
        <v>10.588456705811922</v>
      </c>
      <c r="K1118" s="7">
        <v>0.82209057658493478</v>
      </c>
    </row>
    <row r="1119" spans="3:11">
      <c r="C1119">
        <v>10.192158335010753</v>
      </c>
      <c r="D1119">
        <v>0.17990052503373999</v>
      </c>
      <c r="J1119" s="7">
        <v>10.624635548093408</v>
      </c>
      <c r="K1119" s="7">
        <v>0.82989370622931746</v>
      </c>
    </row>
    <row r="1120" spans="3:11">
      <c r="C1120">
        <v>10.208154968858583</v>
      </c>
      <c r="D1120">
        <v>0.1768464225033384</v>
      </c>
      <c r="J1120" s="7">
        <v>10.578152773445867</v>
      </c>
      <c r="K1120" s="7">
        <v>0.82636063857986541</v>
      </c>
    </row>
    <row r="1121" spans="3:11">
      <c r="C1121">
        <v>10.184231188691705</v>
      </c>
      <c r="D1121">
        <v>0.18092596348644438</v>
      </c>
      <c r="J1121" s="7">
        <v>10.498962890211743</v>
      </c>
      <c r="K1121" s="7">
        <v>0.82030605982577143</v>
      </c>
    </row>
    <row r="1122" spans="3:11">
      <c r="C1122">
        <v>10.216597340523263</v>
      </c>
      <c r="D1122">
        <v>0.18525050446593683</v>
      </c>
      <c r="J1122" s="7">
        <v>10.537703357151225</v>
      </c>
      <c r="K1122" s="7">
        <v>0.81569253820079191</v>
      </c>
    </row>
    <row r="1123" spans="3:11">
      <c r="C1123">
        <v>8.5362428887296034</v>
      </c>
      <c r="D1123">
        <v>0.31071198800275734</v>
      </c>
      <c r="J1123" s="7">
        <v>9.9312674326929891</v>
      </c>
      <c r="K1123" s="7">
        <v>0.60610474658904778</v>
      </c>
    </row>
    <row r="1124" spans="3:11">
      <c r="C1124">
        <v>8.5710857625360966</v>
      </c>
      <c r="D1124">
        <v>0.31040759688928171</v>
      </c>
      <c r="J1124" s="7">
        <v>9.9598722279524097</v>
      </c>
      <c r="K1124" s="7">
        <v>0.61897007859319064</v>
      </c>
    </row>
    <row r="1125" spans="3:11">
      <c r="C1125">
        <v>8.6135641427338747</v>
      </c>
      <c r="D1125">
        <v>0.30937507625057242</v>
      </c>
      <c r="J1125" s="7">
        <v>9.9631441570285446</v>
      </c>
      <c r="K1125" s="7">
        <v>0.62209146300081619</v>
      </c>
    </row>
    <row r="1126" spans="3:11">
      <c r="C1126">
        <v>8.6759419763296268</v>
      </c>
      <c r="D1126">
        <v>0.30752079423094841</v>
      </c>
      <c r="J1126" s="7">
        <v>9.9821643073647603</v>
      </c>
      <c r="K1126" s="7">
        <v>0.62031607889587037</v>
      </c>
    </row>
    <row r="1127" spans="3:11">
      <c r="C1127">
        <v>8.7712677761468143</v>
      </c>
      <c r="D1127">
        <v>0.30587161512319433</v>
      </c>
      <c r="J1127" s="7">
        <v>9.9891733474229643</v>
      </c>
      <c r="K1127" s="7">
        <v>0.63056436161022822</v>
      </c>
    </row>
    <row r="1128" spans="3:11">
      <c r="C1128">
        <v>8.8888709097197278</v>
      </c>
      <c r="D1128">
        <v>0.30814641187116182</v>
      </c>
      <c r="J1128" s="7">
        <v>10.050728562318922</v>
      </c>
      <c r="K1128" s="7">
        <v>0.6367878484681202</v>
      </c>
    </row>
    <row r="1129" spans="3:11">
      <c r="C1129">
        <v>8.8470499305557659</v>
      </c>
      <c r="D1129">
        <v>0.30770533463538946</v>
      </c>
      <c r="J1129" s="7">
        <v>10.026732694221241</v>
      </c>
      <c r="K1129" s="7">
        <v>0.64754417339022208</v>
      </c>
    </row>
    <row r="1130" spans="3:11">
      <c r="C1130">
        <v>8.8659559621338673</v>
      </c>
      <c r="D1130">
        <v>0.31206920549959977</v>
      </c>
      <c r="J1130" s="7">
        <v>9.9999210950843942</v>
      </c>
      <c r="K1130" s="7">
        <v>0.65656836704339394</v>
      </c>
    </row>
    <row r="1131" spans="3:11">
      <c r="C1131">
        <v>8.9443775053499621</v>
      </c>
      <c r="D1131">
        <v>0.30831137524775326</v>
      </c>
      <c r="J1131" s="7">
        <v>9.9968685316549468</v>
      </c>
      <c r="K1131" s="7">
        <v>0.62483653210321921</v>
      </c>
    </row>
    <row r="1132" spans="3:11">
      <c r="C1132">
        <v>8.8746193710116046</v>
      </c>
      <c r="D1132">
        <v>0.30941968918839652</v>
      </c>
      <c r="J1132" s="7">
        <v>10.027966760123459</v>
      </c>
      <c r="K1132" s="7">
        <v>0.62309767708588903</v>
      </c>
    </row>
    <row r="1133" spans="3:11">
      <c r="C1133">
        <v>8.9853087468506949</v>
      </c>
      <c r="D1133">
        <v>0.31006202215103978</v>
      </c>
      <c r="J1133" s="7">
        <v>10.060068638955579</v>
      </c>
      <c r="K1133" s="7">
        <v>0.63347553460545791</v>
      </c>
    </row>
    <row r="1134" spans="3:11">
      <c r="C1134">
        <v>8.9626826894114675</v>
      </c>
      <c r="D1134">
        <v>0.31148313175859171</v>
      </c>
      <c r="J1134" s="7">
        <v>10.097810369650471</v>
      </c>
      <c r="K1134" s="7">
        <v>0.65066718652782385</v>
      </c>
    </row>
    <row r="1135" spans="3:11">
      <c r="C1135">
        <v>9.0036687256499537</v>
      </c>
      <c r="D1135">
        <v>0.31252316926895846</v>
      </c>
      <c r="J1135" s="7">
        <v>10.13183402923276</v>
      </c>
      <c r="K1135" s="7">
        <v>0.65354699991238974</v>
      </c>
    </row>
    <row r="1136" spans="3:11">
      <c r="C1136">
        <v>9.0090731686271255</v>
      </c>
      <c r="D1136">
        <v>0.31394442552162211</v>
      </c>
      <c r="J1136" s="7">
        <v>10.155801608282461</v>
      </c>
      <c r="K1136" s="7">
        <v>0.6610996788518404</v>
      </c>
    </row>
    <row r="1137" spans="3:11">
      <c r="C1137">
        <v>8.9349919482843259</v>
      </c>
      <c r="D1137">
        <v>0.31658658144315849</v>
      </c>
      <c r="J1137" s="7">
        <v>10.145411711325307</v>
      </c>
      <c r="K1137" s="7">
        <v>0.658532460882431</v>
      </c>
    </row>
    <row r="1138" spans="3:11">
      <c r="C1138">
        <v>8.9658947300063137</v>
      </c>
      <c r="D1138">
        <v>0.32024110304019948</v>
      </c>
      <c r="J1138" s="7">
        <v>10.160157082819349</v>
      </c>
      <c r="K1138" s="7">
        <v>0.66084840908847375</v>
      </c>
    </row>
    <row r="1139" spans="3:11">
      <c r="C1139">
        <v>8.2061321590206955</v>
      </c>
      <c r="D1139">
        <v>0.32400483093738652</v>
      </c>
      <c r="J1139" s="7">
        <v>10.137315688406156</v>
      </c>
      <c r="K1139" s="7">
        <v>0.59252960429890966</v>
      </c>
    </row>
    <row r="1140" spans="3:11">
      <c r="C1140">
        <v>8.2124148944142892</v>
      </c>
      <c r="D1140">
        <v>0.32538897864462235</v>
      </c>
      <c r="J1140" s="7">
        <v>10.147916205875298</v>
      </c>
      <c r="K1140" s="7">
        <v>0.58282431968430914</v>
      </c>
    </row>
    <row r="1141" spans="3:11">
      <c r="C1141">
        <v>8.2323664626537418</v>
      </c>
      <c r="D1141">
        <v>0.32239508110444953</v>
      </c>
      <c r="J1141" s="7">
        <v>10.165920580980478</v>
      </c>
      <c r="K1141" s="7">
        <v>0.61745311166846195</v>
      </c>
    </row>
    <row r="1142" spans="3:11">
      <c r="C1142">
        <v>8.2582338205480283</v>
      </c>
      <c r="D1142">
        <v>0.31817323317573004</v>
      </c>
      <c r="J1142" s="7">
        <v>10.179535166559855</v>
      </c>
      <c r="K1142" s="7">
        <v>0.63365974248193158</v>
      </c>
    </row>
    <row r="1143" spans="3:11">
      <c r="C1143">
        <v>8.2727757263219104</v>
      </c>
      <c r="D1143">
        <v>0.3134427430303337</v>
      </c>
      <c r="J1143" s="7">
        <v>10.193885552022007</v>
      </c>
      <c r="K1143" s="7">
        <v>0.65023135794605269</v>
      </c>
    </row>
    <row r="1144" spans="3:11">
      <c r="C1144">
        <v>8.2845254964236741</v>
      </c>
      <c r="D1144">
        <v>0.30955659509977812</v>
      </c>
      <c r="J1144" s="7">
        <v>10.229676683487652</v>
      </c>
      <c r="K1144" s="7">
        <v>0.67054202178317712</v>
      </c>
    </row>
    <row r="1145" spans="3:11">
      <c r="C1145">
        <v>8.2833533613475119</v>
      </c>
      <c r="D1145">
        <v>0.31148661185375515</v>
      </c>
      <c r="J1145" s="7">
        <v>10.247132003500068</v>
      </c>
      <c r="K1145" s="7">
        <v>0.68511010273628314</v>
      </c>
    </row>
    <row r="1146" spans="3:11">
      <c r="C1146">
        <v>8.2966375403745065</v>
      </c>
      <c r="D1146">
        <v>0.31203351286882636</v>
      </c>
      <c r="J1146" s="7">
        <v>10.24856597672388</v>
      </c>
      <c r="K1146" s="7">
        <v>0.69001124211360298</v>
      </c>
    </row>
    <row r="1147" spans="3:11">
      <c r="C1147">
        <v>8.2967078547936328</v>
      </c>
      <c r="D1147">
        <v>0.31122567546590335</v>
      </c>
      <c r="J1147" s="7">
        <v>10.240602297328898</v>
      </c>
      <c r="K1147" s="7">
        <v>0.68868889125192645</v>
      </c>
    </row>
    <row r="1148" spans="3:11">
      <c r="C1148">
        <v>8.3027500616134606</v>
      </c>
      <c r="D1148">
        <v>0.30787507463341779</v>
      </c>
      <c r="J1148" s="7">
        <v>10.245946795726343</v>
      </c>
      <c r="K1148" s="7">
        <v>0.69383658451502361</v>
      </c>
    </row>
    <row r="1149" spans="3:11">
      <c r="C1149">
        <v>8.3099122433092987</v>
      </c>
      <c r="D1149">
        <v>0.30822287651298313</v>
      </c>
      <c r="J1149" s="7">
        <v>10.245089961252505</v>
      </c>
      <c r="K1149" s="7">
        <v>0.68416404116225349</v>
      </c>
    </row>
    <row r="1150" spans="3:11">
      <c r="C1150">
        <v>8.3375361852893537</v>
      </c>
      <c r="D1150">
        <v>0.30584924383058748</v>
      </c>
      <c r="J1150" s="7">
        <v>10.259555348140918</v>
      </c>
      <c r="K1150" s="7">
        <v>0.68326422133220632</v>
      </c>
    </row>
    <row r="1151" spans="3:11">
      <c r="C1151">
        <v>8.3740156080887242</v>
      </c>
      <c r="D1151">
        <v>0.30656044472896637</v>
      </c>
      <c r="J1151" s="7">
        <v>10.266936164668476</v>
      </c>
      <c r="K1151" s="7">
        <v>0.6874895903010334</v>
      </c>
    </row>
    <row r="1152" spans="3:11">
      <c r="C1152">
        <v>8.3818934770688447</v>
      </c>
      <c r="D1152">
        <v>0.30877835422720357</v>
      </c>
      <c r="J1152" s="7">
        <v>10.24599849722358</v>
      </c>
      <c r="K1152" s="7">
        <v>0.68597836389591615</v>
      </c>
    </row>
    <row r="1153" spans="3:11">
      <c r="C1153">
        <v>8.3630194957139565</v>
      </c>
      <c r="D1153">
        <v>0.31260075122931724</v>
      </c>
      <c r="J1153" s="7">
        <v>10.187822823439879</v>
      </c>
      <c r="K1153" s="7">
        <v>0.67643463123376657</v>
      </c>
    </row>
    <row r="1154" spans="3:11">
      <c r="C1154">
        <v>8.3747365048622253</v>
      </c>
      <c r="D1154">
        <v>0.31661692827207771</v>
      </c>
      <c r="J1154" s="7">
        <v>10.194651073436731</v>
      </c>
      <c r="K1154" s="7">
        <v>0.68559765552323315</v>
      </c>
    </row>
    <row r="1155" spans="3:11">
      <c r="C1155">
        <v>6.6892655759047157</v>
      </c>
      <c r="D1155">
        <v>0.49617454892709217</v>
      </c>
      <c r="J1155" s="7">
        <v>10.225319803366393</v>
      </c>
      <c r="K1155" s="7">
        <v>0.65437805085131362</v>
      </c>
    </row>
    <row r="1156" spans="3:11">
      <c r="C1156">
        <v>6.7114310477235666</v>
      </c>
      <c r="D1156">
        <v>0.49073373530481962</v>
      </c>
      <c r="J1156" s="7">
        <v>10.248787212976184</v>
      </c>
      <c r="K1156" s="7">
        <v>0.65118264705827311</v>
      </c>
    </row>
    <row r="1157" spans="3:11">
      <c r="C1157">
        <v>6.7322743716070415</v>
      </c>
      <c r="D1157">
        <v>0.48929104273539198</v>
      </c>
      <c r="J1157" s="7">
        <v>10.261681313240963</v>
      </c>
      <c r="K1157" s="7">
        <v>0.66812482732380496</v>
      </c>
    </row>
    <row r="1158" spans="3:11">
      <c r="C1158">
        <v>6.7579206242930185</v>
      </c>
      <c r="D1158">
        <v>0.4857335731708412</v>
      </c>
      <c r="J1158" s="7">
        <v>10.238453105344661</v>
      </c>
      <c r="K1158" s="7">
        <v>0.68095028772833599</v>
      </c>
    </row>
    <row r="1159" spans="3:11">
      <c r="C1159">
        <v>6.7836429128465987</v>
      </c>
      <c r="D1159">
        <v>0.48737077823209374</v>
      </c>
      <c r="J1159" s="7">
        <v>10.235145218382074</v>
      </c>
      <c r="K1159" s="7">
        <v>0.68413265672420587</v>
      </c>
    </row>
    <row r="1160" spans="3:11">
      <c r="C1160">
        <v>6.7828900620466213</v>
      </c>
      <c r="D1160">
        <v>0.48607320461299225</v>
      </c>
      <c r="J1160" s="7">
        <v>10.261609664604427</v>
      </c>
      <c r="K1160" s="7">
        <v>0.70484177417096006</v>
      </c>
    </row>
    <row r="1161" spans="3:11">
      <c r="C1161">
        <v>6.792250971043301</v>
      </c>
      <c r="D1161">
        <v>0.48862485443776427</v>
      </c>
      <c r="J1161" s="7">
        <v>10.261255174636515</v>
      </c>
      <c r="K1161" s="7">
        <v>0.70817697822057857</v>
      </c>
    </row>
    <row r="1162" spans="3:11">
      <c r="C1162">
        <v>6.8105809931703272</v>
      </c>
      <c r="D1162">
        <v>0.49071502831925135</v>
      </c>
      <c r="J1162" s="7">
        <v>10.261549040122203</v>
      </c>
      <c r="K1162" s="7">
        <v>0.69841974032699938</v>
      </c>
    </row>
    <row r="1163" spans="3:11">
      <c r="C1163">
        <v>6.8446842339847018</v>
      </c>
      <c r="D1163">
        <v>0.4930730126954066</v>
      </c>
      <c r="J1163" s="7">
        <v>10.273445660157293</v>
      </c>
      <c r="K1163" s="7">
        <v>0.71090423203251496</v>
      </c>
    </row>
    <row r="1164" spans="3:11">
      <c r="C1164">
        <v>6.8487679312474512</v>
      </c>
      <c r="D1164">
        <v>0.4870335273180384</v>
      </c>
      <c r="J1164" s="7">
        <v>10.300181859968658</v>
      </c>
      <c r="K1164" s="7">
        <v>0.69883756038768319</v>
      </c>
    </row>
    <row r="1165" spans="3:11">
      <c r="C1165">
        <v>6.8585604623679739</v>
      </c>
      <c r="D1165">
        <v>0.48971486908154405</v>
      </c>
      <c r="J1165" s="7">
        <v>10.319244205909813</v>
      </c>
      <c r="K1165" s="7">
        <v>0.70895495356375815</v>
      </c>
    </row>
    <row r="1166" spans="3:11">
      <c r="C1166">
        <v>6.8627058364992362</v>
      </c>
      <c r="D1166">
        <v>0.49086927410317793</v>
      </c>
      <c r="J1166" s="7">
        <v>10.339566769106492</v>
      </c>
      <c r="K1166" s="7">
        <v>0.75214511743112478</v>
      </c>
    </row>
    <row r="1167" spans="3:11">
      <c r="C1167">
        <v>6.8587710003485114</v>
      </c>
      <c r="D1167">
        <v>0.49211881687489711</v>
      </c>
      <c r="J1167" s="7">
        <v>10.362804901303083</v>
      </c>
      <c r="K1167" s="7">
        <v>0.74735161860005794</v>
      </c>
    </row>
    <row r="1168" spans="3:11">
      <c r="C1168">
        <v>6.8845429212175011</v>
      </c>
      <c r="D1168">
        <v>0.4863196621988235</v>
      </c>
      <c r="J1168" s="7">
        <v>10.351220072391236</v>
      </c>
      <c r="K1168" s="7">
        <v>0.74749998236864967</v>
      </c>
    </row>
    <row r="1169" spans="3:11">
      <c r="C1169">
        <v>6.8580048587481226</v>
      </c>
      <c r="D1169">
        <v>0.49173784007305993</v>
      </c>
      <c r="J1169" s="7">
        <v>10.298646629287759</v>
      </c>
      <c r="K1169" s="7">
        <v>0.75454685644645036</v>
      </c>
    </row>
    <row r="1170" spans="3:11">
      <c r="C1170">
        <v>6.8709050979142878</v>
      </c>
      <c r="D1170">
        <v>0.49542327973799133</v>
      </c>
      <c r="J1170" s="7">
        <v>10.30716298332632</v>
      </c>
      <c r="K1170" s="7">
        <v>0.75259247038717381</v>
      </c>
    </row>
    <row r="1171" spans="3:11">
      <c r="C1171">
        <v>7.1459211425192262</v>
      </c>
      <c r="D1171">
        <v>0.51274557534643217</v>
      </c>
      <c r="J1171" s="7">
        <v>8.1624563817849491</v>
      </c>
      <c r="K1171" s="7">
        <v>0.52275002406724913</v>
      </c>
    </row>
    <row r="1172" spans="3:11">
      <c r="C1172">
        <v>7.2322417384199218</v>
      </c>
      <c r="D1172">
        <v>0.52492622671655731</v>
      </c>
      <c r="J1172" s="7">
        <v>8.1525872095708198</v>
      </c>
      <c r="K1172" s="7">
        <v>0.5162487362088074</v>
      </c>
    </row>
    <row r="1173" spans="3:11">
      <c r="C1173">
        <v>7.2730984233964193</v>
      </c>
      <c r="D1173">
        <v>0.52828383771568277</v>
      </c>
      <c r="J1173" s="7">
        <v>8.1545989914751011</v>
      </c>
      <c r="K1173" s="7">
        <v>0.53393692394850523</v>
      </c>
    </row>
    <row r="1174" spans="3:11">
      <c r="C1174">
        <v>6.9216936271859089</v>
      </c>
      <c r="D1174">
        <v>0.52466927255949736</v>
      </c>
      <c r="J1174" s="7">
        <v>8.1537384811218843</v>
      </c>
      <c r="K1174" s="7">
        <v>0.54194846729644219</v>
      </c>
    </row>
    <row r="1175" spans="3:11">
      <c r="C1175">
        <v>6.9749548130218928</v>
      </c>
      <c r="D1175">
        <v>0.51250903921515134</v>
      </c>
      <c r="J1175" s="7">
        <v>8.1691722179896686</v>
      </c>
      <c r="K1175" s="7">
        <v>0.55095636502607426</v>
      </c>
    </row>
    <row r="1176" spans="3:11">
      <c r="C1176">
        <v>7.0244962556952704</v>
      </c>
      <c r="D1176">
        <v>0.52661443672131325</v>
      </c>
      <c r="J1176" s="7">
        <v>8.1860517283895184</v>
      </c>
      <c r="K1176" s="7">
        <v>0.56082635469724018</v>
      </c>
    </row>
    <row r="1177" spans="3:11">
      <c r="C1177">
        <v>7.0026296677170059</v>
      </c>
      <c r="D1177">
        <v>0.50787113644175352</v>
      </c>
      <c r="J1177" s="7">
        <v>8.2126980134225374</v>
      </c>
      <c r="K1177" s="7">
        <v>0.56094046720924795</v>
      </c>
    </row>
    <row r="1178" spans="3:11">
      <c r="C1178">
        <v>6.9043630535083125</v>
      </c>
      <c r="D1178">
        <v>0.51511550177825083</v>
      </c>
      <c r="J1178" s="7">
        <v>8.2447351755666318</v>
      </c>
      <c r="K1178" s="7">
        <v>0.55350797551373099</v>
      </c>
    </row>
    <row r="1179" spans="3:11">
      <c r="C1179">
        <v>6.8497586178770957</v>
      </c>
      <c r="D1179">
        <v>0.51500013002762901</v>
      </c>
      <c r="J1179" s="7">
        <v>8.2609643873837921</v>
      </c>
      <c r="K1179" s="7">
        <v>0.5711836467662087</v>
      </c>
    </row>
    <row r="1180" spans="3:11">
      <c r="C1180">
        <v>6.8554082821793614</v>
      </c>
      <c r="D1180">
        <v>0.51432646335495447</v>
      </c>
      <c r="J1180" s="7">
        <v>8.3189807824888611</v>
      </c>
      <c r="K1180" s="7">
        <v>0.59185282476413081</v>
      </c>
    </row>
    <row r="1181" spans="3:11">
      <c r="C1181">
        <v>6.8807177759273008</v>
      </c>
      <c r="D1181">
        <v>0.51543906304356046</v>
      </c>
      <c r="J1181" s="7">
        <v>8.3743563386790409</v>
      </c>
      <c r="K1181" s="7">
        <v>0.6087699310626844</v>
      </c>
    </row>
    <row r="1182" spans="3:11">
      <c r="C1182">
        <v>6.879738874000239</v>
      </c>
      <c r="D1182">
        <v>0.50617792540872453</v>
      </c>
      <c r="J1182" s="7">
        <v>8.4269669288727478</v>
      </c>
      <c r="K1182" s="7">
        <v>0.58647997926896167</v>
      </c>
    </row>
    <row r="1183" spans="3:11">
      <c r="C1183">
        <v>6.8605075464354695</v>
      </c>
      <c r="D1183">
        <v>0.50721505076454121</v>
      </c>
      <c r="J1183" s="7">
        <v>8.4847117764118813</v>
      </c>
      <c r="K1183" s="7">
        <v>0.60148332856466002</v>
      </c>
    </row>
    <row r="1184" spans="3:11">
      <c r="C1184">
        <v>6.8727136686614809</v>
      </c>
      <c r="D1184">
        <v>0.51232293401651396</v>
      </c>
      <c r="J1184" s="7">
        <v>8.5341904259963801</v>
      </c>
      <c r="K1184" s="7">
        <v>0.6073408202739925</v>
      </c>
    </row>
    <row r="1185" spans="3:11">
      <c r="C1185">
        <v>6.8800621080320532</v>
      </c>
      <c r="D1185">
        <v>0.4997832094927821</v>
      </c>
      <c r="J1185" s="7">
        <v>8.5335430389106204</v>
      </c>
      <c r="K1185" s="7">
        <v>0.61071488571095078</v>
      </c>
    </row>
    <row r="1186" spans="3:11">
      <c r="C1186">
        <v>6.8532077758275385</v>
      </c>
      <c r="D1186">
        <v>0.50245967027361504</v>
      </c>
      <c r="J1186" s="7">
        <v>8.5645259705117525</v>
      </c>
      <c r="K1186" s="7">
        <v>0.61318210428914721</v>
      </c>
    </row>
    <row r="1187" spans="3:11">
      <c r="C1187">
        <v>7.6520192233863726</v>
      </c>
      <c r="D1187">
        <v>0.33801764119325889</v>
      </c>
      <c r="J1187" s="7">
        <v>8.4116908884634096</v>
      </c>
      <c r="K1187" s="7">
        <v>0.42389513382734223</v>
      </c>
    </row>
    <row r="1188" spans="3:11">
      <c r="C1188">
        <v>7.7273723803474423</v>
      </c>
      <c r="D1188">
        <v>0.33333880898230234</v>
      </c>
      <c r="J1188" s="7">
        <v>8.4318240182868376</v>
      </c>
      <c r="K1188" s="7">
        <v>0.42301356822395059</v>
      </c>
    </row>
    <row r="1189" spans="3:11">
      <c r="C1189">
        <v>7.7886892223509454</v>
      </c>
      <c r="D1189">
        <v>0.33469474916749431</v>
      </c>
      <c r="J1189" s="7">
        <v>8.46448079101609</v>
      </c>
      <c r="K1189" s="7">
        <v>0.4326672826495771</v>
      </c>
    </row>
    <row r="1190" spans="3:11">
      <c r="C1190">
        <v>7.7730932320773301</v>
      </c>
      <c r="D1190">
        <v>0.33450719212341906</v>
      </c>
      <c r="J1190" s="7">
        <v>8.4625589091188722</v>
      </c>
      <c r="K1190" s="7">
        <v>0.44238426638352452</v>
      </c>
    </row>
    <row r="1191" spans="3:11">
      <c r="C1191">
        <v>7.8036293231994902</v>
      </c>
      <c r="D1191">
        <v>0.33579158346556337</v>
      </c>
      <c r="J1191" s="7">
        <v>8.4987259504837738</v>
      </c>
      <c r="K1191" s="7">
        <v>0.44037355488629382</v>
      </c>
    </row>
    <row r="1192" spans="3:11">
      <c r="C1192">
        <v>7.7899025878216728</v>
      </c>
      <c r="D1192">
        <v>0.33618364991787031</v>
      </c>
      <c r="J1192" s="7">
        <v>8.5952235288429186</v>
      </c>
      <c r="K1192" s="7">
        <v>0.459779877679866</v>
      </c>
    </row>
    <row r="1193" spans="3:11">
      <c r="C1193">
        <v>7.8109426975195406</v>
      </c>
      <c r="D1193">
        <v>0.33649724351972671</v>
      </c>
      <c r="J1193" s="7">
        <v>8.7235574837348366</v>
      </c>
      <c r="K1193" s="7">
        <v>0.46750210055650787</v>
      </c>
    </row>
    <row r="1194" spans="3:11">
      <c r="C1194">
        <v>7.8192092168267422</v>
      </c>
      <c r="D1194">
        <v>0.34112818012329321</v>
      </c>
      <c r="J1194" s="7">
        <v>8.8170074461671959</v>
      </c>
      <c r="K1194" s="7">
        <v>0.47372121236419995</v>
      </c>
    </row>
    <row r="1195" spans="3:11">
      <c r="C1195">
        <v>7.8064526111882699</v>
      </c>
      <c r="D1195">
        <v>0.33773958568763779</v>
      </c>
      <c r="J1195" s="7">
        <v>8.9025676102389095</v>
      </c>
      <c r="K1195" s="7">
        <v>0.48563415101522733</v>
      </c>
    </row>
    <row r="1196" spans="3:11">
      <c r="C1196">
        <v>7.8364927623539273</v>
      </c>
      <c r="D1196">
        <v>0.34023994005046965</v>
      </c>
      <c r="J1196" s="7">
        <v>8.9872833637808274</v>
      </c>
      <c r="K1196" s="7">
        <v>0.47568868678484633</v>
      </c>
    </row>
    <row r="1197" spans="3:11">
      <c r="C1197">
        <v>7.815183607968871</v>
      </c>
      <c r="D1197">
        <v>0.34327436064269073</v>
      </c>
      <c r="J1197" s="7">
        <v>9.0709765449591995</v>
      </c>
      <c r="K1197" s="7">
        <v>0.51427599798864798</v>
      </c>
    </row>
    <row r="1198" spans="3:11">
      <c r="C1198">
        <v>7.8646328185416081</v>
      </c>
      <c r="D1198">
        <v>0.33469346976439507</v>
      </c>
      <c r="J1198" s="7">
        <v>9.1620505911564596</v>
      </c>
      <c r="K1198" s="7">
        <v>0.55745378452398364</v>
      </c>
    </row>
    <row r="1199" spans="3:11">
      <c r="C1199">
        <v>7.93251785154425</v>
      </c>
      <c r="D1199">
        <v>0.33794317759660802</v>
      </c>
      <c r="J1199" s="7">
        <v>9.2358723859903993</v>
      </c>
      <c r="K1199" s="7">
        <v>0.57384880804677174</v>
      </c>
    </row>
    <row r="1200" spans="3:11">
      <c r="C1200">
        <v>7.9531885429745657</v>
      </c>
      <c r="D1200">
        <v>0.33507915443159936</v>
      </c>
      <c r="J1200" s="7">
        <v>9.2561564366882401</v>
      </c>
      <c r="K1200" s="7">
        <v>0.58358337438329932</v>
      </c>
    </row>
    <row r="1201" spans="3:11">
      <c r="C1201">
        <v>7.9868864541041455</v>
      </c>
      <c r="D1201">
        <v>0.34130397161847598</v>
      </c>
      <c r="J1201" s="7">
        <v>9.254524188881371</v>
      </c>
      <c r="K1201" s="7">
        <v>0.58270080505339483</v>
      </c>
    </row>
    <row r="1202" spans="3:11">
      <c r="C1202">
        <v>8.0043769338803177</v>
      </c>
      <c r="D1202">
        <v>0.34498775231189921</v>
      </c>
      <c r="J1202" s="7">
        <v>9.32323984951997</v>
      </c>
      <c r="K1202" s="7">
        <v>0.58514742564865441</v>
      </c>
    </row>
    <row r="1203" spans="3:11">
      <c r="C1203">
        <v>7.0070739259617829</v>
      </c>
      <c r="D1203">
        <v>0.51299837802127735</v>
      </c>
      <c r="J1203" s="7">
        <v>7.1789017477245123</v>
      </c>
      <c r="K1203" s="7">
        <v>0.37660521943641534</v>
      </c>
    </row>
    <row r="1204" spans="3:11">
      <c r="C1204">
        <v>7.0279452566430205</v>
      </c>
      <c r="D1204">
        <v>0.50003367544221233</v>
      </c>
      <c r="J1204" s="7">
        <v>7.1911572771794683</v>
      </c>
      <c r="K1204" s="7">
        <v>0.38691674627403339</v>
      </c>
    </row>
    <row r="1205" spans="3:11">
      <c r="C1205">
        <v>7.0351368974606379</v>
      </c>
      <c r="D1205">
        <v>0.49910420833105601</v>
      </c>
      <c r="J1205" s="7">
        <v>7.1686464004499415</v>
      </c>
      <c r="K1205" s="7">
        <v>0.40195543328548117</v>
      </c>
    </row>
    <row r="1206" spans="3:11">
      <c r="C1206">
        <v>7.0375085562597564</v>
      </c>
      <c r="D1206">
        <v>0.49300417180465589</v>
      </c>
      <c r="J1206" s="7">
        <v>7.1745584357916385</v>
      </c>
      <c r="K1206" s="7">
        <v>0.40511346018325395</v>
      </c>
    </row>
    <row r="1207" spans="3:11">
      <c r="C1207">
        <v>7.045488118222365</v>
      </c>
      <c r="D1207">
        <v>0.48232991800532204</v>
      </c>
      <c r="J1207" s="7">
        <v>7.1712573852619608</v>
      </c>
      <c r="K1207" s="7">
        <v>0.4070868711841808</v>
      </c>
    </row>
    <row r="1208" spans="3:11">
      <c r="C1208">
        <v>7.0358843660517216</v>
      </c>
      <c r="D1208">
        <v>0.47388125992435665</v>
      </c>
      <c r="J1208" s="7">
        <v>7.1512116563860832</v>
      </c>
      <c r="K1208" s="7">
        <v>0.41555930639695393</v>
      </c>
    </row>
    <row r="1209" spans="3:11">
      <c r="C1209">
        <v>7.0077384361524659</v>
      </c>
      <c r="D1209">
        <v>0.47065325397972924</v>
      </c>
      <c r="J1209" s="7">
        <v>7.1622957517297721</v>
      </c>
      <c r="K1209" s="7">
        <v>0.40996504354481089</v>
      </c>
    </row>
    <row r="1210" spans="3:11">
      <c r="C1210">
        <v>6.9880483784655638</v>
      </c>
      <c r="D1210">
        <v>0.47446505608554307</v>
      </c>
      <c r="J1210" s="7">
        <v>7.1417682148611297</v>
      </c>
      <c r="K1210" s="7">
        <v>0.41453070740291292</v>
      </c>
    </row>
    <row r="1211" spans="3:11">
      <c r="C1211">
        <v>6.974914421571806</v>
      </c>
      <c r="D1211">
        <v>0.47345783148054393</v>
      </c>
      <c r="J1211" s="7">
        <v>7.1446581960059499</v>
      </c>
      <c r="K1211" s="7">
        <v>0.42784683263815643</v>
      </c>
    </row>
    <row r="1212" spans="3:11">
      <c r="C1212">
        <v>6.9225769684145853</v>
      </c>
      <c r="D1212">
        <v>0.47479501803907137</v>
      </c>
      <c r="J1212" s="7">
        <v>7.1683440354816401</v>
      </c>
      <c r="K1212" s="7">
        <v>0.43516474280568029</v>
      </c>
    </row>
    <row r="1213" spans="3:11">
      <c r="C1213">
        <v>6.9240332479878521</v>
      </c>
      <c r="D1213">
        <v>0.47427103339186688</v>
      </c>
      <c r="J1213" s="7">
        <v>7.1995261819285643</v>
      </c>
      <c r="K1213" s="7">
        <v>0.43358139594511824</v>
      </c>
    </row>
    <row r="1214" spans="3:11">
      <c r="C1214">
        <v>6.9300321223946257</v>
      </c>
      <c r="D1214">
        <v>0.48377251751542127</v>
      </c>
      <c r="J1214" s="7">
        <v>7.2344886083105049</v>
      </c>
      <c r="K1214" s="7">
        <v>0.45381336232669239</v>
      </c>
    </row>
    <row r="1215" spans="3:11">
      <c r="C1215">
        <v>6.9467767183229565</v>
      </c>
      <c r="D1215">
        <v>0.481412799599856</v>
      </c>
      <c r="J1215" s="7">
        <v>7.2758306169990838</v>
      </c>
      <c r="K1215" s="7">
        <v>0.46119385137249003</v>
      </c>
    </row>
    <row r="1216" spans="3:11">
      <c r="C1216">
        <v>6.9392269393953168</v>
      </c>
      <c r="D1216">
        <v>0.47963168858918853</v>
      </c>
      <c r="J1216" s="7">
        <v>7.2648286340286052</v>
      </c>
      <c r="K1216" s="7">
        <v>0.46118942165926236</v>
      </c>
    </row>
    <row r="1217" spans="3:11">
      <c r="C1217">
        <v>6.9519755820473446</v>
      </c>
      <c r="D1217">
        <v>0.48327893242899173</v>
      </c>
      <c r="J1217" s="7">
        <v>7.2640281072610176</v>
      </c>
      <c r="K1217" s="7">
        <v>0.45839633238036892</v>
      </c>
    </row>
    <row r="1218" spans="3:11">
      <c r="C1218">
        <v>6.9433304159969795</v>
      </c>
      <c r="D1218">
        <v>0.48672164459115086</v>
      </c>
      <c r="J1218" s="7">
        <v>7.2710203361086307</v>
      </c>
      <c r="K1218" s="7">
        <v>0.4519403260824556</v>
      </c>
    </row>
    <row r="1219" spans="3:11">
      <c r="C1219">
        <v>7.9256618396981233</v>
      </c>
      <c r="D1219">
        <v>0.3565519846247866</v>
      </c>
      <c r="J1219" s="7">
        <v>7.5484144218361724</v>
      </c>
      <c r="K1219" s="7">
        <v>0.45822483767800093</v>
      </c>
    </row>
    <row r="1220" spans="3:11">
      <c r="C1220">
        <v>7.9377485225841982</v>
      </c>
      <c r="D1220">
        <v>0.35346117374679004</v>
      </c>
      <c r="J1220" s="7">
        <v>7.5917691614018388</v>
      </c>
      <c r="K1220" s="7">
        <v>0.46167243636949945</v>
      </c>
    </row>
    <row r="1221" spans="3:11">
      <c r="C1221">
        <v>7.9642219980348319</v>
      </c>
      <c r="D1221">
        <v>0.35657513782891553</v>
      </c>
      <c r="J1221" s="7">
        <v>7.6288541093047399</v>
      </c>
      <c r="K1221" s="7">
        <v>0.46526679295534229</v>
      </c>
    </row>
    <row r="1222" spans="3:11">
      <c r="C1222">
        <v>7.9713265299061913</v>
      </c>
      <c r="D1222">
        <v>0.34869314974670224</v>
      </c>
      <c r="J1222" s="7">
        <v>7.7159188129434755</v>
      </c>
      <c r="K1222" s="7">
        <v>0.46886114954118496</v>
      </c>
    </row>
    <row r="1223" spans="3:11">
      <c r="C1223">
        <v>7.9312323777951867</v>
      </c>
      <c r="D1223">
        <v>0.35571120039790066</v>
      </c>
      <c r="J1223" s="7">
        <v>7.7121642958723964</v>
      </c>
      <c r="K1223" s="7">
        <v>0.49022166664620842</v>
      </c>
    </row>
    <row r="1224" spans="3:11">
      <c r="C1224">
        <v>7.9663779283355982</v>
      </c>
      <c r="D1224">
        <v>0.34246548905827989</v>
      </c>
      <c r="J1224" s="7">
        <v>7.7642321213109255</v>
      </c>
      <c r="K1224" s="7">
        <v>0.51151594826772162</v>
      </c>
    </row>
    <row r="1225" spans="3:11">
      <c r="C1225">
        <v>7.9727233791540142</v>
      </c>
      <c r="D1225">
        <v>0.34815099698422897</v>
      </c>
      <c r="J1225" s="7">
        <v>7.714850414909117</v>
      </c>
      <c r="K1225" s="7">
        <v>0.52011646996170802</v>
      </c>
    </row>
    <row r="1226" spans="3:11">
      <c r="C1226">
        <v>7.9892803578759235</v>
      </c>
      <c r="D1226">
        <v>0.34261507914352274</v>
      </c>
      <c r="J1226" s="7">
        <v>7.7564155405823696</v>
      </c>
      <c r="K1226" s="7">
        <v>0.52871808836635525</v>
      </c>
    </row>
    <row r="1227" spans="3:11">
      <c r="C1227">
        <v>8.0135963387955851</v>
      </c>
      <c r="D1227">
        <v>0.33781298628349837</v>
      </c>
      <c r="J1227" s="7">
        <v>7.7819424785210831</v>
      </c>
      <c r="K1227" s="7">
        <v>0.52970959877378943</v>
      </c>
    </row>
    <row r="1228" spans="3:11">
      <c r="C1228">
        <v>8.0539811976572349</v>
      </c>
      <c r="D1228">
        <v>0.33362171426302001</v>
      </c>
      <c r="J1228" s="7">
        <v>7.7728892701785917</v>
      </c>
      <c r="K1228" s="7">
        <v>0.52836739596210813</v>
      </c>
    </row>
    <row r="1229" spans="3:11">
      <c r="C1229">
        <v>8.0926874220858771</v>
      </c>
      <c r="D1229">
        <v>0.33393967948132003</v>
      </c>
      <c r="J1229" s="7">
        <v>7.7584300849073005</v>
      </c>
      <c r="K1229" s="7">
        <v>0.53852876888102774</v>
      </c>
    </row>
    <row r="1230" spans="3:11">
      <c r="C1230">
        <v>8.1362668839132812</v>
      </c>
      <c r="D1230">
        <v>0.32596753912840193</v>
      </c>
      <c r="J1230" s="7">
        <v>7.7605372048220271</v>
      </c>
      <c r="K1230" s="7">
        <v>0.55550531607555209</v>
      </c>
    </row>
    <row r="1231" spans="3:11">
      <c r="C1231">
        <v>8.1774350144537671</v>
      </c>
      <c r="D1231">
        <v>0.31944473612612784</v>
      </c>
      <c r="J1231" s="7">
        <v>7.7485480655119039</v>
      </c>
      <c r="K1231" s="7">
        <v>0.55938109109837453</v>
      </c>
    </row>
    <row r="1232" spans="3:11">
      <c r="C1232">
        <v>8.196412466060762</v>
      </c>
      <c r="D1232">
        <v>0.32593979725110805</v>
      </c>
      <c r="J1232" s="7">
        <v>7.7219503897998063</v>
      </c>
      <c r="K1232" s="7">
        <v>0.55416111419539538</v>
      </c>
    </row>
    <row r="1233" spans="3:11">
      <c r="C1233">
        <v>8.1572003510730315</v>
      </c>
      <c r="D1233">
        <v>0.3279553592979082</v>
      </c>
      <c r="J1233" s="7">
        <v>7.7001137663504275</v>
      </c>
      <c r="K1233" s="7">
        <v>0.55121920064940855</v>
      </c>
    </row>
    <row r="1234" spans="3:11">
      <c r="C1234">
        <v>8.1773396577324942</v>
      </c>
      <c r="D1234">
        <v>0.33148057759054661</v>
      </c>
      <c r="J1234" s="7">
        <v>7.7097323821057913</v>
      </c>
      <c r="K1234" s="7">
        <v>0.53962359723318409</v>
      </c>
    </row>
    <row r="1235" spans="3:11">
      <c r="C1235">
        <v>9.3005499389777349</v>
      </c>
      <c r="D1235">
        <v>0.22841512033723579</v>
      </c>
      <c r="J1235" s="7">
        <v>10.534681344257635</v>
      </c>
      <c r="K1235" s="7">
        <v>0.51999743812677146</v>
      </c>
    </row>
    <row r="1236" spans="3:11">
      <c r="C1236">
        <v>9.3124285914249327</v>
      </c>
      <c r="D1236">
        <v>0.22859540814407645</v>
      </c>
      <c r="J1236" s="7">
        <v>10.490920542687961</v>
      </c>
      <c r="K1236" s="7">
        <v>0.52958623427865881</v>
      </c>
    </row>
    <row r="1237" spans="3:11">
      <c r="C1237">
        <v>9.3566604990912428</v>
      </c>
      <c r="D1237">
        <v>0.22753931279465514</v>
      </c>
      <c r="J1237" s="7">
        <v>10.470947028391869</v>
      </c>
      <c r="K1237" s="7">
        <v>0.53741320430521233</v>
      </c>
    </row>
    <row r="1238" spans="3:11">
      <c r="C1238">
        <v>9.4093365677130638</v>
      </c>
      <c r="D1238">
        <v>0.2274536587975762</v>
      </c>
      <c r="J1238" s="7">
        <v>10.483452957765955</v>
      </c>
      <c r="K1238" s="7">
        <v>0.55879021030921006</v>
      </c>
    </row>
    <row r="1239" spans="3:11">
      <c r="C1239">
        <v>9.4536287857246837</v>
      </c>
      <c r="D1239">
        <v>0.22710251771147191</v>
      </c>
      <c r="J1239" s="7">
        <v>10.426692635797254</v>
      </c>
      <c r="K1239" s="7">
        <v>0.57981388238319032</v>
      </c>
    </row>
    <row r="1240" spans="3:11">
      <c r="C1240">
        <v>9.5165868966125213</v>
      </c>
      <c r="D1240">
        <v>0.22566188677717777</v>
      </c>
      <c r="J1240" s="7">
        <v>10.433933410354738</v>
      </c>
      <c r="K1240" s="7">
        <v>0.58742302335248198</v>
      </c>
    </row>
    <row r="1241" spans="3:11">
      <c r="C1241">
        <v>9.5590624780784363</v>
      </c>
      <c r="D1241">
        <v>0.22452216726021679</v>
      </c>
      <c r="J1241" s="7">
        <v>10.403118720945425</v>
      </c>
      <c r="K1241" s="7">
        <v>0.58240544369589164</v>
      </c>
    </row>
    <row r="1242" spans="3:11">
      <c r="C1242">
        <v>9.6049694813108548</v>
      </c>
      <c r="D1242">
        <v>0.22358631246797592</v>
      </c>
      <c r="J1242" s="7">
        <v>10.406680262501084</v>
      </c>
      <c r="K1242" s="7">
        <v>0.58115528439176278</v>
      </c>
    </row>
    <row r="1243" spans="3:11">
      <c r="C1243">
        <v>9.6499349900107756</v>
      </c>
      <c r="D1243">
        <v>0.22483721767670425</v>
      </c>
      <c r="J1243" s="7">
        <v>10.540418059936354</v>
      </c>
      <c r="K1243" s="7">
        <v>0.58879233576896439</v>
      </c>
    </row>
    <row r="1244" spans="3:11">
      <c r="C1244">
        <v>9.6980783156857235</v>
      </c>
      <c r="D1244">
        <v>0.2245228556526131</v>
      </c>
      <c r="J1244" s="7">
        <v>10.61154750998119</v>
      </c>
      <c r="K1244" s="7">
        <v>0.59836743514459545</v>
      </c>
    </row>
    <row r="1245" spans="3:11">
      <c r="C1245">
        <v>9.7383273032892639</v>
      </c>
      <c r="D1245">
        <v>0.22802512350957813</v>
      </c>
      <c r="J1245" s="7">
        <v>10.681899667100364</v>
      </c>
      <c r="K1245" s="7">
        <v>0.61139616788722262</v>
      </c>
    </row>
    <row r="1246" spans="3:11">
      <c r="C1246">
        <v>9.7791036942349834</v>
      </c>
      <c r="D1246">
        <v>0.23313661942335165</v>
      </c>
      <c r="J1246" s="7">
        <v>10.707664967267</v>
      </c>
      <c r="K1246" s="7">
        <v>0.62598058605527196</v>
      </c>
    </row>
    <row r="1247" spans="3:11">
      <c r="C1247">
        <v>9.7906031766687605</v>
      </c>
      <c r="D1247">
        <v>0.23459443847028419</v>
      </c>
      <c r="J1247" s="7">
        <v>10.72632264470831</v>
      </c>
      <c r="K1247" s="7">
        <v>0.62150684415523549</v>
      </c>
    </row>
    <row r="1248" spans="3:11">
      <c r="C1248">
        <v>9.7983362220210566</v>
      </c>
      <c r="D1248">
        <v>0.23982305550127556</v>
      </c>
      <c r="J1248" s="7">
        <v>10.736396675471232</v>
      </c>
      <c r="K1248" s="7">
        <v>0.62663124873262788</v>
      </c>
    </row>
    <row r="1249" spans="3:11">
      <c r="C1249">
        <v>9.7348480353757765</v>
      </c>
      <c r="D1249">
        <v>0.24296056121538398</v>
      </c>
      <c r="J1249" s="7">
        <v>10.757902880692196</v>
      </c>
      <c r="K1249" s="7">
        <v>0.61351269010739329</v>
      </c>
    </row>
    <row r="1250" spans="3:11">
      <c r="C1250">
        <v>9.7720477681262068</v>
      </c>
      <c r="D1250">
        <v>0.24639848359316949</v>
      </c>
      <c r="J1250" s="7">
        <v>10.781546162612527</v>
      </c>
      <c r="K1250" s="7">
        <v>0.62531588694980911</v>
      </c>
    </row>
    <row r="1251" spans="3:11">
      <c r="C1251">
        <v>10.11432809444902</v>
      </c>
      <c r="D1251">
        <v>0.23993381619969303</v>
      </c>
      <c r="J1251" s="7">
        <v>8.7172176334257934</v>
      </c>
      <c r="K1251" s="7">
        <v>0.49163974299500213</v>
      </c>
    </row>
    <row r="1252" spans="3:11">
      <c r="C1252">
        <v>10.153634157601534</v>
      </c>
      <c r="D1252">
        <v>0.23720702106713976</v>
      </c>
      <c r="J1252" s="7">
        <v>8.7640143520138576</v>
      </c>
      <c r="K1252" s="7">
        <v>0.50211889151120048</v>
      </c>
    </row>
    <row r="1253" spans="3:11">
      <c r="C1253">
        <v>10.194217106955632</v>
      </c>
      <c r="D1253">
        <v>0.23898733943905803</v>
      </c>
      <c r="J1253" s="7">
        <v>8.8601866133013427</v>
      </c>
      <c r="K1253" s="7">
        <v>0.57079843269414765</v>
      </c>
    </row>
    <row r="1254" spans="3:11">
      <c r="C1254">
        <v>10.248144151347233</v>
      </c>
      <c r="D1254">
        <v>0.23822294299715521</v>
      </c>
      <c r="J1254" s="7">
        <v>8.9227943478446683</v>
      </c>
      <c r="K1254" s="7">
        <v>0.60037554179526509</v>
      </c>
    </row>
    <row r="1255" spans="3:11">
      <c r="C1255">
        <v>10.275577019253719</v>
      </c>
      <c r="D1255">
        <v>0.23732440005545555</v>
      </c>
      <c r="J1255" s="7">
        <v>8.9770479520460409</v>
      </c>
      <c r="K1255" s="7">
        <v>0.62171786243546234</v>
      </c>
    </row>
    <row r="1256" spans="3:11">
      <c r="C1256">
        <v>10.305360581772174</v>
      </c>
      <c r="D1256">
        <v>0.2364380523940405</v>
      </c>
      <c r="J1256" s="7">
        <v>9.0514615943379049</v>
      </c>
      <c r="K1256" s="7">
        <v>0.6345785544586493</v>
      </c>
    </row>
    <row r="1257" spans="3:11">
      <c r="C1257">
        <v>10.329692672226688</v>
      </c>
      <c r="D1257">
        <v>0.23559865828021931</v>
      </c>
      <c r="J1257" s="7">
        <v>9.1343210014013163</v>
      </c>
      <c r="K1257" s="7">
        <v>0.6684071240968954</v>
      </c>
    </row>
    <row r="1258" spans="3:11">
      <c r="C1258">
        <v>10.32061001064622</v>
      </c>
      <c r="D1258">
        <v>0.23518406123103239</v>
      </c>
      <c r="J1258" s="7">
        <v>9.2059796986602596</v>
      </c>
      <c r="K1258" s="7">
        <v>0.67890108293458451</v>
      </c>
    </row>
    <row r="1259" spans="3:11">
      <c r="C1259">
        <v>10.339060293891452</v>
      </c>
      <c r="D1259">
        <v>0.23441224825760762</v>
      </c>
      <c r="J1259" s="7">
        <v>9.2808966763252414</v>
      </c>
      <c r="K1259" s="7">
        <v>0.70974059099123332</v>
      </c>
    </row>
    <row r="1260" spans="3:11">
      <c r="C1260">
        <v>10.40452075167258</v>
      </c>
      <c r="D1260">
        <v>0.23150628894271932</v>
      </c>
      <c r="J1260" s="7">
        <v>9.3695259927805683</v>
      </c>
      <c r="K1260" s="7">
        <v>0.71415499915214875</v>
      </c>
    </row>
    <row r="1261" spans="3:11">
      <c r="C1261">
        <v>10.460831049377591</v>
      </c>
      <c r="D1261">
        <v>0.22879204628540231</v>
      </c>
      <c r="J1261" s="7">
        <v>9.4756127357393218</v>
      </c>
      <c r="K1261" s="7">
        <v>0.72018318526596947</v>
      </c>
    </row>
    <row r="1262" spans="3:11">
      <c r="C1262">
        <v>10.482373679276392</v>
      </c>
      <c r="D1262">
        <v>0.22611456789942563</v>
      </c>
      <c r="J1262" s="7">
        <v>9.5964928252305519</v>
      </c>
      <c r="K1262" s="7">
        <v>0.73063282736234192</v>
      </c>
    </row>
    <row r="1263" spans="3:11">
      <c r="C1263">
        <v>10.514883740250204</v>
      </c>
      <c r="D1263">
        <v>0.22261685382371307</v>
      </c>
      <c r="J1263" s="7">
        <v>9.6967913451551961</v>
      </c>
      <c r="K1263" s="7">
        <v>0.73237313025315309</v>
      </c>
    </row>
    <row r="1264" spans="3:11">
      <c r="C1264">
        <v>10.505793915993053</v>
      </c>
      <c r="D1264">
        <v>0.2196063231005411</v>
      </c>
      <c r="J1264" s="7">
        <v>9.6546071385891139</v>
      </c>
      <c r="K1264" s="7">
        <v>0.72095919501640515</v>
      </c>
    </row>
    <row r="1265" spans="3:11">
      <c r="C1265">
        <v>10.433533897121199</v>
      </c>
      <c r="D1265">
        <v>0.24376595170331836</v>
      </c>
      <c r="J1265" s="7">
        <v>9.4608277541945753</v>
      </c>
      <c r="K1265" s="7">
        <v>0.71471386419964866</v>
      </c>
    </row>
    <row r="1266" spans="3:11">
      <c r="C1266">
        <v>10.460088378603416</v>
      </c>
      <c r="D1266">
        <v>0.24713274697204324</v>
      </c>
      <c r="J1266" s="7">
        <v>9.5267403642641959</v>
      </c>
      <c r="K1266" s="7">
        <v>0.71119850092320214</v>
      </c>
    </row>
    <row r="1267" spans="3:11">
      <c r="C1267">
        <v>7.2808368652195563</v>
      </c>
      <c r="D1267">
        <v>0.44471236676825088</v>
      </c>
      <c r="J1267" s="7">
        <v>9.0617098987068267</v>
      </c>
      <c r="K1267" s="7">
        <v>0.51785054619821236</v>
      </c>
    </row>
    <row r="1268" spans="3:11">
      <c r="C1268">
        <v>7.3360608557536624</v>
      </c>
      <c r="D1268">
        <v>0.44179924878508769</v>
      </c>
      <c r="J1268" s="7">
        <v>9.090139896999947</v>
      </c>
      <c r="K1268" s="7">
        <v>0.52489959245694218</v>
      </c>
    </row>
    <row r="1269" spans="3:11">
      <c r="C1269">
        <v>7.3583883991832266</v>
      </c>
      <c r="D1269">
        <v>0.43924066505128634</v>
      </c>
      <c r="J1269" s="7">
        <v>9.0506848381728737</v>
      </c>
      <c r="K1269" s="7">
        <v>0.53233099924818106</v>
      </c>
    </row>
    <row r="1270" spans="3:11">
      <c r="C1270">
        <v>7.4012761142172376</v>
      </c>
      <c r="D1270">
        <v>0.43626855658629382</v>
      </c>
      <c r="J1270" s="7">
        <v>9.0729878001554276</v>
      </c>
      <c r="K1270" s="7">
        <v>0.51030041695807082</v>
      </c>
    </row>
    <row r="1271" spans="3:11">
      <c r="C1271">
        <v>7.4555542522781888</v>
      </c>
      <c r="D1271">
        <v>0.43766340592880937</v>
      </c>
      <c r="J1271" s="7">
        <v>9.0558984643699869</v>
      </c>
      <c r="K1271" s="7">
        <v>0.52033974406859862</v>
      </c>
    </row>
    <row r="1272" spans="3:11">
      <c r="C1272">
        <v>7.4782852868981688</v>
      </c>
      <c r="D1272">
        <v>0.43392102200423249</v>
      </c>
      <c r="J1272" s="7">
        <v>9.0552063221426966</v>
      </c>
      <c r="K1272" s="7">
        <v>0.51335121504607351</v>
      </c>
    </row>
    <row r="1273" spans="3:11">
      <c r="C1273">
        <v>7.5129792340118993</v>
      </c>
      <c r="D1273">
        <v>0.43076351582044814</v>
      </c>
      <c r="J1273" s="7">
        <v>9.07801570783373</v>
      </c>
      <c r="K1273" s="7">
        <v>0.53484098604619401</v>
      </c>
    </row>
    <row r="1274" spans="3:11">
      <c r="C1274">
        <v>7.5344179573377987</v>
      </c>
      <c r="D1274">
        <v>0.42699283123589321</v>
      </c>
      <c r="J1274" s="7">
        <v>9.0942205882222993</v>
      </c>
      <c r="K1274" s="7">
        <v>0.52256384164592595</v>
      </c>
    </row>
    <row r="1275" spans="3:11">
      <c r="C1275">
        <v>7.5998921630081293</v>
      </c>
      <c r="D1275">
        <v>0.42312025267640602</v>
      </c>
      <c r="J1275" s="7">
        <v>9.1090918502524065</v>
      </c>
      <c r="K1275" s="7">
        <v>0.52264314145088142</v>
      </c>
    </row>
    <row r="1276" spans="3:11">
      <c r="C1276">
        <v>7.6651326777979198</v>
      </c>
      <c r="D1276">
        <v>0.4255065874548154</v>
      </c>
      <c r="J1276" s="7">
        <v>9.1656238869646902</v>
      </c>
      <c r="K1276" s="7">
        <v>0.53048007013774912</v>
      </c>
    </row>
    <row r="1277" spans="3:11">
      <c r="C1277">
        <v>7.7405613974714074</v>
      </c>
      <c r="D1277">
        <v>0.42164295436992577</v>
      </c>
      <c r="J1277" s="7">
        <v>9.1608524985071806</v>
      </c>
      <c r="K1277" s="7">
        <v>0.51851197282300243</v>
      </c>
    </row>
    <row r="1278" spans="3:11">
      <c r="C1278">
        <v>7.8154134681886083</v>
      </c>
      <c r="D1278">
        <v>0.4187407106386058</v>
      </c>
      <c r="J1278" s="7">
        <v>9.1566869478323856</v>
      </c>
      <c r="K1278" s="7">
        <v>0.49476594184897904</v>
      </c>
    </row>
    <row r="1279" spans="3:11">
      <c r="C1279">
        <v>7.895654841335876</v>
      </c>
      <c r="D1279">
        <v>0.41408241083499497</v>
      </c>
      <c r="J1279" s="7">
        <v>9.2213722667205218</v>
      </c>
      <c r="K1279" s="7">
        <v>0.50828138269809808</v>
      </c>
    </row>
    <row r="1280" spans="3:11">
      <c r="C1280">
        <v>7.9303969355126327</v>
      </c>
      <c r="D1280">
        <v>0.40980850347140274</v>
      </c>
      <c r="J1280" s="7">
        <v>9.3025148351388331</v>
      </c>
      <c r="K1280" s="7">
        <v>0.51655780920581884</v>
      </c>
    </row>
    <row r="1281" spans="3:11">
      <c r="C1281">
        <v>8.0041330064756</v>
      </c>
      <c r="D1281">
        <v>0.41079060592478994</v>
      </c>
      <c r="J1281" s="7">
        <v>9.381613043775932</v>
      </c>
      <c r="K1281" s="7">
        <v>0.52335431948051647</v>
      </c>
    </row>
    <row r="1282" spans="3:11">
      <c r="C1282">
        <v>8.054740886822108</v>
      </c>
      <c r="D1282">
        <v>0.41237666172578136</v>
      </c>
      <c r="J1282" s="7">
        <v>9.4010934686551639</v>
      </c>
      <c r="K1282" s="7">
        <v>0.53202049848037991</v>
      </c>
    </row>
    <row r="1283" spans="3:11">
      <c r="C1283">
        <v>7.9455756061410376</v>
      </c>
      <c r="D1283">
        <v>0.3329939720299413</v>
      </c>
      <c r="J1283" s="7">
        <v>6.9176761133190743</v>
      </c>
      <c r="K1283" s="7">
        <v>0.42311266161340322</v>
      </c>
    </row>
    <row r="1284" spans="3:11">
      <c r="C1284">
        <v>8.0049006359045549</v>
      </c>
      <c r="D1284">
        <v>0.33130816789120437</v>
      </c>
      <c r="J1284" s="7">
        <v>6.9454349701687175</v>
      </c>
      <c r="K1284" s="7">
        <v>0.42750387280816515</v>
      </c>
    </row>
    <row r="1285" spans="3:11">
      <c r="C1285">
        <v>8.0367727050119804</v>
      </c>
      <c r="D1285">
        <v>0.32203415601360436</v>
      </c>
      <c r="J1285" s="7">
        <v>6.9601725824335485</v>
      </c>
      <c r="K1285" s="7">
        <v>0.41956266695514494</v>
      </c>
    </row>
    <row r="1286" spans="3:11">
      <c r="C1286">
        <v>7.8822108966965496</v>
      </c>
      <c r="D1286">
        <v>0.32118057079452994</v>
      </c>
      <c r="J1286" s="7">
        <v>6.9944171557753894</v>
      </c>
      <c r="K1286" s="7">
        <v>0.41711244703726014</v>
      </c>
    </row>
    <row r="1287" spans="3:11">
      <c r="C1287">
        <v>7.8764025868351739</v>
      </c>
      <c r="D1287">
        <v>0.3169925693503502</v>
      </c>
      <c r="J1287" s="7">
        <v>6.980156541215365</v>
      </c>
      <c r="K1287" s="7">
        <v>0.42049795610293872</v>
      </c>
    </row>
    <row r="1288" spans="3:11">
      <c r="C1288">
        <v>7.9108583456850825</v>
      </c>
      <c r="D1288">
        <v>0.30499968835089158</v>
      </c>
      <c r="J1288" s="7">
        <v>7.0192370798333403</v>
      </c>
      <c r="K1288" s="7">
        <v>0.42616823304433138</v>
      </c>
    </row>
    <row r="1289" spans="3:11">
      <c r="C1289">
        <v>7.9331781990757779</v>
      </c>
      <c r="D1289">
        <v>0.29670219747205345</v>
      </c>
      <c r="J1289" s="7">
        <v>7.0463249461869895</v>
      </c>
      <c r="K1289" s="7">
        <v>0.44300563040341456</v>
      </c>
    </row>
    <row r="1290" spans="3:11">
      <c r="C1290">
        <v>7.9638478492988272</v>
      </c>
      <c r="D1290">
        <v>0.30223312019761972</v>
      </c>
      <c r="J1290" s="7">
        <v>7.0451451278139112</v>
      </c>
      <c r="K1290" s="7">
        <v>0.44099210914829046</v>
      </c>
    </row>
    <row r="1291" spans="3:11">
      <c r="C1291">
        <v>7.9973648443311722</v>
      </c>
      <c r="D1291">
        <v>0.30582828514396149</v>
      </c>
      <c r="J1291" s="7">
        <v>7.0773047558298234</v>
      </c>
      <c r="K1291" s="7">
        <v>0.45559548386174265</v>
      </c>
    </row>
    <row r="1292" spans="3:11">
      <c r="C1292">
        <v>8.0334857526961958</v>
      </c>
      <c r="D1292">
        <v>0.30340080968203359</v>
      </c>
      <c r="J1292" s="7">
        <v>7.0899650132552594</v>
      </c>
      <c r="K1292" s="7">
        <v>0.45542936776162674</v>
      </c>
    </row>
    <row r="1293" spans="3:11">
      <c r="C1293">
        <v>8.0761470118095229</v>
      </c>
      <c r="D1293">
        <v>0.29901609718548289</v>
      </c>
      <c r="J1293" s="7">
        <v>7.0910641954778848</v>
      </c>
      <c r="K1293" s="7">
        <v>0.45954768369741633</v>
      </c>
    </row>
    <row r="1294" spans="3:11">
      <c r="C1294">
        <v>8.1172596044413297</v>
      </c>
      <c r="D1294">
        <v>0.29953466277686419</v>
      </c>
      <c r="J1294" s="7">
        <v>7.1448272380517635</v>
      </c>
      <c r="K1294" s="7">
        <v>0.47383741414487179</v>
      </c>
    </row>
    <row r="1295" spans="3:11">
      <c r="C1295">
        <v>8.1666159997518601</v>
      </c>
      <c r="D1295">
        <v>0.29396746469604595</v>
      </c>
      <c r="J1295" s="7">
        <v>7.1599165235700788</v>
      </c>
      <c r="K1295" s="7">
        <v>0.4629899782258971</v>
      </c>
    </row>
    <row r="1296" spans="3:11">
      <c r="C1296">
        <v>8.2131086425827302</v>
      </c>
      <c r="D1296">
        <v>0.29253950550053481</v>
      </c>
      <c r="J1296" s="7">
        <v>7.194888253149184</v>
      </c>
      <c r="K1296" s="7">
        <v>0.46884866610430792</v>
      </c>
    </row>
    <row r="1297" spans="3:11">
      <c r="C1297">
        <v>8.2461076048653066</v>
      </c>
      <c r="D1297">
        <v>0.29585362630753304</v>
      </c>
      <c r="J1297" s="7">
        <v>7.1949162634346404</v>
      </c>
      <c r="K1297" s="7">
        <v>0.46297071770987963</v>
      </c>
    </row>
    <row r="1298" spans="3:11">
      <c r="C1298">
        <v>8.267526529227327</v>
      </c>
      <c r="D1298">
        <v>0.29977625793182505</v>
      </c>
      <c r="J1298" s="7">
        <v>7.2145586875604391</v>
      </c>
      <c r="K1298" s="7">
        <v>0.45456804511606819</v>
      </c>
    </row>
    <row r="1299" spans="3:11">
      <c r="C1299">
        <v>8.8276718500735374</v>
      </c>
      <c r="D1299">
        <v>0.26982304095720516</v>
      </c>
      <c r="J1299" s="7">
        <v>5.0160007021088804</v>
      </c>
      <c r="K1299" s="7">
        <v>0.23469448073839616</v>
      </c>
    </row>
    <row r="1300" spans="3:11">
      <c r="C1300">
        <v>8.8806973801777609</v>
      </c>
      <c r="D1300">
        <v>0.26651977485717127</v>
      </c>
      <c r="J1300" s="7">
        <v>5.0761687213326763</v>
      </c>
      <c r="K1300" s="7">
        <v>0.23828944609243738</v>
      </c>
    </row>
    <row r="1301" spans="3:11">
      <c r="C1301">
        <v>8.8987120532750854</v>
      </c>
      <c r="D1301">
        <v>0.2635115294090668</v>
      </c>
      <c r="J1301" s="7">
        <v>5.7187590232412271</v>
      </c>
      <c r="K1301" s="7">
        <v>0.25350035098611284</v>
      </c>
    </row>
    <row r="1302" spans="3:11">
      <c r="C1302">
        <v>8.9086549082958157</v>
      </c>
      <c r="D1302">
        <v>0.25605546219986158</v>
      </c>
      <c r="J1302" s="7">
        <v>5.8879218303442844</v>
      </c>
      <c r="K1302" s="7">
        <v>0.27063614583562939</v>
      </c>
    </row>
    <row r="1303" spans="3:11">
      <c r="C1303">
        <v>8.9110354532601228</v>
      </c>
      <c r="D1303">
        <v>0.26046464873428637</v>
      </c>
      <c r="J1303" s="7">
        <v>6.0120150403726926</v>
      </c>
      <c r="K1303" s="7">
        <v>0.27239469386983578</v>
      </c>
    </row>
    <row r="1304" spans="3:11">
      <c r="C1304">
        <v>8.944736181967837</v>
      </c>
      <c r="D1304">
        <v>0.26070920038776474</v>
      </c>
      <c r="J1304" s="7">
        <v>6.1762926746512088</v>
      </c>
      <c r="K1304" s="7">
        <v>0.28632794716698479</v>
      </c>
    </row>
    <row r="1305" spans="3:11">
      <c r="C1305">
        <v>8.9646447598316694</v>
      </c>
      <c r="D1305">
        <v>0.2593831061737854</v>
      </c>
      <c r="J1305" s="7">
        <v>6.1588379554994921</v>
      </c>
      <c r="K1305" s="7">
        <v>0.2948416996564967</v>
      </c>
    </row>
    <row r="1306" spans="3:11">
      <c r="C1306">
        <v>9.0213006491840719</v>
      </c>
      <c r="D1306">
        <v>0.25418421465591373</v>
      </c>
      <c r="J1306" s="7">
        <v>6.1621294010766627</v>
      </c>
      <c r="K1306" s="7">
        <v>0.3034007022455027</v>
      </c>
    </row>
    <row r="1307" spans="3:11">
      <c r="C1307">
        <v>9.0745417603627594</v>
      </c>
      <c r="D1307">
        <v>0.25189370052152971</v>
      </c>
      <c r="J1307" s="7">
        <v>5.7605581549649463</v>
      </c>
      <c r="K1307" s="7">
        <v>0.30923594638097823</v>
      </c>
    </row>
    <row r="1308" spans="3:11">
      <c r="C1308">
        <v>9.1089644549388851</v>
      </c>
      <c r="D1308">
        <v>0.24877472906907636</v>
      </c>
      <c r="J1308" s="7">
        <v>5.7589421245386356</v>
      </c>
      <c r="K1308" s="7">
        <v>0.33310323269567865</v>
      </c>
    </row>
    <row r="1309" spans="3:11">
      <c r="C1309">
        <v>9.1393150270230592</v>
      </c>
      <c r="D1309">
        <v>0.24769598140532265</v>
      </c>
      <c r="J1309" s="7">
        <v>5.7771682386832719</v>
      </c>
      <c r="K1309" s="7">
        <v>0.36304669130038147</v>
      </c>
    </row>
    <row r="1310" spans="3:11">
      <c r="C1310">
        <v>9.1820574122568654</v>
      </c>
      <c r="D1310">
        <v>0.24635382955488541</v>
      </c>
      <c r="J1310" s="7">
        <v>5.8120665451753304</v>
      </c>
      <c r="K1310" s="7">
        <v>0.39566426902937907</v>
      </c>
    </row>
    <row r="1311" spans="3:11">
      <c r="C1311">
        <v>9.244311669224599</v>
      </c>
      <c r="D1311">
        <v>0.25084550617254714</v>
      </c>
      <c r="J1311" s="7">
        <v>5.8578713519960841</v>
      </c>
      <c r="K1311" s="7">
        <v>0.41261461111214109</v>
      </c>
    </row>
    <row r="1312" spans="3:11">
      <c r="C1312">
        <v>9.2539680198117562</v>
      </c>
      <c r="D1312">
        <v>0.26057803569568944</v>
      </c>
      <c r="J1312" s="7">
        <v>5.8816858634439813</v>
      </c>
      <c r="K1312" s="7">
        <v>0.4097118498948521</v>
      </c>
    </row>
    <row r="1313" spans="3:11">
      <c r="C1313">
        <v>9.2587248015577561</v>
      </c>
      <c r="D1313">
        <v>0.26450167733167651</v>
      </c>
      <c r="J1313" s="7">
        <v>5.8849466521837899</v>
      </c>
      <c r="K1313" s="7">
        <v>0.42679340552186923</v>
      </c>
    </row>
    <row r="1314" spans="3:11">
      <c r="C1314">
        <v>9.2912609650009106</v>
      </c>
      <c r="D1314">
        <v>0.26876057774517442</v>
      </c>
      <c r="J1314" s="7">
        <v>5.9057802902728973</v>
      </c>
      <c r="K1314" s="7">
        <v>0.41508896228437475</v>
      </c>
    </row>
    <row r="1315" spans="3:11">
      <c r="C1315">
        <v>7.9582708404539932</v>
      </c>
      <c r="D1315">
        <v>0.37477816831161165</v>
      </c>
      <c r="J1315" s="7">
        <v>8.9063333567806993</v>
      </c>
      <c r="K1315" s="7">
        <v>0.49847089772213654</v>
      </c>
    </row>
    <row r="1316" spans="3:11">
      <c r="C1316">
        <v>7.9887300479387013</v>
      </c>
      <c r="D1316">
        <v>0.3744954960344053</v>
      </c>
      <c r="J1316" s="7">
        <v>8.9643234137046264</v>
      </c>
      <c r="K1316" s="7">
        <v>0.50636835737567321</v>
      </c>
    </row>
    <row r="1317" spans="3:11">
      <c r="C1317">
        <v>8.0191892554234094</v>
      </c>
      <c r="D1317">
        <v>0.36991488989288901</v>
      </c>
      <c r="J1317" s="7">
        <v>9.0433159201709223</v>
      </c>
      <c r="K1317" s="7">
        <v>0.55823938228965186</v>
      </c>
    </row>
    <row r="1318" spans="3:11">
      <c r="C1318">
        <v>8.2875928043140608</v>
      </c>
      <c r="D1318">
        <v>0.39115631199689233</v>
      </c>
      <c r="J1318" s="7">
        <v>9.1238418990089336</v>
      </c>
      <c r="K1318" s="7">
        <v>0.58485709622918525</v>
      </c>
    </row>
    <row r="1319" spans="3:11">
      <c r="C1319">
        <v>8.4789166106618357</v>
      </c>
      <c r="D1319">
        <v>0.38210050781024302</v>
      </c>
      <c r="J1319" s="7">
        <v>9.119825504453857</v>
      </c>
      <c r="K1319" s="7">
        <v>0.60573345521078448</v>
      </c>
    </row>
    <row r="1320" spans="3:11">
      <c r="C1320">
        <v>8.404746259533189</v>
      </c>
      <c r="D1320">
        <v>0.36964605671133777</v>
      </c>
      <c r="J1320" s="7">
        <v>9.1607687038141048</v>
      </c>
      <c r="K1320" s="7">
        <v>0.62222232562274826</v>
      </c>
    </row>
    <row r="1321" spans="3:11">
      <c r="C1321">
        <v>8.3112919087982835</v>
      </c>
      <c r="D1321">
        <v>0.36886502926104286</v>
      </c>
      <c r="J1321" s="7">
        <v>9.2311778450408255</v>
      </c>
      <c r="K1321" s="7">
        <v>0.65735797518092731</v>
      </c>
    </row>
    <row r="1322" spans="3:11">
      <c r="C1322">
        <v>8.20490634339113</v>
      </c>
      <c r="D1322">
        <v>0.36978072846475746</v>
      </c>
      <c r="J1322" s="7">
        <v>9.3010711947466245</v>
      </c>
      <c r="K1322" s="7">
        <v>0.68028519492118145</v>
      </c>
    </row>
    <row r="1323" spans="3:11">
      <c r="C1323">
        <v>7.647000374255474</v>
      </c>
      <c r="D1323">
        <v>0.37389981922472915</v>
      </c>
      <c r="J1323" s="7">
        <v>9.4029124430746656</v>
      </c>
      <c r="K1323" s="7">
        <v>0.7219307786278415</v>
      </c>
    </row>
    <row r="1324" spans="3:11">
      <c r="C1324">
        <v>8.0036801067428947</v>
      </c>
      <c r="D1324">
        <v>0.36821287540476483</v>
      </c>
      <c r="J1324" s="7">
        <v>9.4792594228147209</v>
      </c>
      <c r="K1324" s="7">
        <v>0.75022651365468751</v>
      </c>
    </row>
    <row r="1325" spans="3:11">
      <c r="C1325">
        <v>7.9714799860671963</v>
      </c>
      <c r="D1325">
        <v>0.36683487722755337</v>
      </c>
      <c r="J1325" s="7">
        <v>9.5606022029740263</v>
      </c>
      <c r="K1325" s="7">
        <v>0.74558485507719319</v>
      </c>
    </row>
    <row r="1326" spans="3:11">
      <c r="C1326">
        <v>8.0064536103566422</v>
      </c>
      <c r="D1326">
        <v>0.37539035574510798</v>
      </c>
      <c r="J1326" s="7">
        <v>9.6420646025162604</v>
      </c>
      <c r="K1326" s="7">
        <v>0.75172330299771872</v>
      </c>
    </row>
    <row r="1327" spans="3:11">
      <c r="C1327">
        <v>7.996161924320095</v>
      </c>
      <c r="D1327">
        <v>0.37470335574320462</v>
      </c>
      <c r="J1327" s="7">
        <v>9.7413722830404428</v>
      </c>
      <c r="K1327" s="7">
        <v>0.74767511742319903</v>
      </c>
    </row>
    <row r="1328" spans="3:11">
      <c r="C1328">
        <v>8.0617359890582616</v>
      </c>
      <c r="D1328">
        <v>0.36934922924603497</v>
      </c>
      <c r="J1328" s="7">
        <v>9.773810904139161</v>
      </c>
      <c r="K1328" s="7">
        <v>0.74318205270026194</v>
      </c>
    </row>
    <row r="1329" spans="3:11">
      <c r="C1329">
        <v>8.0776976338591382</v>
      </c>
      <c r="D1329">
        <v>0.37003093467399539</v>
      </c>
      <c r="J1329" s="7">
        <v>9.6165178753425486</v>
      </c>
      <c r="K1329" s="7">
        <v>0.74008271131283698</v>
      </c>
    </row>
    <row r="1330" spans="3:11">
      <c r="C1330">
        <v>8.0658437180714806</v>
      </c>
      <c r="D1330">
        <v>0.37347101746149658</v>
      </c>
      <c r="J1330" s="7">
        <v>9.6763584101097155</v>
      </c>
      <c r="K1330" s="7">
        <v>0.74014753963443036</v>
      </c>
    </row>
    <row r="1331" spans="3:11">
      <c r="C1331">
        <v>9.9769633810815748</v>
      </c>
      <c r="D1331">
        <v>0.16214598937185795</v>
      </c>
      <c r="J1331" s="7">
        <v>10.787619816059435</v>
      </c>
      <c r="K1331" s="7">
        <v>0.62208055745223634</v>
      </c>
    </row>
    <row r="1332" spans="3:11">
      <c r="C1332">
        <v>10.046797703868974</v>
      </c>
      <c r="D1332">
        <v>0.16205454714711201</v>
      </c>
      <c r="J1332" s="7">
        <v>10.789072744623667</v>
      </c>
      <c r="K1332" s="7">
        <v>0.63052172514856364</v>
      </c>
    </row>
    <row r="1333" spans="3:11">
      <c r="C1333">
        <v>10.14555144231622</v>
      </c>
      <c r="D1333">
        <v>0.16056046200844334</v>
      </c>
      <c r="J1333" s="7">
        <v>10.834230880732001</v>
      </c>
      <c r="K1333" s="7">
        <v>0.64369830057756017</v>
      </c>
    </row>
    <row r="1334" spans="3:11">
      <c r="C1334">
        <v>10.216050872091973</v>
      </c>
      <c r="D1334">
        <v>0.16365702663877871</v>
      </c>
      <c r="J1334" s="7">
        <v>10.884671505481643</v>
      </c>
      <c r="K1334" s="7">
        <v>0.66132821634260064</v>
      </c>
    </row>
    <row r="1335" spans="3:11">
      <c r="C1335">
        <v>10.306008809462883</v>
      </c>
      <c r="D1335">
        <v>0.16283468946758969</v>
      </c>
      <c r="J1335" s="7">
        <v>10.951988333962113</v>
      </c>
      <c r="K1335" s="7">
        <v>0.67304954556211616</v>
      </c>
    </row>
    <row r="1336" spans="3:11">
      <c r="C1336">
        <v>10.382944535658075</v>
      </c>
      <c r="D1336">
        <v>0.16110503522322994</v>
      </c>
      <c r="J1336" s="7">
        <v>11.019602438639254</v>
      </c>
      <c r="K1336" s="7">
        <v>0.70613873084268741</v>
      </c>
    </row>
    <row r="1337" spans="3:11">
      <c r="C1337">
        <v>10.422867658985112</v>
      </c>
      <c r="D1337">
        <v>0.15922102248969336</v>
      </c>
      <c r="J1337" s="7">
        <v>11.032558318338783</v>
      </c>
      <c r="K1337" s="7">
        <v>0.73568057782956009</v>
      </c>
    </row>
    <row r="1338" spans="3:11">
      <c r="C1338">
        <v>10.468866085501613</v>
      </c>
      <c r="D1338">
        <v>0.15935245691062827</v>
      </c>
      <c r="J1338" s="7">
        <v>11.062313313022662</v>
      </c>
      <c r="K1338" s="7">
        <v>0.73483168380279529</v>
      </c>
    </row>
    <row r="1339" spans="3:11">
      <c r="C1339">
        <v>10.495663725061343</v>
      </c>
      <c r="D1339">
        <v>0.16174710271367709</v>
      </c>
      <c r="J1339" s="7">
        <v>11.065519564013528</v>
      </c>
      <c r="K1339" s="7">
        <v>0.72961060890205454</v>
      </c>
    </row>
    <row r="1340" spans="3:11">
      <c r="C1340">
        <v>10.522549078323861</v>
      </c>
      <c r="D1340">
        <v>0.15738748022404295</v>
      </c>
      <c r="J1340" s="7">
        <v>11.094352760149551</v>
      </c>
      <c r="K1340" s="7">
        <v>0.72633604325757672</v>
      </c>
    </row>
    <row r="1341" spans="3:11">
      <c r="C1341">
        <v>10.560432911744918</v>
      </c>
      <c r="D1341">
        <v>0.15760143497018111</v>
      </c>
      <c r="J1341" s="7">
        <v>11.131945913825193</v>
      </c>
      <c r="K1341" s="7">
        <v>0.72199054988020361</v>
      </c>
    </row>
    <row r="1342" spans="3:11">
      <c r="C1342">
        <v>10.588456705811922</v>
      </c>
      <c r="D1342">
        <v>0.18058647281926654</v>
      </c>
      <c r="J1342" s="7">
        <v>11.170213011488732</v>
      </c>
      <c r="K1342" s="7">
        <v>0.72156562334215224</v>
      </c>
    </row>
    <row r="1343" spans="3:11">
      <c r="C1343">
        <v>10.624635548093408</v>
      </c>
      <c r="D1343">
        <v>0.1873142342455876</v>
      </c>
      <c r="J1343" s="7">
        <v>11.217501874714847</v>
      </c>
      <c r="K1343" s="7">
        <v>0.72189915899644819</v>
      </c>
    </row>
    <row r="1344" spans="3:11">
      <c r="C1344">
        <v>10.578152773445867</v>
      </c>
      <c r="D1344">
        <v>0.18714746314320171</v>
      </c>
      <c r="J1344" s="7">
        <v>11.199948883901186</v>
      </c>
      <c r="K1344" s="7">
        <v>0.72522167818099237</v>
      </c>
    </row>
    <row r="1345" spans="3:11">
      <c r="C1345">
        <v>10.498962890211743</v>
      </c>
      <c r="D1345">
        <v>0.19130374922048973</v>
      </c>
      <c r="J1345" s="7">
        <v>11.139735706997328</v>
      </c>
      <c r="K1345" s="7">
        <v>0.72797980972361931</v>
      </c>
    </row>
    <row r="1346" spans="3:11">
      <c r="C1346">
        <v>10.537703357151225</v>
      </c>
      <c r="D1346">
        <v>0.19566245196087004</v>
      </c>
      <c r="J1346" s="7">
        <v>11.169535824698061</v>
      </c>
      <c r="K1346" s="7">
        <v>0.73032159256239826</v>
      </c>
    </row>
    <row r="1347" spans="3:11">
      <c r="C1347">
        <v>9.9312674326929891</v>
      </c>
      <c r="D1347">
        <v>0.21810290550974301</v>
      </c>
      <c r="J1347" s="7">
        <v>6.7760959150874234</v>
      </c>
      <c r="K1347" s="7">
        <v>0.46171120081165096</v>
      </c>
    </row>
    <row r="1348" spans="3:11">
      <c r="C1348">
        <v>9.9598722279524097</v>
      </c>
      <c r="D1348">
        <v>0.2190886703705052</v>
      </c>
      <c r="J1348" s="7">
        <v>6.7666102205914456</v>
      </c>
      <c r="K1348" s="7">
        <v>0.44211443119626476</v>
      </c>
    </row>
    <row r="1349" spans="3:11">
      <c r="C1349">
        <v>9.9631441570285446</v>
      </c>
      <c r="D1349">
        <v>0.22112269831782227</v>
      </c>
      <c r="J1349" s="7">
        <v>6.7721612248974781</v>
      </c>
      <c r="K1349" s="7">
        <v>0.44236576686279422</v>
      </c>
    </row>
    <row r="1350" spans="3:11">
      <c r="C1350">
        <v>9.9821643073647603</v>
      </c>
      <c r="D1350">
        <v>0.22303428169590164</v>
      </c>
      <c r="J1350" s="7">
        <v>6.7801864555515134</v>
      </c>
      <c r="K1350" s="7">
        <v>0.4243516578829255</v>
      </c>
    </row>
    <row r="1351" spans="3:11">
      <c r="C1351">
        <v>9.9891733474229643</v>
      </c>
      <c r="D1351">
        <v>0.22316895062085082</v>
      </c>
      <c r="J1351" s="7">
        <v>6.7955122521476783</v>
      </c>
      <c r="K1351" s="7">
        <v>0.43962522460661313</v>
      </c>
    </row>
    <row r="1352" spans="3:11">
      <c r="C1352">
        <v>10.050728562318922</v>
      </c>
      <c r="D1352">
        <v>0.22145110780066787</v>
      </c>
      <c r="J1352" s="7">
        <v>6.8122383865937364</v>
      </c>
      <c r="K1352" s="7">
        <v>0.45772256100947717</v>
      </c>
    </row>
    <row r="1353" spans="3:11">
      <c r="C1353">
        <v>10.026732694221241</v>
      </c>
      <c r="D1353">
        <v>0.2183963654143467</v>
      </c>
      <c r="J1353" s="7">
        <v>6.8413775644216379</v>
      </c>
      <c r="K1353" s="7">
        <v>0.46344194634180302</v>
      </c>
    </row>
    <row r="1354" spans="3:11">
      <c r="C1354">
        <v>9.9999210950843942</v>
      </c>
      <c r="D1354">
        <v>0.22093456335557635</v>
      </c>
      <c r="J1354" s="7">
        <v>6.6770159539324592</v>
      </c>
      <c r="K1354" s="7">
        <v>0.46076703460405177</v>
      </c>
    </row>
    <row r="1355" spans="3:11">
      <c r="C1355">
        <v>9.9968685316549468</v>
      </c>
      <c r="D1355">
        <v>0.21566938489923496</v>
      </c>
      <c r="J1355" s="7">
        <v>6.7419357014174617</v>
      </c>
      <c r="K1355" s="7">
        <v>0.51632936057149392</v>
      </c>
    </row>
    <row r="1356" spans="3:11">
      <c r="C1356">
        <v>10.027966760123459</v>
      </c>
      <c r="D1356">
        <v>0.22332342914372674</v>
      </c>
      <c r="J1356" s="7">
        <v>6.7650764953140126</v>
      </c>
      <c r="K1356" s="7">
        <v>0.5027304781888966</v>
      </c>
    </row>
    <row r="1357" spans="3:11">
      <c r="C1357">
        <v>10.060068638955579</v>
      </c>
      <c r="D1357">
        <v>0.21635840528140973</v>
      </c>
      <c r="J1357" s="7">
        <v>6.7822767286147574</v>
      </c>
      <c r="K1357" s="7">
        <v>0.51133500644595908</v>
      </c>
    </row>
    <row r="1358" spans="3:11">
      <c r="C1358">
        <v>10.097810369650471</v>
      </c>
      <c r="D1358">
        <v>0.2168328210502275</v>
      </c>
      <c r="J1358" s="7">
        <v>6.8037785097213801</v>
      </c>
      <c r="K1358" s="7">
        <v>0.49210716265987176</v>
      </c>
    </row>
    <row r="1359" spans="3:11">
      <c r="C1359">
        <v>10.13183402923276</v>
      </c>
      <c r="D1359">
        <v>0.21429128025036628</v>
      </c>
      <c r="J1359" s="7">
        <v>6.8371317802656915</v>
      </c>
      <c r="K1359" s="7">
        <v>0.50198352406831848</v>
      </c>
    </row>
    <row r="1360" spans="3:11">
      <c r="C1360">
        <v>10.155801608282461</v>
      </c>
      <c r="D1360">
        <v>0.21361415775963519</v>
      </c>
      <c r="J1360" s="7">
        <v>6.8791243732793692</v>
      </c>
      <c r="K1360" s="7">
        <v>0.50054856538218262</v>
      </c>
    </row>
    <row r="1361" spans="3:11">
      <c r="C1361">
        <v>10.145411711325307</v>
      </c>
      <c r="D1361">
        <v>0.22935965915765874</v>
      </c>
      <c r="J1361" s="7">
        <v>6.8152697855996029</v>
      </c>
      <c r="K1361" s="7">
        <v>0.48196822774697801</v>
      </c>
    </row>
    <row r="1362" spans="3:11">
      <c r="C1362">
        <v>10.160157082819349</v>
      </c>
      <c r="D1362">
        <v>0.23389843455974071</v>
      </c>
      <c r="J1362" s="7">
        <v>6.8194171751309032</v>
      </c>
      <c r="K1362" s="7">
        <v>0.48966007433254954</v>
      </c>
    </row>
    <row r="1363" spans="3:11">
      <c r="C1363">
        <v>10.137315688406156</v>
      </c>
      <c r="D1363">
        <v>0.17249353702166756</v>
      </c>
      <c r="J1363" s="7">
        <v>6.413086560414909</v>
      </c>
      <c r="K1363" s="7">
        <v>0.44130586544241435</v>
      </c>
    </row>
    <row r="1364" spans="3:11">
      <c r="C1364">
        <v>10.147916205875298</v>
      </c>
      <c r="D1364">
        <v>0.17428331405032604</v>
      </c>
      <c r="J1364" s="7">
        <v>6.4594730578190251</v>
      </c>
      <c r="K1364" s="7">
        <v>0.44942556319026949</v>
      </c>
    </row>
    <row r="1365" spans="3:11">
      <c r="C1365">
        <v>10.165920580980478</v>
      </c>
      <c r="D1365">
        <v>0.17400723742044802</v>
      </c>
      <c r="J1365" s="7">
        <v>6.4666273410221438</v>
      </c>
      <c r="K1365" s="7">
        <v>0.43631850332152328</v>
      </c>
    </row>
    <row r="1366" spans="3:11">
      <c r="C1366">
        <v>10.179535166559855</v>
      </c>
      <c r="D1366">
        <v>0.1738984372133342</v>
      </c>
      <c r="J1366" s="7">
        <v>6.4712579872560916</v>
      </c>
      <c r="K1366" s="7">
        <v>0.44131739982222062</v>
      </c>
    </row>
    <row r="1367" spans="3:11">
      <c r="C1367">
        <v>10.193885552022007</v>
      </c>
      <c r="D1367">
        <v>0.17271057196556996</v>
      </c>
      <c r="J1367" s="7">
        <v>6.4673426909219884</v>
      </c>
      <c r="K1367" s="7">
        <v>0.43600999217954928</v>
      </c>
    </row>
    <row r="1368" spans="3:11">
      <c r="C1368">
        <v>10.229676683487652</v>
      </c>
      <c r="D1368">
        <v>0.17317555224626105</v>
      </c>
      <c r="J1368" s="7">
        <v>6.4508691268211935</v>
      </c>
      <c r="K1368" s="7">
        <v>0.44230266178182548</v>
      </c>
    </row>
    <row r="1369" spans="3:11">
      <c r="C1369">
        <v>10.247132003500068</v>
      </c>
      <c r="D1369">
        <v>0.17384977238442165</v>
      </c>
      <c r="J1369" s="7">
        <v>6.3696893048034111</v>
      </c>
      <c r="K1369" s="7">
        <v>0.4285092623110156</v>
      </c>
    </row>
    <row r="1370" spans="3:11">
      <c r="C1370">
        <v>10.24856597672388</v>
      </c>
      <c r="D1370">
        <v>0.17415163479900497</v>
      </c>
      <c r="J1370" s="7">
        <v>6.3575275551856745</v>
      </c>
      <c r="K1370" s="7">
        <v>0.42474121344625598</v>
      </c>
    </row>
    <row r="1371" spans="3:11">
      <c r="C1371">
        <v>10.240602297328898</v>
      </c>
      <c r="D1371">
        <v>0.19633813237071707</v>
      </c>
      <c r="J1371" s="7">
        <v>6.3828566266660456</v>
      </c>
      <c r="K1371" s="7">
        <v>0.42087693675011784</v>
      </c>
    </row>
    <row r="1372" spans="3:11">
      <c r="C1372">
        <v>10.245946795726343</v>
      </c>
      <c r="D1372">
        <v>0.19491195103580763</v>
      </c>
      <c r="J1372" s="7">
        <v>6.4084672000379177</v>
      </c>
      <c r="K1372" s="7">
        <v>0.43280113114879953</v>
      </c>
    </row>
    <row r="1373" spans="3:11">
      <c r="C1373">
        <v>10.245089961252505</v>
      </c>
      <c r="D1373">
        <v>0.1972820111111506</v>
      </c>
      <c r="J1373" s="7">
        <v>6.40613806147711</v>
      </c>
      <c r="K1373" s="7">
        <v>0.4308439721611575</v>
      </c>
    </row>
    <row r="1374" spans="3:11">
      <c r="C1374">
        <v>10.259555348140918</v>
      </c>
      <c r="D1374">
        <v>0.19861040872833069</v>
      </c>
      <c r="J1374" s="7">
        <v>6.4522951815607055</v>
      </c>
      <c r="K1374" s="7">
        <v>0.44509052693626355</v>
      </c>
    </row>
    <row r="1375" spans="3:11">
      <c r="C1375">
        <v>10.266936164668476</v>
      </c>
      <c r="D1375">
        <v>0.19738603989203585</v>
      </c>
      <c r="J1375" s="7">
        <v>6.4807978700104067</v>
      </c>
      <c r="K1375" s="7">
        <v>0.43890802714480515</v>
      </c>
    </row>
    <row r="1376" spans="3:11">
      <c r="C1376">
        <v>10.24599849722358</v>
      </c>
      <c r="D1376">
        <v>0.19971020756857685</v>
      </c>
      <c r="J1376" s="7">
        <v>6.5355235935160065</v>
      </c>
      <c r="K1376" s="7">
        <v>0.44505783730613624</v>
      </c>
    </row>
    <row r="1377" spans="3:11">
      <c r="C1377">
        <v>10.187822823439879</v>
      </c>
      <c r="D1377">
        <v>0.20323955115084805</v>
      </c>
      <c r="J1377" s="7">
        <v>6.5810578635381471</v>
      </c>
      <c r="K1377" s="7">
        <v>0.44957075629840365</v>
      </c>
    </row>
    <row r="1378" spans="3:11">
      <c r="C1378">
        <v>10.194651073436731</v>
      </c>
      <c r="D1378">
        <v>0.20673900584127239</v>
      </c>
      <c r="J1378" s="7">
        <v>6.586252586335946</v>
      </c>
      <c r="K1378" s="7">
        <v>0.45422735273514719</v>
      </c>
    </row>
    <row r="1379" spans="3:11">
      <c r="C1379">
        <v>8.8448973716182078</v>
      </c>
      <c r="D1379">
        <v>0.33564688064956821</v>
      </c>
      <c r="J1379" s="7">
        <v>7.8499960951083914</v>
      </c>
      <c r="K1379" s="7">
        <v>0.39349913797198077</v>
      </c>
    </row>
    <row r="1380" spans="3:11">
      <c r="C1380">
        <v>8.8317657277067525</v>
      </c>
      <c r="D1380">
        <v>0.32818976234123487</v>
      </c>
      <c r="J1380" s="7">
        <v>7.9148204342612756</v>
      </c>
      <c r="K1380" s="7">
        <v>0.39936034784738234</v>
      </c>
    </row>
    <row r="1381" spans="3:11">
      <c r="C1381">
        <v>8.8107216596149893</v>
      </c>
      <c r="D1381">
        <v>0.33290055085886694</v>
      </c>
      <c r="J1381" s="7">
        <v>7.9936917748404586</v>
      </c>
      <c r="K1381" s="7">
        <v>0.41817834549212946</v>
      </c>
    </row>
    <row r="1382" spans="3:11">
      <c r="C1382">
        <v>8.7781768089922814</v>
      </c>
      <c r="D1382">
        <v>0.33283185482499505</v>
      </c>
      <c r="J1382" s="7">
        <v>8.0686965091479017</v>
      </c>
      <c r="K1382" s="7">
        <v>0.43677226829083632</v>
      </c>
    </row>
    <row r="1383" spans="3:11">
      <c r="C1383">
        <v>8.7817742003870478</v>
      </c>
      <c r="D1383">
        <v>0.33256611202933445</v>
      </c>
      <c r="J1383" s="7">
        <v>8.1213477754360088</v>
      </c>
      <c r="K1383" s="7">
        <v>0.43968413072684237</v>
      </c>
    </row>
    <row r="1384" spans="3:11">
      <c r="C1384">
        <v>8.7846746081512528</v>
      </c>
      <c r="D1384">
        <v>0.33192880863005608</v>
      </c>
      <c r="J1384" s="7">
        <v>8.151752803259269</v>
      </c>
      <c r="K1384" s="7">
        <v>0.44332143519297801</v>
      </c>
    </row>
    <row r="1385" spans="3:11">
      <c r="C1385">
        <v>8.7921045044489485</v>
      </c>
      <c r="D1385">
        <v>0.33245745425043349</v>
      </c>
      <c r="J1385" s="7">
        <v>8.1703987343434221</v>
      </c>
      <c r="K1385" s="7">
        <v>0.44855313215368275</v>
      </c>
    </row>
    <row r="1386" spans="3:11">
      <c r="C1386">
        <v>8.7968955003056077</v>
      </c>
      <c r="D1386">
        <v>0.3278283096026911</v>
      </c>
      <c r="J1386" s="7">
        <v>8.2191070067016678</v>
      </c>
      <c r="K1386" s="7">
        <v>0.45618613433033273</v>
      </c>
    </row>
    <row r="1387" spans="3:11">
      <c r="C1387">
        <v>8.8428661000009736</v>
      </c>
      <c r="D1387">
        <v>0.33539763068396772</v>
      </c>
      <c r="J1387" s="7">
        <v>8.2870531313947104</v>
      </c>
      <c r="K1387" s="7">
        <v>0.47186382091762347</v>
      </c>
    </row>
    <row r="1388" spans="3:11">
      <c r="C1388">
        <v>8.8519863238659298</v>
      </c>
      <c r="D1388">
        <v>0.32866932777953256</v>
      </c>
      <c r="J1388" s="7">
        <v>8.3641712466341556</v>
      </c>
      <c r="K1388" s="7">
        <v>0.46367021597205876</v>
      </c>
    </row>
    <row r="1389" spans="3:11">
      <c r="C1389">
        <v>8.8575783973906859</v>
      </c>
      <c r="D1389">
        <v>0.32794924390666585</v>
      </c>
      <c r="J1389" s="7">
        <v>8.3028049174903327</v>
      </c>
      <c r="K1389" s="7">
        <v>0.49357683047112672</v>
      </c>
    </row>
    <row r="1390" spans="3:11">
      <c r="C1390">
        <v>8.8795407290297916</v>
      </c>
      <c r="D1390">
        <v>0.33061080471308152</v>
      </c>
      <c r="J1390" s="7">
        <v>8.4541772634998669</v>
      </c>
      <c r="K1390" s="7">
        <v>0.50177020530219618</v>
      </c>
    </row>
    <row r="1391" spans="3:11">
      <c r="C1391">
        <v>8.8889695840971665</v>
      </c>
      <c r="D1391">
        <v>0.33444135165380956</v>
      </c>
      <c r="J1391" s="7">
        <v>8.51001571658845</v>
      </c>
      <c r="K1391" s="7">
        <v>0.48668290187191804</v>
      </c>
    </row>
    <row r="1392" spans="3:11">
      <c r="C1392">
        <v>8.8792791576037544</v>
      </c>
      <c r="D1392">
        <v>0.33317755037735597</v>
      </c>
      <c r="J1392" s="7">
        <v>8.5564622602730953</v>
      </c>
      <c r="K1392" s="7">
        <v>0.49651746300886895</v>
      </c>
    </row>
    <row r="1393" spans="3:11">
      <c r="C1393">
        <v>8.8437373348800445</v>
      </c>
      <c r="D1393">
        <v>0.33660783778918396</v>
      </c>
      <c r="J1393" s="7">
        <v>8.5116299486048828</v>
      </c>
      <c r="K1393" s="7">
        <v>0.50864175339027506</v>
      </c>
    </row>
    <row r="1394" spans="3:11">
      <c r="C1394">
        <v>8.8490604542481641</v>
      </c>
      <c r="D1394">
        <v>0.34019020821006946</v>
      </c>
      <c r="J1394" s="7">
        <v>8.5585633869722795</v>
      </c>
      <c r="K1394" s="7">
        <v>0.4993861468765064</v>
      </c>
    </row>
    <row r="1395" spans="3:11">
      <c r="C1395">
        <v>10.225319803366393</v>
      </c>
      <c r="D1395">
        <v>0.23885908522811106</v>
      </c>
      <c r="J1395" s="7">
        <v>6.5474078770837751</v>
      </c>
      <c r="K1395" s="7">
        <v>0.48212814197284842</v>
      </c>
    </row>
    <row r="1396" spans="3:11">
      <c r="C1396">
        <v>10.248787212976184</v>
      </c>
      <c r="D1396">
        <v>0.2379842044122574</v>
      </c>
      <c r="J1396" s="7">
        <v>6.5601722167746388</v>
      </c>
      <c r="K1396" s="7">
        <v>0.49414593248885313</v>
      </c>
    </row>
    <row r="1397" spans="3:11">
      <c r="C1397">
        <v>10.261681313240963</v>
      </c>
      <c r="D1397">
        <v>0.23826599280473706</v>
      </c>
      <c r="J1397" s="7">
        <v>6.6069111392299096</v>
      </c>
      <c r="K1397" s="7">
        <v>0.47750720611215008</v>
      </c>
    </row>
    <row r="1398" spans="3:11">
      <c r="C1398">
        <v>10.238453105344661</v>
      </c>
      <c r="D1398">
        <v>0.23679493567292811</v>
      </c>
      <c r="J1398" s="7">
        <v>6.64657814533797</v>
      </c>
      <c r="K1398" s="7">
        <v>0.46761441058820491</v>
      </c>
    </row>
    <row r="1399" spans="3:11">
      <c r="C1399">
        <v>10.235145218382074</v>
      </c>
      <c r="D1399">
        <v>0.23825258585819242</v>
      </c>
      <c r="J1399" s="7">
        <v>6.69203242750112</v>
      </c>
      <c r="K1399" s="7">
        <v>0.47562933221458981</v>
      </c>
    </row>
    <row r="1400" spans="3:11">
      <c r="C1400">
        <v>10.261609664604427</v>
      </c>
      <c r="D1400">
        <v>0.23709682077181019</v>
      </c>
      <c r="J1400" s="7">
        <v>6.7026408030378661</v>
      </c>
      <c r="K1400" s="7">
        <v>0.48620706318975426</v>
      </c>
    </row>
    <row r="1401" spans="3:11">
      <c r="C1401">
        <v>10.261255174636515</v>
      </c>
      <c r="D1401">
        <v>0.23620929627436493</v>
      </c>
      <c r="J1401" s="7">
        <v>6.7947118183649007</v>
      </c>
      <c r="K1401" s="7">
        <v>0.49336197853322461</v>
      </c>
    </row>
    <row r="1402" spans="3:11">
      <c r="C1402">
        <v>10.261549040122203</v>
      </c>
      <c r="D1402">
        <v>0.23585896753220426</v>
      </c>
      <c r="J1402" s="7">
        <v>6.8122179188913465</v>
      </c>
      <c r="K1402" s="7">
        <v>0.50621981404027017</v>
      </c>
    </row>
    <row r="1403" spans="3:11">
      <c r="C1403">
        <v>10.273445660157293</v>
      </c>
      <c r="D1403">
        <v>0.23548718363384433</v>
      </c>
      <c r="J1403" s="7">
        <v>6.8601174790434758</v>
      </c>
      <c r="K1403" s="7">
        <v>0.50350290201082315</v>
      </c>
    </row>
    <row r="1404" spans="3:11">
      <c r="C1404">
        <v>10.300181859968658</v>
      </c>
      <c r="D1404">
        <v>0.23510806055916333</v>
      </c>
      <c r="J1404" s="7">
        <v>6.8576362111276126</v>
      </c>
      <c r="K1404" s="7">
        <v>0.49682752339945513</v>
      </c>
    </row>
    <row r="1405" spans="3:11">
      <c r="C1405">
        <v>10.319244205909813</v>
      </c>
      <c r="D1405">
        <v>0.2400790756958644</v>
      </c>
      <c r="J1405" s="7">
        <v>6.8926504753004343</v>
      </c>
      <c r="K1405" s="7">
        <v>0.49914219712981789</v>
      </c>
    </row>
    <row r="1406" spans="3:11">
      <c r="C1406">
        <v>10.339566769106492</v>
      </c>
      <c r="D1406">
        <v>0.24965683864478863</v>
      </c>
      <c r="J1406" s="7">
        <v>6.9204723170374649</v>
      </c>
      <c r="K1406" s="7">
        <v>0.47302621415008173</v>
      </c>
    </row>
    <row r="1407" spans="3:11">
      <c r="C1407">
        <v>10.362804901303083</v>
      </c>
      <c r="D1407">
        <v>0.2495422306739129</v>
      </c>
      <c r="J1407" s="7">
        <v>6.9388662758997208</v>
      </c>
      <c r="K1407" s="7">
        <v>0.48493207824318874</v>
      </c>
    </row>
    <row r="1408" spans="3:11">
      <c r="C1408">
        <v>10.351220072391236</v>
      </c>
      <c r="D1408">
        <v>0.25273828445803642</v>
      </c>
      <c r="J1408" s="7">
        <v>6.9630578927085951</v>
      </c>
      <c r="K1408" s="7">
        <v>0.48904211030152633</v>
      </c>
    </row>
    <row r="1409" spans="3:11">
      <c r="C1409">
        <v>10.298646629287759</v>
      </c>
      <c r="D1409">
        <v>0.25720419837140224</v>
      </c>
      <c r="J1409" s="7">
        <v>6.9814782568092237</v>
      </c>
      <c r="K1409" s="7">
        <v>0.4809563999271208</v>
      </c>
    </row>
    <row r="1410" spans="3:11">
      <c r="C1410">
        <v>10.30716298332632</v>
      </c>
      <c r="D1410">
        <v>0.26187577894832775</v>
      </c>
      <c r="J1410" s="7">
        <v>7.0131625355803315</v>
      </c>
      <c r="K1410" s="7">
        <v>0.47579709096082334</v>
      </c>
    </row>
    <row r="1411" spans="3:11">
      <c r="C1411">
        <v>8.1624563817849491</v>
      </c>
      <c r="D1411">
        <v>0.2825343855768348</v>
      </c>
      <c r="J1411" s="7">
        <v>9.7271900233497028</v>
      </c>
      <c r="K1411" s="7">
        <v>0.57452211303972001</v>
      </c>
    </row>
    <row r="1412" spans="3:11">
      <c r="C1412">
        <v>8.1525872095708198</v>
      </c>
      <c r="D1412">
        <v>0.28631027399882358</v>
      </c>
      <c r="J1412" s="7">
        <v>9.7589903839398069</v>
      </c>
      <c r="K1412" s="7">
        <v>0.57348222205744115</v>
      </c>
    </row>
    <row r="1413" spans="3:11">
      <c r="C1413">
        <v>8.1545989914751011</v>
      </c>
      <c r="D1413">
        <v>0.28687265738983375</v>
      </c>
      <c r="J1413" s="7">
        <v>9.8023612387176886</v>
      </c>
      <c r="K1413" s="7">
        <v>0.58718447519906247</v>
      </c>
    </row>
    <row r="1414" spans="3:11">
      <c r="C1414">
        <v>8.1537384811218843</v>
      </c>
      <c r="D1414">
        <v>0.28906070247693655</v>
      </c>
      <c r="J1414" s="7">
        <v>9.8471385634892883</v>
      </c>
      <c r="K1414" s="7">
        <v>0.61204474158623312</v>
      </c>
    </row>
    <row r="1415" spans="3:11">
      <c r="C1415">
        <v>8.1691722179896686</v>
      </c>
      <c r="D1415">
        <v>0.28260257142013828</v>
      </c>
      <c r="J1415" s="7">
        <v>9.8854962324013549</v>
      </c>
      <c r="K1415" s="7">
        <v>0.59985247488744164</v>
      </c>
    </row>
    <row r="1416" spans="3:11">
      <c r="C1416">
        <v>8.1860517283895184</v>
      </c>
      <c r="D1416">
        <v>0.28626382265013939</v>
      </c>
      <c r="J1416" s="7">
        <v>9.9294664104262793</v>
      </c>
      <c r="K1416" s="7">
        <v>0.61216616360566545</v>
      </c>
    </row>
    <row r="1417" spans="3:11">
      <c r="C1417">
        <v>8.2126980134225374</v>
      </c>
      <c r="D1417">
        <v>0.2851053934170969</v>
      </c>
      <c r="J1417" s="7">
        <v>9.905506658668493</v>
      </c>
      <c r="K1417" s="7">
        <v>0.64991672961511482</v>
      </c>
    </row>
    <row r="1418" spans="3:11">
      <c r="C1418">
        <v>8.2447351755666318</v>
      </c>
      <c r="D1418">
        <v>0.28375901497614536</v>
      </c>
      <c r="J1418" s="7">
        <v>9.9238921195646892</v>
      </c>
      <c r="K1418" s="7">
        <v>0.65366343933750237</v>
      </c>
    </row>
    <row r="1419" spans="3:11">
      <c r="C1419">
        <v>8.2609643873837921</v>
      </c>
      <c r="D1419">
        <v>0.28435026846058381</v>
      </c>
      <c r="J1419" s="7">
        <v>9.9141509898404383</v>
      </c>
      <c r="K1419" s="7">
        <v>0.66464944164665263</v>
      </c>
    </row>
    <row r="1420" spans="3:11">
      <c r="C1420">
        <v>8.3189807824888611</v>
      </c>
      <c r="D1420">
        <v>0.2869083370147652</v>
      </c>
      <c r="J1420" s="7">
        <v>9.9163844239808228</v>
      </c>
      <c r="K1420" s="7">
        <v>0.65281229632206972</v>
      </c>
    </row>
    <row r="1421" spans="3:11">
      <c r="C1421">
        <v>8.3743563386790409</v>
      </c>
      <c r="D1421">
        <v>0.28336082782226041</v>
      </c>
      <c r="J1421" s="7">
        <v>9.9502780265683946</v>
      </c>
      <c r="K1421" s="7">
        <v>0.694825051912622</v>
      </c>
    </row>
    <row r="1422" spans="3:11">
      <c r="C1422">
        <v>8.4269669288727478</v>
      </c>
      <c r="D1422">
        <v>0.28100982812147662</v>
      </c>
      <c r="J1422" s="7">
        <v>9.978808328073896</v>
      </c>
      <c r="K1422" s="7">
        <v>0.68155900257545499</v>
      </c>
    </row>
    <row r="1423" spans="3:11">
      <c r="C1423">
        <v>8.4847117764118813</v>
      </c>
      <c r="D1423">
        <v>0.28103963633595902</v>
      </c>
      <c r="J1423" s="7">
        <v>10.008628007007154</v>
      </c>
      <c r="K1423" s="7">
        <v>0.68309844462897251</v>
      </c>
    </row>
    <row r="1424" spans="3:11">
      <c r="C1424">
        <v>8.5341904259963801</v>
      </c>
      <c r="D1424">
        <v>0.27908962162418927</v>
      </c>
      <c r="J1424" s="7">
        <v>10.026976554530695</v>
      </c>
      <c r="K1424" s="7">
        <v>0.68274882286401917</v>
      </c>
    </row>
    <row r="1425" spans="3:11">
      <c r="C1425">
        <v>8.5335430389106204</v>
      </c>
      <c r="D1425">
        <v>0.29012469513257161</v>
      </c>
      <c r="J1425" s="7">
        <v>9.9982172555385311</v>
      </c>
      <c r="K1425" s="7">
        <v>0.67958842166036193</v>
      </c>
    </row>
    <row r="1426" spans="3:11">
      <c r="C1426">
        <v>8.5645259705117525</v>
      </c>
      <c r="D1426">
        <v>0.29396632232114389</v>
      </c>
      <c r="J1426" s="7">
        <v>10.016420194509639</v>
      </c>
      <c r="K1426" s="7">
        <v>0.6921309292021991</v>
      </c>
    </row>
    <row r="1427" spans="3:11">
      <c r="C1427">
        <v>8.4116908884634096</v>
      </c>
      <c r="D1427">
        <v>0.26195885509001327</v>
      </c>
      <c r="J1427" s="7">
        <v>7.3728659033010757</v>
      </c>
      <c r="K1427" s="7">
        <v>0.3917294325672373</v>
      </c>
    </row>
    <row r="1428" spans="3:11">
      <c r="C1428">
        <v>8.4318240182868376</v>
      </c>
      <c r="D1428">
        <v>0.25939775203399712</v>
      </c>
      <c r="J1428" s="7">
        <v>7.4022550293970513</v>
      </c>
      <c r="K1428" s="7">
        <v>0.39623162624510044</v>
      </c>
    </row>
    <row r="1429" spans="3:11">
      <c r="C1429">
        <v>8.46448079101609</v>
      </c>
      <c r="D1429">
        <v>0.25725833882243437</v>
      </c>
      <c r="J1429" s="7">
        <v>7.3336548807287203</v>
      </c>
      <c r="K1429" s="7">
        <v>0.40771208020014954</v>
      </c>
    </row>
    <row r="1430" spans="3:11">
      <c r="C1430">
        <v>8.4625589091188722</v>
      </c>
      <c r="D1430">
        <v>0.25452095156397009</v>
      </c>
      <c r="J1430" s="7">
        <v>7.333588226671111</v>
      </c>
      <c r="K1430" s="7">
        <v>0.3947464003150466</v>
      </c>
    </row>
    <row r="1431" spans="3:11">
      <c r="C1431">
        <v>8.4987259504837738</v>
      </c>
      <c r="D1431">
        <v>0.25246737333805702</v>
      </c>
      <c r="J1431" s="7">
        <v>7.3705223580256387</v>
      </c>
      <c r="K1431" s="7">
        <v>0.39028382363289815</v>
      </c>
    </row>
    <row r="1432" spans="3:11">
      <c r="C1432">
        <v>8.5952235288429186</v>
      </c>
      <c r="D1432">
        <v>0.25398026562173009</v>
      </c>
      <c r="J1432" s="7">
        <v>7.3610771137283075</v>
      </c>
      <c r="K1432" s="7">
        <v>0.40368758542372035</v>
      </c>
    </row>
    <row r="1433" spans="3:11">
      <c r="C1433">
        <v>8.7235574837348366</v>
      </c>
      <c r="D1433">
        <v>0.25071342905071431</v>
      </c>
      <c r="J1433" s="7">
        <v>7.3616963307149854</v>
      </c>
      <c r="K1433" s="7">
        <v>0.42296931119297698</v>
      </c>
    </row>
    <row r="1434" spans="3:11">
      <c r="C1434">
        <v>8.8170074461671959</v>
      </c>
      <c r="D1434">
        <v>0.25105339685578704</v>
      </c>
      <c r="J1434" s="7">
        <v>7.3447286770699032</v>
      </c>
      <c r="K1434" s="7">
        <v>0.4510225430918301</v>
      </c>
    </row>
    <row r="1435" spans="3:11">
      <c r="C1435">
        <v>8.9025676102389095</v>
      </c>
      <c r="D1435">
        <v>0.25021060221318259</v>
      </c>
      <c r="J1435" s="7">
        <v>7.371550667622329</v>
      </c>
      <c r="K1435" s="7">
        <v>0.48013018980897848</v>
      </c>
    </row>
    <row r="1436" spans="3:11">
      <c r="C1436">
        <v>8.9872833637808274</v>
      </c>
      <c r="D1436">
        <v>0.25068790796350143</v>
      </c>
      <c r="J1436" s="7">
        <v>7.3949895401683134</v>
      </c>
      <c r="K1436" s="7">
        <v>0.4773654313421854</v>
      </c>
    </row>
    <row r="1437" spans="3:11">
      <c r="C1437">
        <v>9.0709765449591995</v>
      </c>
      <c r="D1437">
        <v>0.25187503867934802</v>
      </c>
      <c r="J1437" s="7">
        <v>7.4217167636463754</v>
      </c>
      <c r="K1437" s="7">
        <v>0.47559539649959132</v>
      </c>
    </row>
    <row r="1438" spans="3:11">
      <c r="C1438">
        <v>9.1620505911564596</v>
      </c>
      <c r="D1438">
        <v>0.25144477786872332</v>
      </c>
      <c r="J1438" s="7">
        <v>7.5735378764397909</v>
      </c>
      <c r="K1438" s="7">
        <v>0.45983663239216499</v>
      </c>
    </row>
    <row r="1439" spans="3:11">
      <c r="C1439">
        <v>9.2358723859903993</v>
      </c>
      <c r="D1439">
        <v>0.25254591035241852</v>
      </c>
      <c r="J1439" s="7">
        <v>7.4900466086983473</v>
      </c>
      <c r="K1439" s="7">
        <v>0.45599257891367584</v>
      </c>
    </row>
    <row r="1440" spans="3:11">
      <c r="C1440">
        <v>9.2561564366882401</v>
      </c>
      <c r="D1440">
        <v>0.25324637950932993</v>
      </c>
      <c r="J1440" s="7">
        <v>7.5020907312854446</v>
      </c>
      <c r="K1440" s="7">
        <v>0.44543120350347154</v>
      </c>
    </row>
    <row r="1441" spans="3:11">
      <c r="C1441">
        <v>9.254524188881371</v>
      </c>
      <c r="D1441">
        <v>0.25699572518629338</v>
      </c>
      <c r="J1441" s="7">
        <v>7.4681477427874086</v>
      </c>
      <c r="K1441" s="7">
        <v>0.44420019567045782</v>
      </c>
    </row>
    <row r="1442" spans="3:11">
      <c r="C1442">
        <v>9.32323984951997</v>
      </c>
      <c r="D1442">
        <v>0.26098234545260979</v>
      </c>
      <c r="J1442" s="7">
        <v>7.4799268711647873</v>
      </c>
      <c r="K1442" s="7">
        <v>0.43221455726704033</v>
      </c>
    </row>
    <row r="1443" spans="3:11">
      <c r="C1443">
        <v>7.1789017477245123</v>
      </c>
      <c r="D1443">
        <v>0.47555445266479895</v>
      </c>
      <c r="J1443" s="7">
        <v>8.8969167922240437</v>
      </c>
      <c r="K1443" s="7">
        <v>0.56251208718391776</v>
      </c>
    </row>
    <row r="1444" spans="3:11">
      <c r="C1444">
        <v>7.1911572771794683</v>
      </c>
      <c r="D1444">
        <v>0.47998158246984118</v>
      </c>
      <c r="J1444" s="7">
        <v>8.9410622106847875</v>
      </c>
      <c r="K1444" s="7">
        <v>0.57069705118505487</v>
      </c>
    </row>
    <row r="1445" spans="3:11">
      <c r="C1445">
        <v>7.1686464004499415</v>
      </c>
      <c r="D1445">
        <v>0.4928709170449958</v>
      </c>
      <c r="J1445" s="7">
        <v>8.9838574619612661</v>
      </c>
      <c r="K1445" s="7">
        <v>0.58291853349580214</v>
      </c>
    </row>
    <row r="1446" spans="3:11">
      <c r="C1446">
        <v>7.1745584357916385</v>
      </c>
      <c r="D1446">
        <v>0.486017449046733</v>
      </c>
      <c r="J1446" s="7">
        <v>9.0322782348418915</v>
      </c>
      <c r="K1446" s="7">
        <v>0.59745942388907902</v>
      </c>
    </row>
    <row r="1447" spans="3:11">
      <c r="C1447">
        <v>7.1712573852619608</v>
      </c>
      <c r="D1447">
        <v>0.48763058328143072</v>
      </c>
      <c r="J1447" s="7">
        <v>9.0453385542603115</v>
      </c>
      <c r="K1447" s="7">
        <v>0.60523560104547136</v>
      </c>
    </row>
    <row r="1448" spans="3:11">
      <c r="C1448">
        <v>7.1512116563860832</v>
      </c>
      <c r="D1448">
        <v>0.49192602354016518</v>
      </c>
      <c r="J1448" s="7">
        <v>9.121933624741267</v>
      </c>
      <c r="K1448" s="7">
        <v>0.60150692666609351</v>
      </c>
    </row>
    <row r="1449" spans="3:11">
      <c r="C1449">
        <v>7.1622957517297721</v>
      </c>
      <c r="D1449">
        <v>0.49186906187018337</v>
      </c>
      <c r="J1449" s="7">
        <v>9.1364434712934131</v>
      </c>
      <c r="K1449" s="7">
        <v>0.61314461168901968</v>
      </c>
    </row>
    <row r="1450" spans="3:11">
      <c r="C1450">
        <v>7.1417682148611297</v>
      </c>
      <c r="D1450">
        <v>0.48620161947273477</v>
      </c>
      <c r="J1450" s="7">
        <v>9.1487964517132916</v>
      </c>
      <c r="K1450" s="7">
        <v>0.62323461796498159</v>
      </c>
    </row>
    <row r="1451" spans="3:11">
      <c r="C1451">
        <v>7.1446581960059499</v>
      </c>
      <c r="D1451">
        <v>0.48190431297013459</v>
      </c>
      <c r="J1451" s="7">
        <v>9.1743422753410577</v>
      </c>
      <c r="K1451" s="7">
        <v>0.61540474746068863</v>
      </c>
    </row>
    <row r="1452" spans="3:11">
      <c r="C1452">
        <v>7.1683440354816401</v>
      </c>
      <c r="D1452">
        <v>0.48539935075687574</v>
      </c>
      <c r="J1452" s="7">
        <v>9.2215989567388057</v>
      </c>
      <c r="K1452" s="7">
        <v>0.61705944595340345</v>
      </c>
    </row>
    <row r="1453" spans="3:11">
      <c r="C1453">
        <v>7.1995261819285643</v>
      </c>
      <c r="D1453">
        <v>0.48684287621935601</v>
      </c>
      <c r="J1453" s="7">
        <v>9.2259683131730164</v>
      </c>
      <c r="K1453" s="7">
        <v>0.63635048038991759</v>
      </c>
    </row>
    <row r="1454" spans="3:11">
      <c r="C1454">
        <v>7.2344886083105049</v>
      </c>
      <c r="D1454">
        <v>0.48579716137914347</v>
      </c>
      <c r="J1454" s="7">
        <v>9.2568865941876979</v>
      </c>
      <c r="K1454" s="7">
        <v>0.64033972517190141</v>
      </c>
    </row>
    <row r="1455" spans="3:11">
      <c r="C1455">
        <v>7.2758306169990838</v>
      </c>
      <c r="D1455">
        <v>0.48689314328654221</v>
      </c>
      <c r="J1455" s="7">
        <v>9.3044842010090196</v>
      </c>
      <c r="K1455" s="7">
        <v>0.66939390552209777</v>
      </c>
    </row>
    <row r="1456" spans="3:11">
      <c r="C1456">
        <v>7.2648286340286052</v>
      </c>
      <c r="D1456">
        <v>0.48596585013819915</v>
      </c>
      <c r="J1456" s="7">
        <v>9.3476714995334742</v>
      </c>
      <c r="K1456" s="7">
        <v>0.69452091632475699</v>
      </c>
    </row>
    <row r="1457" spans="3:11">
      <c r="C1457">
        <v>7.2640281072610176</v>
      </c>
      <c r="D1457">
        <v>0.49258456804204626</v>
      </c>
      <c r="J1457" s="7">
        <v>9.3637529263599095</v>
      </c>
      <c r="K1457" s="7">
        <v>0.70497016008449209</v>
      </c>
    </row>
    <row r="1458" spans="3:11">
      <c r="C1458">
        <v>7.2710203361086307</v>
      </c>
      <c r="D1458">
        <v>0.49594114665492733</v>
      </c>
      <c r="J1458" s="7">
        <v>9.3950154743001377</v>
      </c>
      <c r="K1458" s="7">
        <v>0.71288397586410768</v>
      </c>
    </row>
    <row r="1459" spans="3:11">
      <c r="C1459">
        <v>7.5484144218361724</v>
      </c>
      <c r="D1459">
        <v>0.46255127668170753</v>
      </c>
      <c r="J1459" s="7">
        <v>9.2071646161269243</v>
      </c>
      <c r="K1459" s="7">
        <v>0.46544437922046189</v>
      </c>
    </row>
    <row r="1460" spans="3:11">
      <c r="C1460">
        <v>7.5917691614018388</v>
      </c>
      <c r="D1460">
        <v>0.46037015760779448</v>
      </c>
      <c r="J1460" s="7">
        <v>9.2417639924333859</v>
      </c>
      <c r="K1460" s="7">
        <v>0.46921540187153682</v>
      </c>
    </row>
    <row r="1461" spans="3:11">
      <c r="C1461">
        <v>7.6288541093047399</v>
      </c>
      <c r="D1461">
        <v>0.45826386295562055</v>
      </c>
      <c r="J1461" s="7">
        <v>9.2927856167360794</v>
      </c>
      <c r="K1461" s="7">
        <v>0.46333400949979697</v>
      </c>
    </row>
    <row r="1462" spans="3:11">
      <c r="C1462">
        <v>7.7159188129434755</v>
      </c>
      <c r="D1462">
        <v>0.45662131506703807</v>
      </c>
      <c r="J1462" s="7">
        <v>9.326679358137989</v>
      </c>
      <c r="K1462" s="7">
        <v>0.47319856266561494</v>
      </c>
    </row>
    <row r="1463" spans="3:11">
      <c r="C1463">
        <v>7.7121642958723964</v>
      </c>
      <c r="D1463">
        <v>0.45536855042193375</v>
      </c>
      <c r="J1463" s="7">
        <v>9.3507786663292336</v>
      </c>
      <c r="K1463" s="7">
        <v>0.49531617149641466</v>
      </c>
    </row>
    <row r="1464" spans="3:11">
      <c r="C1464">
        <v>7.7642321213109255</v>
      </c>
      <c r="D1464">
        <v>0.45389592814204699</v>
      </c>
      <c r="J1464" s="7">
        <v>9.4005082757428227</v>
      </c>
      <c r="K1464" s="7">
        <v>0.51271255892882928</v>
      </c>
    </row>
    <row r="1465" spans="3:11">
      <c r="C1465">
        <v>7.714850414909117</v>
      </c>
      <c r="D1465">
        <v>0.45279087766463438</v>
      </c>
      <c r="J1465" s="7">
        <v>9.3884975550587058</v>
      </c>
      <c r="K1465" s="7">
        <v>0.52865826610449651</v>
      </c>
    </row>
    <row r="1466" spans="3:11">
      <c r="C1466">
        <v>7.7564155405823696</v>
      </c>
      <c r="D1466">
        <v>0.44942553975243937</v>
      </c>
      <c r="J1466" s="7">
        <v>9.3865969541973993</v>
      </c>
      <c r="K1466" s="7">
        <v>0.54940232037485026</v>
      </c>
    </row>
    <row r="1467" spans="3:11">
      <c r="C1467">
        <v>7.7819424785210831</v>
      </c>
      <c r="D1467">
        <v>0.45061271500638056</v>
      </c>
      <c r="J1467" s="7">
        <v>9.3898882602321443</v>
      </c>
      <c r="K1467" s="7">
        <v>0.56094782015549305</v>
      </c>
    </row>
    <row r="1468" spans="3:11">
      <c r="C1468">
        <v>7.7728892701785917</v>
      </c>
      <c r="D1468">
        <v>0.4388853644690176</v>
      </c>
      <c r="J1468" s="7">
        <v>9.419439223255873</v>
      </c>
      <c r="K1468" s="7">
        <v>0.56927405214028537</v>
      </c>
    </row>
    <row r="1469" spans="3:11">
      <c r="C1469">
        <v>7.7584300849073005</v>
      </c>
      <c r="D1469">
        <v>0.44607603505339372</v>
      </c>
      <c r="J1469" s="7">
        <v>9.4408569695741189</v>
      </c>
      <c r="K1469" s="7">
        <v>0.56386316226365185</v>
      </c>
    </row>
    <row r="1470" spans="3:11">
      <c r="C1470">
        <v>7.7605372048220271</v>
      </c>
      <c r="D1470">
        <v>0.45130836138552094</v>
      </c>
      <c r="J1470" s="7">
        <v>9.4780825586276425</v>
      </c>
      <c r="K1470" s="7">
        <v>0.56054313283556412</v>
      </c>
    </row>
    <row r="1471" spans="3:11">
      <c r="C1471">
        <v>7.7485480655119039</v>
      </c>
      <c r="D1471">
        <v>0.45156185941764809</v>
      </c>
      <c r="J1471" s="7">
        <v>9.5008345524941085</v>
      </c>
      <c r="K1471" s="7">
        <v>0.57185798021013023</v>
      </c>
    </row>
    <row r="1472" spans="3:11">
      <c r="C1472">
        <v>7.7219503897998063</v>
      </c>
      <c r="D1472">
        <v>0.45177926554688097</v>
      </c>
      <c r="J1472" s="7">
        <v>9.5055153663723129</v>
      </c>
      <c r="K1472" s="7">
        <v>0.57590711657250859</v>
      </c>
    </row>
    <row r="1473" spans="3:11">
      <c r="C1473">
        <v>7.7001137663504275</v>
      </c>
      <c r="D1473">
        <v>0.45400782331089651</v>
      </c>
      <c r="J1473" s="7">
        <v>9.4277889446258882</v>
      </c>
      <c r="K1473" s="7">
        <v>0.57815463826682034</v>
      </c>
    </row>
    <row r="1474" spans="3:11">
      <c r="C1474">
        <v>7.7097323821057913</v>
      </c>
      <c r="D1474">
        <v>0.45694213918361903</v>
      </c>
      <c r="J1474" s="7">
        <v>9.4454486088172764</v>
      </c>
      <c r="K1474" s="7">
        <v>0.59292238768075178</v>
      </c>
    </row>
    <row r="1475" spans="3:11">
      <c r="C1475">
        <v>7.1231802603686116</v>
      </c>
      <c r="D1475">
        <v>0.4356831404132499</v>
      </c>
      <c r="J1475" s="7">
        <v>8.7627458584214715</v>
      </c>
      <c r="K1475" s="7">
        <v>0.45527790593209277</v>
      </c>
    </row>
    <row r="1476" spans="3:11">
      <c r="C1476">
        <v>7.1536394678533206</v>
      </c>
      <c r="D1476">
        <v>0.43649965554242676</v>
      </c>
      <c r="J1476" s="7">
        <v>8.7692882301298365</v>
      </c>
      <c r="K1476" s="7">
        <v>0.4609580297798046</v>
      </c>
    </row>
    <row r="1477" spans="3:11">
      <c r="C1477">
        <v>7.1840986753380287</v>
      </c>
      <c r="D1477">
        <v>0.43984712591615643</v>
      </c>
      <c r="J1477" s="7">
        <v>8.7783363802721635</v>
      </c>
      <c r="K1477" s="7">
        <v>0.45625217083404251</v>
      </c>
    </row>
    <row r="1478" spans="3:11">
      <c r="C1478">
        <v>7.2145578828227377</v>
      </c>
      <c r="D1478">
        <v>0.44024282799720327</v>
      </c>
      <c r="J1478" s="7">
        <v>8.8064849141105412</v>
      </c>
      <c r="K1478" s="7">
        <v>0.45171863288120834</v>
      </c>
    </row>
    <row r="1479" spans="3:11">
      <c r="C1479">
        <v>7.2450170903074458</v>
      </c>
      <c r="D1479">
        <v>0.43725117235467276</v>
      </c>
      <c r="J1479" s="7">
        <v>8.8443229824164415</v>
      </c>
      <c r="K1479" s="7">
        <v>0.45840250733223459</v>
      </c>
    </row>
    <row r="1480" spans="3:11">
      <c r="C1480">
        <v>7.2754762977921548</v>
      </c>
      <c r="D1480">
        <v>0.44710461833815857</v>
      </c>
      <c r="J1480" s="7">
        <v>8.8848002324420445</v>
      </c>
      <c r="K1480" s="7">
        <v>0.46523984418933828</v>
      </c>
    </row>
    <row r="1481" spans="3:11">
      <c r="C1481">
        <v>7.3059355052768629</v>
      </c>
      <c r="D1481">
        <v>0.440149580861388</v>
      </c>
      <c r="J1481" s="7">
        <v>8.8351494656867935</v>
      </c>
      <c r="K1481" s="7">
        <v>0.47423199555190398</v>
      </c>
    </row>
    <row r="1482" spans="3:11">
      <c r="C1482">
        <v>7.3363947127615718</v>
      </c>
      <c r="D1482">
        <v>0.43145753118949565</v>
      </c>
      <c r="J1482" s="7">
        <v>8.8408942443779157</v>
      </c>
      <c r="K1482" s="7">
        <v>0.48521422774011475</v>
      </c>
    </row>
    <row r="1483" spans="3:11">
      <c r="C1483">
        <v>7.3668539202462808</v>
      </c>
      <c r="D1483">
        <v>0.43312168070459517</v>
      </c>
      <c r="J1483" s="7">
        <v>8.8664300784981211</v>
      </c>
      <c r="K1483" s="7">
        <v>0.51497442023871454</v>
      </c>
    </row>
    <row r="1484" spans="3:11">
      <c r="C1484">
        <v>7.3973131277309889</v>
      </c>
      <c r="D1484">
        <v>0.43514759851237755</v>
      </c>
      <c r="J1484" s="7">
        <v>8.9046280483428806</v>
      </c>
      <c r="K1484" s="7">
        <v>0.51358402788277691</v>
      </c>
    </row>
    <row r="1485" spans="3:11">
      <c r="C1485">
        <v>7.4277723352156979</v>
      </c>
      <c r="D1485">
        <v>0.4348844919148287</v>
      </c>
      <c r="J1485" s="7">
        <v>8.9432968402243009</v>
      </c>
      <c r="K1485" s="7">
        <v>0.52763602726056302</v>
      </c>
    </row>
    <row r="1486" spans="3:11">
      <c r="C1486">
        <v>7.458231542700406</v>
      </c>
      <c r="D1486">
        <v>0.42716726613792672</v>
      </c>
      <c r="J1486" s="7">
        <v>8.9808232274826096</v>
      </c>
      <c r="K1486" s="7">
        <v>0.55694082394796107</v>
      </c>
    </row>
    <row r="1487" spans="3:11">
      <c r="C1487">
        <v>7.488690750185115</v>
      </c>
      <c r="D1487">
        <v>0.43295067259732106</v>
      </c>
      <c r="J1487" s="7">
        <v>9.0371796109373044</v>
      </c>
      <c r="K1487" s="7">
        <v>0.59376440777919415</v>
      </c>
    </row>
    <row r="1488" spans="3:11">
      <c r="C1488">
        <v>7.5191499576698231</v>
      </c>
      <c r="D1488">
        <v>0.4339122701093418</v>
      </c>
      <c r="J1488" s="7">
        <v>9.0833261550648619</v>
      </c>
      <c r="K1488" s="7">
        <v>0.60850796783573258</v>
      </c>
    </row>
    <row r="1489" spans="3:11">
      <c r="C1489">
        <v>7.5496091651545321</v>
      </c>
      <c r="D1489">
        <v>0.43718631932200686</v>
      </c>
      <c r="J1489" s="7">
        <v>9.0757422606533211</v>
      </c>
      <c r="K1489" s="7">
        <v>0.61175624029020281</v>
      </c>
    </row>
    <row r="1490" spans="3:11">
      <c r="C1490">
        <v>7.5795109103243989</v>
      </c>
      <c r="D1490">
        <v>0.44076436853122986</v>
      </c>
      <c r="J1490" s="7">
        <v>9.0988756857072115</v>
      </c>
      <c r="K1490" s="7">
        <v>0.63202190563119964</v>
      </c>
    </row>
    <row r="1491" spans="3:11">
      <c r="C1491">
        <v>9.665313887016552</v>
      </c>
      <c r="D1491">
        <v>0.30717000036449837</v>
      </c>
      <c r="J1491" s="7">
        <v>7.5364257033226014</v>
      </c>
      <c r="K1491" s="7">
        <v>0.46385888808432807</v>
      </c>
    </row>
    <row r="1492" spans="3:11">
      <c r="C1492">
        <v>9.7234250403560374</v>
      </c>
      <c r="D1492">
        <v>0.30822699627943745</v>
      </c>
      <c r="J1492" s="7">
        <v>7.5529579508537052</v>
      </c>
      <c r="K1492" s="7">
        <v>0.45697566893052455</v>
      </c>
    </row>
    <row r="1493" spans="3:11">
      <c r="C1493">
        <v>9.7595061697253414</v>
      </c>
      <c r="D1493">
        <v>0.30778398965270976</v>
      </c>
      <c r="J1493" s="7">
        <v>7.5830187674683778</v>
      </c>
      <c r="K1493" s="7">
        <v>0.49172917327725119</v>
      </c>
    </row>
    <row r="1494" spans="3:11">
      <c r="C1494">
        <v>9.6812789607226239</v>
      </c>
      <c r="D1494">
        <v>0.30797756966266909</v>
      </c>
      <c r="J1494" s="7">
        <v>7.606670537494078</v>
      </c>
      <c r="K1494" s="7">
        <v>0.51014451368508251</v>
      </c>
    </row>
    <row r="1495" spans="3:11">
      <c r="C1495">
        <v>9.7648042739628966</v>
      </c>
      <c r="D1495">
        <v>0.30796281633929506</v>
      </c>
      <c r="J1495" s="7">
        <v>7.6262914359413267</v>
      </c>
      <c r="K1495" s="7">
        <v>0.52834724094451602</v>
      </c>
    </row>
    <row r="1496" spans="3:11">
      <c r="C1496">
        <v>9.8379044911502778</v>
      </c>
      <c r="D1496">
        <v>0.30718200610535201</v>
      </c>
      <c r="J1496" s="7">
        <v>7.6191766243992989</v>
      </c>
      <c r="K1496" s="7">
        <v>0.53870422904181503</v>
      </c>
    </row>
    <row r="1497" spans="3:11">
      <c r="C1497">
        <v>9.8694733158560126</v>
      </c>
      <c r="D1497">
        <v>0.30383666846307561</v>
      </c>
      <c r="J1497" s="7">
        <v>7.6356821188464039</v>
      </c>
      <c r="K1497" s="7">
        <v>0.54500957814514561</v>
      </c>
    </row>
    <row r="1498" spans="3:11">
      <c r="C1498">
        <v>9.9329528198899943</v>
      </c>
      <c r="D1498">
        <v>0.30473777263939672</v>
      </c>
      <c r="J1498" s="7">
        <v>7.6687867744488285</v>
      </c>
      <c r="K1498" s="7">
        <v>0.55940640222975024</v>
      </c>
    </row>
    <row r="1499" spans="3:11">
      <c r="C1499">
        <v>9.9556306410581783</v>
      </c>
      <c r="D1499">
        <v>0.30518470913238449</v>
      </c>
      <c r="J1499" s="7">
        <v>7.7231326483249214</v>
      </c>
      <c r="K1499" s="7">
        <v>0.56189411617875884</v>
      </c>
    </row>
    <row r="1500" spans="3:11">
      <c r="C1500">
        <v>9.9970318363314732</v>
      </c>
      <c r="D1500">
        <v>0.29356831216287232</v>
      </c>
      <c r="J1500" s="7">
        <v>7.810920267461448</v>
      </c>
      <c r="K1500" s="7">
        <v>0.54884375921348005</v>
      </c>
    </row>
    <row r="1501" spans="3:11">
      <c r="C1501">
        <v>10.033781775980968</v>
      </c>
      <c r="D1501">
        <v>0.296690037278726</v>
      </c>
      <c r="J1501" s="7">
        <v>7.8681838658647836</v>
      </c>
      <c r="K1501" s="7">
        <v>0.56036237409317224</v>
      </c>
    </row>
    <row r="1502" spans="3:11">
      <c r="C1502">
        <v>10.08097469399878</v>
      </c>
      <c r="D1502">
        <v>0.29583435389329238</v>
      </c>
      <c r="J1502" s="7">
        <v>7.9380848195875151</v>
      </c>
      <c r="K1502" s="7">
        <v>0.5994204692585936</v>
      </c>
    </row>
    <row r="1503" spans="3:11">
      <c r="C1503">
        <v>10.127485475234156</v>
      </c>
      <c r="D1503">
        <v>0.29425062185653766</v>
      </c>
      <c r="J1503" s="7">
        <v>8.0237245985866821</v>
      </c>
      <c r="K1503" s="7">
        <v>0.59058043480969846</v>
      </c>
    </row>
    <row r="1504" spans="3:11">
      <c r="C1504">
        <v>10.147097703723935</v>
      </c>
      <c r="D1504">
        <v>0.29342278411438366</v>
      </c>
      <c r="J1504" s="7">
        <v>8.097274984059796</v>
      </c>
      <c r="K1504" s="7">
        <v>0.62244728160265417</v>
      </c>
    </row>
    <row r="1505" spans="3:11">
      <c r="C1505">
        <v>10.146176053081001</v>
      </c>
      <c r="D1505">
        <v>0.29761195281852171</v>
      </c>
      <c r="J1505" s="7">
        <v>8.0704146263428242</v>
      </c>
      <c r="K1505" s="7">
        <v>0.62393963429654864</v>
      </c>
    </row>
    <row r="1506" spans="3:11">
      <c r="C1506">
        <v>10.182989145098217</v>
      </c>
      <c r="D1506">
        <v>0.30196912152095345</v>
      </c>
      <c r="J1506" s="7">
        <v>8.1127887882876433</v>
      </c>
      <c r="K1506" s="7">
        <v>0.60887429961699868</v>
      </c>
    </row>
    <row r="1507" spans="3:11">
      <c r="C1507">
        <v>10.534681344257635</v>
      </c>
      <c r="D1507">
        <v>0.26769662741206984</v>
      </c>
      <c r="J1507" s="7">
        <v>8.8107268733798261</v>
      </c>
      <c r="K1507" s="7">
        <v>0.49358868172372056</v>
      </c>
    </row>
    <row r="1508" spans="3:11">
      <c r="C1508">
        <v>10.490920542687961</v>
      </c>
      <c r="D1508">
        <v>0.26808098613659559</v>
      </c>
      <c r="J1508" s="7">
        <v>8.8411860808645351</v>
      </c>
      <c r="K1508" s="7">
        <v>0.49796029189547225</v>
      </c>
    </row>
    <row r="1509" spans="3:11">
      <c r="C1509">
        <v>10.470947028391869</v>
      </c>
      <c r="D1509">
        <v>0.26792986996887885</v>
      </c>
      <c r="J1509" s="7">
        <v>8.871645288349244</v>
      </c>
      <c r="K1509" s="7">
        <v>0.50205815545331201</v>
      </c>
    </row>
    <row r="1510" spans="3:11">
      <c r="C1510">
        <v>10.483452957765955</v>
      </c>
      <c r="D1510">
        <v>0.26750772399086392</v>
      </c>
      <c r="J1510" s="7">
        <v>8.9054190035367693</v>
      </c>
      <c r="K1510" s="7">
        <v>0.50615601901115193</v>
      </c>
    </row>
    <row r="1511" spans="3:11">
      <c r="C1511">
        <v>10.426692635797254</v>
      </c>
      <c r="D1511">
        <v>0.26759291153975567</v>
      </c>
      <c r="J1511" s="7">
        <v>8.7973494498031179</v>
      </c>
      <c r="K1511" s="7">
        <v>0.51025388256899185</v>
      </c>
    </row>
    <row r="1512" spans="3:11">
      <c r="C1512">
        <v>10.433933410354738</v>
      </c>
      <c r="D1512">
        <v>0.2681628019535332</v>
      </c>
      <c r="J1512" s="7">
        <v>8.8250409650430282</v>
      </c>
      <c r="K1512" s="7">
        <v>0.51435174612683154</v>
      </c>
    </row>
    <row r="1513" spans="3:11">
      <c r="C1513">
        <v>10.403118720945425</v>
      </c>
      <c r="D1513">
        <v>0.26787081924433348</v>
      </c>
      <c r="J1513" s="7">
        <v>8.840745289914965</v>
      </c>
      <c r="K1513" s="7">
        <v>0.51844960968467146</v>
      </c>
    </row>
    <row r="1514" spans="3:11">
      <c r="C1514">
        <v>10.406680262501084</v>
      </c>
      <c r="D1514">
        <v>0.26256774350824191</v>
      </c>
      <c r="J1514" s="7">
        <v>8.8709381207282885</v>
      </c>
      <c r="K1514" s="7">
        <v>0.52254747324251116</v>
      </c>
    </row>
    <row r="1515" spans="3:11">
      <c r="C1515">
        <v>10.540418059936354</v>
      </c>
      <c r="D1515">
        <v>0.26240934335063693</v>
      </c>
      <c r="J1515" s="7">
        <v>8.9107071863111216</v>
      </c>
      <c r="K1515" s="7">
        <v>0.5039271908594225</v>
      </c>
    </row>
    <row r="1516" spans="3:11">
      <c r="C1516">
        <v>10.61154750998119</v>
      </c>
      <c r="D1516">
        <v>0.26513654723656171</v>
      </c>
      <c r="J1516" s="7">
        <v>8.9681830942101062</v>
      </c>
      <c r="K1516" s="7">
        <v>0.51384527311639894</v>
      </c>
    </row>
    <row r="1517" spans="3:11">
      <c r="C1517">
        <v>10.681899667100364</v>
      </c>
      <c r="D1517">
        <v>0.26549155534720287</v>
      </c>
      <c r="J1517" s="7">
        <v>9.0197457386175675</v>
      </c>
      <c r="K1517" s="7">
        <v>0.53108324620148351</v>
      </c>
    </row>
    <row r="1518" spans="3:11">
      <c r="C1518">
        <v>10.707664967267</v>
      </c>
      <c r="D1518">
        <v>0.26753461613074364</v>
      </c>
      <c r="J1518" s="7">
        <v>9.1073929067418806</v>
      </c>
      <c r="K1518" s="7">
        <v>0.54381999752245813</v>
      </c>
    </row>
    <row r="1519" spans="3:11">
      <c r="C1519">
        <v>10.72632264470831</v>
      </c>
      <c r="D1519">
        <v>0.2662657456277347</v>
      </c>
      <c r="J1519" s="7">
        <v>9.2098064083421907</v>
      </c>
      <c r="K1519" s="7">
        <v>0.5700853865326172</v>
      </c>
    </row>
    <row r="1520" spans="3:11">
      <c r="C1520">
        <v>10.736396675471232</v>
      </c>
      <c r="D1520">
        <v>0.26631206928390433</v>
      </c>
      <c r="J1520" s="7">
        <v>9.2742731152303026</v>
      </c>
      <c r="K1520" s="7">
        <v>0.59338757768810091</v>
      </c>
    </row>
    <row r="1521" spans="3:11">
      <c r="C1521">
        <v>10.757902880692196</v>
      </c>
      <c r="D1521">
        <v>0.27135564291945585</v>
      </c>
      <c r="J1521" s="7">
        <v>9.2125854571268881</v>
      </c>
      <c r="K1521" s="7">
        <v>0.60931657927142258</v>
      </c>
    </row>
    <row r="1522" spans="3:11">
      <c r="C1522">
        <v>10.781546162612527</v>
      </c>
      <c r="D1522">
        <v>0.27503317415719558</v>
      </c>
      <c r="J1522" s="7">
        <v>9.245488628086612</v>
      </c>
      <c r="K1522" s="7">
        <v>0.64083579615833874</v>
      </c>
    </row>
    <row r="1523" spans="3:11">
      <c r="C1523">
        <v>7.1099378128809461</v>
      </c>
      <c r="D1523">
        <v>0.29648393999338002</v>
      </c>
      <c r="J1523" s="7">
        <v>7.8573808481228493</v>
      </c>
      <c r="K1523" s="7">
        <v>0.4784218957929246</v>
      </c>
    </row>
    <row r="1524" spans="3:11">
      <c r="C1524">
        <v>7.1638726652457159</v>
      </c>
      <c r="D1524">
        <v>0.29723621734638139</v>
      </c>
      <c r="J1524" s="7">
        <v>7.9579259459269212</v>
      </c>
      <c r="K1524" s="7">
        <v>0.48726964081455326</v>
      </c>
    </row>
    <row r="1525" spans="3:11">
      <c r="C1525">
        <v>7.2439152542385505</v>
      </c>
      <c r="D1525">
        <v>0.2991588085962309</v>
      </c>
      <c r="J1525" s="7">
        <v>7.9211876898894094</v>
      </c>
      <c r="K1525" s="7">
        <v>0.49731700721543654</v>
      </c>
    </row>
    <row r="1526" spans="3:11">
      <c r="C1526">
        <v>7.2497884704141917</v>
      </c>
      <c r="D1526">
        <v>0.29203410046429462</v>
      </c>
      <c r="J1526" s="7">
        <v>7.9812432429640952</v>
      </c>
      <c r="K1526" s="7">
        <v>0.49429626441366814</v>
      </c>
    </row>
    <row r="1527" spans="3:11">
      <c r="C1527">
        <v>7.2717002072880277</v>
      </c>
      <c r="D1527">
        <v>0.29363018453159978</v>
      </c>
      <c r="J1527" s="7">
        <v>7.9732997869815927</v>
      </c>
      <c r="K1527" s="7">
        <v>0.50182957491864499</v>
      </c>
    </row>
    <row r="1528" spans="3:11">
      <c r="C1528">
        <v>7.3143345803231679</v>
      </c>
      <c r="D1528">
        <v>0.294043029298584</v>
      </c>
      <c r="J1528" s="7">
        <v>7.9763428306183011</v>
      </c>
      <c r="K1528" s="7">
        <v>0.50196805507770781</v>
      </c>
    </row>
    <row r="1529" spans="3:11">
      <c r="C1529">
        <v>7.3582310545517133</v>
      </c>
      <c r="D1529">
        <v>0.28861398710138036</v>
      </c>
      <c r="J1529" s="7">
        <v>8.0368431051317533</v>
      </c>
      <c r="K1529" s="7">
        <v>0.50500442192141426</v>
      </c>
    </row>
    <row r="1530" spans="3:11">
      <c r="C1530">
        <v>7.3503373259778</v>
      </c>
      <c r="D1530">
        <v>0.29498056832648306</v>
      </c>
      <c r="J1530" s="7">
        <v>8.0575304306415774</v>
      </c>
      <c r="K1530" s="7">
        <v>0.48682972214854969</v>
      </c>
    </row>
    <row r="1531" spans="3:11">
      <c r="C1531">
        <v>7.4090183189462735</v>
      </c>
      <c r="D1531">
        <v>0.28993263202616432</v>
      </c>
      <c r="J1531" s="7">
        <v>8.1070399985251402</v>
      </c>
      <c r="K1531" s="7">
        <v>0.47811105495222439</v>
      </c>
    </row>
    <row r="1532" spans="3:11">
      <c r="C1532">
        <v>7.4662280564854049</v>
      </c>
      <c r="D1532">
        <v>0.29392116481090547</v>
      </c>
      <c r="J1532" s="7">
        <v>8.1421684359328452</v>
      </c>
      <c r="K1532" s="7">
        <v>0.48703083655150292</v>
      </c>
    </row>
    <row r="1533" spans="3:11">
      <c r="C1533">
        <v>7.454565420594867</v>
      </c>
      <c r="D1533">
        <v>0.29479729773433488</v>
      </c>
      <c r="J1533" s="7">
        <v>8.1595687037766869</v>
      </c>
      <c r="K1533" s="7">
        <v>0.47044505971279749</v>
      </c>
    </row>
    <row r="1534" spans="3:11">
      <c r="C1534">
        <v>7.4757182829637809</v>
      </c>
      <c r="D1534">
        <v>0.29725752862458366</v>
      </c>
      <c r="J1534" s="7">
        <v>8.2221243300035383</v>
      </c>
      <c r="K1534" s="7">
        <v>0.47141527911796105</v>
      </c>
    </row>
    <row r="1535" spans="3:11">
      <c r="C1535">
        <v>7.5495029512375673</v>
      </c>
      <c r="D1535">
        <v>0.30035867238885111</v>
      </c>
      <c r="J1535" s="7">
        <v>8.2364564608689275</v>
      </c>
      <c r="K1535" s="7">
        <v>0.5057191691605023</v>
      </c>
    </row>
    <row r="1536" spans="3:11">
      <c r="C1536">
        <v>7.6219761106269379</v>
      </c>
      <c r="D1536">
        <v>0.30247349675357066</v>
      </c>
      <c r="J1536" s="7">
        <v>8.2783395680815062</v>
      </c>
      <c r="K1536" s="7">
        <v>0.50056805196022403</v>
      </c>
    </row>
    <row r="1537" spans="3:11">
      <c r="C1537">
        <v>7.6369380075354663</v>
      </c>
      <c r="D1537">
        <v>0.31157814801201406</v>
      </c>
      <c r="J1537" s="7">
        <v>8.3141515710702105</v>
      </c>
      <c r="K1537" s="7">
        <v>0.51772170451805266</v>
      </c>
    </row>
    <row r="1538" spans="3:11">
      <c r="C1538">
        <v>7.6712215881889332</v>
      </c>
      <c r="D1538">
        <v>0.31597709121444101</v>
      </c>
      <c r="J1538" s="7">
        <v>8.3446532897854961</v>
      </c>
      <c r="K1538" s="7">
        <v>0.52470890322725972</v>
      </c>
    </row>
    <row r="1539" spans="3:11">
      <c r="C1539">
        <v>7.0078051054917019</v>
      </c>
      <c r="D1539">
        <v>0.50536730858339107</v>
      </c>
      <c r="J1539" s="7">
        <v>8.3938899914701093</v>
      </c>
      <c r="K1539" s="7">
        <v>0.52384946447099145</v>
      </c>
    </row>
    <row r="1540" spans="3:11">
      <c r="C1540">
        <v>7.0494802637153153</v>
      </c>
      <c r="D1540">
        <v>0.51090886364125832</v>
      </c>
      <c r="J1540" s="7">
        <v>8.4006371534678834</v>
      </c>
      <c r="K1540" s="7">
        <v>0.52838993835849268</v>
      </c>
    </row>
    <row r="1541" spans="3:11">
      <c r="C1541">
        <v>7.0911871193620364</v>
      </c>
      <c r="D1541">
        <v>0.51433474858757078</v>
      </c>
      <c r="J1541" s="7">
        <v>8.4173399239678641</v>
      </c>
      <c r="K1541" s="7">
        <v>0.53019050761068243</v>
      </c>
    </row>
    <row r="1542" spans="3:11">
      <c r="C1542">
        <v>7.1063265042556392</v>
      </c>
      <c r="D1542">
        <v>0.50637773721691159</v>
      </c>
      <c r="J1542" s="7">
        <v>8.4255931954240939</v>
      </c>
      <c r="K1542" s="7">
        <v>0.55334372669638499</v>
      </c>
    </row>
    <row r="1543" spans="3:11">
      <c r="C1543">
        <v>7.1545813099996867</v>
      </c>
      <c r="D1543">
        <v>0.50503095751302063</v>
      </c>
      <c r="J1543" s="7">
        <v>8.4356037222455136</v>
      </c>
      <c r="K1543" s="7">
        <v>0.5459137870837707</v>
      </c>
    </row>
    <row r="1544" spans="3:11">
      <c r="C1544">
        <v>7.1903526013591881</v>
      </c>
      <c r="D1544">
        <v>0.50301481378880475</v>
      </c>
      <c r="J1544" s="7">
        <v>8.4480340843918871</v>
      </c>
      <c r="K1544" s="7">
        <v>0.54139159213700649</v>
      </c>
    </row>
    <row r="1545" spans="3:11">
      <c r="C1545">
        <v>7.2278300258535078</v>
      </c>
      <c r="D1545">
        <v>0.48988046288654002</v>
      </c>
      <c r="J1545" s="7">
        <v>8.4392401083540367</v>
      </c>
      <c r="K1545" s="7">
        <v>0.53171099885257267</v>
      </c>
    </row>
    <row r="1546" spans="3:11">
      <c r="C1546">
        <v>7.2682711287739545</v>
      </c>
      <c r="D1546">
        <v>0.48590201780216136</v>
      </c>
      <c r="J1546" s="7">
        <v>8.4665109178638769</v>
      </c>
      <c r="K1546" s="7">
        <v>0.5309427701291296</v>
      </c>
    </row>
    <row r="1547" spans="3:11">
      <c r="C1547">
        <v>7.3114975503634012</v>
      </c>
      <c r="D1547">
        <v>0.48223204832644995</v>
      </c>
      <c r="J1547" s="7">
        <v>8.4891697085102162</v>
      </c>
      <c r="K1547" s="7">
        <v>0.5505272224925164</v>
      </c>
    </row>
    <row r="1548" spans="3:11">
      <c r="C1548">
        <v>7.3574246881511103</v>
      </c>
      <c r="D1548">
        <v>0.47626740461684625</v>
      </c>
      <c r="J1548" s="7">
        <v>8.5861692769695175</v>
      </c>
      <c r="K1548" s="7">
        <v>0.52634707918539969</v>
      </c>
    </row>
    <row r="1549" spans="3:11">
      <c r="C1549">
        <v>7.409319662296368</v>
      </c>
      <c r="D1549">
        <v>0.46933440151262878</v>
      </c>
      <c r="J1549" s="7">
        <v>8.5921469852164094</v>
      </c>
      <c r="K1549" s="7">
        <v>0.54348596200563504</v>
      </c>
    </row>
    <row r="1550" spans="3:11">
      <c r="C1550">
        <v>7.4735578007934285</v>
      </c>
      <c r="D1550">
        <v>0.46644486865675144</v>
      </c>
      <c r="J1550" s="7">
        <v>8.6411518588393896</v>
      </c>
      <c r="K1550" s="7">
        <v>0.55838538181391761</v>
      </c>
    </row>
    <row r="1551" spans="3:11">
      <c r="C1551">
        <v>7.5290363016618249</v>
      </c>
      <c r="D1551">
        <v>0.45995473467201681</v>
      </c>
      <c r="J1551" s="7">
        <v>8.6739592814900028</v>
      </c>
      <c r="K1551" s="7">
        <v>0.58704180753832802</v>
      </c>
    </row>
    <row r="1552" spans="3:11">
      <c r="C1552">
        <v>7.580760338306475</v>
      </c>
      <c r="D1552">
        <v>0.45720313510765825</v>
      </c>
      <c r="J1552" s="7">
        <v>8.6964582340441261</v>
      </c>
      <c r="K1552" s="7">
        <v>0.5953545075129173</v>
      </c>
    </row>
    <row r="1553" spans="3:11">
      <c r="C1553">
        <v>7.6246592977155352</v>
      </c>
      <c r="D1553">
        <v>0.45333672577586426</v>
      </c>
      <c r="J1553" s="7">
        <v>8.6691877788543596</v>
      </c>
      <c r="K1553" s="7">
        <v>0.58410377619715637</v>
      </c>
    </row>
    <row r="1554" spans="3:11">
      <c r="C1554">
        <v>7.6681649321049887</v>
      </c>
      <c r="D1554">
        <v>0.45693034049607412</v>
      </c>
      <c r="J1554" s="7">
        <v>8.6929945660418184</v>
      </c>
      <c r="K1554" s="7">
        <v>0.58337974890219235</v>
      </c>
    </row>
    <row r="1555" spans="3:11">
      <c r="C1555">
        <v>8.7172176334257934</v>
      </c>
      <c r="D1555">
        <v>0.26435637927430344</v>
      </c>
      <c r="J1555" s="7">
        <v>6.6953569332412819</v>
      </c>
      <c r="K1555" s="7">
        <v>0.42967951214237182</v>
      </c>
    </row>
    <row r="1556" spans="3:11">
      <c r="C1556">
        <v>8.7640143520138576</v>
      </c>
      <c r="D1556">
        <v>0.26397803649579626</v>
      </c>
      <c r="J1556" s="7">
        <v>6.7223267127583775</v>
      </c>
      <c r="K1556" s="7">
        <v>0.43545513514633599</v>
      </c>
    </row>
    <row r="1557" spans="3:11">
      <c r="C1557">
        <v>8.8601866133013427</v>
      </c>
      <c r="D1557">
        <v>0.25889506126636869</v>
      </c>
      <c r="J1557" s="7">
        <v>6.7467303849114266</v>
      </c>
      <c r="K1557" s="7">
        <v>0.4386349059590281</v>
      </c>
    </row>
    <row r="1558" spans="3:11">
      <c r="C1558">
        <v>8.9227943478446683</v>
      </c>
      <c r="D1558">
        <v>0.2576043722365734</v>
      </c>
      <c r="J1558" s="7">
        <v>6.7518596659182775</v>
      </c>
      <c r="K1558" s="7">
        <v>0.43621719752794696</v>
      </c>
    </row>
    <row r="1559" spans="3:11">
      <c r="C1559">
        <v>8.9770479520460409</v>
      </c>
      <c r="D1559">
        <v>0.25482868578010498</v>
      </c>
      <c r="J1559" s="7">
        <v>6.7709049952439848</v>
      </c>
      <c r="K1559" s="7">
        <v>0.42778684654032922</v>
      </c>
    </row>
    <row r="1560" spans="3:11">
      <c r="C1560">
        <v>9.0514615943379049</v>
      </c>
      <c r="D1560">
        <v>0.25406874138383689</v>
      </c>
      <c r="J1560" s="7">
        <v>6.8075159485174392</v>
      </c>
      <c r="K1560" s="7">
        <v>0.41171350729871903</v>
      </c>
    </row>
    <row r="1561" spans="3:11">
      <c r="C1561">
        <v>9.1343210014013163</v>
      </c>
      <c r="D1561">
        <v>0.25112268772334906</v>
      </c>
      <c r="J1561" s="7">
        <v>6.8314712331048275</v>
      </c>
      <c r="K1561" s="7">
        <v>0.41395951297246997</v>
      </c>
    </row>
    <row r="1562" spans="3:11">
      <c r="C1562">
        <v>9.2059796986602596</v>
      </c>
      <c r="D1562">
        <v>0.25062070237363387</v>
      </c>
      <c r="J1562" s="7">
        <v>6.8103466921648863</v>
      </c>
      <c r="K1562" s="7">
        <v>0.40696670823900993</v>
      </c>
    </row>
    <row r="1563" spans="3:11">
      <c r="C1563">
        <v>9.2808966763252414</v>
      </c>
      <c r="D1563">
        <v>0.25036567709641672</v>
      </c>
      <c r="J1563" s="7">
        <v>6.8273758738758845</v>
      </c>
      <c r="K1563" s="7">
        <v>0.40034991232935557</v>
      </c>
    </row>
    <row r="1564" spans="3:11">
      <c r="C1564">
        <v>9.3695259927805683</v>
      </c>
      <c r="D1564">
        <v>0.25059280053883493</v>
      </c>
      <c r="J1564" s="7">
        <v>6.8521759796742359</v>
      </c>
      <c r="K1564" s="7">
        <v>0.38117873340310676</v>
      </c>
    </row>
    <row r="1565" spans="3:11">
      <c r="C1565">
        <v>9.4756127357393218</v>
      </c>
      <c r="D1565">
        <v>0.25476340153437776</v>
      </c>
      <c r="J1565" s="7">
        <v>6.8626819412793685</v>
      </c>
      <c r="K1565" s="7">
        <v>0.36969217225834866</v>
      </c>
    </row>
    <row r="1566" spans="3:11">
      <c r="C1566">
        <v>9.5964928252305519</v>
      </c>
      <c r="D1566">
        <v>0.25255945814594011</v>
      </c>
      <c r="J1566" s="7">
        <v>6.879645874517716</v>
      </c>
      <c r="K1566" s="7">
        <v>0.38604993908276197</v>
      </c>
    </row>
    <row r="1567" spans="3:11">
      <c r="C1567">
        <v>9.6967913451551961</v>
      </c>
      <c r="D1567">
        <v>0.25259912787922983</v>
      </c>
      <c r="J1567" s="7">
        <v>6.8937150885941323</v>
      </c>
      <c r="K1567" s="7">
        <v>0.39746281549415158</v>
      </c>
    </row>
    <row r="1568" spans="3:11">
      <c r="C1568">
        <v>9.6546071385891139</v>
      </c>
      <c r="D1568">
        <v>0.25859711474127661</v>
      </c>
      <c r="J1568" s="7">
        <v>6.927514333163117</v>
      </c>
      <c r="K1568" s="7">
        <v>0.40142196588428902</v>
      </c>
    </row>
    <row r="1569" spans="3:11">
      <c r="C1569">
        <v>9.4608277541945753</v>
      </c>
      <c r="D1569">
        <v>0.26327997112517776</v>
      </c>
      <c r="J1569" s="7">
        <v>6.9551531682850323</v>
      </c>
      <c r="K1569" s="7">
        <v>0.41015801499037907</v>
      </c>
    </row>
    <row r="1570" spans="3:11">
      <c r="C1570">
        <v>9.5267403642641959</v>
      </c>
      <c r="D1570">
        <v>0.26706549417278014</v>
      </c>
      <c r="J1570" s="7">
        <v>6.9716420935172909</v>
      </c>
      <c r="K1570" s="7">
        <v>0.40362894945780192</v>
      </c>
    </row>
    <row r="1571" spans="3:11">
      <c r="C1571">
        <v>9.0617098987068267</v>
      </c>
      <c r="D1571">
        <v>0.2295087813679085</v>
      </c>
      <c r="J1571" s="7">
        <v>9.9354507006005974</v>
      </c>
      <c r="K1571" s="7">
        <v>0.75403621084200489</v>
      </c>
    </row>
    <row r="1572" spans="3:11">
      <c r="C1572">
        <v>9.090139896999947</v>
      </c>
      <c r="D1572">
        <v>0.22532058718545969</v>
      </c>
      <c r="J1572" s="7">
        <v>9.9532112630184386</v>
      </c>
      <c r="K1572" s="7">
        <v>0.76371972458556914</v>
      </c>
    </row>
    <row r="1573" spans="3:11">
      <c r="C1573">
        <v>9.0506848381728737</v>
      </c>
      <c r="D1573">
        <v>0.22277364199661828</v>
      </c>
      <c r="J1573" s="7">
        <v>9.9568885690596094</v>
      </c>
      <c r="K1573" s="7">
        <v>0.77424147261424525</v>
      </c>
    </row>
    <row r="1574" spans="3:11">
      <c r="C1574">
        <v>9.0729878001554276</v>
      </c>
      <c r="D1574">
        <v>0.22637933780652308</v>
      </c>
      <c r="J1574" s="7">
        <v>9.9531812300989841</v>
      </c>
      <c r="K1574" s="7">
        <v>0.77891289695928467</v>
      </c>
    </row>
    <row r="1575" spans="3:11">
      <c r="C1575">
        <v>9.0558984643699869</v>
      </c>
      <c r="D1575">
        <v>0.22817348987686373</v>
      </c>
      <c r="J1575" s="7">
        <v>9.9992809651372117</v>
      </c>
      <c r="K1575" s="7">
        <v>0.80555009862580917</v>
      </c>
    </row>
    <row r="1576" spans="3:11">
      <c r="C1576">
        <v>9.0552063221426966</v>
      </c>
      <c r="D1576">
        <v>0.24177073996191786</v>
      </c>
      <c r="J1576" s="7">
        <v>10.01666348607567</v>
      </c>
      <c r="K1576" s="7">
        <v>0.80447136152624765</v>
      </c>
    </row>
    <row r="1577" spans="3:11">
      <c r="C1577">
        <v>9.07801570783373</v>
      </c>
      <c r="D1577">
        <v>0.24024427237891496</v>
      </c>
      <c r="J1577" s="7">
        <v>10.04529063684515</v>
      </c>
      <c r="K1577" s="7">
        <v>0.81954478302917955</v>
      </c>
    </row>
    <row r="1578" spans="3:11">
      <c r="C1578">
        <v>9.0942205882222993</v>
      </c>
      <c r="D1578">
        <v>0.240732394546217</v>
      </c>
      <c r="J1578" s="7">
        <v>10.075588252026423</v>
      </c>
      <c r="K1578" s="7">
        <v>0.82182915603857654</v>
      </c>
    </row>
    <row r="1579" spans="3:11">
      <c r="C1579">
        <v>9.1090918502524065</v>
      </c>
      <c r="D1579">
        <v>0.257005591470084</v>
      </c>
      <c r="J1579" s="7">
        <v>10.09787881441985</v>
      </c>
      <c r="K1579" s="7">
        <v>0.828451754469403</v>
      </c>
    </row>
    <row r="1580" spans="3:11">
      <c r="C1580">
        <v>9.1656238869646902</v>
      </c>
      <c r="D1580">
        <v>0.25727088060259384</v>
      </c>
      <c r="J1580" s="7">
        <v>10.118963217553967</v>
      </c>
      <c r="K1580" s="7">
        <v>0.84325812964308677</v>
      </c>
    </row>
    <row r="1581" spans="3:11">
      <c r="C1581">
        <v>9.1608524985071806</v>
      </c>
      <c r="D1581">
        <v>0.24168478466793417</v>
      </c>
      <c r="J1581" s="7">
        <v>10.138751973277524</v>
      </c>
      <c r="K1581" s="7">
        <v>0.84105845392053413</v>
      </c>
    </row>
    <row r="1582" spans="3:11">
      <c r="C1582">
        <v>9.1566869478323856</v>
      </c>
      <c r="D1582">
        <v>0.23771526101184251</v>
      </c>
      <c r="J1582" s="7">
        <v>10.135100393694456</v>
      </c>
      <c r="K1582" s="7">
        <v>0.84119316102557884</v>
      </c>
    </row>
    <row r="1583" spans="3:11">
      <c r="C1583">
        <v>9.2213722667205218</v>
      </c>
      <c r="D1583">
        <v>0.2449202003508831</v>
      </c>
      <c r="J1583" s="7">
        <v>10.153683900294157</v>
      </c>
      <c r="K1583" s="7">
        <v>0.8381681162719169</v>
      </c>
    </row>
    <row r="1584" spans="3:11">
      <c r="C1584">
        <v>9.3025148351388331</v>
      </c>
      <c r="D1584">
        <v>0.26280959319267905</v>
      </c>
      <c r="J1584" s="7">
        <v>10.130130757935866</v>
      </c>
      <c r="K1584" s="7">
        <v>0.83416700141222333</v>
      </c>
    </row>
    <row r="1585" spans="3:11">
      <c r="C1585">
        <v>9.381613043775932</v>
      </c>
      <c r="D1585">
        <v>0.26470155620362218</v>
      </c>
      <c r="J1585" s="7">
        <v>10.114810380064263</v>
      </c>
      <c r="K1585" s="7">
        <v>0.83948044975386638</v>
      </c>
    </row>
    <row r="1586" spans="3:11">
      <c r="C1586">
        <v>9.4010934686551639</v>
      </c>
      <c r="D1586">
        <v>0.26930507713818241</v>
      </c>
      <c r="J1586" s="7">
        <v>10.131272852674707</v>
      </c>
      <c r="K1586" s="7">
        <v>0.84026177678845571</v>
      </c>
    </row>
    <row r="1587" spans="3:11">
      <c r="C1587">
        <v>6.9176761133190743</v>
      </c>
      <c r="D1587">
        <v>0.49177107472736997</v>
      </c>
      <c r="J1587" s="7">
        <v>6.412587617393938</v>
      </c>
      <c r="K1587" s="7">
        <v>0.38232557057391142</v>
      </c>
    </row>
    <row r="1588" spans="3:11">
      <c r="C1588">
        <v>6.9454349701687175</v>
      </c>
      <c r="D1588">
        <v>0.49977597308210703</v>
      </c>
      <c r="J1588" s="7">
        <v>6.4123844221939885</v>
      </c>
      <c r="K1588" s="7">
        <v>0.38690849247010412</v>
      </c>
    </row>
    <row r="1589" spans="3:11">
      <c r="C1589">
        <v>6.9601725824335485</v>
      </c>
      <c r="D1589">
        <v>0.49029752289547091</v>
      </c>
      <c r="J1589" s="7">
        <v>6.4053733723358111</v>
      </c>
      <c r="K1589" s="7">
        <v>0.36427927709432445</v>
      </c>
    </row>
    <row r="1590" spans="3:11">
      <c r="C1590">
        <v>6.9944171557753894</v>
      </c>
      <c r="D1590">
        <v>0.49404127907589773</v>
      </c>
      <c r="J1590" s="7">
        <v>6.4701986003022727</v>
      </c>
      <c r="K1590" s="7">
        <v>0.35450141712516686</v>
      </c>
    </row>
    <row r="1591" spans="3:11">
      <c r="C1591">
        <v>6.980156541215365</v>
      </c>
      <c r="D1591">
        <v>0.48564537897715793</v>
      </c>
      <c r="J1591" s="7">
        <v>6.4302909899484257</v>
      </c>
      <c r="K1591" s="7">
        <v>0.37652272716316593</v>
      </c>
    </row>
    <row r="1592" spans="3:11">
      <c r="C1592">
        <v>7.0192370798333403</v>
      </c>
      <c r="D1592">
        <v>0.48250636398270669</v>
      </c>
      <c r="J1592" s="7">
        <v>6.3821137435411499</v>
      </c>
      <c r="K1592" s="7">
        <v>0.39088512522508451</v>
      </c>
    </row>
    <row r="1593" spans="3:11">
      <c r="C1593">
        <v>7.0463249461869895</v>
      </c>
      <c r="D1593">
        <v>0.4824512354568124</v>
      </c>
      <c r="J1593" s="7">
        <v>6.4171086939331774</v>
      </c>
      <c r="K1593" s="7">
        <v>0.40547706940895883</v>
      </c>
    </row>
    <row r="1594" spans="3:11">
      <c r="C1594">
        <v>7.0451451278139112</v>
      </c>
      <c r="D1594">
        <v>0.48941069538634885</v>
      </c>
      <c r="J1594" s="7">
        <v>6.4131775229480059</v>
      </c>
      <c r="K1594" s="7">
        <v>0.40090989527264909</v>
      </c>
    </row>
    <row r="1595" spans="3:11">
      <c r="C1595">
        <v>7.0773047558298234</v>
      </c>
      <c r="D1595">
        <v>0.49031095488537718</v>
      </c>
      <c r="J1595" s="7">
        <v>6.4309678230588707</v>
      </c>
      <c r="K1595" s="7">
        <v>0.43582510980331307</v>
      </c>
    </row>
    <row r="1596" spans="3:11">
      <c r="C1596">
        <v>7.0899650132552594</v>
      </c>
      <c r="D1596">
        <v>0.48655484357157025</v>
      </c>
      <c r="J1596" s="7">
        <v>6.3971049605729373</v>
      </c>
      <c r="K1596" s="7">
        <v>0.43358786848941916</v>
      </c>
    </row>
    <row r="1597" spans="3:11">
      <c r="C1597">
        <v>7.0910641954778848</v>
      </c>
      <c r="D1597">
        <v>0.48420400612412678</v>
      </c>
      <c r="J1597" s="7">
        <v>6.4049106917606506</v>
      </c>
      <c r="K1597" s="7">
        <v>0.44207213325169603</v>
      </c>
    </row>
    <row r="1598" spans="3:11">
      <c r="C1598">
        <v>7.1448272380517635</v>
      </c>
      <c r="D1598">
        <v>0.48600253643847191</v>
      </c>
      <c r="J1598" s="7">
        <v>6.4236966433331393</v>
      </c>
      <c r="K1598" s="7">
        <v>0.42152464567334641</v>
      </c>
    </row>
    <row r="1599" spans="3:11">
      <c r="C1599">
        <v>7.1599165235700788</v>
      </c>
      <c r="D1599">
        <v>0.48869155906541878</v>
      </c>
      <c r="J1599" s="7">
        <v>6.4175328322873666</v>
      </c>
      <c r="K1599" s="7">
        <v>0.42236541635072455</v>
      </c>
    </row>
    <row r="1600" spans="3:11">
      <c r="C1600">
        <v>7.194888253149184</v>
      </c>
      <c r="D1600">
        <v>0.49058460448373004</v>
      </c>
      <c r="J1600" s="7">
        <v>6.469131315677755</v>
      </c>
      <c r="K1600" s="7">
        <v>0.42339601771863661</v>
      </c>
    </row>
    <row r="1601" spans="3:11">
      <c r="C1601">
        <v>7.1949162634346404</v>
      </c>
      <c r="D1601">
        <v>0.49783322907322347</v>
      </c>
      <c r="J1601" s="7">
        <v>7.1308988302963465</v>
      </c>
      <c r="K1601" s="7">
        <v>0.4209488059239691</v>
      </c>
    </row>
    <row r="1602" spans="3:11">
      <c r="C1602">
        <v>7.2145586875604391</v>
      </c>
      <c r="D1602">
        <v>0.50120697795505209</v>
      </c>
      <c r="J1602" s="7">
        <v>7.1555850790302964</v>
      </c>
      <c r="K1602" s="7">
        <v>0.414602375131569</v>
      </c>
    </row>
    <row r="1603" spans="3:11">
      <c r="C1603">
        <v>5.0160007021088804</v>
      </c>
      <c r="D1603">
        <v>0.54867545701814324</v>
      </c>
      <c r="J1603" s="7">
        <v>7.254819727985085</v>
      </c>
      <c r="K1603" s="7">
        <v>0.32796489084697322</v>
      </c>
    </row>
    <row r="1604" spans="3:11">
      <c r="C1604">
        <v>5.0761687213326763</v>
      </c>
      <c r="D1604">
        <v>0.5445617292136028</v>
      </c>
      <c r="J1604" s="7">
        <v>7.2722149912854288</v>
      </c>
      <c r="K1604" s="7">
        <v>0.32977670261923597</v>
      </c>
    </row>
    <row r="1605" spans="3:11">
      <c r="C1605">
        <v>5.7187590232412271</v>
      </c>
      <c r="D1605">
        <v>0.53423588754792439</v>
      </c>
      <c r="J1605" s="7">
        <v>7.2742987329399575</v>
      </c>
      <c r="K1605" s="7">
        <v>0.34862809773156533</v>
      </c>
    </row>
    <row r="1606" spans="3:11">
      <c r="C1606">
        <v>5.8879218303442844</v>
      </c>
      <c r="D1606">
        <v>0.53557370441883134</v>
      </c>
      <c r="J1606" s="7">
        <v>7.2684637631227123</v>
      </c>
      <c r="K1606" s="7">
        <v>0.38807435589572808</v>
      </c>
    </row>
    <row r="1607" spans="3:11">
      <c r="C1607">
        <v>6.0120150403726926</v>
      </c>
      <c r="D1607">
        <v>0.52779089252868849</v>
      </c>
      <c r="J1607" s="7">
        <v>7.2550062245991933</v>
      </c>
      <c r="K1607" s="7">
        <v>0.39861162675049061</v>
      </c>
    </row>
    <row r="1608" spans="3:11">
      <c r="C1608">
        <v>6.1762926746512088</v>
      </c>
      <c r="D1608">
        <v>0.53358701407356601</v>
      </c>
      <c r="J1608" s="7">
        <v>7.2832238744555102</v>
      </c>
      <c r="K1608" s="7">
        <v>0.39654206298586797</v>
      </c>
    </row>
    <row r="1609" spans="3:11">
      <c r="C1609">
        <v>6.1588379554994921</v>
      </c>
      <c r="D1609">
        <v>0.52275520201191095</v>
      </c>
      <c r="J1609" s="7">
        <v>7.2894158602738379</v>
      </c>
      <c r="K1609" s="7">
        <v>0.37587783943944897</v>
      </c>
    </row>
    <row r="1610" spans="3:11">
      <c r="C1610">
        <v>6.1621294010766627</v>
      </c>
      <c r="D1610">
        <v>0.52393126326292605</v>
      </c>
      <c r="J1610" s="7">
        <v>7.2805142142346204</v>
      </c>
      <c r="K1610" s="7">
        <v>0.38136346668247045</v>
      </c>
    </row>
    <row r="1611" spans="3:11">
      <c r="C1611">
        <v>5.7605581549649463</v>
      </c>
      <c r="D1611">
        <v>0.52726986094934769</v>
      </c>
      <c r="J1611" s="7">
        <v>7.3543569573836747</v>
      </c>
      <c r="K1611" s="7">
        <v>0.37616543504954059</v>
      </c>
    </row>
    <row r="1612" spans="3:11">
      <c r="C1612">
        <v>5.7589421245386356</v>
      </c>
      <c r="D1612">
        <v>0.53163240313596227</v>
      </c>
      <c r="J1612" s="7">
        <v>7.4310181761203005</v>
      </c>
      <c r="K1612" s="7">
        <v>0.37321631071772671</v>
      </c>
    </row>
    <row r="1613" spans="3:11">
      <c r="C1613">
        <v>5.7771682386832719</v>
      </c>
      <c r="D1613">
        <v>0.53281383914182501</v>
      </c>
      <c r="J1613" s="7">
        <v>7.4596532275767578</v>
      </c>
      <c r="K1613" s="7">
        <v>0.3631197974490456</v>
      </c>
    </row>
    <row r="1614" spans="3:11">
      <c r="C1614">
        <v>5.8120665451753304</v>
      </c>
      <c r="D1614">
        <v>0.5308922144002961</v>
      </c>
      <c r="J1614" s="7">
        <v>7.4959968999598914</v>
      </c>
      <c r="K1614" s="7">
        <v>0.37681292454111792</v>
      </c>
    </row>
    <row r="1615" spans="3:11">
      <c r="C1615">
        <v>5.8578713519960841</v>
      </c>
      <c r="D1615">
        <v>0.53270013710134845</v>
      </c>
      <c r="J1615" s="7">
        <v>7.5348780238997533</v>
      </c>
      <c r="K1615" s="7">
        <v>0.41702371950826272</v>
      </c>
    </row>
    <row r="1616" spans="3:11">
      <c r="C1616">
        <v>5.8816858634439813</v>
      </c>
      <c r="D1616">
        <v>0.52878521789257826</v>
      </c>
      <c r="J1616" s="7">
        <v>7.5697934928017778</v>
      </c>
      <c r="K1616" s="7">
        <v>0.42673889811448851</v>
      </c>
    </row>
    <row r="1617" spans="3:11">
      <c r="C1617">
        <v>5.8849466521837899</v>
      </c>
      <c r="D1617">
        <v>0.53123293652912962</v>
      </c>
      <c r="J1617" s="7">
        <v>7.6012916819057708</v>
      </c>
      <c r="K1617" s="7">
        <v>0.4191025116156753</v>
      </c>
    </row>
    <row r="1618" spans="3:11">
      <c r="C1618">
        <v>5.9057802902728973</v>
      </c>
      <c r="D1618">
        <v>0.53432307182432182</v>
      </c>
      <c r="J1618" s="7">
        <v>7.6281038216435944</v>
      </c>
      <c r="K1618" s="7">
        <v>0.42601022675525935</v>
      </c>
    </row>
    <row r="1619" spans="3:11">
      <c r="C1619">
        <v>9.2836210957903695</v>
      </c>
      <c r="D1619">
        <v>0.30503439446351016</v>
      </c>
      <c r="J1619" s="7">
        <v>10.532572558694275</v>
      </c>
      <c r="K1619" s="7">
        <v>0.67491643000607693</v>
      </c>
    </row>
    <row r="1620" spans="3:11">
      <c r="C1620">
        <v>9.3140803032750785</v>
      </c>
      <c r="D1620">
        <v>0.30096979838454835</v>
      </c>
      <c r="J1620" s="7">
        <v>10.577507392897548</v>
      </c>
      <c r="K1620" s="7">
        <v>0.68953222198488462</v>
      </c>
    </row>
    <row r="1621" spans="3:11">
      <c r="C1621">
        <v>9.3445395107597875</v>
      </c>
      <c r="D1621">
        <v>0.30871210530973925</v>
      </c>
      <c r="J1621" s="7">
        <v>10.624770404047904</v>
      </c>
      <c r="K1621" s="7">
        <v>0.7021374203964732</v>
      </c>
    </row>
    <row r="1622" spans="3:11">
      <c r="C1622">
        <v>9.3749987182444965</v>
      </c>
      <c r="D1622">
        <v>0.29981290215242651</v>
      </c>
      <c r="J1622" s="7">
        <v>10.64493000833526</v>
      </c>
      <c r="K1622" s="7">
        <v>0.72385660668169682</v>
      </c>
    </row>
    <row r="1623" spans="3:11">
      <c r="C1623">
        <v>9.4054579257292055</v>
      </c>
      <c r="D1623">
        <v>0.30216281395753403</v>
      </c>
      <c r="J1623" s="7">
        <v>10.658687756716855</v>
      </c>
      <c r="K1623" s="7">
        <v>0.73721778734122612</v>
      </c>
    </row>
    <row r="1624" spans="3:11">
      <c r="C1624">
        <v>9.4214717662424849</v>
      </c>
      <c r="D1624">
        <v>0.3067699310617667</v>
      </c>
      <c r="J1624" s="7">
        <v>10.683777963642042</v>
      </c>
      <c r="K1624" s="7">
        <v>0.75348322636008325</v>
      </c>
    </row>
    <row r="1625" spans="3:11">
      <c r="C1625">
        <v>9.3571252167543904</v>
      </c>
      <c r="D1625">
        <v>0.30900719474849464</v>
      </c>
      <c r="J1625" s="7">
        <v>10.698597365203165</v>
      </c>
      <c r="K1625" s="7">
        <v>0.7464077613682345</v>
      </c>
    </row>
    <row r="1626" spans="3:11">
      <c r="C1626">
        <v>9.3235710996001249</v>
      </c>
      <c r="D1626">
        <v>0.31134200994381339</v>
      </c>
      <c r="J1626" s="7">
        <v>10.707982520594797</v>
      </c>
      <c r="K1626" s="7">
        <v>0.75127030143275808</v>
      </c>
    </row>
    <row r="1627" spans="3:11">
      <c r="C1627">
        <v>9.4252733276890783</v>
      </c>
      <c r="D1627">
        <v>0.29640181765482909</v>
      </c>
      <c r="J1627" s="7">
        <v>10.712156909111238</v>
      </c>
      <c r="K1627" s="7">
        <v>0.75116376134042062</v>
      </c>
    </row>
    <row r="1628" spans="3:11">
      <c r="C1628">
        <v>9.4478071960352228</v>
      </c>
      <c r="D1628">
        <v>0.31452630331415726</v>
      </c>
      <c r="J1628" s="7">
        <v>10.744161792396584</v>
      </c>
      <c r="K1628" s="7">
        <v>0.74988284320471665</v>
      </c>
    </row>
    <row r="1629" spans="3:11">
      <c r="C1629">
        <v>9.5217164850430898</v>
      </c>
      <c r="D1629">
        <v>0.31129676978706228</v>
      </c>
      <c r="J1629" s="7">
        <v>10.764381406420268</v>
      </c>
      <c r="K1629" s="7">
        <v>0.74654455374122586</v>
      </c>
    </row>
    <row r="1630" spans="3:11">
      <c r="C1630">
        <v>9.5586193214412667</v>
      </c>
      <c r="D1630">
        <v>0.30499779622217049</v>
      </c>
      <c r="J1630" s="7">
        <v>10.778882031239384</v>
      </c>
      <c r="K1630" s="7">
        <v>0.76827324374050465</v>
      </c>
    </row>
    <row r="1631" spans="3:11">
      <c r="C1631">
        <v>9.5965889087492666</v>
      </c>
      <c r="D1631">
        <v>0.30569652561024135</v>
      </c>
      <c r="J1631" s="7">
        <v>10.795478807721434</v>
      </c>
      <c r="K1631" s="7">
        <v>0.76253701521619255</v>
      </c>
    </row>
    <row r="1632" spans="3:11">
      <c r="C1632">
        <v>9.6137954016422711</v>
      </c>
      <c r="D1632">
        <v>0.30822786868664775</v>
      </c>
      <c r="J1632" s="7">
        <v>10.801003425854498</v>
      </c>
      <c r="K1632" s="7">
        <v>0.76896665645053475</v>
      </c>
    </row>
    <row r="1633" spans="3:11">
      <c r="C1633">
        <v>9.6147970612097531</v>
      </c>
      <c r="D1633">
        <v>0.31127670089478915</v>
      </c>
      <c r="J1633" s="7">
        <v>10.772182572802931</v>
      </c>
      <c r="K1633" s="7">
        <v>0.77784354333799033</v>
      </c>
    </row>
    <row r="1634" spans="3:11">
      <c r="C1634">
        <v>9.6384065701056407</v>
      </c>
      <c r="D1634">
        <v>0.31508650731087079</v>
      </c>
      <c r="J1634" s="7">
        <v>10.789117300136175</v>
      </c>
      <c r="K1634" s="7">
        <v>0.77762417867160416</v>
      </c>
    </row>
    <row r="1635" spans="3:11">
      <c r="C1635">
        <v>8.9063333567806993</v>
      </c>
      <c r="D1635">
        <v>0.25825738265790504</v>
      </c>
      <c r="J1635" s="7">
        <v>9.727525940743929</v>
      </c>
      <c r="K1635" s="7">
        <v>0.51741517144805083</v>
      </c>
    </row>
    <row r="1636" spans="3:11">
      <c r="C1636">
        <v>8.9643234137046264</v>
      </c>
      <c r="D1636">
        <v>0.25849680374310552</v>
      </c>
      <c r="J1636" s="7">
        <v>9.7331677222809549</v>
      </c>
      <c r="K1636" s="7">
        <v>0.494002011723851</v>
      </c>
    </row>
    <row r="1637" spans="3:11">
      <c r="C1637">
        <v>9.0433159201709223</v>
      </c>
      <c r="D1637">
        <v>0.25614809473411276</v>
      </c>
      <c r="J1637" s="7">
        <v>9.7702347034288231</v>
      </c>
      <c r="K1637" s="7">
        <v>0.50791071366290019</v>
      </c>
    </row>
    <row r="1638" spans="3:11">
      <c r="C1638">
        <v>9.1238418990089336</v>
      </c>
      <c r="D1638">
        <v>0.255103481327138</v>
      </c>
      <c r="J1638" s="7">
        <v>9.7769604571655595</v>
      </c>
      <c r="K1638" s="7">
        <v>0.52868133605283996</v>
      </c>
    </row>
    <row r="1639" spans="3:11">
      <c r="C1639">
        <v>9.119825504453857</v>
      </c>
      <c r="D1639">
        <v>0.25529812916287492</v>
      </c>
      <c r="J1639" s="7">
        <v>9.7576324077742953</v>
      </c>
      <c r="K1639" s="7">
        <v>0.53275444736893829</v>
      </c>
    </row>
    <row r="1640" spans="3:11">
      <c r="C1640">
        <v>9.1607687038141048</v>
      </c>
      <c r="D1640">
        <v>0.25724190987726819</v>
      </c>
      <c r="J1640" s="7">
        <v>9.7927448810334354</v>
      </c>
      <c r="K1640" s="7">
        <v>0.54499520534101165</v>
      </c>
    </row>
    <row r="1641" spans="3:11">
      <c r="C1641">
        <v>9.2311778450408255</v>
      </c>
      <c r="D1641">
        <v>0.25066163548708537</v>
      </c>
      <c r="J1641" s="7">
        <v>9.8479038385580857</v>
      </c>
      <c r="K1641" s="7">
        <v>0.56977809521860634</v>
      </c>
    </row>
    <row r="1642" spans="3:11">
      <c r="C1642">
        <v>9.3010711947466245</v>
      </c>
      <c r="D1642">
        <v>0.2521671567344132</v>
      </c>
      <c r="J1642" s="7">
        <v>9.856727242912882</v>
      </c>
      <c r="K1642" s="7">
        <v>0.55656207100713306</v>
      </c>
    </row>
    <row r="1643" spans="3:11">
      <c r="C1643">
        <v>9.4029124430746656</v>
      </c>
      <c r="D1643">
        <v>0.24887315223941062</v>
      </c>
      <c r="J1643" s="7">
        <v>9.8430886901324364</v>
      </c>
      <c r="K1643" s="7">
        <v>0.55128051779510945</v>
      </c>
    </row>
    <row r="1644" spans="3:11">
      <c r="C1644">
        <v>9.4792594228147209</v>
      </c>
      <c r="D1644">
        <v>0.245129540689106</v>
      </c>
      <c r="J1644" s="7">
        <v>9.8591704085499696</v>
      </c>
      <c r="K1644" s="7">
        <v>0.5827468841751019</v>
      </c>
    </row>
    <row r="1645" spans="3:11">
      <c r="C1645">
        <v>9.5606022029740263</v>
      </c>
      <c r="D1645">
        <v>0.25263864668500907</v>
      </c>
      <c r="J1645" s="7">
        <v>9.8798780533465571</v>
      </c>
      <c r="K1645" s="7">
        <v>0.58553701267075298</v>
      </c>
    </row>
    <row r="1646" spans="3:11">
      <c r="C1646">
        <v>9.6420646025162604</v>
      </c>
      <c r="D1646">
        <v>0.25564293115575254</v>
      </c>
      <c r="J1646" s="7">
        <v>9.9136666251247245</v>
      </c>
      <c r="K1646" s="7">
        <v>0.57830389306468133</v>
      </c>
    </row>
    <row r="1647" spans="3:11">
      <c r="C1647">
        <v>9.7413722830404428</v>
      </c>
      <c r="D1647">
        <v>0.25455202843378838</v>
      </c>
      <c r="J1647" s="7">
        <v>9.9586076917398003</v>
      </c>
      <c r="K1647" s="7">
        <v>0.60307212906482532</v>
      </c>
    </row>
    <row r="1648" spans="3:11">
      <c r="C1648">
        <v>9.773810904139161</v>
      </c>
      <c r="D1648">
        <v>0.2554918491152729</v>
      </c>
      <c r="J1648" s="7">
        <v>10.057622102230361</v>
      </c>
      <c r="K1648" s="7">
        <v>0.62774351194296041</v>
      </c>
    </row>
    <row r="1649" spans="3:11">
      <c r="C1649">
        <v>9.6165178753425486</v>
      </c>
      <c r="D1649">
        <v>0.26975841231983033</v>
      </c>
      <c r="J1649" s="7">
        <v>10.126631103850338</v>
      </c>
      <c r="K1649" s="7">
        <v>0.6277358612841818</v>
      </c>
    </row>
    <row r="1650" spans="3:11">
      <c r="C1650">
        <v>9.6763584101097155</v>
      </c>
      <c r="D1650">
        <v>0.27152243978985241</v>
      </c>
      <c r="J1650" s="7">
        <v>10.151148944239155</v>
      </c>
      <c r="K1650" s="7">
        <v>0.62673327736628426</v>
      </c>
    </row>
    <row r="1651" spans="3:11">
      <c r="C1651">
        <v>10.787619816059435</v>
      </c>
      <c r="D1651">
        <v>0.18506020377516594</v>
      </c>
      <c r="J1651" s="7">
        <v>7.7194173833502369</v>
      </c>
      <c r="K1651" s="7">
        <v>0.43668106101129617</v>
      </c>
    </row>
    <row r="1652" spans="3:11">
      <c r="C1652">
        <v>10.789072744623667</v>
      </c>
      <c r="D1652">
        <v>0.18412022184091528</v>
      </c>
      <c r="J1652" s="7">
        <v>7.7669835097964928</v>
      </c>
      <c r="K1652" s="7">
        <v>0.44291157642476275</v>
      </c>
    </row>
    <row r="1653" spans="3:11">
      <c r="C1653">
        <v>10.834230880732001</v>
      </c>
      <c r="D1653">
        <v>0.18371885779284347</v>
      </c>
      <c r="J1653" s="7">
        <v>7.7000607966857233</v>
      </c>
      <c r="K1653" s="7">
        <v>0.43369409769027212</v>
      </c>
    </row>
    <row r="1654" spans="3:11">
      <c r="C1654">
        <v>10.884671505481643</v>
      </c>
      <c r="D1654">
        <v>0.182671152281357</v>
      </c>
      <c r="J1654" s="7">
        <v>7.6345451681163077</v>
      </c>
      <c r="K1654" s="7">
        <v>0.42670467002327256</v>
      </c>
    </row>
    <row r="1655" spans="3:11">
      <c r="C1655">
        <v>10.951988333962113</v>
      </c>
      <c r="D1655">
        <v>0.18152588579426085</v>
      </c>
      <c r="J1655" s="7">
        <v>7.6260400804884734</v>
      </c>
      <c r="K1655" s="7">
        <v>0.42675124674177733</v>
      </c>
    </row>
    <row r="1656" spans="3:11">
      <c r="C1656">
        <v>11.019602438639254</v>
      </c>
      <c r="D1656">
        <v>0.16008996890066057</v>
      </c>
      <c r="J1656" s="7">
        <v>7.5742310753217543</v>
      </c>
      <c r="K1656" s="7">
        <v>0.41880060572576966</v>
      </c>
    </row>
    <row r="1657" spans="3:11">
      <c r="C1657">
        <v>11.032558318338783</v>
      </c>
      <c r="D1657">
        <v>0.16478109001066468</v>
      </c>
      <c r="J1657" s="7">
        <v>7.5468705848253093</v>
      </c>
      <c r="K1657" s="7">
        <v>0.42197395473200905</v>
      </c>
    </row>
    <row r="1658" spans="3:11">
      <c r="C1658">
        <v>11.062313313022662</v>
      </c>
      <c r="D1658">
        <v>0.15553318673042493</v>
      </c>
      <c r="J1658" s="7">
        <v>7.5195127964771054</v>
      </c>
      <c r="K1658" s="7">
        <v>0.41904164039927888</v>
      </c>
    </row>
    <row r="1659" spans="3:11">
      <c r="C1659">
        <v>11.065519564013528</v>
      </c>
      <c r="D1659">
        <v>0.16515219161523351</v>
      </c>
      <c r="J1659" s="7">
        <v>7.5155189197154781</v>
      </c>
      <c r="K1659" s="7">
        <v>0.41337228737481369</v>
      </c>
    </row>
    <row r="1660" spans="3:11">
      <c r="C1660">
        <v>11.094352760149551</v>
      </c>
      <c r="D1660">
        <v>0.16345285171466084</v>
      </c>
      <c r="J1660" s="7">
        <v>7.5172897372142602</v>
      </c>
      <c r="K1660" s="7">
        <v>0.41448757788204527</v>
      </c>
    </row>
    <row r="1661" spans="3:11">
      <c r="C1661">
        <v>11.131945913825193</v>
      </c>
      <c r="D1661">
        <v>0.16084537118002223</v>
      </c>
      <c r="J1661" s="7">
        <v>7.5278491664860843</v>
      </c>
      <c r="K1661" s="7">
        <v>0.41321546325681952</v>
      </c>
    </row>
    <row r="1662" spans="3:11">
      <c r="C1662">
        <v>11.170213011488732</v>
      </c>
      <c r="D1662">
        <v>0.15990057343612843</v>
      </c>
      <c r="J1662" s="7">
        <v>7.5289154794935813</v>
      </c>
      <c r="K1662" s="7">
        <v>0.42693771765819433</v>
      </c>
    </row>
    <row r="1663" spans="3:11">
      <c r="C1663">
        <v>11.217501874714847</v>
      </c>
      <c r="D1663">
        <v>0.17645415315605742</v>
      </c>
      <c r="J1663" s="7">
        <v>7.574341187944551</v>
      </c>
      <c r="K1663" s="7">
        <v>0.43264349851541972</v>
      </c>
    </row>
    <row r="1664" spans="3:11">
      <c r="C1664">
        <v>11.199948883901186</v>
      </c>
      <c r="D1664">
        <v>0.1785712111613266</v>
      </c>
      <c r="J1664" s="7">
        <v>7.6154594822506549</v>
      </c>
      <c r="K1664" s="7">
        <v>0.43646365552979638</v>
      </c>
    </row>
    <row r="1665" spans="3:11">
      <c r="C1665">
        <v>11.139735706997328</v>
      </c>
      <c r="D1665">
        <v>0.20266414454091389</v>
      </c>
      <c r="J1665" s="7">
        <v>7.6361321230214889</v>
      </c>
      <c r="K1665" s="7">
        <v>0.43825372773646831</v>
      </c>
    </row>
    <row r="1666" spans="3:11">
      <c r="C1666">
        <v>11.169535824698061</v>
      </c>
      <c r="D1666">
        <v>0.20737660370343791</v>
      </c>
      <c r="J1666" s="7">
        <v>7.6249624960503386</v>
      </c>
      <c r="K1666" s="7">
        <v>0.43077679553075221</v>
      </c>
    </row>
    <row r="1667" spans="3:11">
      <c r="C1667">
        <v>6.7760959150874234</v>
      </c>
      <c r="D1667">
        <v>0.50022697830704543</v>
      </c>
      <c r="J1667" s="7">
        <v>8.5745447715528034</v>
      </c>
      <c r="K1667" s="7">
        <v>0.46652288555488969</v>
      </c>
    </row>
    <row r="1668" spans="3:11">
      <c r="C1668">
        <v>6.7666102205914456</v>
      </c>
      <c r="D1668">
        <v>0.49771641662599797</v>
      </c>
      <c r="J1668" s="7">
        <v>8.5818644103372641</v>
      </c>
      <c r="K1668" s="7">
        <v>0.48267827630606008</v>
      </c>
    </row>
    <row r="1669" spans="3:11">
      <c r="C1669">
        <v>6.7721612248974781</v>
      </c>
      <c r="D1669">
        <v>0.49512797599747088</v>
      </c>
      <c r="J1669" s="7">
        <v>8.6311518833675596</v>
      </c>
      <c r="K1669" s="7">
        <v>0.49184319552497952</v>
      </c>
    </row>
    <row r="1670" spans="3:11">
      <c r="C1670">
        <v>6.7801864555515134</v>
      </c>
      <c r="D1670">
        <v>0.4948846024269824</v>
      </c>
      <c r="J1670" s="7">
        <v>8.6079643270340362</v>
      </c>
      <c r="K1670" s="7">
        <v>0.50366163885392257</v>
      </c>
    </row>
    <row r="1671" spans="3:11">
      <c r="C1671">
        <v>6.7955122521476783</v>
      </c>
      <c r="D1671">
        <v>0.49675041348213411</v>
      </c>
      <c r="J1671" s="7">
        <v>8.6010749078704869</v>
      </c>
      <c r="K1671" s="7">
        <v>0.520213908496305</v>
      </c>
    </row>
    <row r="1672" spans="3:11">
      <c r="C1672">
        <v>6.8122383865937364</v>
      </c>
      <c r="D1672">
        <v>0.49758102356219441</v>
      </c>
      <c r="J1672" s="7">
        <v>8.6148109407393374</v>
      </c>
      <c r="K1672" s="7">
        <v>0.52621852952768389</v>
      </c>
    </row>
    <row r="1673" spans="3:11">
      <c r="C1673">
        <v>6.8413775644216379</v>
      </c>
      <c r="D1673">
        <v>0.49826450638637976</v>
      </c>
      <c r="J1673" s="7">
        <v>8.6022468061077841</v>
      </c>
      <c r="K1673" s="7">
        <v>0.54015290835018481</v>
      </c>
    </row>
    <row r="1674" spans="3:11">
      <c r="C1674">
        <v>6.6770159539324592</v>
      </c>
      <c r="D1674">
        <v>0.49392472996975095</v>
      </c>
      <c r="J1674" s="7">
        <v>8.6371031311661675</v>
      </c>
      <c r="K1674" s="7">
        <v>0.53706862037227243</v>
      </c>
    </row>
    <row r="1675" spans="3:11">
      <c r="C1675">
        <v>6.7419357014174617</v>
      </c>
      <c r="D1675">
        <v>0.49732781794849995</v>
      </c>
      <c r="J1675" s="7">
        <v>8.6630609264417853</v>
      </c>
      <c r="K1675" s="7">
        <v>0.53413541279217636</v>
      </c>
    </row>
    <row r="1676" spans="3:11">
      <c r="C1676">
        <v>6.7650764953140126</v>
      </c>
      <c r="D1676">
        <v>0.49334596613118314</v>
      </c>
      <c r="J1676" s="7">
        <v>8.6985670240218358</v>
      </c>
      <c r="K1676" s="7">
        <v>0.53425597857198026</v>
      </c>
    </row>
    <row r="1677" spans="3:11">
      <c r="C1677">
        <v>6.7822767286147574</v>
      </c>
      <c r="D1677">
        <v>0.49454168644868574</v>
      </c>
      <c r="J1677" s="7">
        <v>8.7520062029706267</v>
      </c>
      <c r="K1677" s="7">
        <v>0.52452790355727363</v>
      </c>
    </row>
    <row r="1678" spans="3:11">
      <c r="C1678">
        <v>6.8037785097213801</v>
      </c>
      <c r="D1678">
        <v>0.49019868052517662</v>
      </c>
      <c r="J1678" s="7">
        <v>8.8144191522252111</v>
      </c>
      <c r="K1678" s="7">
        <v>0.53458222486027629</v>
      </c>
    </row>
    <row r="1679" spans="3:11">
      <c r="C1679">
        <v>6.8371317802656915</v>
      </c>
      <c r="D1679">
        <v>0.48037905957987775</v>
      </c>
      <c r="J1679" s="7">
        <v>8.8876582272669999</v>
      </c>
      <c r="K1679" s="7">
        <v>0.55640714282525405</v>
      </c>
    </row>
    <row r="1680" spans="3:11">
      <c r="C1680">
        <v>6.8791243732793692</v>
      </c>
      <c r="D1680">
        <v>0.47769375032084221</v>
      </c>
      <c r="J1680" s="7">
        <v>8.9693484975445248</v>
      </c>
      <c r="K1680" s="7">
        <v>0.57594504772327404</v>
      </c>
    </row>
    <row r="1681" spans="3:11">
      <c r="C1681">
        <v>6.8152697855996029</v>
      </c>
      <c r="D1681">
        <v>0.48475648915325231</v>
      </c>
      <c r="J1681" s="7">
        <v>8.9664993579646506</v>
      </c>
      <c r="K1681" s="7">
        <v>0.58412855420817367</v>
      </c>
    </row>
    <row r="1682" spans="3:11">
      <c r="C1682">
        <v>6.8194171751309032</v>
      </c>
      <c r="D1682">
        <v>0.48727337565245188</v>
      </c>
      <c r="J1682" s="7">
        <v>8.9954129544583683</v>
      </c>
      <c r="K1682" s="7">
        <v>0.60099580342364012</v>
      </c>
    </row>
    <row r="1683" spans="3:11">
      <c r="C1683">
        <v>6.413086560414909</v>
      </c>
      <c r="D1683">
        <v>0.53352558971807396</v>
      </c>
      <c r="J1683" s="7">
        <v>9.1049190929668349</v>
      </c>
      <c r="K1683" s="7">
        <v>0.53535200729577759</v>
      </c>
    </row>
    <row r="1684" spans="3:11">
      <c r="C1684">
        <v>6.4594730578190251</v>
      </c>
      <c r="D1684">
        <v>0.52533550624327707</v>
      </c>
      <c r="J1684" s="7">
        <v>9.1646535813277836</v>
      </c>
      <c r="K1684" s="7">
        <v>0.55527944654316819</v>
      </c>
    </row>
    <row r="1685" spans="3:11">
      <c r="C1685">
        <v>6.4666273410221438</v>
      </c>
      <c r="D1685">
        <v>0.52321293951563475</v>
      </c>
      <c r="J1685" s="7">
        <v>9.2322913365789621</v>
      </c>
      <c r="K1685" s="7">
        <v>0.55965105994516895</v>
      </c>
    </row>
    <row r="1686" spans="3:11">
      <c r="C1686">
        <v>6.4712579872560916</v>
      </c>
      <c r="D1686">
        <v>0.53164976057935431</v>
      </c>
      <c r="J1686" s="7">
        <v>9.2804891011519111</v>
      </c>
      <c r="K1686" s="7">
        <v>0.5833715497132167</v>
      </c>
    </row>
    <row r="1687" spans="3:11">
      <c r="C1687">
        <v>6.4673426909219884</v>
      </c>
      <c r="D1687">
        <v>0.5193461918877893</v>
      </c>
      <c r="J1687" s="7">
        <v>9.3249486819430967</v>
      </c>
      <c r="K1687" s="7">
        <v>0.59579568345622769</v>
      </c>
    </row>
    <row r="1688" spans="3:11">
      <c r="C1688">
        <v>6.4508691268211935</v>
      </c>
      <c r="D1688">
        <v>0.50917309381888687</v>
      </c>
      <c r="J1688" s="7">
        <v>9.3718965743390505</v>
      </c>
      <c r="K1688" s="7">
        <v>0.60758503363214866</v>
      </c>
    </row>
    <row r="1689" spans="3:11">
      <c r="C1689">
        <v>6.3696893048034111</v>
      </c>
      <c r="D1689">
        <v>0.52319461642973197</v>
      </c>
      <c r="J1689" s="7">
        <v>9.3892405426555463</v>
      </c>
      <c r="K1689" s="7">
        <v>0.63316166117665695</v>
      </c>
    </row>
    <row r="1690" spans="3:11">
      <c r="C1690">
        <v>6.3575275551856745</v>
      </c>
      <c r="D1690">
        <v>0.52917321903874781</v>
      </c>
      <c r="J1690" s="7">
        <v>9.4040350291155779</v>
      </c>
      <c r="K1690" s="7">
        <v>0.66189753822913611</v>
      </c>
    </row>
    <row r="1691" spans="3:11">
      <c r="C1691">
        <v>6.3828566266660456</v>
      </c>
      <c r="D1691">
        <v>0.52779852984508813</v>
      </c>
      <c r="J1691" s="7">
        <v>9.4426515682320193</v>
      </c>
      <c r="K1691" s="7">
        <v>0.65462251216713108</v>
      </c>
    </row>
    <row r="1692" spans="3:11">
      <c r="C1692">
        <v>6.4084672000379177</v>
      </c>
      <c r="D1692">
        <v>0.5137969475750731</v>
      </c>
      <c r="J1692" s="7">
        <v>9.495304487095872</v>
      </c>
      <c r="K1692" s="7">
        <v>0.6453668088049741</v>
      </c>
    </row>
    <row r="1693" spans="3:11">
      <c r="C1693">
        <v>6.40613806147711</v>
      </c>
      <c r="D1693">
        <v>0.50838791904747849</v>
      </c>
      <c r="J1693" s="7">
        <v>9.5312755645044831</v>
      </c>
      <c r="K1693" s="7">
        <v>0.66492376230148531</v>
      </c>
    </row>
    <row r="1694" spans="3:11">
      <c r="C1694">
        <v>6.4522951815607055</v>
      </c>
      <c r="D1694">
        <v>0.49728827462526937</v>
      </c>
      <c r="J1694" s="7">
        <v>9.592322187371856</v>
      </c>
      <c r="K1694" s="7">
        <v>0.66715889948419227</v>
      </c>
    </row>
    <row r="1695" spans="3:11">
      <c r="C1695">
        <v>6.4807978700104067</v>
      </c>
      <c r="D1695">
        <v>0.49645867166876423</v>
      </c>
      <c r="J1695" s="7">
        <v>9.658514612104355</v>
      </c>
      <c r="K1695" s="7">
        <v>0.66847667868164951</v>
      </c>
    </row>
    <row r="1696" spans="3:11">
      <c r="C1696">
        <v>6.5355235935160065</v>
      </c>
      <c r="D1696">
        <v>0.50293399965278551</v>
      </c>
      <c r="J1696" s="7">
        <v>9.7072073026830399</v>
      </c>
      <c r="K1696" s="7">
        <v>0.69423398323484775</v>
      </c>
    </row>
    <row r="1697" spans="3:11">
      <c r="C1697">
        <v>6.5810578635381471</v>
      </c>
      <c r="D1697">
        <v>0.51075497811434667</v>
      </c>
      <c r="J1697" s="7">
        <v>9.7234653640113837</v>
      </c>
      <c r="K1697" s="7">
        <v>0.69987084015576395</v>
      </c>
    </row>
    <row r="1698" spans="3:11">
      <c r="C1698">
        <v>6.586252586335946</v>
      </c>
      <c r="D1698">
        <v>0.51442551344755871</v>
      </c>
      <c r="J1698" s="7">
        <v>9.7648287752056007</v>
      </c>
      <c r="K1698" s="7">
        <v>0.71115557250841899</v>
      </c>
    </row>
    <row r="1699" spans="3:11">
      <c r="C1699">
        <v>9.1253585932744787</v>
      </c>
      <c r="D1699">
        <v>0.28046601405209348</v>
      </c>
      <c r="J1699" s="7">
        <v>9.77020188914938</v>
      </c>
      <c r="K1699" s="7">
        <v>0.62243553486972658</v>
      </c>
    </row>
    <row r="1700" spans="3:11">
      <c r="C1700">
        <v>9.195202447874502</v>
      </c>
      <c r="D1700">
        <v>0.2871350611844356</v>
      </c>
      <c r="J1700" s="7">
        <v>9.8033566041977469</v>
      </c>
      <c r="K1700" s="7">
        <v>0.63894458088711203</v>
      </c>
    </row>
    <row r="1701" spans="3:11">
      <c r="C1701">
        <v>9.2404565781981312</v>
      </c>
      <c r="D1701">
        <v>0.28485500551558729</v>
      </c>
      <c r="J1701" s="7">
        <v>9.8428752889963071</v>
      </c>
      <c r="K1701" s="7">
        <v>0.64717223205128083</v>
      </c>
    </row>
    <row r="1702" spans="3:11">
      <c r="C1702">
        <v>9.1390877750474964</v>
      </c>
      <c r="D1702">
        <v>0.28194888926277567</v>
      </c>
      <c r="J1702" s="7">
        <v>9.8881814359259135</v>
      </c>
      <c r="K1702" s="7">
        <v>0.65767893070178174</v>
      </c>
    </row>
    <row r="1703" spans="3:11">
      <c r="C1703">
        <v>9.1747414699040064</v>
      </c>
      <c r="D1703">
        <v>0.28409270340100057</v>
      </c>
      <c r="J1703" s="7">
        <v>9.9237109363834808</v>
      </c>
      <c r="K1703" s="7">
        <v>0.66517940368921824</v>
      </c>
    </row>
    <row r="1704" spans="3:11">
      <c r="C1704">
        <v>9.2370463312274147</v>
      </c>
      <c r="D1704">
        <v>0.27985110174819566</v>
      </c>
      <c r="J1704" s="7">
        <v>9.9571429846234576</v>
      </c>
      <c r="K1704" s="7">
        <v>0.67965142215653906</v>
      </c>
    </row>
    <row r="1705" spans="3:11">
      <c r="C1705">
        <v>9.2210478787512766</v>
      </c>
      <c r="D1705">
        <v>0.27719335547366314</v>
      </c>
      <c r="J1705" s="7">
        <v>9.9700753925114309</v>
      </c>
      <c r="K1705" s="7">
        <v>0.69562712537193072</v>
      </c>
    </row>
    <row r="1706" spans="3:11">
      <c r="C1706">
        <v>9.2536222314394294</v>
      </c>
      <c r="D1706">
        <v>0.27899652786850065</v>
      </c>
      <c r="J1706" s="7">
        <v>9.9698571394116495</v>
      </c>
      <c r="K1706" s="7">
        <v>0.70514578849679099</v>
      </c>
    </row>
    <row r="1707" spans="3:11">
      <c r="C1707">
        <v>9.2909121902405847</v>
      </c>
      <c r="D1707">
        <v>0.26981304373864967</v>
      </c>
      <c r="J1707" s="7">
        <v>9.9535100585924905</v>
      </c>
      <c r="K1707" s="7">
        <v>0.71050578565221634</v>
      </c>
    </row>
    <row r="1708" spans="3:11">
      <c r="C1708">
        <v>9.3381375776811968</v>
      </c>
      <c r="D1708">
        <v>0.27855587197364623</v>
      </c>
      <c r="J1708" s="7">
        <v>9.9631533681632192</v>
      </c>
      <c r="K1708" s="7">
        <v>0.70621550257236076</v>
      </c>
    </row>
    <row r="1709" spans="3:11">
      <c r="C1709">
        <v>9.3719942625591894</v>
      </c>
      <c r="D1709">
        <v>0.26886398197931366</v>
      </c>
      <c r="J1709" s="7">
        <v>9.9661843317087158</v>
      </c>
      <c r="K1709" s="7">
        <v>0.69758002272009545</v>
      </c>
    </row>
    <row r="1710" spans="3:11">
      <c r="C1710">
        <v>9.4109978669640899</v>
      </c>
      <c r="D1710">
        <v>0.26843256859840608</v>
      </c>
      <c r="J1710" s="7">
        <v>9.9771745503418519</v>
      </c>
      <c r="K1710" s="7">
        <v>0.69169338142244019</v>
      </c>
    </row>
    <row r="1711" spans="3:11">
      <c r="C1711">
        <v>9.4562778189356429</v>
      </c>
      <c r="D1711">
        <v>0.26774582842262556</v>
      </c>
      <c r="J1711" s="7">
        <v>9.9984913703796821</v>
      </c>
      <c r="K1711" s="7">
        <v>0.69723677450700094</v>
      </c>
    </row>
    <row r="1712" spans="3:11">
      <c r="C1712">
        <v>9.4851608778888554</v>
      </c>
      <c r="D1712">
        <v>0.26818381425295018</v>
      </c>
      <c r="J1712" s="7">
        <v>9.9968183747626131</v>
      </c>
      <c r="K1712" s="7">
        <v>0.70451401411209291</v>
      </c>
    </row>
    <row r="1713" spans="3:11">
      <c r="C1713">
        <v>9.451226755502466</v>
      </c>
      <c r="D1713">
        <v>0.27211641988522306</v>
      </c>
      <c r="J1713" s="7">
        <v>9.9697351122268518</v>
      </c>
      <c r="K1713" s="7">
        <v>0.7109927934151189</v>
      </c>
    </row>
    <row r="1714" spans="3:11">
      <c r="C1714">
        <v>9.476367481355485</v>
      </c>
      <c r="D1714">
        <v>0.27655767368107115</v>
      </c>
      <c r="J1714" s="7">
        <v>9.9828296562618775</v>
      </c>
      <c r="K1714" s="7">
        <v>0.71218172349979725</v>
      </c>
    </row>
    <row r="1715" spans="3:11">
      <c r="C1715">
        <v>7.8499960951083914</v>
      </c>
      <c r="D1715">
        <v>0.4271469057670258</v>
      </c>
      <c r="J1715" s="7">
        <v>10.884377093971546</v>
      </c>
      <c r="K1715" s="7">
        <v>0.46238448179425368</v>
      </c>
    </row>
    <row r="1716" spans="3:11">
      <c r="C1716">
        <v>7.9148204342612756</v>
      </c>
      <c r="D1716">
        <v>0.42442572793524053</v>
      </c>
      <c r="J1716" s="7">
        <v>10.914836301456255</v>
      </c>
      <c r="K1716" s="7">
        <v>0.46985724299884984</v>
      </c>
    </row>
    <row r="1717" spans="3:11">
      <c r="C1717">
        <v>7.9936917748404586</v>
      </c>
      <c r="D1717">
        <v>0.41518814802901421</v>
      </c>
      <c r="J1717" s="7">
        <v>10.945295508940962</v>
      </c>
      <c r="K1717" s="7">
        <v>0.49957135296331395</v>
      </c>
    </row>
    <row r="1718" spans="3:11">
      <c r="C1718">
        <v>8.0686965091479017</v>
      </c>
      <c r="D1718">
        <v>0.41245730277110093</v>
      </c>
      <c r="J1718" s="7">
        <v>10.975754716425671</v>
      </c>
      <c r="K1718" s="7">
        <v>0.53009583764324142</v>
      </c>
    </row>
    <row r="1719" spans="3:11">
      <c r="C1719">
        <v>8.1213477754360088</v>
      </c>
      <c r="D1719">
        <v>0.40751294854501685</v>
      </c>
      <c r="J1719" s="7">
        <v>11.00621392391038</v>
      </c>
      <c r="K1719" s="7">
        <v>0.54356246786551532</v>
      </c>
    </row>
    <row r="1720" spans="3:11">
      <c r="C1720">
        <v>8.151752803259269</v>
      </c>
      <c r="D1720">
        <v>0.40068397935997968</v>
      </c>
      <c r="J1720" s="7">
        <v>11.036673131395089</v>
      </c>
      <c r="K1720" s="7">
        <v>0.54870967506446289</v>
      </c>
    </row>
    <row r="1721" spans="3:11">
      <c r="C1721">
        <v>8.1703987343434221</v>
      </c>
      <c r="D1721">
        <v>0.39564849803395657</v>
      </c>
      <c r="J1721" s="7">
        <v>11.019673760509795</v>
      </c>
      <c r="K1721" s="7">
        <v>0.54648293519426383</v>
      </c>
    </row>
    <row r="1722" spans="3:11">
      <c r="C1722">
        <v>8.2191070067016678</v>
      </c>
      <c r="D1722">
        <v>0.39414064952664324</v>
      </c>
      <c r="J1722" s="7">
        <v>11.03416686150255</v>
      </c>
      <c r="K1722" s="7">
        <v>0.55614084659550445</v>
      </c>
    </row>
    <row r="1723" spans="3:11">
      <c r="C1723">
        <v>8.2870531313947104</v>
      </c>
      <c r="D1723">
        <v>0.39148028999599305</v>
      </c>
      <c r="J1723" s="7">
        <v>11.002078061734466</v>
      </c>
      <c r="K1723" s="7">
        <v>0.58030797271433043</v>
      </c>
    </row>
    <row r="1724" spans="3:11">
      <c r="C1724">
        <v>8.3641712466341556</v>
      </c>
      <c r="D1724">
        <v>0.38955145223819843</v>
      </c>
      <c r="J1724" s="7">
        <v>11.105612684871952</v>
      </c>
      <c r="K1724" s="7">
        <v>0.59555039386724029</v>
      </c>
    </row>
    <row r="1725" spans="3:11">
      <c r="C1725">
        <v>8.3028049174903327</v>
      </c>
      <c r="D1725">
        <v>0.38722354188737884</v>
      </c>
      <c r="J1725" s="7">
        <v>11.073681935844723</v>
      </c>
      <c r="K1725" s="7">
        <v>0.6036314029297033</v>
      </c>
    </row>
    <row r="1726" spans="3:11">
      <c r="C1726">
        <v>8.4541772634998669</v>
      </c>
      <c r="D1726">
        <v>0.38295309794851734</v>
      </c>
      <c r="J1726" s="7">
        <v>11.121989708804026</v>
      </c>
      <c r="K1726" s="7">
        <v>0.59768035494671101</v>
      </c>
    </row>
    <row r="1727" spans="3:11">
      <c r="C1727">
        <v>8.51001571658845</v>
      </c>
      <c r="D1727">
        <v>0.37987726558116314</v>
      </c>
      <c r="J1727" s="7">
        <v>11.23076351697312</v>
      </c>
      <c r="K1727" s="7">
        <v>0.59753852916842021</v>
      </c>
    </row>
    <row r="1728" spans="3:11">
      <c r="C1728">
        <v>8.5564622602730953</v>
      </c>
      <c r="D1728">
        <v>0.37854191530135645</v>
      </c>
      <c r="J1728" s="7">
        <v>11.339085889697381</v>
      </c>
      <c r="K1728" s="7">
        <v>0.60577499618311181</v>
      </c>
    </row>
    <row r="1729" spans="3:11">
      <c r="C1729">
        <v>8.5116299486048828</v>
      </c>
      <c r="D1729">
        <v>0.38125762979384131</v>
      </c>
      <c r="J1729" s="7">
        <v>11.326326664771473</v>
      </c>
      <c r="K1729" s="7">
        <v>0.62981593871937758</v>
      </c>
    </row>
    <row r="1730" spans="3:11">
      <c r="C1730">
        <v>8.5585633869722795</v>
      </c>
      <c r="D1730">
        <v>0.3849011175681108</v>
      </c>
      <c r="J1730" s="7">
        <v>11.355325142795735</v>
      </c>
      <c r="K1730" s="7">
        <v>0.63557266480348773</v>
      </c>
    </row>
    <row r="1731" spans="3:11">
      <c r="C1731">
        <v>6.5474078770837751</v>
      </c>
      <c r="D1731">
        <v>0.54567127807701177</v>
      </c>
      <c r="J1731" s="7">
        <v>8.9544977677657958</v>
      </c>
      <c r="K1731" s="7">
        <v>0.46169300009146547</v>
      </c>
    </row>
    <row r="1732" spans="3:11">
      <c r="C1732">
        <v>6.5601722167746388</v>
      </c>
      <c r="D1732">
        <v>0.54461628493414471</v>
      </c>
      <c r="J1732" s="7">
        <v>8.9849569752505047</v>
      </c>
      <c r="K1732" s="7">
        <v>0.45907040290488776</v>
      </c>
    </row>
    <row r="1733" spans="3:11">
      <c r="C1733">
        <v>6.6069111392299096</v>
      </c>
      <c r="D1733">
        <v>0.54236426362198686</v>
      </c>
      <c r="J1733" s="7">
        <v>9.0154161827352137</v>
      </c>
      <c r="K1733" s="7">
        <v>0.48828143663741364</v>
      </c>
    </row>
    <row r="1734" spans="3:11">
      <c r="C1734">
        <v>6.64657814533797</v>
      </c>
      <c r="D1734">
        <v>0.54409099222932722</v>
      </c>
      <c r="J1734" s="7">
        <v>9.0458753902199227</v>
      </c>
      <c r="K1734" s="7">
        <v>0.49154528759270916</v>
      </c>
    </row>
    <row r="1735" spans="3:11">
      <c r="C1735">
        <v>6.69203242750112</v>
      </c>
      <c r="D1735">
        <v>0.54353006955062722</v>
      </c>
      <c r="J1735" s="7">
        <v>9.0763345977046299</v>
      </c>
      <c r="K1735" s="7">
        <v>0.48202875847953247</v>
      </c>
    </row>
    <row r="1736" spans="3:11">
      <c r="C1736">
        <v>6.7026408030378661</v>
      </c>
      <c r="D1736">
        <v>0.54123107681945881</v>
      </c>
      <c r="J1736" s="7">
        <v>9.1067938051893389</v>
      </c>
      <c r="K1736" s="7">
        <v>0.49968031666634172</v>
      </c>
    </row>
    <row r="1737" spans="3:11">
      <c r="C1737">
        <v>6.7947118183649007</v>
      </c>
      <c r="D1737">
        <v>0.54513742424062739</v>
      </c>
      <c r="J1737" s="7">
        <v>9.1372530126740479</v>
      </c>
      <c r="K1737" s="7">
        <v>0.50144139095048146</v>
      </c>
    </row>
    <row r="1738" spans="3:11">
      <c r="C1738">
        <v>6.8122179188913465</v>
      </c>
      <c r="D1738">
        <v>0.54361087046040546</v>
      </c>
      <c r="J1738" s="7">
        <v>9.1677122201587569</v>
      </c>
      <c r="K1738" s="7">
        <v>0.50936236402841506</v>
      </c>
    </row>
    <row r="1739" spans="3:11">
      <c r="C1739">
        <v>6.8601174790434758</v>
      </c>
      <c r="D1739">
        <v>0.53959338907117438</v>
      </c>
      <c r="J1739" s="7">
        <v>9.1981714276434641</v>
      </c>
      <c r="K1739" s="7">
        <v>0.53124535288094255</v>
      </c>
    </row>
    <row r="1740" spans="3:11">
      <c r="C1740">
        <v>6.8576362111276126</v>
      </c>
      <c r="D1740">
        <v>0.53365454024859704</v>
      </c>
      <c r="J1740" s="7">
        <v>9.2286306351281731</v>
      </c>
      <c r="K1740" s="7">
        <v>0.54268238159777538</v>
      </c>
    </row>
    <row r="1741" spans="3:11">
      <c r="C1741">
        <v>6.8926504753004343</v>
      </c>
      <c r="D1741">
        <v>0.53827072317496938</v>
      </c>
      <c r="J1741" s="7">
        <v>9.259089842612882</v>
      </c>
      <c r="K1741" s="7">
        <v>0.56546895836459665</v>
      </c>
    </row>
    <row r="1742" spans="3:11">
      <c r="C1742">
        <v>6.9204723170374649</v>
      </c>
      <c r="D1742">
        <v>0.53902394310897572</v>
      </c>
      <c r="J1742" s="7">
        <v>9.289549050097591</v>
      </c>
      <c r="K1742" s="7">
        <v>0.62219187515964225</v>
      </c>
    </row>
    <row r="1743" spans="3:11">
      <c r="C1743">
        <v>6.9388662758997208</v>
      </c>
      <c r="D1743">
        <v>0.53689189968102846</v>
      </c>
      <c r="J1743" s="7">
        <v>9.3200082575823</v>
      </c>
      <c r="K1743" s="7">
        <v>0.65695868577134564</v>
      </c>
    </row>
    <row r="1744" spans="3:11">
      <c r="C1744">
        <v>6.9630578927085951</v>
      </c>
      <c r="D1744">
        <v>0.53585637166731404</v>
      </c>
      <c r="J1744" s="7">
        <v>9.3504674650670072</v>
      </c>
      <c r="K1744" s="7">
        <v>0.67223193659642766</v>
      </c>
    </row>
    <row r="1745" spans="3:11">
      <c r="C1745">
        <v>6.9814782568092237</v>
      </c>
      <c r="D1745">
        <v>0.5388432739458352</v>
      </c>
      <c r="J1745" s="7">
        <v>9.3809266725517162</v>
      </c>
      <c r="K1745" s="7">
        <v>0.67800711417634563</v>
      </c>
    </row>
    <row r="1746" spans="3:11">
      <c r="C1746">
        <v>7.0131625355803315</v>
      </c>
      <c r="D1746">
        <v>0.54103762938895839</v>
      </c>
      <c r="J1746" s="7">
        <v>9.410828417721584</v>
      </c>
      <c r="K1746" s="7">
        <v>0.68239497144555128</v>
      </c>
    </row>
    <row r="1747" spans="3:11">
      <c r="C1747">
        <v>9.7271900233497028</v>
      </c>
      <c r="D1747">
        <v>0.21673847761749251</v>
      </c>
      <c r="J1747" s="7">
        <v>6.4059141953672434</v>
      </c>
      <c r="K1747" s="7">
        <v>0.29149769732047087</v>
      </c>
    </row>
    <row r="1748" spans="3:11">
      <c r="C1748">
        <v>9.7589903839398069</v>
      </c>
      <c r="D1748">
        <v>0.2162662408479803</v>
      </c>
      <c r="J1748" s="7">
        <v>6.4862917222066976</v>
      </c>
      <c r="K1748" s="7">
        <v>0.29618330814359095</v>
      </c>
    </row>
    <row r="1749" spans="3:11">
      <c r="C1749">
        <v>9.8023612387176886</v>
      </c>
      <c r="D1749">
        <v>0.21326622630069036</v>
      </c>
      <c r="J1749" s="7">
        <v>6.5328577593622894</v>
      </c>
      <c r="K1749" s="7">
        <v>0.29786536850848688</v>
      </c>
    </row>
    <row r="1750" spans="3:11">
      <c r="C1750">
        <v>9.8471385634892883</v>
      </c>
      <c r="D1750">
        <v>0.20953745972573368</v>
      </c>
      <c r="J1750" s="7">
        <v>6.5173096818375527</v>
      </c>
      <c r="K1750" s="7">
        <v>0.30006262551530827</v>
      </c>
    </row>
    <row r="1751" spans="3:11">
      <c r="C1751">
        <v>9.8854962324013549</v>
      </c>
      <c r="D1751">
        <v>0.21329693027329466</v>
      </c>
      <c r="J1751" s="7">
        <v>6.5001184997028485</v>
      </c>
      <c r="K1751" s="7">
        <v>0.30860918196449288</v>
      </c>
    </row>
    <row r="1752" spans="3:11">
      <c r="C1752">
        <v>9.9294664104262793</v>
      </c>
      <c r="D1752">
        <v>0.21448729512979867</v>
      </c>
      <c r="J1752" s="7">
        <v>6.511137711629523</v>
      </c>
      <c r="K1752" s="7">
        <v>0.32748754131420327</v>
      </c>
    </row>
    <row r="1753" spans="3:11">
      <c r="C1753">
        <v>9.905506658668493</v>
      </c>
      <c r="D1753">
        <v>0.21351960541474144</v>
      </c>
      <c r="J1753" s="7">
        <v>6.5494041553468456</v>
      </c>
      <c r="K1753" s="7">
        <v>0.3498104703379169</v>
      </c>
    </row>
    <row r="1754" spans="3:11">
      <c r="C1754">
        <v>9.9238921195646892</v>
      </c>
      <c r="D1754">
        <v>0.21446451732570046</v>
      </c>
      <c r="J1754" s="7">
        <v>6.6266214966565808</v>
      </c>
      <c r="K1754" s="7">
        <v>0.37018473811693997</v>
      </c>
    </row>
    <row r="1755" spans="3:11">
      <c r="C1755">
        <v>9.9141509898404383</v>
      </c>
      <c r="D1755">
        <v>0.24238046195934718</v>
      </c>
      <c r="J1755" s="7">
        <v>6.631341390717691</v>
      </c>
      <c r="K1755" s="7">
        <v>0.37278045895458001</v>
      </c>
    </row>
    <row r="1756" spans="3:11">
      <c r="C1756">
        <v>9.9163844239808228</v>
      </c>
      <c r="D1756">
        <v>0.23214375056407319</v>
      </c>
      <c r="J1756" s="7">
        <v>6.6873949093285541</v>
      </c>
      <c r="K1756" s="7">
        <v>0.40688306915755235</v>
      </c>
    </row>
    <row r="1757" spans="3:11">
      <c r="C1757">
        <v>9.9502780265683946</v>
      </c>
      <c r="D1757">
        <v>0.2346775349766724</v>
      </c>
      <c r="J1757" s="7">
        <v>6.7569567513411641</v>
      </c>
      <c r="K1757" s="7">
        <v>0.39911386207287808</v>
      </c>
    </row>
    <row r="1758" spans="3:11">
      <c r="C1758">
        <v>9.978808328073896</v>
      </c>
      <c r="D1758">
        <v>0.2288041267716111</v>
      </c>
      <c r="J1758" s="7">
        <v>6.8210289665547652</v>
      </c>
      <c r="K1758" s="7">
        <v>0.42901723410928067</v>
      </c>
    </row>
    <row r="1759" spans="3:11">
      <c r="C1759">
        <v>10.008628007007154</v>
      </c>
      <c r="D1759">
        <v>0.24071763049066627</v>
      </c>
      <c r="J1759" s="7">
        <v>6.8483648432132513</v>
      </c>
      <c r="K1759" s="7">
        <v>0.43073444260363564</v>
      </c>
    </row>
    <row r="1760" spans="3:11">
      <c r="C1760">
        <v>10.026976554530695</v>
      </c>
      <c r="D1760">
        <v>0.24499659113533401</v>
      </c>
      <c r="J1760" s="7">
        <v>6.9267624387449462</v>
      </c>
      <c r="K1760" s="7">
        <v>0.44603649946658835</v>
      </c>
    </row>
    <row r="1761" spans="3:11">
      <c r="C1761">
        <v>9.9982172555385311</v>
      </c>
      <c r="D1761">
        <v>0.2493897091208169</v>
      </c>
      <c r="J1761" s="7">
        <v>6.9388547789537443</v>
      </c>
      <c r="K1761" s="7">
        <v>0.45283642662126511</v>
      </c>
    </row>
    <row r="1762" spans="3:11">
      <c r="C1762">
        <v>10.016420194509639</v>
      </c>
      <c r="D1762">
        <v>0.25373249377245233</v>
      </c>
      <c r="J1762" s="7">
        <v>6.9760079321899378</v>
      </c>
      <c r="K1762" s="7">
        <v>0.47735837426000677</v>
      </c>
    </row>
    <row r="1763" spans="3:11">
      <c r="C1763">
        <v>7.6678739411274801</v>
      </c>
      <c r="D1763">
        <v>0.4728168742938102</v>
      </c>
      <c r="J1763" s="7">
        <v>8.9570962206844342</v>
      </c>
      <c r="K1763" s="7">
        <v>0.49278842988255106</v>
      </c>
    </row>
    <row r="1764" spans="3:11">
      <c r="C1764">
        <v>7.6983331486121882</v>
      </c>
      <c r="D1764">
        <v>0.47123865748897797</v>
      </c>
      <c r="J1764" s="7">
        <v>8.9987409115231305</v>
      </c>
      <c r="K1764" s="7">
        <v>0.49758442216552712</v>
      </c>
    </row>
    <row r="1765" spans="3:11">
      <c r="C1765">
        <v>7.7287923560968972</v>
      </c>
      <c r="D1765">
        <v>0.46908434198414589</v>
      </c>
      <c r="J1765" s="7">
        <v>8.9852174307437664</v>
      </c>
      <c r="K1765" s="7">
        <v>0.493915652297782</v>
      </c>
    </row>
    <row r="1766" spans="3:11">
      <c r="C1766">
        <v>7.7592515635816053</v>
      </c>
      <c r="D1766">
        <v>0.46824318767931378</v>
      </c>
      <c r="J1766" s="7">
        <v>9.0316538691936916</v>
      </c>
      <c r="K1766" s="7">
        <v>0.49028260433686327</v>
      </c>
    </row>
    <row r="1767" spans="3:11">
      <c r="C1767">
        <v>7.7897107710663143</v>
      </c>
      <c r="D1767">
        <v>0.46919387037031496</v>
      </c>
      <c r="J1767" s="7">
        <v>9.0435083982111486</v>
      </c>
      <c r="K1767" s="7">
        <v>0.51466401276258578</v>
      </c>
    </row>
    <row r="1768" spans="3:11">
      <c r="C1768">
        <v>7.8201699785510224</v>
      </c>
      <c r="D1768">
        <v>0.47106145103159536</v>
      </c>
      <c r="J1768" s="7">
        <v>9.028651898088965</v>
      </c>
      <c r="K1768" s="7">
        <v>0.53896773970069345</v>
      </c>
    </row>
    <row r="1769" spans="3:11">
      <c r="C1769">
        <v>7.8506291860357313</v>
      </c>
      <c r="D1769">
        <v>0.47263985652212942</v>
      </c>
      <c r="J1769" s="7">
        <v>8.9639825098821007</v>
      </c>
      <c r="K1769" s="7">
        <v>0.53301035940882602</v>
      </c>
    </row>
    <row r="1770" spans="3:11">
      <c r="C1770">
        <v>7.8810883935204394</v>
      </c>
      <c r="D1770">
        <v>0.4736571924876633</v>
      </c>
      <c r="J1770" s="7">
        <v>8.9867689362140428</v>
      </c>
      <c r="K1770" s="7">
        <v>0.53104140754544427</v>
      </c>
    </row>
    <row r="1771" spans="3:11">
      <c r="C1771">
        <v>7.9115476010051484</v>
      </c>
      <c r="D1771">
        <v>0.47820147884069725</v>
      </c>
      <c r="J1771" s="7">
        <v>8.997575206607177</v>
      </c>
      <c r="K1771" s="7">
        <v>0.58997257417032178</v>
      </c>
    </row>
    <row r="1772" spans="3:11">
      <c r="C1772">
        <v>7.9420068084898565</v>
      </c>
      <c r="D1772">
        <v>0.47834172049789792</v>
      </c>
      <c r="J1772" s="7">
        <v>9.0410926654104546</v>
      </c>
      <c r="K1772" s="7">
        <v>0.59125425446474844</v>
      </c>
    </row>
    <row r="1773" spans="3:11">
      <c r="C1773">
        <v>7.9724660159745655</v>
      </c>
      <c r="D1773">
        <v>0.48097753723426512</v>
      </c>
      <c r="J1773" s="7">
        <v>9.0691533964784341</v>
      </c>
      <c r="K1773" s="7">
        <v>0.62238086570987616</v>
      </c>
    </row>
    <row r="1774" spans="3:11">
      <c r="C1774">
        <v>8.0020248182161104</v>
      </c>
      <c r="D1774">
        <v>0.48841293966229915</v>
      </c>
      <c r="J1774" s="7">
        <v>9.1139793405245673</v>
      </c>
      <c r="K1774" s="7">
        <v>0.63462133102446261</v>
      </c>
    </row>
    <row r="1775" spans="3:11">
      <c r="C1775">
        <v>8.0315836204576545</v>
      </c>
      <c r="D1775">
        <v>0.48926330192227757</v>
      </c>
      <c r="J1775" s="7">
        <v>9.1263317396091956</v>
      </c>
      <c r="K1775" s="7">
        <v>0.63523452848588402</v>
      </c>
    </row>
    <row r="1776" spans="3:11">
      <c r="C1776">
        <v>8.0611424226991986</v>
      </c>
      <c r="D1776">
        <v>0.49166831494475605</v>
      </c>
      <c r="J1776" s="7">
        <v>9.1237206835451801</v>
      </c>
      <c r="K1776" s="7">
        <v>0.65309428549827986</v>
      </c>
    </row>
    <row r="1777" spans="3:11">
      <c r="C1777">
        <v>8.0907012249407426</v>
      </c>
      <c r="D1777">
        <v>0.48896005135001702</v>
      </c>
      <c r="J1777" s="7">
        <v>9.0735621334465382</v>
      </c>
      <c r="K1777" s="7">
        <v>0.66376950424775016</v>
      </c>
    </row>
    <row r="1778" spans="3:11">
      <c r="C1778">
        <v>8.1204000552457813</v>
      </c>
      <c r="D1778">
        <v>0.49179835112953851</v>
      </c>
      <c r="J1778" s="7">
        <v>9.0833762720139415</v>
      </c>
      <c r="K1778" s="7">
        <v>0.67193516960476118</v>
      </c>
    </row>
    <row r="1779" spans="3:11">
      <c r="C1779">
        <v>7.3728659033010757</v>
      </c>
      <c r="D1779">
        <v>0.51363842885169331</v>
      </c>
      <c r="J1779" s="7">
        <v>8.4576210852447016</v>
      </c>
      <c r="K1779" s="7">
        <v>0.49565062408235683</v>
      </c>
    </row>
    <row r="1780" spans="3:11">
      <c r="C1780">
        <v>7.4022550293970513</v>
      </c>
      <c r="D1780">
        <v>0.51050093814895359</v>
      </c>
      <c r="J1780" s="7">
        <v>8.4712945774236825</v>
      </c>
      <c r="K1780" s="7">
        <v>0.5010413278979613</v>
      </c>
    </row>
    <row r="1781" spans="3:11">
      <c r="C1781">
        <v>7.3336548807287203</v>
      </c>
      <c r="D1781">
        <v>0.51618062816853472</v>
      </c>
      <c r="J1781" s="7">
        <v>8.5965981452199323</v>
      </c>
      <c r="K1781" s="7">
        <v>0.50690703711384855</v>
      </c>
    </row>
    <row r="1782" spans="3:11">
      <c r="C1782">
        <v>7.333588226671111</v>
      </c>
      <c r="D1782">
        <v>0.52396481034966103</v>
      </c>
      <c r="J1782" s="7">
        <v>8.6477319669667896</v>
      </c>
      <c r="K1782" s="7">
        <v>0.51296627589739552</v>
      </c>
    </row>
    <row r="1783" spans="3:11">
      <c r="C1783">
        <v>7.3705223580256387</v>
      </c>
      <c r="D1783">
        <v>0.51386361614735243</v>
      </c>
      <c r="J1783" s="7">
        <v>8.6912006807464124</v>
      </c>
      <c r="K1783" s="7">
        <v>0.52852946319799421</v>
      </c>
    </row>
    <row r="1784" spans="3:11">
      <c r="C1784">
        <v>7.3610771137283075</v>
      </c>
      <c r="D1784">
        <v>0.50647062500337725</v>
      </c>
      <c r="J1784" s="7">
        <v>8.7088223514482355</v>
      </c>
      <c r="K1784" s="7">
        <v>0.54424741184435355</v>
      </c>
    </row>
    <row r="1785" spans="3:11">
      <c r="C1785">
        <v>7.3616963307149854</v>
      </c>
      <c r="D1785">
        <v>0.5107618618882942</v>
      </c>
      <c r="J1785" s="7">
        <v>8.7299372780891051</v>
      </c>
      <c r="K1785" s="7">
        <v>0.54849933753586511</v>
      </c>
    </row>
    <row r="1786" spans="3:11">
      <c r="C1786">
        <v>7.3447286770699032</v>
      </c>
      <c r="D1786">
        <v>0.50879513629077344</v>
      </c>
      <c r="J1786" s="7">
        <v>8.7661236240474221</v>
      </c>
      <c r="K1786" s="7">
        <v>0.55123320846977075</v>
      </c>
    </row>
    <row r="1787" spans="3:11">
      <c r="C1787">
        <v>7.371550667622329</v>
      </c>
      <c r="D1787">
        <v>0.5047110752711883</v>
      </c>
      <c r="J1787" s="7">
        <v>8.7944990704999455</v>
      </c>
      <c r="K1787" s="7">
        <v>0.60450787461707534</v>
      </c>
    </row>
    <row r="1788" spans="3:11">
      <c r="C1788">
        <v>7.3949895401683134</v>
      </c>
      <c r="D1788">
        <v>0.49471718732253822</v>
      </c>
      <c r="J1788" s="7">
        <v>8.8562489423661201</v>
      </c>
      <c r="K1788" s="7">
        <v>0.61700853196179628</v>
      </c>
    </row>
    <row r="1789" spans="3:11">
      <c r="C1789">
        <v>7.4217167636463754</v>
      </c>
      <c r="D1789">
        <v>0.502553380045201</v>
      </c>
      <c r="J1789" s="7">
        <v>8.875598179960253</v>
      </c>
      <c r="K1789" s="7">
        <v>0.64907007503717884</v>
      </c>
    </row>
    <row r="1790" spans="3:11">
      <c r="C1790">
        <v>7.5735378764397909</v>
      </c>
      <c r="D1790">
        <v>0.48963404015080719</v>
      </c>
      <c r="J1790" s="7">
        <v>8.965189602866328</v>
      </c>
      <c r="K1790" s="7">
        <v>0.65907093421574137</v>
      </c>
    </row>
    <row r="1791" spans="3:11">
      <c r="C1791">
        <v>7.4900466086983473</v>
      </c>
      <c r="D1791">
        <v>0.4861737771238932</v>
      </c>
      <c r="J1791" s="7">
        <v>9.044226173012218</v>
      </c>
      <c r="K1791" s="7">
        <v>0.66325949629877623</v>
      </c>
    </row>
    <row r="1792" spans="3:11">
      <c r="C1792">
        <v>7.5020907312854446</v>
      </c>
      <c r="D1792">
        <v>0.48987443613076898</v>
      </c>
      <c r="J1792" s="7">
        <v>9.0543376306303802</v>
      </c>
      <c r="K1792" s="7">
        <v>0.67618315702092469</v>
      </c>
    </row>
    <row r="1793" spans="3:11">
      <c r="C1793">
        <v>7.4681477427874086</v>
      </c>
      <c r="D1793">
        <v>0.49245350003809829</v>
      </c>
      <c r="J1793" s="7">
        <v>9.0254720389052814</v>
      </c>
      <c r="K1793" s="7">
        <v>0.68473389573679688</v>
      </c>
    </row>
    <row r="1794" spans="3:11">
      <c r="C1794">
        <v>7.4799268711647873</v>
      </c>
      <c r="D1794">
        <v>0.49624698577911208</v>
      </c>
      <c r="J1794" s="7">
        <v>9.0665687492778133</v>
      </c>
      <c r="K1794" s="7">
        <v>0.69889519109338927</v>
      </c>
    </row>
    <row r="1795" spans="3:11">
      <c r="C1795">
        <v>8.8969167922240437</v>
      </c>
      <c r="D1795">
        <v>0.24964347489798833</v>
      </c>
      <c r="J1795" s="7">
        <v>7.8815622942272832</v>
      </c>
      <c r="K1795" s="7">
        <v>0.47695701183922068</v>
      </c>
    </row>
    <row r="1796" spans="3:11">
      <c r="C1796">
        <v>8.9410622106847875</v>
      </c>
      <c r="D1796">
        <v>0.24856843191779532</v>
      </c>
      <c r="J1796" s="7">
        <v>7.9415067128093053</v>
      </c>
      <c r="K1796" s="7">
        <v>0.48089452094339358</v>
      </c>
    </row>
    <row r="1797" spans="3:11">
      <c r="C1797">
        <v>8.9838574619612661</v>
      </c>
      <c r="D1797">
        <v>0.24852644375403518</v>
      </c>
      <c r="J1797" s="7">
        <v>7.938826860510459</v>
      </c>
      <c r="K1797" s="7">
        <v>0.51013075281393938</v>
      </c>
    </row>
    <row r="1798" spans="3:11">
      <c r="C1798">
        <v>9.0322782348418915</v>
      </c>
      <c r="D1798">
        <v>0.24760952426287661</v>
      </c>
      <c r="J1798" s="7">
        <v>7.9521111516003025</v>
      </c>
      <c r="K1798" s="7">
        <v>0.51201031268346864</v>
      </c>
    </row>
    <row r="1799" spans="3:11">
      <c r="C1799">
        <v>9.0453385542603115</v>
      </c>
      <c r="D1799">
        <v>0.24710908730322204</v>
      </c>
      <c r="J1799" s="7">
        <v>7.9654582705390897</v>
      </c>
      <c r="K1799" s="7">
        <v>0.53057881265154783</v>
      </c>
    </row>
    <row r="1800" spans="3:11">
      <c r="C1800">
        <v>9.121933624741267</v>
      </c>
      <c r="D1800">
        <v>0.24584639593956356</v>
      </c>
      <c r="J1800" s="7">
        <v>8.0259237439254854</v>
      </c>
      <c r="K1800" s="7">
        <v>0.53956482261650918</v>
      </c>
    </row>
    <row r="1801" spans="3:11">
      <c r="C1801">
        <v>9.1364434712934131</v>
      </c>
      <c r="D1801">
        <v>0.24574181352757174</v>
      </c>
      <c r="J1801" s="7">
        <v>8.0889643141338556</v>
      </c>
      <c r="K1801" s="7">
        <v>0.55417638472923814</v>
      </c>
    </row>
    <row r="1802" spans="3:11">
      <c r="C1802">
        <v>9.1487964517132916</v>
      </c>
      <c r="D1802">
        <v>0.24602542470132174</v>
      </c>
      <c r="J1802" s="7">
        <v>8.1283805707193721</v>
      </c>
      <c r="K1802" s="7">
        <v>0.55478774598262559</v>
      </c>
    </row>
    <row r="1803" spans="3:11">
      <c r="C1803">
        <v>9.1743422753410577</v>
      </c>
      <c r="D1803">
        <v>0.24648511405634607</v>
      </c>
      <c r="J1803" s="7">
        <v>8.1726321401312045</v>
      </c>
      <c r="K1803" s="7">
        <v>0.56262734385037283</v>
      </c>
    </row>
    <row r="1804" spans="3:11">
      <c r="C1804">
        <v>9.2215989567388057</v>
      </c>
      <c r="D1804">
        <v>0.2460944203466299</v>
      </c>
      <c r="J1804" s="7">
        <v>8.2181194089155021</v>
      </c>
      <c r="K1804" s="7">
        <v>0.55251419699158644</v>
      </c>
    </row>
    <row r="1805" spans="3:11">
      <c r="C1805">
        <v>9.2259683131730164</v>
      </c>
      <c r="D1805">
        <v>0.24544550830022308</v>
      </c>
      <c r="J1805" s="7">
        <v>8.2579857590958383</v>
      </c>
      <c r="K1805" s="7">
        <v>0.55859492978606606</v>
      </c>
    </row>
    <row r="1806" spans="3:11">
      <c r="C1806">
        <v>9.2568865941876979</v>
      </c>
      <c r="D1806">
        <v>0.25105080855577799</v>
      </c>
      <c r="J1806" s="7">
        <v>8.2790624906613903</v>
      </c>
      <c r="K1806" s="7">
        <v>0.56469727644297441</v>
      </c>
    </row>
    <row r="1807" spans="3:11">
      <c r="C1807">
        <v>9.3044842010090196</v>
      </c>
      <c r="D1807">
        <v>0.2496577774155411</v>
      </c>
      <c r="J1807" s="7">
        <v>8.3017971514437399</v>
      </c>
      <c r="K1807" s="7">
        <v>0.57267833199435225</v>
      </c>
    </row>
    <row r="1808" spans="3:11">
      <c r="C1808">
        <v>9.3476714995334742</v>
      </c>
      <c r="D1808">
        <v>0.25291501291388974</v>
      </c>
      <c r="J1808" s="7">
        <v>8.3509343617784335</v>
      </c>
      <c r="K1808" s="7">
        <v>0.58123617049050902</v>
      </c>
    </row>
    <row r="1809" spans="3:11">
      <c r="C1809">
        <v>9.3637529263599095</v>
      </c>
      <c r="D1809">
        <v>0.25658521626957748</v>
      </c>
      <c r="J1809" s="7">
        <v>8.2941301907988318</v>
      </c>
      <c r="K1809" s="7">
        <v>0.58093017706196315</v>
      </c>
    </row>
    <row r="1810" spans="3:11">
      <c r="C1810">
        <v>9.3950154743001377</v>
      </c>
      <c r="D1810">
        <v>0.26067423906731096</v>
      </c>
      <c r="J1810" s="7">
        <v>8.3282523154052424</v>
      </c>
      <c r="K1810" s="7">
        <v>0.59036906487922758</v>
      </c>
    </row>
    <row r="1811" spans="3:11">
      <c r="C1811">
        <v>9.2071646161269243</v>
      </c>
      <c r="D1811">
        <v>0.26020704439090742</v>
      </c>
      <c r="J1811" s="7">
        <v>9.8852623820563696</v>
      </c>
      <c r="K1811" s="7">
        <v>0.45184363129961408</v>
      </c>
    </row>
    <row r="1812" spans="3:11">
      <c r="C1812">
        <v>9.2417639924333859</v>
      </c>
      <c r="D1812">
        <v>0.26270713450201794</v>
      </c>
      <c r="J1812" s="7">
        <v>9.8934819681330985</v>
      </c>
      <c r="K1812" s="7">
        <v>0.46024280274800522</v>
      </c>
    </row>
    <row r="1813" spans="3:11">
      <c r="C1813">
        <v>9.2927856167360794</v>
      </c>
      <c r="D1813">
        <v>0.25876722484577686</v>
      </c>
      <c r="J1813" s="7">
        <v>9.8940194977581761</v>
      </c>
      <c r="K1813" s="7">
        <v>0.47917637800959195</v>
      </c>
    </row>
    <row r="1814" spans="3:11">
      <c r="C1814">
        <v>9.326679358137989</v>
      </c>
      <c r="D1814">
        <v>0.2594388534632473</v>
      </c>
      <c r="J1814" s="7">
        <v>9.8969121508271272</v>
      </c>
      <c r="K1814" s="7">
        <v>0.49899774662527113</v>
      </c>
    </row>
    <row r="1815" spans="3:11">
      <c r="C1815">
        <v>9.3507786663292336</v>
      </c>
      <c r="D1815">
        <v>0.26211513988764862</v>
      </c>
      <c r="J1815" s="7">
        <v>9.864340196452563</v>
      </c>
      <c r="K1815" s="7">
        <v>0.49664180569115535</v>
      </c>
    </row>
    <row r="1816" spans="3:11">
      <c r="C1816">
        <v>9.4005082757428227</v>
      </c>
      <c r="D1816">
        <v>0.26105848287184724</v>
      </c>
      <c r="J1816" s="7">
        <v>9.8899927581800782</v>
      </c>
      <c r="K1816" s="7">
        <v>0.51971424240886754</v>
      </c>
    </row>
    <row r="1817" spans="3:11">
      <c r="C1817">
        <v>9.3884975550587058</v>
      </c>
      <c r="D1817">
        <v>0.25781962274303849</v>
      </c>
      <c r="J1817" s="7">
        <v>9.8736052243366128</v>
      </c>
      <c r="K1817" s="7">
        <v>0.49874137274682334</v>
      </c>
    </row>
    <row r="1818" spans="3:11">
      <c r="C1818">
        <v>9.3865969541973993</v>
      </c>
      <c r="D1818">
        <v>0.25586470754432111</v>
      </c>
      <c r="J1818" s="7">
        <v>9.8530379282122489</v>
      </c>
      <c r="K1818" s="7">
        <v>0.51872141571926511</v>
      </c>
    </row>
    <row r="1819" spans="3:11">
      <c r="C1819">
        <v>9.3898882602321443</v>
      </c>
      <c r="D1819">
        <v>0.25114415803440127</v>
      </c>
      <c r="J1819" s="7">
        <v>9.9049903138478435</v>
      </c>
      <c r="K1819" s="7">
        <v>0.53361091635943625</v>
      </c>
    </row>
    <row r="1820" spans="3:11">
      <c r="C1820">
        <v>9.419439223255873</v>
      </c>
      <c r="D1820">
        <v>0.24641822351246354</v>
      </c>
      <c r="J1820" s="7">
        <v>9.9344723281753566</v>
      </c>
      <c r="K1820" s="7">
        <v>0.51271100398297764</v>
      </c>
    </row>
    <row r="1821" spans="3:11">
      <c r="C1821">
        <v>9.4408569695741189</v>
      </c>
      <c r="D1821">
        <v>0.24398879022365516</v>
      </c>
      <c r="J1821" s="7">
        <v>9.9626857843922974</v>
      </c>
      <c r="K1821" s="7">
        <v>0.53889618322224775</v>
      </c>
    </row>
    <row r="1822" spans="3:11">
      <c r="C1822">
        <v>9.4780825586276425</v>
      </c>
      <c r="D1822">
        <v>0.24406479684489835</v>
      </c>
      <c r="J1822" s="7">
        <v>9.9698475485696108</v>
      </c>
      <c r="K1822" s="7">
        <v>0.54895777689303038</v>
      </c>
    </row>
    <row r="1823" spans="3:11">
      <c r="C1823">
        <v>9.5008345524941085</v>
      </c>
      <c r="D1823">
        <v>0.24048622914984011</v>
      </c>
      <c r="J1823" s="7">
        <v>9.9665466905140541</v>
      </c>
      <c r="K1823" s="7">
        <v>0.54807761655481158</v>
      </c>
    </row>
    <row r="1824" spans="3:11">
      <c r="C1824">
        <v>9.5055153663723129</v>
      </c>
      <c r="D1824">
        <v>0.24411797841330971</v>
      </c>
      <c r="J1824" s="7">
        <v>9.9846921283804093</v>
      </c>
      <c r="K1824" s="7">
        <v>0.5647323472899225</v>
      </c>
    </row>
    <row r="1825" spans="3:11">
      <c r="C1825">
        <v>9.4277889446258882</v>
      </c>
      <c r="D1825">
        <v>0.24595323012925985</v>
      </c>
      <c r="J1825" s="7">
        <v>9.9674420127275596</v>
      </c>
      <c r="K1825" s="7">
        <v>0.57916163588103386</v>
      </c>
    </row>
    <row r="1826" spans="3:11">
      <c r="C1826">
        <v>9.4454486088172764</v>
      </c>
      <c r="D1826">
        <v>0.24801252093295079</v>
      </c>
      <c r="J1826" s="7">
        <v>9.9753319555236324</v>
      </c>
      <c r="K1826" s="7">
        <v>0.57774753300950155</v>
      </c>
    </row>
    <row r="1827" spans="3:11">
      <c r="C1827">
        <v>7.9991001850542034</v>
      </c>
      <c r="D1827">
        <v>0.4914747130763884</v>
      </c>
      <c r="J1827" s="7">
        <v>7.2220287088244222</v>
      </c>
      <c r="K1827" s="7">
        <v>0.42279073359958264</v>
      </c>
    </row>
    <row r="1828" spans="3:11">
      <c r="C1828">
        <v>7.9689186445453792</v>
      </c>
      <c r="D1828">
        <v>0.49157361236419339</v>
      </c>
      <c r="J1828" s="7">
        <v>7.2148042747029528</v>
      </c>
      <c r="K1828" s="7">
        <v>0.42779794709244456</v>
      </c>
    </row>
    <row r="1829" spans="3:11">
      <c r="C1829">
        <v>7.8972551964348385</v>
      </c>
      <c r="D1829">
        <v>0.49368929323167315</v>
      </c>
      <c r="J1829" s="7">
        <v>7.2185784144175198</v>
      </c>
      <c r="K1829" s="7">
        <v>0.42828091029855286</v>
      </c>
    </row>
    <row r="1830" spans="3:11">
      <c r="C1830">
        <v>7.9244520940351419</v>
      </c>
      <c r="D1830">
        <v>0.493356388224864</v>
      </c>
      <c r="J1830" s="7">
        <v>7.2490732631917609</v>
      </c>
      <c r="K1830" s="7">
        <v>0.44912754643715752</v>
      </c>
    </row>
    <row r="1831" spans="3:11">
      <c r="C1831">
        <v>7.9442618768155233</v>
      </c>
      <c r="D1831">
        <v>0.49326965195636818</v>
      </c>
      <c r="J1831" s="7">
        <v>7.2839848750865901</v>
      </c>
      <c r="K1831" s="7">
        <v>0.46291419102032444</v>
      </c>
    </row>
    <row r="1832" spans="3:11">
      <c r="C1832">
        <v>7.9924467092113813</v>
      </c>
      <c r="D1832">
        <v>0.49286036915535192</v>
      </c>
      <c r="J1832" s="7">
        <v>7.2890407374891355</v>
      </c>
      <c r="K1832" s="7">
        <v>0.47413938973638731</v>
      </c>
    </row>
    <row r="1833" spans="3:11">
      <c r="C1833">
        <v>8.0010765546442055</v>
      </c>
      <c r="D1833">
        <v>0.4930987756789631</v>
      </c>
      <c r="J1833" s="7">
        <v>7.3076231023654179</v>
      </c>
      <c r="K1833" s="7">
        <v>0.47960279440079467</v>
      </c>
    </row>
    <row r="1834" spans="3:11">
      <c r="C1834">
        <v>8.0122023112383918</v>
      </c>
      <c r="D1834">
        <v>0.49274243595835937</v>
      </c>
      <c r="J1834" s="7">
        <v>7.2881321188901751</v>
      </c>
      <c r="K1834" s="7">
        <v>0.48646138354284291</v>
      </c>
    </row>
    <row r="1835" spans="3:11">
      <c r="C1835">
        <v>8.0132377410592142</v>
      </c>
      <c r="D1835">
        <v>0.49274293810940173</v>
      </c>
      <c r="J1835" s="7">
        <v>7.3266672598904785</v>
      </c>
      <c r="K1835" s="7">
        <v>0.47786985171448249</v>
      </c>
    </row>
    <row r="1836" spans="3:11">
      <c r="C1836">
        <v>7.9699751545632793</v>
      </c>
      <c r="D1836">
        <v>0.49253881114984138</v>
      </c>
      <c r="J1836" s="7">
        <v>7.3579555974697852</v>
      </c>
      <c r="K1836" s="7">
        <v>0.49122069636595034</v>
      </c>
    </row>
    <row r="1837" spans="3:11">
      <c r="C1837">
        <v>7.996949379913624</v>
      </c>
      <c r="D1837">
        <v>0.4916975588156875</v>
      </c>
      <c r="J1837" s="7">
        <v>7.3864900428047244</v>
      </c>
      <c r="K1837" s="7">
        <v>0.4964630982079421</v>
      </c>
    </row>
    <row r="1838" spans="3:11">
      <c r="C1838">
        <v>7.9915202851403837</v>
      </c>
      <c r="D1838">
        <v>0.49211321754243037</v>
      </c>
      <c r="J1838" s="7">
        <v>7.3850751612926206</v>
      </c>
      <c r="K1838" s="7">
        <v>0.47914690667110643</v>
      </c>
    </row>
    <row r="1839" spans="3:11">
      <c r="C1839">
        <v>7.9886697335144472</v>
      </c>
      <c r="D1839">
        <v>0.49393544778614501</v>
      </c>
      <c r="J1839" s="7">
        <v>7.4060451787164698</v>
      </c>
      <c r="K1839" s="7">
        <v>0.48705716329846716</v>
      </c>
    </row>
    <row r="1840" spans="3:11">
      <c r="C1840">
        <v>7.956774555319563</v>
      </c>
      <c r="D1840">
        <v>0.49280637702132285</v>
      </c>
      <c r="J1840" s="7">
        <v>7.4124025561589528</v>
      </c>
      <c r="K1840" s="7">
        <v>0.4980874444665388</v>
      </c>
    </row>
    <row r="1841" spans="3:11">
      <c r="C1841">
        <v>7.938821111312401</v>
      </c>
      <c r="D1841">
        <v>0.49570093170148022</v>
      </c>
      <c r="J1841" s="7">
        <v>7.4082666751226034</v>
      </c>
      <c r="K1841" s="7">
        <v>0.4858413403391757</v>
      </c>
    </row>
    <row r="1842" spans="3:11">
      <c r="C1842">
        <v>7.9400359170540753</v>
      </c>
      <c r="D1842">
        <v>0.49860687011273974</v>
      </c>
      <c r="J1842" s="7">
        <v>7.4239480584479765</v>
      </c>
      <c r="K1842" s="7">
        <v>0.48072610383344899</v>
      </c>
    </row>
    <row r="1843" spans="3:11">
      <c r="C1843">
        <v>7.524004183899331</v>
      </c>
      <c r="D1843">
        <v>0.27359595344858589</v>
      </c>
      <c r="J1843" s="7">
        <v>9.5841652684745</v>
      </c>
      <c r="K1843" s="7">
        <v>0.47056650802384936</v>
      </c>
    </row>
    <row r="1844" spans="3:11">
      <c r="C1844">
        <v>7.4719831074827257</v>
      </c>
      <c r="D1844">
        <v>0.27153271934345624</v>
      </c>
      <c r="J1844" s="7">
        <v>9.6174977096678678</v>
      </c>
      <c r="K1844" s="7">
        <v>0.47605663782016006</v>
      </c>
    </row>
    <row r="1845" spans="3:11">
      <c r="C1845">
        <v>7.4892361569495272</v>
      </c>
      <c r="D1845">
        <v>0.27087182148610717</v>
      </c>
      <c r="J1845" s="7">
        <v>9.7187485622282033</v>
      </c>
      <c r="K1845" s="7">
        <v>0.48144980368180063</v>
      </c>
    </row>
    <row r="1846" spans="3:11">
      <c r="C1846">
        <v>7.4231177729512368</v>
      </c>
      <c r="D1846">
        <v>0.27118765469495093</v>
      </c>
      <c r="J1846" s="7">
        <v>9.7798809528203829</v>
      </c>
      <c r="K1846" s="7">
        <v>0.48816133939348344</v>
      </c>
    </row>
    <row r="1847" spans="3:11">
      <c r="C1847">
        <v>7.3901003560924918</v>
      </c>
      <c r="D1847">
        <v>0.27056139015358938</v>
      </c>
      <c r="J1847" s="7">
        <v>9.7787859774589023</v>
      </c>
      <c r="K1847" s="7">
        <v>0.50564273507155955</v>
      </c>
    </row>
    <row r="1848" spans="3:11">
      <c r="C1848">
        <v>7.412916494403432</v>
      </c>
      <c r="D1848">
        <v>0.27703885118793253</v>
      </c>
      <c r="J1848" s="7">
        <v>9.8115117123290183</v>
      </c>
      <c r="K1848" s="7">
        <v>0.52188871940118253</v>
      </c>
    </row>
    <row r="1849" spans="3:11">
      <c r="C1849">
        <v>7.4743643447196657</v>
      </c>
      <c r="D1849">
        <v>0.28168500606662433</v>
      </c>
      <c r="J1849" s="7">
        <v>9.7876634541755827</v>
      </c>
      <c r="K1849" s="7">
        <v>0.52831688825948053</v>
      </c>
    </row>
    <row r="1850" spans="3:11">
      <c r="C1850">
        <v>7.5517876145638292</v>
      </c>
      <c r="D1850">
        <v>0.27476213225949259</v>
      </c>
      <c r="J1850" s="7">
        <v>9.7694197207749358</v>
      </c>
      <c r="K1850" s="7">
        <v>0.53171375632006901</v>
      </c>
    </row>
    <row r="1851" spans="3:11">
      <c r="C1851">
        <v>7.618516887472353</v>
      </c>
      <c r="D1851">
        <v>0.27826122927199709</v>
      </c>
      <c r="J1851" s="7">
        <v>9.7195552793342443</v>
      </c>
      <c r="K1851" s="7">
        <v>0.52702463942568578</v>
      </c>
    </row>
    <row r="1852" spans="3:11">
      <c r="C1852">
        <v>7.6924775719902012</v>
      </c>
      <c r="D1852">
        <v>0.27501024311163047</v>
      </c>
      <c r="J1852" s="7">
        <v>9.6942663655192565</v>
      </c>
      <c r="K1852" s="7">
        <v>0.54575511028623513</v>
      </c>
    </row>
    <row r="1853" spans="3:11">
      <c r="C1853">
        <v>7.7672420129732425</v>
      </c>
      <c r="D1853">
        <v>0.27396704959495882</v>
      </c>
      <c r="J1853" s="7">
        <v>9.7614759439593168</v>
      </c>
      <c r="K1853" s="7">
        <v>0.54732533951315843</v>
      </c>
    </row>
    <row r="1854" spans="3:11">
      <c r="C1854">
        <v>7.8166705420585538</v>
      </c>
      <c r="D1854">
        <v>0.27534789307275043</v>
      </c>
      <c r="J1854" s="7">
        <v>9.8209167928815972</v>
      </c>
      <c r="K1854" s="7">
        <v>0.5568667386372449</v>
      </c>
    </row>
    <row r="1855" spans="3:11">
      <c r="C1855">
        <v>7.8492946612674253</v>
      </c>
      <c r="D1855">
        <v>0.27802785597506419</v>
      </c>
      <c r="J1855" s="7">
        <v>9.9083890084888022</v>
      </c>
      <c r="K1855" s="7">
        <v>0.56689749606102158</v>
      </c>
    </row>
    <row r="1856" spans="3:11">
      <c r="C1856">
        <v>7.9259785935691376</v>
      </c>
      <c r="D1856">
        <v>0.27807403456868146</v>
      </c>
      <c r="J1856" s="7">
        <v>9.8770338186089344</v>
      </c>
      <c r="K1856" s="7">
        <v>0.57369225397609214</v>
      </c>
    </row>
    <row r="1857" spans="3:11">
      <c r="C1857">
        <v>7.8601433981459703</v>
      </c>
      <c r="D1857">
        <v>0.28625751868973942</v>
      </c>
      <c r="J1857" s="7">
        <v>9.7861811616440662</v>
      </c>
      <c r="K1857" s="7">
        <v>0.57528527475297397</v>
      </c>
    </row>
    <row r="1858" spans="3:11">
      <c r="C1858">
        <v>7.897301652802498</v>
      </c>
      <c r="D1858">
        <v>0.28991689618969957</v>
      </c>
      <c r="J1858" s="7">
        <v>9.7991667042889592</v>
      </c>
      <c r="K1858" s="7">
        <v>0.5680416130275604</v>
      </c>
    </row>
    <row r="1859" spans="3:11">
      <c r="C1859">
        <v>8.7627458584214715</v>
      </c>
      <c r="D1859">
        <v>0.22213979622470506</v>
      </c>
      <c r="J1859" s="7">
        <v>6.2785391495683101</v>
      </c>
      <c r="K1859" s="7">
        <v>0.31324138581338867</v>
      </c>
    </row>
    <row r="1860" spans="3:11">
      <c r="C1860">
        <v>8.7692882301298365</v>
      </c>
      <c r="D1860">
        <v>0.21751662109053138</v>
      </c>
      <c r="J1860" s="7">
        <v>6.326901929614059</v>
      </c>
      <c r="K1860" s="7">
        <v>0.32644781337674844</v>
      </c>
    </row>
    <row r="1861" spans="3:11">
      <c r="C1861">
        <v>8.7783363802721635</v>
      </c>
      <c r="D1861">
        <v>0.23070946825103766</v>
      </c>
      <c r="J1861" s="7">
        <v>6.1388206705733133</v>
      </c>
      <c r="K1861" s="7">
        <v>0.3050676815284919</v>
      </c>
    </row>
    <row r="1862" spans="3:11">
      <c r="C1862">
        <v>8.8064849141105412</v>
      </c>
      <c r="D1862">
        <v>0.21700059076504272</v>
      </c>
      <c r="J1862" s="7">
        <v>6.1197662645527044</v>
      </c>
      <c r="K1862" s="7">
        <v>0.32395512995431752</v>
      </c>
    </row>
    <row r="1863" spans="3:11">
      <c r="C1863">
        <v>8.8443229824164415</v>
      </c>
      <c r="D1863">
        <v>0.20841793800699901</v>
      </c>
      <c r="J1863" s="7">
        <v>6.0174890757204693</v>
      </c>
      <c r="K1863" s="7">
        <v>0.32137603239395279</v>
      </c>
    </row>
    <row r="1864" spans="3:11">
      <c r="C1864">
        <v>8.8848002324420445</v>
      </c>
      <c r="D1864">
        <v>0.21042934985043474</v>
      </c>
      <c r="J1864" s="7">
        <v>6.0300301125890448</v>
      </c>
      <c r="K1864" s="7">
        <v>0.30583134515668509</v>
      </c>
    </row>
    <row r="1865" spans="3:11">
      <c r="C1865">
        <v>8.8351494656867935</v>
      </c>
      <c r="D1865">
        <v>0.20861709883861759</v>
      </c>
      <c r="J1865" s="7">
        <v>6.1644997303920386</v>
      </c>
      <c r="K1865" s="7">
        <v>0.32817152421270984</v>
      </c>
    </row>
    <row r="1866" spans="3:11">
      <c r="C1866">
        <v>8.8408942443779157</v>
      </c>
      <c r="D1866">
        <v>0.2140474352964252</v>
      </c>
      <c r="J1866" s="7">
        <v>6.3684027578826115</v>
      </c>
      <c r="K1866" s="7">
        <v>0.35016427819128904</v>
      </c>
    </row>
    <row r="1867" spans="3:11">
      <c r="C1867">
        <v>8.8664300784981211</v>
      </c>
      <c r="D1867">
        <v>0.21169738066589402</v>
      </c>
      <c r="J1867" s="7">
        <v>6.4157584961412502</v>
      </c>
      <c r="K1867" s="7">
        <v>0.3464160410896619</v>
      </c>
    </row>
    <row r="1868" spans="3:11">
      <c r="C1868">
        <v>8.9046280483428806</v>
      </c>
      <c r="D1868">
        <v>0.20975041188382682</v>
      </c>
      <c r="J1868" s="7">
        <v>6.4481564916396268</v>
      </c>
      <c r="K1868" s="7">
        <v>0.37939047885341121</v>
      </c>
    </row>
    <row r="1869" spans="3:11">
      <c r="C1869">
        <v>8.9432968402243009</v>
      </c>
      <c r="D1869">
        <v>0.20530088094512089</v>
      </c>
      <c r="J1869" s="7">
        <v>6.4813837770093059</v>
      </c>
      <c r="K1869" s="7">
        <v>0.37784490590189534</v>
      </c>
    </row>
    <row r="1870" spans="3:11">
      <c r="C1870">
        <v>8.9808232274826096</v>
      </c>
      <c r="D1870">
        <v>0.20307718090821059</v>
      </c>
      <c r="J1870" s="7">
        <v>6.5200899513172041</v>
      </c>
      <c r="K1870" s="7">
        <v>0.38229683750637322</v>
      </c>
    </row>
    <row r="1871" spans="3:11">
      <c r="C1871">
        <v>9.0371796109373044</v>
      </c>
      <c r="D1871">
        <v>0.20529464849769544</v>
      </c>
      <c r="J1871" s="7">
        <v>6.554532531605382</v>
      </c>
      <c r="K1871" s="7">
        <v>0.40163051080190521</v>
      </c>
    </row>
    <row r="1872" spans="3:11">
      <c r="C1872">
        <v>9.0833261550648619</v>
      </c>
      <c r="D1872">
        <v>0.22802796067450459</v>
      </c>
      <c r="J1872" s="7">
        <v>6.5829941002759087</v>
      </c>
      <c r="K1872" s="7">
        <v>0.41253988411218995</v>
      </c>
    </row>
    <row r="1873" spans="3:11">
      <c r="C1873">
        <v>9.0757422606533211</v>
      </c>
      <c r="D1873">
        <v>0.23118254081372203</v>
      </c>
      <c r="J1873" s="7">
        <v>6.5980651146468734</v>
      </c>
      <c r="K1873" s="7">
        <v>0.41563752873416571</v>
      </c>
    </row>
    <row r="1874" spans="3:11">
      <c r="C1874">
        <v>9.0988756857072115</v>
      </c>
      <c r="D1874">
        <v>0.2350006264437465</v>
      </c>
      <c r="J1874" s="7">
        <v>6.6332538967107961</v>
      </c>
      <c r="K1874" s="7">
        <v>0.41686970991053257</v>
      </c>
    </row>
    <row r="1875" spans="3:11">
      <c r="C1875">
        <v>7.5364257033226014</v>
      </c>
      <c r="D1875">
        <v>0.36626295000126757</v>
      </c>
      <c r="J1875" s="7">
        <v>10.339892667399313</v>
      </c>
      <c r="K1875" s="7">
        <v>0.74444584092224486</v>
      </c>
    </row>
    <row r="1876" spans="3:11">
      <c r="C1876">
        <v>7.5529579508537052</v>
      </c>
      <c r="D1876">
        <v>0.37154377783037779</v>
      </c>
      <c r="J1876" s="7">
        <v>10.374266704433257</v>
      </c>
      <c r="K1876" s="7">
        <v>0.74996416376385266</v>
      </c>
    </row>
    <row r="1877" spans="3:11">
      <c r="C1877">
        <v>7.5830187674683778</v>
      </c>
      <c r="D1877">
        <v>0.36942709003802093</v>
      </c>
      <c r="J1877" s="7">
        <v>10.420814407384857</v>
      </c>
      <c r="K1877" s="7">
        <v>0.76376281550142167</v>
      </c>
    </row>
    <row r="1878" spans="3:11">
      <c r="C1878">
        <v>7.606670537494078</v>
      </c>
      <c r="D1878">
        <v>0.37108556968854228</v>
      </c>
      <c r="J1878" s="7">
        <v>10.372970653496097</v>
      </c>
      <c r="K1878" s="7">
        <v>0.77238538543389179</v>
      </c>
    </row>
    <row r="1879" spans="3:11">
      <c r="C1879">
        <v>7.6262914359413267</v>
      </c>
      <c r="D1879">
        <v>0.36910074803149978</v>
      </c>
      <c r="J1879" s="7">
        <v>10.434529578359522</v>
      </c>
      <c r="K1879" s="7">
        <v>0.78240811528445253</v>
      </c>
    </row>
    <row r="1880" spans="3:11">
      <c r="C1880">
        <v>7.6191766243992989</v>
      </c>
      <c r="D1880">
        <v>0.39005047022207845</v>
      </c>
      <c r="J1880" s="7">
        <v>10.513058620476158</v>
      </c>
      <c r="K1880" s="7">
        <v>0.8019018160097493</v>
      </c>
    </row>
    <row r="1881" spans="3:11">
      <c r="C1881">
        <v>7.6356821188464039</v>
      </c>
      <c r="D1881">
        <v>0.38191628543902234</v>
      </c>
      <c r="J1881" s="7">
        <v>10.461811763134333</v>
      </c>
      <c r="K1881" s="7">
        <v>0.8093913475401685</v>
      </c>
    </row>
    <row r="1882" spans="3:11">
      <c r="C1882">
        <v>7.6687867744488285</v>
      </c>
      <c r="D1882">
        <v>0.37920145819121481</v>
      </c>
      <c r="J1882" s="7">
        <v>10.493400408953867</v>
      </c>
      <c r="K1882" s="7">
        <v>0.81533999605696506</v>
      </c>
    </row>
    <row r="1883" spans="3:11">
      <c r="C1883">
        <v>7.7231326483249214</v>
      </c>
      <c r="D1883">
        <v>0.36468100276601872</v>
      </c>
      <c r="J1883" s="7">
        <v>10.542391185779785</v>
      </c>
      <c r="K1883" s="7">
        <v>0.8212726860211873</v>
      </c>
    </row>
    <row r="1884" spans="3:11">
      <c r="C1884">
        <v>7.810920267461448</v>
      </c>
      <c r="D1884">
        <v>0.3667109044044557</v>
      </c>
      <c r="J1884" s="7">
        <v>10.621332947123468</v>
      </c>
      <c r="K1884" s="7">
        <v>0.8361463100677321</v>
      </c>
    </row>
    <row r="1885" spans="3:11">
      <c r="C1885">
        <v>7.8681838658647836</v>
      </c>
      <c r="D1885">
        <v>0.36748232685679522</v>
      </c>
      <c r="J1885" s="7">
        <v>10.722701205103423</v>
      </c>
      <c r="K1885" s="7">
        <v>0.82480422902728234</v>
      </c>
    </row>
    <row r="1886" spans="3:11">
      <c r="C1886">
        <v>7.9380848195875151</v>
      </c>
      <c r="D1886">
        <v>0.36651158446220022</v>
      </c>
      <c r="J1886" s="7">
        <v>10.774286196731303</v>
      </c>
      <c r="K1886" s="7">
        <v>0.81481080369775638</v>
      </c>
    </row>
    <row r="1887" spans="3:11">
      <c r="C1887">
        <v>8.0237245985866821</v>
      </c>
      <c r="D1887">
        <v>0.36526904853096837</v>
      </c>
      <c r="J1887" s="7">
        <v>10.814542434295308</v>
      </c>
      <c r="K1887" s="7">
        <v>0.80774677374296167</v>
      </c>
    </row>
    <row r="1888" spans="3:11">
      <c r="C1888">
        <v>8.097274984059796</v>
      </c>
      <c r="D1888">
        <v>0.36688136664740939</v>
      </c>
      <c r="J1888" s="7">
        <v>10.778994509345566</v>
      </c>
      <c r="K1888" s="7">
        <v>0.81481234568875871</v>
      </c>
    </row>
    <row r="1889" spans="3:11">
      <c r="C1889">
        <v>8.0704146263428242</v>
      </c>
      <c r="D1889">
        <v>0.36739607495956378</v>
      </c>
      <c r="J1889" s="7">
        <v>10.735913577804164</v>
      </c>
      <c r="K1889" s="7">
        <v>0.80946986365637796</v>
      </c>
    </row>
    <row r="1890" spans="3:11">
      <c r="C1890">
        <v>8.1127887882876433</v>
      </c>
      <c r="D1890">
        <v>0.37047783867416678</v>
      </c>
      <c r="J1890" s="7">
        <v>10.770997608226404</v>
      </c>
      <c r="K1890" s="7">
        <v>0.80293596865870398</v>
      </c>
    </row>
    <row r="1891" spans="3:11">
      <c r="C1891">
        <v>8.8107268733798261</v>
      </c>
      <c r="D1891">
        <v>0.25553086763945898</v>
      </c>
      <c r="J1891" s="7">
        <v>9.2658968440555665</v>
      </c>
      <c r="K1891" s="7">
        <v>0.53492274779539495</v>
      </c>
    </row>
    <row r="1892" spans="3:11">
      <c r="C1892">
        <v>8.8411860808645351</v>
      </c>
      <c r="D1892">
        <v>0.25354129037686518</v>
      </c>
      <c r="J1892" s="7">
        <v>9.3412423277101535</v>
      </c>
      <c r="K1892" s="7">
        <v>0.5353243920942129</v>
      </c>
    </row>
    <row r="1893" spans="3:11">
      <c r="C1893">
        <v>8.871645288349244</v>
      </c>
      <c r="D1893">
        <v>0.25159330378235195</v>
      </c>
      <c r="J1893" s="7">
        <v>9.3952525091501755</v>
      </c>
      <c r="K1893" s="7">
        <v>0.53363809613650748</v>
      </c>
    </row>
    <row r="1894" spans="3:11">
      <c r="C1894">
        <v>8.9054190035367693</v>
      </c>
      <c r="D1894">
        <v>0.24967087392166692</v>
      </c>
      <c r="J1894" s="7">
        <v>9.4365257155358595</v>
      </c>
      <c r="K1894" s="7">
        <v>0.5549073771291515</v>
      </c>
    </row>
    <row r="1895" spans="3:11">
      <c r="C1895">
        <v>8.7973494498031179</v>
      </c>
      <c r="D1895">
        <v>0.24776199655302844</v>
      </c>
      <c r="J1895" s="7">
        <v>9.4359864467285295</v>
      </c>
      <c r="K1895" s="7">
        <v>0.54190171639730511</v>
      </c>
    </row>
    <row r="1896" spans="3:11">
      <c r="C1896">
        <v>8.8250409650430282</v>
      </c>
      <c r="D1896">
        <v>0.24585827294897128</v>
      </c>
      <c r="J1896" s="7">
        <v>9.4507775161650898</v>
      </c>
      <c r="K1896" s="7">
        <v>0.55514763537298728</v>
      </c>
    </row>
    <row r="1897" spans="3:11">
      <c r="C1897">
        <v>8.840745289914965</v>
      </c>
      <c r="D1897">
        <v>0.24579949014833502</v>
      </c>
      <c r="J1897" s="7">
        <v>9.4868587459983633</v>
      </c>
      <c r="K1897" s="7">
        <v>0.59544665083206638</v>
      </c>
    </row>
    <row r="1898" spans="3:11">
      <c r="C1898">
        <v>8.8709381207282885</v>
      </c>
      <c r="D1898">
        <v>0.24573485368916209</v>
      </c>
      <c r="J1898" s="7">
        <v>9.5316950550846506</v>
      </c>
      <c r="K1898" s="7">
        <v>0.6171596480979904</v>
      </c>
    </row>
    <row r="1899" spans="3:11">
      <c r="C1899">
        <v>8.9107071863111216</v>
      </c>
      <c r="D1899">
        <v>0.24565509527876975</v>
      </c>
      <c r="J1899" s="7">
        <v>9.5782751461101814</v>
      </c>
      <c r="K1899" s="7">
        <v>0.63431621724965437</v>
      </c>
    </row>
    <row r="1900" spans="3:11">
      <c r="C1900">
        <v>8.9681830942101062</v>
      </c>
      <c r="D1900">
        <v>0.24593463994213136</v>
      </c>
      <c r="J1900" s="7">
        <v>9.6268359066383216</v>
      </c>
      <c r="K1900" s="7">
        <v>0.67011591891809219</v>
      </c>
    </row>
    <row r="1901" spans="3:11">
      <c r="C1901">
        <v>9.0197457386175675</v>
      </c>
      <c r="D1901">
        <v>0.24617385978414622</v>
      </c>
      <c r="J1901" s="7">
        <v>9.6905171545473188</v>
      </c>
      <c r="K1901" s="7">
        <v>0.68880061413071603</v>
      </c>
    </row>
    <row r="1902" spans="3:11">
      <c r="C1902">
        <v>9.1073929067418806</v>
      </c>
      <c r="D1902">
        <v>0.24611743917449971</v>
      </c>
      <c r="J1902" s="7">
        <v>9.7713097392792765</v>
      </c>
      <c r="K1902" s="7">
        <v>0.71042732566878619</v>
      </c>
    </row>
    <row r="1903" spans="3:11">
      <c r="C1903">
        <v>9.2098064083421907</v>
      </c>
      <c r="D1903">
        <v>0.22245986255906314</v>
      </c>
      <c r="J1903" s="7">
        <v>9.8707777946081396</v>
      </c>
      <c r="K1903" s="7">
        <v>0.71613339710271406</v>
      </c>
    </row>
    <row r="1904" spans="3:11">
      <c r="C1904">
        <v>9.2742731152303026</v>
      </c>
      <c r="D1904">
        <v>0.22292527824368544</v>
      </c>
      <c r="J1904" s="7">
        <v>9.9289305270596735</v>
      </c>
      <c r="K1904" s="7">
        <v>0.72372932940339851</v>
      </c>
    </row>
    <row r="1905" spans="3:11">
      <c r="C1905">
        <v>9.2125854571268881</v>
      </c>
      <c r="D1905">
        <v>0.22603249965706743</v>
      </c>
      <c r="J1905" s="7">
        <v>9.8627948993354231</v>
      </c>
      <c r="K1905" s="7">
        <v>0.71730565622219666</v>
      </c>
    </row>
    <row r="1906" spans="3:11">
      <c r="C1906">
        <v>9.245488628086612</v>
      </c>
      <c r="D1906">
        <v>0.22954074520648882</v>
      </c>
      <c r="J1906" s="7">
        <v>9.907503981034834</v>
      </c>
      <c r="K1906" s="7">
        <v>0.71811908652429435</v>
      </c>
    </row>
    <row r="1907" spans="3:11">
      <c r="C1907">
        <v>7.8573808481228493</v>
      </c>
      <c r="D1907">
        <v>0.37568110094736301</v>
      </c>
      <c r="J1907" s="7">
        <v>9.675704745191025</v>
      </c>
      <c r="K1907" s="7">
        <v>0.5705757163242432</v>
      </c>
    </row>
    <row r="1908" spans="3:11">
      <c r="C1908">
        <v>7.9579259459269212</v>
      </c>
      <c r="D1908">
        <v>0.36842593446005262</v>
      </c>
      <c r="J1908" s="7">
        <v>9.7103072608066707</v>
      </c>
      <c r="K1908" s="7">
        <v>0.58011398596841879</v>
      </c>
    </row>
    <row r="1909" spans="3:11">
      <c r="C1909">
        <v>7.9211876898894094</v>
      </c>
      <c r="D1909">
        <v>0.36641049858247143</v>
      </c>
      <c r="J1909" s="7">
        <v>9.7607470292321228</v>
      </c>
      <c r="K1909" s="7">
        <v>0.59268410157783924</v>
      </c>
    </row>
    <row r="1910" spans="3:11">
      <c r="C1910">
        <v>7.9812432429640952</v>
      </c>
      <c r="D1910">
        <v>0.37025241939906844</v>
      </c>
      <c r="J1910" s="7">
        <v>9.7974859840024191</v>
      </c>
      <c r="K1910" s="7">
        <v>0.62499084617866585</v>
      </c>
    </row>
    <row r="1911" spans="3:11">
      <c r="C1911">
        <v>7.9732997869815927</v>
      </c>
      <c r="D1911">
        <v>0.3690679883571219</v>
      </c>
      <c r="J1911" s="7">
        <v>9.8482929126487608</v>
      </c>
      <c r="K1911" s="7">
        <v>0.64401371690543019</v>
      </c>
    </row>
    <row r="1912" spans="3:11">
      <c r="C1912">
        <v>7.9763428306183011</v>
      </c>
      <c r="D1912">
        <v>0.37409823348062249</v>
      </c>
      <c r="J1912" s="7">
        <v>9.8894834638546136</v>
      </c>
      <c r="K1912" s="7">
        <v>0.64214607602166407</v>
      </c>
    </row>
    <row r="1913" spans="3:11">
      <c r="C1913">
        <v>8.0368431051317533</v>
      </c>
      <c r="D1913">
        <v>0.37288495359673673</v>
      </c>
      <c r="J1913" s="7">
        <v>9.9160695910515582</v>
      </c>
      <c r="K1913" s="7">
        <v>0.67163464494619562</v>
      </c>
    </row>
    <row r="1914" spans="3:11">
      <c r="C1914">
        <v>8.0575304306415774</v>
      </c>
      <c r="D1914">
        <v>0.37042442098628608</v>
      </c>
      <c r="J1914" s="7">
        <v>9.9540337480701258</v>
      </c>
      <c r="K1914" s="7">
        <v>0.68190090888491361</v>
      </c>
    </row>
    <row r="1915" spans="3:11">
      <c r="C1915">
        <v>8.1070399985251402</v>
      </c>
      <c r="D1915">
        <v>0.36268150387169523</v>
      </c>
      <c r="J1915" s="7">
        <v>9.9811394387403265</v>
      </c>
      <c r="K1915" s="7">
        <v>0.69146225790965776</v>
      </c>
    </row>
    <row r="1916" spans="3:11">
      <c r="C1916">
        <v>8.1421684359328452</v>
      </c>
      <c r="D1916">
        <v>0.36446625693880058</v>
      </c>
      <c r="J1916" s="7">
        <v>10.022460294387592</v>
      </c>
      <c r="K1916" s="7">
        <v>0.69677997438611028</v>
      </c>
    </row>
    <row r="1917" spans="3:11">
      <c r="C1917">
        <v>8.1595687037766869</v>
      </c>
      <c r="D1917">
        <v>0.36600051280696172</v>
      </c>
      <c r="J1917" s="7">
        <v>10.064653994295046</v>
      </c>
      <c r="K1917" s="7">
        <v>0.70239025520614262</v>
      </c>
    </row>
    <row r="1918" spans="3:11">
      <c r="C1918">
        <v>8.2221243300035383</v>
      </c>
      <c r="D1918">
        <v>0.359362973610659</v>
      </c>
      <c r="J1918" s="7">
        <v>10.117946639470711</v>
      </c>
      <c r="K1918" s="7">
        <v>0.71921257784209747</v>
      </c>
    </row>
    <row r="1919" spans="3:11">
      <c r="C1919">
        <v>8.2364564608689275</v>
      </c>
      <c r="D1919">
        <v>0.37062618836219036</v>
      </c>
      <c r="J1919" s="7">
        <v>10.178108505726115</v>
      </c>
      <c r="K1919" s="7">
        <v>0.70491198220904883</v>
      </c>
    </row>
    <row r="1920" spans="3:11">
      <c r="C1920">
        <v>8.2783395680815062</v>
      </c>
      <c r="D1920">
        <v>0.36855590662339499</v>
      </c>
      <c r="J1920" s="7">
        <v>10.21085625057845</v>
      </c>
      <c r="K1920" s="7">
        <v>0.70554229984281203</v>
      </c>
    </row>
    <row r="1921" spans="3:11">
      <c r="C1921">
        <v>8.3141515710702105</v>
      </c>
      <c r="D1921">
        <v>0.3723960719149812</v>
      </c>
      <c r="J1921" s="7">
        <v>10.11885770693315</v>
      </c>
      <c r="K1921" s="7">
        <v>0.71488555542745857</v>
      </c>
    </row>
    <row r="1922" spans="3:11">
      <c r="C1922">
        <v>8.3446532897854961</v>
      </c>
      <c r="D1922">
        <v>0.3766929700345556</v>
      </c>
      <c r="J1922" s="7">
        <v>10.155071420962104</v>
      </c>
      <c r="K1922" s="7">
        <v>0.72471156985865792</v>
      </c>
    </row>
    <row r="1923" spans="3:11">
      <c r="C1923">
        <v>5.9988952102498327</v>
      </c>
      <c r="D1923">
        <v>0.59531941173160485</v>
      </c>
      <c r="J1923" s="7">
        <v>7.9853499228626443</v>
      </c>
      <c r="K1923" s="7">
        <v>0.4523445610776739</v>
      </c>
    </row>
    <row r="1924" spans="3:11">
      <c r="C1924">
        <v>6.0402721217338007</v>
      </c>
      <c r="D1924">
        <v>0.58844300465304789</v>
      </c>
      <c r="J1924" s="7">
        <v>7.97312400829626</v>
      </c>
      <c r="K1924" s="7">
        <v>0.45606458885670637</v>
      </c>
    </row>
    <row r="1925" spans="3:11">
      <c r="C1925">
        <v>6.1103215314950843</v>
      </c>
      <c r="D1925">
        <v>0.58142176315172678</v>
      </c>
      <c r="J1925" s="7">
        <v>7.9306891196713556</v>
      </c>
      <c r="K1925" s="7">
        <v>0.45993125003398838</v>
      </c>
    </row>
    <row r="1926" spans="3:11">
      <c r="C1926">
        <v>6.1869338462476904</v>
      </c>
      <c r="D1926">
        <v>0.58028451715162499</v>
      </c>
      <c r="J1926" s="7">
        <v>7.9206801161787794</v>
      </c>
      <c r="K1926" s="7">
        <v>0.4637485334995608</v>
      </c>
    </row>
    <row r="1927" spans="3:11">
      <c r="C1927">
        <v>6.2394430769809066</v>
      </c>
      <c r="D1927">
        <v>0.57336119132296659</v>
      </c>
      <c r="J1927" s="7">
        <v>7.8884158372698812</v>
      </c>
      <c r="K1927" s="7">
        <v>0.42067119703327049</v>
      </c>
    </row>
    <row r="1928" spans="3:11">
      <c r="C1928">
        <v>6.2240986269065672</v>
      </c>
      <c r="D1928">
        <v>0.57077756074867791</v>
      </c>
      <c r="J1928" s="7">
        <v>7.7073309016251521</v>
      </c>
      <c r="K1928" s="7">
        <v>0.37753772692383364</v>
      </c>
    </row>
    <row r="1929" spans="3:11">
      <c r="C1929">
        <v>6.3096635884091157</v>
      </c>
      <c r="D1929">
        <v>0.57057389152825111</v>
      </c>
      <c r="J1929" s="7">
        <v>7.5973451241425076</v>
      </c>
      <c r="K1929" s="7">
        <v>0.38546256722705213</v>
      </c>
    </row>
    <row r="1930" spans="3:11">
      <c r="C1930">
        <v>6.367152069010225</v>
      </c>
      <c r="D1930">
        <v>0.57175584202518781</v>
      </c>
      <c r="J1930" s="7">
        <v>7.542428891930288</v>
      </c>
      <c r="K1930" s="7">
        <v>0.39342157017572904</v>
      </c>
    </row>
    <row r="1931" spans="3:11">
      <c r="C1931">
        <v>6.3987927731924925</v>
      </c>
      <c r="D1931">
        <v>0.57159040294872665</v>
      </c>
      <c r="J1931" s="7">
        <v>7.5791962837777289</v>
      </c>
      <c r="K1931" s="7">
        <v>0.4337753635855785</v>
      </c>
    </row>
    <row r="1932" spans="3:11">
      <c r="C1932">
        <v>6.4483881518449504</v>
      </c>
      <c r="D1932">
        <v>0.57286053187934105</v>
      </c>
      <c r="J1932" s="7">
        <v>7.6010987864871034</v>
      </c>
      <c r="K1932" s="7">
        <v>0.43753396184118393</v>
      </c>
    </row>
    <row r="1933" spans="3:11">
      <c r="C1933">
        <v>6.5034718946367969</v>
      </c>
      <c r="D1933">
        <v>0.57146172085218672</v>
      </c>
      <c r="J1933" s="7">
        <v>7.6282584127810145</v>
      </c>
      <c r="K1933" s="7">
        <v>0.47161556501612067</v>
      </c>
    </row>
    <row r="1934" spans="3:11">
      <c r="C1934">
        <v>6.562124230210256</v>
      </c>
      <c r="D1934">
        <v>0.57292678828941268</v>
      </c>
      <c r="J1934" s="7">
        <v>7.6700690808199896</v>
      </c>
      <c r="K1934" s="7">
        <v>0.47278144061071115</v>
      </c>
    </row>
    <row r="1935" spans="3:11">
      <c r="C1935">
        <v>6.6085394192287836</v>
      </c>
      <c r="D1935">
        <v>0.56183203047514707</v>
      </c>
      <c r="J1935" s="7">
        <v>7.7466930789721182</v>
      </c>
      <c r="K1935" s="7">
        <v>0.47229624574882056</v>
      </c>
    </row>
    <row r="1936" spans="3:11">
      <c r="C1936">
        <v>6.6505603774612529</v>
      </c>
      <c r="D1936">
        <v>0.56408294200094222</v>
      </c>
      <c r="J1936" s="7">
        <v>7.7925059258241935</v>
      </c>
      <c r="K1936" s="7">
        <v>0.48450219283199408</v>
      </c>
    </row>
    <row r="1937" spans="3:11">
      <c r="C1937">
        <v>6.6893716451385208</v>
      </c>
      <c r="D1937">
        <v>0.5627729024454714</v>
      </c>
      <c r="J1937" s="7">
        <v>7.7460813632695151</v>
      </c>
      <c r="K1937" s="7">
        <v>0.49535332458080417</v>
      </c>
    </row>
    <row r="1938" spans="3:11">
      <c r="C1938">
        <v>6.7369384615025849</v>
      </c>
      <c r="D1938">
        <v>0.5660303111831565</v>
      </c>
      <c r="J1938" s="7">
        <v>7.7240969663499488</v>
      </c>
      <c r="K1938" s="7">
        <v>0.47467773134476088</v>
      </c>
    </row>
    <row r="1939" spans="3:11">
      <c r="C1939">
        <v>6.704469925510427</v>
      </c>
      <c r="D1939">
        <v>0.45514800605599176</v>
      </c>
      <c r="J1939" s="7">
        <v>8.9213762686585394</v>
      </c>
      <c r="K1939" s="7">
        <v>0.5333213148032665</v>
      </c>
    </row>
    <row r="1940" spans="3:11">
      <c r="C1940">
        <v>6.7349291329951351</v>
      </c>
      <c r="D1940">
        <v>0.45248474529066113</v>
      </c>
      <c r="J1940" s="7">
        <v>8.9412898612879648</v>
      </c>
      <c r="K1940" s="7">
        <v>0.54543551480442043</v>
      </c>
    </row>
    <row r="1941" spans="3:11">
      <c r="C1941">
        <v>6.7653883404798441</v>
      </c>
      <c r="D1941">
        <v>0.44961841348751924</v>
      </c>
      <c r="J1941" s="7">
        <v>8.9445318265203735</v>
      </c>
      <c r="K1941" s="7">
        <v>0.55184452177800702</v>
      </c>
    </row>
    <row r="1942" spans="3:11">
      <c r="C1942">
        <v>6.7958475479645521</v>
      </c>
      <c r="D1942">
        <v>0.44741295457349389</v>
      </c>
      <c r="J1942" s="7">
        <v>8.9261811579421124</v>
      </c>
      <c r="K1942" s="7">
        <v>0.56475068733061728</v>
      </c>
    </row>
    <row r="1943" spans="3:11">
      <c r="C1943">
        <v>6.8263067554492611</v>
      </c>
      <c r="D1943">
        <v>0.44293651212491264</v>
      </c>
      <c r="J1943" s="7">
        <v>8.9253478552955059</v>
      </c>
      <c r="K1943" s="7">
        <v>0.57053449449028681</v>
      </c>
    </row>
    <row r="1944" spans="3:11">
      <c r="C1944">
        <v>6.8567659629339701</v>
      </c>
      <c r="D1944">
        <v>0.43379776653487262</v>
      </c>
      <c r="J1944" s="7">
        <v>8.9412833601722301</v>
      </c>
      <c r="K1944" s="7">
        <v>0.57997968652878973</v>
      </c>
    </row>
    <row r="1945" spans="3:11">
      <c r="C1945">
        <v>6.8872251704186782</v>
      </c>
      <c r="D1945">
        <v>0.4328457402324033</v>
      </c>
      <c r="J1945" s="7">
        <v>8.9478051310669038</v>
      </c>
      <c r="K1945" s="7">
        <v>0.58467973210878632</v>
      </c>
    </row>
    <row r="1946" spans="3:11">
      <c r="C1946">
        <v>6.9176843779033872</v>
      </c>
      <c r="D1946">
        <v>0.4300636101757323</v>
      </c>
      <c r="J1946" s="7">
        <v>8.970037766294352</v>
      </c>
      <c r="K1946" s="7">
        <v>0.59025481077963327</v>
      </c>
    </row>
    <row r="1947" spans="3:11">
      <c r="C1947">
        <v>6.9481435853880953</v>
      </c>
      <c r="D1947">
        <v>0.42687762049124894</v>
      </c>
      <c r="J1947" s="7">
        <v>8.9863751004849668</v>
      </c>
      <c r="K1947" s="7">
        <v>0.61443030675681942</v>
      </c>
    </row>
    <row r="1948" spans="3:11">
      <c r="C1948">
        <v>6.9786027928728043</v>
      </c>
      <c r="D1948">
        <v>0.42658761266344231</v>
      </c>
      <c r="J1948" s="7">
        <v>9.01909495792464</v>
      </c>
      <c r="K1948" s="7">
        <v>0.62670613409745479</v>
      </c>
    </row>
    <row r="1949" spans="3:11">
      <c r="C1949">
        <v>7.0090620003575124</v>
      </c>
      <c r="D1949">
        <v>0.42414103129133224</v>
      </c>
      <c r="J1949" s="7">
        <v>9.0591489110025911</v>
      </c>
      <c r="K1949" s="7">
        <v>0.6343342716227397</v>
      </c>
    </row>
    <row r="1950" spans="3:11">
      <c r="C1950">
        <v>7.0395212078422214</v>
      </c>
      <c r="D1950">
        <v>0.42482149012192028</v>
      </c>
      <c r="J1950" s="7">
        <v>9.1024538060733065</v>
      </c>
      <c r="K1950" s="7">
        <v>0.64869749433737334</v>
      </c>
    </row>
    <row r="1951" spans="3:11">
      <c r="C1951">
        <v>7.0699804153269294</v>
      </c>
      <c r="D1951">
        <v>0.42238914028154567</v>
      </c>
      <c r="J1951" s="7">
        <v>9.1448942873379675</v>
      </c>
      <c r="K1951" s="7">
        <v>0.64635187706685882</v>
      </c>
    </row>
    <row r="1952" spans="3:11">
      <c r="C1952">
        <v>7.1004396228116384</v>
      </c>
      <c r="D1952">
        <v>0.42400614500686679</v>
      </c>
      <c r="J1952" s="7">
        <v>9.1699800228712682</v>
      </c>
      <c r="K1952" s="7">
        <v>0.63896629099884528</v>
      </c>
    </row>
    <row r="1953" spans="3:11">
      <c r="C1953">
        <v>7.1308988302963465</v>
      </c>
      <c r="D1953">
        <v>0.42710904226765817</v>
      </c>
      <c r="J1953" s="7">
        <v>9.1412964370635894</v>
      </c>
      <c r="K1953" s="7">
        <v>0.6307137223323952</v>
      </c>
    </row>
    <row r="1954" spans="3:11">
      <c r="C1954">
        <v>7.1608005754662143</v>
      </c>
      <c r="D1954">
        <v>0.43056454477835554</v>
      </c>
      <c r="J1954" s="7">
        <v>9.1601474437002253</v>
      </c>
      <c r="K1954" s="7">
        <v>0.62562082051212164</v>
      </c>
    </row>
    <row r="1955" spans="3:11">
      <c r="C1955">
        <v>8.3938899914701093</v>
      </c>
      <c r="D1955">
        <v>0.45161362757238271</v>
      </c>
      <c r="J1955" s="7">
        <v>9.9525888876931159</v>
      </c>
      <c r="K1955" s="7">
        <v>0.61961861980188238</v>
      </c>
    </row>
    <row r="1956" spans="3:11">
      <c r="C1956">
        <v>8.4006371534678834</v>
      </c>
      <c r="D1956">
        <v>0.44816232762531688</v>
      </c>
      <c r="J1956" s="7">
        <v>9.9741599949021804</v>
      </c>
      <c r="K1956" s="7">
        <v>0.61010577881016692</v>
      </c>
    </row>
    <row r="1957" spans="3:11">
      <c r="C1957">
        <v>8.4173399239678641</v>
      </c>
      <c r="D1957">
        <v>0.44884574510995862</v>
      </c>
      <c r="J1957" s="7">
        <v>10.009480132047145</v>
      </c>
      <c r="K1957" s="7">
        <v>0.62401493944255459</v>
      </c>
    </row>
    <row r="1958" spans="3:11">
      <c r="C1958">
        <v>8.4255931954240939</v>
      </c>
      <c r="D1958">
        <v>0.44610078567840111</v>
      </c>
      <c r="J1958" s="7">
        <v>10.049694330895527</v>
      </c>
      <c r="K1958" s="7">
        <v>0.65047293479078061</v>
      </c>
    </row>
    <row r="1959" spans="3:11">
      <c r="C1959">
        <v>8.4356037222455136</v>
      </c>
      <c r="D1959">
        <v>0.44968905966729067</v>
      </c>
      <c r="J1959" s="7">
        <v>10.090910449406422</v>
      </c>
      <c r="K1959" s="7">
        <v>0.67344635729654667</v>
      </c>
    </row>
    <row r="1960" spans="3:11">
      <c r="C1960">
        <v>8.4480340843918871</v>
      </c>
      <c r="D1960">
        <v>0.43941484398136321</v>
      </c>
      <c r="J1960" s="7">
        <v>10.131771034639328</v>
      </c>
      <c r="K1960" s="7">
        <v>0.69695695771446042</v>
      </c>
    </row>
    <row r="1961" spans="3:11">
      <c r="C1961">
        <v>8.4392401083540367</v>
      </c>
      <c r="D1961">
        <v>0.43764813615007264</v>
      </c>
      <c r="J1961" s="7">
        <v>10.156308877606968</v>
      </c>
      <c r="K1961" s="7">
        <v>0.71300489320995453</v>
      </c>
    </row>
    <row r="1962" spans="3:11">
      <c r="C1962">
        <v>8.4665109178638769</v>
      </c>
      <c r="D1962">
        <v>0.42918594615247102</v>
      </c>
      <c r="J1962" s="7">
        <v>10.168522062431869</v>
      </c>
      <c r="K1962" s="7">
        <v>0.71894434754477432</v>
      </c>
    </row>
    <row r="1963" spans="3:11">
      <c r="C1963">
        <v>8.4891697085102162</v>
      </c>
      <c r="D1963">
        <v>0.42153351055714067</v>
      </c>
      <c r="J1963" s="7">
        <v>10.182439630138866</v>
      </c>
      <c r="K1963" s="7">
        <v>0.72521529742068458</v>
      </c>
    </row>
    <row r="1964" spans="3:11">
      <c r="C1964">
        <v>8.5861692769695175</v>
      </c>
      <c r="D1964">
        <v>0.43070775710003106</v>
      </c>
      <c r="J1964" s="7">
        <v>10.198359119910346</v>
      </c>
      <c r="K1964" s="7">
        <v>0.72540895419739282</v>
      </c>
    </row>
    <row r="1965" spans="3:11">
      <c r="C1965">
        <v>8.5921469852164094</v>
      </c>
      <c r="D1965">
        <v>0.43303686678002634</v>
      </c>
      <c r="J1965" s="7">
        <v>10.217451073725023</v>
      </c>
      <c r="K1965" s="7">
        <v>0.72311198062787774</v>
      </c>
    </row>
    <row r="1966" spans="3:11">
      <c r="C1966">
        <v>8.6411518588393896</v>
      </c>
      <c r="D1966">
        <v>0.42889809365507753</v>
      </c>
      <c r="J1966" s="7">
        <v>10.240435206998139</v>
      </c>
      <c r="K1966" s="7">
        <v>0.71759770043063931</v>
      </c>
    </row>
    <row r="1967" spans="3:11">
      <c r="C1967">
        <v>8.6739592814900028</v>
      </c>
      <c r="D1967">
        <v>0.42651258600893033</v>
      </c>
      <c r="J1967" s="7">
        <v>10.258312800986896</v>
      </c>
      <c r="K1967" s="7">
        <v>0.72352286580993597</v>
      </c>
    </row>
    <row r="1968" spans="3:11">
      <c r="C1968">
        <v>8.6964582340441261</v>
      </c>
      <c r="D1968">
        <v>0.42575324100753131</v>
      </c>
      <c r="J1968" s="7">
        <v>10.251886568964723</v>
      </c>
      <c r="K1968" s="7">
        <v>0.72849402591344559</v>
      </c>
    </row>
    <row r="1969" spans="3:11">
      <c r="C1969">
        <v>8.6691877788543596</v>
      </c>
      <c r="D1969">
        <v>0.42587323253924431</v>
      </c>
      <c r="J1969" s="7">
        <v>10.206035732792962</v>
      </c>
      <c r="K1969" s="7">
        <v>0.73169316019771558</v>
      </c>
    </row>
    <row r="1970" spans="3:11">
      <c r="C1970">
        <v>8.6929945660418184</v>
      </c>
      <c r="D1970">
        <v>0.42927797709140658</v>
      </c>
      <c r="J1970" s="7">
        <v>10.226661175272415</v>
      </c>
      <c r="K1970" s="7">
        <v>0.73010886906328476</v>
      </c>
    </row>
    <row r="1971" spans="3:11">
      <c r="C1971">
        <v>6.6953569332412819</v>
      </c>
      <c r="D1971">
        <v>0.48608171323728389</v>
      </c>
      <c r="J1971" s="7">
        <v>7.8174613529380279</v>
      </c>
      <c r="K1971" s="7">
        <v>0.48633412873230775</v>
      </c>
    </row>
    <row r="1972" spans="3:11">
      <c r="C1972">
        <v>6.7223267127583775</v>
      </c>
      <c r="D1972">
        <v>0.48181393513207443</v>
      </c>
      <c r="J1972" s="7">
        <v>7.8462778502958965</v>
      </c>
      <c r="K1972" s="7">
        <v>0.49873542893036049</v>
      </c>
    </row>
    <row r="1973" spans="3:11">
      <c r="C1973">
        <v>6.7467303849114266</v>
      </c>
      <c r="D1973">
        <v>0.47602124044381183</v>
      </c>
      <c r="J1973" s="7">
        <v>7.9007665056958736</v>
      </c>
      <c r="K1973" s="7">
        <v>0.51447458024785186</v>
      </c>
    </row>
    <row r="1974" spans="3:11">
      <c r="C1974">
        <v>6.7518596659182775</v>
      </c>
      <c r="D1974">
        <v>0.47673301393776257</v>
      </c>
      <c r="J1974" s="7">
        <v>7.9398927494596858</v>
      </c>
      <c r="K1974" s="7">
        <v>0.52068022736823827</v>
      </c>
    </row>
    <row r="1975" spans="3:11">
      <c r="C1975">
        <v>6.7709049952439848</v>
      </c>
      <c r="D1975">
        <v>0.47053867102819646</v>
      </c>
      <c r="J1975" s="7">
        <v>7.9759156173888632</v>
      </c>
      <c r="K1975" s="7">
        <v>0.51625902154451775</v>
      </c>
    </row>
    <row r="1976" spans="3:11">
      <c r="C1976">
        <v>6.8075159485174392</v>
      </c>
      <c r="D1976">
        <v>0.46436597729343715</v>
      </c>
      <c r="J1976" s="7">
        <v>8.0286999400828751</v>
      </c>
      <c r="K1976" s="7">
        <v>0.51054912858742163</v>
      </c>
    </row>
    <row r="1977" spans="3:11">
      <c r="C1977">
        <v>6.8314712331048275</v>
      </c>
      <c r="D1977">
        <v>0.4583250881405232</v>
      </c>
      <c r="J1977" s="7">
        <v>8.0086847390278013</v>
      </c>
      <c r="K1977" s="7">
        <v>0.52652095269774823</v>
      </c>
    </row>
    <row r="1978" spans="3:11">
      <c r="C1978">
        <v>6.8103466921648863</v>
      </c>
      <c r="D1978">
        <v>0.45616837864750098</v>
      </c>
      <c r="J1978" s="7">
        <v>8.0409904193214174</v>
      </c>
      <c r="K1978" s="7">
        <v>0.54028058739337004</v>
      </c>
    </row>
    <row r="1979" spans="3:11">
      <c r="C1979">
        <v>6.8273758738758845</v>
      </c>
      <c r="D1979">
        <v>0.4485874522088622</v>
      </c>
      <c r="J1979" s="7">
        <v>8.0854650463602091</v>
      </c>
      <c r="K1979" s="7">
        <v>0.52996078907495847</v>
      </c>
    </row>
    <row r="1980" spans="3:11">
      <c r="C1980">
        <v>6.8521759796742359</v>
      </c>
      <c r="D1980">
        <v>0.44734734557080569</v>
      </c>
      <c r="J1980" s="7">
        <v>8.1235241244180969</v>
      </c>
      <c r="K1980" s="7">
        <v>0.53253912129241299</v>
      </c>
    </row>
    <row r="1981" spans="3:11">
      <c r="C1981">
        <v>6.8626819412793685</v>
      </c>
      <c r="D1981">
        <v>0.44602975535466061</v>
      </c>
      <c r="J1981" s="7">
        <v>8.1735419746004343</v>
      </c>
      <c r="K1981" s="7">
        <v>0.52209631273040469</v>
      </c>
    </row>
    <row r="1982" spans="3:11">
      <c r="C1982">
        <v>6.879645874517716</v>
      </c>
      <c r="D1982">
        <v>0.44452955062778315</v>
      </c>
      <c r="J1982" s="7">
        <v>8.236396247616419</v>
      </c>
      <c r="K1982" s="7">
        <v>0.51367795044630837</v>
      </c>
    </row>
    <row r="1983" spans="3:11">
      <c r="C1983">
        <v>6.8937150885941323</v>
      </c>
      <c r="D1983">
        <v>0.4410473723631077</v>
      </c>
      <c r="J1983" s="7">
        <v>8.2959457411606206</v>
      </c>
      <c r="K1983" s="7">
        <v>0.51605364133361831</v>
      </c>
    </row>
    <row r="1984" spans="3:11">
      <c r="C1984">
        <v>6.927514333163117</v>
      </c>
      <c r="D1984">
        <v>0.43966253749049944</v>
      </c>
      <c r="J1984" s="7">
        <v>8.3464632491027331</v>
      </c>
      <c r="K1984" s="7">
        <v>0.51426537538463557</v>
      </c>
    </row>
    <row r="1985" spans="3:11">
      <c r="C1985">
        <v>6.9551531682850323</v>
      </c>
      <c r="D1985">
        <v>0.44655658949438304</v>
      </c>
      <c r="J1985" s="7">
        <v>8.3739977355788167</v>
      </c>
      <c r="K1985" s="7">
        <v>0.51932250428212079</v>
      </c>
    </row>
    <row r="1986" spans="3:11">
      <c r="C1986">
        <v>6.9716420935172909</v>
      </c>
      <c r="D1986">
        <v>0.44982578274082319</v>
      </c>
      <c r="J1986" s="7">
        <v>8.4125758906217705</v>
      </c>
      <c r="K1986" s="7">
        <v>0.51011989011536518</v>
      </c>
    </row>
    <row r="1987" spans="3:11">
      <c r="C1987">
        <v>10.256337602654614</v>
      </c>
      <c r="D1987">
        <v>0.21089883842840318</v>
      </c>
      <c r="J1987" s="7">
        <v>7.0018497719590176</v>
      </c>
      <c r="K1987" s="7">
        <v>0.24299525497866176</v>
      </c>
    </row>
    <row r="1988" spans="3:11">
      <c r="C1988">
        <v>10.286153210938357</v>
      </c>
      <c r="D1988">
        <v>0.21046504684918779</v>
      </c>
      <c r="J1988" s="7">
        <v>7.0334895351658533</v>
      </c>
      <c r="K1988" s="7">
        <v>0.24140479846442325</v>
      </c>
    </row>
    <row r="1989" spans="3:11">
      <c r="C1989">
        <v>10.322264276030149</v>
      </c>
      <c r="D1989">
        <v>0.20975808453826508</v>
      </c>
      <c r="J1989" s="7">
        <v>7.1082704481948182</v>
      </c>
      <c r="K1989" s="7">
        <v>0.25379626883081974</v>
      </c>
    </row>
    <row r="1990" spans="3:11">
      <c r="C1990">
        <v>10.35493555791845</v>
      </c>
      <c r="D1990">
        <v>0.20928465881270822</v>
      </c>
      <c r="J1990" s="7">
        <v>7.1253386946878772</v>
      </c>
      <c r="K1990" s="7">
        <v>0.2551897738992035</v>
      </c>
    </row>
    <row r="1991" spans="3:11">
      <c r="C1991">
        <v>10.393923271188948</v>
      </c>
      <c r="D1991">
        <v>0.20891021682698876</v>
      </c>
      <c r="J1991" s="7">
        <v>7.1317628758332425</v>
      </c>
      <c r="K1991" s="7">
        <v>0.26239374653469594</v>
      </c>
    </row>
    <row r="1992" spans="3:11">
      <c r="C1992">
        <v>10.424984938244245</v>
      </c>
      <c r="D1992">
        <v>0.20128963662988719</v>
      </c>
      <c r="J1992" s="7">
        <v>7.1892749175157418</v>
      </c>
      <c r="K1992" s="7">
        <v>0.30303148342317221</v>
      </c>
    </row>
    <row r="1993" spans="3:11">
      <c r="C1993">
        <v>10.43651166731134</v>
      </c>
      <c r="D1993">
        <v>0.20887858778964774</v>
      </c>
      <c r="J1993" s="7">
        <v>7.2274753358168873</v>
      </c>
      <c r="K1993" s="7">
        <v>0.30522386031349058</v>
      </c>
    </row>
    <row r="1994" spans="3:11">
      <c r="C1994">
        <v>10.430888170781216</v>
      </c>
      <c r="D1994">
        <v>0.20948400236404252</v>
      </c>
      <c r="J1994" s="7">
        <v>7.2591648095201329</v>
      </c>
      <c r="K1994" s="7">
        <v>0.30742068582881593</v>
      </c>
    </row>
    <row r="1995" spans="3:11">
      <c r="C1995">
        <v>10.42952073103999</v>
      </c>
      <c r="D1995">
        <v>0.20998738441811204</v>
      </c>
      <c r="J1995" s="7">
        <v>7.30818060972915</v>
      </c>
      <c r="K1995" s="7">
        <v>0.29091691883432824</v>
      </c>
    </row>
    <row r="1996" spans="3:11">
      <c r="C1996">
        <v>10.448165320492832</v>
      </c>
      <c r="D1996">
        <v>0.20894643313884828</v>
      </c>
      <c r="J1996" s="7">
        <v>7.3378609507663972</v>
      </c>
      <c r="K1996" s="7">
        <v>0.29217511677500657</v>
      </c>
    </row>
    <row r="1997" spans="3:11">
      <c r="C1997">
        <v>10.466085354098935</v>
      </c>
      <c r="D1997">
        <v>0.20868597779454376</v>
      </c>
      <c r="J1997" s="7">
        <v>7.3783700379474446</v>
      </c>
      <c r="K1997" s="7">
        <v>0.27674127348422978</v>
      </c>
    </row>
    <row r="1998" spans="3:11">
      <c r="C1998">
        <v>10.497857438385106</v>
      </c>
      <c r="D1998">
        <v>0.2239297141059364</v>
      </c>
      <c r="J1998" s="7">
        <v>7.4636916988225392</v>
      </c>
      <c r="K1998" s="7">
        <v>0.28835305943760642</v>
      </c>
    </row>
    <row r="1999" spans="3:11">
      <c r="C1999">
        <v>10.531175958089909</v>
      </c>
      <c r="D1999">
        <v>0.22178499475905736</v>
      </c>
      <c r="J1999" s="7">
        <v>7.5382910238511283</v>
      </c>
      <c r="K1999" s="7">
        <v>0.27754331442718999</v>
      </c>
    </row>
    <row r="2000" spans="3:11">
      <c r="C2000">
        <v>10.547044566062178</v>
      </c>
      <c r="D2000">
        <v>0.24829424239537712</v>
      </c>
      <c r="J2000" s="7">
        <v>7.5820763878029096</v>
      </c>
      <c r="K2000" s="7">
        <v>0.27418604071767849</v>
      </c>
    </row>
    <row r="2001" spans="3:11">
      <c r="C2001">
        <v>10.501169652540076</v>
      </c>
      <c r="D2001">
        <v>0.25077970825854806</v>
      </c>
      <c r="J2001" s="7">
        <v>7.6041683249993834</v>
      </c>
      <c r="K2001" s="7">
        <v>0.28150806613405355</v>
      </c>
    </row>
    <row r="2002" spans="3:11">
      <c r="C2002">
        <v>10.519131486475919</v>
      </c>
      <c r="D2002">
        <v>0.25356367412007613</v>
      </c>
      <c r="J2002" s="7">
        <v>7.6469780738857764</v>
      </c>
      <c r="K2002" s="7">
        <v>0.27772662883888183</v>
      </c>
    </row>
    <row r="2003" spans="3:11">
      <c r="C2003">
        <v>9.9354507006005974</v>
      </c>
      <c r="D2003">
        <v>0.19773470939410887</v>
      </c>
      <c r="J2003" s="7">
        <v>8.5075179456610233</v>
      </c>
      <c r="K2003" s="7">
        <v>0.41529308272844001</v>
      </c>
    </row>
    <row r="2004" spans="3:11">
      <c r="C2004">
        <v>9.9532112630184386</v>
      </c>
      <c r="D2004">
        <v>0.19540062269695435</v>
      </c>
      <c r="J2004" s="7">
        <v>8.5063867611991348</v>
      </c>
      <c r="K2004" s="7">
        <v>0.41899181095830734</v>
      </c>
    </row>
    <row r="2005" spans="3:11">
      <c r="C2005">
        <v>9.9568885690596094</v>
      </c>
      <c r="D2005">
        <v>0.19344763260660883</v>
      </c>
      <c r="J2005" s="7">
        <v>8.5483691356314999</v>
      </c>
      <c r="K2005" s="7">
        <v>0.41721856209630959</v>
      </c>
    </row>
    <row r="2006" spans="3:11">
      <c r="C2006">
        <v>9.9531812300989841</v>
      </c>
      <c r="D2006">
        <v>0.19069891080894621</v>
      </c>
      <c r="J2006" s="7">
        <v>8.5498875987825453</v>
      </c>
      <c r="K2006" s="7">
        <v>0.42386312578694069</v>
      </c>
    </row>
    <row r="2007" spans="3:11">
      <c r="C2007">
        <v>9.9992809651372117</v>
      </c>
      <c r="D2007">
        <v>0.19682213927662917</v>
      </c>
      <c r="J2007" s="7">
        <v>8.5272131095302353</v>
      </c>
      <c r="K2007" s="7">
        <v>0.43530669983334008</v>
      </c>
    </row>
    <row r="2008" spans="3:11">
      <c r="C2008">
        <v>10.01666348607567</v>
      </c>
      <c r="D2008">
        <v>0.19245248347378366</v>
      </c>
      <c r="J2008" s="7">
        <v>8.5125606997154186</v>
      </c>
      <c r="K2008" s="7">
        <v>0.47613316378307813</v>
      </c>
    </row>
    <row r="2009" spans="3:11">
      <c r="C2009">
        <v>10.04529063684515</v>
      </c>
      <c r="D2009">
        <v>0.19603546238338734</v>
      </c>
      <c r="J2009" s="7">
        <v>8.5429008071624235</v>
      </c>
      <c r="K2009" s="7">
        <v>0.47458054347594431</v>
      </c>
    </row>
    <row r="2010" spans="3:11">
      <c r="C2010">
        <v>10.075588252026423</v>
      </c>
      <c r="D2010">
        <v>0.19734330746331619</v>
      </c>
      <c r="J2010" s="7">
        <v>8.5758751762097205</v>
      </c>
      <c r="K2010" s="7">
        <v>0.4968215994070857</v>
      </c>
    </row>
    <row r="2011" spans="3:11">
      <c r="C2011">
        <v>10.09787881441985</v>
      </c>
      <c r="D2011">
        <v>0.19283663389456618</v>
      </c>
      <c r="J2011" s="7">
        <v>8.6203010320826934</v>
      </c>
      <c r="K2011" s="7">
        <v>0.50364894134041316</v>
      </c>
    </row>
    <row r="2012" spans="3:11">
      <c r="C2012">
        <v>10.118963217553967</v>
      </c>
      <c r="D2012">
        <v>0.19682376266382429</v>
      </c>
      <c r="J2012" s="7">
        <v>8.6843074590847014</v>
      </c>
      <c r="K2012" s="7">
        <v>0.50268442542813963</v>
      </c>
    </row>
    <row r="2013" spans="3:11">
      <c r="C2013">
        <v>10.138751973277524</v>
      </c>
      <c r="D2013">
        <v>0.19496922425808241</v>
      </c>
      <c r="J2013" s="7">
        <v>8.7106789265092424</v>
      </c>
      <c r="K2013" s="7">
        <v>0.50412172619182993</v>
      </c>
    </row>
    <row r="2014" spans="3:11">
      <c r="C2014">
        <v>10.135100393694456</v>
      </c>
      <c r="D2014">
        <v>0.19332386661937986</v>
      </c>
      <c r="J2014" s="7">
        <v>8.7484830709132044</v>
      </c>
      <c r="K2014" s="7">
        <v>0.50567549523048039</v>
      </c>
    </row>
    <row r="2015" spans="3:11">
      <c r="C2015">
        <v>10.153683900294157</v>
      </c>
      <c r="D2015">
        <v>0.19201532663169354</v>
      </c>
      <c r="J2015" s="7">
        <v>8.7889940404200502</v>
      </c>
      <c r="K2015" s="7">
        <v>0.52033919064853362</v>
      </c>
    </row>
    <row r="2016" spans="3:11">
      <c r="C2016">
        <v>10.130130757935866</v>
      </c>
      <c r="D2016">
        <v>0.19211433336067596</v>
      </c>
      <c r="J2016" s="7">
        <v>8.8298501039233717</v>
      </c>
      <c r="K2016" s="7">
        <v>0.52767511982509829</v>
      </c>
    </row>
    <row r="2017" spans="3:11">
      <c r="C2017">
        <v>10.114810380064263</v>
      </c>
      <c r="D2017">
        <v>0.19513810770196671</v>
      </c>
      <c r="J2017" s="7">
        <v>8.8594089061649157</v>
      </c>
      <c r="K2017" s="7">
        <v>0.53038142534842458</v>
      </c>
    </row>
    <row r="2018" spans="3:11">
      <c r="C2018">
        <v>10.131272852674707</v>
      </c>
      <c r="D2018">
        <v>0.19826738204201688</v>
      </c>
      <c r="J2018" s="7">
        <v>8.886068351602173</v>
      </c>
      <c r="K2018" s="7">
        <v>0.52118776571001202</v>
      </c>
    </row>
    <row r="2019" spans="3:11">
      <c r="C2019">
        <v>7.5076822379653176</v>
      </c>
      <c r="D2019">
        <v>0.33033198138960845</v>
      </c>
      <c r="J2019" s="7">
        <v>8.1803744427771115</v>
      </c>
      <c r="K2019" s="7">
        <v>0.4874846214955269</v>
      </c>
    </row>
    <row r="2020" spans="3:11">
      <c r="C2020">
        <v>7.5485520264103032</v>
      </c>
      <c r="D2020">
        <v>0.32754144960840142</v>
      </c>
      <c r="J2020" s="7">
        <v>8.1923252955121253</v>
      </c>
      <c r="K2020" s="7">
        <v>0.47588926264206394</v>
      </c>
    </row>
    <row r="2021" spans="3:11">
      <c r="C2021">
        <v>7.5681638516094552</v>
      </c>
      <c r="D2021">
        <v>0.32323473365706129</v>
      </c>
      <c r="J2021" s="7">
        <v>8.2052192886475908</v>
      </c>
      <c r="K2021" s="7">
        <v>0.46369701085341875</v>
      </c>
    </row>
    <row r="2022" spans="3:11">
      <c r="C2022">
        <v>7.5866133866017069</v>
      </c>
      <c r="D2022">
        <v>0.32279427734862448</v>
      </c>
      <c r="J2022" s="7">
        <v>8.2088852187338155</v>
      </c>
      <c r="K2022" s="7">
        <v>0.46075773495754135</v>
      </c>
    </row>
    <row r="2023" spans="3:11">
      <c r="C2023">
        <v>7.6377837996245725</v>
      </c>
      <c r="D2023">
        <v>0.3221508310377334</v>
      </c>
      <c r="J2023" s="7">
        <v>8.222470113728912</v>
      </c>
      <c r="K2023" s="7">
        <v>0.45707657359552772</v>
      </c>
    </row>
    <row r="2024" spans="3:11">
      <c r="C2024">
        <v>7.6622076682653688</v>
      </c>
      <c r="D2024">
        <v>0.31852164652629378</v>
      </c>
      <c r="J2024" s="7">
        <v>8.3021207734188476</v>
      </c>
      <c r="K2024" s="7">
        <v>0.45575695380447112</v>
      </c>
    </row>
    <row r="2025" spans="3:11">
      <c r="C2025">
        <v>7.6766371351658851</v>
      </c>
      <c r="D2025">
        <v>0.31898458074350244</v>
      </c>
      <c r="J2025" s="7">
        <v>8.3003755291203642</v>
      </c>
      <c r="K2025" s="7">
        <v>0.46606970705888529</v>
      </c>
    </row>
    <row r="2026" spans="3:11">
      <c r="C2026">
        <v>7.670346555248452</v>
      </c>
      <c r="D2026">
        <v>0.31685067217462037</v>
      </c>
      <c r="J2026" s="7">
        <v>8.3104944348254541</v>
      </c>
      <c r="K2026" s="7">
        <v>0.46857775921160677</v>
      </c>
    </row>
    <row r="2027" spans="3:11">
      <c r="C2027">
        <v>7.682115608477714</v>
      </c>
      <c r="D2027">
        <v>0.31364139502665317</v>
      </c>
      <c r="J2027" s="7">
        <v>8.3425597800276936</v>
      </c>
      <c r="K2027" s="7">
        <v>0.44787955402994434</v>
      </c>
    </row>
    <row r="2028" spans="3:11">
      <c r="C2028">
        <v>7.7210944112415563</v>
      </c>
      <c r="D2028">
        <v>0.31416060542420471</v>
      </c>
      <c r="J2028" s="7">
        <v>8.3609560319365688</v>
      </c>
      <c r="K2028" s="7">
        <v>0.45013409329469717</v>
      </c>
    </row>
    <row r="2029" spans="3:11">
      <c r="C2029">
        <v>7.7503311189091972</v>
      </c>
      <c r="D2029">
        <v>0.31221347119515735</v>
      </c>
      <c r="J2029" s="7">
        <v>8.3744025076269946</v>
      </c>
      <c r="K2029" s="7">
        <v>0.44827569809908407</v>
      </c>
    </row>
    <row r="2030" spans="3:11">
      <c r="C2030">
        <v>7.7759590630071029</v>
      </c>
      <c r="D2030">
        <v>0.3074795882776365</v>
      </c>
      <c r="J2030" s="7">
        <v>8.3918328128278183</v>
      </c>
      <c r="K2030" s="7">
        <v>0.47072541813158936</v>
      </c>
    </row>
    <row r="2031" spans="3:11">
      <c r="C2031">
        <v>7.7943292117270522</v>
      </c>
      <c r="D2031">
        <v>0.31081775832940028</v>
      </c>
      <c r="J2031" s="7">
        <v>8.4134989331647159</v>
      </c>
      <c r="K2031" s="7">
        <v>0.47545801112494296</v>
      </c>
    </row>
    <row r="2032" spans="3:11">
      <c r="C2032">
        <v>7.8538987177397948</v>
      </c>
      <c r="D2032">
        <v>0.30970153994822591</v>
      </c>
      <c r="J2032" s="7">
        <v>8.4230424335154304</v>
      </c>
      <c r="K2032" s="7">
        <v>0.4750181922349101</v>
      </c>
    </row>
    <row r="2033" spans="3:11">
      <c r="C2033">
        <v>7.7825766669760155</v>
      </c>
      <c r="D2033">
        <v>0.31310305587373394</v>
      </c>
      <c r="J2033" s="7">
        <v>8.4204329907088287</v>
      </c>
      <c r="K2033" s="7">
        <v>0.48075527043294214</v>
      </c>
    </row>
    <row r="2034" spans="3:11">
      <c r="C2034">
        <v>7.8040182885076259</v>
      </c>
      <c r="D2034">
        <v>0.31624448796318416</v>
      </c>
      <c r="J2034" s="7">
        <v>8.4395892454726624</v>
      </c>
      <c r="K2034" s="7">
        <v>0.47270569308343979</v>
      </c>
    </row>
    <row r="2035" spans="3:11">
      <c r="C2035">
        <v>6.412587617393938</v>
      </c>
      <c r="D2035">
        <v>0.55667693398079854</v>
      </c>
      <c r="J2035" s="7">
        <v>10.111688380146919</v>
      </c>
      <c r="K2035" s="7">
        <v>0.65585524631456948</v>
      </c>
    </row>
    <row r="2036" spans="3:11">
      <c r="C2036">
        <v>6.4123844221939885</v>
      </c>
      <c r="D2036">
        <v>0.55407555401936237</v>
      </c>
      <c r="J2036" s="7">
        <v>10.126324040173232</v>
      </c>
      <c r="K2036" s="7">
        <v>0.66749133084884105</v>
      </c>
    </row>
    <row r="2037" spans="3:11">
      <c r="C2037">
        <v>6.4053733723358111</v>
      </c>
      <c r="D2037">
        <v>0.55587312014573109</v>
      </c>
      <c r="J2037" s="7">
        <v>10.152320278721243</v>
      </c>
      <c r="K2037" s="7">
        <v>0.6891381903050644</v>
      </c>
    </row>
    <row r="2038" spans="3:11">
      <c r="C2038">
        <v>6.4701986003022727</v>
      </c>
      <c r="D2038">
        <v>0.55660341821725134</v>
      </c>
      <c r="J2038" s="7">
        <v>10.193242764587788</v>
      </c>
      <c r="K2038" s="7">
        <v>0.70440817357850694</v>
      </c>
    </row>
    <row r="2039" spans="3:11">
      <c r="C2039">
        <v>6.4302909899484257</v>
      </c>
      <c r="D2039">
        <v>0.55629841953032144</v>
      </c>
      <c r="J2039" s="7">
        <v>10.238155590196143</v>
      </c>
      <c r="K2039" s="7">
        <v>0.72772493717309572</v>
      </c>
    </row>
    <row r="2040" spans="3:11">
      <c r="C2040">
        <v>6.3821137435411499</v>
      </c>
      <c r="D2040">
        <v>0.55809255198960306</v>
      </c>
      <c r="J2040" s="7">
        <v>10.280406101047786</v>
      </c>
      <c r="K2040" s="7">
        <v>0.74559215758168396</v>
      </c>
    </row>
    <row r="2041" spans="3:11">
      <c r="C2041">
        <v>6.4171086939331774</v>
      </c>
      <c r="D2041">
        <v>0.55183417083262432</v>
      </c>
      <c r="J2041" s="7">
        <v>10.290135356556698</v>
      </c>
      <c r="K2041" s="7">
        <v>0.75048862588043042</v>
      </c>
    </row>
    <row r="2042" spans="3:11">
      <c r="C2042">
        <v>6.4131775229480059</v>
      </c>
      <c r="D2042">
        <v>0.54982011339481951</v>
      </c>
      <c r="J2042" s="7">
        <v>10.311298787045393</v>
      </c>
      <c r="K2042" s="7">
        <v>0.77722455545020819</v>
      </c>
    </row>
    <row r="2043" spans="3:11">
      <c r="C2043">
        <v>6.4309678230588707</v>
      </c>
      <c r="D2043">
        <v>0.54839026917700517</v>
      </c>
      <c r="J2043" s="7">
        <v>10.33080778192179</v>
      </c>
      <c r="K2043" s="7">
        <v>0.77578851442759944</v>
      </c>
    </row>
    <row r="2044" spans="3:11">
      <c r="C2044">
        <v>6.3971049605729373</v>
      </c>
      <c r="D2044">
        <v>0.55011451253557531</v>
      </c>
      <c r="J2044" s="7">
        <v>10.368273307537075</v>
      </c>
      <c r="K2044" s="7">
        <v>0.77875091968624965</v>
      </c>
    </row>
    <row r="2045" spans="3:11">
      <c r="C2045">
        <v>6.4049106917606506</v>
      </c>
      <c r="D2045">
        <v>0.55554578787425724</v>
      </c>
      <c r="J2045" s="7">
        <v>10.395834410730824</v>
      </c>
      <c r="K2045" s="7">
        <v>0.77078393281218349</v>
      </c>
    </row>
    <row r="2046" spans="3:11">
      <c r="C2046">
        <v>6.4236966433331393</v>
      </c>
      <c r="D2046">
        <v>0.5521215045697877</v>
      </c>
      <c r="J2046" s="7">
        <v>10.431670858672542</v>
      </c>
      <c r="K2046" s="7">
        <v>0.78054696513365529</v>
      </c>
    </row>
    <row r="2047" spans="3:11">
      <c r="C2047">
        <v>6.4175328322873666</v>
      </c>
      <c r="D2047">
        <v>0.55044768957546597</v>
      </c>
      <c r="J2047" s="7">
        <v>10.45686041663595</v>
      </c>
      <c r="K2047" s="7">
        <v>0.77331299606596338</v>
      </c>
    </row>
    <row r="2048" spans="3:11">
      <c r="C2048">
        <v>6.469131315677755</v>
      </c>
      <c r="D2048">
        <v>0.54724274574389431</v>
      </c>
      <c r="J2048" s="7">
        <v>10.444973716399771</v>
      </c>
      <c r="K2048" s="7">
        <v>0.781424563548483</v>
      </c>
    </row>
    <row r="2049" spans="3:11">
      <c r="C2049">
        <v>7.1308988302963465</v>
      </c>
      <c r="D2049">
        <v>0.55143130753236946</v>
      </c>
      <c r="J2049" s="7">
        <v>10.383260041725119</v>
      </c>
      <c r="K2049" s="7">
        <v>0.78038178457584784</v>
      </c>
    </row>
    <row r="2050" spans="3:11">
      <c r="C2050">
        <v>7.1555850790302964</v>
      </c>
      <c r="D2050">
        <v>0.5534851759892474</v>
      </c>
      <c r="J2050" s="7">
        <v>10.407460427546365</v>
      </c>
      <c r="K2050" s="7">
        <v>0.78857748451218002</v>
      </c>
    </row>
    <row r="2051" spans="3:11">
      <c r="C2051">
        <v>7.254819727985085</v>
      </c>
      <c r="D2051">
        <v>0.4695719927181996</v>
      </c>
      <c r="J2051" s="7">
        <v>10.373944227141902</v>
      </c>
      <c r="K2051" s="7">
        <v>0.71018993945589892</v>
      </c>
    </row>
    <row r="2052" spans="3:11">
      <c r="C2052">
        <v>7.2722149912854288</v>
      </c>
      <c r="D2052">
        <v>0.46936488530108211</v>
      </c>
      <c r="J2052" s="7">
        <v>10.375532950705489</v>
      </c>
      <c r="K2052" s="7">
        <v>0.7204719842224524</v>
      </c>
    </row>
    <row r="2053" spans="3:11">
      <c r="C2053">
        <v>7.2742987329399575</v>
      </c>
      <c r="D2053">
        <v>0.46954226450395836</v>
      </c>
      <c r="J2053" s="7">
        <v>10.394100004875371</v>
      </c>
      <c r="K2053" s="7">
        <v>0.7265447982515173</v>
      </c>
    </row>
    <row r="2054" spans="3:11">
      <c r="C2054">
        <v>7.2684637631227123</v>
      </c>
      <c r="D2054">
        <v>0.47394992279816117</v>
      </c>
      <c r="J2054" s="7">
        <v>10.417044718217548</v>
      </c>
      <c r="K2054" s="7">
        <v>0.73809324498361251</v>
      </c>
    </row>
    <row r="2055" spans="3:11">
      <c r="C2055">
        <v>7.2550062245991933</v>
      </c>
      <c r="D2055">
        <v>0.47374079339509095</v>
      </c>
      <c r="J2055" s="7">
        <v>10.425860320402945</v>
      </c>
      <c r="K2055" s="7">
        <v>0.75248170908543022</v>
      </c>
    </row>
    <row r="2056" spans="3:11">
      <c r="C2056">
        <v>7.2832238744555102</v>
      </c>
      <c r="D2056">
        <v>0.47418323012565905</v>
      </c>
      <c r="J2056" s="7">
        <v>10.45488022596097</v>
      </c>
      <c r="K2056" s="7">
        <v>0.75182663474275524</v>
      </c>
    </row>
    <row r="2057" spans="3:11">
      <c r="C2057">
        <v>7.2894158602738379</v>
      </c>
      <c r="D2057">
        <v>0.47035588171441134</v>
      </c>
      <c r="J2057" s="7">
        <v>10.460009944241968</v>
      </c>
      <c r="K2057" s="7">
        <v>0.75638627352920795</v>
      </c>
    </row>
    <row r="2058" spans="3:11">
      <c r="C2058">
        <v>7.2805142142346204</v>
      </c>
      <c r="D2058">
        <v>0.46829851641755044</v>
      </c>
      <c r="J2058" s="7">
        <v>10.456868484566103</v>
      </c>
      <c r="K2058" s="7">
        <v>0.7812499458630251</v>
      </c>
    </row>
    <row r="2059" spans="3:11">
      <c r="C2059">
        <v>7.3543569573836747</v>
      </c>
      <c r="D2059">
        <v>0.46590895223850137</v>
      </c>
      <c r="J2059" s="7">
        <v>10.447467345213145</v>
      </c>
      <c r="K2059" s="7">
        <v>0.78499326091496102</v>
      </c>
    </row>
    <row r="2060" spans="3:11">
      <c r="C2060">
        <v>7.4310181761203005</v>
      </c>
      <c r="D2060">
        <v>0.46526537054009548</v>
      </c>
      <c r="J2060" s="7">
        <v>10.46560465434821</v>
      </c>
      <c r="K2060" s="7">
        <v>0.79256341172226596</v>
      </c>
    </row>
    <row r="2061" spans="3:11">
      <c r="C2061">
        <v>7.4596532275767578</v>
      </c>
      <c r="D2061">
        <v>0.46520720220750733</v>
      </c>
      <c r="J2061" s="7">
        <v>10.485258530550828</v>
      </c>
      <c r="K2061" s="7">
        <v>0.79106067708500094</v>
      </c>
    </row>
    <row r="2062" spans="3:11">
      <c r="C2062">
        <v>7.4959968999598914</v>
      </c>
      <c r="D2062">
        <v>0.46265161517384973</v>
      </c>
      <c r="J2062" s="7">
        <v>10.514641348024613</v>
      </c>
      <c r="K2062" s="7">
        <v>0.79053632006411145</v>
      </c>
    </row>
    <row r="2063" spans="3:11">
      <c r="C2063">
        <v>7.5348780238997533</v>
      </c>
      <c r="D2063">
        <v>0.46196537793503034</v>
      </c>
      <c r="J2063" s="7">
        <v>10.541501306526532</v>
      </c>
      <c r="K2063" s="7">
        <v>0.78752110470817394</v>
      </c>
    </row>
    <row r="2064" spans="3:11">
      <c r="C2064">
        <v>7.5697934928017778</v>
      </c>
      <c r="D2064">
        <v>0.46117428555443013</v>
      </c>
      <c r="J2064" s="7">
        <v>10.54758895020964</v>
      </c>
      <c r="K2064" s="7">
        <v>0.79944686813338073</v>
      </c>
    </row>
    <row r="2065" spans="3:11">
      <c r="C2065">
        <v>7.6012916819057708</v>
      </c>
      <c r="D2065">
        <v>0.46337833754150098</v>
      </c>
      <c r="J2065" s="7">
        <v>10.517422133672195</v>
      </c>
      <c r="K2065" s="7">
        <v>0.79799857076676883</v>
      </c>
    </row>
    <row r="2066" spans="3:11">
      <c r="C2066">
        <v>7.6281038216435944</v>
      </c>
      <c r="D2066">
        <v>0.46600922576173937</v>
      </c>
      <c r="J2066" s="7">
        <v>10.529311806618985</v>
      </c>
      <c r="K2066" s="7">
        <v>0.80885216927637815</v>
      </c>
    </row>
    <row r="2067" spans="3:11">
      <c r="C2067">
        <v>10.532572558694275</v>
      </c>
      <c r="D2067">
        <v>0.14657488726732457</v>
      </c>
      <c r="J2067" s="7">
        <v>6.9748165842644996</v>
      </c>
      <c r="K2067" s="7">
        <v>0.29541826102977337</v>
      </c>
    </row>
    <row r="2068" spans="3:11">
      <c r="C2068">
        <v>10.577507392897548</v>
      </c>
      <c r="D2068">
        <v>0.15084113693283574</v>
      </c>
      <c r="J2068" s="7">
        <v>6.7778412929223419</v>
      </c>
      <c r="K2068" s="7">
        <v>0.29702044996277055</v>
      </c>
    </row>
    <row r="2069" spans="3:11">
      <c r="C2069">
        <v>10.624770404047904</v>
      </c>
      <c r="D2069">
        <v>0.14483380936257453</v>
      </c>
      <c r="J2069" s="7">
        <v>6.7807566684277862</v>
      </c>
      <c r="K2069" s="7">
        <v>0.30142649498365326</v>
      </c>
    </row>
    <row r="2070" spans="3:11">
      <c r="C2070">
        <v>10.64493000833526</v>
      </c>
      <c r="D2070">
        <v>0.14511388016629706</v>
      </c>
      <c r="J2070" s="7">
        <v>6.8188959547794763</v>
      </c>
      <c r="K2070" s="7">
        <v>0.30728770261727589</v>
      </c>
    </row>
    <row r="2071" spans="3:11">
      <c r="C2071">
        <v>10.658687756716855</v>
      </c>
      <c r="D2071">
        <v>0.14662687779928796</v>
      </c>
      <c r="J2071" s="7">
        <v>6.8424092255175202</v>
      </c>
      <c r="K2071" s="7">
        <v>0.31688798988167527</v>
      </c>
    </row>
    <row r="2072" spans="3:11">
      <c r="C2072">
        <v>10.683777963642042</v>
      </c>
      <c r="D2072">
        <v>0.14182463152983982</v>
      </c>
      <c r="J2072" s="7">
        <v>6.9101140147258802</v>
      </c>
      <c r="K2072" s="7">
        <v>0.33364410996291954</v>
      </c>
    </row>
    <row r="2073" spans="3:11">
      <c r="C2073">
        <v>10.698597365203165</v>
      </c>
      <c r="D2073">
        <v>0.14240223317074421</v>
      </c>
      <c r="J2073" s="7">
        <v>6.9959808267640389</v>
      </c>
      <c r="K2073" s="7">
        <v>0.35394404472930596</v>
      </c>
    </row>
    <row r="2074" spans="3:11">
      <c r="C2074">
        <v>10.707982520594797</v>
      </c>
      <c r="D2074">
        <v>0.14493268034010395</v>
      </c>
      <c r="J2074" s="7">
        <v>7.0722825893721444</v>
      </c>
      <c r="K2074" s="7">
        <v>0.36901811966205478</v>
      </c>
    </row>
    <row r="2075" spans="3:11">
      <c r="C2075">
        <v>10.712156909111238</v>
      </c>
      <c r="D2075">
        <v>0.14360798436900116</v>
      </c>
      <c r="J2075" s="7">
        <v>7.1585693443908003</v>
      </c>
      <c r="K2075" s="7">
        <v>0.37475314231079937</v>
      </c>
    </row>
    <row r="2076" spans="3:11">
      <c r="C2076">
        <v>10.744161792396584</v>
      </c>
      <c r="D2076">
        <v>0.13869940596921357</v>
      </c>
      <c r="J2076" s="7">
        <v>7.2477898868428126</v>
      </c>
      <c r="K2076" s="7">
        <v>0.38073516751047237</v>
      </c>
    </row>
    <row r="2077" spans="3:11">
      <c r="C2077">
        <v>10.764381406420268</v>
      </c>
      <c r="D2077">
        <v>0.13470257153322862</v>
      </c>
      <c r="J2077" s="7">
        <v>7.2999756479802542</v>
      </c>
      <c r="K2077" s="7">
        <v>0.38959760408040245</v>
      </c>
    </row>
    <row r="2078" spans="3:11">
      <c r="C2078">
        <v>10.778882031239384</v>
      </c>
      <c r="D2078">
        <v>0.16167816778110558</v>
      </c>
      <c r="J2078" s="7">
        <v>7.3537261901796693</v>
      </c>
      <c r="K2078" s="7">
        <v>0.41706954163989768</v>
      </c>
    </row>
    <row r="2079" spans="3:11">
      <c r="C2079">
        <v>10.795478807721434</v>
      </c>
      <c r="D2079">
        <v>0.16373594633640162</v>
      </c>
      <c r="J2079" s="7">
        <v>7.4138111182800515</v>
      </c>
      <c r="K2079" s="7">
        <v>0.4363607246357411</v>
      </c>
    </row>
    <row r="2080" spans="3:11">
      <c r="C2080">
        <v>10.801003425854498</v>
      </c>
      <c r="D2080">
        <v>0.16666570036750503</v>
      </c>
      <c r="J2080" s="7">
        <v>7.473816218058813</v>
      </c>
      <c r="K2080" s="7">
        <v>0.44680062543166721</v>
      </c>
    </row>
    <row r="2081" spans="3:11">
      <c r="C2081">
        <v>10.772182572802931</v>
      </c>
      <c r="D2081">
        <v>0.17069930741286532</v>
      </c>
      <c r="J2081" s="7">
        <v>7.4904044363792144</v>
      </c>
      <c r="K2081" s="7">
        <v>0.45287113214428326</v>
      </c>
    </row>
    <row r="2082" spans="3:11">
      <c r="C2082">
        <v>10.789117300136175</v>
      </c>
      <c r="D2082">
        <v>0.17485149778946721</v>
      </c>
      <c r="J2082" s="7">
        <v>7.5440932118582564</v>
      </c>
      <c r="K2082" s="7">
        <v>0.44802381176300804</v>
      </c>
    </row>
    <row r="2083" spans="3:11">
      <c r="C2083">
        <v>9.727525940743929</v>
      </c>
      <c r="D2083">
        <v>0.31124258850946163</v>
      </c>
      <c r="J2083" s="7">
        <v>5.868837096653726</v>
      </c>
      <c r="K2083" s="7">
        <v>0.42867344900040882</v>
      </c>
    </row>
    <row r="2084" spans="3:11">
      <c r="C2084">
        <v>9.7331677222809549</v>
      </c>
      <c r="D2084">
        <v>0.30354829531569955</v>
      </c>
      <c r="J2084" s="7">
        <v>5.899296304138435</v>
      </c>
      <c r="K2084" s="7">
        <v>0.43375792971967875</v>
      </c>
    </row>
    <row r="2085" spans="3:11">
      <c r="C2085">
        <v>9.7702347034288231</v>
      </c>
      <c r="D2085">
        <v>0.29989208219380808</v>
      </c>
      <c r="J2085" s="7">
        <v>5.9297555116231431</v>
      </c>
      <c r="K2085" s="7">
        <v>0.43884241043894862</v>
      </c>
    </row>
    <row r="2086" spans="3:11">
      <c r="C2086">
        <v>9.7769604571655595</v>
      </c>
      <c r="D2086">
        <v>0.29490739765322999</v>
      </c>
      <c r="J2086" s="7">
        <v>5.9602147191078521</v>
      </c>
      <c r="K2086" s="7">
        <v>0.44392689115821843</v>
      </c>
    </row>
    <row r="2087" spans="3:11">
      <c r="C2087">
        <v>9.7576324077742953</v>
      </c>
      <c r="D2087">
        <v>0.29363670036784828</v>
      </c>
      <c r="J2087" s="7">
        <v>5.9906739265925602</v>
      </c>
      <c r="K2087" s="7">
        <v>0.44901137187748835</v>
      </c>
    </row>
    <row r="2088" spans="3:11">
      <c r="C2088">
        <v>9.7927448810334354</v>
      </c>
      <c r="D2088">
        <v>0.29106034011365683</v>
      </c>
      <c r="J2088" s="7">
        <v>6.0211331340772691</v>
      </c>
      <c r="K2088" s="7">
        <v>0.45409585259675816</v>
      </c>
    </row>
    <row r="2089" spans="3:11">
      <c r="C2089">
        <v>9.8479038385580857</v>
      </c>
      <c r="D2089">
        <v>0.29151251801385647</v>
      </c>
      <c r="J2089" s="7">
        <v>6.0515923415619781</v>
      </c>
      <c r="K2089" s="7">
        <v>0.45167235241744946</v>
      </c>
    </row>
    <row r="2090" spans="3:11">
      <c r="C2090">
        <v>9.856727242912882</v>
      </c>
      <c r="D2090">
        <v>0.2898116118184329</v>
      </c>
      <c r="J2090" s="7">
        <v>6.0820515490466862</v>
      </c>
      <c r="K2090" s="7">
        <v>0.44924885223814082</v>
      </c>
    </row>
    <row r="2091" spans="3:11">
      <c r="C2091">
        <v>9.8430886901324364</v>
      </c>
      <c r="D2091">
        <v>0.29575111266851994</v>
      </c>
      <c r="J2091" s="7">
        <v>6.1125107565313952</v>
      </c>
      <c r="K2091" s="7">
        <v>0.47033855919717016</v>
      </c>
    </row>
    <row r="2092" spans="3:11">
      <c r="C2092">
        <v>9.8591704085499696</v>
      </c>
      <c r="D2092">
        <v>0.292018315180824</v>
      </c>
      <c r="J2092" s="7">
        <v>6.1429699640161033</v>
      </c>
      <c r="K2092" s="7">
        <v>0.46882669331837629</v>
      </c>
    </row>
    <row r="2093" spans="3:11">
      <c r="C2093">
        <v>9.8798780533465571</v>
      </c>
      <c r="D2093">
        <v>0.28451985030288462</v>
      </c>
      <c r="J2093" s="7">
        <v>6.1734291715008123</v>
      </c>
      <c r="K2093" s="7">
        <v>0.46237889528904946</v>
      </c>
    </row>
    <row r="2094" spans="3:11">
      <c r="C2094">
        <v>9.9136666251247245</v>
      </c>
      <c r="D2094">
        <v>0.28396360824641909</v>
      </c>
      <c r="J2094" s="7">
        <v>6.2038883789855204</v>
      </c>
      <c r="K2094" s="7">
        <v>0.44089049602581221</v>
      </c>
    </row>
    <row r="2095" spans="3:11">
      <c r="C2095">
        <v>9.9586076917398003</v>
      </c>
      <c r="D2095">
        <v>0.29277834937085839</v>
      </c>
      <c r="J2095" s="7">
        <v>6.2343475864702294</v>
      </c>
      <c r="K2095" s="7">
        <v>0.44836216765606657</v>
      </c>
    </row>
    <row r="2096" spans="3:11">
      <c r="C2096">
        <v>10.057622102230361</v>
      </c>
      <c r="D2096">
        <v>0.28433669843856951</v>
      </c>
      <c r="J2096" s="7">
        <v>6.2648067939549374</v>
      </c>
      <c r="K2096" s="7">
        <v>0.47087503237674971</v>
      </c>
    </row>
    <row r="2097" spans="3:11">
      <c r="C2097">
        <v>10.126631103850338</v>
      </c>
      <c r="D2097">
        <v>0.28824888838970603</v>
      </c>
      <c r="J2097" s="7">
        <v>6.2952660014396464</v>
      </c>
      <c r="K2097" s="7">
        <v>0.47631748167842636</v>
      </c>
    </row>
    <row r="2098" spans="3:11">
      <c r="C2098">
        <v>10.151148944239155</v>
      </c>
      <c r="D2098">
        <v>0.29229582833820306</v>
      </c>
      <c r="J2098" s="7">
        <v>6.3251677466095142</v>
      </c>
      <c r="K2098" s="7">
        <v>0.44808914673604472</v>
      </c>
    </row>
    <row r="2099" spans="3:11">
      <c r="C2099">
        <v>7.5264475768864685</v>
      </c>
      <c r="D2099">
        <v>0.44624813169830463</v>
      </c>
      <c r="J2099" s="7">
        <v>6.6313629137700714</v>
      </c>
      <c r="K2099" s="7">
        <v>0.35142321602704774</v>
      </c>
    </row>
    <row r="2100" spans="3:11">
      <c r="C2100">
        <v>7.5492780703305797</v>
      </c>
      <c r="D2100">
        <v>0.44195563566753227</v>
      </c>
      <c r="J2100" s="7">
        <v>6.6843031264300805</v>
      </c>
      <c r="K2100" s="7">
        <v>0.35608647447731034</v>
      </c>
    </row>
    <row r="2101" spans="3:11">
      <c r="C2101">
        <v>7.5353614733740297</v>
      </c>
      <c r="D2101">
        <v>0.43990795044608871</v>
      </c>
      <c r="J2101" s="7">
        <v>6.7839903818013187</v>
      </c>
      <c r="K2101" s="7">
        <v>0.3685454234400054</v>
      </c>
    </row>
    <row r="2102" spans="3:11">
      <c r="C2102">
        <v>7.5365104628800443</v>
      </c>
      <c r="D2102">
        <v>0.43316729512438484</v>
      </c>
      <c r="J2102" s="7">
        <v>6.7249635125187703</v>
      </c>
      <c r="K2102" s="7">
        <v>0.38105484333469342</v>
      </c>
    </row>
    <row r="2103" spans="3:11">
      <c r="C2103">
        <v>7.5483700898915078</v>
      </c>
      <c r="D2103">
        <v>0.43059412530716717</v>
      </c>
      <c r="J2103" s="7">
        <v>6.7148444554188869</v>
      </c>
      <c r="K2103" s="7">
        <v>0.39129745457629433</v>
      </c>
    </row>
    <row r="2104" spans="3:11">
      <c r="C2104">
        <v>7.5659733118067267</v>
      </c>
      <c r="D2104">
        <v>0.42382979653424502</v>
      </c>
      <c r="J2104" s="7">
        <v>6.6748592193336371</v>
      </c>
      <c r="K2104" s="7">
        <v>0.38814423740698401</v>
      </c>
    </row>
    <row r="2105" spans="3:11">
      <c r="C2105">
        <v>7.5614900439729675</v>
      </c>
      <c r="D2105">
        <v>0.41647640593145147</v>
      </c>
      <c r="J2105" s="7">
        <v>6.6436942298548791</v>
      </c>
      <c r="K2105" s="7">
        <v>0.3824296025677304</v>
      </c>
    </row>
    <row r="2106" spans="3:11">
      <c r="C2106">
        <v>7.5691123127139388</v>
      </c>
      <c r="D2106">
        <v>0.41131355743670589</v>
      </c>
      <c r="J2106" s="7">
        <v>6.6569628809936789</v>
      </c>
      <c r="K2106" s="7">
        <v>0.3828262163039679</v>
      </c>
    </row>
    <row r="2107" spans="3:11">
      <c r="C2107">
        <v>7.5923257601522272</v>
      </c>
      <c r="D2107">
        <v>0.40568695576784752</v>
      </c>
      <c r="J2107" s="7">
        <v>6.6578395561989323</v>
      </c>
      <c r="K2107" s="7">
        <v>0.37893494812536277</v>
      </c>
    </row>
    <row r="2108" spans="3:11">
      <c r="C2108">
        <v>7.6393121076378376</v>
      </c>
      <c r="D2108">
        <v>0.39736700271897712</v>
      </c>
      <c r="J2108" s="7">
        <v>6.6622383422749678</v>
      </c>
      <c r="K2108" s="7">
        <v>0.37886311159143427</v>
      </c>
    </row>
    <row r="2109" spans="3:11">
      <c r="C2109">
        <v>7.6890779644913776</v>
      </c>
      <c r="D2109">
        <v>0.3930742152451423</v>
      </c>
      <c r="J2109" s="7">
        <v>6.6490226525314835</v>
      </c>
      <c r="K2109" s="7">
        <v>0.36287577724107917</v>
      </c>
    </row>
    <row r="2110" spans="3:11">
      <c r="C2110">
        <v>7.7275984722335025</v>
      </c>
      <c r="D2110">
        <v>0.38691332133594925</v>
      </c>
      <c r="J2110" s="7">
        <v>6.6620976551532216</v>
      </c>
      <c r="K2110" s="7">
        <v>0.37326878015542109</v>
      </c>
    </row>
    <row r="2111" spans="3:11">
      <c r="C2111">
        <v>7.7614515095769132</v>
      </c>
      <c r="D2111">
        <v>0.39080838509739252</v>
      </c>
      <c r="J2111" s="7">
        <v>6.6559135144103152</v>
      </c>
      <c r="K2111" s="7">
        <v>0.39189369486835623</v>
      </c>
    </row>
    <row r="2112" spans="3:11">
      <c r="C2112">
        <v>7.7558633750734023</v>
      </c>
      <c r="D2112">
        <v>0.38733637423587047</v>
      </c>
      <c r="J2112" s="7">
        <v>6.6489682840753881</v>
      </c>
      <c r="K2112" s="7">
        <v>0.40235016696172027</v>
      </c>
    </row>
    <row r="2113" spans="3:11">
      <c r="C2113">
        <v>7.7701220359651533</v>
      </c>
      <c r="D2113">
        <v>0.38637574639706757</v>
      </c>
      <c r="J2113" s="7">
        <v>6.6491884154875729</v>
      </c>
      <c r="K2113" s="7">
        <v>0.40632155584526602</v>
      </c>
    </row>
    <row r="2114" spans="3:11">
      <c r="C2114">
        <v>7.7897306762587535</v>
      </c>
      <c r="D2114">
        <v>0.38654950757061823</v>
      </c>
      <c r="J2114" s="7">
        <v>6.6447949531368238</v>
      </c>
      <c r="K2114" s="7">
        <v>0.39599164879092186</v>
      </c>
    </row>
    <row r="2115" spans="3:11">
      <c r="C2115">
        <v>8.6036496433593186</v>
      </c>
      <c r="D2115">
        <v>0.39711012315507871</v>
      </c>
      <c r="J2115" s="7">
        <v>8.1730018947721472</v>
      </c>
      <c r="K2115" s="7">
        <v>0.40374596660996476</v>
      </c>
    </row>
    <row r="2116" spans="3:11">
      <c r="C2116">
        <v>8.6341088508440276</v>
      </c>
      <c r="D2116">
        <v>0.39539623508170479</v>
      </c>
      <c r="J2116" s="7">
        <v>8.1688269111599787</v>
      </c>
      <c r="K2116" s="7">
        <v>0.40867442881686655</v>
      </c>
    </row>
    <row r="2117" spans="3:11">
      <c r="C2117">
        <v>8.6645680583287366</v>
      </c>
      <c r="D2117">
        <v>0.39523009725833086</v>
      </c>
      <c r="J2117" s="7">
        <v>8.1596130249731189</v>
      </c>
      <c r="K2117" s="7">
        <v>0.41371323030465018</v>
      </c>
    </row>
    <row r="2118" spans="3:11">
      <c r="C2118">
        <v>8.6950272658134438</v>
      </c>
      <c r="D2118">
        <v>0.39341655783079016</v>
      </c>
      <c r="J2118" s="7">
        <v>8.1885246034213264</v>
      </c>
      <c r="K2118" s="7">
        <v>0.41886126884073616</v>
      </c>
    </row>
    <row r="2119" spans="3:11">
      <c r="C2119">
        <v>8.7254864732981527</v>
      </c>
      <c r="D2119">
        <v>0.39184156983241625</v>
      </c>
      <c r="J2119" s="7">
        <v>8.2272344512808147</v>
      </c>
      <c r="K2119" s="7">
        <v>0.42798471743768507</v>
      </c>
    </row>
    <row r="2120" spans="3:11">
      <c r="C2120">
        <v>8.7559456807828617</v>
      </c>
      <c r="D2120">
        <v>0.38758215206320895</v>
      </c>
      <c r="J2120" s="7">
        <v>8.2547044111789329</v>
      </c>
      <c r="K2120" s="7">
        <v>0.43927537889785429</v>
      </c>
    </row>
    <row r="2121" spans="3:11">
      <c r="C2121">
        <v>8.7864048882675707</v>
      </c>
      <c r="D2121">
        <v>0.38666228667330377</v>
      </c>
      <c r="J2121" s="7">
        <v>8.2843571197757768</v>
      </c>
      <c r="K2121" s="7">
        <v>0.44334507464282907</v>
      </c>
    </row>
    <row r="2122" spans="3:11">
      <c r="C2122">
        <v>8.8168640957522779</v>
      </c>
      <c r="D2122">
        <v>0.38690904650423191</v>
      </c>
      <c r="J2122" s="7">
        <v>8.3135911424213447</v>
      </c>
      <c r="K2122" s="7">
        <v>0.45211017887297517</v>
      </c>
    </row>
    <row r="2123" spans="3:11">
      <c r="C2123">
        <v>8.8473233032369869</v>
      </c>
      <c r="D2123">
        <v>0.3893313838268268</v>
      </c>
      <c r="J2123" s="7">
        <v>8.331561745905347</v>
      </c>
      <c r="K2123" s="7">
        <v>0.4615386936528007</v>
      </c>
    </row>
    <row r="2124" spans="3:11">
      <c r="C2124">
        <v>8.8777825107216959</v>
      </c>
      <c r="D2124">
        <v>0.38939961584942157</v>
      </c>
      <c r="J2124" s="7">
        <v>8.3344747640741712</v>
      </c>
      <c r="K2124" s="7">
        <v>0.47857631241038878</v>
      </c>
    </row>
    <row r="2125" spans="3:11">
      <c r="C2125">
        <v>8.9082417182064049</v>
      </c>
      <c r="D2125">
        <v>0.3900794087928498</v>
      </c>
      <c r="J2125" s="7">
        <v>8.318225794916442</v>
      </c>
      <c r="K2125" s="7">
        <v>0.48325359598041084</v>
      </c>
    </row>
    <row r="2126" spans="3:11">
      <c r="C2126">
        <v>8.9387009256911139</v>
      </c>
      <c r="D2126">
        <v>0.39064272763531344</v>
      </c>
      <c r="J2126" s="7">
        <v>8.3176625988316459</v>
      </c>
      <c r="K2126" s="7">
        <v>0.48538875663057118</v>
      </c>
    </row>
    <row r="2127" spans="3:11">
      <c r="C2127">
        <v>8.9691601331758211</v>
      </c>
      <c r="D2127">
        <v>0.39129152489999935</v>
      </c>
      <c r="J2127" s="7">
        <v>8.3003950926698806</v>
      </c>
      <c r="K2127" s="7">
        <v>0.4979055283849545</v>
      </c>
    </row>
    <row r="2128" spans="3:11">
      <c r="C2128">
        <v>8.99961934066053</v>
      </c>
      <c r="D2128">
        <v>0.39429706629801853</v>
      </c>
      <c r="J2128" s="7">
        <v>8.3156382919892309</v>
      </c>
      <c r="K2128" s="7">
        <v>0.50881364575765875</v>
      </c>
    </row>
    <row r="2129" spans="3:11">
      <c r="C2129">
        <v>9.030016817844901</v>
      </c>
      <c r="D2129">
        <v>0.3980408873793711</v>
      </c>
      <c r="J2129" s="7">
        <v>8.3077125070980475</v>
      </c>
      <c r="K2129" s="7">
        <v>0.50743470370265309</v>
      </c>
    </row>
    <row r="2130" spans="3:11">
      <c r="C2130">
        <v>9.0599168740209617</v>
      </c>
      <c r="D2130">
        <v>0.40085312512139071</v>
      </c>
      <c r="J2130" s="7">
        <v>8.3199619810676229</v>
      </c>
      <c r="K2130" s="7">
        <v>0.50071283925737331</v>
      </c>
    </row>
    <row r="2131" spans="3:11">
      <c r="C2131">
        <v>8.8779578495799552</v>
      </c>
      <c r="D2131">
        <v>0.32166334711722205</v>
      </c>
      <c r="J2131" s="7">
        <v>9.3185980798443797</v>
      </c>
      <c r="K2131" s="7">
        <v>0.5756354179159564</v>
      </c>
    </row>
    <row r="2132" spans="3:11">
      <c r="C2132">
        <v>8.8854559835068354</v>
      </c>
      <c r="D2132">
        <v>0.32070473338953909</v>
      </c>
      <c r="J2132" s="7">
        <v>9.3514862937701722</v>
      </c>
      <c r="K2132" s="7">
        <v>0.58219560400907244</v>
      </c>
    </row>
    <row r="2133" spans="3:11">
      <c r="C2133">
        <v>8.9279900116991833</v>
      </c>
      <c r="D2133">
        <v>0.32033738866315414</v>
      </c>
      <c r="J2133" s="7">
        <v>9.3730136510714015</v>
      </c>
      <c r="K2133" s="7">
        <v>0.58211207240407059</v>
      </c>
    </row>
    <row r="2134" spans="3:11">
      <c r="C2134">
        <v>8.9789701458238564</v>
      </c>
      <c r="D2134">
        <v>0.32542289840775912</v>
      </c>
      <c r="J2134" s="7">
        <v>9.4432280795996011</v>
      </c>
      <c r="K2134" s="7">
        <v>0.57512498493835607</v>
      </c>
    </row>
    <row r="2135" spans="3:11">
      <c r="C2135">
        <v>8.9978127097626484</v>
      </c>
      <c r="D2135">
        <v>0.32061826019720535</v>
      </c>
      <c r="J2135" s="7">
        <v>9.4819458594619483</v>
      </c>
      <c r="K2135" s="7">
        <v>0.56934761726595551</v>
      </c>
    </row>
    <row r="2136" spans="3:11">
      <c r="C2136">
        <v>9.0053576685269494</v>
      </c>
      <c r="D2136">
        <v>0.32010334185612566</v>
      </c>
      <c r="J2136" s="7">
        <v>9.5374808926465917</v>
      </c>
      <c r="K2136" s="7">
        <v>0.57705118959988277</v>
      </c>
    </row>
    <row r="2137" spans="3:11">
      <c r="C2137">
        <v>8.9921984379353468</v>
      </c>
      <c r="D2137">
        <v>0.31812649408088067</v>
      </c>
      <c r="J2137" s="7">
        <v>9.5738356849897084</v>
      </c>
      <c r="K2137" s="7">
        <v>0.574904656406522</v>
      </c>
    </row>
    <row r="2138" spans="3:11">
      <c r="C2138">
        <v>8.995716866164333</v>
      </c>
      <c r="D2138">
        <v>0.31809080373963061</v>
      </c>
      <c r="J2138" s="7">
        <v>9.64737137420701</v>
      </c>
      <c r="K2138" s="7">
        <v>0.56289028059044011</v>
      </c>
    </row>
    <row r="2139" spans="3:11">
      <c r="C2139">
        <v>9.0187443221249968</v>
      </c>
      <c r="D2139">
        <v>0.31595102502974726</v>
      </c>
      <c r="J2139" s="7">
        <v>9.7787597333712259</v>
      </c>
      <c r="K2139" s="7">
        <v>0.55931552862176515</v>
      </c>
    </row>
    <row r="2140" spans="3:11">
      <c r="C2140">
        <v>9.073440568088861</v>
      </c>
      <c r="D2140">
        <v>0.31506694764659177</v>
      </c>
      <c r="J2140" s="7">
        <v>9.8513476497136399</v>
      </c>
      <c r="K2140" s="7">
        <v>0.59043529304889919</v>
      </c>
    </row>
    <row r="2141" spans="3:11">
      <c r="C2141">
        <v>9.1253879349166489</v>
      </c>
      <c r="D2141">
        <v>0.31665596322702272</v>
      </c>
      <c r="J2141" s="7">
        <v>9.9041822978184548</v>
      </c>
      <c r="K2141" s="7">
        <v>0.60294380261767255</v>
      </c>
    </row>
    <row r="2142" spans="3:11">
      <c r="C2142">
        <v>9.190058338733289</v>
      </c>
      <c r="D2142">
        <v>0.31581765051386518</v>
      </c>
      <c r="J2142" s="7">
        <v>10.027129115335606</v>
      </c>
      <c r="K2142" s="7">
        <v>0.60029227946078012</v>
      </c>
    </row>
    <row r="2143" spans="3:11">
      <c r="C2143">
        <v>9.2875720271452469</v>
      </c>
      <c r="D2143">
        <v>0.31858039562185714</v>
      </c>
      <c r="J2143" s="7">
        <v>10.068294653745863</v>
      </c>
      <c r="K2143" s="7">
        <v>0.60854105249721935</v>
      </c>
    </row>
    <row r="2144" spans="3:11">
      <c r="C2144">
        <v>9.3730403776081186</v>
      </c>
      <c r="D2144">
        <v>0.31785546160073924</v>
      </c>
      <c r="J2144" s="7">
        <v>10.087147757534524</v>
      </c>
      <c r="K2144" s="7">
        <v>0.60659896941825331</v>
      </c>
    </row>
    <row r="2145" spans="3:11">
      <c r="C2145">
        <v>9.3806453587765795</v>
      </c>
      <c r="D2145">
        <v>0.32108571473455622</v>
      </c>
      <c r="J2145" s="7">
        <v>10.052798535776837</v>
      </c>
      <c r="K2145" s="7">
        <v>0.60169927548834878</v>
      </c>
    </row>
    <row r="2146" spans="3:11">
      <c r="C2146">
        <v>9.4157651721604978</v>
      </c>
      <c r="D2146">
        <v>0.32479674430510924</v>
      </c>
      <c r="J2146" s="7">
        <v>10.112743900992584</v>
      </c>
      <c r="K2146" s="7">
        <v>0.59387237770589452</v>
      </c>
    </row>
    <row r="2147" spans="3:11">
      <c r="C2147">
        <v>7.7194173833502369</v>
      </c>
      <c r="D2147">
        <v>0.47539763437430627</v>
      </c>
      <c r="J2147" s="7">
        <v>8.3944047323264304</v>
      </c>
      <c r="K2147" s="7">
        <v>0.48555090054071814</v>
      </c>
    </row>
    <row r="2148" spans="3:11">
      <c r="C2148">
        <v>7.7669835097964928</v>
      </c>
      <c r="D2148">
        <v>0.474952598378517</v>
      </c>
      <c r="J2148" s="7">
        <v>8.4488209605004165</v>
      </c>
      <c r="K2148" s="7">
        <v>0.49053902735231703</v>
      </c>
    </row>
    <row r="2149" spans="3:11">
      <c r="C2149">
        <v>7.7000607966857233</v>
      </c>
      <c r="D2149">
        <v>0.48642212403839463</v>
      </c>
      <c r="J2149" s="7">
        <v>8.4880670990908094</v>
      </c>
      <c r="K2149" s="7">
        <v>0.50088032464651033</v>
      </c>
    </row>
    <row r="2150" spans="3:11">
      <c r="C2150">
        <v>7.6345451681163077</v>
      </c>
      <c r="D2150">
        <v>0.48184032193319631</v>
      </c>
      <c r="J2150" s="7">
        <v>8.5220396766169522</v>
      </c>
      <c r="K2150" s="7">
        <v>0.51310530625292183</v>
      </c>
    </row>
    <row r="2151" spans="3:11">
      <c r="C2151">
        <v>7.6260400804884734</v>
      </c>
      <c r="D2151">
        <v>0.4832332228686636</v>
      </c>
      <c r="J2151" s="7">
        <v>8.5677675443300778</v>
      </c>
      <c r="K2151" s="7">
        <v>0.50335242106692035</v>
      </c>
    </row>
    <row r="2152" spans="3:11">
      <c r="C2152">
        <v>7.5742310753217543</v>
      </c>
      <c r="D2152">
        <v>0.48284204778756612</v>
      </c>
      <c r="J2152" s="7">
        <v>8.6023363917551201</v>
      </c>
      <c r="K2152" s="7">
        <v>0.50943797117044465</v>
      </c>
    </row>
    <row r="2153" spans="3:11">
      <c r="C2153">
        <v>7.5468705848253093</v>
      </c>
      <c r="D2153">
        <v>0.48183828106729171</v>
      </c>
      <c r="J2153" s="7">
        <v>8.6389615882520658</v>
      </c>
      <c r="K2153" s="7">
        <v>0.51270134434216574</v>
      </c>
    </row>
    <row r="2154" spans="3:11">
      <c r="C2154">
        <v>7.5195127964771054</v>
      </c>
      <c r="D2154">
        <v>0.48573823346841832</v>
      </c>
      <c r="J2154" s="7">
        <v>8.6442309315479076</v>
      </c>
      <c r="K2154" s="7">
        <v>0.51287318597945419</v>
      </c>
    </row>
    <row r="2155" spans="3:11">
      <c r="C2155">
        <v>7.5155189197154781</v>
      </c>
      <c r="D2155">
        <v>0.47683756814167588</v>
      </c>
      <c r="J2155" s="7">
        <v>8.6924424476850053</v>
      </c>
      <c r="K2155" s="7">
        <v>0.51565147534457079</v>
      </c>
    </row>
    <row r="2156" spans="3:11">
      <c r="C2156">
        <v>7.5172897372142602</v>
      </c>
      <c r="D2156">
        <v>0.4951095864865076</v>
      </c>
      <c r="J2156" s="7">
        <v>8.7417088493436683</v>
      </c>
      <c r="K2156" s="7">
        <v>0.53374562103304524</v>
      </c>
    </row>
    <row r="2157" spans="3:11">
      <c r="C2157">
        <v>7.5278491664860843</v>
      </c>
      <c r="D2157">
        <v>0.48987204656187394</v>
      </c>
      <c r="J2157" s="7">
        <v>8.7710310798564421</v>
      </c>
      <c r="K2157" s="7">
        <v>0.51649181401381661</v>
      </c>
    </row>
    <row r="2158" spans="3:11">
      <c r="C2158">
        <v>7.5289154794935813</v>
      </c>
      <c r="D2158">
        <v>0.48678503239000809</v>
      </c>
      <c r="J2158" s="7">
        <v>8.8162606927593536</v>
      </c>
      <c r="K2158" s="7">
        <v>0.5402483960510237</v>
      </c>
    </row>
    <row r="2159" spans="3:11">
      <c r="C2159">
        <v>7.574341187944551</v>
      </c>
      <c r="D2159">
        <v>0.48589578109848558</v>
      </c>
      <c r="J2159" s="7">
        <v>8.8681005620816489</v>
      </c>
      <c r="K2159" s="7">
        <v>0.55645914623934167</v>
      </c>
    </row>
    <row r="2160" spans="3:11">
      <c r="C2160">
        <v>7.6154594822506549</v>
      </c>
      <c r="D2160">
        <v>0.48163323021063631</v>
      </c>
      <c r="J2160" s="7">
        <v>8.903478858531825</v>
      </c>
      <c r="K2160" s="7">
        <v>0.56145584170800644</v>
      </c>
    </row>
    <row r="2161" spans="3:11">
      <c r="C2161">
        <v>7.6361321230214889</v>
      </c>
      <c r="D2161">
        <v>0.4833893476412579</v>
      </c>
      <c r="J2161" s="7">
        <v>8.9242508627999637</v>
      </c>
      <c r="K2161" s="7">
        <v>0.55749097828493888</v>
      </c>
    </row>
    <row r="2162" spans="3:11">
      <c r="C2162">
        <v>7.6249624960503386</v>
      </c>
      <c r="D2162">
        <v>0.4858153569408698</v>
      </c>
      <c r="J2162" s="7">
        <v>8.9607659666337867</v>
      </c>
      <c r="K2162" s="7">
        <v>0.56202104793121488</v>
      </c>
    </row>
    <row r="2163" spans="3:11">
      <c r="C2163">
        <v>8.3577019858063704</v>
      </c>
      <c r="D2163">
        <v>0.34626114329055785</v>
      </c>
      <c r="J2163" s="7">
        <v>9.0333782000962675</v>
      </c>
      <c r="K2163" s="7">
        <v>0.4465633098045429</v>
      </c>
    </row>
    <row r="2164" spans="3:11">
      <c r="C2164">
        <v>8.339097014337419</v>
      </c>
      <c r="D2164">
        <v>0.3459367080525011</v>
      </c>
      <c r="J2164" s="7">
        <v>9.0874277153756893</v>
      </c>
      <c r="K2164" s="7">
        <v>0.44158031190290165</v>
      </c>
    </row>
    <row r="2165" spans="3:11">
      <c r="C2165">
        <v>8.3465151350585707</v>
      </c>
      <c r="D2165">
        <v>0.33943327962844899</v>
      </c>
      <c r="J2165" s="7">
        <v>9.1434804354047223</v>
      </c>
      <c r="K2165" s="7">
        <v>0.45054541267248166</v>
      </c>
    </row>
    <row r="2166" spans="3:11">
      <c r="C2166">
        <v>8.3307286763710557</v>
      </c>
      <c r="D2166">
        <v>0.34027478110316373</v>
      </c>
      <c r="J2166" s="7">
        <v>9.1496424612344125</v>
      </c>
      <c r="K2166" s="7">
        <v>0.45670503052266936</v>
      </c>
    </row>
    <row r="2167" spans="3:11">
      <c r="C2167">
        <v>8.2946642086998388</v>
      </c>
      <c r="D2167">
        <v>0.3361204657649996</v>
      </c>
      <c r="J2167" s="7">
        <v>9.0992964023786538</v>
      </c>
      <c r="K2167" s="7">
        <v>0.45890671808521832</v>
      </c>
    </row>
    <row r="2168" spans="3:11">
      <c r="C2168">
        <v>8.2398746783788805</v>
      </c>
      <c r="D2168">
        <v>0.33814606200510527</v>
      </c>
      <c r="J2168" s="7">
        <v>9.149410167665744</v>
      </c>
      <c r="K2168" s="7">
        <v>0.49312522607958043</v>
      </c>
    </row>
    <row r="2169" spans="3:11">
      <c r="C2169">
        <v>8.2399013991248271</v>
      </c>
      <c r="D2169">
        <v>0.33042246485929361</v>
      </c>
      <c r="J2169" s="7">
        <v>9.0760424682321865</v>
      </c>
      <c r="K2169" s="7">
        <v>0.47978236510002231</v>
      </c>
    </row>
    <row r="2170" spans="3:11">
      <c r="C2170">
        <v>8.219364992246339</v>
      </c>
      <c r="D2170">
        <v>0.32726640721288258</v>
      </c>
      <c r="J2170" s="7">
        <v>9.1218096565307132</v>
      </c>
      <c r="K2170" s="7">
        <v>0.46091558118772602</v>
      </c>
    </row>
    <row r="2171" spans="3:11">
      <c r="C2171">
        <v>8.2373405669905182</v>
      </c>
      <c r="D2171">
        <v>0.3238496370929288</v>
      </c>
      <c r="J2171" s="7">
        <v>9.1595986563363052</v>
      </c>
      <c r="K2171" s="7">
        <v>0.47952030405463347</v>
      </c>
    </row>
    <row r="2172" spans="3:11">
      <c r="C2172">
        <v>8.2585083889631594</v>
      </c>
      <c r="D2172">
        <v>0.32245069054227155</v>
      </c>
      <c r="J2172" s="7">
        <v>9.2359064424608999</v>
      </c>
      <c r="K2172" s="7">
        <v>0.49866898674302401</v>
      </c>
    </row>
    <row r="2173" spans="3:11">
      <c r="C2173">
        <v>8.2678594717757541</v>
      </c>
      <c r="D2173">
        <v>0.32104223255490921</v>
      </c>
      <c r="J2173" s="7">
        <v>9.3035841873015954</v>
      </c>
      <c r="K2173" s="7">
        <v>0.51285255634251181</v>
      </c>
    </row>
    <row r="2174" spans="3:11">
      <c r="C2174">
        <v>8.2915140152159363</v>
      </c>
      <c r="D2174">
        <v>0.31985336686889787</v>
      </c>
      <c r="J2174" s="7">
        <v>9.3574181641683438</v>
      </c>
      <c r="K2174" s="7">
        <v>0.55535743097918044</v>
      </c>
    </row>
    <row r="2175" spans="3:11">
      <c r="C2175">
        <v>8.3386119294690921</v>
      </c>
      <c r="D2175">
        <v>0.3183832076509942</v>
      </c>
      <c r="J2175" s="7">
        <v>9.3904229252480125</v>
      </c>
      <c r="K2175" s="7">
        <v>0.56076877634391742</v>
      </c>
    </row>
    <row r="2176" spans="3:11">
      <c r="C2176">
        <v>8.3772565428215557</v>
      </c>
      <c r="D2176">
        <v>0.31884417491525979</v>
      </c>
      <c r="J2176" s="7">
        <v>9.3845945521871865</v>
      </c>
      <c r="K2176" s="7">
        <v>0.58060761130593885</v>
      </c>
    </row>
    <row r="2177" spans="3:11">
      <c r="C2177">
        <v>8.3203833811126842</v>
      </c>
      <c r="D2177">
        <v>0.32300824093220842</v>
      </c>
      <c r="J2177" s="7">
        <v>9.3244577621954789</v>
      </c>
      <c r="K2177" s="7">
        <v>0.58360531339358057</v>
      </c>
    </row>
    <row r="2178" spans="3:11">
      <c r="C2178">
        <v>8.3194002494745618</v>
      </c>
      <c r="D2178">
        <v>0.32624113516251518</v>
      </c>
      <c r="J2178" s="7">
        <v>9.3486888318971513</v>
      </c>
      <c r="K2178" s="7">
        <v>0.59509201750046403</v>
      </c>
    </row>
    <row r="2179" spans="3:11">
      <c r="C2179">
        <v>8.5745447715528034</v>
      </c>
      <c r="D2179">
        <v>0.35237295149336673</v>
      </c>
      <c r="J2179" s="7">
        <v>7.6241869701513147</v>
      </c>
      <c r="K2179" s="7">
        <v>0.30633416444056422</v>
      </c>
    </row>
    <row r="2180" spans="3:11">
      <c r="C2180">
        <v>8.5818644103372641</v>
      </c>
      <c r="D2180">
        <v>0.35095092085229229</v>
      </c>
      <c r="J2180" s="7">
        <v>7.5365732773097793</v>
      </c>
      <c r="K2180" s="7">
        <v>0.3097219053136881</v>
      </c>
    </row>
    <row r="2181" spans="3:11">
      <c r="C2181">
        <v>8.6311518833675596</v>
      </c>
      <c r="D2181">
        <v>0.34870849002912152</v>
      </c>
      <c r="J2181" s="7">
        <v>7.401553982198851</v>
      </c>
      <c r="K2181" s="7">
        <v>0.32257705627874039</v>
      </c>
    </row>
    <row r="2182" spans="3:11">
      <c r="C2182">
        <v>8.6079643270340362</v>
      </c>
      <c r="D2182">
        <v>0.34560772576011739</v>
      </c>
      <c r="J2182" s="7">
        <v>7.4533083331697636</v>
      </c>
      <c r="K2182" s="7">
        <v>0.33543949480776813</v>
      </c>
    </row>
    <row r="2183" spans="3:11">
      <c r="C2183">
        <v>8.6010749078704869</v>
      </c>
      <c r="D2183">
        <v>0.34093196165361334</v>
      </c>
      <c r="J2183" s="7">
        <v>7.5930102625196225</v>
      </c>
      <c r="K2183" s="7">
        <v>0.34113068682616332</v>
      </c>
    </row>
    <row r="2184" spans="3:11">
      <c r="C2184">
        <v>8.6148109407393374</v>
      </c>
      <c r="D2184">
        <v>0.33727989642993456</v>
      </c>
      <c r="J2184" s="7">
        <v>7.7502693509407417</v>
      </c>
      <c r="K2184" s="7">
        <v>0.33968417234830084</v>
      </c>
    </row>
    <row r="2185" spans="3:11">
      <c r="C2185">
        <v>8.6022468061077841</v>
      </c>
      <c r="D2185">
        <v>0.3356934425915809</v>
      </c>
      <c r="J2185" s="7">
        <v>7.9219710137190731</v>
      </c>
      <c r="K2185" s="7">
        <v>0.35398726616776444</v>
      </c>
    </row>
    <row r="2186" spans="3:11">
      <c r="C2186">
        <v>8.6371031311661675</v>
      </c>
      <c r="D2186">
        <v>0.33423911172658088</v>
      </c>
      <c r="J2186" s="7">
        <v>8.0539311643928109</v>
      </c>
      <c r="K2186" s="7">
        <v>0.35235122363066207</v>
      </c>
    </row>
    <row r="2187" spans="3:11">
      <c r="C2187">
        <v>8.6630609264417853</v>
      </c>
      <c r="D2187">
        <v>0.3322157592377723</v>
      </c>
      <c r="J2187" s="7">
        <v>8.1967690423355926</v>
      </c>
      <c r="K2187" s="7">
        <v>0.39743860099536127</v>
      </c>
    </row>
    <row r="2188" spans="3:11">
      <c r="C2188">
        <v>8.6985670240218358</v>
      </c>
      <c r="D2188">
        <v>0.33208469269221835</v>
      </c>
      <c r="J2188" s="7">
        <v>8.3406392304568602</v>
      </c>
      <c r="K2188" s="7">
        <v>0.37728514861810797</v>
      </c>
    </row>
    <row r="2189" spans="3:11">
      <c r="C2189">
        <v>8.7520062029706267</v>
      </c>
      <c r="D2189">
        <v>0.33178129370154119</v>
      </c>
      <c r="J2189" s="7">
        <v>8.448509051948708</v>
      </c>
      <c r="K2189" s="7">
        <v>0.39462312956980966</v>
      </c>
    </row>
    <row r="2190" spans="3:11">
      <c r="C2190">
        <v>8.8144191522252111</v>
      </c>
      <c r="D2190">
        <v>0.3304447939610512</v>
      </c>
      <c r="J2190" s="7">
        <v>8.5426269471087011</v>
      </c>
      <c r="K2190" s="7">
        <v>0.36462575988527163</v>
      </c>
    </row>
    <row r="2191" spans="3:11">
      <c r="C2191">
        <v>8.8876582272669999</v>
      </c>
      <c r="D2191">
        <v>0.32865235536128695</v>
      </c>
      <c r="J2191" s="7">
        <v>8.6406756896625225</v>
      </c>
      <c r="K2191" s="7">
        <v>0.36967409077388669</v>
      </c>
    </row>
    <row r="2192" spans="3:11">
      <c r="C2192">
        <v>8.9693484975445248</v>
      </c>
      <c r="D2192">
        <v>0.33021808456402896</v>
      </c>
      <c r="J2192" s="7">
        <v>8.7273021965724489</v>
      </c>
      <c r="K2192" s="7">
        <v>0.38689864626338377</v>
      </c>
    </row>
    <row r="2193" spans="3:11">
      <c r="C2193">
        <v>8.9664993579646506</v>
      </c>
      <c r="D2193">
        <v>0.33331563783105234</v>
      </c>
      <c r="J2193" s="7">
        <v>8.7912108031252973</v>
      </c>
      <c r="K2193" s="7">
        <v>0.39528200804039226</v>
      </c>
    </row>
    <row r="2194" spans="3:11">
      <c r="C2194">
        <v>8.9954129544583683</v>
      </c>
      <c r="D2194">
        <v>0.33654784739860305</v>
      </c>
      <c r="J2194" s="7">
        <v>8.8900967347535254</v>
      </c>
      <c r="K2194" s="7">
        <v>0.39255952612434258</v>
      </c>
    </row>
    <row r="2195" spans="3:11">
      <c r="C2195">
        <v>7.7700103887943186</v>
      </c>
      <c r="D2195">
        <v>0.33530406256122663</v>
      </c>
      <c r="J2195" s="7">
        <v>6.4427498400457743</v>
      </c>
      <c r="K2195" s="7">
        <v>0.46417035214006985</v>
      </c>
    </row>
    <row r="2196" spans="3:11">
      <c r="C2196">
        <v>7.8051578276760312</v>
      </c>
      <c r="D2196">
        <v>0.3351513659953187</v>
      </c>
      <c r="J2196" s="7">
        <v>6.4984100320228819</v>
      </c>
      <c r="K2196" s="7">
        <v>0.47149456193474432</v>
      </c>
    </row>
    <row r="2197" spans="3:11">
      <c r="C2197">
        <v>7.8343790255020709</v>
      </c>
      <c r="D2197">
        <v>0.33340952772138571</v>
      </c>
      <c r="J2197" s="7">
        <v>6.517581563728772</v>
      </c>
      <c r="K2197" s="7">
        <v>0.46393987021913652</v>
      </c>
    </row>
    <row r="2198" spans="3:11">
      <c r="C2198">
        <v>7.8076207110830582</v>
      </c>
      <c r="D2198">
        <v>0.33436251641234987</v>
      </c>
      <c r="J2198" s="7">
        <v>6.5351388034625213</v>
      </c>
      <c r="K2198" s="7">
        <v>0.44656182928935551</v>
      </c>
    </row>
    <row r="2199" spans="3:11">
      <c r="C2199">
        <v>7.8204409555933694</v>
      </c>
      <c r="D2199">
        <v>0.32825373290428589</v>
      </c>
      <c r="J2199" s="7">
        <v>6.6404892706298853</v>
      </c>
      <c r="K2199" s="7">
        <v>0.43836578222797601</v>
      </c>
    </row>
    <row r="2200" spans="3:11">
      <c r="C2200">
        <v>7.8582428657102756</v>
      </c>
      <c r="D2200">
        <v>0.32950345088740335</v>
      </c>
      <c r="J2200" s="7">
        <v>6.6404152626444226</v>
      </c>
      <c r="K2200" s="7">
        <v>0.40843887841752002</v>
      </c>
    </row>
    <row r="2201" spans="3:11">
      <c r="C2201">
        <v>7.8558955083490174</v>
      </c>
      <c r="D2201">
        <v>0.32814399413372525</v>
      </c>
      <c r="J2201" s="7">
        <v>6.6594064769755352</v>
      </c>
      <c r="K2201" s="7">
        <v>0.42591141847209762</v>
      </c>
    </row>
    <row r="2202" spans="3:11">
      <c r="C2202">
        <v>7.8800581402478569</v>
      </c>
      <c r="D2202">
        <v>0.32796144067618732</v>
      </c>
      <c r="J2202" s="7">
        <v>6.7111492176134648</v>
      </c>
      <c r="K2202" s="7">
        <v>0.43262391477762951</v>
      </c>
    </row>
    <row r="2203" spans="3:11">
      <c r="C2203">
        <v>7.9091138415438147</v>
      </c>
      <c r="D2203">
        <v>0.32526479719694962</v>
      </c>
      <c r="J2203" s="7">
        <v>6.7415577451685325</v>
      </c>
      <c r="K2203" s="7">
        <v>0.4453697623265363</v>
      </c>
    </row>
    <row r="2204" spans="3:11">
      <c r="C2204">
        <v>7.9521006200557869</v>
      </c>
      <c r="D2204">
        <v>0.32373410367122452</v>
      </c>
      <c r="J2204" s="7">
        <v>6.7749056419986076</v>
      </c>
      <c r="K2204" s="7">
        <v>0.47103364413045529</v>
      </c>
    </row>
    <row r="2205" spans="3:11">
      <c r="C2205">
        <v>7.9817246149856063</v>
      </c>
      <c r="D2205">
        <v>0.32393644887496098</v>
      </c>
      <c r="J2205" s="7">
        <v>6.8037129449487823</v>
      </c>
      <c r="K2205" s="7">
        <v>0.46421454098787529</v>
      </c>
    </row>
    <row r="2206" spans="3:11">
      <c r="C2206">
        <v>8.0151792468316749</v>
      </c>
      <c r="D2206">
        <v>0.32488460010523007</v>
      </c>
      <c r="J2206" s="7">
        <v>6.8734823959604112</v>
      </c>
      <c r="K2206" s="7">
        <v>0.47843456930924377</v>
      </c>
    </row>
    <row r="2207" spans="3:11">
      <c r="C2207">
        <v>8.0648550319055747</v>
      </c>
      <c r="D2207">
        <v>0.31987954576416389</v>
      </c>
      <c r="J2207" s="7">
        <v>6.9215493441133127</v>
      </c>
      <c r="K2207" s="7">
        <v>0.47823347583057285</v>
      </c>
    </row>
    <row r="2208" spans="3:11">
      <c r="C2208">
        <v>8.0833034674299054</v>
      </c>
      <c r="D2208">
        <v>0.3183977131915946</v>
      </c>
      <c r="J2208" s="7">
        <v>6.972323583653683</v>
      </c>
      <c r="K2208" s="7">
        <v>0.49169669853163944</v>
      </c>
    </row>
    <row r="2209" spans="3:11">
      <c r="C2209">
        <v>8.0759213238046215</v>
      </c>
      <c r="D2209">
        <v>0.32083153223827993</v>
      </c>
      <c r="J2209" s="7">
        <v>7.0078467354974574</v>
      </c>
      <c r="K2209" s="7">
        <v>0.4884369360725066</v>
      </c>
    </row>
    <row r="2210" spans="3:11">
      <c r="C2210">
        <v>8.0992169795255702</v>
      </c>
      <c r="D2210">
        <v>0.32256389036695815</v>
      </c>
      <c r="J2210" s="7">
        <v>7.0464988590777144</v>
      </c>
      <c r="K2210" s="7">
        <v>0.48219480475987236</v>
      </c>
    </row>
    <row r="2211" spans="3:11">
      <c r="C2211">
        <v>9.1049190929668349</v>
      </c>
      <c r="D2211">
        <v>0.18573192050895157</v>
      </c>
      <c r="J2211" s="7">
        <v>8.2683864987589022</v>
      </c>
      <c r="K2211" s="7">
        <v>0.44765026713958922</v>
      </c>
    </row>
    <row r="2212" spans="3:11">
      <c r="C2212">
        <v>9.1646535813277836</v>
      </c>
      <c r="D2212">
        <v>0.18730004163225145</v>
      </c>
      <c r="J2212" s="7">
        <v>8.1719002130913712</v>
      </c>
      <c r="K2212" s="7">
        <v>0.44062369900783876</v>
      </c>
    </row>
    <row r="2213" spans="3:11">
      <c r="C2213">
        <v>9.2322913365789621</v>
      </c>
      <c r="D2213">
        <v>0.18201421389135961</v>
      </c>
      <c r="J2213" s="7">
        <v>8.1505522947382865</v>
      </c>
      <c r="K2213" s="7">
        <v>0.4399929479780359</v>
      </c>
    </row>
    <row r="2214" spans="3:11">
      <c r="C2214">
        <v>9.2804891011519111</v>
      </c>
      <c r="D2214">
        <v>0.18086919775927332</v>
      </c>
      <c r="J2214" s="7">
        <v>8.1403068909660856</v>
      </c>
      <c r="K2214" s="7">
        <v>0.43185773519437864</v>
      </c>
    </row>
    <row r="2215" spans="3:11">
      <c r="C2215">
        <v>9.3249486819430967</v>
      </c>
      <c r="D2215">
        <v>0.17912284783076624</v>
      </c>
      <c r="J2215" s="7">
        <v>8.1477339687535686</v>
      </c>
      <c r="K2215" s="7">
        <v>0.42726894298552826</v>
      </c>
    </row>
    <row r="2216" spans="3:11">
      <c r="C2216">
        <v>9.3718965743390505</v>
      </c>
      <c r="D2216">
        <v>0.17840198549993949</v>
      </c>
      <c r="J2216" s="7">
        <v>8.2151250057931922</v>
      </c>
      <c r="K2216" s="7">
        <v>0.4501078836549644</v>
      </c>
    </row>
    <row r="2217" spans="3:11">
      <c r="C2217">
        <v>9.3892405426555463</v>
      </c>
      <c r="D2217">
        <v>0.1761493124448773</v>
      </c>
      <c r="J2217" s="7">
        <v>8.3131908321542518</v>
      </c>
      <c r="K2217" s="7">
        <v>0.46598998137800657</v>
      </c>
    </row>
    <row r="2218" spans="3:11">
      <c r="C2218">
        <v>9.4040350291155779</v>
      </c>
      <c r="D2218">
        <v>0.17358690519519762</v>
      </c>
      <c r="J2218" s="7">
        <v>8.3738207118917778</v>
      </c>
      <c r="K2218" s="7">
        <v>0.48350441265070759</v>
      </c>
    </row>
    <row r="2219" spans="3:11">
      <c r="C2219">
        <v>9.4426515682320193</v>
      </c>
      <c r="D2219">
        <v>0.17279359721248125</v>
      </c>
      <c r="J2219" s="7">
        <v>8.4717757795158128</v>
      </c>
      <c r="K2219" s="7">
        <v>0.49952435240386844</v>
      </c>
    </row>
    <row r="2220" spans="3:11">
      <c r="C2220">
        <v>9.495304487095872</v>
      </c>
      <c r="D2220">
        <v>0.17480200770592683</v>
      </c>
      <c r="J2220" s="7">
        <v>8.5935832027206125</v>
      </c>
      <c r="K2220" s="7">
        <v>0.52976852520726359</v>
      </c>
    </row>
    <row r="2221" spans="3:11">
      <c r="C2221">
        <v>9.5312755645044831</v>
      </c>
      <c r="D2221">
        <v>0.1732608503578412</v>
      </c>
      <c r="J2221" s="7">
        <v>8.6275530409885341</v>
      </c>
      <c r="K2221" s="7">
        <v>0.57702828228986169</v>
      </c>
    </row>
    <row r="2222" spans="3:11">
      <c r="C2222">
        <v>9.592322187371856</v>
      </c>
      <c r="D2222">
        <v>0.17252882708683315</v>
      </c>
      <c r="J2222" s="7">
        <v>8.7047724249842098</v>
      </c>
      <c r="K2222" s="7">
        <v>0.59780486202798788</v>
      </c>
    </row>
    <row r="2223" spans="3:11">
      <c r="C2223">
        <v>9.658514612104355</v>
      </c>
      <c r="D2223">
        <v>0.17028728628847525</v>
      </c>
      <c r="J2223" s="7">
        <v>8.7867751672508376</v>
      </c>
      <c r="K2223" s="7">
        <v>0.58214747108143816</v>
      </c>
    </row>
    <row r="2224" spans="3:11">
      <c r="C2224">
        <v>9.7072073026830399</v>
      </c>
      <c r="D2224">
        <v>0.16655166872438434</v>
      </c>
      <c r="J2224" s="7">
        <v>8.8129723285421484</v>
      </c>
      <c r="K2224" s="7">
        <v>0.57785368911874413</v>
      </c>
    </row>
    <row r="2225" spans="3:11">
      <c r="C2225">
        <v>9.7234653640113837</v>
      </c>
      <c r="D2225">
        <v>0.18936925957904616</v>
      </c>
      <c r="J2225" s="7">
        <v>8.6546908624870138</v>
      </c>
      <c r="K2225" s="7">
        <v>0.55317271913365085</v>
      </c>
    </row>
    <row r="2226" spans="3:11">
      <c r="C2226">
        <v>9.7648287752056007</v>
      </c>
      <c r="D2226">
        <v>0.19131989351928491</v>
      </c>
      <c r="J2226" s="7">
        <v>8.7051226683573635</v>
      </c>
      <c r="K2226" s="7">
        <v>0.54060534866318188</v>
      </c>
    </row>
    <row r="2227" spans="3:11">
      <c r="C2227">
        <v>9.77020188914938</v>
      </c>
      <c r="D2227">
        <v>0.19224514720371666</v>
      </c>
      <c r="J2227" s="7">
        <v>10.740040386640757</v>
      </c>
      <c r="K2227" s="7">
        <v>0.52150313870131459</v>
      </c>
    </row>
    <row r="2228" spans="3:11">
      <c r="C2228">
        <v>9.8033566041977469</v>
      </c>
      <c r="D2228">
        <v>0.19206587241510073</v>
      </c>
      <c r="J2228" s="7">
        <v>10.742296837619147</v>
      </c>
      <c r="K2228" s="7">
        <v>0.52855220521255675</v>
      </c>
    </row>
    <row r="2229" spans="3:11">
      <c r="C2229">
        <v>9.8428752889963071</v>
      </c>
      <c r="D2229">
        <v>0.18864046308748247</v>
      </c>
      <c r="J2229" s="7">
        <v>10.748230072143201</v>
      </c>
      <c r="K2229" s="7">
        <v>0.54540704867096512</v>
      </c>
    </row>
    <row r="2230" spans="3:11">
      <c r="C2230">
        <v>9.8881814359259135</v>
      </c>
      <c r="D2230">
        <v>0.18783651320353714</v>
      </c>
      <c r="J2230" s="7">
        <v>10.731661964976269</v>
      </c>
      <c r="K2230" s="7">
        <v>0.56326454463748554</v>
      </c>
    </row>
    <row r="2231" spans="3:11">
      <c r="C2231">
        <v>9.9237109363834808</v>
      </c>
      <c r="D2231">
        <v>0.18658744121381396</v>
      </c>
      <c r="J2231" s="7">
        <v>10.712680584891825</v>
      </c>
      <c r="K2231" s="7">
        <v>0.56728984812780647</v>
      </c>
    </row>
    <row r="2232" spans="3:11">
      <c r="C2232">
        <v>9.9571429846234576</v>
      </c>
      <c r="D2232">
        <v>0.18334771880156808</v>
      </c>
      <c r="J2232" s="7">
        <v>10.706406298185044</v>
      </c>
      <c r="K2232" s="7">
        <v>0.59324136114154691</v>
      </c>
    </row>
    <row r="2233" spans="3:11">
      <c r="C2233">
        <v>9.9700753925114309</v>
      </c>
      <c r="D2233">
        <v>0.18649599949740139</v>
      </c>
      <c r="J2233" s="7">
        <v>10.670453554309844</v>
      </c>
      <c r="K2233" s="7">
        <v>0.61473219910334143</v>
      </c>
    </row>
    <row r="2234" spans="3:11">
      <c r="C2234">
        <v>9.9698571394116495</v>
      </c>
      <c r="D2234">
        <v>0.18718493059973881</v>
      </c>
      <c r="J2234" s="7">
        <v>10.645521155989615</v>
      </c>
      <c r="K2234" s="7">
        <v>0.63096673306821094</v>
      </c>
    </row>
    <row r="2235" spans="3:11">
      <c r="C2235">
        <v>9.9535100585924905</v>
      </c>
      <c r="D2235">
        <v>0.18582914625492175</v>
      </c>
      <c r="J2235" s="7">
        <v>10.710451564078353</v>
      </c>
      <c r="K2235" s="7">
        <v>0.63563834909259331</v>
      </c>
    </row>
    <row r="2236" spans="3:11">
      <c r="C2236">
        <v>9.9631533681632192</v>
      </c>
      <c r="D2236">
        <v>0.18447660581254374</v>
      </c>
      <c r="J2236" s="7">
        <v>10.759569715576662</v>
      </c>
      <c r="K2236" s="7">
        <v>0.62111185636648614</v>
      </c>
    </row>
    <row r="2237" spans="3:11">
      <c r="C2237">
        <v>9.9661843317087158</v>
      </c>
      <c r="D2237">
        <v>0.19137852876878106</v>
      </c>
      <c r="J2237" s="7">
        <v>10.799421217898507</v>
      </c>
      <c r="K2237" s="7">
        <v>0.62663634297558768</v>
      </c>
    </row>
    <row r="2238" spans="3:11">
      <c r="C2238">
        <v>9.9771745503418519</v>
      </c>
      <c r="D2238">
        <v>0.20976256528584192</v>
      </c>
      <c r="J2238" s="7">
        <v>10.848349516398493</v>
      </c>
      <c r="K2238" s="7">
        <v>0.598440169470008</v>
      </c>
    </row>
    <row r="2239" spans="3:11">
      <c r="C2239">
        <v>9.9984913703796821</v>
      </c>
      <c r="D2239">
        <v>0.2065027419562642</v>
      </c>
      <c r="J2239" s="7">
        <v>10.876993820962182</v>
      </c>
      <c r="K2239" s="7">
        <v>0.61027067441350868</v>
      </c>
    </row>
    <row r="2240" spans="3:11">
      <c r="C2240">
        <v>9.9968183747626131</v>
      </c>
      <c r="D2240">
        <v>0.20608760552971059</v>
      </c>
      <c r="J2240" s="7">
        <v>10.899381042138303</v>
      </c>
      <c r="K2240" s="7">
        <v>0.61328390901998198</v>
      </c>
    </row>
    <row r="2241" spans="3:11">
      <c r="C2241">
        <v>9.9697351122268518</v>
      </c>
      <c r="D2241">
        <v>0.20988556127005176</v>
      </c>
      <c r="J2241" s="7">
        <v>10.867328520507691</v>
      </c>
      <c r="K2241" s="7">
        <v>0.63445501870629351</v>
      </c>
    </row>
    <row r="2242" spans="3:11">
      <c r="C2242">
        <v>9.9828296562618775</v>
      </c>
      <c r="D2242">
        <v>0.21442485034000844</v>
      </c>
      <c r="J2242" s="7">
        <v>10.879648672647615</v>
      </c>
      <c r="K2242" s="7">
        <v>0.64218901497978609</v>
      </c>
    </row>
    <row r="2243" spans="3:11">
      <c r="C2243">
        <v>10.884377093971546</v>
      </c>
      <c r="D2243">
        <v>0.29425594124489385</v>
      </c>
      <c r="J2243" s="7">
        <v>10.141105388343117</v>
      </c>
      <c r="K2243" s="7">
        <v>0.71753939575503012</v>
      </c>
    </row>
    <row r="2244" spans="3:11">
      <c r="C2244">
        <v>10.914836301456255</v>
      </c>
      <c r="D2244">
        <v>0.29397191475391121</v>
      </c>
      <c r="J2244" s="7">
        <v>10.167004357120421</v>
      </c>
      <c r="K2244" s="7">
        <v>0.71477897569516169</v>
      </c>
    </row>
    <row r="2245" spans="3:11">
      <c r="C2245">
        <v>10.945295508940962</v>
      </c>
      <c r="D2245">
        <v>0.29335948926355399</v>
      </c>
      <c r="J2245" s="7">
        <v>10.196967089422303</v>
      </c>
      <c r="K2245" s="7">
        <v>0.72386116125597855</v>
      </c>
    </row>
    <row r="2246" spans="3:11">
      <c r="C2246">
        <v>10.975754716425671</v>
      </c>
      <c r="D2246">
        <v>0.29285523919533557</v>
      </c>
      <c r="J2246" s="7">
        <v>10.229485400305167</v>
      </c>
      <c r="K2246" s="7">
        <v>0.7361365064983828</v>
      </c>
    </row>
    <row r="2247" spans="3:11">
      <c r="C2247">
        <v>11.00621392391038</v>
      </c>
      <c r="D2247">
        <v>0.29233734153487195</v>
      </c>
      <c r="J2247" s="7">
        <v>10.260287661352633</v>
      </c>
      <c r="K2247" s="7">
        <v>0.75866997790082036</v>
      </c>
    </row>
    <row r="2248" spans="3:11">
      <c r="C2248">
        <v>11.036673131395089</v>
      </c>
      <c r="D2248">
        <v>0.29187589478122516</v>
      </c>
      <c r="J2248" s="7">
        <v>10.295123165914116</v>
      </c>
      <c r="K2248" s="7">
        <v>0.77587114568780891</v>
      </c>
    </row>
    <row r="2249" spans="3:11">
      <c r="C2249">
        <v>11.019673760509795</v>
      </c>
      <c r="D2249">
        <v>0.29224754066959352</v>
      </c>
      <c r="J2249" s="7">
        <v>10.315774718268138</v>
      </c>
      <c r="K2249" s="7">
        <v>0.78000462951344507</v>
      </c>
    </row>
    <row r="2250" spans="3:11">
      <c r="C2250">
        <v>11.03416686150255</v>
      </c>
      <c r="D2250">
        <v>0.29228488777747397</v>
      </c>
      <c r="J2250" s="7">
        <v>10.332829990611243</v>
      </c>
      <c r="K2250" s="7">
        <v>0.79059086141351886</v>
      </c>
    </row>
    <row r="2251" spans="3:11">
      <c r="C2251">
        <v>11.002078061734466</v>
      </c>
      <c r="D2251">
        <v>0.29507522842298278</v>
      </c>
      <c r="J2251" s="7">
        <v>10.356468949720128</v>
      </c>
      <c r="K2251" s="7">
        <v>0.78655730176319327</v>
      </c>
    </row>
    <row r="2252" spans="3:11">
      <c r="C2252">
        <v>11.105612684871952</v>
      </c>
      <c r="D2252">
        <v>0.27468135914562242</v>
      </c>
      <c r="J2252" s="7">
        <v>10.380342335634362</v>
      </c>
      <c r="K2252" s="7">
        <v>0.78378348663435304</v>
      </c>
    </row>
    <row r="2253" spans="3:11">
      <c r="C2253">
        <v>11.073681935844723</v>
      </c>
      <c r="D2253">
        <v>0.27458620625350288</v>
      </c>
      <c r="J2253" s="7">
        <v>10.3960673603074</v>
      </c>
      <c r="K2253" s="7">
        <v>0.78476982087474623</v>
      </c>
    </row>
    <row r="2254" spans="3:11">
      <c r="C2254">
        <v>11.121989708804026</v>
      </c>
      <c r="D2254">
        <v>0.29442674016152287</v>
      </c>
      <c r="J2254" s="7">
        <v>10.417932109768676</v>
      </c>
      <c r="K2254" s="7">
        <v>0.79755252685347289</v>
      </c>
    </row>
    <row r="2255" spans="3:11">
      <c r="C2255">
        <v>11.23076351697312</v>
      </c>
      <c r="D2255">
        <v>0.27411063398198804</v>
      </c>
      <c r="J2255" s="7">
        <v>10.437026647631809</v>
      </c>
      <c r="K2255" s="7">
        <v>0.79032280965022217</v>
      </c>
    </row>
    <row r="2256" spans="3:11">
      <c r="C2256">
        <v>11.339085889697381</v>
      </c>
      <c r="D2256">
        <v>0.27624690897818643</v>
      </c>
      <c r="J2256" s="7">
        <v>10.435519068221481</v>
      </c>
      <c r="K2256" s="7">
        <v>0.78212370425696442</v>
      </c>
    </row>
    <row r="2257" spans="3:11">
      <c r="C2257">
        <v>11.326326664771473</v>
      </c>
      <c r="D2257">
        <v>0.27990064416387361</v>
      </c>
      <c r="J2257" s="7">
        <v>10.378066810347676</v>
      </c>
      <c r="K2257" s="7">
        <v>0.77712950966822603</v>
      </c>
    </row>
    <row r="2258" spans="3:11">
      <c r="C2258">
        <v>11.355325142795735</v>
      </c>
      <c r="D2258">
        <v>0.28360554601582882</v>
      </c>
      <c r="J2258" s="7">
        <v>10.398331602185488</v>
      </c>
      <c r="K2258" s="7">
        <v>0.7713076005910906</v>
      </c>
    </row>
    <row r="2259" spans="3:11">
      <c r="C2259">
        <v>8.9544977677657958</v>
      </c>
      <c r="D2259">
        <v>0.22827306499700753</v>
      </c>
      <c r="J2259" s="7">
        <v>10.431267310778043</v>
      </c>
      <c r="K2259" s="7">
        <v>0.74015045377588329</v>
      </c>
    </row>
    <row r="2260" spans="3:11">
      <c r="C2260">
        <v>8.9849569752505047</v>
      </c>
      <c r="D2260">
        <v>0.22611267770325749</v>
      </c>
      <c r="J2260" s="7">
        <v>10.456784626206613</v>
      </c>
      <c r="K2260" s="7">
        <v>0.74380777792854247</v>
      </c>
    </row>
    <row r="2261" spans="3:11">
      <c r="C2261">
        <v>9.0154161827352137</v>
      </c>
      <c r="D2261">
        <v>0.22583286052450749</v>
      </c>
      <c r="J2261" s="7">
        <v>10.488820838465871</v>
      </c>
      <c r="K2261" s="7">
        <v>0.75123453869670198</v>
      </c>
    </row>
    <row r="2262" spans="3:11">
      <c r="C2262">
        <v>9.0458753902199227</v>
      </c>
      <c r="D2262">
        <v>0.22626965644992414</v>
      </c>
      <c r="J2262" s="7">
        <v>10.520229991121443</v>
      </c>
      <c r="K2262" s="7">
        <v>0.75787265722379249</v>
      </c>
    </row>
    <row r="2263" spans="3:11">
      <c r="C2263">
        <v>9.0763345977046299</v>
      </c>
      <c r="D2263">
        <v>0.22626906349242418</v>
      </c>
      <c r="J2263" s="7">
        <v>10.556294557787611</v>
      </c>
      <c r="K2263" s="7">
        <v>0.76484188605204018</v>
      </c>
    </row>
    <row r="2264" spans="3:11">
      <c r="C2264">
        <v>9.1067938051893389</v>
      </c>
      <c r="D2264">
        <v>0.22944487820284087</v>
      </c>
      <c r="J2264" s="7">
        <v>10.586019427255358</v>
      </c>
      <c r="K2264" s="7">
        <v>0.77368337899866346</v>
      </c>
    </row>
    <row r="2265" spans="3:11">
      <c r="C2265">
        <v>9.1372530126740479</v>
      </c>
      <c r="D2265">
        <v>0.23081242842742414</v>
      </c>
      <c r="J2265" s="7">
        <v>10.586633362720525</v>
      </c>
      <c r="K2265" s="7">
        <v>0.78749026313818971</v>
      </c>
    </row>
    <row r="2266" spans="3:11">
      <c r="C2266">
        <v>9.1677122201587569</v>
      </c>
      <c r="D2266">
        <v>0.22770626619867421</v>
      </c>
      <c r="J2266" s="7">
        <v>10.595238712702553</v>
      </c>
      <c r="K2266" s="7">
        <v>0.78216358955018417</v>
      </c>
    </row>
    <row r="2267" spans="3:11">
      <c r="C2267">
        <v>9.1981714276434641</v>
      </c>
      <c r="D2267">
        <v>0.24024883586659085</v>
      </c>
      <c r="J2267" s="7">
        <v>10.61123183567323</v>
      </c>
      <c r="K2267" s="7">
        <v>0.78041407072610869</v>
      </c>
    </row>
    <row r="2268" spans="3:11">
      <c r="C2268">
        <v>9.2286306351281731</v>
      </c>
      <c r="D2268">
        <v>0.23708778424159085</v>
      </c>
      <c r="J2268" s="7">
        <v>10.637124984318907</v>
      </c>
      <c r="K2268" s="7">
        <v>0.7832932915267381</v>
      </c>
    </row>
    <row r="2269" spans="3:11">
      <c r="C2269">
        <v>9.259089842612882</v>
      </c>
      <c r="D2269">
        <v>0.23420901775104899</v>
      </c>
      <c r="J2269" s="7">
        <v>10.658070315065926</v>
      </c>
      <c r="K2269" s="7">
        <v>0.7826138474427039</v>
      </c>
    </row>
    <row r="2270" spans="3:11">
      <c r="C2270">
        <v>9.289549050097591</v>
      </c>
      <c r="D2270">
        <v>0.23423061146661825</v>
      </c>
      <c r="J2270" s="7">
        <v>10.67490371098158</v>
      </c>
      <c r="K2270" s="7">
        <v>0.79542028642499174</v>
      </c>
    </row>
    <row r="2271" spans="3:11">
      <c r="C2271">
        <v>9.3200082575823</v>
      </c>
      <c r="D2271">
        <v>0.23822724909927082</v>
      </c>
      <c r="J2271" s="7">
        <v>10.684236752118247</v>
      </c>
      <c r="K2271" s="7">
        <v>0.79699036403838797</v>
      </c>
    </row>
    <row r="2272" spans="3:11">
      <c r="C2272">
        <v>9.3504674650670072</v>
      </c>
      <c r="D2272">
        <v>0.23816555339616866</v>
      </c>
      <c r="J2272" s="7">
        <v>10.675004019982971</v>
      </c>
      <c r="K2272" s="7">
        <v>0.80592742939283291</v>
      </c>
    </row>
    <row r="2273" spans="3:11">
      <c r="C2273">
        <v>9.3809266725517162</v>
      </c>
      <c r="D2273">
        <v>0.23812669424303454</v>
      </c>
      <c r="J2273" s="7">
        <v>10.639719997566537</v>
      </c>
      <c r="K2273" s="7">
        <v>0.79635760633743635</v>
      </c>
    </row>
    <row r="2274" spans="3:11">
      <c r="C2274">
        <v>9.410828417721584</v>
      </c>
      <c r="D2274">
        <v>0.23835275175232218</v>
      </c>
      <c r="J2274" s="7">
        <v>10.656384583473161</v>
      </c>
      <c r="K2274" s="7">
        <v>0.78283417648979392</v>
      </c>
    </row>
    <row r="2275" spans="3:11">
      <c r="C2275">
        <v>8.9683752787085655</v>
      </c>
      <c r="D2275">
        <v>0.2773539829471337</v>
      </c>
      <c r="J2275" s="7">
        <v>7.2873907312680375</v>
      </c>
      <c r="K2275" s="7">
        <v>0.318403181392033</v>
      </c>
    </row>
    <row r="2276" spans="3:11">
      <c r="C2276">
        <v>8.9344286138405433</v>
      </c>
      <c r="D2276">
        <v>0.27778098281874086</v>
      </c>
      <c r="J2276" s="7">
        <v>7.2851209883504042</v>
      </c>
      <c r="K2276" s="7">
        <v>0.32170586259199874</v>
      </c>
    </row>
    <row r="2277" spans="3:11">
      <c r="C2277">
        <v>8.9512802438746757</v>
      </c>
      <c r="D2277">
        <v>0.27610464877814533</v>
      </c>
      <c r="J2277" s="7">
        <v>7.3169617145847621</v>
      </c>
      <c r="K2277" s="7">
        <v>0.32193533739306074</v>
      </c>
    </row>
    <row r="2278" spans="3:11">
      <c r="C2278">
        <v>8.8995772608388144</v>
      </c>
      <c r="D2278">
        <v>0.27482198085284065</v>
      </c>
      <c r="J2278" s="7">
        <v>7.3429679876555358</v>
      </c>
      <c r="K2278" s="7">
        <v>0.32216862709008209</v>
      </c>
    </row>
    <row r="2279" spans="3:11">
      <c r="C2279">
        <v>8.9656371039990912</v>
      </c>
      <c r="D2279">
        <v>0.27869960362497348</v>
      </c>
      <c r="J2279" s="7">
        <v>7.3706626071039389</v>
      </c>
      <c r="K2279" s="7">
        <v>0.31039460035049027</v>
      </c>
    </row>
    <row r="2280" spans="3:11">
      <c r="C2280">
        <v>9.0609882937414969</v>
      </c>
      <c r="D2280">
        <v>0.27610450132183334</v>
      </c>
      <c r="J2280" s="7">
        <v>7.3977646236580927</v>
      </c>
      <c r="K2280" s="7">
        <v>0.32432508544816702</v>
      </c>
    </row>
    <row r="2281" spans="3:11">
      <c r="C2281">
        <v>9.1130727064409243</v>
      </c>
      <c r="D2281">
        <v>0.27273306680029419</v>
      </c>
      <c r="J2281" s="7">
        <v>7.4261285145771847</v>
      </c>
      <c r="K2281" s="7">
        <v>0.31747596571848069</v>
      </c>
    </row>
    <row r="2282" spans="3:11">
      <c r="C2282">
        <v>9.1638814296527666</v>
      </c>
      <c r="D2282">
        <v>0.2715011093975655</v>
      </c>
      <c r="J2282" s="7">
        <v>7.4532150310595826</v>
      </c>
      <c r="K2282" s="7">
        <v>0.31273996208959565</v>
      </c>
    </row>
    <row r="2283" spans="3:11">
      <c r="C2283">
        <v>9.2391322117630921</v>
      </c>
      <c r="D2283">
        <v>0.27106910191689942</v>
      </c>
      <c r="J2283" s="7">
        <v>7.4827162878641706</v>
      </c>
      <c r="K2283" s="7">
        <v>0.30727221954123263</v>
      </c>
    </row>
    <row r="2284" spans="3:11">
      <c r="C2284">
        <v>9.3136332483051394</v>
      </c>
      <c r="D2284">
        <v>0.27029345503876467</v>
      </c>
      <c r="J2284" s="7">
        <v>7.5453585576059146</v>
      </c>
      <c r="K2284" s="7">
        <v>0.3043976714234361</v>
      </c>
    </row>
    <row r="2285" spans="3:11">
      <c r="C2285">
        <v>9.3803199065203273</v>
      </c>
      <c r="D2285">
        <v>0.2678292946083034</v>
      </c>
      <c r="J2285" s="7">
        <v>7.6013709940861132</v>
      </c>
      <c r="K2285" s="7">
        <v>0.31307435137645384</v>
      </c>
    </row>
    <row r="2286" spans="3:11">
      <c r="C2286">
        <v>9.4632516377159543</v>
      </c>
      <c r="D2286">
        <v>0.26865374191931729</v>
      </c>
      <c r="J2286" s="7">
        <v>7.6597338939418904</v>
      </c>
      <c r="K2286" s="7">
        <v>0.34307692615961788</v>
      </c>
    </row>
    <row r="2287" spans="3:11">
      <c r="C2287">
        <v>9.5479658569567434</v>
      </c>
      <c r="D2287">
        <v>0.2678852750350616</v>
      </c>
      <c r="J2287" s="7">
        <v>7.7361684539499178</v>
      </c>
      <c r="K2287" s="7">
        <v>0.38284673010992548</v>
      </c>
    </row>
    <row r="2288" spans="3:11">
      <c r="C2288">
        <v>9.6001137097095732</v>
      </c>
      <c r="D2288">
        <v>0.26837173626707472</v>
      </c>
      <c r="J2288" s="7">
        <v>7.8058862859511402</v>
      </c>
      <c r="K2288" s="7">
        <v>0.3963989051923516</v>
      </c>
    </row>
    <row r="2289" spans="3:11">
      <c r="C2289">
        <v>9.5186615738545957</v>
      </c>
      <c r="D2289">
        <v>0.27299941384803711</v>
      </c>
      <c r="J2289" s="7">
        <v>7.8673093658002307</v>
      </c>
      <c r="K2289" s="7">
        <v>0.40299798011136811</v>
      </c>
    </row>
    <row r="2290" spans="3:11">
      <c r="C2290">
        <v>9.571264791943026</v>
      </c>
      <c r="D2290">
        <v>0.27648403235967217</v>
      </c>
      <c r="J2290" s="7">
        <v>7.9090958062733456</v>
      </c>
      <c r="K2290" s="7">
        <v>0.38635873756620243</v>
      </c>
    </row>
    <row r="2291" spans="3:11">
      <c r="C2291">
        <v>6.4059141953672434</v>
      </c>
      <c r="D2291">
        <v>0.57657444380362655</v>
      </c>
      <c r="J2291" s="7">
        <v>8.1710353015612842</v>
      </c>
      <c r="K2291" s="7">
        <v>0.42805167003819994</v>
      </c>
    </row>
    <row r="2292" spans="3:11">
      <c r="C2292">
        <v>6.4862917222066976</v>
      </c>
      <c r="D2292">
        <v>0.55138097946659603</v>
      </c>
      <c r="J2292" s="7">
        <v>8.1728247105624199</v>
      </c>
      <c r="K2292" s="7">
        <v>0.43275995275316437</v>
      </c>
    </row>
    <row r="2293" spans="3:11">
      <c r="C2293">
        <v>6.5328577593622894</v>
      </c>
      <c r="D2293">
        <v>0.55310992747077081</v>
      </c>
      <c r="J2293" s="7">
        <v>8.2022643465869329</v>
      </c>
      <c r="K2293" s="7">
        <v>0.43786490271037354</v>
      </c>
    </row>
    <row r="2294" spans="3:11">
      <c r="C2294">
        <v>6.5173096818375527</v>
      </c>
      <c r="D2294">
        <v>0.56083171271496557</v>
      </c>
      <c r="J2294" s="7">
        <v>8.2269326131483904</v>
      </c>
      <c r="K2294" s="7">
        <v>0.44295716134041391</v>
      </c>
    </row>
    <row r="2295" spans="3:11">
      <c r="C2295">
        <v>6.5001184997028485</v>
      </c>
      <c r="D2295">
        <v>0.54364589677540132</v>
      </c>
      <c r="J2295" s="7">
        <v>8.21269210680458</v>
      </c>
      <c r="K2295" s="7">
        <v>0.4489599152797803</v>
      </c>
    </row>
    <row r="2296" spans="3:11">
      <c r="C2296">
        <v>6.511137711629523</v>
      </c>
      <c r="D2296">
        <v>0.54176115082056409</v>
      </c>
      <c r="J2296" s="7">
        <v>8.2481238084079784</v>
      </c>
      <c r="K2296" s="7">
        <v>0.45502622284512562</v>
      </c>
    </row>
    <row r="2297" spans="3:11">
      <c r="C2297">
        <v>6.5494041553468456</v>
      </c>
      <c r="D2297">
        <v>0.52811555590313974</v>
      </c>
      <c r="J2297" s="7">
        <v>8.1904276107648641</v>
      </c>
      <c r="K2297" s="7">
        <v>0.46531890493156264</v>
      </c>
    </row>
    <row r="2298" spans="3:11">
      <c r="C2298">
        <v>6.6266214966565808</v>
      </c>
      <c r="D2298">
        <v>0.52770392944616462</v>
      </c>
      <c r="J2298" s="7">
        <v>8.1213968539164529</v>
      </c>
      <c r="K2298" s="7">
        <v>0.4784228706675161</v>
      </c>
    </row>
    <row r="2299" spans="3:11">
      <c r="C2299">
        <v>6.631341390717691</v>
      </c>
      <c r="D2299">
        <v>0.52573129623136683</v>
      </c>
      <c r="J2299" s="7">
        <v>8.1301443987227255</v>
      </c>
      <c r="K2299" s="7">
        <v>0.48558234589612354</v>
      </c>
    </row>
    <row r="2300" spans="3:11">
      <c r="C2300">
        <v>6.6873949093285541</v>
      </c>
      <c r="D2300">
        <v>0.51883246061844224</v>
      </c>
      <c r="J2300" s="7">
        <v>8.1456466734049791</v>
      </c>
      <c r="K2300" s="7">
        <v>0.48099149576565942</v>
      </c>
    </row>
    <row r="2301" spans="3:11">
      <c r="C2301">
        <v>6.7569567513411641</v>
      </c>
      <c r="D2301">
        <v>0.52604552057465981</v>
      </c>
      <c r="J2301" s="7">
        <v>8.1687439970751878</v>
      </c>
      <c r="K2301" s="7">
        <v>0.5303085794209913</v>
      </c>
    </row>
    <row r="2302" spans="3:11">
      <c r="C2302">
        <v>6.8210289665547652</v>
      </c>
      <c r="D2302">
        <v>0.52065623890682133</v>
      </c>
      <c r="J2302" s="7">
        <v>8.21188060994211</v>
      </c>
      <c r="K2302" s="7">
        <v>0.53772594154754927</v>
      </c>
    </row>
    <row r="2303" spans="3:11">
      <c r="C2303">
        <v>6.8483648432132513</v>
      </c>
      <c r="D2303">
        <v>0.51619549887970972</v>
      </c>
      <c r="J2303" s="7">
        <v>8.2513044129197208</v>
      </c>
      <c r="K2303" s="7">
        <v>0.54428093054653015</v>
      </c>
    </row>
    <row r="2304" spans="3:11">
      <c r="C2304">
        <v>6.9267624387449462</v>
      </c>
      <c r="D2304">
        <v>0.51133435820577866</v>
      </c>
      <c r="J2304" s="7">
        <v>8.2873883962512291</v>
      </c>
      <c r="K2304" s="7">
        <v>0.55016999891193052</v>
      </c>
    </row>
    <row r="2305" spans="3:11">
      <c r="C2305">
        <v>6.9388547789537443</v>
      </c>
      <c r="D2305">
        <v>0.51879829796072607</v>
      </c>
      <c r="J2305" s="7">
        <v>8.3016022115233046</v>
      </c>
      <c r="K2305" s="7">
        <v>0.57891047606504276</v>
      </c>
    </row>
    <row r="2306" spans="3:11">
      <c r="C2306">
        <v>6.9760079321899378</v>
      </c>
      <c r="D2306">
        <v>0.52253357279914059</v>
      </c>
      <c r="J2306" s="7">
        <v>8.3067626542533759</v>
      </c>
      <c r="K2306" s="7">
        <v>0.5692109778386969</v>
      </c>
    </row>
    <row r="2307" spans="3:11">
      <c r="C2307">
        <v>9.2605182609943828</v>
      </c>
      <c r="D2307">
        <v>0.33720116992794341</v>
      </c>
      <c r="J2307" s="7">
        <v>7.5216872388855007</v>
      </c>
      <c r="K2307" s="7">
        <v>0.39711454731820001</v>
      </c>
    </row>
    <row r="2308" spans="3:11">
      <c r="C2308">
        <v>9.3270762313429945</v>
      </c>
      <c r="D2308">
        <v>0.33182093794285927</v>
      </c>
      <c r="J2308" s="7">
        <v>7.5437922617633921</v>
      </c>
      <c r="K2308" s="7">
        <v>0.39703953782586959</v>
      </c>
    </row>
    <row r="2309" spans="3:11">
      <c r="C2309">
        <v>9.3957705082318927</v>
      </c>
      <c r="D2309">
        <v>0.33348007055307266</v>
      </c>
      <c r="J2309" s="7">
        <v>7.587469846908073</v>
      </c>
      <c r="K2309" s="7">
        <v>0.38589089133182986</v>
      </c>
    </row>
    <row r="2310" spans="3:11">
      <c r="C2310">
        <v>9.4222281084654043</v>
      </c>
      <c r="D2310">
        <v>0.33333430873724956</v>
      </c>
      <c r="J2310" s="7">
        <v>7.6198836297393759</v>
      </c>
      <c r="K2310" s="7">
        <v>0.37394032808700056</v>
      </c>
    </row>
    <row r="2311" spans="3:11">
      <c r="C2311">
        <v>9.4213053914921936</v>
      </c>
      <c r="D2311">
        <v>0.33068205402708112</v>
      </c>
      <c r="J2311" s="7">
        <v>7.6176920222816777</v>
      </c>
      <c r="K2311" s="7">
        <v>0.36113623479999096</v>
      </c>
    </row>
    <row r="2312" spans="3:11">
      <c r="C2312">
        <v>9.4019530530869453</v>
      </c>
      <c r="D2312">
        <v>0.33275426345637743</v>
      </c>
      <c r="J2312" s="7">
        <v>7.6315738953262278</v>
      </c>
      <c r="K2312" s="7">
        <v>0.3652904421838411</v>
      </c>
    </row>
    <row r="2313" spans="3:11">
      <c r="C2313">
        <v>9.3818404616273821</v>
      </c>
      <c r="D2313">
        <v>0.33418436850501892</v>
      </c>
      <c r="J2313" s="7">
        <v>7.6472675032842554</v>
      </c>
      <c r="K2313" s="7">
        <v>0.36128165180530558</v>
      </c>
    </row>
    <row r="2314" spans="3:11">
      <c r="C2314">
        <v>9.3791275502262206</v>
      </c>
      <c r="D2314">
        <v>0.33008543575366051</v>
      </c>
      <c r="J2314" s="7">
        <v>7.6563938140800945</v>
      </c>
      <c r="K2314" s="7">
        <v>0.38057174616779482</v>
      </c>
    </row>
    <row r="2315" spans="3:11">
      <c r="C2315">
        <v>9.3838126007121403</v>
      </c>
      <c r="D2315">
        <v>0.33630534645931442</v>
      </c>
      <c r="J2315" s="7">
        <v>7.6578795160918549</v>
      </c>
      <c r="K2315" s="7">
        <v>0.39972336328497804</v>
      </c>
    </row>
    <row r="2316" spans="3:11">
      <c r="C2316">
        <v>9.4515246359468161</v>
      </c>
      <c r="D2316">
        <v>0.33112453511633655</v>
      </c>
      <c r="J2316" s="7">
        <v>7.6678963547683114</v>
      </c>
      <c r="K2316" s="7">
        <v>0.39692119765973016</v>
      </c>
    </row>
    <row r="2317" spans="3:11">
      <c r="C2317">
        <v>9.4847482483797982</v>
      </c>
      <c r="D2317">
        <v>0.32875645746516613</v>
      </c>
      <c r="J2317" s="7">
        <v>7.6934656512420023</v>
      </c>
      <c r="K2317" s="7">
        <v>0.39892086248379482</v>
      </c>
    </row>
    <row r="2318" spans="3:11">
      <c r="C2318">
        <v>9.5301917347098151</v>
      </c>
      <c r="D2318">
        <v>0.33750735878066135</v>
      </c>
      <c r="J2318" s="7">
        <v>7.6961786875434886</v>
      </c>
      <c r="K2318" s="7">
        <v>0.40042645676038308</v>
      </c>
    </row>
    <row r="2319" spans="3:11">
      <c r="C2319">
        <v>9.5420898591667402</v>
      </c>
      <c r="D2319">
        <v>0.33342741550921212</v>
      </c>
      <c r="J2319" s="7">
        <v>7.6998721522365301</v>
      </c>
      <c r="K2319" s="7">
        <v>0.40711474047950386</v>
      </c>
    </row>
    <row r="2320" spans="3:11">
      <c r="C2320">
        <v>9.5792214454136086</v>
      </c>
      <c r="D2320">
        <v>0.33565233418999257</v>
      </c>
      <c r="J2320" s="7">
        <v>7.7070020226035201</v>
      </c>
      <c r="K2320" s="7">
        <v>0.39682979832806381</v>
      </c>
    </row>
    <row r="2321" spans="3:11">
      <c r="C2321">
        <v>9.4873031028444181</v>
      </c>
      <c r="D2321">
        <v>0.34059903517472906</v>
      </c>
      <c r="J2321" s="7">
        <v>7.7153657567049674</v>
      </c>
      <c r="K2321" s="7">
        <v>0.39725001386784592</v>
      </c>
    </row>
    <row r="2322" spans="3:11">
      <c r="C2322">
        <v>9.5034261869329075</v>
      </c>
      <c r="D2322">
        <v>0.34470731150566619</v>
      </c>
      <c r="J2322" s="7">
        <v>7.727665609959887</v>
      </c>
      <c r="K2322" s="7">
        <v>0.38484112873773368</v>
      </c>
    </row>
    <row r="2323" spans="3:11">
      <c r="C2323">
        <v>8.9570962206844342</v>
      </c>
      <c r="D2323">
        <v>0.30504297979062389</v>
      </c>
      <c r="J2323" s="7">
        <v>6.9096620701319749</v>
      </c>
      <c r="K2323" s="7">
        <v>0.41119325759067232</v>
      </c>
    </row>
    <row r="2324" spans="3:11">
      <c r="C2324">
        <v>8.9987409115231305</v>
      </c>
      <c r="D2324">
        <v>0.29425592093992275</v>
      </c>
      <c r="J2324" s="7">
        <v>6.9481805655429802</v>
      </c>
      <c r="K2324" s="7">
        <v>0.42331267821017465</v>
      </c>
    </row>
    <row r="2325" spans="3:11">
      <c r="C2325">
        <v>8.9852174307437664</v>
      </c>
      <c r="D2325">
        <v>0.29588664814476012</v>
      </c>
      <c r="J2325" s="7">
        <v>6.9517948345423228</v>
      </c>
      <c r="K2325" s="7">
        <v>0.44355099394181524</v>
      </c>
    </row>
    <row r="2326" spans="3:11">
      <c r="C2326">
        <v>9.0316538691936916</v>
      </c>
      <c r="D2326">
        <v>0.29688252895427236</v>
      </c>
      <c r="J2326" s="7">
        <v>6.9045702404919131</v>
      </c>
      <c r="K2326" s="7">
        <v>0.45391800471617599</v>
      </c>
    </row>
    <row r="2327" spans="3:11">
      <c r="C2327">
        <v>9.0435083982111486</v>
      </c>
      <c r="D2327">
        <v>0.29733470023744307</v>
      </c>
      <c r="J2327" s="7">
        <v>6.8992181795331673</v>
      </c>
      <c r="K2327" s="7">
        <v>0.45827276387707339</v>
      </c>
    </row>
    <row r="2328" spans="3:11">
      <c r="C2328">
        <v>9.028651898088965</v>
      </c>
      <c r="D2328">
        <v>0.30557493286092885</v>
      </c>
      <c r="J2328" s="7">
        <v>6.9085523136575206</v>
      </c>
      <c r="K2328" s="7">
        <v>0.45641197695154107</v>
      </c>
    </row>
    <row r="2329" spans="3:11">
      <c r="C2329">
        <v>8.9639825098821007</v>
      </c>
      <c r="D2329">
        <v>0.31162875209567475</v>
      </c>
      <c r="J2329" s="7">
        <v>6.9321919772382099</v>
      </c>
      <c r="K2329" s="7">
        <v>0.44191757615167382</v>
      </c>
    </row>
    <row r="2330" spans="3:11">
      <c r="C2330">
        <v>8.9867689362140428</v>
      </c>
      <c r="D2330">
        <v>0.31271120997211782</v>
      </c>
      <c r="J2330" s="7">
        <v>6.941741941000708</v>
      </c>
      <c r="K2330" s="7">
        <v>0.4455024365568091</v>
      </c>
    </row>
    <row r="2331" spans="3:11">
      <c r="C2331">
        <v>8.997575206607177</v>
      </c>
      <c r="D2331">
        <v>0.31417451529964829</v>
      </c>
      <c r="J2331" s="7">
        <v>6.9692477311114329</v>
      </c>
      <c r="K2331" s="7">
        <v>0.43224960093318526</v>
      </c>
    </row>
    <row r="2332" spans="3:11">
      <c r="C2332">
        <v>9.0410926654104546</v>
      </c>
      <c r="D2332">
        <v>0.31638408554120323</v>
      </c>
      <c r="J2332" s="7">
        <v>6.9995118689283409</v>
      </c>
      <c r="K2332" s="7">
        <v>0.43454316851736519</v>
      </c>
    </row>
    <row r="2333" spans="3:11">
      <c r="C2333">
        <v>9.0691533964784341</v>
      </c>
      <c r="D2333">
        <v>0.31850983257803017</v>
      </c>
      <c r="J2333" s="7">
        <v>7.0272702547194807</v>
      </c>
      <c r="K2333" s="7">
        <v>0.43917714886856174</v>
      </c>
    </row>
    <row r="2334" spans="3:11">
      <c r="C2334">
        <v>9.1139793405245673</v>
      </c>
      <c r="D2334">
        <v>0.324558357413122</v>
      </c>
      <c r="J2334" s="7">
        <v>7.0637636724039243</v>
      </c>
      <c r="K2334" s="7">
        <v>0.46310153857066799</v>
      </c>
    </row>
    <row r="2335" spans="3:11">
      <c r="C2335">
        <v>9.1263317396091956</v>
      </c>
      <c r="D2335">
        <v>0.33112428453363058</v>
      </c>
      <c r="J2335" s="7">
        <v>7.0997142289700843</v>
      </c>
      <c r="K2335" s="7">
        <v>0.47657061894898184</v>
      </c>
    </row>
    <row r="2336" spans="3:11">
      <c r="C2336">
        <v>9.1237206835451801</v>
      </c>
      <c r="D2336">
        <v>0.33344729554830588</v>
      </c>
      <c r="J2336" s="7">
        <v>7.1317412660819777</v>
      </c>
      <c r="K2336" s="7">
        <v>0.48593932480645624</v>
      </c>
    </row>
    <row r="2337" spans="3:11">
      <c r="C2337">
        <v>9.0735621334465382</v>
      </c>
      <c r="D2337">
        <v>0.3365494773512549</v>
      </c>
      <c r="J2337" s="7">
        <v>7.1691400515265267</v>
      </c>
      <c r="K2337" s="7">
        <v>0.49583092074521246</v>
      </c>
    </row>
    <row r="2338" spans="3:11">
      <c r="C2338">
        <v>9.0833762720139415</v>
      </c>
      <c r="D2338">
        <v>0.33962856526152657</v>
      </c>
      <c r="J2338" s="7">
        <v>7.1869751536939352</v>
      </c>
      <c r="K2338" s="7">
        <v>0.50247610753340965</v>
      </c>
    </row>
    <row r="2339" spans="3:11">
      <c r="C2339">
        <v>8.4576210852447016</v>
      </c>
      <c r="D2339">
        <v>0.31838107655591785</v>
      </c>
      <c r="J2339" s="7">
        <v>5.7368858992487208</v>
      </c>
      <c r="K2339" s="7">
        <v>0.37846279947321393</v>
      </c>
    </row>
    <row r="2340" spans="3:11">
      <c r="C2340">
        <v>8.4712945774236825</v>
      </c>
      <c r="D2340">
        <v>0.31762797653530511</v>
      </c>
      <c r="J2340" s="7">
        <v>5.7673451067334298</v>
      </c>
      <c r="K2340" s="7">
        <v>0.36932046332621998</v>
      </c>
    </row>
    <row r="2341" spans="3:11">
      <c r="C2341">
        <v>8.5965981452199323</v>
      </c>
      <c r="D2341">
        <v>0.31683838977088108</v>
      </c>
      <c r="J2341" s="7">
        <v>5.7978043142181379</v>
      </c>
      <c r="K2341" s="7">
        <v>0.37206369660405897</v>
      </c>
    </row>
    <row r="2342" spans="3:11">
      <c r="C2342">
        <v>8.6477319669667896</v>
      </c>
      <c r="D2342">
        <v>0.31623805840337799</v>
      </c>
      <c r="J2342" s="7">
        <v>5.8282635217028469</v>
      </c>
      <c r="K2342" s="7">
        <v>0.3624728962659084</v>
      </c>
    </row>
    <row r="2343" spans="3:11">
      <c r="C2343">
        <v>8.6912006807464124</v>
      </c>
      <c r="D2343">
        <v>0.31528098877957716</v>
      </c>
      <c r="J2343" s="7">
        <v>5.858722729187555</v>
      </c>
      <c r="K2343" s="7">
        <v>0.35392866740326567</v>
      </c>
    </row>
    <row r="2344" spans="3:11">
      <c r="C2344">
        <v>8.7088223514482355</v>
      </c>
      <c r="D2344">
        <v>0.31394447438699585</v>
      </c>
      <c r="J2344" s="7">
        <v>5.889181936672264</v>
      </c>
      <c r="K2344" s="7">
        <v>0.33319020966038598</v>
      </c>
    </row>
    <row r="2345" spans="3:11">
      <c r="C2345">
        <v>8.7299372780891051</v>
      </c>
      <c r="D2345">
        <v>0.31282555858827638</v>
      </c>
      <c r="J2345" s="7">
        <v>5.919641144156973</v>
      </c>
      <c r="K2345" s="7">
        <v>0.2870190060160509</v>
      </c>
    </row>
    <row r="2346" spans="3:11">
      <c r="C2346">
        <v>8.7661236240474221</v>
      </c>
      <c r="D2346">
        <v>0.31230447374876419</v>
      </c>
      <c r="J2346" s="7">
        <v>5.9501003516416811</v>
      </c>
      <c r="K2346" s="7">
        <v>0.27347575098915816</v>
      </c>
    </row>
    <row r="2347" spans="3:11">
      <c r="C2347">
        <v>8.7944990704999455</v>
      </c>
      <c r="D2347">
        <v>0.3120363707341402</v>
      </c>
      <c r="J2347" s="7">
        <v>5.98055955912639</v>
      </c>
      <c r="K2347" s="7">
        <v>0.27534835008504382</v>
      </c>
    </row>
    <row r="2348" spans="3:11">
      <c r="C2348">
        <v>8.8562489423661201</v>
      </c>
      <c r="D2348">
        <v>0.31702456177801225</v>
      </c>
      <c r="J2348" s="7">
        <v>6.0110187666110981</v>
      </c>
      <c r="K2348" s="7">
        <v>0.26084186368407442</v>
      </c>
    </row>
    <row r="2349" spans="3:11">
      <c r="C2349">
        <v>8.875598179960253</v>
      </c>
      <c r="D2349">
        <v>0.31738739858268722</v>
      </c>
      <c r="J2349" s="7">
        <v>6.0414779740958071</v>
      </c>
      <c r="K2349" s="7">
        <v>0.26847130981650114</v>
      </c>
    </row>
    <row r="2350" spans="3:11">
      <c r="C2350">
        <v>8.965189602866328</v>
      </c>
      <c r="D2350">
        <v>0.31811118766923202</v>
      </c>
      <c r="J2350" s="7">
        <v>6.0719371815805152</v>
      </c>
      <c r="K2350" s="7">
        <v>0.27525007183575589</v>
      </c>
    </row>
    <row r="2351" spans="3:11">
      <c r="C2351">
        <v>9.044226173012218</v>
      </c>
      <c r="D2351">
        <v>0.31887643165759588</v>
      </c>
      <c r="J2351" s="7">
        <v>6.1023963890652242</v>
      </c>
      <c r="K2351" s="7">
        <v>0.25813510851654559</v>
      </c>
    </row>
    <row r="2352" spans="3:11">
      <c r="C2352">
        <v>9.0543376306303802</v>
      </c>
      <c r="D2352">
        <v>0.31910103991396793</v>
      </c>
      <c r="J2352" s="7">
        <v>6.1328555965499323</v>
      </c>
      <c r="K2352" s="7">
        <v>0.24218647249837238</v>
      </c>
    </row>
    <row r="2353" spans="3:11">
      <c r="C2353">
        <v>9.0254720389052814</v>
      </c>
      <c r="D2353">
        <v>0.32064430918058651</v>
      </c>
      <c r="J2353" s="7">
        <v>6.1633148040346413</v>
      </c>
      <c r="K2353" s="7">
        <v>0.20797818991734893</v>
      </c>
    </row>
    <row r="2354" spans="3:11">
      <c r="C2354">
        <v>9.0665687492778133</v>
      </c>
      <c r="D2354">
        <v>0.32265039822857772</v>
      </c>
      <c r="J2354" s="7">
        <v>6.1944053911046719</v>
      </c>
      <c r="K2354" s="7">
        <v>0.21101818818820103</v>
      </c>
    </row>
    <row r="2355" spans="3:11">
      <c r="C2355">
        <v>7.8815622942272832</v>
      </c>
      <c r="D2355">
        <v>0.3954915538651777</v>
      </c>
      <c r="J2355" s="35"/>
      <c r="K2355" s="8"/>
    </row>
    <row r="2356" spans="3:11">
      <c r="C2356">
        <v>7.9415067128093053</v>
      </c>
      <c r="D2356">
        <v>0.39438363604241339</v>
      </c>
      <c r="J2356" s="35"/>
      <c r="K2356" s="8"/>
    </row>
    <row r="2357" spans="3:11">
      <c r="C2357">
        <v>7.938826860510459</v>
      </c>
      <c r="D2357">
        <v>0.39316784573225089</v>
      </c>
      <c r="J2357" s="35"/>
      <c r="K2357" s="8"/>
    </row>
    <row r="2358" spans="3:11">
      <c r="C2358">
        <v>7.9521111516003025</v>
      </c>
      <c r="D2358">
        <v>0.39563533035968984</v>
      </c>
      <c r="J2358" s="35"/>
      <c r="K2358" s="8"/>
    </row>
    <row r="2359" spans="3:11">
      <c r="C2359">
        <v>7.9654582705390897</v>
      </c>
      <c r="D2359">
        <v>0.38448192561647621</v>
      </c>
      <c r="J2359" s="35"/>
      <c r="K2359" s="8"/>
    </row>
    <row r="2360" spans="3:11">
      <c r="C2360">
        <v>8.0259237439254854</v>
      </c>
      <c r="D2360">
        <v>0.39549133728482905</v>
      </c>
      <c r="J2360" s="35"/>
      <c r="K2360" s="8"/>
    </row>
    <row r="2361" spans="3:11">
      <c r="C2361">
        <v>8.0889643141338556</v>
      </c>
      <c r="D2361">
        <v>0.39587281127100798</v>
      </c>
      <c r="J2361" s="35"/>
      <c r="K2361" s="8"/>
    </row>
    <row r="2362" spans="3:11">
      <c r="C2362">
        <v>8.1283805707193721</v>
      </c>
      <c r="D2362">
        <v>0.397846493444382</v>
      </c>
      <c r="J2362" s="35"/>
      <c r="K2362" s="8"/>
    </row>
    <row r="2363" spans="3:11">
      <c r="C2363">
        <v>8.1726321401312045</v>
      </c>
      <c r="D2363">
        <v>0.39774722402043211</v>
      </c>
      <c r="J2363" s="35"/>
      <c r="K2363" s="8"/>
    </row>
    <row r="2364" spans="3:11">
      <c r="C2364">
        <v>8.2181194089155021</v>
      </c>
      <c r="D2364">
        <v>0.3978744671945853</v>
      </c>
      <c r="J2364" s="35"/>
      <c r="K2364" s="8"/>
    </row>
    <row r="2365" spans="3:11">
      <c r="C2365">
        <v>8.2579857590958383</v>
      </c>
      <c r="D2365">
        <v>0.39481390864353511</v>
      </c>
      <c r="J2365" s="35"/>
      <c r="K2365" s="8"/>
    </row>
    <row r="2366" spans="3:11">
      <c r="C2366">
        <v>8.2790624906613903</v>
      </c>
      <c r="D2366">
        <v>0.39860800740089042</v>
      </c>
      <c r="J2366" s="35"/>
      <c r="K2366" s="8"/>
    </row>
    <row r="2367" spans="3:11">
      <c r="C2367">
        <v>8.3017971514437399</v>
      </c>
      <c r="D2367">
        <v>0.39524000732203302</v>
      </c>
      <c r="J2367" s="35"/>
      <c r="K2367" s="8"/>
    </row>
    <row r="2368" spans="3:11">
      <c r="C2368">
        <v>8.3509343617784335</v>
      </c>
      <c r="D2368">
        <v>0.39447180783380564</v>
      </c>
      <c r="J2368" s="35"/>
      <c r="K2368" s="8"/>
    </row>
    <row r="2369" spans="3:11">
      <c r="C2369">
        <v>8.2941301907988318</v>
      </c>
      <c r="D2369">
        <v>0.39945718288325699</v>
      </c>
      <c r="J2369" s="35"/>
      <c r="K2369" s="8"/>
    </row>
    <row r="2370" spans="3:11">
      <c r="C2370">
        <v>8.3282523154052424</v>
      </c>
      <c r="D2370">
        <v>0.40259217638175859</v>
      </c>
      <c r="J2370" s="35"/>
      <c r="K2370" s="8"/>
    </row>
    <row r="2371" spans="3:11">
      <c r="C2371">
        <v>10.062843309981654</v>
      </c>
      <c r="D2371">
        <v>0.22973130966937674</v>
      </c>
      <c r="J2371" s="35"/>
      <c r="K2371" s="8"/>
    </row>
    <row r="2372" spans="3:11">
      <c r="C2372">
        <v>10.093302517466363</v>
      </c>
      <c r="D2372">
        <v>0.22958964300271009</v>
      </c>
      <c r="J2372" s="35"/>
      <c r="K2372" s="8"/>
    </row>
    <row r="2373" spans="3:11">
      <c r="C2373">
        <v>10.123761724951072</v>
      </c>
      <c r="D2373">
        <v>0.22944797633604341</v>
      </c>
      <c r="J2373" s="35"/>
      <c r="K2373" s="8"/>
    </row>
    <row r="2374" spans="3:11">
      <c r="C2374">
        <v>10.154220932435779</v>
      </c>
      <c r="D2374">
        <v>0.22930630966937673</v>
      </c>
      <c r="J2374" s="35"/>
      <c r="K2374" s="8"/>
    </row>
    <row r="2375" spans="3:11">
      <c r="C2375">
        <v>10.184680139920488</v>
      </c>
      <c r="D2375">
        <v>0.22916464300271008</v>
      </c>
      <c r="J2375" s="35"/>
      <c r="K2375" s="8"/>
    </row>
    <row r="2376" spans="3:11">
      <c r="C2376">
        <v>10.215139347405197</v>
      </c>
      <c r="D2376">
        <v>0.2290229763360434</v>
      </c>
      <c r="J2376" s="35"/>
      <c r="K2376" s="8"/>
    </row>
    <row r="2377" spans="3:11">
      <c r="C2377">
        <v>10.245598554889906</v>
      </c>
      <c r="D2377">
        <v>0.22896464300271011</v>
      </c>
      <c r="J2377" s="35"/>
      <c r="K2377" s="8"/>
    </row>
    <row r="2378" spans="3:11">
      <c r="C2378">
        <v>10.276057762374615</v>
      </c>
      <c r="D2378">
        <v>0.22890630966937675</v>
      </c>
      <c r="J2378" s="35"/>
      <c r="K2378" s="8"/>
    </row>
    <row r="2379" spans="3:11">
      <c r="C2379">
        <v>10.306516969859322</v>
      </c>
      <c r="D2379">
        <v>0.2288479763360434</v>
      </c>
      <c r="J2379" s="35"/>
      <c r="K2379" s="8"/>
    </row>
    <row r="2380" spans="3:11">
      <c r="C2380">
        <v>10.336976177344031</v>
      </c>
      <c r="D2380">
        <v>0.2287896430027101</v>
      </c>
      <c r="J2380" s="35"/>
      <c r="K2380" s="8"/>
    </row>
    <row r="2381" spans="3:11">
      <c r="C2381">
        <v>10.36743538482874</v>
      </c>
      <c r="D2381">
        <v>0.22873130966937674</v>
      </c>
      <c r="J2381" s="35"/>
      <c r="K2381" s="8"/>
    </row>
    <row r="2382" spans="3:11">
      <c r="C2382">
        <v>10.397894592313449</v>
      </c>
      <c r="D2382">
        <v>0.22871464300271008</v>
      </c>
      <c r="J2382" s="35"/>
      <c r="K2382" s="8"/>
    </row>
    <row r="2383" spans="3:11">
      <c r="C2383">
        <v>10.428353799798156</v>
      </c>
      <c r="D2383">
        <v>0.22869797633604341</v>
      </c>
      <c r="J2383" s="35"/>
      <c r="K2383" s="8"/>
    </row>
    <row r="2384" spans="3:11">
      <c r="C2384">
        <v>10.458813007282865</v>
      </c>
      <c r="D2384">
        <v>0.22868130966937675</v>
      </c>
      <c r="J2384" s="35"/>
      <c r="K2384" s="8"/>
    </row>
    <row r="2385" spans="3:11">
      <c r="C2385">
        <v>10.489272214767574</v>
      </c>
      <c r="D2385">
        <v>0.22866464300271008</v>
      </c>
      <c r="J2385" s="35"/>
      <c r="K2385" s="8"/>
    </row>
    <row r="2386" spans="3:11">
      <c r="C2386">
        <v>10.519173959937442</v>
      </c>
      <c r="D2386">
        <v>0.22868855966884216</v>
      </c>
      <c r="J2386" s="35"/>
      <c r="K2386" s="8"/>
    </row>
    <row r="2387" spans="3:11">
      <c r="C2387">
        <v>6.8595241290689151</v>
      </c>
      <c r="D2387">
        <v>0.42130906573144689</v>
      </c>
      <c r="J2387" s="35"/>
      <c r="K2387" s="8"/>
    </row>
    <row r="2388" spans="3:11">
      <c r="C2388">
        <v>6.8899833365536232</v>
      </c>
      <c r="D2388">
        <v>0.425118709170555</v>
      </c>
      <c r="J2388" s="35"/>
      <c r="K2388" s="8"/>
    </row>
    <row r="2389" spans="3:11">
      <c r="C2389">
        <v>6.9204425440383321</v>
      </c>
      <c r="D2389">
        <v>0.41507071763527298</v>
      </c>
      <c r="J2389" s="35"/>
      <c r="K2389" s="8"/>
    </row>
    <row r="2390" spans="3:11">
      <c r="C2390">
        <v>6.9509017515230402</v>
      </c>
      <c r="D2390">
        <v>0.42318433204623057</v>
      </c>
      <c r="J2390" s="35"/>
      <c r="K2390" s="8"/>
    </row>
    <row r="2391" spans="3:11">
      <c r="C2391">
        <v>6.9813609590077492</v>
      </c>
      <c r="D2391">
        <v>0.41914652238655825</v>
      </c>
      <c r="J2391" s="35"/>
      <c r="K2391" s="8"/>
    </row>
    <row r="2392" spans="3:11">
      <c r="C2392">
        <v>7.0118201664924582</v>
      </c>
      <c r="D2392">
        <v>0.41720707417678438</v>
      </c>
      <c r="J2392" s="35"/>
      <c r="K2392" s="8"/>
    </row>
    <row r="2393" spans="3:11">
      <c r="C2393">
        <v>7.0422793739771663</v>
      </c>
      <c r="D2393">
        <v>0.42496700449392527</v>
      </c>
      <c r="J2393" s="35"/>
      <c r="K2393" s="8"/>
    </row>
    <row r="2394" spans="3:11">
      <c r="C2394">
        <v>7.1345504759867868</v>
      </c>
      <c r="D2394">
        <v>0.42914683873105824</v>
      </c>
      <c r="J2394" s="35"/>
      <c r="K2394" s="8"/>
    </row>
    <row r="2395" spans="3:11">
      <c r="C2395">
        <v>7.1702515820953243</v>
      </c>
      <c r="D2395">
        <v>0.41493950231778504</v>
      </c>
      <c r="J2395" s="35"/>
      <c r="K2395" s="8"/>
    </row>
    <row r="2396" spans="3:11">
      <c r="C2396">
        <v>7.2173343592719457</v>
      </c>
      <c r="D2396">
        <v>0.41359507709130033</v>
      </c>
      <c r="J2396" s="35"/>
      <c r="K2396" s="8"/>
    </row>
    <row r="2397" spans="3:11">
      <c r="C2397">
        <v>7.2559371757996756</v>
      </c>
      <c r="D2397">
        <v>0.41481266186857563</v>
      </c>
      <c r="J2397" s="35"/>
      <c r="K2397" s="8"/>
    </row>
    <row r="2398" spans="3:11">
      <c r="C2398">
        <v>7.3042805834755296</v>
      </c>
      <c r="D2398">
        <v>0.41267579958294459</v>
      </c>
      <c r="J2398" s="35"/>
      <c r="K2398" s="8"/>
    </row>
    <row r="2399" spans="3:11">
      <c r="C2399">
        <v>7.3464922600748315</v>
      </c>
      <c r="D2399">
        <v>0.41727159487244952</v>
      </c>
      <c r="J2399" s="35"/>
      <c r="K2399" s="8"/>
    </row>
    <row r="2400" spans="3:11">
      <c r="C2400">
        <v>7.3869067651037961</v>
      </c>
      <c r="D2400">
        <v>0.41438581626185295</v>
      </c>
      <c r="J2400" s="35"/>
      <c r="K2400" s="8"/>
    </row>
    <row r="2401" spans="3:11">
      <c r="C2401">
        <v>7.4101422000081687</v>
      </c>
      <c r="D2401">
        <v>0.42243379272869602</v>
      </c>
      <c r="J2401" s="35"/>
      <c r="K2401" s="8"/>
    </row>
    <row r="2402" spans="3:11">
      <c r="C2402">
        <v>7.4512019148811319</v>
      </c>
      <c r="D2402">
        <v>0.42547402487000374</v>
      </c>
      <c r="J2402" s="35"/>
      <c r="K2402" s="8"/>
    </row>
    <row r="2403" spans="3:11">
      <c r="C2403">
        <v>9.8852623820563696</v>
      </c>
      <c r="D2403">
        <v>0.32778650147773852</v>
      </c>
      <c r="J2403" s="35"/>
      <c r="K2403" s="8"/>
    </row>
    <row r="2404" spans="3:11">
      <c r="C2404">
        <v>9.8934819681330985</v>
      </c>
      <c r="D2404">
        <v>0.32823192865140716</v>
      </c>
      <c r="J2404" s="35"/>
      <c r="K2404" s="8"/>
    </row>
    <row r="2405" spans="3:11">
      <c r="C2405">
        <v>9.8940194977581761</v>
      </c>
      <c r="D2405">
        <v>0.33145993652935807</v>
      </c>
      <c r="J2405" s="35"/>
      <c r="K2405" s="8"/>
    </row>
    <row r="2406" spans="3:11">
      <c r="C2406">
        <v>9.8969121508271272</v>
      </c>
      <c r="D2406">
        <v>0.32981266155949979</v>
      </c>
      <c r="J2406" s="35"/>
      <c r="K2406" s="8"/>
    </row>
    <row r="2407" spans="3:11">
      <c r="C2407">
        <v>9.864340196452563</v>
      </c>
      <c r="D2407">
        <v>0.33000630824730748</v>
      </c>
      <c r="J2407" s="35"/>
      <c r="K2407" s="8"/>
    </row>
    <row r="2408" spans="3:11">
      <c r="C2408">
        <v>9.8899927581800782</v>
      </c>
      <c r="D2408">
        <v>0.33173403276773422</v>
      </c>
      <c r="J2408" s="35"/>
      <c r="K2408" s="8"/>
    </row>
    <row r="2409" spans="3:11">
      <c r="C2409">
        <v>9.8736052243366128</v>
      </c>
      <c r="D2409">
        <v>0.32848500110286644</v>
      </c>
      <c r="J2409" s="35"/>
      <c r="K2409" s="8"/>
    </row>
    <row r="2410" spans="3:11">
      <c r="C2410">
        <v>9.8530379282122489</v>
      </c>
      <c r="D2410">
        <v>0.32761689084721263</v>
      </c>
      <c r="J2410" s="35"/>
      <c r="K2410" s="8"/>
    </row>
    <row r="2411" spans="3:11">
      <c r="C2411">
        <v>9.9049903138478435</v>
      </c>
      <c r="D2411">
        <v>0.33489232442247935</v>
      </c>
      <c r="J2411" s="35"/>
      <c r="K2411" s="8"/>
    </row>
    <row r="2412" spans="3:11">
      <c r="C2412">
        <v>9.9344723281753566</v>
      </c>
      <c r="D2412">
        <v>0.32246867175813204</v>
      </c>
      <c r="J2412" s="35"/>
      <c r="K2412" s="8"/>
    </row>
    <row r="2413" spans="3:11">
      <c r="C2413">
        <v>9.9626857843922974</v>
      </c>
      <c r="D2413">
        <v>0.32655287760777713</v>
      </c>
      <c r="J2413" s="35"/>
      <c r="K2413" s="8"/>
    </row>
    <row r="2414" spans="3:11">
      <c r="C2414">
        <v>9.9698475485696108</v>
      </c>
      <c r="D2414">
        <v>0.33068441839187157</v>
      </c>
      <c r="J2414" s="35"/>
      <c r="K2414" s="8"/>
    </row>
    <row r="2415" spans="3:11">
      <c r="C2415">
        <v>9.9665466905140541</v>
      </c>
      <c r="D2415">
        <v>0.32709626925921548</v>
      </c>
      <c r="J2415" s="35"/>
      <c r="K2415" s="8"/>
    </row>
    <row r="2416" spans="3:11">
      <c r="C2416">
        <v>9.9846921283804093</v>
      </c>
      <c r="D2416">
        <v>0.33570356355850722</v>
      </c>
      <c r="J2416" s="35"/>
      <c r="K2416" s="8"/>
    </row>
    <row r="2417" spans="3:11">
      <c r="C2417">
        <v>9.9674420127275596</v>
      </c>
      <c r="D2417">
        <v>0.3379176632240164</v>
      </c>
      <c r="J2417" s="35"/>
      <c r="K2417" s="8"/>
    </row>
    <row r="2418" spans="3:11">
      <c r="C2418">
        <v>9.9753319555236324</v>
      </c>
      <c r="D2418">
        <v>0.34013901288787346</v>
      </c>
      <c r="J2418" s="35"/>
      <c r="K2418" s="8"/>
    </row>
    <row r="2419" spans="3:11">
      <c r="C2419">
        <v>7.2220287088244222</v>
      </c>
      <c r="D2419">
        <v>0.49910736675463957</v>
      </c>
      <c r="J2419" s="35"/>
      <c r="K2419" s="8"/>
    </row>
    <row r="2420" spans="3:11">
      <c r="C2420">
        <v>7.2148042747029528</v>
      </c>
      <c r="D2420">
        <v>0.50077722769387356</v>
      </c>
      <c r="J2420" s="35"/>
      <c r="K2420" s="8"/>
    </row>
    <row r="2421" spans="3:11">
      <c r="C2421">
        <v>7.2185784144175198</v>
      </c>
      <c r="D2421">
        <v>0.49362671503578009</v>
      </c>
      <c r="J2421" s="35"/>
      <c r="K2421" s="8"/>
    </row>
    <row r="2422" spans="3:11">
      <c r="C2422">
        <v>7.2490732631917609</v>
      </c>
      <c r="D2422">
        <v>0.49720585494832892</v>
      </c>
      <c r="J2422" s="35"/>
      <c r="K2422" s="8"/>
    </row>
    <row r="2423" spans="3:11">
      <c r="C2423">
        <v>7.2839848750865901</v>
      </c>
      <c r="D2423">
        <v>0.49381747813799753</v>
      </c>
      <c r="J2423" s="35"/>
      <c r="K2423" s="8"/>
    </row>
    <row r="2424" spans="3:11">
      <c r="C2424">
        <v>7.2890407374891355</v>
      </c>
      <c r="D2424">
        <v>0.48859632171013945</v>
      </c>
      <c r="J2424" s="35"/>
      <c r="K2424" s="8"/>
    </row>
    <row r="2425" spans="3:11">
      <c r="C2425">
        <v>7.3076231023654179</v>
      </c>
      <c r="D2425">
        <v>0.48898683792439446</v>
      </c>
      <c r="J2425" s="35"/>
      <c r="K2425" s="8"/>
    </row>
    <row r="2426" spans="3:11">
      <c r="C2426">
        <v>7.2881321188901751</v>
      </c>
      <c r="D2426">
        <v>0.48888158233295687</v>
      </c>
      <c r="J2426" s="35"/>
      <c r="K2426" s="8"/>
    </row>
    <row r="2427" spans="3:11">
      <c r="C2427">
        <v>7.3266672598904785</v>
      </c>
      <c r="D2427">
        <v>0.483912849649971</v>
      </c>
      <c r="J2427" s="35"/>
      <c r="K2427" s="8"/>
    </row>
    <row r="2428" spans="3:11">
      <c r="C2428">
        <v>7.3579555974697852</v>
      </c>
      <c r="D2428">
        <v>0.48172046270168195</v>
      </c>
      <c r="J2428" s="35"/>
      <c r="K2428" s="8"/>
    </row>
    <row r="2429" spans="3:11">
      <c r="C2429">
        <v>7.3864900428047244</v>
      </c>
      <c r="D2429">
        <v>0.48026817829931351</v>
      </c>
      <c r="J2429" s="35"/>
      <c r="K2429" s="8"/>
    </row>
    <row r="2430" spans="3:11">
      <c r="C2430">
        <v>7.3850751612926206</v>
      </c>
      <c r="D2430">
        <v>0.47706427271935903</v>
      </c>
      <c r="J2430" s="35"/>
      <c r="K2430" s="8"/>
    </row>
    <row r="2431" spans="3:11">
      <c r="C2431">
        <v>7.4060451787164698</v>
      </c>
      <c r="D2431">
        <v>0.47846306246689435</v>
      </c>
      <c r="J2431" s="35"/>
      <c r="K2431" s="8"/>
    </row>
    <row r="2432" spans="3:11">
      <c r="C2432">
        <v>7.4124025561589528</v>
      </c>
      <c r="D2432">
        <v>0.47870046571938846</v>
      </c>
      <c r="J2432" s="35"/>
      <c r="K2432" s="8"/>
    </row>
    <row r="2433" spans="3:11">
      <c r="C2433">
        <v>7.4082666751226034</v>
      </c>
      <c r="D2433">
        <v>0.48312717607950445</v>
      </c>
      <c r="J2433" s="35"/>
      <c r="K2433" s="8"/>
    </row>
    <row r="2434" spans="3:11">
      <c r="C2434">
        <v>7.4239480584479765</v>
      </c>
      <c r="D2434">
        <v>0.48688504779314162</v>
      </c>
      <c r="J2434" s="35"/>
      <c r="K2434" s="8"/>
    </row>
    <row r="2435" spans="3:11">
      <c r="C2435">
        <v>8.6484776569625055</v>
      </c>
      <c r="D2435">
        <v>0.22694197566548518</v>
      </c>
      <c r="J2435" s="35"/>
      <c r="K2435" s="8"/>
    </row>
    <row r="2436" spans="3:11">
      <c r="C2436">
        <v>8.7274831996366657</v>
      </c>
      <c r="D2436">
        <v>0.22504792189192624</v>
      </c>
      <c r="J2436" s="35"/>
      <c r="K2436" s="8"/>
    </row>
    <row r="2437" spans="3:11">
      <c r="C2437">
        <v>8.8314173567210297</v>
      </c>
      <c r="D2437">
        <v>0.2240285174222803</v>
      </c>
      <c r="J2437" s="35"/>
      <c r="K2437" s="8"/>
    </row>
    <row r="2438" spans="3:11">
      <c r="C2438">
        <v>8.8491552127276538</v>
      </c>
      <c r="D2438">
        <v>0.22001068367871782</v>
      </c>
      <c r="J2438" s="35"/>
      <c r="K2438" s="8"/>
    </row>
    <row r="2439" spans="3:11">
      <c r="C2439">
        <v>8.7339914497868492</v>
      </c>
      <c r="D2439">
        <v>0.21819390136732922</v>
      </c>
      <c r="J2439" s="35"/>
      <c r="K2439" s="8"/>
    </row>
    <row r="2440" spans="3:11">
      <c r="C2440">
        <v>8.7888299309515574</v>
      </c>
      <c r="D2440">
        <v>0.21635665381376673</v>
      </c>
      <c r="J2440" s="35"/>
      <c r="K2440" s="8"/>
    </row>
    <row r="2441" spans="3:11">
      <c r="C2441">
        <v>8.8450375827046752</v>
      </c>
      <c r="D2441">
        <v>0.21802459662132773</v>
      </c>
      <c r="J2441" s="35"/>
      <c r="K2441" s="8"/>
    </row>
    <row r="2442" spans="3:11">
      <c r="C2442">
        <v>8.8837497901023639</v>
      </c>
      <c r="D2442">
        <v>0.21751608683263204</v>
      </c>
      <c r="J2442" s="35"/>
      <c r="K2442" s="8"/>
    </row>
    <row r="2443" spans="3:11">
      <c r="C2443">
        <v>8.9100616710263427</v>
      </c>
      <c r="D2443">
        <v>0.21914134038420149</v>
      </c>
      <c r="J2443" s="35"/>
      <c r="K2443" s="8"/>
    </row>
    <row r="2444" spans="3:11">
      <c r="C2444">
        <v>8.9921299235611745</v>
      </c>
      <c r="D2444">
        <v>0.22001181844471046</v>
      </c>
      <c r="J2444" s="35"/>
      <c r="K2444" s="8"/>
    </row>
    <row r="2445" spans="3:11">
      <c r="C2445">
        <v>9.0496224201709055</v>
      </c>
      <c r="D2445">
        <v>0.21971228801236689</v>
      </c>
      <c r="J2445" s="35"/>
      <c r="K2445" s="8"/>
    </row>
    <row r="2446" spans="3:11">
      <c r="C2446">
        <v>9.1045467283140979</v>
      </c>
      <c r="D2446">
        <v>0.21930061848585472</v>
      </c>
      <c r="J2446" s="35"/>
      <c r="K2446" s="8"/>
    </row>
    <row r="2447" spans="3:11">
      <c r="C2447">
        <v>9.1753258937392985</v>
      </c>
      <c r="D2447">
        <v>0.21729440979260448</v>
      </c>
      <c r="J2447" s="35"/>
      <c r="K2447" s="8"/>
    </row>
    <row r="2448" spans="3:11">
      <c r="C2448">
        <v>9.2332939960484524</v>
      </c>
      <c r="D2448">
        <v>0.21998224376965386</v>
      </c>
      <c r="J2448" s="35"/>
      <c r="K2448" s="8"/>
    </row>
    <row r="2449" spans="3:11">
      <c r="C2449">
        <v>9.2070085651373343</v>
      </c>
      <c r="D2449">
        <v>0.22387703594603711</v>
      </c>
      <c r="J2449" s="35"/>
      <c r="K2449" s="8"/>
    </row>
    <row r="2450" spans="3:11">
      <c r="C2450">
        <v>9.2464727386457355</v>
      </c>
      <c r="D2450">
        <v>0.22745488077226786</v>
      </c>
      <c r="J2450" s="35"/>
      <c r="K2450" s="8"/>
    </row>
    <row r="2451" spans="3:11">
      <c r="C2451">
        <v>9.5841652684745</v>
      </c>
      <c r="D2451">
        <v>0.33868310853813427</v>
      </c>
      <c r="J2451" s="35"/>
      <c r="K2451" s="8"/>
    </row>
    <row r="2452" spans="3:11">
      <c r="C2452">
        <v>9.6174977096678678</v>
      </c>
      <c r="D2452">
        <v>0.33070916484038021</v>
      </c>
      <c r="J2452" s="35"/>
      <c r="K2452" s="8"/>
    </row>
    <row r="2453" spans="3:11">
      <c r="C2453">
        <v>9.7187485622282033</v>
      </c>
      <c r="D2453">
        <v>0.32885212439887618</v>
      </c>
      <c r="J2453" s="35"/>
      <c r="K2453" s="8"/>
    </row>
    <row r="2454" spans="3:11">
      <c r="C2454">
        <v>9.7798809528203829</v>
      </c>
      <c r="D2454">
        <v>0.32267012090605768</v>
      </c>
      <c r="J2454" s="35"/>
      <c r="K2454" s="8"/>
    </row>
    <row r="2455" spans="3:11">
      <c r="C2455">
        <v>9.7787859774589023</v>
      </c>
      <c r="D2455">
        <v>0.32561232432282261</v>
      </c>
      <c r="J2455" s="35"/>
      <c r="K2455" s="8"/>
    </row>
    <row r="2456" spans="3:11">
      <c r="C2456">
        <v>9.8115117123290183</v>
      </c>
      <c r="D2456">
        <v>0.32648453642125413</v>
      </c>
      <c r="J2456" s="35"/>
      <c r="K2456" s="8"/>
    </row>
    <row r="2457" spans="3:11">
      <c r="C2457">
        <v>9.7876634541755827</v>
      </c>
      <c r="D2457">
        <v>0.32565681969885241</v>
      </c>
      <c r="J2457" s="35"/>
      <c r="K2457" s="8"/>
    </row>
    <row r="2458" spans="3:11">
      <c r="C2458">
        <v>9.7694197207749358</v>
      </c>
      <c r="D2458">
        <v>0.32508509729353402</v>
      </c>
      <c r="J2458" s="35"/>
      <c r="K2458" s="8"/>
    </row>
    <row r="2459" spans="3:11">
      <c r="C2459">
        <v>9.7195552793342443</v>
      </c>
      <c r="D2459">
        <v>0.32572059804984155</v>
      </c>
      <c r="J2459" s="35"/>
      <c r="K2459" s="8"/>
    </row>
    <row r="2460" spans="3:11">
      <c r="C2460">
        <v>9.6942663655192565</v>
      </c>
      <c r="D2460">
        <v>0.32331538049522096</v>
      </c>
      <c r="J2460" s="35"/>
      <c r="K2460" s="8"/>
    </row>
    <row r="2461" spans="3:11">
      <c r="C2461">
        <v>9.7614759439593168</v>
      </c>
      <c r="D2461">
        <v>0.32122548399507195</v>
      </c>
      <c r="J2461" s="35"/>
      <c r="K2461" s="8"/>
    </row>
    <row r="2462" spans="3:11">
      <c r="C2462">
        <v>9.8209167928815972</v>
      </c>
      <c r="D2462">
        <v>0.32209759793591203</v>
      </c>
      <c r="J2462" s="35"/>
      <c r="K2462" s="8"/>
    </row>
    <row r="2463" spans="3:11">
      <c r="C2463">
        <v>9.9083890084888022</v>
      </c>
      <c r="D2463">
        <v>0.31440400961180298</v>
      </c>
      <c r="J2463" s="35"/>
      <c r="K2463" s="8"/>
    </row>
    <row r="2464" spans="3:11">
      <c r="C2464">
        <v>9.8770338186089344</v>
      </c>
      <c r="D2464">
        <v>0.31941738707889983</v>
      </c>
      <c r="J2464" s="35"/>
      <c r="K2464" s="8"/>
    </row>
    <row r="2465" spans="3:11">
      <c r="C2465">
        <v>9.7861811616440662</v>
      </c>
      <c r="D2465">
        <v>0.32115166393516364</v>
      </c>
      <c r="J2465" s="35"/>
      <c r="K2465" s="8"/>
    </row>
    <row r="2466" spans="3:11">
      <c r="C2466">
        <v>9.7991667042889592</v>
      </c>
      <c r="D2466">
        <v>0.32336907161946565</v>
      </c>
      <c r="J2466" s="35"/>
      <c r="K2466" s="8"/>
    </row>
    <row r="2467" spans="3:11">
      <c r="C2467">
        <v>6.2785391495683101</v>
      </c>
      <c r="D2467">
        <v>0.56408583987513461</v>
      </c>
      <c r="J2467" s="35"/>
      <c r="K2467" s="8"/>
    </row>
    <row r="2468" spans="3:11">
      <c r="C2468">
        <v>6.326901929614059</v>
      </c>
      <c r="D2468">
        <v>0.56252019156232924</v>
      </c>
      <c r="J2468" s="35"/>
      <c r="K2468" s="8"/>
    </row>
    <row r="2469" spans="3:11">
      <c r="C2469">
        <v>6.1388206705733133</v>
      </c>
      <c r="D2469">
        <v>0.55779798142093651</v>
      </c>
      <c r="J2469" s="35"/>
      <c r="K2469" s="8"/>
    </row>
    <row r="2470" spans="3:11">
      <c r="C2470">
        <v>6.1197662645527044</v>
      </c>
      <c r="D2470">
        <v>0.56104201440524071</v>
      </c>
      <c r="J2470" s="35"/>
      <c r="K2470" s="8"/>
    </row>
    <row r="2471" spans="3:11">
      <c r="C2471">
        <v>6.0174890757204693</v>
      </c>
      <c r="D2471">
        <v>0.5517546703603381</v>
      </c>
      <c r="J2471" s="35"/>
      <c r="K2471" s="8"/>
    </row>
    <row r="2472" spans="3:11">
      <c r="C2472">
        <v>6.0300301125890448</v>
      </c>
      <c r="D2472">
        <v>0.54715048644825037</v>
      </c>
      <c r="J2472" s="35"/>
      <c r="K2472" s="8"/>
    </row>
    <row r="2473" spans="3:11">
      <c r="C2473">
        <v>6.1644997303920386</v>
      </c>
      <c r="D2473">
        <v>0.55030544335773712</v>
      </c>
      <c r="J2473" s="35"/>
      <c r="K2473" s="8"/>
    </row>
    <row r="2474" spans="3:11">
      <c r="C2474">
        <v>6.3684027578826115</v>
      </c>
      <c r="D2474">
        <v>0.55905114185779314</v>
      </c>
      <c r="J2474" s="35"/>
      <c r="K2474" s="8"/>
    </row>
    <row r="2475" spans="3:11">
      <c r="C2475">
        <v>6.4157584961412502</v>
      </c>
      <c r="D2475">
        <v>0.55180536210201414</v>
      </c>
      <c r="J2475" s="35"/>
      <c r="K2475" s="8"/>
    </row>
    <row r="2476" spans="3:11">
      <c r="C2476">
        <v>6.4481564916396268</v>
      </c>
      <c r="D2476">
        <v>0.53985612354645918</v>
      </c>
      <c r="J2476" s="35"/>
      <c r="K2476" s="8"/>
    </row>
    <row r="2477" spans="3:11">
      <c r="C2477">
        <v>6.4813837770093059</v>
      </c>
      <c r="D2477">
        <v>0.54322857914456257</v>
      </c>
      <c r="J2477" s="35"/>
      <c r="K2477" s="8"/>
    </row>
    <row r="2478" spans="3:11">
      <c r="C2478">
        <v>6.5200899513172041</v>
      </c>
      <c r="D2478">
        <v>0.5467520164192623</v>
      </c>
      <c r="J2478" s="35"/>
      <c r="K2478" s="8"/>
    </row>
    <row r="2479" spans="3:11">
      <c r="C2479">
        <v>6.554532531605382</v>
      </c>
      <c r="D2479">
        <v>0.54566046349619779</v>
      </c>
      <c r="J2479" s="35"/>
      <c r="K2479" s="8"/>
    </row>
    <row r="2480" spans="3:11">
      <c r="C2480">
        <v>6.5829941002759087</v>
      </c>
      <c r="D2480">
        <v>0.54645211062887611</v>
      </c>
      <c r="J2480" s="35"/>
      <c r="K2480" s="8"/>
    </row>
    <row r="2481" spans="3:11">
      <c r="C2481">
        <v>6.5980651146468734</v>
      </c>
      <c r="D2481">
        <v>0.54999053256371</v>
      </c>
      <c r="J2481" s="35"/>
      <c r="K2481" s="8"/>
    </row>
    <row r="2482" spans="3:11">
      <c r="C2482">
        <v>6.6332538967107961</v>
      </c>
      <c r="D2482">
        <v>0.55258512186250408</v>
      </c>
      <c r="J2482" s="35"/>
      <c r="K2482" s="8"/>
    </row>
    <row r="2483" spans="3:11">
      <c r="C2483">
        <v>10.339892667399313</v>
      </c>
      <c r="D2483">
        <v>0.29680279725834086</v>
      </c>
      <c r="J2483" s="35"/>
      <c r="K2483" s="8"/>
    </row>
    <row r="2484" spans="3:11">
      <c r="C2484">
        <v>10.374266704433257</v>
      </c>
      <c r="D2484">
        <v>0.29644806207526159</v>
      </c>
      <c r="J2484" s="35"/>
      <c r="K2484" s="8"/>
    </row>
    <row r="2485" spans="3:11">
      <c r="C2485">
        <v>10.420814407384857</v>
      </c>
      <c r="D2485">
        <v>0.29613397729868646</v>
      </c>
      <c r="J2485" s="35"/>
      <c r="K2485" s="8"/>
    </row>
    <row r="2486" spans="3:11">
      <c r="C2486">
        <v>10.372970653496097</v>
      </c>
      <c r="D2486">
        <v>0.29465424338644042</v>
      </c>
      <c r="J2486" s="35"/>
      <c r="K2486" s="8"/>
    </row>
    <row r="2487" spans="3:11">
      <c r="C2487">
        <v>10.434529578359522</v>
      </c>
      <c r="D2487">
        <v>0.29446617487002785</v>
      </c>
      <c r="J2487" s="35"/>
      <c r="K2487" s="8"/>
    </row>
    <row r="2488" spans="3:11">
      <c r="C2488">
        <v>10.513058620476158</v>
      </c>
      <c r="D2488">
        <v>0.29391912261377778</v>
      </c>
      <c r="J2488" s="35"/>
      <c r="K2488" s="8"/>
    </row>
    <row r="2489" spans="3:11">
      <c r="C2489">
        <v>10.461811763134333</v>
      </c>
      <c r="D2489">
        <v>0.29358126419919445</v>
      </c>
      <c r="J2489" s="35"/>
      <c r="K2489" s="8"/>
    </row>
    <row r="2490" spans="3:11">
      <c r="C2490">
        <v>10.493400408953867</v>
      </c>
      <c r="D2490">
        <v>0.29310832041875751</v>
      </c>
      <c r="J2490" s="35"/>
      <c r="K2490" s="8"/>
    </row>
    <row r="2491" spans="3:11">
      <c r="C2491">
        <v>10.542391185779785</v>
      </c>
      <c r="D2491">
        <v>0.29263537663832057</v>
      </c>
      <c r="J2491" s="35"/>
      <c r="K2491" s="8"/>
    </row>
    <row r="2492" spans="3:11">
      <c r="C2492">
        <v>10.621332947123468</v>
      </c>
      <c r="D2492">
        <v>0.29180683529690787</v>
      </c>
      <c r="J2492" s="35"/>
      <c r="K2492" s="8"/>
    </row>
    <row r="2493" spans="3:11">
      <c r="C2493">
        <v>10.722701205103423</v>
      </c>
      <c r="D2493">
        <v>0.29077064354899124</v>
      </c>
      <c r="J2493" s="35"/>
      <c r="K2493" s="8"/>
    </row>
    <row r="2494" spans="3:11">
      <c r="C2494">
        <v>10.774286196731303</v>
      </c>
      <c r="D2494">
        <v>0.29014843912563421</v>
      </c>
      <c r="J2494" s="35"/>
      <c r="K2494" s="8"/>
    </row>
    <row r="2495" spans="3:11">
      <c r="C2495">
        <v>10.814542434295308</v>
      </c>
      <c r="D2495">
        <v>0.28919891762910643</v>
      </c>
      <c r="J2495" s="35"/>
      <c r="K2495" s="8"/>
    </row>
    <row r="2496" spans="3:11">
      <c r="C2496">
        <v>10.778994509345566</v>
      </c>
      <c r="D2496">
        <v>0.28825272946591196</v>
      </c>
      <c r="J2496" s="35"/>
      <c r="K2496" s="8"/>
    </row>
    <row r="2497" spans="3:11">
      <c r="C2497">
        <v>10.735913577804164</v>
      </c>
      <c r="D2497">
        <v>0.29139717777452628</v>
      </c>
      <c r="J2497" s="35"/>
      <c r="K2497" s="8"/>
    </row>
    <row r="2498" spans="3:11">
      <c r="C2498">
        <v>10.770997608226404</v>
      </c>
      <c r="D2498">
        <v>0.29524495941647383</v>
      </c>
      <c r="J2498" s="35"/>
      <c r="K2498" s="8"/>
    </row>
    <row r="2499" spans="3:11">
      <c r="C2499">
        <v>9.2658968440555665</v>
      </c>
      <c r="D2499">
        <v>0.21325468641320353</v>
      </c>
      <c r="J2499" s="35"/>
      <c r="K2499" s="8"/>
    </row>
    <row r="2500" spans="3:11">
      <c r="C2500">
        <v>9.3412423277101535</v>
      </c>
      <c r="D2500">
        <v>0.21328801523349564</v>
      </c>
      <c r="J2500" s="35"/>
      <c r="K2500" s="8"/>
    </row>
    <row r="2501" spans="3:11">
      <c r="C2501">
        <v>9.3952525091501755</v>
      </c>
      <c r="D2501">
        <v>0.21225407366716001</v>
      </c>
      <c r="J2501" s="35"/>
      <c r="K2501" s="8"/>
    </row>
    <row r="2502" spans="3:11">
      <c r="C2502">
        <v>9.4365257155358595</v>
      </c>
      <c r="D2502">
        <v>0.21142068238053646</v>
      </c>
      <c r="J2502" s="35"/>
      <c r="K2502" s="8"/>
    </row>
    <row r="2503" spans="3:11">
      <c r="C2503">
        <v>9.4359864467285295</v>
      </c>
      <c r="D2503">
        <v>0.20982918604600967</v>
      </c>
      <c r="J2503" s="35"/>
      <c r="K2503" s="8"/>
    </row>
    <row r="2504" spans="3:11">
      <c r="C2504">
        <v>9.4507775161650898</v>
      </c>
      <c r="D2504">
        <v>0.21118267305879476</v>
      </c>
      <c r="J2504" s="35"/>
      <c r="K2504" s="8"/>
    </row>
    <row r="2505" spans="3:11">
      <c r="C2505">
        <v>9.4868587459983633</v>
      </c>
      <c r="D2505">
        <v>0.2123563235757269</v>
      </c>
      <c r="J2505" s="35"/>
      <c r="K2505" s="8"/>
    </row>
    <row r="2506" spans="3:11">
      <c r="C2506">
        <v>9.5316950550846506</v>
      </c>
      <c r="D2506">
        <v>0.20906145478153504</v>
      </c>
      <c r="J2506" s="35"/>
      <c r="K2506" s="8"/>
    </row>
    <row r="2507" spans="3:11">
      <c r="C2507">
        <v>9.5782751461101814</v>
      </c>
      <c r="D2507">
        <v>0.2094099060107476</v>
      </c>
      <c r="J2507" s="35"/>
      <c r="K2507" s="8"/>
    </row>
    <row r="2508" spans="3:11">
      <c r="C2508">
        <v>9.6268359066383216</v>
      </c>
      <c r="D2508">
        <v>0.20912854525618421</v>
      </c>
      <c r="J2508" s="35"/>
      <c r="K2508" s="8"/>
    </row>
    <row r="2509" spans="3:11">
      <c r="C2509">
        <v>9.6905171545473188</v>
      </c>
      <c r="D2509">
        <v>0.21022913413179625</v>
      </c>
      <c r="J2509" s="35"/>
      <c r="K2509" s="8"/>
    </row>
    <row r="2510" spans="3:11">
      <c r="C2510">
        <v>9.7713097392792765</v>
      </c>
      <c r="D2510">
        <v>0.21126005731322819</v>
      </c>
      <c r="J2510" s="35"/>
      <c r="K2510" s="8"/>
    </row>
    <row r="2511" spans="3:11">
      <c r="C2511">
        <v>9.8707777946081396</v>
      </c>
      <c r="D2511">
        <v>0.21311142827075266</v>
      </c>
      <c r="J2511" s="35"/>
      <c r="K2511" s="8"/>
    </row>
    <row r="2512" spans="3:11">
      <c r="C2512">
        <v>9.9289305270596735</v>
      </c>
      <c r="D2512">
        <v>0.21285853244237063</v>
      </c>
      <c r="J2512" s="35"/>
      <c r="K2512" s="8"/>
    </row>
    <row r="2513" spans="3:11">
      <c r="C2513">
        <v>9.8627948993354231</v>
      </c>
      <c r="D2513">
        <v>0.22039136166824944</v>
      </c>
      <c r="J2513" s="35"/>
      <c r="K2513" s="8"/>
    </row>
    <row r="2514" spans="3:11">
      <c r="C2514">
        <v>9.907503981034834</v>
      </c>
      <c r="D2514">
        <v>0.22437362674481917</v>
      </c>
      <c r="J2514" s="35"/>
      <c r="K2514" s="8"/>
    </row>
    <row r="2515" spans="3:11">
      <c r="C2515">
        <v>9.675704745191025</v>
      </c>
      <c r="D2515">
        <v>0.20403470722955594</v>
      </c>
      <c r="J2515" s="35"/>
      <c r="K2515" s="8"/>
    </row>
    <row r="2516" spans="3:11">
      <c r="C2516">
        <v>9.7103072608066707</v>
      </c>
      <c r="D2516">
        <v>0.20235675693370095</v>
      </c>
      <c r="J2516" s="35"/>
      <c r="K2516" s="8"/>
    </row>
    <row r="2517" spans="3:11">
      <c r="C2517">
        <v>9.7607470292321228</v>
      </c>
      <c r="D2517">
        <v>0.20313713997117933</v>
      </c>
      <c r="J2517" s="35"/>
      <c r="K2517" s="8"/>
    </row>
    <row r="2518" spans="3:11">
      <c r="C2518">
        <v>9.7974859840024191</v>
      </c>
      <c r="D2518">
        <v>0.1950681462893229</v>
      </c>
      <c r="J2518" s="35"/>
      <c r="K2518" s="8"/>
    </row>
    <row r="2519" spans="3:11">
      <c r="C2519">
        <v>9.8482929126487608</v>
      </c>
      <c r="D2519">
        <v>0.20869712135797472</v>
      </c>
      <c r="J2519" s="35"/>
      <c r="K2519" s="8"/>
    </row>
    <row r="2520" spans="3:11">
      <c r="C2520">
        <v>9.8894834638546136</v>
      </c>
      <c r="D2520">
        <v>0.1903982508981712</v>
      </c>
      <c r="J2520" s="35"/>
      <c r="K2520" s="8"/>
    </row>
    <row r="2521" spans="3:11">
      <c r="C2521">
        <v>9.9160695910515582</v>
      </c>
      <c r="D2521">
        <v>0.19575854419081348</v>
      </c>
      <c r="J2521" s="35"/>
      <c r="K2521" s="8"/>
    </row>
    <row r="2522" spans="3:11">
      <c r="C2522">
        <v>9.9540337480701258</v>
      </c>
      <c r="D2522">
        <v>0.19165453158571635</v>
      </c>
      <c r="J2522" s="35"/>
      <c r="K2522" s="8"/>
    </row>
    <row r="2523" spans="3:11">
      <c r="C2523">
        <v>9.9811394387403265</v>
      </c>
      <c r="D2523">
        <v>0.19578092187590501</v>
      </c>
      <c r="J2523" s="35"/>
      <c r="K2523" s="8"/>
    </row>
    <row r="2524" spans="3:11">
      <c r="C2524">
        <v>10.022460294387592</v>
      </c>
      <c r="D2524">
        <v>0.19325215924162806</v>
      </c>
      <c r="J2524" s="35"/>
      <c r="K2524" s="8"/>
    </row>
    <row r="2525" spans="3:11">
      <c r="C2525">
        <v>10.064653994295046</v>
      </c>
      <c r="D2525">
        <v>0.19221866724183759</v>
      </c>
      <c r="J2525" s="35"/>
      <c r="K2525" s="8"/>
    </row>
    <row r="2526" spans="3:11">
      <c r="C2526">
        <v>10.117946639470711</v>
      </c>
      <c r="D2526">
        <v>0.19682728474555425</v>
      </c>
      <c r="J2526" s="35"/>
      <c r="K2526" s="8"/>
    </row>
    <row r="2527" spans="3:11">
      <c r="C2527">
        <v>10.178108505726115</v>
      </c>
      <c r="D2527">
        <v>0.19432047172813213</v>
      </c>
      <c r="J2527" s="35"/>
      <c r="K2527" s="8"/>
    </row>
    <row r="2528" spans="3:11">
      <c r="C2528">
        <v>10.21085625057845</v>
      </c>
      <c r="D2528">
        <v>0.19509669045534631</v>
      </c>
      <c r="J2528" s="35"/>
      <c r="K2528" s="8"/>
    </row>
    <row r="2529" spans="3:11">
      <c r="C2529">
        <v>10.11885770693315</v>
      </c>
      <c r="D2529">
        <v>0.19946934010654618</v>
      </c>
      <c r="J2529" s="35"/>
      <c r="K2529" s="8"/>
    </row>
    <row r="2530" spans="3:11">
      <c r="C2530">
        <v>10.155071420962104</v>
      </c>
      <c r="D2530">
        <v>0.20394768484876438</v>
      </c>
      <c r="J2530" s="35"/>
      <c r="K2530" s="8"/>
    </row>
    <row r="2531" spans="3:11">
      <c r="C2531">
        <v>7.9853499228626443</v>
      </c>
      <c r="D2531">
        <v>0.46654161239079189</v>
      </c>
      <c r="J2531" s="35"/>
      <c r="K2531" s="8"/>
    </row>
    <row r="2532" spans="3:11">
      <c r="C2532">
        <v>7.97312400829626</v>
      </c>
      <c r="D2532">
        <v>0.4666520998848771</v>
      </c>
      <c r="J2532" s="35"/>
      <c r="K2532" s="8"/>
    </row>
    <row r="2533" spans="3:11">
      <c r="C2533">
        <v>7.9306891196713556</v>
      </c>
      <c r="D2533">
        <v>0.46408300567040567</v>
      </c>
      <c r="J2533" s="35"/>
      <c r="K2533" s="8"/>
    </row>
    <row r="2534" spans="3:11">
      <c r="C2534">
        <v>7.9206801161787794</v>
      </c>
      <c r="D2534">
        <v>0.46183377378372881</v>
      </c>
      <c r="J2534" s="35"/>
      <c r="K2534" s="8"/>
    </row>
    <row r="2535" spans="3:11">
      <c r="C2535">
        <v>7.8884158372698812</v>
      </c>
      <c r="D2535">
        <v>0.46149648967254997</v>
      </c>
      <c r="J2535" s="35"/>
      <c r="K2535" s="8"/>
    </row>
    <row r="2536" spans="3:11">
      <c r="C2536">
        <v>7.7073309016251521</v>
      </c>
      <c r="D2536">
        <v>0.45836509543040566</v>
      </c>
      <c r="J2536" s="35"/>
      <c r="K2536" s="8"/>
    </row>
    <row r="2537" spans="3:11">
      <c r="C2537">
        <v>7.5973451241425076</v>
      </c>
      <c r="D2537">
        <v>0.47919296809437917</v>
      </c>
      <c r="J2537" s="35"/>
      <c r="K2537" s="8"/>
    </row>
    <row r="2538" spans="3:11">
      <c r="C2538">
        <v>7.542428891930288</v>
      </c>
      <c r="D2538">
        <v>0.46557182587158463</v>
      </c>
      <c r="J2538" s="35"/>
      <c r="K2538" s="8"/>
    </row>
    <row r="2539" spans="3:11">
      <c r="C2539">
        <v>7.5791962837777289</v>
      </c>
      <c r="D2539">
        <v>0.46305348939096497</v>
      </c>
      <c r="J2539" s="35"/>
      <c r="K2539" s="8"/>
    </row>
    <row r="2540" spans="3:11">
      <c r="C2540">
        <v>7.6010987864871034</v>
      </c>
      <c r="D2540">
        <v>0.47347000115262167</v>
      </c>
      <c r="J2540" s="35"/>
      <c r="K2540" s="8"/>
    </row>
    <row r="2541" spans="3:11">
      <c r="C2541">
        <v>7.6282584127810145</v>
      </c>
      <c r="D2541">
        <v>0.48025287711041664</v>
      </c>
      <c r="J2541" s="35"/>
      <c r="K2541" s="8"/>
    </row>
    <row r="2542" spans="3:11">
      <c r="C2542">
        <v>7.6700690808199896</v>
      </c>
      <c r="D2542">
        <v>0.4778745394956892</v>
      </c>
      <c r="J2542" s="35"/>
      <c r="K2542" s="8"/>
    </row>
    <row r="2543" spans="3:11">
      <c r="C2543">
        <v>7.7466930789721182</v>
      </c>
      <c r="D2543">
        <v>0.47519058991023022</v>
      </c>
      <c r="J2543" s="35"/>
      <c r="K2543" s="8"/>
    </row>
    <row r="2544" spans="3:11">
      <c r="C2544">
        <v>7.7925059258241935</v>
      </c>
      <c r="D2544">
        <v>0.47111261011206795</v>
      </c>
      <c r="J2544" s="35"/>
      <c r="K2544" s="8"/>
    </row>
    <row r="2545" spans="3:11">
      <c r="C2545">
        <v>7.7460813632695151</v>
      </c>
      <c r="D2545">
        <v>0.47128285900636641</v>
      </c>
      <c r="J2545" s="35"/>
      <c r="K2545" s="8"/>
    </row>
    <row r="2546" spans="3:11">
      <c r="C2546">
        <v>7.7240969663499488</v>
      </c>
      <c r="D2546">
        <v>0.47377644665881768</v>
      </c>
      <c r="J2546" s="35"/>
      <c r="K2546" s="8"/>
    </row>
    <row r="2547" spans="3:11">
      <c r="C2547">
        <v>5.9705007504302259</v>
      </c>
      <c r="D2547">
        <v>0.51745532909777292</v>
      </c>
      <c r="J2547" s="35"/>
      <c r="K2547" s="8"/>
    </row>
    <row r="2548" spans="3:11">
      <c r="C2548">
        <v>6.0009599579149349</v>
      </c>
      <c r="D2548">
        <v>0.51594341909555264</v>
      </c>
      <c r="J2548" s="35"/>
      <c r="K2548" s="8"/>
    </row>
    <row r="2549" spans="3:11">
      <c r="C2549">
        <v>6.031419165399643</v>
      </c>
      <c r="D2549">
        <v>0.51437393200919901</v>
      </c>
      <c r="J2549" s="35"/>
      <c r="K2549" s="8"/>
    </row>
    <row r="2550" spans="3:11">
      <c r="C2550">
        <v>6.0618783728843519</v>
      </c>
      <c r="D2550">
        <v>0.51921969041042415</v>
      </c>
      <c r="J2550" s="35"/>
      <c r="K2550" s="8"/>
    </row>
    <row r="2551" spans="3:11">
      <c r="C2551">
        <v>6.0923375803690609</v>
      </c>
      <c r="D2551">
        <v>0.52409418634955218</v>
      </c>
      <c r="J2551" s="35"/>
      <c r="K2551" s="8"/>
    </row>
    <row r="2552" spans="3:11">
      <c r="C2552">
        <v>6.122796787853769</v>
      </c>
      <c r="D2552">
        <v>0.52582577288101462</v>
      </c>
      <c r="J2552" s="35"/>
      <c r="K2552" s="8"/>
    </row>
    <row r="2553" spans="3:11">
      <c r="C2553">
        <v>6.153255995338478</v>
      </c>
      <c r="D2553">
        <v>0.52769115226320795</v>
      </c>
      <c r="J2553" s="35"/>
      <c r="K2553" s="8"/>
    </row>
    <row r="2554" spans="3:11">
      <c r="C2554">
        <v>6.1837152028231861</v>
      </c>
      <c r="D2554">
        <v>0.52978010997769609</v>
      </c>
      <c r="J2554" s="35"/>
      <c r="K2554" s="8"/>
    </row>
    <row r="2555" spans="3:11">
      <c r="C2555">
        <v>6.2141744103078951</v>
      </c>
      <c r="D2555">
        <v>0.53192245971575736</v>
      </c>
      <c r="J2555" s="35"/>
      <c r="K2555" s="8"/>
    </row>
    <row r="2556" spans="3:11">
      <c r="C2556">
        <v>6.2446336177926032</v>
      </c>
      <c r="D2556">
        <v>0.53307646636116157</v>
      </c>
      <c r="J2556" s="35"/>
      <c r="K2556" s="8"/>
    </row>
    <row r="2557" spans="3:11">
      <c r="C2557">
        <v>6.2750928252773122</v>
      </c>
      <c r="D2557">
        <v>0.53253788912477462</v>
      </c>
      <c r="J2557" s="35"/>
      <c r="K2557" s="8"/>
    </row>
    <row r="2558" spans="3:11">
      <c r="C2558">
        <v>6.3055520327620203</v>
      </c>
      <c r="D2558">
        <v>0.53214654502974124</v>
      </c>
      <c r="J2558" s="35"/>
      <c r="K2558" s="8"/>
    </row>
    <row r="2559" spans="3:11">
      <c r="C2559">
        <v>6.3360112402467292</v>
      </c>
      <c r="D2559">
        <v>0.53200275180714629</v>
      </c>
      <c r="J2559" s="35"/>
      <c r="K2559" s="8"/>
    </row>
    <row r="2560" spans="3:11">
      <c r="C2560">
        <v>6.3664704477314382</v>
      </c>
      <c r="D2560">
        <v>0.53155735342836818</v>
      </c>
      <c r="J2560" s="35"/>
      <c r="K2560" s="8"/>
    </row>
    <row r="2561" spans="3:11">
      <c r="C2561">
        <v>6.3969296552161463</v>
      </c>
      <c r="D2561">
        <v>0.53293161071220985</v>
      </c>
      <c r="J2561" s="35"/>
      <c r="K2561" s="8"/>
    </row>
    <row r="2562" spans="3:11">
      <c r="C2562">
        <v>6.4268314003860141</v>
      </c>
      <c r="D2562">
        <v>0.53475186799018037</v>
      </c>
      <c r="J2562" s="35"/>
      <c r="K2562" s="8"/>
    </row>
    <row r="2563" spans="3:11">
      <c r="C2563">
        <v>8.9213762686585394</v>
      </c>
      <c r="D2563">
        <v>0.34212684982202507</v>
      </c>
      <c r="J2563" s="35"/>
      <c r="K2563" s="8"/>
    </row>
    <row r="2564" spans="3:11">
      <c r="C2564">
        <v>8.9412898612879648</v>
      </c>
      <c r="D2564">
        <v>0.34361086269434948</v>
      </c>
      <c r="J2564" s="35"/>
      <c r="K2564" s="8"/>
    </row>
    <row r="2565" spans="3:11">
      <c r="C2565">
        <v>8.9445318265203735</v>
      </c>
      <c r="D2565">
        <v>0.34206502652823306</v>
      </c>
      <c r="J2565" s="35"/>
      <c r="K2565" s="8"/>
    </row>
    <row r="2566" spans="3:11">
      <c r="C2566">
        <v>8.9261811579421124</v>
      </c>
      <c r="D2566">
        <v>0.3427208267503899</v>
      </c>
      <c r="J2566" s="35"/>
      <c r="K2566" s="8"/>
    </row>
    <row r="2567" spans="3:11">
      <c r="C2567">
        <v>8.9253478552955059</v>
      </c>
      <c r="D2567">
        <v>0.34481689240789271</v>
      </c>
      <c r="J2567" s="35"/>
      <c r="K2567" s="8"/>
    </row>
    <row r="2568" spans="3:11">
      <c r="C2568">
        <v>8.9412833601722301</v>
      </c>
      <c r="D2568">
        <v>0.34726267313531328</v>
      </c>
      <c r="J2568" s="35"/>
      <c r="K2568" s="8"/>
    </row>
    <row r="2569" spans="3:11">
      <c r="C2569">
        <v>8.9478051310669038</v>
      </c>
      <c r="D2569">
        <v>0.34840488480052456</v>
      </c>
      <c r="J2569" s="35"/>
      <c r="K2569" s="8"/>
    </row>
    <row r="2570" spans="3:11">
      <c r="C2570">
        <v>8.970037766294352</v>
      </c>
      <c r="D2570">
        <v>0.35514489796941179</v>
      </c>
      <c r="J2570" s="35"/>
      <c r="K2570" s="8"/>
    </row>
    <row r="2571" spans="3:11">
      <c r="C2571">
        <v>8.9863751004849668</v>
      </c>
      <c r="D2571">
        <v>0.35543080431225782</v>
      </c>
      <c r="J2571" s="35"/>
      <c r="K2571" s="8"/>
    </row>
    <row r="2572" spans="3:11">
      <c r="C2572">
        <v>9.01909495792464</v>
      </c>
      <c r="D2572">
        <v>0.35707656002554011</v>
      </c>
      <c r="J2572" s="35"/>
      <c r="K2572" s="8"/>
    </row>
    <row r="2573" spans="3:11">
      <c r="C2573">
        <v>9.0591489110025911</v>
      </c>
      <c r="D2573">
        <v>0.35790975607910669</v>
      </c>
      <c r="J2573" s="35"/>
      <c r="K2573" s="8"/>
    </row>
    <row r="2574" spans="3:11">
      <c r="C2574">
        <v>9.1024538060733065</v>
      </c>
      <c r="D2574">
        <v>0.35853394603649796</v>
      </c>
      <c r="J2574" s="35"/>
      <c r="K2574" s="8"/>
    </row>
    <row r="2575" spans="3:11">
      <c r="C2575">
        <v>9.1448942873379675</v>
      </c>
      <c r="D2575">
        <v>0.35945769477704986</v>
      </c>
      <c r="J2575" s="35"/>
      <c r="K2575" s="8"/>
    </row>
    <row r="2576" spans="3:11">
      <c r="C2576">
        <v>9.1699800228712682</v>
      </c>
      <c r="D2576">
        <v>0.35953005733324001</v>
      </c>
      <c r="J2576" s="35"/>
      <c r="K2576" s="8"/>
    </row>
    <row r="2577" spans="3:11">
      <c r="C2577">
        <v>9.1412964370635894</v>
      </c>
      <c r="D2577">
        <v>0.36289265035518331</v>
      </c>
      <c r="J2577" s="35"/>
      <c r="K2577" s="8"/>
    </row>
    <row r="2578" spans="3:11">
      <c r="C2578">
        <v>9.1601474437002253</v>
      </c>
      <c r="D2578">
        <v>0.36632875593183351</v>
      </c>
      <c r="J2578" s="35"/>
      <c r="K2578" s="8"/>
    </row>
    <row r="2579" spans="3:11">
      <c r="C2579">
        <v>9.9525888876931159</v>
      </c>
      <c r="D2579">
        <v>0.17759646220447642</v>
      </c>
      <c r="J2579" s="35"/>
      <c r="K2579" s="8"/>
    </row>
    <row r="2580" spans="3:11">
      <c r="C2580">
        <v>9.9741599949021804</v>
      </c>
      <c r="D2580">
        <v>0.17100070200809578</v>
      </c>
      <c r="J2580" s="35"/>
      <c r="K2580" s="8"/>
    </row>
    <row r="2581" spans="3:11">
      <c r="C2581">
        <v>10.009480132047145</v>
      </c>
      <c r="D2581">
        <v>0.16947213690047369</v>
      </c>
      <c r="J2581" s="35"/>
      <c r="K2581" s="8"/>
    </row>
    <row r="2582" spans="3:11">
      <c r="C2582">
        <v>10.049694330895527</v>
      </c>
      <c r="D2582">
        <v>0.16783698561982865</v>
      </c>
      <c r="J2582" s="35"/>
      <c r="K2582" s="8"/>
    </row>
    <row r="2583" spans="3:11">
      <c r="C2583">
        <v>10.090910449406422</v>
      </c>
      <c r="D2583">
        <v>0.16826394633955341</v>
      </c>
      <c r="J2583" s="35"/>
      <c r="K2583" s="8"/>
    </row>
    <row r="2584" spans="3:11">
      <c r="C2584">
        <v>10.131771034639328</v>
      </c>
      <c r="D2584">
        <v>0.16654822113470436</v>
      </c>
      <c r="J2584" s="35"/>
      <c r="K2584" s="8"/>
    </row>
    <row r="2585" spans="3:11">
      <c r="C2585">
        <v>10.156308877606968</v>
      </c>
      <c r="D2585">
        <v>0.16706336270057118</v>
      </c>
      <c r="J2585" s="35"/>
      <c r="K2585" s="8"/>
    </row>
    <row r="2586" spans="3:11">
      <c r="C2586">
        <v>10.168522062431869</v>
      </c>
      <c r="D2586">
        <v>0.17216663427132317</v>
      </c>
      <c r="J2586" s="35"/>
      <c r="K2586" s="8"/>
    </row>
    <row r="2587" spans="3:11">
      <c r="C2587">
        <v>10.182439630138866</v>
      </c>
      <c r="D2587">
        <v>0.16488063516988702</v>
      </c>
      <c r="J2587" s="35"/>
      <c r="K2587" s="8"/>
    </row>
    <row r="2588" spans="3:11">
      <c r="C2588">
        <v>10.198359119910346</v>
      </c>
      <c r="D2588">
        <v>0.16515860883742978</v>
      </c>
      <c r="J2588" s="35"/>
      <c r="K2588" s="8"/>
    </row>
    <row r="2589" spans="3:11">
      <c r="C2589">
        <v>10.217451073725023</v>
      </c>
      <c r="D2589">
        <v>0.17511371418219249</v>
      </c>
      <c r="J2589" s="35"/>
      <c r="K2589" s="8"/>
    </row>
    <row r="2590" spans="3:11">
      <c r="C2590">
        <v>10.240435206998139</v>
      </c>
      <c r="D2590">
        <v>0.16778070195814374</v>
      </c>
      <c r="J2590" s="35"/>
      <c r="K2590" s="8"/>
    </row>
    <row r="2591" spans="3:11">
      <c r="C2591">
        <v>10.258312800986896</v>
      </c>
      <c r="D2591">
        <v>0.16322012244170656</v>
      </c>
      <c r="J2591" s="35"/>
      <c r="K2591" s="8"/>
    </row>
    <row r="2592" spans="3:11">
      <c r="C2592">
        <v>10.251886568964723</v>
      </c>
      <c r="D2592">
        <v>0.16667962089869856</v>
      </c>
      <c r="J2592" s="35"/>
      <c r="K2592" s="8"/>
    </row>
    <row r="2593" spans="3:11">
      <c r="C2593">
        <v>10.206035732792962</v>
      </c>
      <c r="D2593">
        <v>0.19159898555359245</v>
      </c>
      <c r="J2593" s="35"/>
      <c r="K2593" s="8"/>
    </row>
    <row r="2594" spans="3:11">
      <c r="C2594">
        <v>10.226661175272415</v>
      </c>
      <c r="D2594">
        <v>0.19341619435164947</v>
      </c>
      <c r="J2594" s="35"/>
      <c r="K2594" s="8"/>
    </row>
    <row r="2595" spans="3:11">
      <c r="C2595">
        <v>7.8174613529380279</v>
      </c>
      <c r="D2595">
        <v>0.31844060410495179</v>
      </c>
      <c r="J2595" s="35"/>
      <c r="K2595" s="8"/>
    </row>
    <row r="2596" spans="3:11">
      <c r="C2596">
        <v>7.8462778502958965</v>
      </c>
      <c r="D2596">
        <v>0.31860121934979052</v>
      </c>
      <c r="J2596" s="35"/>
      <c r="K2596" s="8"/>
    </row>
    <row r="2597" spans="3:11">
      <c r="C2597">
        <v>7.9007665056958736</v>
      </c>
      <c r="D2597">
        <v>0.31756278109181418</v>
      </c>
      <c r="J2597" s="35"/>
      <c r="K2597" s="8"/>
    </row>
    <row r="2598" spans="3:11">
      <c r="C2598">
        <v>7.9398927494596858</v>
      </c>
      <c r="D2598">
        <v>0.31401495004462027</v>
      </c>
      <c r="J2598" s="35"/>
      <c r="K2598" s="8"/>
    </row>
    <row r="2599" spans="3:11">
      <c r="C2599">
        <v>7.9759156173888632</v>
      </c>
      <c r="D2599">
        <v>0.3093496942213797</v>
      </c>
      <c r="J2599" s="35"/>
      <c r="K2599" s="8"/>
    </row>
    <row r="2600" spans="3:11">
      <c r="C2600">
        <v>8.0286999400828751</v>
      </c>
      <c r="D2600">
        <v>0.30540096553589313</v>
      </c>
      <c r="J2600" s="35"/>
      <c r="K2600" s="8"/>
    </row>
    <row r="2601" spans="3:11">
      <c r="C2601">
        <v>8.0086847390278013</v>
      </c>
      <c r="D2601">
        <v>0.30173276829966866</v>
      </c>
      <c r="J2601" s="35"/>
      <c r="K2601" s="8"/>
    </row>
    <row r="2602" spans="3:11">
      <c r="C2602">
        <v>8.0409904193214174</v>
      </c>
      <c r="D2602">
        <v>0.30399148695828837</v>
      </c>
      <c r="J2602" s="35"/>
      <c r="K2602" s="8"/>
    </row>
    <row r="2603" spans="3:11">
      <c r="C2603">
        <v>8.0854650463602091</v>
      </c>
      <c r="D2603">
        <v>0.30527796072241054</v>
      </c>
      <c r="J2603" s="35"/>
      <c r="K2603" s="8"/>
    </row>
    <row r="2604" spans="3:11">
      <c r="C2604">
        <v>8.1235241244180969</v>
      </c>
      <c r="D2604">
        <v>0.3048315690637125</v>
      </c>
      <c r="J2604" s="35"/>
      <c r="K2604" s="8"/>
    </row>
    <row r="2605" spans="3:11">
      <c r="C2605">
        <v>8.1735419746004343</v>
      </c>
      <c r="D2605">
        <v>0.30484124338558333</v>
      </c>
      <c r="J2605" s="35"/>
      <c r="K2605" s="8"/>
    </row>
    <row r="2606" spans="3:11">
      <c r="C2606">
        <v>8.236396247616419</v>
      </c>
      <c r="D2606">
        <v>0.30251052427027275</v>
      </c>
      <c r="J2606" s="35"/>
      <c r="K2606" s="8"/>
    </row>
    <row r="2607" spans="3:11">
      <c r="C2607">
        <v>8.2959457411606206</v>
      </c>
      <c r="D2607">
        <v>0.30101060749106345</v>
      </c>
      <c r="J2607" s="35"/>
      <c r="K2607" s="8"/>
    </row>
    <row r="2608" spans="3:11">
      <c r="C2608">
        <v>8.3464632491027331</v>
      </c>
      <c r="D2608">
        <v>0.30158568741557207</v>
      </c>
      <c r="J2608" s="35"/>
      <c r="K2608" s="8"/>
    </row>
    <row r="2609" spans="3:11">
      <c r="C2609">
        <v>8.3739977355788167</v>
      </c>
      <c r="D2609">
        <v>0.30559114315377439</v>
      </c>
      <c r="J2609" s="35"/>
      <c r="K2609" s="8"/>
    </row>
    <row r="2610" spans="3:11">
      <c r="C2610">
        <v>8.4125758906217705</v>
      </c>
      <c r="D2610">
        <v>0.30991176306535057</v>
      </c>
      <c r="J2610" s="35"/>
      <c r="K2610" s="8"/>
    </row>
    <row r="2611" spans="3:11">
      <c r="C2611">
        <v>7.0018497719590176</v>
      </c>
      <c r="D2611">
        <v>0.48534146028268155</v>
      </c>
      <c r="J2611" s="35"/>
      <c r="K2611" s="8"/>
    </row>
    <row r="2612" spans="3:11">
      <c r="C2612">
        <v>7.0334895351658533</v>
      </c>
      <c r="D2612">
        <v>0.48816261337082328</v>
      </c>
      <c r="J2612" s="35"/>
      <c r="K2612" s="8"/>
    </row>
    <row r="2613" spans="3:11">
      <c r="C2613">
        <v>7.1082704481948182</v>
      </c>
      <c r="D2613">
        <v>0.49090388926128492</v>
      </c>
      <c r="J2613" s="35"/>
      <c r="K2613" s="8"/>
    </row>
    <row r="2614" spans="3:11">
      <c r="C2614">
        <v>7.1253386946878772</v>
      </c>
      <c r="D2614">
        <v>0.49290811294211839</v>
      </c>
      <c r="J2614" s="35"/>
      <c r="K2614" s="8"/>
    </row>
    <row r="2615" spans="3:11">
      <c r="C2615">
        <v>7.1317628758332425</v>
      </c>
      <c r="D2615">
        <v>0.49554947129561572</v>
      </c>
      <c r="J2615" s="35"/>
      <c r="K2615" s="8"/>
    </row>
    <row r="2616" spans="3:11">
      <c r="C2616">
        <v>7.1892749175157418</v>
      </c>
      <c r="D2616">
        <v>0.50246813427425019</v>
      </c>
      <c r="J2616" s="35"/>
      <c r="K2616" s="8"/>
    </row>
    <row r="2617" spans="3:11">
      <c r="C2617">
        <v>7.2274753358168873</v>
      </c>
      <c r="D2617">
        <v>0.49995720762116441</v>
      </c>
      <c r="J2617" s="35"/>
      <c r="K2617" s="8"/>
    </row>
    <row r="2618" spans="3:11">
      <c r="C2618">
        <v>7.2591648095201329</v>
      </c>
      <c r="D2618">
        <v>0.50065629112109455</v>
      </c>
      <c r="J2618" s="35"/>
      <c r="K2618" s="8"/>
    </row>
    <row r="2619" spans="3:11">
      <c r="C2619">
        <v>7.30818060972915</v>
      </c>
      <c r="D2619">
        <v>0.4965556907846716</v>
      </c>
      <c r="J2619" s="35"/>
      <c r="K2619" s="8"/>
    </row>
    <row r="2620" spans="3:11">
      <c r="C2620">
        <v>7.3378609507663972</v>
      </c>
      <c r="D2620">
        <v>0.50127191544199867</v>
      </c>
      <c r="J2620" s="35"/>
      <c r="K2620" s="8"/>
    </row>
    <row r="2621" spans="3:11">
      <c r="C2621">
        <v>7.3783700379474446</v>
      </c>
      <c r="D2621">
        <v>0.50528114435309845</v>
      </c>
      <c r="J2621" s="35"/>
      <c r="K2621" s="8"/>
    </row>
    <row r="2622" spans="3:11">
      <c r="C2622">
        <v>7.4636916988225392</v>
      </c>
      <c r="D2622">
        <v>0.50044113418517766</v>
      </c>
      <c r="J2622" s="35"/>
      <c r="K2622" s="8"/>
    </row>
    <row r="2623" spans="3:11">
      <c r="C2623">
        <v>7.5382910238511283</v>
      </c>
      <c r="D2623">
        <v>0.49572935570559457</v>
      </c>
      <c r="J2623" s="35"/>
      <c r="K2623" s="8"/>
    </row>
    <row r="2624" spans="3:11">
      <c r="C2624">
        <v>7.5820763878029096</v>
      </c>
      <c r="D2624">
        <v>0.49534018946187919</v>
      </c>
      <c r="J2624" s="35"/>
      <c r="K2624" s="8"/>
    </row>
    <row r="2625" spans="3:11">
      <c r="C2625">
        <v>7.6041683249993834</v>
      </c>
      <c r="D2625">
        <v>0.49915347402317067</v>
      </c>
      <c r="J2625" s="35"/>
      <c r="K2625" s="8"/>
    </row>
    <row r="2626" spans="3:11">
      <c r="C2626">
        <v>7.6469780738857764</v>
      </c>
      <c r="D2626">
        <v>0.50290143167607726</v>
      </c>
      <c r="J2626" s="35"/>
      <c r="K2626" s="8"/>
    </row>
    <row r="2627" spans="3:11">
      <c r="C2627">
        <v>8.5075179456610233</v>
      </c>
      <c r="D2627">
        <v>0.33008196226810327</v>
      </c>
      <c r="J2627" s="35"/>
      <c r="K2627" s="8"/>
    </row>
    <row r="2628" spans="3:11">
      <c r="C2628">
        <v>8.5063867611991348</v>
      </c>
      <c r="D2628">
        <v>0.32552906550162181</v>
      </c>
      <c r="J2628" s="35"/>
      <c r="K2628" s="8"/>
    </row>
    <row r="2629" spans="3:11">
      <c r="C2629">
        <v>8.5483691356314999</v>
      </c>
      <c r="D2629">
        <v>0.33114816058737617</v>
      </c>
      <c r="J2629" s="35"/>
      <c r="K2629" s="8"/>
    </row>
    <row r="2630" spans="3:11">
      <c r="C2630">
        <v>8.5498875987825453</v>
      </c>
      <c r="D2630">
        <v>0.33263274319609809</v>
      </c>
      <c r="J2630" s="35"/>
      <c r="K2630" s="8"/>
    </row>
    <row r="2631" spans="3:11">
      <c r="C2631">
        <v>8.5272131095302353</v>
      </c>
      <c r="D2631">
        <v>0.33044935281091747</v>
      </c>
      <c r="J2631" s="35"/>
      <c r="K2631" s="8"/>
    </row>
    <row r="2632" spans="3:11">
      <c r="C2632">
        <v>8.5125606997154186</v>
      </c>
      <c r="D2632">
        <v>0.32836890790175316</v>
      </c>
      <c r="J2632" s="35"/>
      <c r="K2632" s="8"/>
    </row>
    <row r="2633" spans="3:11">
      <c r="C2633">
        <v>8.5429008071624235</v>
      </c>
      <c r="D2633">
        <v>0.32550075126338923</v>
      </c>
      <c r="J2633" s="35"/>
      <c r="K2633" s="8"/>
    </row>
    <row r="2634" spans="3:11">
      <c r="C2634">
        <v>8.5758751762097205</v>
      </c>
      <c r="D2634">
        <v>0.31991537235757922</v>
      </c>
      <c r="J2634" s="35"/>
      <c r="K2634" s="8"/>
    </row>
    <row r="2635" spans="3:11">
      <c r="C2635">
        <v>8.6203010320826934</v>
      </c>
      <c r="D2635">
        <v>0.31743906429481755</v>
      </c>
      <c r="J2635" s="35"/>
      <c r="K2635" s="8"/>
    </row>
    <row r="2636" spans="3:11">
      <c r="C2636">
        <v>8.6843074590847014</v>
      </c>
      <c r="D2636">
        <v>0.31391160219820918</v>
      </c>
      <c r="J2636" s="35"/>
      <c r="K2636" s="8"/>
    </row>
    <row r="2637" spans="3:11">
      <c r="C2637">
        <v>8.7106789265092424</v>
      </c>
      <c r="D2637">
        <v>0.31968707616439174</v>
      </c>
      <c r="J2637" s="35"/>
      <c r="K2637" s="8"/>
    </row>
    <row r="2638" spans="3:11">
      <c r="C2638">
        <v>8.7484830709132044</v>
      </c>
      <c r="D2638">
        <v>0.31380914266670307</v>
      </c>
      <c r="J2638" s="35"/>
      <c r="K2638" s="8"/>
    </row>
    <row r="2639" spans="3:11">
      <c r="C2639">
        <v>8.7889940404200502</v>
      </c>
      <c r="D2639">
        <v>0.30815882704514946</v>
      </c>
      <c r="J2639" s="35"/>
      <c r="K2639" s="8"/>
    </row>
    <row r="2640" spans="3:11">
      <c r="C2640">
        <v>8.8298501039233717</v>
      </c>
      <c r="D2640">
        <v>0.29781584062845123</v>
      </c>
      <c r="J2640" s="35"/>
      <c r="K2640" s="8"/>
    </row>
    <row r="2641" spans="3:11">
      <c r="C2641">
        <v>8.8594089061649157</v>
      </c>
      <c r="D2641">
        <v>0.30533708658184228</v>
      </c>
      <c r="J2641" s="35"/>
      <c r="K2641" s="8"/>
    </row>
    <row r="2642" spans="3:11">
      <c r="C2642">
        <v>8.886068351602173</v>
      </c>
      <c r="D2642">
        <v>0.30863295174998434</v>
      </c>
      <c r="J2642" s="35"/>
      <c r="K2642" s="8"/>
    </row>
    <row r="2643" spans="3:11">
      <c r="C2643">
        <v>8.1803744427771115</v>
      </c>
      <c r="D2643">
        <v>0.43526515439584207</v>
      </c>
      <c r="J2643" s="35"/>
      <c r="K2643" s="8"/>
    </row>
    <row r="2644" spans="3:11">
      <c r="C2644">
        <v>8.1923252955121253</v>
      </c>
      <c r="D2644">
        <v>0.43416844973008706</v>
      </c>
      <c r="J2644" s="35"/>
      <c r="K2644" s="8"/>
    </row>
    <row r="2645" spans="3:11">
      <c r="C2645">
        <v>8.2052192886475908</v>
      </c>
      <c r="D2645">
        <v>0.43615048989950106</v>
      </c>
      <c r="J2645" s="35"/>
      <c r="K2645" s="8"/>
    </row>
    <row r="2646" spans="3:11">
      <c r="C2646">
        <v>8.2088852187338155</v>
      </c>
      <c r="D2646">
        <v>0.44224568901424538</v>
      </c>
      <c r="J2646" s="35"/>
      <c r="K2646" s="8"/>
    </row>
    <row r="2647" spans="3:11">
      <c r="C2647">
        <v>8.222470113728912</v>
      </c>
      <c r="D2647">
        <v>0.44564530247737172</v>
      </c>
      <c r="J2647" s="35"/>
      <c r="K2647" s="8"/>
    </row>
    <row r="2648" spans="3:11">
      <c r="C2648">
        <v>8.3021207734188476</v>
      </c>
      <c r="D2648">
        <v>0.44608594657339617</v>
      </c>
      <c r="J2648" s="35"/>
      <c r="K2648" s="8"/>
    </row>
    <row r="2649" spans="3:11">
      <c r="C2649">
        <v>8.3003755291203642</v>
      </c>
      <c r="D2649">
        <v>0.45213406936696776</v>
      </c>
      <c r="J2649" s="35"/>
      <c r="K2649" s="8"/>
    </row>
    <row r="2650" spans="3:11">
      <c r="C2650">
        <v>8.3104944348254541</v>
      </c>
      <c r="D2650">
        <v>0.46010545645308293</v>
      </c>
      <c r="J2650" s="35"/>
      <c r="K2650" s="8"/>
    </row>
    <row r="2651" spans="3:11">
      <c r="C2651">
        <v>8.3425597800276936</v>
      </c>
      <c r="D2651">
        <v>0.46222279027452001</v>
      </c>
      <c r="J2651" s="35"/>
      <c r="K2651" s="8"/>
    </row>
    <row r="2652" spans="3:11">
      <c r="C2652">
        <v>8.3609560319365688</v>
      </c>
      <c r="D2652">
        <v>0.46277035062842242</v>
      </c>
      <c r="J2652" s="35"/>
      <c r="K2652" s="8"/>
    </row>
    <row r="2653" spans="3:11">
      <c r="C2653">
        <v>8.3744025076269946</v>
      </c>
      <c r="D2653">
        <v>0.46440962224395599</v>
      </c>
      <c r="J2653" s="35"/>
      <c r="K2653" s="8"/>
    </row>
    <row r="2654" spans="3:11">
      <c r="C2654">
        <v>8.3918328128278183</v>
      </c>
      <c r="D2654">
        <v>0.45756434202309554</v>
      </c>
      <c r="J2654" s="35"/>
      <c r="K2654" s="8"/>
    </row>
    <row r="2655" spans="3:11">
      <c r="C2655">
        <v>8.4134989331647159</v>
      </c>
      <c r="D2655">
        <v>0.45957001320618723</v>
      </c>
      <c r="J2655" s="35"/>
      <c r="K2655" s="8"/>
    </row>
    <row r="2656" spans="3:11">
      <c r="C2656">
        <v>8.4230424335154304</v>
      </c>
      <c r="D2656">
        <v>0.46136892473069385</v>
      </c>
      <c r="J2656" s="35"/>
      <c r="K2656" s="8"/>
    </row>
    <row r="2657" spans="3:11">
      <c r="C2657">
        <v>8.4204329907088287</v>
      </c>
      <c r="D2657">
        <v>0.46448264843009496</v>
      </c>
      <c r="J2657" s="35"/>
      <c r="K2657" s="8"/>
    </row>
    <row r="2658" spans="3:11">
      <c r="C2658">
        <v>8.4395892454726624</v>
      </c>
      <c r="D2658">
        <v>0.46760058879735272</v>
      </c>
      <c r="J2658" s="35"/>
      <c r="K2658" s="8"/>
    </row>
    <row r="2659" spans="3:11">
      <c r="C2659">
        <v>10.111688380146919</v>
      </c>
      <c r="D2659">
        <v>0.19808775779541341</v>
      </c>
      <c r="J2659" s="35"/>
      <c r="K2659" s="8"/>
    </row>
    <row r="2660" spans="3:11">
      <c r="C2660">
        <v>10.126324040173232</v>
      </c>
      <c r="D2660">
        <v>0.19823749322303677</v>
      </c>
      <c r="J2660" s="35"/>
      <c r="K2660" s="8"/>
    </row>
    <row r="2661" spans="3:11">
      <c r="C2661">
        <v>10.152320278721243</v>
      </c>
      <c r="D2661">
        <v>0.19769583231551921</v>
      </c>
      <c r="J2661" s="35"/>
      <c r="K2661" s="8"/>
    </row>
    <row r="2662" spans="3:11">
      <c r="C2662">
        <v>10.193242764587788</v>
      </c>
      <c r="D2662">
        <v>0.19805518166833677</v>
      </c>
      <c r="J2662" s="35"/>
      <c r="K2662" s="8"/>
    </row>
    <row r="2663" spans="3:11">
      <c r="C2663">
        <v>10.238155590196143</v>
      </c>
      <c r="D2663">
        <v>0.19795656267828984</v>
      </c>
      <c r="J2663" s="35"/>
      <c r="K2663" s="8"/>
    </row>
    <row r="2664" spans="3:11">
      <c r="C2664">
        <v>10.280406101047786</v>
      </c>
      <c r="D2664">
        <v>0.19699272839232615</v>
      </c>
      <c r="J2664" s="35"/>
      <c r="K2664" s="8"/>
    </row>
    <row r="2665" spans="3:11">
      <c r="C2665">
        <v>10.290135356556698</v>
      </c>
      <c r="D2665">
        <v>0.19789054837044098</v>
      </c>
      <c r="J2665" s="35"/>
      <c r="K2665" s="8"/>
    </row>
    <row r="2666" spans="3:11">
      <c r="C2666">
        <v>10.311298787045393</v>
      </c>
      <c r="D2666">
        <v>0.19795843301503466</v>
      </c>
      <c r="J2666" s="35"/>
      <c r="K2666" s="8"/>
    </row>
    <row r="2667" spans="3:11">
      <c r="C2667">
        <v>10.33080778192179</v>
      </c>
      <c r="D2667">
        <v>0.19464976679520721</v>
      </c>
      <c r="J2667" s="35"/>
      <c r="K2667" s="8"/>
    </row>
    <row r="2668" spans="3:11">
      <c r="C2668">
        <v>10.368273307537075</v>
      </c>
      <c r="D2668">
        <v>0.19540817224832416</v>
      </c>
      <c r="J2668" s="35"/>
      <c r="K2668" s="8"/>
    </row>
    <row r="2669" spans="3:11">
      <c r="C2669">
        <v>10.395834410730824</v>
      </c>
      <c r="D2669">
        <v>0.19653341425921469</v>
      </c>
      <c r="J2669" s="35"/>
      <c r="K2669" s="8"/>
    </row>
    <row r="2670" spans="3:11">
      <c r="C2670">
        <v>10.431670858672542</v>
      </c>
      <c r="D2670">
        <v>0.20807935963474111</v>
      </c>
      <c r="J2670" s="35"/>
      <c r="K2670" s="8"/>
    </row>
    <row r="2671" spans="3:11">
      <c r="C2671">
        <v>10.45686041663595</v>
      </c>
      <c r="D2671">
        <v>0.20810250101672625</v>
      </c>
      <c r="J2671" s="35"/>
      <c r="K2671" s="8"/>
    </row>
    <row r="2672" spans="3:11">
      <c r="C2672">
        <v>10.444973716399771</v>
      </c>
      <c r="D2672">
        <v>0.20772352128028407</v>
      </c>
      <c r="J2672" s="35"/>
      <c r="K2672" s="8"/>
    </row>
    <row r="2673" spans="3:11">
      <c r="C2673">
        <v>10.383260041725119</v>
      </c>
      <c r="D2673">
        <v>0.21103823895451942</v>
      </c>
      <c r="J2673" s="35"/>
      <c r="K2673" s="8"/>
    </row>
    <row r="2674" spans="3:11">
      <c r="C2674">
        <v>10.407460427546365</v>
      </c>
      <c r="D2674">
        <v>0.21445037329398906</v>
      </c>
      <c r="J2674" s="35"/>
      <c r="K2674" s="8"/>
    </row>
    <row r="2675" spans="3:11">
      <c r="C2675">
        <v>10.373944227141902</v>
      </c>
      <c r="D2675">
        <v>0.1658418768824689</v>
      </c>
    </row>
    <row r="2676" spans="3:11">
      <c r="C2676">
        <v>10.375532950705489</v>
      </c>
      <c r="D2676">
        <v>0.16213075275089209</v>
      </c>
    </row>
    <row r="2677" spans="3:11">
      <c r="C2677">
        <v>10.394100004875371</v>
      </c>
      <c r="D2677">
        <v>0.16199930341606331</v>
      </c>
    </row>
    <row r="2678" spans="3:11">
      <c r="C2678">
        <v>10.417044718217548</v>
      </c>
      <c r="D2678">
        <v>0.1609830979836735</v>
      </c>
    </row>
    <row r="2679" spans="3:11">
      <c r="C2679">
        <v>10.425860320402945</v>
      </c>
      <c r="D2679">
        <v>0.16163315271388531</v>
      </c>
    </row>
    <row r="2680" spans="3:11">
      <c r="C2680">
        <v>10.45488022596097</v>
      </c>
      <c r="D2680">
        <v>0.1623956058180808</v>
      </c>
    </row>
    <row r="2681" spans="3:11">
      <c r="C2681">
        <v>10.460009944241968</v>
      </c>
      <c r="D2681">
        <v>0.16019376754930895</v>
      </c>
    </row>
    <row r="2682" spans="3:11">
      <c r="C2682">
        <v>10.456868484566103</v>
      </c>
      <c r="D2682">
        <v>0.1598301406626508</v>
      </c>
    </row>
    <row r="2683" spans="3:11">
      <c r="C2683">
        <v>10.447467345213145</v>
      </c>
      <c r="D2683">
        <v>0.16057121798118856</v>
      </c>
    </row>
    <row r="2684" spans="3:11">
      <c r="C2684">
        <v>10.46560465434821</v>
      </c>
      <c r="D2684">
        <v>0.15447514004029264</v>
      </c>
    </row>
    <row r="2685" spans="3:11">
      <c r="C2685">
        <v>10.485258530550828</v>
      </c>
      <c r="D2685">
        <v>0.15075842018246002</v>
      </c>
    </row>
    <row r="2686" spans="3:11">
      <c r="C2686">
        <v>10.514641348024613</v>
      </c>
      <c r="D2686">
        <v>0.15119522008677141</v>
      </c>
    </row>
    <row r="2687" spans="3:11">
      <c r="C2687">
        <v>10.541501306526532</v>
      </c>
      <c r="D2687">
        <v>0.15274536338843503</v>
      </c>
    </row>
    <row r="2688" spans="3:11">
      <c r="C2688">
        <v>10.54758895020964</v>
      </c>
      <c r="D2688">
        <v>0.17282274147324192</v>
      </c>
    </row>
    <row r="2689" spans="3:4">
      <c r="C2689">
        <v>10.517422133672195</v>
      </c>
      <c r="D2689">
        <v>0.17691317589525332</v>
      </c>
    </row>
    <row r="2690" spans="3:4">
      <c r="C2690">
        <v>10.529311806618985</v>
      </c>
      <c r="D2690">
        <v>0.18134552698146711</v>
      </c>
    </row>
    <row r="2691" spans="3:4">
      <c r="C2691">
        <v>8.2319682344427942</v>
      </c>
      <c r="D2691">
        <v>0.24758897290387627</v>
      </c>
    </row>
    <row r="2692" spans="3:4">
      <c r="C2692">
        <v>8.2504866826021335</v>
      </c>
      <c r="D2692">
        <v>0.24312128429069987</v>
      </c>
    </row>
    <row r="2693" spans="3:4">
      <c r="C2693">
        <v>8.2445415358787759</v>
      </c>
      <c r="D2693">
        <v>0.2438943366957238</v>
      </c>
    </row>
    <row r="2694" spans="3:4">
      <c r="C2694">
        <v>8.2822729558063166</v>
      </c>
      <c r="D2694">
        <v>0.23900747660914753</v>
      </c>
    </row>
    <row r="2695" spans="3:4">
      <c r="C2695">
        <v>8.2216189493517309</v>
      </c>
      <c r="D2695">
        <v>0.24170176489236786</v>
      </c>
    </row>
    <row r="2696" spans="3:4">
      <c r="C2696">
        <v>8.2229006613163715</v>
      </c>
      <c r="D2696">
        <v>0.24047124447288859</v>
      </c>
    </row>
    <row r="2697" spans="3:4">
      <c r="C2697">
        <v>8.2467226540670406</v>
      </c>
      <c r="D2697">
        <v>0.23035471783829256</v>
      </c>
    </row>
    <row r="2698" spans="3:4">
      <c r="C2698">
        <v>8.25775196288971</v>
      </c>
      <c r="D2698">
        <v>0.23351178156748889</v>
      </c>
    </row>
    <row r="2699" spans="3:4">
      <c r="C2699">
        <v>8.2449847340465183</v>
      </c>
      <c r="D2699">
        <v>0.23256352860640642</v>
      </c>
    </row>
    <row r="2700" spans="3:4">
      <c r="C2700">
        <v>8.2708944774201143</v>
      </c>
      <c r="D2700">
        <v>0.23428343780053473</v>
      </c>
    </row>
    <row r="2701" spans="3:4">
      <c r="C2701">
        <v>8.2825307245901989</v>
      </c>
      <c r="D2701">
        <v>0.23929857998382642</v>
      </c>
    </row>
    <row r="2702" spans="3:4">
      <c r="C2702">
        <v>8.3077481920808545</v>
      </c>
      <c r="D2702">
        <v>0.23638133278208287</v>
      </c>
    </row>
    <row r="2703" spans="3:4">
      <c r="C2703">
        <v>8.3243662731793169</v>
      </c>
      <c r="D2703">
        <v>0.23126927576835246</v>
      </c>
    </row>
    <row r="2704" spans="3:4">
      <c r="C2704">
        <v>8.3505355696372998</v>
      </c>
      <c r="D2704">
        <v>0.23089785732481508</v>
      </c>
    </row>
    <row r="2705" spans="3:4">
      <c r="C2705">
        <v>8.3652326091088938</v>
      </c>
      <c r="D2705">
        <v>0.24384118420962911</v>
      </c>
    </row>
    <row r="2706" spans="3:4">
      <c r="C2706">
        <v>8.3735908133203623</v>
      </c>
      <c r="D2706">
        <v>0.24798116223059205</v>
      </c>
    </row>
    <row r="2707" spans="3:4">
      <c r="C2707">
        <v>6.9748165842644996</v>
      </c>
      <c r="D2707">
        <v>0.37974521635394026</v>
      </c>
    </row>
    <row r="2708" spans="3:4">
      <c r="C2708">
        <v>6.7778412929223419</v>
      </c>
      <c r="D2708">
        <v>0.36028568679049355</v>
      </c>
    </row>
    <row r="2709" spans="3:4">
      <c r="C2709">
        <v>6.7807566684277862</v>
      </c>
      <c r="D2709">
        <v>0.36206462774829701</v>
      </c>
    </row>
    <row r="2710" spans="3:4">
      <c r="C2710">
        <v>6.8188959547794763</v>
      </c>
      <c r="D2710">
        <v>0.36474239761643146</v>
      </c>
    </row>
    <row r="2711" spans="3:4">
      <c r="C2711">
        <v>6.8424092255175202</v>
      </c>
      <c r="D2711">
        <v>0.36600917970201835</v>
      </c>
    </row>
    <row r="2712" spans="3:4">
      <c r="C2712">
        <v>6.9101140147258802</v>
      </c>
      <c r="D2712">
        <v>0.36018655377823522</v>
      </c>
    </row>
    <row r="2713" spans="3:4">
      <c r="C2713">
        <v>6.9959808267640389</v>
      </c>
      <c r="D2713">
        <v>0.35954859786515708</v>
      </c>
    </row>
    <row r="2714" spans="3:4">
      <c r="C2714">
        <v>7.0722825893721444</v>
      </c>
      <c r="D2714">
        <v>0.36275458094119456</v>
      </c>
    </row>
    <row r="2715" spans="3:4">
      <c r="C2715">
        <v>7.1585693443908003</v>
      </c>
      <c r="D2715">
        <v>0.36041635854559373</v>
      </c>
    </row>
    <row r="2716" spans="3:4">
      <c r="C2716">
        <v>7.2477898868428126</v>
      </c>
      <c r="D2716">
        <v>0.35523851146434843</v>
      </c>
    </row>
    <row r="2717" spans="3:4">
      <c r="C2717">
        <v>7.2999756479802542</v>
      </c>
      <c r="D2717">
        <v>0.3607371681248403</v>
      </c>
    </row>
    <row r="2718" spans="3:4">
      <c r="C2718">
        <v>7.3537261901796693</v>
      </c>
      <c r="D2718">
        <v>0.36528949834903651</v>
      </c>
    </row>
    <row r="2719" spans="3:4">
      <c r="C2719">
        <v>7.4138111182800515</v>
      </c>
      <c r="D2719">
        <v>0.37027989405164535</v>
      </c>
    </row>
    <row r="2720" spans="3:4">
      <c r="C2720">
        <v>7.473816218058813</v>
      </c>
      <c r="D2720">
        <v>0.37540512634287104</v>
      </c>
    </row>
    <row r="2721" spans="3:4">
      <c r="C2721">
        <v>7.4904044363792144</v>
      </c>
      <c r="D2721">
        <v>0.38447803552496512</v>
      </c>
    </row>
    <row r="2722" spans="3:4">
      <c r="C2722">
        <v>7.5440932118582564</v>
      </c>
      <c r="D2722">
        <v>0.38890976816616224</v>
      </c>
    </row>
    <row r="2723" spans="3:4">
      <c r="C2723">
        <v>6.6826739299808127</v>
      </c>
      <c r="D2723">
        <v>0.51327228659184909</v>
      </c>
    </row>
    <row r="2724" spans="3:4">
      <c r="C2724">
        <v>6.69910447798968</v>
      </c>
      <c r="D2724">
        <v>0.51216938267484236</v>
      </c>
    </row>
    <row r="2725" spans="3:4">
      <c r="C2725">
        <v>6.7074555562221319</v>
      </c>
      <c r="D2725">
        <v>0.51470917258325</v>
      </c>
    </row>
    <row r="2726" spans="3:4">
      <c r="C2726">
        <v>6.7186376518855297</v>
      </c>
      <c r="D2726">
        <v>0.51659027584975759</v>
      </c>
    </row>
    <row r="2727" spans="3:4">
      <c r="C2727">
        <v>6.7408864976733724</v>
      </c>
      <c r="D2727">
        <v>0.51541087647770001</v>
      </c>
    </row>
    <row r="2728" spans="3:4">
      <c r="C2728">
        <v>6.763645465762151</v>
      </c>
      <c r="D2728">
        <v>0.51393055127606446</v>
      </c>
    </row>
    <row r="2729" spans="3:4">
      <c r="C2729">
        <v>6.7960161254557532</v>
      </c>
      <c r="D2729">
        <v>0.50772361483974227</v>
      </c>
    </row>
    <row r="2730" spans="3:4">
      <c r="C2730">
        <v>6.8389586691220039</v>
      </c>
      <c r="D2730">
        <v>0.50057170149872154</v>
      </c>
    </row>
    <row r="2731" spans="3:4">
      <c r="C2731">
        <v>6.8783964565710214</v>
      </c>
      <c r="D2731">
        <v>0.50741411045927232</v>
      </c>
    </row>
    <row r="2732" spans="3:4">
      <c r="C2732">
        <v>6.9267314939193581</v>
      </c>
      <c r="D2732">
        <v>0.5056209402843328</v>
      </c>
    </row>
    <row r="2733" spans="3:4">
      <c r="C2733">
        <v>6.9703310900844002</v>
      </c>
      <c r="D2733">
        <v>0.50459001958094962</v>
      </c>
    </row>
    <row r="2734" spans="3:4">
      <c r="C2734">
        <v>7.007553835237494</v>
      </c>
      <c r="D2734">
        <v>0.50962178789694146</v>
      </c>
    </row>
    <row r="2735" spans="3:4">
      <c r="C2735">
        <v>7.0481840353184966</v>
      </c>
      <c r="D2735">
        <v>0.51072985469527554</v>
      </c>
    </row>
    <row r="2736" spans="3:4">
      <c r="C2736">
        <v>7.0911358341795383</v>
      </c>
      <c r="D2736">
        <v>0.51517909647734206</v>
      </c>
    </row>
    <row r="2737" spans="3:4">
      <c r="C2737">
        <v>7.1205435855291874</v>
      </c>
      <c r="D2737">
        <v>0.51592524002482387</v>
      </c>
    </row>
    <row r="2738" spans="3:4">
      <c r="C2738">
        <v>7.1539274886746425</v>
      </c>
      <c r="D2738">
        <v>0.51854130928302589</v>
      </c>
    </row>
    <row r="2739" spans="3:4">
      <c r="C2739">
        <v>8.6384376837798627</v>
      </c>
      <c r="D2739">
        <v>0.26265957585897809</v>
      </c>
    </row>
    <row r="2740" spans="3:4">
      <c r="C2740">
        <v>8.6878153864122591</v>
      </c>
      <c r="D2740">
        <v>0.26088955950392029</v>
      </c>
    </row>
    <row r="2741" spans="3:4">
      <c r="C2741">
        <v>8.6673986828128005</v>
      </c>
      <c r="D2741">
        <v>0.258733191131712</v>
      </c>
    </row>
    <row r="2742" spans="3:4">
      <c r="C2742">
        <v>8.5502027133791092</v>
      </c>
      <c r="D2742">
        <v>0.25696707654777023</v>
      </c>
    </row>
    <row r="2743" spans="3:4">
      <c r="C2743">
        <v>8.5868240403340614</v>
      </c>
      <c r="D2743">
        <v>0.2547950485159185</v>
      </c>
    </row>
    <row r="2744" spans="3:4">
      <c r="C2744">
        <v>8.6248099416368884</v>
      </c>
      <c r="D2744">
        <v>0.25166476395542475</v>
      </c>
    </row>
    <row r="2745" spans="3:4">
      <c r="C2745">
        <v>8.6359677379113968</v>
      </c>
      <c r="D2745">
        <v>0.25133916284209618</v>
      </c>
    </row>
    <row r="2746" spans="3:4">
      <c r="C2746">
        <v>8.6760488548543542</v>
      </c>
      <c r="D2746">
        <v>0.25036033847423605</v>
      </c>
    </row>
    <row r="2747" spans="3:4">
      <c r="C2747">
        <v>8.7327199991547069</v>
      </c>
      <c r="D2747">
        <v>0.25674125195766523</v>
      </c>
    </row>
    <row r="2748" spans="3:4">
      <c r="C2748">
        <v>8.7825843785425324</v>
      </c>
      <c r="D2748">
        <v>0.25839883664255814</v>
      </c>
    </row>
    <row r="2749" spans="3:4">
      <c r="C2749">
        <v>8.817436476037356</v>
      </c>
      <c r="D2749">
        <v>0.25987560385476527</v>
      </c>
    </row>
    <row r="2750" spans="3:4">
      <c r="C2750">
        <v>8.8591462932397569</v>
      </c>
      <c r="D2750">
        <v>0.26007933293776625</v>
      </c>
    </row>
    <row r="2751" spans="3:4">
      <c r="C2751">
        <v>8.9001916985195848</v>
      </c>
      <c r="D2751">
        <v>0.25974129116266692</v>
      </c>
    </row>
    <row r="2752" spans="3:4">
      <c r="C2752">
        <v>8.9184631584958716</v>
      </c>
      <c r="D2752">
        <v>0.26084136252981865</v>
      </c>
    </row>
    <row r="2753" spans="3:4">
      <c r="C2753">
        <v>8.8901406517594381</v>
      </c>
      <c r="D2753">
        <v>0.26454690840445677</v>
      </c>
    </row>
    <row r="2754" spans="3:4">
      <c r="C2754">
        <v>8.9140664509858105</v>
      </c>
      <c r="D2754">
        <v>0.26856160579840416</v>
      </c>
    </row>
    <row r="2755" spans="3:4">
      <c r="C2755">
        <v>5.868837096653726</v>
      </c>
      <c r="D2755">
        <v>0.48823238137804942</v>
      </c>
    </row>
    <row r="2756" spans="3:4">
      <c r="C2756">
        <v>5.899296304138435</v>
      </c>
      <c r="D2756">
        <v>0.4891831910238828</v>
      </c>
    </row>
    <row r="2757" spans="3:4">
      <c r="C2757">
        <v>5.9297555116231431</v>
      </c>
      <c r="D2757">
        <v>0.50830727897388284</v>
      </c>
    </row>
    <row r="2758" spans="3:4">
      <c r="C2758">
        <v>5.9602147191078521</v>
      </c>
      <c r="D2758">
        <v>0.5351611411363828</v>
      </c>
    </row>
    <row r="2759" spans="3:4">
      <c r="C2759">
        <v>5.9906739265925602</v>
      </c>
      <c r="D2759">
        <v>0.51434356762804945</v>
      </c>
    </row>
    <row r="2760" spans="3:4">
      <c r="C2760">
        <v>6.0211331340772691</v>
      </c>
      <c r="D2760">
        <v>0.51950670540304944</v>
      </c>
    </row>
    <row r="2761" spans="3:4">
      <c r="C2761">
        <v>6.0515923415619781</v>
      </c>
      <c r="D2761">
        <v>0.5163901995509661</v>
      </c>
    </row>
    <row r="2762" spans="3:4">
      <c r="C2762">
        <v>6.0820515490466862</v>
      </c>
      <c r="D2762">
        <v>0.50862555756138284</v>
      </c>
    </row>
    <row r="2763" spans="3:4">
      <c r="C2763">
        <v>6.1125107565313952</v>
      </c>
      <c r="D2763">
        <v>0.50557705098846617</v>
      </c>
    </row>
    <row r="2764" spans="3:4">
      <c r="C2764">
        <v>6.1429699640161033</v>
      </c>
      <c r="D2764">
        <v>0.50557316093638272</v>
      </c>
    </row>
    <row r="2765" spans="3:4">
      <c r="C2765">
        <v>6.1734291715008123</v>
      </c>
      <c r="D2765">
        <v>0.50269255599679952</v>
      </c>
    </row>
    <row r="2766" spans="3:4">
      <c r="C2766">
        <v>6.2038883789855204</v>
      </c>
      <c r="D2766">
        <v>0.49983787455860496</v>
      </c>
    </row>
    <row r="2767" spans="3:4">
      <c r="C2767">
        <v>6.2343475864702294</v>
      </c>
      <c r="D2767">
        <v>0.49432554530791056</v>
      </c>
    </row>
    <row r="2768" spans="3:4">
      <c r="C2768">
        <v>6.2648067939549374</v>
      </c>
      <c r="D2768">
        <v>0.48872824423856942</v>
      </c>
    </row>
    <row r="2769" spans="3:4">
      <c r="C2769">
        <v>6.2952660014396464</v>
      </c>
      <c r="D2769">
        <v>0.48021013300086429</v>
      </c>
    </row>
    <row r="2770" spans="3:4">
      <c r="C2770">
        <v>6.3251677466095142</v>
      </c>
      <c r="D2770">
        <v>0.48125689226892571</v>
      </c>
    </row>
    <row r="2771" spans="3:4">
      <c r="C2771">
        <v>6.6313629137700714</v>
      </c>
      <c r="D2771">
        <v>0.5180759863062091</v>
      </c>
    </row>
    <row r="2772" spans="3:4">
      <c r="C2772">
        <v>6.6843031264300805</v>
      </c>
      <c r="D2772">
        <v>0.51751753014897306</v>
      </c>
    </row>
    <row r="2773" spans="3:4">
      <c r="C2773">
        <v>6.7839903818013187</v>
      </c>
      <c r="D2773">
        <v>0.52252800622663309</v>
      </c>
    </row>
    <row r="2774" spans="3:4">
      <c r="C2774">
        <v>6.7249635125187703</v>
      </c>
      <c r="D2774">
        <v>0.52902959385615178</v>
      </c>
    </row>
    <row r="2775" spans="3:4">
      <c r="C2775">
        <v>6.7148444554188869</v>
      </c>
      <c r="D2775">
        <v>0.52521653276293156</v>
      </c>
    </row>
    <row r="2776" spans="3:4">
      <c r="C2776">
        <v>6.6748592193336371</v>
      </c>
      <c r="D2776">
        <v>0.52061549523824657</v>
      </c>
    </row>
    <row r="2777" spans="3:4">
      <c r="C2777">
        <v>6.6436942298548791</v>
      </c>
      <c r="D2777">
        <v>0.52353767088308401</v>
      </c>
    </row>
    <row r="2778" spans="3:4">
      <c r="C2778">
        <v>6.6569628809936789</v>
      </c>
      <c r="D2778">
        <v>0.52436418780159599</v>
      </c>
    </row>
    <row r="2779" spans="3:4">
      <c r="C2779">
        <v>6.6578395561989323</v>
      </c>
      <c r="D2779">
        <v>0.5193898634272861</v>
      </c>
    </row>
    <row r="2780" spans="3:4">
      <c r="C2780">
        <v>6.6622383422749678</v>
      </c>
      <c r="D2780">
        <v>0.52514172233299561</v>
      </c>
    </row>
    <row r="2781" spans="3:4">
      <c r="C2781">
        <v>6.6490226525314835</v>
      </c>
      <c r="D2781">
        <v>0.52349545485212501</v>
      </c>
    </row>
    <row r="2782" spans="3:4">
      <c r="C2782">
        <v>6.6620976551532216</v>
      </c>
      <c r="D2782">
        <v>0.51841544540616558</v>
      </c>
    </row>
    <row r="2783" spans="3:4">
      <c r="C2783">
        <v>6.6559135144103152</v>
      </c>
      <c r="D2783">
        <v>0.50839343029661721</v>
      </c>
    </row>
    <row r="2784" spans="3:4">
      <c r="C2784">
        <v>6.6489682840753881</v>
      </c>
      <c r="D2784">
        <v>0.50116482179162736</v>
      </c>
    </row>
    <row r="2785" spans="3:4">
      <c r="C2785">
        <v>6.6491884154875729</v>
      </c>
      <c r="D2785">
        <v>0.50480133314647779</v>
      </c>
    </row>
    <row r="2786" spans="3:4">
      <c r="C2786">
        <v>6.6447949531368238</v>
      </c>
      <c r="D2786">
        <v>0.50765045022016397</v>
      </c>
    </row>
    <row r="2787" spans="3:4">
      <c r="C2787">
        <v>8.1730018947721472</v>
      </c>
      <c r="D2787">
        <v>0.38476355248821287</v>
      </c>
    </row>
    <row r="2788" spans="3:4">
      <c r="C2788">
        <v>8.1688269111599787</v>
      </c>
      <c r="D2788">
        <v>0.38457007927701375</v>
      </c>
    </row>
    <row r="2789" spans="3:4">
      <c r="C2789">
        <v>8.1596130249731189</v>
      </c>
      <c r="D2789">
        <v>0.38664460569447984</v>
      </c>
    </row>
    <row r="2790" spans="3:4">
      <c r="C2790">
        <v>8.1885246034213264</v>
      </c>
      <c r="D2790">
        <v>0.39336145258333471</v>
      </c>
    </row>
    <row r="2791" spans="3:4">
      <c r="C2791">
        <v>8.2272344512808147</v>
      </c>
      <c r="D2791">
        <v>0.39386970042872771</v>
      </c>
    </row>
    <row r="2792" spans="3:4">
      <c r="C2792">
        <v>8.2547044111789329</v>
      </c>
      <c r="D2792">
        <v>0.39444297376605836</v>
      </c>
    </row>
    <row r="2793" spans="3:4">
      <c r="C2793">
        <v>8.2843571197757768</v>
      </c>
      <c r="D2793">
        <v>0.39791258304143101</v>
      </c>
    </row>
    <row r="2794" spans="3:4">
      <c r="C2794">
        <v>8.3135911424213447</v>
      </c>
      <c r="D2794">
        <v>0.39758793041634766</v>
      </c>
    </row>
    <row r="2795" spans="3:4">
      <c r="C2795">
        <v>8.331561745905347</v>
      </c>
      <c r="D2795">
        <v>0.37848706422738454</v>
      </c>
    </row>
    <row r="2796" spans="3:4">
      <c r="C2796">
        <v>8.3344747640741712</v>
      </c>
      <c r="D2796">
        <v>0.39207442915691709</v>
      </c>
    </row>
    <row r="2797" spans="3:4">
      <c r="C2797">
        <v>8.318225794916442</v>
      </c>
      <c r="D2797">
        <v>0.3967894596657679</v>
      </c>
    </row>
    <row r="2798" spans="3:4">
      <c r="C2798">
        <v>8.3176625988316459</v>
      </c>
      <c r="D2798">
        <v>0.3970294633978233</v>
      </c>
    </row>
    <row r="2799" spans="3:4">
      <c r="C2799">
        <v>8.3003950926698806</v>
      </c>
      <c r="D2799">
        <v>0.39330102295014502</v>
      </c>
    </row>
    <row r="2800" spans="3:4">
      <c r="C2800">
        <v>8.3156382919892309</v>
      </c>
      <c r="D2800">
        <v>0.38443016510710321</v>
      </c>
    </row>
    <row r="2801" spans="3:4">
      <c r="C2801">
        <v>8.3077125070980475</v>
      </c>
      <c r="D2801">
        <v>0.38700041547470482</v>
      </c>
    </row>
    <row r="2802" spans="3:4">
      <c r="C2802">
        <v>8.3199619810676229</v>
      </c>
      <c r="D2802">
        <v>0.39038645065204397</v>
      </c>
    </row>
    <row r="2803" spans="3:4">
      <c r="C2803">
        <v>9.3185980798443797</v>
      </c>
      <c r="D2803">
        <v>0.29073748484684914</v>
      </c>
    </row>
    <row r="2804" spans="3:4">
      <c r="C2804">
        <v>9.3514862937701722</v>
      </c>
      <c r="D2804">
        <v>0.29026576927203213</v>
      </c>
    </row>
    <row r="2805" spans="3:4">
      <c r="C2805">
        <v>9.3730136510714015</v>
      </c>
      <c r="D2805">
        <v>0.28985097854881053</v>
      </c>
    </row>
    <row r="2806" spans="3:4">
      <c r="C2806">
        <v>9.4432280795996011</v>
      </c>
      <c r="D2806">
        <v>0.29196481478400022</v>
      </c>
    </row>
    <row r="2807" spans="3:4">
      <c r="C2807">
        <v>9.4819458594619483</v>
      </c>
      <c r="D2807">
        <v>0.29066415530569401</v>
      </c>
    </row>
    <row r="2808" spans="3:4">
      <c r="C2808">
        <v>9.5374808926465917</v>
      </c>
      <c r="D2808">
        <v>0.29069555672429837</v>
      </c>
    </row>
    <row r="2809" spans="3:4">
      <c r="C2809">
        <v>9.5738356849897084</v>
      </c>
      <c r="D2809">
        <v>0.29052941320566139</v>
      </c>
    </row>
    <row r="2810" spans="3:4">
      <c r="C2810">
        <v>9.64737137420701</v>
      </c>
      <c r="D2810">
        <v>0.29165285708621974</v>
      </c>
    </row>
    <row r="2811" spans="3:4">
      <c r="C2811">
        <v>9.7787597333712259</v>
      </c>
      <c r="D2811">
        <v>0.28841222534208305</v>
      </c>
    </row>
    <row r="2812" spans="3:4">
      <c r="C2812">
        <v>9.8513476497136399</v>
      </c>
      <c r="D2812">
        <v>0.28966570513346329</v>
      </c>
    </row>
    <row r="2813" spans="3:4">
      <c r="C2813">
        <v>9.9041822978184548</v>
      </c>
      <c r="D2813">
        <v>0.31268482920649748</v>
      </c>
    </row>
    <row r="2814" spans="3:4">
      <c r="C2814">
        <v>10.027129115335606</v>
      </c>
      <c r="D2814">
        <v>0.30290182232230994</v>
      </c>
    </row>
    <row r="2815" spans="3:4">
      <c r="C2815">
        <v>10.068294653745863</v>
      </c>
      <c r="D2815">
        <v>0.31814198479015837</v>
      </c>
    </row>
    <row r="2816" spans="3:4">
      <c r="C2816">
        <v>10.087147757534524</v>
      </c>
      <c r="D2816">
        <v>0.30217076948025595</v>
      </c>
    </row>
    <row r="2817" spans="3:4">
      <c r="C2817">
        <v>10.052798535776837</v>
      </c>
      <c r="D2817">
        <v>0.30521767901374364</v>
      </c>
    </row>
    <row r="2818" spans="3:4">
      <c r="C2818">
        <v>10.112743900992584</v>
      </c>
      <c r="D2818">
        <v>0.30878021939690109</v>
      </c>
    </row>
    <row r="2819" spans="3:4">
      <c r="C2819">
        <v>8.3944047323264304</v>
      </c>
      <c r="D2819">
        <v>0.29005051448120839</v>
      </c>
    </row>
    <row r="2820" spans="3:4">
      <c r="C2820">
        <v>8.4488209605004165</v>
      </c>
      <c r="D2820">
        <v>0.26911557667479585</v>
      </c>
    </row>
    <row r="2821" spans="3:4">
      <c r="C2821">
        <v>8.4880670990908094</v>
      </c>
      <c r="D2821">
        <v>0.2773310527972303</v>
      </c>
    </row>
    <row r="2822" spans="3:4">
      <c r="C2822">
        <v>8.5220396766169522</v>
      </c>
      <c r="D2822">
        <v>0.28280263793278509</v>
      </c>
    </row>
    <row r="2823" spans="3:4">
      <c r="C2823">
        <v>8.5677675443300778</v>
      </c>
      <c r="D2823">
        <v>0.28060405342925759</v>
      </c>
    </row>
    <row r="2824" spans="3:4">
      <c r="C2824">
        <v>8.6023363917551201</v>
      </c>
      <c r="D2824">
        <v>0.28361626313987925</v>
      </c>
    </row>
    <row r="2825" spans="3:4">
      <c r="C2825">
        <v>8.6389615882520658</v>
      </c>
      <c r="D2825">
        <v>0.28643465066081286</v>
      </c>
    </row>
    <row r="2826" spans="3:4">
      <c r="C2826">
        <v>8.6442309315479076</v>
      </c>
      <c r="D2826">
        <v>0.29028449253497163</v>
      </c>
    </row>
    <row r="2827" spans="3:4">
      <c r="C2827">
        <v>8.6924424476850053</v>
      </c>
      <c r="D2827">
        <v>0.27913626731721525</v>
      </c>
    </row>
    <row r="2828" spans="3:4">
      <c r="C2828">
        <v>8.7417088493436683</v>
      </c>
      <c r="D2828">
        <v>0.27207617360582903</v>
      </c>
    </row>
    <row r="2829" spans="3:4">
      <c r="C2829">
        <v>8.7710310798564421</v>
      </c>
      <c r="D2829">
        <v>0.27087313184696549</v>
      </c>
    </row>
    <row r="2830" spans="3:4">
      <c r="C2830">
        <v>8.8162606927593536</v>
      </c>
      <c r="D2830">
        <v>0.2715922723232233</v>
      </c>
    </row>
    <row r="2831" spans="3:4">
      <c r="C2831">
        <v>8.8681005620816489</v>
      </c>
      <c r="D2831">
        <v>0.27497574168453698</v>
      </c>
    </row>
    <row r="2832" spans="3:4">
      <c r="C2832">
        <v>8.903478858531825</v>
      </c>
      <c r="D2832">
        <v>0.27400638590721055</v>
      </c>
    </row>
    <row r="2833" spans="3:4">
      <c r="C2833">
        <v>8.9242508627999637</v>
      </c>
      <c r="D2833">
        <v>0.28302105714749015</v>
      </c>
    </row>
    <row r="2834" spans="3:4">
      <c r="C2834">
        <v>8.9607659666337867</v>
      </c>
      <c r="D2834">
        <v>0.28766756925721393</v>
      </c>
    </row>
    <row r="2835" spans="3:4">
      <c r="C2835">
        <v>9.0333782000962675</v>
      </c>
      <c r="D2835">
        <v>0.26174248337790323</v>
      </c>
    </row>
    <row r="2836" spans="3:4">
      <c r="C2836">
        <v>9.0874277153756893</v>
      </c>
      <c r="D2836">
        <v>0.25707024605875151</v>
      </c>
    </row>
    <row r="2837" spans="3:4">
      <c r="C2837">
        <v>9.1434804354047223</v>
      </c>
      <c r="D2837">
        <v>0.25304947652574133</v>
      </c>
    </row>
    <row r="2838" spans="3:4">
      <c r="C2838">
        <v>9.1496424612344125</v>
      </c>
      <c r="D2838">
        <v>0.24617938311533941</v>
      </c>
    </row>
    <row r="2839" spans="3:4">
      <c r="C2839">
        <v>9.0992964023786538</v>
      </c>
      <c r="D2839">
        <v>0.24139314187036995</v>
      </c>
    </row>
    <row r="2840" spans="3:4">
      <c r="C2840">
        <v>9.149410167665744</v>
      </c>
      <c r="D2840">
        <v>0.23897089780154657</v>
      </c>
    </row>
    <row r="2841" spans="3:4">
      <c r="C2841">
        <v>9.0760424682321865</v>
      </c>
      <c r="D2841">
        <v>0.23544019989187268</v>
      </c>
    </row>
    <row r="2842" spans="3:4">
      <c r="C2842">
        <v>9.1218096565307132</v>
      </c>
      <c r="D2842">
        <v>0.23586838640892704</v>
      </c>
    </row>
    <row r="2843" spans="3:4">
      <c r="C2843">
        <v>9.1595986563363052</v>
      </c>
      <c r="D2843">
        <v>0.2326425341396092</v>
      </c>
    </row>
    <row r="2844" spans="3:4">
      <c r="C2844">
        <v>9.2359064424608999</v>
      </c>
      <c r="D2844">
        <v>0.22898832893532359</v>
      </c>
    </row>
    <row r="2845" spans="3:4">
      <c r="C2845">
        <v>9.3035841873015954</v>
      </c>
      <c r="D2845">
        <v>0.22513126546518614</v>
      </c>
    </row>
    <row r="2846" spans="3:4">
      <c r="C2846">
        <v>9.3574181641683438</v>
      </c>
      <c r="D2846">
        <v>0.22347539430273167</v>
      </c>
    </row>
    <row r="2847" spans="3:4">
      <c r="C2847">
        <v>9.3904229252480125</v>
      </c>
      <c r="D2847">
        <v>0.22824861169013763</v>
      </c>
    </row>
    <row r="2848" spans="3:4">
      <c r="C2848">
        <v>9.3845945521871865</v>
      </c>
      <c r="D2848">
        <v>0.22870917405473398</v>
      </c>
    </row>
    <row r="2849" spans="3:4">
      <c r="C2849">
        <v>9.3244577621954789</v>
      </c>
      <c r="D2849">
        <v>0.24758962652863914</v>
      </c>
    </row>
    <row r="2850" spans="3:4">
      <c r="C2850">
        <v>9.3486888318971513</v>
      </c>
      <c r="D2850">
        <v>0.25105891110314232</v>
      </c>
    </row>
    <row r="2851" spans="3:4">
      <c r="C2851">
        <v>7.6241869701513147</v>
      </c>
      <c r="D2851">
        <v>0.26545789356357308</v>
      </c>
    </row>
    <row r="2852" spans="3:4">
      <c r="C2852">
        <v>7.5365732773097793</v>
      </c>
      <c r="D2852">
        <v>0.27361991869957764</v>
      </c>
    </row>
    <row r="2853" spans="3:4">
      <c r="C2853">
        <v>7.401553982198851</v>
      </c>
      <c r="D2853">
        <v>0.2641199689730212</v>
      </c>
    </row>
    <row r="2854" spans="3:4">
      <c r="C2854">
        <v>7.4533083331697636</v>
      </c>
      <c r="D2854">
        <v>0.25842117175001161</v>
      </c>
    </row>
    <row r="2855" spans="3:4">
      <c r="C2855">
        <v>7.5930102625196225</v>
      </c>
      <c r="D2855">
        <v>0.25553723285397351</v>
      </c>
    </row>
    <row r="2856" spans="3:4">
      <c r="C2856">
        <v>7.7502693509407417</v>
      </c>
      <c r="D2856">
        <v>0.25407203687266838</v>
      </c>
    </row>
    <row r="2857" spans="3:4">
      <c r="C2857">
        <v>7.9219710137190731</v>
      </c>
      <c r="D2857">
        <v>0.25335893232770906</v>
      </c>
    </row>
    <row r="2858" spans="3:4">
      <c r="C2858">
        <v>8.0539311643928109</v>
      </c>
      <c r="D2858">
        <v>0.25437702089630393</v>
      </c>
    </row>
    <row r="2859" spans="3:4">
      <c r="C2859">
        <v>8.1967690423355926</v>
      </c>
      <c r="D2859">
        <v>0.25634225879473616</v>
      </c>
    </row>
    <row r="2860" spans="3:4">
      <c r="C2860">
        <v>8.3406392304568602</v>
      </c>
      <c r="D2860">
        <v>0.25873308153531277</v>
      </c>
    </row>
    <row r="2861" spans="3:4">
      <c r="C2861">
        <v>8.448509051948708</v>
      </c>
      <c r="D2861">
        <v>0.25924246721672262</v>
      </c>
    </row>
    <row r="2862" spans="3:4">
      <c r="C2862">
        <v>8.5426269471087011</v>
      </c>
      <c r="D2862">
        <v>0.26034955269454579</v>
      </c>
    </row>
    <row r="2863" spans="3:4">
      <c r="C2863">
        <v>8.6406756896625225</v>
      </c>
      <c r="D2863">
        <v>0.26331191359892397</v>
      </c>
    </row>
    <row r="2864" spans="3:4">
      <c r="C2864">
        <v>8.7273021965724489</v>
      </c>
      <c r="D2864">
        <v>0.26375200613532485</v>
      </c>
    </row>
    <row r="2865" spans="3:4">
      <c r="C2865">
        <v>8.7912108031252973</v>
      </c>
      <c r="D2865">
        <v>0.26649610330963863</v>
      </c>
    </row>
    <row r="2866" spans="3:4">
      <c r="C2866">
        <v>8.8900967347535254</v>
      </c>
      <c r="D2866">
        <v>0.2695096626240045</v>
      </c>
    </row>
    <row r="2867" spans="3:4">
      <c r="C2867">
        <v>7.1645444558349123</v>
      </c>
      <c r="D2867">
        <v>0.44134285978201215</v>
      </c>
    </row>
    <row r="2868" spans="3:4">
      <c r="C2868">
        <v>7.1950036633196213</v>
      </c>
      <c r="D2868">
        <v>0.44897820857326215</v>
      </c>
    </row>
    <row r="2869" spans="3:4">
      <c r="C2869">
        <v>7.2254628708043303</v>
      </c>
      <c r="D2869">
        <v>0.43806154190659546</v>
      </c>
    </row>
    <row r="2870" spans="3:4">
      <c r="C2870">
        <v>7.2559220782890383</v>
      </c>
      <c r="D2870">
        <v>0.43952232622034554</v>
      </c>
    </row>
    <row r="2871" spans="3:4">
      <c r="C2871">
        <v>7.2863812857737473</v>
      </c>
      <c r="D2871">
        <v>0.43859662962576218</v>
      </c>
    </row>
    <row r="2872" spans="3:4">
      <c r="C2872">
        <v>7.3168404932584554</v>
      </c>
      <c r="D2872">
        <v>0.45485034597742885</v>
      </c>
    </row>
    <row r="2873" spans="3:4">
      <c r="C2873">
        <v>7.3472997007431644</v>
      </c>
      <c r="D2873">
        <v>0.47416313765242885</v>
      </c>
    </row>
    <row r="2874" spans="3:4">
      <c r="C2874">
        <v>7.3777589082278725</v>
      </c>
      <c r="D2874">
        <v>0.47586326088992886</v>
      </c>
    </row>
    <row r="2875" spans="3:4">
      <c r="C2875">
        <v>7.4073177104694174</v>
      </c>
      <c r="D2875">
        <v>0.4529689992440955</v>
      </c>
    </row>
    <row r="2876" spans="3:4">
      <c r="C2876">
        <v>7.4368765127109615</v>
      </c>
      <c r="D2876">
        <v>0.44120167625242884</v>
      </c>
    </row>
    <row r="2877" spans="3:4">
      <c r="C2877">
        <v>7.4664353149525056</v>
      </c>
      <c r="D2877">
        <v>0.44780225183159555</v>
      </c>
    </row>
    <row r="2878" spans="3:4">
      <c r="C2878">
        <v>7.4959941171940505</v>
      </c>
      <c r="D2878">
        <v>0.43936517481215104</v>
      </c>
    </row>
    <row r="2879" spans="3:4">
      <c r="C2879">
        <v>7.5255529194355946</v>
      </c>
      <c r="D2879">
        <v>0.43429800675937336</v>
      </c>
    </row>
    <row r="2880" spans="3:4">
      <c r="C2880">
        <v>7.5551117216771386</v>
      </c>
      <c r="D2880">
        <v>0.43200669253826218</v>
      </c>
    </row>
    <row r="2881" spans="3:4">
      <c r="C2881">
        <v>7.5846705239186836</v>
      </c>
      <c r="D2881">
        <v>0.43901369182704825</v>
      </c>
    </row>
    <row r="2882" spans="3:4">
      <c r="C2882">
        <v>7.6141154748896813</v>
      </c>
      <c r="D2882">
        <v>0.44079722995339138</v>
      </c>
    </row>
    <row r="2883" spans="3:4">
      <c r="C2883">
        <v>6.4427498400457743</v>
      </c>
      <c r="D2883">
        <v>0.521883147169248</v>
      </c>
    </row>
    <row r="2884" spans="3:4">
      <c r="C2884">
        <v>6.4984100320228819</v>
      </c>
      <c r="D2884">
        <v>0.52096504373364505</v>
      </c>
    </row>
    <row r="2885" spans="3:4">
      <c r="C2885">
        <v>6.517581563728772</v>
      </c>
      <c r="D2885">
        <v>0.5256999648927575</v>
      </c>
    </row>
    <row r="2886" spans="3:4">
      <c r="C2886">
        <v>6.5351388034625213</v>
      </c>
      <c r="D2886">
        <v>0.52400102629455292</v>
      </c>
    </row>
    <row r="2887" spans="3:4">
      <c r="C2887">
        <v>6.6404892706298853</v>
      </c>
      <c r="D2887">
        <v>0.51920429577409222</v>
      </c>
    </row>
    <row r="2888" spans="3:4">
      <c r="C2888">
        <v>6.6404152626444226</v>
      </c>
      <c r="D2888">
        <v>0.51802579698300144</v>
      </c>
    </row>
    <row r="2889" spans="3:4">
      <c r="C2889">
        <v>6.6594064769755352</v>
      </c>
      <c r="D2889">
        <v>0.51215873524384148</v>
      </c>
    </row>
    <row r="2890" spans="3:4">
      <c r="C2890">
        <v>6.7111492176134648</v>
      </c>
      <c r="D2890">
        <v>0.50908738499023376</v>
      </c>
    </row>
    <row r="2891" spans="3:4">
      <c r="C2891">
        <v>6.7415577451685325</v>
      </c>
      <c r="D2891">
        <v>0.50462931441567827</v>
      </c>
    </row>
    <row r="2892" spans="3:4">
      <c r="C2892">
        <v>6.7749056419986076</v>
      </c>
      <c r="D2892">
        <v>0.50670474986836234</v>
      </c>
    </row>
    <row r="2893" spans="3:4">
      <c r="C2893">
        <v>6.8037129449487823</v>
      </c>
      <c r="D2893">
        <v>0.50643335100810882</v>
      </c>
    </row>
    <row r="2894" spans="3:4">
      <c r="C2894">
        <v>6.8734823959604112</v>
      </c>
      <c r="D2894">
        <v>0.50103819866375721</v>
      </c>
    </row>
    <row r="2895" spans="3:4">
      <c r="C2895">
        <v>6.9215493441133127</v>
      </c>
      <c r="D2895">
        <v>0.49825125515172358</v>
      </c>
    </row>
    <row r="2896" spans="3:4">
      <c r="C2896">
        <v>6.972323583653683</v>
      </c>
      <c r="D2896">
        <v>0.49476535704019281</v>
      </c>
    </row>
    <row r="2897" spans="3:4">
      <c r="C2897">
        <v>7.0078467354974574</v>
      </c>
      <c r="D2897">
        <v>0.49473223819220619</v>
      </c>
    </row>
    <row r="2898" spans="3:4">
      <c r="C2898">
        <v>7.0464988590777144</v>
      </c>
      <c r="D2898">
        <v>0.49814855480810083</v>
      </c>
    </row>
    <row r="2899" spans="3:4">
      <c r="C2899">
        <v>8.2683864987589022</v>
      </c>
      <c r="D2899">
        <v>0.27042150145714344</v>
      </c>
    </row>
    <row r="2900" spans="3:4">
      <c r="C2900">
        <v>8.1719002130913712</v>
      </c>
      <c r="D2900">
        <v>0.26976654204254791</v>
      </c>
    </row>
    <row r="2901" spans="3:4">
      <c r="C2901">
        <v>8.1505522947382865</v>
      </c>
      <c r="D2901">
        <v>0.26993334993824397</v>
      </c>
    </row>
    <row r="2902" spans="3:4">
      <c r="C2902">
        <v>8.1403068909660856</v>
      </c>
      <c r="D2902">
        <v>0.26865000409394674</v>
      </c>
    </row>
    <row r="2903" spans="3:4">
      <c r="C2903">
        <v>8.1477339687535686</v>
      </c>
      <c r="D2903">
        <v>0.2683658769868939</v>
      </c>
    </row>
    <row r="2904" spans="3:4">
      <c r="C2904">
        <v>8.2151250057931922</v>
      </c>
      <c r="D2904">
        <v>0.27038966673849096</v>
      </c>
    </row>
    <row r="2905" spans="3:4">
      <c r="C2905">
        <v>8.3131908321542518</v>
      </c>
      <c r="D2905">
        <v>0.26739367035073541</v>
      </c>
    </row>
    <row r="2906" spans="3:4">
      <c r="C2906">
        <v>8.3738207118917778</v>
      </c>
      <c r="D2906">
        <v>0.2662321071570119</v>
      </c>
    </row>
    <row r="2907" spans="3:4">
      <c r="C2907">
        <v>8.4717757795158128</v>
      </c>
      <c r="D2907">
        <v>0.27345177090604117</v>
      </c>
    </row>
    <row r="2908" spans="3:4">
      <c r="C2908">
        <v>8.5935832027206125</v>
      </c>
      <c r="D2908">
        <v>0.26685833051456848</v>
      </c>
    </row>
    <row r="2909" spans="3:4">
      <c r="C2909">
        <v>8.6275530409885341</v>
      </c>
      <c r="D2909">
        <v>0.26553560633555356</v>
      </c>
    </row>
    <row r="2910" spans="3:4">
      <c r="C2910">
        <v>8.7047724249842098</v>
      </c>
      <c r="D2910">
        <v>0.26450405540501803</v>
      </c>
    </row>
    <row r="2911" spans="3:4">
      <c r="C2911">
        <v>8.7867751672508376</v>
      </c>
      <c r="D2911">
        <v>0.26438170403669509</v>
      </c>
    </row>
    <row r="2912" spans="3:4">
      <c r="C2912">
        <v>8.8129723285421484</v>
      </c>
      <c r="D2912">
        <v>0.2638398332893756</v>
      </c>
    </row>
    <row r="2913" spans="3:4">
      <c r="C2913">
        <v>8.6546908624870138</v>
      </c>
      <c r="D2913">
        <v>0.27177897189989375</v>
      </c>
    </row>
    <row r="2914" spans="3:4">
      <c r="C2914">
        <v>8.7051226683573635</v>
      </c>
      <c r="D2914">
        <v>0.27552397296969705</v>
      </c>
    </row>
    <row r="2915" spans="3:4">
      <c r="C2915">
        <v>10.740040386640757</v>
      </c>
      <c r="D2915">
        <v>0.28485556461344141</v>
      </c>
    </row>
    <row r="2916" spans="3:4">
      <c r="C2916">
        <v>10.742296837619147</v>
      </c>
      <c r="D2916">
        <v>0.28456379406619764</v>
      </c>
    </row>
    <row r="2917" spans="3:4">
      <c r="C2917">
        <v>10.748230072143201</v>
      </c>
      <c r="D2917">
        <v>0.28430901889400534</v>
      </c>
    </row>
    <row r="2918" spans="3:4">
      <c r="C2918">
        <v>10.731661964976269</v>
      </c>
      <c r="D2918">
        <v>0.28374346562001035</v>
      </c>
    </row>
    <row r="2919" spans="3:4">
      <c r="C2919">
        <v>10.712680584891825</v>
      </c>
      <c r="D2919">
        <v>0.28381015505100043</v>
      </c>
    </row>
    <row r="2920" spans="3:4">
      <c r="C2920">
        <v>10.706406298185044</v>
      </c>
      <c r="D2920">
        <v>0.28366581548575104</v>
      </c>
    </row>
    <row r="2921" spans="3:4">
      <c r="C2921">
        <v>10.670453554309844</v>
      </c>
      <c r="D2921">
        <v>0.28567416682498364</v>
      </c>
    </row>
    <row r="2922" spans="3:4">
      <c r="C2922">
        <v>10.645521155989615</v>
      </c>
      <c r="D2922">
        <v>0.28748484607749542</v>
      </c>
    </row>
    <row r="2923" spans="3:4">
      <c r="C2923">
        <v>10.710451564078353</v>
      </c>
      <c r="D2923">
        <v>0.28748661069586079</v>
      </c>
    </row>
    <row r="2924" spans="3:4">
      <c r="C2924">
        <v>10.759569715576662</v>
      </c>
      <c r="D2924">
        <v>0.28748953385081161</v>
      </c>
    </row>
    <row r="2925" spans="3:4">
      <c r="C2925">
        <v>10.799421217898507</v>
      </c>
      <c r="D2925">
        <v>0.29333490936856726</v>
      </c>
    </row>
    <row r="2926" spans="3:4">
      <c r="C2926">
        <v>10.848349516398493</v>
      </c>
      <c r="D2926">
        <v>0.2889408377897274</v>
      </c>
    </row>
    <row r="2927" spans="3:4">
      <c r="C2927">
        <v>10.876993820962182</v>
      </c>
      <c r="D2927">
        <v>0.28925014675797434</v>
      </c>
    </row>
    <row r="2928" spans="3:4">
      <c r="C2928">
        <v>10.899381042138303</v>
      </c>
      <c r="D2928">
        <v>0.28993251805684445</v>
      </c>
    </row>
    <row r="2929" spans="3:4">
      <c r="C2929">
        <v>10.867328520507691</v>
      </c>
      <c r="D2929">
        <v>0.29368330520821118</v>
      </c>
    </row>
    <row r="2930" spans="3:4">
      <c r="C2930">
        <v>10.879648672647615</v>
      </c>
      <c r="D2930">
        <v>0.29755100902419013</v>
      </c>
    </row>
    <row r="2931" spans="3:4">
      <c r="C2931">
        <v>10.141105388343117</v>
      </c>
      <c r="D2931">
        <v>0.17235577623408446</v>
      </c>
    </row>
    <row r="2932" spans="3:4">
      <c r="C2932">
        <v>10.167004357120421</v>
      </c>
      <c r="D2932">
        <v>0.17106322994267184</v>
      </c>
    </row>
    <row r="2933" spans="3:4">
      <c r="C2933">
        <v>10.196967089422303</v>
      </c>
      <c r="D2933">
        <v>0.17279405763499903</v>
      </c>
    </row>
    <row r="2934" spans="3:4">
      <c r="C2934">
        <v>10.229485400305167</v>
      </c>
      <c r="D2934">
        <v>0.17663201269860007</v>
      </c>
    </row>
    <row r="2935" spans="3:4">
      <c r="C2935">
        <v>10.260287661352633</v>
      </c>
      <c r="D2935">
        <v>0.18042504906301401</v>
      </c>
    </row>
    <row r="2936" spans="3:4">
      <c r="C2936">
        <v>10.295123165914116</v>
      </c>
      <c r="D2936">
        <v>0.18355426428921653</v>
      </c>
    </row>
    <row r="2937" spans="3:4">
      <c r="C2937">
        <v>10.315774718268138</v>
      </c>
      <c r="D2937">
        <v>0.18720110024609327</v>
      </c>
    </row>
    <row r="2938" spans="3:4">
      <c r="C2938">
        <v>10.332829990611243</v>
      </c>
      <c r="D2938">
        <v>0.19005313945500246</v>
      </c>
    </row>
    <row r="2939" spans="3:4">
      <c r="C2939">
        <v>10.356468949720128</v>
      </c>
      <c r="D2939">
        <v>0.19245647947691977</v>
      </c>
    </row>
    <row r="2940" spans="3:4">
      <c r="C2940">
        <v>10.380342335634362</v>
      </c>
      <c r="D2940">
        <v>0.18825735337417582</v>
      </c>
    </row>
    <row r="2941" spans="3:4">
      <c r="C2941">
        <v>10.3960673603074</v>
      </c>
      <c r="D2941">
        <v>0.18646087088418217</v>
      </c>
    </row>
    <row r="2942" spans="3:4">
      <c r="C2942">
        <v>10.417932109768676</v>
      </c>
      <c r="D2942">
        <v>0.185340961120706</v>
      </c>
    </row>
    <row r="2943" spans="3:4">
      <c r="C2943">
        <v>10.437026647631809</v>
      </c>
      <c r="D2943">
        <v>0.18372667846056326</v>
      </c>
    </row>
    <row r="2944" spans="3:4">
      <c r="C2944">
        <v>10.435519068221481</v>
      </c>
      <c r="D2944">
        <v>0.1842582920247797</v>
      </c>
    </row>
    <row r="2945" spans="3:4">
      <c r="C2945">
        <v>10.378066810347676</v>
      </c>
      <c r="D2945">
        <v>0.18524292271275286</v>
      </c>
    </row>
    <row r="2946" spans="3:4">
      <c r="C2946">
        <v>10.398331602185488</v>
      </c>
      <c r="D2946">
        <v>0.18938580339979652</v>
      </c>
    </row>
    <row r="2947" spans="3:4">
      <c r="C2947">
        <v>10.431267310778043</v>
      </c>
      <c r="D2947">
        <v>0.21415493739910643</v>
      </c>
    </row>
    <row r="2948" spans="3:4">
      <c r="C2948">
        <v>10.456784626206613</v>
      </c>
      <c r="D2948">
        <v>0.21254404925214701</v>
      </c>
    </row>
    <row r="2949" spans="3:4">
      <c r="C2949">
        <v>10.488820838465871</v>
      </c>
      <c r="D2949">
        <v>0.21200842425608454</v>
      </c>
    </row>
    <row r="2950" spans="3:4">
      <c r="C2950">
        <v>10.520229991121443</v>
      </c>
      <c r="D2950">
        <v>0.21076176628341689</v>
      </c>
    </row>
    <row r="2951" spans="3:4">
      <c r="C2951">
        <v>10.556294557787611</v>
      </c>
      <c r="D2951">
        <v>0.20958891006422389</v>
      </c>
    </row>
    <row r="2952" spans="3:4">
      <c r="C2952">
        <v>10.586019427255358</v>
      </c>
      <c r="D2952">
        <v>0.20866471014820778</v>
      </c>
    </row>
    <row r="2953" spans="3:4">
      <c r="C2953">
        <v>10.586633362720525</v>
      </c>
      <c r="D2953">
        <v>0.2077318830483329</v>
      </c>
    </row>
    <row r="2954" spans="3:4">
      <c r="C2954">
        <v>10.595238712702553</v>
      </c>
      <c r="D2954">
        <v>0.20664735891301744</v>
      </c>
    </row>
    <row r="2955" spans="3:4">
      <c r="C2955">
        <v>10.61123183567323</v>
      </c>
      <c r="D2955">
        <v>0.2051129774499614</v>
      </c>
    </row>
    <row r="2956" spans="3:4">
      <c r="C2956">
        <v>10.637124984318907</v>
      </c>
      <c r="D2956">
        <v>0.20512735356661027</v>
      </c>
    </row>
    <row r="2957" spans="3:4">
      <c r="C2957">
        <v>10.658070315065926</v>
      </c>
      <c r="D2957">
        <v>0.20455612829349043</v>
      </c>
    </row>
    <row r="2958" spans="3:4">
      <c r="C2958">
        <v>10.67490371098158</v>
      </c>
      <c r="D2958">
        <v>0.20444790447332642</v>
      </c>
    </row>
    <row r="2959" spans="3:4">
      <c r="C2959">
        <v>10.684236752118247</v>
      </c>
      <c r="D2959">
        <v>0.20450272037977765</v>
      </c>
    </row>
    <row r="2960" spans="3:4">
      <c r="C2960">
        <v>10.675004019982971</v>
      </c>
      <c r="D2960">
        <v>0.2097164957830987</v>
      </c>
    </row>
    <row r="2961" spans="3:4">
      <c r="C2961">
        <v>10.639719997566537</v>
      </c>
      <c r="D2961">
        <v>0.21328319841062773</v>
      </c>
    </row>
    <row r="2962" spans="3:4">
      <c r="C2962">
        <v>10.656384583473161</v>
      </c>
      <c r="D2962">
        <v>0.21704990103648036</v>
      </c>
    </row>
    <row r="2963" spans="3:4">
      <c r="C2963">
        <v>9.0543872527480538</v>
      </c>
      <c r="D2963">
        <v>0.23546535329325266</v>
      </c>
    </row>
    <row r="2964" spans="3:4">
      <c r="C2964">
        <v>9.1032880844076498</v>
      </c>
      <c r="D2964">
        <v>0.23675076054061198</v>
      </c>
    </row>
    <row r="2965" spans="3:4">
      <c r="C2965">
        <v>9.1789508038804026</v>
      </c>
      <c r="D2965">
        <v>0.23458883785213391</v>
      </c>
    </row>
    <row r="2966" spans="3:4">
      <c r="C2966">
        <v>9.2177593742935411</v>
      </c>
      <c r="D2966">
        <v>0.23512043694575577</v>
      </c>
    </row>
    <row r="2967" spans="3:4">
      <c r="C2967">
        <v>9.1935925400224292</v>
      </c>
      <c r="D2967">
        <v>0.23269225000149205</v>
      </c>
    </row>
    <row r="2968" spans="3:4">
      <c r="C2968">
        <v>9.1704538964362552</v>
      </c>
      <c r="D2968">
        <v>0.2428308418466881</v>
      </c>
    </row>
    <row r="2969" spans="3:4">
      <c r="C2969">
        <v>9.1289819396197238</v>
      </c>
      <c r="D2969">
        <v>0.2311107346070658</v>
      </c>
    </row>
    <row r="2970" spans="3:4">
      <c r="C2970">
        <v>9.0484576016630758</v>
      </c>
      <c r="D2970">
        <v>0.24453850735817295</v>
      </c>
    </row>
    <row r="2971" spans="3:4">
      <c r="C2971">
        <v>9.0579866768873387</v>
      </c>
      <c r="D2971">
        <v>0.23741480633470813</v>
      </c>
    </row>
    <row r="2972" spans="3:4">
      <c r="C2972">
        <v>9.1073637735652913</v>
      </c>
      <c r="D2972">
        <v>0.22308771079307466</v>
      </c>
    </row>
    <row r="2973" spans="3:4">
      <c r="C2973">
        <v>9.1781054722831197</v>
      </c>
      <c r="D2973">
        <v>0.21894689269848591</v>
      </c>
    </row>
    <row r="2974" spans="3:4">
      <c r="C2974">
        <v>9.2178081263830656</v>
      </c>
      <c r="D2974">
        <v>0.2201873318642904</v>
      </c>
    </row>
    <row r="2975" spans="3:4">
      <c r="C2975">
        <v>9.2869327401865256</v>
      </c>
      <c r="D2975">
        <v>0.21240543832291356</v>
      </c>
    </row>
    <row r="2976" spans="3:4">
      <c r="C2976">
        <v>9.3657898323564073</v>
      </c>
      <c r="D2976">
        <v>0.21652463343875958</v>
      </c>
    </row>
    <row r="2977" spans="3:4">
      <c r="C2977">
        <v>9.3907066908008954</v>
      </c>
      <c r="D2977">
        <v>0.22466463492731828</v>
      </c>
    </row>
    <row r="2978" spans="3:4">
      <c r="C2978">
        <v>9.4064719698217356</v>
      </c>
      <c r="D2978">
        <v>0.22780830999871116</v>
      </c>
    </row>
    <row r="2979" spans="3:4">
      <c r="C2979">
        <v>7.2873907312680375</v>
      </c>
      <c r="D2979">
        <v>0.28440770126893883</v>
      </c>
    </row>
    <row r="2980" spans="3:4">
      <c r="C2980">
        <v>7.2851209883504042</v>
      </c>
      <c r="D2980">
        <v>0.28484594812086383</v>
      </c>
    </row>
    <row r="2981" spans="3:4">
      <c r="C2981">
        <v>7.3169617145847621</v>
      </c>
      <c r="D2981">
        <v>0.27654173676757804</v>
      </c>
    </row>
    <row r="2982" spans="3:4">
      <c r="C2982">
        <v>7.3429679876555358</v>
      </c>
      <c r="D2982">
        <v>0.27232057381564367</v>
      </c>
    </row>
    <row r="2983" spans="3:4">
      <c r="C2983">
        <v>7.3706626071039389</v>
      </c>
      <c r="D2983">
        <v>0.27912090959100616</v>
      </c>
    </row>
    <row r="2984" spans="3:4">
      <c r="C2984">
        <v>7.3977646236580927</v>
      </c>
      <c r="D2984">
        <v>0.27033893216105359</v>
      </c>
    </row>
    <row r="2985" spans="3:4">
      <c r="C2985">
        <v>7.4261285145771847</v>
      </c>
      <c r="D2985">
        <v>0.26574723310735099</v>
      </c>
    </row>
    <row r="2986" spans="3:4">
      <c r="C2986">
        <v>7.4532150310595826</v>
      </c>
      <c r="D2986">
        <v>0.25937352605884079</v>
      </c>
    </row>
    <row r="2987" spans="3:4">
      <c r="C2987">
        <v>7.4827162878641706</v>
      </c>
      <c r="D2987">
        <v>0.25791604294695997</v>
      </c>
    </row>
    <row r="2988" spans="3:4">
      <c r="C2988">
        <v>7.5453585576059146</v>
      </c>
      <c r="D2988">
        <v>0.25665923466861579</v>
      </c>
    </row>
    <row r="2989" spans="3:4">
      <c r="C2989">
        <v>7.6013709940861132</v>
      </c>
      <c r="D2989">
        <v>0.25843516349266998</v>
      </c>
    </row>
    <row r="2990" spans="3:4">
      <c r="C2990">
        <v>7.6597338939418904</v>
      </c>
      <c r="D2990">
        <v>0.25863907994890889</v>
      </c>
    </row>
    <row r="2991" spans="3:4">
      <c r="C2991">
        <v>7.7361684539499178</v>
      </c>
      <c r="D2991">
        <v>0.26099308105126984</v>
      </c>
    </row>
    <row r="2992" spans="3:4">
      <c r="C2992">
        <v>7.8058862859511402</v>
      </c>
      <c r="D2992">
        <v>0.26177135972563331</v>
      </c>
    </row>
    <row r="2993" spans="3:4">
      <c r="C2993">
        <v>7.8673093658002307</v>
      </c>
      <c r="D2993">
        <v>0.26515232993511001</v>
      </c>
    </row>
    <row r="2994" spans="3:4">
      <c r="C2994">
        <v>7.9090958062733456</v>
      </c>
      <c r="D2994">
        <v>0.26904509349454525</v>
      </c>
    </row>
    <row r="2995" spans="3:4">
      <c r="C2995">
        <v>8.1710353015612842</v>
      </c>
      <c r="D2995">
        <v>0.46691674769910435</v>
      </c>
    </row>
    <row r="2996" spans="3:4">
      <c r="C2996">
        <v>8.1728247105624199</v>
      </c>
      <c r="D2996">
        <v>0.43691534158392148</v>
      </c>
    </row>
    <row r="2997" spans="3:4">
      <c r="C2997">
        <v>8.2022643465869329</v>
      </c>
      <c r="D2997">
        <v>0.43657933596185838</v>
      </c>
    </row>
    <row r="2998" spans="3:4">
      <c r="C2998">
        <v>8.2269326131483904</v>
      </c>
      <c r="D2998">
        <v>0.43930161661305184</v>
      </c>
    </row>
    <row r="2999" spans="3:4">
      <c r="C2999">
        <v>8.21269210680458</v>
      </c>
      <c r="D2999">
        <v>0.4573515959070602</v>
      </c>
    </row>
    <row r="3000" spans="3:4">
      <c r="C3000">
        <v>8.2481238084079784</v>
      </c>
      <c r="D3000">
        <v>0.43181372312837557</v>
      </c>
    </row>
    <row r="3001" spans="3:4">
      <c r="C3001">
        <v>8.1904276107648641</v>
      </c>
      <c r="D3001">
        <v>0.43572559637761771</v>
      </c>
    </row>
    <row r="3002" spans="3:4">
      <c r="C3002">
        <v>8.1213968539164529</v>
      </c>
      <c r="D3002">
        <v>0.43362197791508511</v>
      </c>
    </row>
    <row r="3003" spans="3:4">
      <c r="C3003">
        <v>8.1301443987227255</v>
      </c>
      <c r="D3003">
        <v>0.4349313232606824</v>
      </c>
    </row>
    <row r="3004" spans="3:4">
      <c r="C3004">
        <v>8.1456466734049791</v>
      </c>
      <c r="D3004">
        <v>0.43705864371639147</v>
      </c>
    </row>
    <row r="3005" spans="3:4">
      <c r="C3005">
        <v>8.1687439970751878</v>
      </c>
      <c r="D3005">
        <v>0.43218540995989102</v>
      </c>
    </row>
    <row r="3006" spans="3:4">
      <c r="C3006">
        <v>8.21188060994211</v>
      </c>
      <c r="D3006">
        <v>0.43346860926409514</v>
      </c>
    </row>
    <row r="3007" spans="3:4">
      <c r="C3007">
        <v>8.2513044129197208</v>
      </c>
      <c r="D3007">
        <v>0.42641056085996593</v>
      </c>
    </row>
    <row r="3008" spans="3:4">
      <c r="C3008">
        <v>8.2873883962512291</v>
      </c>
      <c r="D3008">
        <v>0.42436170076292123</v>
      </c>
    </row>
    <row r="3009" spans="3:4">
      <c r="C3009">
        <v>8.3016022115233046</v>
      </c>
      <c r="D3009">
        <v>0.42823700199814935</v>
      </c>
    </row>
    <row r="3010" spans="3:4">
      <c r="C3010">
        <v>8.3067626542533759</v>
      </c>
      <c r="D3010">
        <v>0.43188612051973047</v>
      </c>
    </row>
    <row r="3011" spans="3:4">
      <c r="C3011">
        <v>9.2263815670244149</v>
      </c>
      <c r="D3011">
        <v>0.24826113882174425</v>
      </c>
    </row>
    <row r="3012" spans="3:4">
      <c r="C3012">
        <v>9.2037921307031159</v>
      </c>
      <c r="D3012">
        <v>0.24831522357924421</v>
      </c>
    </row>
    <row r="3013" spans="3:4">
      <c r="C3013">
        <v>9.2454484619471575</v>
      </c>
      <c r="D3013">
        <v>0.24670144865466095</v>
      </c>
    </row>
    <row r="3014" spans="3:4">
      <c r="C3014">
        <v>9.2288032914278677</v>
      </c>
      <c r="D3014">
        <v>0.24819583578544344</v>
      </c>
    </row>
    <row r="3015" spans="3:4">
      <c r="C3015">
        <v>9.1480367853478661</v>
      </c>
      <c r="D3015">
        <v>0.24804696075312638</v>
      </c>
    </row>
    <row r="3016" spans="3:4">
      <c r="C3016">
        <v>9.1658106355032203</v>
      </c>
      <c r="D3016">
        <v>0.24778067060799425</v>
      </c>
    </row>
    <row r="3017" spans="3:4">
      <c r="C3017">
        <v>9.1806872231743863</v>
      </c>
      <c r="D3017">
        <v>0.24252914044627674</v>
      </c>
    </row>
    <row r="3018" spans="3:4">
      <c r="C3018">
        <v>9.069755615198698</v>
      </c>
      <c r="D3018">
        <v>0.23947137883268496</v>
      </c>
    </row>
    <row r="3019" spans="3:4">
      <c r="C3019">
        <v>8.9711887812426063</v>
      </c>
      <c r="D3019">
        <v>0.23947645826892472</v>
      </c>
    </row>
    <row r="3020" spans="3:4">
      <c r="C3020">
        <v>9.1216386893132988</v>
      </c>
      <c r="D3020">
        <v>0.23473652825245331</v>
      </c>
    </row>
    <row r="3021" spans="3:4">
      <c r="C3021">
        <v>9.2027579085089197</v>
      </c>
      <c r="D3021">
        <v>0.23643282203288082</v>
      </c>
    </row>
    <row r="3022" spans="3:4">
      <c r="C3022">
        <v>9.2799669560728582</v>
      </c>
      <c r="D3022">
        <v>0.23846621961313272</v>
      </c>
    </row>
    <row r="3023" spans="3:4">
      <c r="C3023">
        <v>9.3417502567976847</v>
      </c>
      <c r="D3023">
        <v>0.23677511033359988</v>
      </c>
    </row>
    <row r="3024" spans="3:4">
      <c r="C3024">
        <v>9.3721465388691563</v>
      </c>
      <c r="D3024">
        <v>0.23606641471787695</v>
      </c>
    </row>
    <row r="3025" spans="3:4">
      <c r="C3025">
        <v>9.3227752019147605</v>
      </c>
      <c r="D3025">
        <v>0.23939359093062748</v>
      </c>
    </row>
    <row r="3026" spans="3:4">
      <c r="C3026">
        <v>9.3314598418992709</v>
      </c>
      <c r="D3026">
        <v>0.24288973411614898</v>
      </c>
    </row>
    <row r="3027" spans="3:4">
      <c r="C3027">
        <v>7.1017881024594631</v>
      </c>
      <c r="D3027">
        <v>0.36165417231791891</v>
      </c>
    </row>
    <row r="3028" spans="3:4">
      <c r="C3028">
        <v>7.1731548492373953</v>
      </c>
      <c r="D3028">
        <v>0.35669365370574374</v>
      </c>
    </row>
    <row r="3029" spans="3:4">
      <c r="C3029">
        <v>7.236031323508314</v>
      </c>
      <c r="D3029">
        <v>0.35471356375883767</v>
      </c>
    </row>
    <row r="3030" spans="3:4">
      <c r="C3030">
        <v>7.2781262107633173</v>
      </c>
      <c r="D3030">
        <v>0.34385784333305097</v>
      </c>
    </row>
    <row r="3031" spans="3:4">
      <c r="C3031">
        <v>7.3118384098678311</v>
      </c>
      <c r="D3031">
        <v>0.33737836426381812</v>
      </c>
    </row>
    <row r="3032" spans="3:4">
      <c r="C3032">
        <v>7.375955340413773</v>
      </c>
      <c r="D3032">
        <v>0.33103689333503877</v>
      </c>
    </row>
    <row r="3033" spans="3:4">
      <c r="C3033">
        <v>7.4291920313804187</v>
      </c>
      <c r="D3033">
        <v>0.3308018451150071</v>
      </c>
    </row>
    <row r="3034" spans="3:4">
      <c r="C3034">
        <v>7.4844491652126148</v>
      </c>
      <c r="D3034">
        <v>0.32564290194429912</v>
      </c>
    </row>
    <row r="3035" spans="3:4">
      <c r="C3035">
        <v>7.5406610873976376</v>
      </c>
      <c r="D3035">
        <v>0.31902365950374018</v>
      </c>
    </row>
    <row r="3036" spans="3:4">
      <c r="C3036">
        <v>7.6018098543678398</v>
      </c>
      <c r="D3036">
        <v>0.31210356209662637</v>
      </c>
    </row>
    <row r="3037" spans="3:4">
      <c r="C3037">
        <v>7.6698384423245214</v>
      </c>
      <c r="D3037">
        <v>0.30779000532436168</v>
      </c>
    </row>
    <row r="3038" spans="3:4">
      <c r="C3038">
        <v>7.7365928499099788</v>
      </c>
      <c r="D3038">
        <v>0.31191838282964718</v>
      </c>
    </row>
    <row r="3039" spans="3:4">
      <c r="C3039">
        <v>7.8057424820897445</v>
      </c>
      <c r="D3039">
        <v>0.30950533979094458</v>
      </c>
    </row>
    <row r="3040" spans="3:4">
      <c r="C3040">
        <v>7.854614873394441</v>
      </c>
      <c r="D3040">
        <v>0.30884578415286407</v>
      </c>
    </row>
    <row r="3041" spans="3:4">
      <c r="C3041">
        <v>7.8941588717393971</v>
      </c>
      <c r="D3041">
        <v>0.31220777400709987</v>
      </c>
    </row>
    <row r="3042" spans="3:4">
      <c r="C3042">
        <v>7.9492690775270516</v>
      </c>
      <c r="D3042">
        <v>0.31607438357033918</v>
      </c>
    </row>
    <row r="3043" spans="3:4">
      <c r="C3043">
        <v>7.5216872388855007</v>
      </c>
      <c r="D3043">
        <v>0.51238388814528213</v>
      </c>
    </row>
    <row r="3044" spans="3:4">
      <c r="C3044">
        <v>7.5437922617633921</v>
      </c>
      <c r="D3044">
        <v>0.51441320051457862</v>
      </c>
    </row>
    <row r="3045" spans="3:4">
      <c r="C3045">
        <v>7.587469846908073</v>
      </c>
      <c r="D3045">
        <v>0.51351296790252676</v>
      </c>
    </row>
    <row r="3046" spans="3:4">
      <c r="C3046">
        <v>7.6198836297393759</v>
      </c>
      <c r="D3046">
        <v>0.51287859461827123</v>
      </c>
    </row>
    <row r="3047" spans="3:4">
      <c r="C3047">
        <v>7.6176920222816777</v>
      </c>
      <c r="D3047">
        <v>0.50963324281028421</v>
      </c>
    </row>
    <row r="3048" spans="3:4">
      <c r="C3048">
        <v>7.6315738953262278</v>
      </c>
      <c r="D3048">
        <v>0.50716030418096247</v>
      </c>
    </row>
    <row r="3049" spans="3:4">
      <c r="C3049">
        <v>7.6472675032842554</v>
      </c>
      <c r="D3049">
        <v>0.50320841903039903</v>
      </c>
    </row>
    <row r="3050" spans="3:4">
      <c r="C3050">
        <v>7.6563938140800945</v>
      </c>
      <c r="D3050">
        <v>0.50046875727859175</v>
      </c>
    </row>
    <row r="3051" spans="3:4">
      <c r="C3051">
        <v>7.6578795160918549</v>
      </c>
      <c r="D3051">
        <v>0.49927412261965137</v>
      </c>
    </row>
    <row r="3052" spans="3:4">
      <c r="C3052">
        <v>7.6678963547683114</v>
      </c>
      <c r="D3052">
        <v>0.4964427623726802</v>
      </c>
    </row>
    <row r="3053" spans="3:4">
      <c r="C3053">
        <v>7.6934656512420023</v>
      </c>
      <c r="D3053">
        <v>0.49360610152927059</v>
      </c>
    </row>
    <row r="3054" spans="3:4">
      <c r="C3054">
        <v>7.6961786875434886</v>
      </c>
      <c r="D3054">
        <v>0.49596311116199593</v>
      </c>
    </row>
    <row r="3055" spans="3:4">
      <c r="C3055">
        <v>7.6998721522365301</v>
      </c>
      <c r="D3055">
        <v>0.4864537611323545</v>
      </c>
    </row>
    <row r="3056" spans="3:4">
      <c r="C3056">
        <v>7.7070020226035201</v>
      </c>
      <c r="D3056">
        <v>0.48530460442277401</v>
      </c>
    </row>
    <row r="3057" spans="3:4">
      <c r="C3057">
        <v>7.7153657567049674</v>
      </c>
      <c r="D3057">
        <v>0.48832996587694777</v>
      </c>
    </row>
    <row r="3058" spans="3:4">
      <c r="C3058">
        <v>7.727665609959887</v>
      </c>
      <c r="D3058">
        <v>0.49161430047696447</v>
      </c>
    </row>
    <row r="3059" spans="3:4">
      <c r="C3059">
        <v>6.9096620701319749</v>
      </c>
      <c r="D3059">
        <v>0.54253864728686652</v>
      </c>
    </row>
    <row r="3060" spans="3:4">
      <c r="C3060">
        <v>6.9481805655429802</v>
      </c>
      <c r="D3060">
        <v>0.53019484896552505</v>
      </c>
    </row>
    <row r="3061" spans="3:4">
      <c r="C3061">
        <v>6.9517948345423228</v>
      </c>
      <c r="D3061">
        <v>0.53408604578442753</v>
      </c>
    </row>
    <row r="3062" spans="3:4">
      <c r="C3062">
        <v>6.9045702404919131</v>
      </c>
      <c r="D3062">
        <v>0.54794526317761838</v>
      </c>
    </row>
    <row r="3063" spans="3:4">
      <c r="C3063">
        <v>6.8992181795331673</v>
      </c>
      <c r="D3063">
        <v>0.53344213586736444</v>
      </c>
    </row>
    <row r="3064" spans="3:4">
      <c r="C3064">
        <v>6.9085523136575206</v>
      </c>
      <c r="D3064">
        <v>0.53937440024570804</v>
      </c>
    </row>
    <row r="3065" spans="3:4">
      <c r="C3065">
        <v>6.9321919772382099</v>
      </c>
      <c r="D3065">
        <v>0.53959402177197513</v>
      </c>
    </row>
    <row r="3066" spans="3:4">
      <c r="C3066">
        <v>6.941741941000708</v>
      </c>
      <c r="D3066">
        <v>0.5487737598210064</v>
      </c>
    </row>
    <row r="3067" spans="3:4">
      <c r="C3067">
        <v>6.9692477311114329</v>
      </c>
      <c r="D3067">
        <v>0.54653696890975823</v>
      </c>
    </row>
    <row r="3068" spans="3:4">
      <c r="C3068">
        <v>6.9995118689283409</v>
      </c>
      <c r="D3068">
        <v>0.54051770677293709</v>
      </c>
    </row>
    <row r="3069" spans="3:4">
      <c r="C3069">
        <v>7.0272702547194807</v>
      </c>
      <c r="D3069">
        <v>0.54183413417755477</v>
      </c>
    </row>
    <row r="3070" spans="3:4">
      <c r="C3070">
        <v>7.0637636724039243</v>
      </c>
      <c r="D3070">
        <v>0.53955018011679379</v>
      </c>
    </row>
    <row r="3071" spans="3:4">
      <c r="C3071">
        <v>7.0997142289700843</v>
      </c>
      <c r="D3071">
        <v>0.5276545194329586</v>
      </c>
    </row>
    <row r="3072" spans="3:4">
      <c r="C3072">
        <v>7.1317412660819777</v>
      </c>
      <c r="D3072">
        <v>0.52752073626100215</v>
      </c>
    </row>
    <row r="3073" spans="3:4">
      <c r="C3073">
        <v>7.1691400515265267</v>
      </c>
      <c r="D3073">
        <v>0.53504040669877984</v>
      </c>
    </row>
    <row r="3074" spans="3:4">
      <c r="C3074">
        <v>7.1869751536939352</v>
      </c>
      <c r="D3074">
        <v>0.53815132463691318</v>
      </c>
    </row>
    <row r="3075" spans="3:4">
      <c r="C3075">
        <v>5.7368858992487208</v>
      </c>
      <c r="D3075">
        <v>0.42456413123970327</v>
      </c>
    </row>
    <row r="3076" spans="3:4">
      <c r="C3076">
        <v>5.7673451067334298</v>
      </c>
      <c r="D3076">
        <v>0.43096151405332489</v>
      </c>
    </row>
    <row r="3077" spans="3:4">
      <c r="C3077">
        <v>5.7978043142181379</v>
      </c>
      <c r="D3077">
        <v>0.42904200367492235</v>
      </c>
    </row>
    <row r="3078" spans="3:4">
      <c r="C3078">
        <v>5.8282635217028469</v>
      </c>
      <c r="D3078">
        <v>0.43204171823677334</v>
      </c>
    </row>
    <row r="3079" spans="3:4">
      <c r="C3079">
        <v>5.858722729187555</v>
      </c>
      <c r="D3079">
        <v>0.43409532119414301</v>
      </c>
    </row>
    <row r="3080" spans="3:4">
      <c r="C3080">
        <v>5.889181936672264</v>
      </c>
      <c r="D3080">
        <v>0.434657091774104</v>
      </c>
    </row>
    <row r="3081" spans="3:4">
      <c r="C3081">
        <v>5.919641144156973</v>
      </c>
      <c r="D3081">
        <v>0.4419446505165549</v>
      </c>
    </row>
    <row r="3082" spans="3:4">
      <c r="C3082">
        <v>5.9501003516416811</v>
      </c>
      <c r="D3082">
        <v>0.45928614810204588</v>
      </c>
    </row>
    <row r="3083" spans="3:4">
      <c r="C3083">
        <v>5.98055955912639</v>
      </c>
      <c r="D3083">
        <v>0.45943142431866274</v>
      </c>
    </row>
    <row r="3084" spans="3:4">
      <c r="C3084">
        <v>6.0110187666110981</v>
      </c>
      <c r="D3084">
        <v>0.46216661908412832</v>
      </c>
    </row>
    <row r="3085" spans="3:4">
      <c r="C3085">
        <v>6.0414779740958071</v>
      </c>
      <c r="D3085">
        <v>0.45462203289929332</v>
      </c>
    </row>
    <row r="3086" spans="3:4">
      <c r="C3086">
        <v>6.0719371815805152</v>
      </c>
      <c r="D3086">
        <v>0.46580348419125989</v>
      </c>
    </row>
    <row r="3087" spans="3:4">
      <c r="C3087">
        <v>6.1023963890652242</v>
      </c>
      <c r="D3087">
        <v>0.4602116847162761</v>
      </c>
    </row>
    <row r="3088" spans="3:4">
      <c r="C3088">
        <v>6.1328555965499323</v>
      </c>
      <c r="D3088">
        <v>0.45981110623794619</v>
      </c>
    </row>
    <row r="3089" spans="3:4">
      <c r="C3089">
        <v>6.1633148040346413</v>
      </c>
      <c r="D3089">
        <v>0.46259505124671901</v>
      </c>
    </row>
    <row r="3090" spans="3:4">
      <c r="C3090">
        <v>6.1944053911046719</v>
      </c>
      <c r="D3090">
        <v>0.46583807958303414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X3077"/>
  <sheetViews>
    <sheetView workbookViewId="0">
      <selection activeCell="I51" sqref="I51"/>
    </sheetView>
  </sheetViews>
  <sheetFormatPr baseColWidth="10" defaultRowHeight="15" x14ac:dyDescent="0"/>
  <cols>
    <col min="1" max="1" width="6.1640625" customWidth="1"/>
    <col min="3" max="3" width="24.33203125" customWidth="1"/>
    <col min="5" max="5" width="21.33203125" customWidth="1"/>
    <col min="6" max="6" width="21" customWidth="1"/>
    <col min="7" max="7" width="5.83203125" customWidth="1"/>
    <col min="8" max="8" width="7.6640625" customWidth="1"/>
    <col min="9" max="9" width="7.83203125" customWidth="1"/>
    <col min="10" max="10" width="7" customWidth="1"/>
    <col min="11" max="11" width="7.6640625" customWidth="1"/>
    <col min="13" max="13" width="15.6640625" customWidth="1"/>
    <col min="15" max="15" width="10.83203125" style="11"/>
    <col min="16" max="16" width="10.83203125" style="14"/>
    <col min="22" max="22" width="22.33203125" customWidth="1"/>
  </cols>
  <sheetData>
    <row r="1" spans="1:24">
      <c r="A1" s="3" t="s">
        <v>627</v>
      </c>
      <c r="C1" s="19" t="s">
        <v>575</v>
      </c>
      <c r="D1" s="20"/>
      <c r="E1" s="20"/>
      <c r="F1" s="20"/>
      <c r="G1" s="20"/>
      <c r="H1" s="20"/>
      <c r="I1" s="20"/>
      <c r="J1" s="20"/>
      <c r="K1" s="20"/>
      <c r="L1" s="20"/>
      <c r="O1" s="231" t="s">
        <v>574</v>
      </c>
      <c r="P1" s="231"/>
    </row>
    <row r="2" spans="1:24">
      <c r="B2" s="18" t="s">
        <v>36</v>
      </c>
      <c r="C2" s="2" t="s">
        <v>38</v>
      </c>
      <c r="D2" s="2" t="s">
        <v>426</v>
      </c>
      <c r="E2" s="56" t="s">
        <v>420</v>
      </c>
      <c r="F2" s="2"/>
      <c r="G2" s="2" t="s">
        <v>604</v>
      </c>
      <c r="H2" s="2" t="s">
        <v>570</v>
      </c>
      <c r="I2" s="2" t="s">
        <v>571</v>
      </c>
      <c r="J2" s="2" t="s">
        <v>572</v>
      </c>
      <c r="K2" s="2"/>
      <c r="L2" s="2"/>
      <c r="O2" s="2" t="s">
        <v>576</v>
      </c>
      <c r="P2" s="2" t="s">
        <v>577</v>
      </c>
      <c r="X2" s="18" t="s">
        <v>36</v>
      </c>
    </row>
    <row r="3" spans="1:24">
      <c r="B3" s="14">
        <v>1</v>
      </c>
      <c r="C3" t="s">
        <v>554</v>
      </c>
      <c r="D3" s="4" t="s">
        <v>424</v>
      </c>
      <c r="F3" s="6" t="s">
        <v>480</v>
      </c>
      <c r="G3" s="6">
        <v>1</v>
      </c>
      <c r="H3">
        <v>-30</v>
      </c>
      <c r="I3">
        <v>30</v>
      </c>
      <c r="J3">
        <v>1</v>
      </c>
      <c r="O3" s="9" t="s">
        <v>40</v>
      </c>
      <c r="P3" s="12" t="s">
        <v>39</v>
      </c>
      <c r="U3" t="s">
        <v>499</v>
      </c>
      <c r="V3" t="s">
        <v>4</v>
      </c>
      <c r="X3" s="14"/>
    </row>
    <row r="4" spans="1:24">
      <c r="B4" s="14">
        <v>1</v>
      </c>
      <c r="C4" t="s">
        <v>559</v>
      </c>
      <c r="D4" s="4" t="s">
        <v>424</v>
      </c>
      <c r="F4" s="6" t="s">
        <v>486</v>
      </c>
      <c r="G4" s="6">
        <v>1</v>
      </c>
      <c r="H4">
        <v>0</v>
      </c>
      <c r="I4">
        <v>100</v>
      </c>
      <c r="J4">
        <v>1</v>
      </c>
      <c r="O4" s="9" t="s">
        <v>42</v>
      </c>
      <c r="P4" s="12" t="s">
        <v>41</v>
      </c>
      <c r="U4" t="s">
        <v>500</v>
      </c>
      <c r="V4" t="s">
        <v>0</v>
      </c>
      <c r="X4" s="14" t="s">
        <v>568</v>
      </c>
    </row>
    <row r="5" spans="1:24">
      <c r="B5" s="14">
        <v>1</v>
      </c>
      <c r="C5" t="s">
        <v>569</v>
      </c>
      <c r="D5" s="4" t="s">
        <v>424</v>
      </c>
      <c r="F5" s="21" t="s">
        <v>487</v>
      </c>
      <c r="G5" s="6">
        <v>1</v>
      </c>
      <c r="H5">
        <v>0</v>
      </c>
      <c r="I5">
        <v>100</v>
      </c>
      <c r="J5">
        <v>0</v>
      </c>
      <c r="O5" s="9" t="s">
        <v>44</v>
      </c>
      <c r="P5" s="12" t="s">
        <v>43</v>
      </c>
      <c r="U5" t="s">
        <v>501</v>
      </c>
      <c r="V5" t="s">
        <v>3</v>
      </c>
      <c r="X5" s="14" t="s">
        <v>568</v>
      </c>
    </row>
    <row r="6" spans="1:24">
      <c r="B6" s="14">
        <v>1</v>
      </c>
      <c r="C6" t="s">
        <v>555</v>
      </c>
      <c r="D6" s="4" t="s">
        <v>424</v>
      </c>
      <c r="F6" s="6" t="s">
        <v>481</v>
      </c>
      <c r="G6" s="6">
        <v>1</v>
      </c>
      <c r="H6">
        <v>1.5</v>
      </c>
      <c r="I6">
        <v>5.5</v>
      </c>
      <c r="J6">
        <v>1</v>
      </c>
      <c r="O6" s="9" t="s">
        <v>46</v>
      </c>
      <c r="P6" s="12" t="s">
        <v>45</v>
      </c>
      <c r="U6" t="s">
        <v>502</v>
      </c>
      <c r="V6" t="s">
        <v>1</v>
      </c>
      <c r="X6" s="14" t="s">
        <v>568</v>
      </c>
    </row>
    <row r="7" spans="1:24">
      <c r="B7" s="14">
        <v>1</v>
      </c>
      <c r="C7" t="s">
        <v>556</v>
      </c>
      <c r="D7" s="4" t="s">
        <v>424</v>
      </c>
      <c r="F7" s="6" t="s">
        <v>477</v>
      </c>
      <c r="G7" s="6">
        <v>1</v>
      </c>
      <c r="H7">
        <v>0</v>
      </c>
      <c r="I7">
        <v>1500</v>
      </c>
      <c r="J7">
        <v>1</v>
      </c>
      <c r="O7" s="9" t="s">
        <v>48</v>
      </c>
      <c r="P7" s="12" t="s">
        <v>47</v>
      </c>
      <c r="U7" t="s">
        <v>503</v>
      </c>
      <c r="V7" t="s">
        <v>2</v>
      </c>
      <c r="X7" s="14" t="s">
        <v>568</v>
      </c>
    </row>
    <row r="8" spans="1:24">
      <c r="B8" s="14">
        <v>1</v>
      </c>
      <c r="C8" t="s">
        <v>558</v>
      </c>
      <c r="D8" s="4" t="s">
        <v>424</v>
      </c>
      <c r="F8" s="6" t="s">
        <v>567</v>
      </c>
      <c r="G8" s="6">
        <v>1</v>
      </c>
      <c r="H8">
        <v>0</v>
      </c>
      <c r="I8">
        <v>100</v>
      </c>
      <c r="J8">
        <v>0</v>
      </c>
      <c r="O8" s="9" t="s">
        <v>50</v>
      </c>
      <c r="P8" s="12" t="s">
        <v>49</v>
      </c>
      <c r="U8" t="s">
        <v>504</v>
      </c>
      <c r="V8" s="1" t="s">
        <v>35</v>
      </c>
      <c r="X8" s="14" t="s">
        <v>568</v>
      </c>
    </row>
    <row r="9" spans="1:24">
      <c r="B9" s="14">
        <v>1</v>
      </c>
      <c r="C9" t="s">
        <v>580</v>
      </c>
      <c r="D9" s="4" t="s">
        <v>423</v>
      </c>
      <c r="F9" s="6" t="s">
        <v>581</v>
      </c>
      <c r="G9" s="6">
        <v>1</v>
      </c>
      <c r="H9">
        <v>-20</v>
      </c>
      <c r="I9">
        <v>100</v>
      </c>
      <c r="J9">
        <v>1</v>
      </c>
      <c r="O9" s="9" t="s">
        <v>52</v>
      </c>
      <c r="P9" s="12" t="s">
        <v>51</v>
      </c>
      <c r="U9" t="s">
        <v>530</v>
      </c>
      <c r="V9" s="1" t="s">
        <v>5</v>
      </c>
      <c r="X9" s="14" t="s">
        <v>568</v>
      </c>
    </row>
    <row r="10" spans="1:24">
      <c r="B10" s="14">
        <v>1</v>
      </c>
      <c r="C10" t="s">
        <v>562</v>
      </c>
      <c r="D10" s="4" t="s">
        <v>424</v>
      </c>
      <c r="F10" s="6" t="s">
        <v>490</v>
      </c>
      <c r="G10" s="6">
        <v>1</v>
      </c>
      <c r="H10">
        <v>0</v>
      </c>
      <c r="I10">
        <v>100</v>
      </c>
      <c r="J10">
        <v>1</v>
      </c>
      <c r="O10" s="9" t="s">
        <v>54</v>
      </c>
      <c r="P10" s="12" t="s">
        <v>53</v>
      </c>
      <c r="U10" t="s">
        <v>505</v>
      </c>
      <c r="V10" t="s">
        <v>6</v>
      </c>
      <c r="X10" s="14" t="s">
        <v>568</v>
      </c>
    </row>
    <row r="11" spans="1:24">
      <c r="B11" s="14">
        <v>1</v>
      </c>
      <c r="C11" t="s">
        <v>534</v>
      </c>
      <c r="D11" s="4" t="s">
        <v>424</v>
      </c>
      <c r="F11" t="s">
        <v>474</v>
      </c>
      <c r="G11" s="6">
        <v>1</v>
      </c>
      <c r="H11">
        <v>0</v>
      </c>
      <c r="I11">
        <v>1</v>
      </c>
      <c r="J11">
        <v>0</v>
      </c>
      <c r="O11" s="9" t="s">
        <v>56</v>
      </c>
      <c r="P11" s="12" t="s">
        <v>55</v>
      </c>
      <c r="U11" t="s">
        <v>506</v>
      </c>
      <c r="V11" t="s">
        <v>7</v>
      </c>
      <c r="X11" s="14" t="s">
        <v>568</v>
      </c>
    </row>
    <row r="12" spans="1:24">
      <c r="B12" s="14">
        <v>1</v>
      </c>
      <c r="C12" t="s">
        <v>563</v>
      </c>
      <c r="D12" s="4" t="s">
        <v>423</v>
      </c>
      <c r="F12" s="6" t="s">
        <v>492</v>
      </c>
      <c r="G12" s="6">
        <v>1</v>
      </c>
      <c r="H12">
        <v>0</v>
      </c>
      <c r="I12">
        <v>0.5</v>
      </c>
      <c r="J12">
        <v>1</v>
      </c>
      <c r="O12" s="9" t="s">
        <v>58</v>
      </c>
      <c r="P12" s="12" t="s">
        <v>57</v>
      </c>
      <c r="U12" t="s">
        <v>507</v>
      </c>
      <c r="V12" t="s">
        <v>8</v>
      </c>
      <c r="X12" s="14" t="s">
        <v>568</v>
      </c>
    </row>
    <row r="13" spans="1:24">
      <c r="B13" s="14">
        <v>1</v>
      </c>
      <c r="C13" t="s">
        <v>535</v>
      </c>
      <c r="D13" s="4" t="s">
        <v>423</v>
      </c>
      <c r="F13" t="s">
        <v>482</v>
      </c>
      <c r="G13" s="6">
        <v>1</v>
      </c>
      <c r="H13">
        <v>0</v>
      </c>
      <c r="I13">
        <v>1</v>
      </c>
      <c r="J13">
        <v>1</v>
      </c>
      <c r="O13" s="9" t="s">
        <v>60</v>
      </c>
      <c r="P13" s="12" t="s">
        <v>59</v>
      </c>
      <c r="U13" t="s">
        <v>508</v>
      </c>
      <c r="V13" t="s">
        <v>9</v>
      </c>
      <c r="X13" s="14" t="s">
        <v>568</v>
      </c>
    </row>
    <row r="14" spans="1:24">
      <c r="B14" s="14">
        <v>1</v>
      </c>
      <c r="C14" t="s">
        <v>536</v>
      </c>
      <c r="D14" s="4" t="s">
        <v>424</v>
      </c>
      <c r="F14" t="s">
        <v>491</v>
      </c>
      <c r="G14" s="6">
        <v>1</v>
      </c>
      <c r="H14">
        <v>0</v>
      </c>
      <c r="I14">
        <v>10</v>
      </c>
      <c r="J14">
        <v>1</v>
      </c>
      <c r="O14" s="9" t="s">
        <v>62</v>
      </c>
      <c r="P14" s="12" t="s">
        <v>61</v>
      </c>
      <c r="V14" t="s">
        <v>10</v>
      </c>
      <c r="X14" s="14" t="s">
        <v>568</v>
      </c>
    </row>
    <row r="15" spans="1:24">
      <c r="B15" s="14">
        <v>1</v>
      </c>
      <c r="C15" t="s">
        <v>541</v>
      </c>
      <c r="D15" s="4" t="s">
        <v>423</v>
      </c>
      <c r="F15" s="6" t="s">
        <v>532</v>
      </c>
      <c r="G15" s="6">
        <v>1</v>
      </c>
      <c r="H15">
        <v>0</v>
      </c>
      <c r="I15">
        <v>0.4</v>
      </c>
      <c r="J15">
        <v>1</v>
      </c>
      <c r="O15" s="9" t="s">
        <v>64</v>
      </c>
      <c r="P15" s="12" t="s">
        <v>63</v>
      </c>
      <c r="U15" t="s">
        <v>509</v>
      </c>
      <c r="V15" t="s">
        <v>11</v>
      </c>
      <c r="X15" s="14" t="s">
        <v>568</v>
      </c>
    </row>
    <row r="16" spans="1:24">
      <c r="B16" s="14">
        <v>1</v>
      </c>
      <c r="C16" t="s">
        <v>545</v>
      </c>
      <c r="D16" s="4" t="s">
        <v>424</v>
      </c>
      <c r="F16" s="6" t="s">
        <v>483</v>
      </c>
      <c r="G16" s="6">
        <v>1</v>
      </c>
      <c r="H16">
        <v>0</v>
      </c>
      <c r="I16">
        <v>25</v>
      </c>
      <c r="J16">
        <v>0</v>
      </c>
      <c r="O16" s="9" t="s">
        <v>66</v>
      </c>
      <c r="P16" s="12" t="s">
        <v>65</v>
      </c>
      <c r="U16" t="s">
        <v>510</v>
      </c>
      <c r="V16" t="s">
        <v>12</v>
      </c>
      <c r="X16" s="14" t="s">
        <v>568</v>
      </c>
    </row>
    <row r="17" spans="2:24">
      <c r="B17" s="14">
        <v>1</v>
      </c>
      <c r="C17" t="s">
        <v>543</v>
      </c>
      <c r="D17" s="4" t="s">
        <v>424</v>
      </c>
      <c r="F17" s="6" t="s">
        <v>484</v>
      </c>
      <c r="G17" s="6">
        <v>1</v>
      </c>
      <c r="H17">
        <v>35</v>
      </c>
      <c r="I17">
        <v>85</v>
      </c>
      <c r="J17">
        <v>0</v>
      </c>
      <c r="O17" s="9" t="s">
        <v>68</v>
      </c>
      <c r="P17" s="12" t="s">
        <v>67</v>
      </c>
      <c r="U17" t="s">
        <v>531</v>
      </c>
      <c r="V17" t="s">
        <v>13</v>
      </c>
      <c r="X17" s="14"/>
    </row>
    <row r="18" spans="2:24">
      <c r="B18" s="14">
        <v>1</v>
      </c>
      <c r="C18" t="s">
        <v>579</v>
      </c>
      <c r="D18" s="4" t="s">
        <v>425</v>
      </c>
      <c r="F18" s="6" t="s">
        <v>578</v>
      </c>
      <c r="G18" s="6">
        <v>1</v>
      </c>
      <c r="H18">
        <v>0</v>
      </c>
      <c r="I18">
        <v>0.5</v>
      </c>
      <c r="J18">
        <v>1</v>
      </c>
      <c r="O18" s="9" t="s">
        <v>70</v>
      </c>
      <c r="P18" s="12" t="s">
        <v>69</v>
      </c>
      <c r="U18" t="s">
        <v>511</v>
      </c>
      <c r="V18" t="s">
        <v>14</v>
      </c>
      <c r="X18" s="14" t="s">
        <v>568</v>
      </c>
    </row>
    <row r="19" spans="2:24">
      <c r="B19" s="14">
        <v>1</v>
      </c>
      <c r="C19" t="s">
        <v>542</v>
      </c>
      <c r="D19" s="4" t="s">
        <v>424</v>
      </c>
      <c r="F19" s="6" t="s">
        <v>479</v>
      </c>
      <c r="G19" s="6">
        <v>1</v>
      </c>
      <c r="H19">
        <v>0</v>
      </c>
      <c r="I19">
        <v>100</v>
      </c>
      <c r="J19">
        <v>1</v>
      </c>
      <c r="O19" s="9" t="s">
        <v>72</v>
      </c>
      <c r="P19" s="12" t="s">
        <v>71</v>
      </c>
      <c r="V19" t="s">
        <v>15</v>
      </c>
      <c r="X19" s="14"/>
    </row>
    <row r="20" spans="2:24">
      <c r="B20" s="14">
        <v>1</v>
      </c>
      <c r="C20" t="s">
        <v>544</v>
      </c>
      <c r="D20" s="4" t="s">
        <v>423</v>
      </c>
      <c r="F20" s="6" t="s">
        <v>493</v>
      </c>
      <c r="G20" s="6">
        <v>1</v>
      </c>
      <c r="H20">
        <v>0</v>
      </c>
      <c r="I20">
        <v>4</v>
      </c>
      <c r="J20">
        <v>1</v>
      </c>
      <c r="O20" s="9" t="s">
        <v>74</v>
      </c>
      <c r="P20" s="12" t="s">
        <v>73</v>
      </c>
      <c r="U20" t="s">
        <v>512</v>
      </c>
      <c r="V20" s="3" t="s">
        <v>16</v>
      </c>
      <c r="X20" s="14"/>
    </row>
    <row r="21" spans="2:24">
      <c r="B21" s="14">
        <v>1</v>
      </c>
      <c r="C21" t="s">
        <v>537</v>
      </c>
      <c r="D21" s="4" t="s">
        <v>424</v>
      </c>
      <c r="F21" s="6" t="s">
        <v>475</v>
      </c>
      <c r="G21" s="6">
        <v>1</v>
      </c>
      <c r="H21">
        <v>0</v>
      </c>
      <c r="I21">
        <v>100</v>
      </c>
      <c r="J21">
        <v>1</v>
      </c>
      <c r="O21" s="9" t="s">
        <v>76</v>
      </c>
      <c r="P21" s="12" t="s">
        <v>75</v>
      </c>
      <c r="U21" t="s">
        <v>513</v>
      </c>
      <c r="V21" s="3" t="s">
        <v>17</v>
      </c>
      <c r="X21" s="14"/>
    </row>
    <row r="22" spans="2:24">
      <c r="B22" s="14">
        <v>1</v>
      </c>
      <c r="C22" t="s">
        <v>538</v>
      </c>
      <c r="D22" s="4" t="s">
        <v>424</v>
      </c>
      <c r="F22" s="6" t="s">
        <v>476</v>
      </c>
      <c r="G22" s="6">
        <v>1</v>
      </c>
      <c r="H22">
        <v>0</v>
      </c>
      <c r="I22">
        <v>1</v>
      </c>
      <c r="J22">
        <v>1</v>
      </c>
      <c r="O22" s="9" t="s">
        <v>78</v>
      </c>
      <c r="P22" s="12" t="s">
        <v>77</v>
      </c>
      <c r="U22" t="s">
        <v>514</v>
      </c>
      <c r="V22" t="s">
        <v>18</v>
      </c>
      <c r="X22" s="14"/>
    </row>
    <row r="23" spans="2:24">
      <c r="B23" s="14">
        <v>1</v>
      </c>
      <c r="C23" t="s">
        <v>539</v>
      </c>
      <c r="D23" s="4" t="s">
        <v>424</v>
      </c>
      <c r="F23" s="6" t="s">
        <v>473</v>
      </c>
      <c r="G23" s="6">
        <v>1</v>
      </c>
      <c r="H23">
        <v>0</v>
      </c>
      <c r="I23">
        <v>100</v>
      </c>
      <c r="J23">
        <v>0</v>
      </c>
      <c r="O23" s="9" t="s">
        <v>427</v>
      </c>
      <c r="P23" s="12" t="s">
        <v>79</v>
      </c>
      <c r="U23" t="s">
        <v>515</v>
      </c>
      <c r="V23" t="s">
        <v>19</v>
      </c>
      <c r="X23" s="14"/>
    </row>
    <row r="24" spans="2:24">
      <c r="B24" s="14">
        <v>1</v>
      </c>
      <c r="C24" t="s">
        <v>540</v>
      </c>
      <c r="D24" s="4" t="s">
        <v>424</v>
      </c>
      <c r="F24" s="6" t="s">
        <v>478</v>
      </c>
      <c r="G24" s="6">
        <v>1</v>
      </c>
      <c r="H24">
        <v>0</v>
      </c>
      <c r="I24">
        <v>1</v>
      </c>
      <c r="J24">
        <v>1</v>
      </c>
      <c r="O24" s="9" t="s">
        <v>444</v>
      </c>
      <c r="P24" s="12" t="s">
        <v>80</v>
      </c>
      <c r="U24" t="s">
        <v>516</v>
      </c>
      <c r="V24" t="s">
        <v>20</v>
      </c>
      <c r="X24" s="14"/>
    </row>
    <row r="25" spans="2:24">
      <c r="B25" s="14">
        <v>1</v>
      </c>
      <c r="C25" t="s">
        <v>552</v>
      </c>
      <c r="D25" s="4" t="s">
        <v>423</v>
      </c>
      <c r="F25" s="6" t="s">
        <v>488</v>
      </c>
      <c r="G25" s="6">
        <v>1</v>
      </c>
      <c r="H25">
        <v>0</v>
      </c>
      <c r="I25">
        <v>100</v>
      </c>
      <c r="J25">
        <v>1</v>
      </c>
      <c r="O25" s="9" t="s">
        <v>83</v>
      </c>
      <c r="P25" s="12" t="s">
        <v>82</v>
      </c>
      <c r="U25" t="s">
        <v>517</v>
      </c>
      <c r="V25" t="s">
        <v>21</v>
      </c>
      <c r="X25" s="14" t="s">
        <v>568</v>
      </c>
    </row>
    <row r="26" spans="2:24">
      <c r="B26" s="14">
        <v>1</v>
      </c>
      <c r="C26" t="s">
        <v>553</v>
      </c>
      <c r="D26" s="4" t="s">
        <v>424</v>
      </c>
      <c r="F26" s="6" t="s">
        <v>489</v>
      </c>
      <c r="G26" s="6">
        <v>1</v>
      </c>
      <c r="H26">
        <v>0</v>
      </c>
      <c r="I26">
        <v>100</v>
      </c>
      <c r="J26">
        <v>0</v>
      </c>
      <c r="O26" s="9" t="s">
        <v>85</v>
      </c>
      <c r="P26" s="12" t="s">
        <v>84</v>
      </c>
      <c r="U26" t="s">
        <v>518</v>
      </c>
      <c r="V26" t="s">
        <v>22</v>
      </c>
      <c r="X26" s="14" t="s">
        <v>568</v>
      </c>
    </row>
    <row r="27" spans="2:24">
      <c r="B27" s="14"/>
      <c r="C27" t="s">
        <v>547</v>
      </c>
      <c r="D27" s="4" t="s">
        <v>424</v>
      </c>
      <c r="F27" s="6" t="s">
        <v>494</v>
      </c>
      <c r="G27" s="6">
        <v>1</v>
      </c>
      <c r="J27">
        <v>0</v>
      </c>
      <c r="O27" s="9" t="s">
        <v>87</v>
      </c>
      <c r="P27" s="12" t="s">
        <v>86</v>
      </c>
      <c r="U27" t="s">
        <v>519</v>
      </c>
      <c r="V27" t="s">
        <v>23</v>
      </c>
      <c r="X27" s="14" t="s">
        <v>568</v>
      </c>
    </row>
    <row r="28" spans="2:24">
      <c r="B28" s="14"/>
      <c r="C28" t="s">
        <v>550</v>
      </c>
      <c r="D28" s="4" t="s">
        <v>423</v>
      </c>
      <c r="F28" s="6" t="s">
        <v>566</v>
      </c>
      <c r="G28" s="6">
        <v>1</v>
      </c>
      <c r="J28">
        <v>0</v>
      </c>
      <c r="O28" s="9" t="s">
        <v>89</v>
      </c>
      <c r="P28" s="12" t="s">
        <v>88</v>
      </c>
      <c r="U28" t="s">
        <v>520</v>
      </c>
      <c r="V28" t="s">
        <v>24</v>
      </c>
      <c r="X28" s="14" t="s">
        <v>568</v>
      </c>
    </row>
    <row r="29" spans="2:24">
      <c r="B29" s="14"/>
      <c r="C29" t="s">
        <v>551</v>
      </c>
      <c r="D29" s="4" t="s">
        <v>423</v>
      </c>
      <c r="F29" s="6" t="s">
        <v>533</v>
      </c>
      <c r="G29" s="6">
        <v>1</v>
      </c>
      <c r="J29">
        <v>0</v>
      </c>
      <c r="O29" s="9" t="s">
        <v>91</v>
      </c>
      <c r="P29" s="12" t="s">
        <v>90</v>
      </c>
      <c r="U29" t="s">
        <v>521</v>
      </c>
      <c r="V29" t="s">
        <v>25</v>
      </c>
      <c r="X29" s="14" t="s">
        <v>568</v>
      </c>
    </row>
    <row r="30" spans="2:24">
      <c r="B30" s="14"/>
      <c r="C30" t="s">
        <v>548</v>
      </c>
      <c r="D30" s="4" t="s">
        <v>424</v>
      </c>
      <c r="F30" s="6" t="s">
        <v>495</v>
      </c>
      <c r="G30" s="6">
        <v>1</v>
      </c>
      <c r="J30">
        <v>0</v>
      </c>
      <c r="O30" s="9" t="s">
        <v>93</v>
      </c>
      <c r="P30" s="12" t="s">
        <v>92</v>
      </c>
      <c r="U30" t="s">
        <v>522</v>
      </c>
      <c r="V30" s="3" t="s">
        <v>26</v>
      </c>
      <c r="X30" s="14" t="s">
        <v>568</v>
      </c>
    </row>
    <row r="31" spans="2:24">
      <c r="B31" s="14"/>
      <c r="C31" t="s">
        <v>546</v>
      </c>
      <c r="D31" s="4" t="s">
        <v>424</v>
      </c>
      <c r="F31" s="6" t="s">
        <v>564</v>
      </c>
      <c r="G31" s="6">
        <v>1</v>
      </c>
      <c r="J31">
        <v>0</v>
      </c>
      <c r="O31" s="9" t="s">
        <v>95</v>
      </c>
      <c r="P31" s="12" t="s">
        <v>94</v>
      </c>
      <c r="U31" t="s">
        <v>523</v>
      </c>
      <c r="V31" t="s">
        <v>27</v>
      </c>
      <c r="X31" s="14" t="s">
        <v>568</v>
      </c>
    </row>
    <row r="32" spans="2:24">
      <c r="B32" s="14"/>
      <c r="C32" t="s">
        <v>549</v>
      </c>
      <c r="D32" s="4" t="s">
        <v>424</v>
      </c>
      <c r="F32" s="6" t="s">
        <v>565</v>
      </c>
      <c r="G32" s="6">
        <v>1</v>
      </c>
      <c r="J32">
        <v>0</v>
      </c>
      <c r="O32" s="9" t="s">
        <v>97</v>
      </c>
      <c r="P32" s="12" t="s">
        <v>96</v>
      </c>
      <c r="U32" t="s">
        <v>524</v>
      </c>
      <c r="V32" t="s">
        <v>28</v>
      </c>
      <c r="X32" s="14" t="s">
        <v>568</v>
      </c>
    </row>
    <row r="33" spans="2:24">
      <c r="B33" s="14"/>
      <c r="C33" t="s">
        <v>560</v>
      </c>
      <c r="D33" s="4" t="s">
        <v>422</v>
      </c>
      <c r="F33" s="21" t="s">
        <v>496</v>
      </c>
      <c r="G33" s="6">
        <v>1</v>
      </c>
      <c r="J33" t="e">
        <v>#N/A</v>
      </c>
      <c r="O33" s="9" t="s">
        <v>99</v>
      </c>
      <c r="P33" s="12" t="s">
        <v>98</v>
      </c>
      <c r="V33" t="s">
        <v>29</v>
      </c>
      <c r="X33" s="14" t="s">
        <v>568</v>
      </c>
    </row>
    <row r="34" spans="2:24">
      <c r="B34" s="14"/>
      <c r="C34" t="s">
        <v>573</v>
      </c>
      <c r="D34" s="4" t="s">
        <v>422</v>
      </c>
      <c r="F34" s="6" t="s">
        <v>497</v>
      </c>
      <c r="G34" s="6">
        <v>1</v>
      </c>
      <c r="J34">
        <v>0</v>
      </c>
      <c r="O34" s="9" t="s">
        <v>101</v>
      </c>
      <c r="P34" s="12" t="s">
        <v>100</v>
      </c>
      <c r="U34" t="s">
        <v>525</v>
      </c>
      <c r="V34" t="s">
        <v>30</v>
      </c>
      <c r="X34" s="14"/>
    </row>
    <row r="35" spans="2:24">
      <c r="B35" s="14"/>
      <c r="C35" t="s">
        <v>561</v>
      </c>
      <c r="D35" s="4" t="s">
        <v>422</v>
      </c>
      <c r="F35" s="6" t="s">
        <v>498</v>
      </c>
      <c r="G35" s="6">
        <v>1</v>
      </c>
      <c r="J35">
        <v>0</v>
      </c>
      <c r="O35" s="9" t="s">
        <v>445</v>
      </c>
      <c r="P35" s="12" t="s">
        <v>102</v>
      </c>
      <c r="V35" t="s">
        <v>31</v>
      </c>
      <c r="X35" s="14"/>
    </row>
    <row r="36" spans="2:24">
      <c r="B36" s="14"/>
      <c r="C36" t="s">
        <v>582</v>
      </c>
      <c r="D36" s="4" t="s">
        <v>423</v>
      </c>
      <c r="F36" t="s">
        <v>583</v>
      </c>
      <c r="G36" s="6">
        <v>1</v>
      </c>
      <c r="J36">
        <v>0</v>
      </c>
      <c r="O36" s="9" t="s">
        <v>105</v>
      </c>
      <c r="P36" s="12" t="s">
        <v>104</v>
      </c>
      <c r="U36" s="17" t="s">
        <v>527</v>
      </c>
      <c r="V36" t="s">
        <v>32</v>
      </c>
      <c r="X36" s="14"/>
    </row>
    <row r="37" spans="2:24">
      <c r="B37" s="14"/>
      <c r="C37" t="s">
        <v>584</v>
      </c>
      <c r="D37" s="4" t="s">
        <v>423</v>
      </c>
      <c r="F37" t="s">
        <v>585</v>
      </c>
      <c r="G37" s="6">
        <v>1</v>
      </c>
      <c r="J37">
        <v>0</v>
      </c>
      <c r="O37" s="9" t="s">
        <v>107</v>
      </c>
      <c r="P37" s="12" t="s">
        <v>106</v>
      </c>
      <c r="U37" s="17" t="s">
        <v>526</v>
      </c>
      <c r="V37" t="s">
        <v>33</v>
      </c>
    </row>
    <row r="38" spans="2:24">
      <c r="B38" s="14"/>
      <c r="C38" t="s">
        <v>586</v>
      </c>
      <c r="D38" s="4" t="s">
        <v>423</v>
      </c>
      <c r="F38" t="s">
        <v>589</v>
      </c>
      <c r="G38" s="6">
        <v>1</v>
      </c>
      <c r="J38">
        <v>0</v>
      </c>
      <c r="O38" s="9" t="s">
        <v>109</v>
      </c>
      <c r="P38" s="12" t="s">
        <v>108</v>
      </c>
      <c r="U38" t="s">
        <v>528</v>
      </c>
      <c r="V38" t="s">
        <v>34</v>
      </c>
    </row>
    <row r="39" spans="2:24">
      <c r="B39" s="14"/>
      <c r="C39" t="s">
        <v>587</v>
      </c>
      <c r="D39" s="4" t="s">
        <v>423</v>
      </c>
      <c r="F39" t="s">
        <v>590</v>
      </c>
      <c r="G39" s="6">
        <v>1</v>
      </c>
      <c r="J39">
        <v>0</v>
      </c>
      <c r="O39" s="9" t="s">
        <v>111</v>
      </c>
      <c r="P39" s="12" t="s">
        <v>110</v>
      </c>
      <c r="U39" t="s">
        <v>529</v>
      </c>
    </row>
    <row r="40" spans="2:24">
      <c r="B40" s="14"/>
      <c r="C40" t="s">
        <v>588</v>
      </c>
      <c r="D40" s="4" t="s">
        <v>423</v>
      </c>
      <c r="F40" t="s">
        <v>591</v>
      </c>
      <c r="G40" s="6">
        <v>1</v>
      </c>
      <c r="J40">
        <v>0</v>
      </c>
      <c r="O40" s="9" t="s">
        <v>113</v>
      </c>
      <c r="P40" s="12" t="s">
        <v>112</v>
      </c>
    </row>
    <row r="41" spans="2:24">
      <c r="B41" s="14"/>
      <c r="C41" t="s">
        <v>557</v>
      </c>
      <c r="D41" s="4" t="s">
        <v>425</v>
      </c>
      <c r="F41" s="6" t="s">
        <v>485</v>
      </c>
      <c r="G41" s="6">
        <v>1</v>
      </c>
      <c r="O41" s="9" t="s">
        <v>115</v>
      </c>
      <c r="P41" s="12" t="s">
        <v>114</v>
      </c>
    </row>
    <row r="42" spans="2:24">
      <c r="E42" s="6"/>
      <c r="F42" s="6"/>
      <c r="G42" s="7"/>
      <c r="O42" s="9" t="s">
        <v>428</v>
      </c>
      <c r="P42" s="12" t="s">
        <v>116</v>
      </c>
    </row>
    <row r="43" spans="2:24">
      <c r="E43" s="6"/>
      <c r="F43" s="6"/>
      <c r="G43" s="7"/>
      <c r="O43" s="9" t="s">
        <v>118</v>
      </c>
      <c r="P43" s="12" t="s">
        <v>117</v>
      </c>
    </row>
    <row r="44" spans="2:24">
      <c r="E44" s="6"/>
      <c r="F44" s="6"/>
      <c r="G44" s="7"/>
      <c r="O44" s="9" t="s">
        <v>120</v>
      </c>
      <c r="P44" s="12" t="s">
        <v>119</v>
      </c>
    </row>
    <row r="45" spans="2:24">
      <c r="E45" s="6"/>
      <c r="F45" s="6"/>
      <c r="G45" s="7"/>
      <c r="O45" s="9" t="s">
        <v>122</v>
      </c>
      <c r="P45" s="12" t="s">
        <v>121</v>
      </c>
    </row>
    <row r="46" spans="2:24">
      <c r="E46" s="6"/>
      <c r="F46" s="6"/>
      <c r="G46" s="7"/>
      <c r="O46" s="9" t="s">
        <v>124</v>
      </c>
      <c r="P46" s="12" t="s">
        <v>123</v>
      </c>
    </row>
    <row r="47" spans="2:24">
      <c r="E47" s="6"/>
      <c r="F47" s="6"/>
      <c r="G47" s="7"/>
      <c r="O47" s="9" t="s">
        <v>126</v>
      </c>
      <c r="P47" s="12" t="s">
        <v>125</v>
      </c>
    </row>
    <row r="48" spans="2:24">
      <c r="E48" s="6"/>
      <c r="F48" s="6"/>
      <c r="G48" s="7"/>
      <c r="O48" s="9" t="s">
        <v>128</v>
      </c>
      <c r="P48" s="12" t="s">
        <v>127</v>
      </c>
    </row>
    <row r="49" spans="5:16">
      <c r="E49" s="6"/>
      <c r="F49" s="6"/>
      <c r="G49" s="7"/>
      <c r="O49" s="9" t="s">
        <v>130</v>
      </c>
      <c r="P49" s="12" t="s">
        <v>129</v>
      </c>
    </row>
    <row r="50" spans="5:16">
      <c r="E50" s="6"/>
      <c r="F50" s="6"/>
      <c r="G50" s="7"/>
      <c r="O50" s="9" t="s">
        <v>132</v>
      </c>
      <c r="P50" s="12" t="s">
        <v>131</v>
      </c>
    </row>
    <row r="51" spans="5:16">
      <c r="E51" s="6"/>
      <c r="F51" s="6"/>
      <c r="G51" s="7"/>
      <c r="O51" s="9" t="s">
        <v>134</v>
      </c>
      <c r="P51" s="12" t="s">
        <v>133</v>
      </c>
    </row>
    <row r="52" spans="5:16">
      <c r="E52" s="6"/>
      <c r="F52" s="6"/>
      <c r="G52" s="7"/>
      <c r="O52" s="9" t="s">
        <v>429</v>
      </c>
      <c r="P52" s="12" t="s">
        <v>135</v>
      </c>
    </row>
    <row r="53" spans="5:16">
      <c r="E53" s="6"/>
      <c r="F53" s="6"/>
      <c r="G53" s="7"/>
      <c r="O53" s="9" t="s">
        <v>138</v>
      </c>
      <c r="P53" s="12" t="s">
        <v>137</v>
      </c>
    </row>
    <row r="54" spans="5:16">
      <c r="E54" s="6"/>
      <c r="F54" s="6"/>
      <c r="G54" s="7"/>
      <c r="O54" s="9" t="s">
        <v>140</v>
      </c>
      <c r="P54" s="12" t="s">
        <v>139</v>
      </c>
    </row>
    <row r="55" spans="5:16">
      <c r="E55" s="6"/>
      <c r="F55" s="6"/>
      <c r="G55" s="7"/>
      <c r="O55" s="9" t="s">
        <v>142</v>
      </c>
      <c r="P55" s="12" t="s">
        <v>141</v>
      </c>
    </row>
    <row r="56" spans="5:16">
      <c r="E56" s="6"/>
      <c r="F56" s="6"/>
      <c r="G56" s="7"/>
      <c r="O56" s="9" t="s">
        <v>144</v>
      </c>
      <c r="P56" s="12" t="s">
        <v>143</v>
      </c>
    </row>
    <row r="57" spans="5:16">
      <c r="E57" s="6"/>
      <c r="F57" s="6"/>
      <c r="G57" s="7"/>
      <c r="O57" s="9" t="s">
        <v>146</v>
      </c>
      <c r="P57" s="12" t="s">
        <v>145</v>
      </c>
    </row>
    <row r="58" spans="5:16">
      <c r="E58" s="6"/>
      <c r="F58" s="6"/>
      <c r="G58" s="7"/>
      <c r="O58" s="9" t="s">
        <v>148</v>
      </c>
      <c r="P58" s="12" t="s">
        <v>147</v>
      </c>
    </row>
    <row r="59" spans="5:16">
      <c r="E59" s="6"/>
      <c r="F59" s="6"/>
      <c r="G59" s="7"/>
      <c r="O59" s="9" t="s">
        <v>150</v>
      </c>
      <c r="P59" s="12" t="s">
        <v>149</v>
      </c>
    </row>
    <row r="60" spans="5:16">
      <c r="E60" s="6"/>
      <c r="F60" s="6"/>
      <c r="G60" s="7"/>
      <c r="O60" s="9" t="s">
        <v>152</v>
      </c>
      <c r="P60" s="12" t="s">
        <v>151</v>
      </c>
    </row>
    <row r="61" spans="5:16">
      <c r="E61" s="6"/>
      <c r="F61" s="6"/>
      <c r="G61" s="7"/>
      <c r="O61" s="9" t="s">
        <v>154</v>
      </c>
      <c r="P61" s="12" t="s">
        <v>153</v>
      </c>
    </row>
    <row r="62" spans="5:16">
      <c r="E62" s="6"/>
      <c r="F62" s="6"/>
      <c r="G62" s="7"/>
      <c r="O62" s="9" t="s">
        <v>156</v>
      </c>
      <c r="P62" s="12" t="s">
        <v>155</v>
      </c>
    </row>
    <row r="63" spans="5:16">
      <c r="E63" s="6"/>
      <c r="F63" s="6"/>
      <c r="G63" s="7"/>
      <c r="O63" s="9" t="s">
        <v>158</v>
      </c>
      <c r="P63" s="12" t="s">
        <v>157</v>
      </c>
    </row>
    <row r="64" spans="5:16">
      <c r="E64" s="6"/>
      <c r="F64" s="6"/>
      <c r="G64" s="7"/>
      <c r="O64" s="9" t="s">
        <v>160</v>
      </c>
      <c r="P64" s="12" t="s">
        <v>159</v>
      </c>
    </row>
    <row r="65" spans="5:16">
      <c r="E65" s="6"/>
      <c r="F65" s="6"/>
      <c r="G65" s="7"/>
      <c r="O65" s="9" t="s">
        <v>162</v>
      </c>
      <c r="P65" s="12" t="s">
        <v>161</v>
      </c>
    </row>
    <row r="66" spans="5:16">
      <c r="E66" s="6"/>
      <c r="F66" s="6"/>
      <c r="G66" s="7"/>
      <c r="O66" s="9" t="s">
        <v>164</v>
      </c>
      <c r="P66" s="12" t="s">
        <v>163</v>
      </c>
    </row>
    <row r="67" spans="5:16">
      <c r="E67" s="6"/>
      <c r="F67" s="6"/>
      <c r="G67" s="7"/>
      <c r="O67" s="9" t="s">
        <v>166</v>
      </c>
      <c r="P67" s="12" t="s">
        <v>165</v>
      </c>
    </row>
    <row r="68" spans="5:16">
      <c r="E68" s="6"/>
      <c r="F68" s="6"/>
      <c r="G68" s="7"/>
      <c r="O68" s="9" t="s">
        <v>168</v>
      </c>
      <c r="P68" s="12" t="s">
        <v>167</v>
      </c>
    </row>
    <row r="69" spans="5:16">
      <c r="E69" s="6"/>
      <c r="F69" s="6"/>
      <c r="G69" s="7"/>
      <c r="O69" s="9" t="s">
        <v>170</v>
      </c>
      <c r="P69" s="12" t="s">
        <v>169</v>
      </c>
    </row>
    <row r="70" spans="5:16">
      <c r="E70" s="6"/>
      <c r="F70" s="6"/>
      <c r="G70" s="7"/>
      <c r="O70" s="9" t="s">
        <v>172</v>
      </c>
      <c r="P70" s="12" t="s">
        <v>171</v>
      </c>
    </row>
    <row r="71" spans="5:16">
      <c r="E71" s="6"/>
      <c r="F71" s="6"/>
      <c r="G71" s="7"/>
      <c r="O71" s="9" t="s">
        <v>174</v>
      </c>
      <c r="P71" s="12" t="s">
        <v>173</v>
      </c>
    </row>
    <row r="72" spans="5:16">
      <c r="E72" s="6"/>
      <c r="F72" s="6"/>
      <c r="G72" s="7"/>
      <c r="O72" s="9" t="s">
        <v>176</v>
      </c>
      <c r="P72" s="12" t="s">
        <v>175</v>
      </c>
    </row>
    <row r="73" spans="5:16">
      <c r="E73" s="6"/>
      <c r="F73" s="6"/>
      <c r="G73" s="7"/>
      <c r="O73" s="9" t="s">
        <v>178</v>
      </c>
      <c r="P73" s="12" t="s">
        <v>177</v>
      </c>
    </row>
    <row r="74" spans="5:16">
      <c r="E74" s="6"/>
      <c r="F74" s="6"/>
      <c r="G74" s="7"/>
      <c r="O74" s="9" t="s">
        <v>180</v>
      </c>
      <c r="P74" s="12" t="s">
        <v>179</v>
      </c>
    </row>
    <row r="75" spans="5:16">
      <c r="E75" s="6"/>
      <c r="F75" s="6"/>
      <c r="G75" s="7"/>
      <c r="O75" s="9" t="s">
        <v>182</v>
      </c>
      <c r="P75" s="12" t="s">
        <v>181</v>
      </c>
    </row>
    <row r="76" spans="5:16">
      <c r="E76" s="6"/>
      <c r="F76" s="6"/>
      <c r="G76" s="7"/>
      <c r="O76" s="9" t="s">
        <v>184</v>
      </c>
      <c r="P76" s="12" t="s">
        <v>183</v>
      </c>
    </row>
    <row r="77" spans="5:16">
      <c r="E77" s="6"/>
      <c r="F77" s="6"/>
      <c r="G77" s="7"/>
      <c r="O77" s="9" t="s">
        <v>186</v>
      </c>
      <c r="P77" s="12" t="s">
        <v>185</v>
      </c>
    </row>
    <row r="78" spans="5:16">
      <c r="E78" s="6"/>
      <c r="F78" s="6"/>
      <c r="G78" s="7"/>
      <c r="O78" s="9" t="s">
        <v>188</v>
      </c>
      <c r="P78" s="12" t="s">
        <v>187</v>
      </c>
    </row>
    <row r="79" spans="5:16">
      <c r="E79" s="6"/>
      <c r="F79" s="6"/>
      <c r="G79" s="7"/>
      <c r="O79" s="9" t="s">
        <v>190</v>
      </c>
      <c r="P79" s="12" t="s">
        <v>189</v>
      </c>
    </row>
    <row r="80" spans="5:16">
      <c r="E80" s="6"/>
      <c r="F80" s="6"/>
      <c r="G80" s="7"/>
      <c r="O80" s="9" t="s">
        <v>430</v>
      </c>
      <c r="P80" s="12" t="s">
        <v>191</v>
      </c>
    </row>
    <row r="81" spans="5:16">
      <c r="E81" s="6"/>
      <c r="F81" s="6"/>
      <c r="G81" s="7"/>
      <c r="O81" s="9" t="s">
        <v>194</v>
      </c>
      <c r="P81" s="12" t="s">
        <v>193</v>
      </c>
    </row>
    <row r="82" spans="5:16">
      <c r="E82" s="6"/>
      <c r="F82" s="6"/>
      <c r="G82" s="7"/>
      <c r="O82" s="9" t="s">
        <v>196</v>
      </c>
      <c r="P82" s="12" t="s">
        <v>195</v>
      </c>
    </row>
    <row r="83" spans="5:16">
      <c r="E83" s="6"/>
      <c r="F83" s="6"/>
      <c r="G83" s="7"/>
      <c r="O83" s="9" t="s">
        <v>198</v>
      </c>
      <c r="P83" s="12" t="s">
        <v>197</v>
      </c>
    </row>
    <row r="84" spans="5:16">
      <c r="E84" s="6"/>
      <c r="F84" s="6"/>
      <c r="G84" s="7"/>
      <c r="O84" s="9" t="s">
        <v>200</v>
      </c>
      <c r="P84" s="12" t="s">
        <v>199</v>
      </c>
    </row>
    <row r="85" spans="5:16">
      <c r="E85" s="6"/>
      <c r="F85" s="6"/>
      <c r="G85" s="7"/>
      <c r="O85" s="9" t="s">
        <v>202</v>
      </c>
      <c r="P85" s="12" t="s">
        <v>201</v>
      </c>
    </row>
    <row r="86" spans="5:16">
      <c r="E86" s="6"/>
      <c r="F86" s="6"/>
      <c r="G86" s="7"/>
      <c r="O86" s="9" t="s">
        <v>204</v>
      </c>
      <c r="P86" s="12" t="s">
        <v>203</v>
      </c>
    </row>
    <row r="87" spans="5:16">
      <c r="E87" s="6"/>
      <c r="F87" s="6"/>
      <c r="G87" s="7"/>
      <c r="O87" s="9" t="s">
        <v>206</v>
      </c>
      <c r="P87" s="12" t="s">
        <v>205</v>
      </c>
    </row>
    <row r="88" spans="5:16">
      <c r="E88" s="6"/>
      <c r="F88" s="6"/>
      <c r="G88" s="7"/>
      <c r="O88" s="9" t="s">
        <v>208</v>
      </c>
      <c r="P88" s="12" t="s">
        <v>207</v>
      </c>
    </row>
    <row r="89" spans="5:16">
      <c r="E89" s="6"/>
      <c r="F89" s="6"/>
      <c r="G89" s="7"/>
      <c r="O89" s="9" t="s">
        <v>210</v>
      </c>
      <c r="P89" s="12" t="s">
        <v>209</v>
      </c>
    </row>
    <row r="90" spans="5:16">
      <c r="E90" s="6"/>
      <c r="F90" s="6"/>
      <c r="G90" s="7"/>
      <c r="O90" s="9" t="s">
        <v>212</v>
      </c>
      <c r="P90" s="12" t="s">
        <v>211</v>
      </c>
    </row>
    <row r="91" spans="5:16">
      <c r="E91" s="6"/>
      <c r="F91" s="6"/>
      <c r="G91" s="7"/>
      <c r="O91" s="9" t="s">
        <v>431</v>
      </c>
      <c r="P91" s="12" t="s">
        <v>213</v>
      </c>
    </row>
    <row r="92" spans="5:16">
      <c r="E92" s="6"/>
      <c r="F92" s="6"/>
      <c r="G92" s="7"/>
      <c r="O92" s="9" t="s">
        <v>432</v>
      </c>
      <c r="P92" s="12" t="s">
        <v>215</v>
      </c>
    </row>
    <row r="93" spans="5:16">
      <c r="E93" s="6"/>
      <c r="F93" s="6"/>
      <c r="G93" s="7"/>
      <c r="O93" s="9" t="s">
        <v>218</v>
      </c>
      <c r="P93" s="12" t="s">
        <v>217</v>
      </c>
    </row>
    <row r="94" spans="5:16">
      <c r="E94" s="6"/>
      <c r="F94" s="6"/>
      <c r="G94" s="7"/>
      <c r="O94" s="9" t="s">
        <v>220</v>
      </c>
      <c r="P94" s="12" t="s">
        <v>219</v>
      </c>
    </row>
    <row r="95" spans="5:16">
      <c r="E95" s="6"/>
      <c r="F95" s="6"/>
      <c r="G95" s="7"/>
      <c r="O95" s="9" t="s">
        <v>433</v>
      </c>
      <c r="P95" s="12" t="s">
        <v>221</v>
      </c>
    </row>
    <row r="96" spans="5:16">
      <c r="E96" s="6"/>
      <c r="F96" s="6"/>
      <c r="G96" s="7"/>
      <c r="O96" s="9" t="s">
        <v>223</v>
      </c>
      <c r="P96" s="12" t="s">
        <v>222</v>
      </c>
    </row>
    <row r="97" spans="5:16">
      <c r="E97" s="6"/>
      <c r="F97" s="6"/>
      <c r="G97" s="7"/>
      <c r="O97" s="9" t="s">
        <v>225</v>
      </c>
      <c r="P97" s="12" t="s">
        <v>224</v>
      </c>
    </row>
    <row r="98" spans="5:16">
      <c r="E98" s="6"/>
      <c r="F98" s="6"/>
      <c r="G98" s="7"/>
      <c r="O98" s="9" t="s">
        <v>227</v>
      </c>
      <c r="P98" s="12" t="s">
        <v>226</v>
      </c>
    </row>
    <row r="99" spans="5:16">
      <c r="E99" s="6"/>
      <c r="F99" s="6"/>
      <c r="G99" s="7"/>
      <c r="O99" s="10" t="s">
        <v>229</v>
      </c>
      <c r="P99" s="13" t="s">
        <v>228</v>
      </c>
    </row>
    <row r="100" spans="5:16">
      <c r="E100" s="6"/>
      <c r="F100" s="6"/>
      <c r="G100" s="7"/>
      <c r="O100" s="10" t="s">
        <v>434</v>
      </c>
      <c r="P100" s="13" t="s">
        <v>230</v>
      </c>
    </row>
    <row r="101" spans="5:16" ht="30">
      <c r="E101" s="6"/>
      <c r="F101" s="6"/>
      <c r="G101" s="7"/>
      <c r="O101" s="10" t="s">
        <v>233</v>
      </c>
      <c r="P101" s="13" t="s">
        <v>232</v>
      </c>
    </row>
    <row r="102" spans="5:16">
      <c r="E102" s="6"/>
      <c r="F102" s="6"/>
      <c r="G102" s="7"/>
      <c r="O102" s="10" t="s">
        <v>235</v>
      </c>
      <c r="P102" s="13" t="s">
        <v>234</v>
      </c>
    </row>
    <row r="103" spans="5:16" ht="30">
      <c r="E103" s="6"/>
      <c r="F103" s="6"/>
      <c r="G103" s="7"/>
      <c r="O103" s="10" t="s">
        <v>237</v>
      </c>
      <c r="P103" s="13" t="s">
        <v>236</v>
      </c>
    </row>
    <row r="104" spans="5:16" ht="30">
      <c r="E104" s="6"/>
      <c r="F104" s="6"/>
      <c r="G104" s="7"/>
      <c r="O104" s="10" t="s">
        <v>239</v>
      </c>
      <c r="P104" s="13" t="s">
        <v>238</v>
      </c>
    </row>
    <row r="105" spans="5:16">
      <c r="E105" s="6"/>
      <c r="F105" s="6"/>
      <c r="G105" s="7"/>
      <c r="O105" s="10" t="s">
        <v>241</v>
      </c>
      <c r="P105" s="13" t="s">
        <v>240</v>
      </c>
    </row>
    <row r="106" spans="5:16">
      <c r="E106" s="6"/>
      <c r="F106" s="6"/>
      <c r="G106" s="7"/>
      <c r="O106" s="10" t="s">
        <v>243</v>
      </c>
      <c r="P106" s="13" t="s">
        <v>242</v>
      </c>
    </row>
    <row r="107" spans="5:16">
      <c r="E107" s="6"/>
      <c r="F107" s="6"/>
      <c r="G107" s="7"/>
      <c r="O107" s="10" t="s">
        <v>245</v>
      </c>
      <c r="P107" s="13" t="s">
        <v>244</v>
      </c>
    </row>
    <row r="108" spans="5:16">
      <c r="E108" s="6"/>
      <c r="F108" s="6"/>
      <c r="G108" s="7"/>
      <c r="O108" s="10" t="s">
        <v>247</v>
      </c>
      <c r="P108" s="13" t="s">
        <v>246</v>
      </c>
    </row>
    <row r="109" spans="5:16">
      <c r="E109" s="6"/>
      <c r="F109" s="6"/>
      <c r="G109" s="7"/>
      <c r="O109" s="10" t="s">
        <v>249</v>
      </c>
      <c r="P109" s="13" t="s">
        <v>248</v>
      </c>
    </row>
    <row r="110" spans="5:16" ht="30">
      <c r="E110" s="6"/>
      <c r="F110" s="6"/>
      <c r="G110" s="7"/>
      <c r="O110" s="10" t="s">
        <v>251</v>
      </c>
      <c r="P110" s="13" t="s">
        <v>250</v>
      </c>
    </row>
    <row r="111" spans="5:16">
      <c r="E111" s="6"/>
      <c r="F111" s="6"/>
      <c r="G111" s="7"/>
      <c r="O111" s="10" t="s">
        <v>253</v>
      </c>
      <c r="P111" s="13" t="s">
        <v>252</v>
      </c>
    </row>
    <row r="112" spans="5:16">
      <c r="E112" s="6"/>
      <c r="F112" s="6"/>
      <c r="G112" s="7"/>
      <c r="O112" s="10" t="s">
        <v>255</v>
      </c>
      <c r="P112" s="13" t="s">
        <v>254</v>
      </c>
    </row>
    <row r="113" spans="5:16">
      <c r="E113" s="6"/>
      <c r="F113" s="6"/>
      <c r="G113" s="7"/>
      <c r="O113" s="10" t="s">
        <v>257</v>
      </c>
      <c r="P113" s="13" t="s">
        <v>256</v>
      </c>
    </row>
    <row r="114" spans="5:16" ht="30">
      <c r="E114" s="6"/>
      <c r="F114" s="6"/>
      <c r="G114" s="7"/>
      <c r="O114" s="10" t="s">
        <v>435</v>
      </c>
      <c r="P114" s="13" t="s">
        <v>258</v>
      </c>
    </row>
    <row r="115" spans="5:16">
      <c r="E115" s="6"/>
      <c r="F115" s="6"/>
      <c r="G115" s="7"/>
      <c r="O115" s="10" t="s">
        <v>436</v>
      </c>
      <c r="P115" s="13" t="s">
        <v>260</v>
      </c>
    </row>
    <row r="116" spans="5:16">
      <c r="E116" s="6"/>
      <c r="F116" s="6"/>
      <c r="G116" s="7"/>
      <c r="O116" s="10" t="s">
        <v>263</v>
      </c>
      <c r="P116" s="13" t="s">
        <v>262</v>
      </c>
    </row>
    <row r="117" spans="5:16">
      <c r="E117" s="6"/>
      <c r="F117" s="6"/>
      <c r="G117" s="7"/>
      <c r="O117" s="10" t="s">
        <v>265</v>
      </c>
      <c r="P117" s="13" t="s">
        <v>264</v>
      </c>
    </row>
    <row r="118" spans="5:16">
      <c r="E118" s="6"/>
      <c r="F118" s="6"/>
      <c r="G118" s="7"/>
      <c r="O118" s="10" t="s">
        <v>267</v>
      </c>
      <c r="P118" s="13" t="s">
        <v>266</v>
      </c>
    </row>
    <row r="119" spans="5:16" ht="30">
      <c r="E119" s="6"/>
      <c r="F119" s="6"/>
      <c r="G119" s="7"/>
      <c r="O119" s="10" t="s">
        <v>269</v>
      </c>
      <c r="P119" s="13" t="s">
        <v>268</v>
      </c>
    </row>
    <row r="120" spans="5:16">
      <c r="E120" s="6"/>
      <c r="F120" s="6"/>
      <c r="G120" s="7"/>
      <c r="O120" s="10" t="s">
        <v>271</v>
      </c>
      <c r="P120" s="13" t="s">
        <v>270</v>
      </c>
    </row>
    <row r="121" spans="5:16" ht="30">
      <c r="E121" s="6"/>
      <c r="F121" s="6"/>
      <c r="G121" s="7"/>
      <c r="O121" s="10" t="s">
        <v>273</v>
      </c>
      <c r="P121" s="13" t="s">
        <v>272</v>
      </c>
    </row>
    <row r="122" spans="5:16">
      <c r="E122" s="6"/>
      <c r="F122" s="6"/>
      <c r="G122" s="7"/>
      <c r="O122" s="10" t="s">
        <v>275</v>
      </c>
      <c r="P122" s="13" t="s">
        <v>274</v>
      </c>
    </row>
    <row r="123" spans="5:16">
      <c r="E123" s="6"/>
      <c r="F123" s="6"/>
      <c r="G123" s="7"/>
      <c r="O123" s="10" t="s">
        <v>277</v>
      </c>
      <c r="P123" s="13" t="s">
        <v>276</v>
      </c>
    </row>
    <row r="124" spans="5:16">
      <c r="E124" s="6"/>
      <c r="F124" s="6"/>
      <c r="G124" s="7"/>
      <c r="O124" s="10" t="s">
        <v>279</v>
      </c>
      <c r="P124" s="13" t="s">
        <v>278</v>
      </c>
    </row>
    <row r="125" spans="5:16">
      <c r="E125" s="6"/>
      <c r="F125" s="6"/>
      <c r="G125" s="7"/>
      <c r="O125" s="10" t="s">
        <v>281</v>
      </c>
      <c r="P125" s="13" t="s">
        <v>280</v>
      </c>
    </row>
    <row r="126" spans="5:16" ht="30">
      <c r="E126" s="6"/>
      <c r="F126" s="6"/>
      <c r="G126" s="7"/>
      <c r="O126" s="10" t="s">
        <v>283</v>
      </c>
      <c r="P126" s="13" t="s">
        <v>282</v>
      </c>
    </row>
    <row r="127" spans="5:16" ht="30">
      <c r="E127" s="6"/>
      <c r="F127" s="6"/>
      <c r="G127" s="7"/>
      <c r="O127" s="10" t="s">
        <v>285</v>
      </c>
      <c r="P127" s="13" t="s">
        <v>284</v>
      </c>
    </row>
    <row r="128" spans="5:16">
      <c r="E128" s="6"/>
      <c r="F128" s="6"/>
      <c r="G128" s="7"/>
      <c r="O128" s="10" t="s">
        <v>287</v>
      </c>
      <c r="P128" s="13" t="s">
        <v>286</v>
      </c>
    </row>
    <row r="129" spans="5:16">
      <c r="E129" s="6"/>
      <c r="F129" s="6"/>
      <c r="G129" s="7"/>
      <c r="O129" s="10" t="s">
        <v>289</v>
      </c>
      <c r="P129" s="13" t="s">
        <v>288</v>
      </c>
    </row>
    <row r="130" spans="5:16">
      <c r="E130" s="6"/>
      <c r="F130" s="6"/>
      <c r="G130" s="7"/>
      <c r="O130" s="10" t="s">
        <v>291</v>
      </c>
      <c r="P130" s="13" t="s">
        <v>290</v>
      </c>
    </row>
    <row r="131" spans="5:16">
      <c r="E131" s="6"/>
      <c r="F131" s="6"/>
      <c r="G131" s="7"/>
      <c r="O131" s="10" t="s">
        <v>293</v>
      </c>
      <c r="P131" s="13" t="s">
        <v>292</v>
      </c>
    </row>
    <row r="132" spans="5:16">
      <c r="E132" s="6"/>
      <c r="F132" s="6"/>
      <c r="G132" s="7"/>
      <c r="O132" s="10" t="s">
        <v>295</v>
      </c>
      <c r="P132" s="13" t="s">
        <v>294</v>
      </c>
    </row>
    <row r="133" spans="5:16">
      <c r="E133" s="6"/>
      <c r="F133" s="6"/>
      <c r="G133" s="7"/>
      <c r="O133" s="10" t="s">
        <v>297</v>
      </c>
      <c r="P133" s="13" t="s">
        <v>296</v>
      </c>
    </row>
    <row r="134" spans="5:16">
      <c r="E134" s="6"/>
      <c r="F134" s="6"/>
      <c r="G134" s="7"/>
      <c r="O134" s="10" t="s">
        <v>299</v>
      </c>
      <c r="P134" s="13" t="s">
        <v>298</v>
      </c>
    </row>
    <row r="135" spans="5:16">
      <c r="E135" s="6"/>
      <c r="F135" s="6"/>
      <c r="G135" s="7"/>
      <c r="O135" s="10" t="s">
        <v>301</v>
      </c>
      <c r="P135" s="13" t="s">
        <v>300</v>
      </c>
    </row>
    <row r="136" spans="5:16" ht="30">
      <c r="E136" s="6"/>
      <c r="F136" s="6"/>
      <c r="G136" s="7"/>
      <c r="O136" s="10" t="s">
        <v>303</v>
      </c>
      <c r="P136" s="13" t="s">
        <v>302</v>
      </c>
    </row>
    <row r="137" spans="5:16">
      <c r="E137" s="6"/>
      <c r="F137" s="6"/>
      <c r="G137" s="7"/>
      <c r="O137" s="10" t="s">
        <v>305</v>
      </c>
      <c r="P137" s="13" t="s">
        <v>304</v>
      </c>
    </row>
    <row r="138" spans="5:16">
      <c r="E138" s="6"/>
      <c r="F138" s="6"/>
      <c r="G138" s="7"/>
      <c r="O138" s="10" t="s">
        <v>307</v>
      </c>
      <c r="P138" s="13" t="s">
        <v>306</v>
      </c>
    </row>
    <row r="139" spans="5:16">
      <c r="E139" s="6"/>
      <c r="F139" s="6"/>
      <c r="G139" s="7"/>
      <c r="O139" s="10" t="s">
        <v>309</v>
      </c>
      <c r="P139" s="13" t="s">
        <v>308</v>
      </c>
    </row>
    <row r="140" spans="5:16">
      <c r="E140" s="6"/>
      <c r="F140" s="6"/>
      <c r="G140" s="7"/>
      <c r="O140" s="10" t="s">
        <v>311</v>
      </c>
      <c r="P140" s="13" t="s">
        <v>310</v>
      </c>
    </row>
    <row r="141" spans="5:16">
      <c r="E141" s="6"/>
      <c r="F141" s="6"/>
      <c r="G141" s="7"/>
      <c r="O141" s="10" t="s">
        <v>313</v>
      </c>
      <c r="P141" s="13" t="s">
        <v>312</v>
      </c>
    </row>
    <row r="142" spans="5:16">
      <c r="E142" s="6"/>
      <c r="F142" s="6"/>
      <c r="G142" s="7"/>
      <c r="O142" s="10" t="s">
        <v>315</v>
      </c>
      <c r="P142" s="13" t="s">
        <v>314</v>
      </c>
    </row>
    <row r="143" spans="5:16">
      <c r="E143" s="6"/>
      <c r="F143" s="6"/>
      <c r="G143" s="7"/>
      <c r="O143" s="10" t="s">
        <v>317</v>
      </c>
      <c r="P143" s="13" t="s">
        <v>316</v>
      </c>
    </row>
    <row r="144" spans="5:16">
      <c r="E144" s="6"/>
      <c r="F144" s="6"/>
      <c r="G144" s="7"/>
      <c r="O144" s="10" t="s">
        <v>437</v>
      </c>
      <c r="P144" s="13" t="s">
        <v>318</v>
      </c>
    </row>
    <row r="145" spans="5:16">
      <c r="E145" s="6"/>
      <c r="F145" s="6"/>
      <c r="G145" s="7"/>
      <c r="O145" s="10" t="s">
        <v>321</v>
      </c>
      <c r="P145" s="13" t="s">
        <v>320</v>
      </c>
    </row>
    <row r="146" spans="5:16" ht="30">
      <c r="E146" s="6"/>
      <c r="F146" s="6"/>
      <c r="G146" s="7"/>
      <c r="O146" s="10" t="s">
        <v>323</v>
      </c>
      <c r="P146" s="13" t="s">
        <v>322</v>
      </c>
    </row>
    <row r="147" spans="5:16">
      <c r="E147" s="6"/>
      <c r="F147" s="6"/>
      <c r="G147" s="7"/>
      <c r="O147" s="10" t="s">
        <v>325</v>
      </c>
      <c r="P147" s="13" t="s">
        <v>324</v>
      </c>
    </row>
    <row r="148" spans="5:16" ht="45">
      <c r="E148" s="6"/>
      <c r="F148" s="6"/>
      <c r="G148" s="7"/>
      <c r="O148" s="10" t="s">
        <v>438</v>
      </c>
      <c r="P148" s="13" t="s">
        <v>326</v>
      </c>
    </row>
    <row r="149" spans="5:16">
      <c r="E149" s="6"/>
      <c r="F149" s="6"/>
      <c r="G149" s="7"/>
      <c r="O149" s="10" t="s">
        <v>329</v>
      </c>
      <c r="P149" s="13" t="s">
        <v>328</v>
      </c>
    </row>
    <row r="150" spans="5:16">
      <c r="E150" s="6"/>
      <c r="F150" s="6"/>
      <c r="G150" s="7"/>
      <c r="O150" s="10" t="s">
        <v>331</v>
      </c>
      <c r="P150" s="13" t="s">
        <v>330</v>
      </c>
    </row>
    <row r="151" spans="5:16" ht="30">
      <c r="E151" s="6"/>
      <c r="F151" s="6"/>
      <c r="G151" s="7"/>
      <c r="O151" s="10" t="s">
        <v>439</v>
      </c>
      <c r="P151" s="13" t="s">
        <v>332</v>
      </c>
    </row>
    <row r="152" spans="5:16" ht="30">
      <c r="E152" s="6"/>
      <c r="F152" s="6"/>
      <c r="G152" s="7"/>
      <c r="O152" s="10" t="s">
        <v>335</v>
      </c>
      <c r="P152" s="13" t="s">
        <v>334</v>
      </c>
    </row>
    <row r="153" spans="5:16">
      <c r="E153" s="6"/>
      <c r="F153" s="6"/>
      <c r="G153" s="7"/>
      <c r="O153" s="10" t="s">
        <v>337</v>
      </c>
      <c r="P153" s="13" t="s">
        <v>336</v>
      </c>
    </row>
    <row r="154" spans="5:16">
      <c r="E154" s="6"/>
      <c r="F154" s="6"/>
      <c r="G154" s="7"/>
      <c r="O154" s="10" t="s">
        <v>339</v>
      </c>
      <c r="P154" s="13" t="s">
        <v>338</v>
      </c>
    </row>
    <row r="155" spans="5:16">
      <c r="E155" s="6"/>
      <c r="F155" s="6"/>
      <c r="G155" s="7"/>
      <c r="O155" s="10" t="s">
        <v>341</v>
      </c>
      <c r="P155" s="13" t="s">
        <v>340</v>
      </c>
    </row>
    <row r="156" spans="5:16" ht="30">
      <c r="E156" s="6"/>
      <c r="F156" s="6"/>
      <c r="G156" s="7"/>
      <c r="O156" s="10" t="s">
        <v>343</v>
      </c>
      <c r="P156" s="13" t="s">
        <v>342</v>
      </c>
    </row>
    <row r="157" spans="5:16">
      <c r="E157" s="6"/>
      <c r="F157" s="6"/>
      <c r="G157" s="7"/>
      <c r="O157" s="10" t="s">
        <v>345</v>
      </c>
      <c r="P157" s="13" t="s">
        <v>344</v>
      </c>
    </row>
    <row r="158" spans="5:16">
      <c r="E158" s="6"/>
      <c r="F158" s="6"/>
      <c r="G158" s="7"/>
      <c r="O158" s="10" t="s">
        <v>347</v>
      </c>
      <c r="P158" s="13" t="s">
        <v>346</v>
      </c>
    </row>
    <row r="159" spans="5:16">
      <c r="E159" s="6"/>
      <c r="F159" s="6"/>
      <c r="G159" s="7"/>
      <c r="O159" s="10" t="s">
        <v>349</v>
      </c>
      <c r="P159" s="13" t="s">
        <v>348</v>
      </c>
    </row>
    <row r="160" spans="5:16" ht="30">
      <c r="E160" s="6"/>
      <c r="F160" s="6"/>
      <c r="G160" s="7"/>
      <c r="O160" s="10" t="s">
        <v>351</v>
      </c>
      <c r="P160" s="13" t="s">
        <v>350</v>
      </c>
    </row>
    <row r="161" spans="5:16">
      <c r="E161" s="6"/>
      <c r="F161" s="6"/>
      <c r="G161" s="7"/>
      <c r="O161" s="10" t="s">
        <v>353</v>
      </c>
      <c r="P161" s="13" t="s">
        <v>352</v>
      </c>
    </row>
    <row r="162" spans="5:16" ht="30">
      <c r="E162" s="6"/>
      <c r="F162" s="6"/>
      <c r="G162" s="7"/>
      <c r="O162" s="10" t="s">
        <v>355</v>
      </c>
      <c r="P162" s="13" t="s">
        <v>354</v>
      </c>
    </row>
    <row r="163" spans="5:16">
      <c r="E163" s="6"/>
      <c r="F163" s="6"/>
      <c r="G163" s="7"/>
      <c r="O163" s="10" t="s">
        <v>357</v>
      </c>
      <c r="P163" s="13" t="s">
        <v>356</v>
      </c>
    </row>
    <row r="164" spans="5:16">
      <c r="E164" s="6"/>
      <c r="F164" s="6"/>
      <c r="G164" s="7"/>
      <c r="O164" s="10" t="s">
        <v>359</v>
      </c>
      <c r="P164" s="13" t="s">
        <v>358</v>
      </c>
    </row>
    <row r="165" spans="5:16">
      <c r="E165" s="6"/>
      <c r="F165" s="6"/>
      <c r="G165" s="7"/>
      <c r="O165" s="10" t="s">
        <v>361</v>
      </c>
      <c r="P165" s="13" t="s">
        <v>360</v>
      </c>
    </row>
    <row r="166" spans="5:16">
      <c r="E166" s="6"/>
      <c r="F166" s="6"/>
      <c r="G166" s="7"/>
      <c r="O166" s="10" t="s">
        <v>363</v>
      </c>
      <c r="P166" s="13" t="s">
        <v>362</v>
      </c>
    </row>
    <row r="167" spans="5:16">
      <c r="E167" s="6"/>
      <c r="F167" s="6"/>
      <c r="G167" s="7"/>
      <c r="O167" s="10" t="s">
        <v>365</v>
      </c>
      <c r="P167" s="13" t="s">
        <v>364</v>
      </c>
    </row>
    <row r="168" spans="5:16">
      <c r="E168" s="6"/>
      <c r="F168" s="6"/>
      <c r="G168" s="7"/>
      <c r="O168" s="10" t="s">
        <v>367</v>
      </c>
      <c r="P168" s="13" t="s">
        <v>366</v>
      </c>
    </row>
    <row r="169" spans="5:16">
      <c r="E169" s="6"/>
      <c r="F169" s="6"/>
      <c r="G169" s="7"/>
      <c r="O169" s="10" t="s">
        <v>369</v>
      </c>
      <c r="P169" s="13" t="s">
        <v>368</v>
      </c>
    </row>
    <row r="170" spans="5:16">
      <c r="E170" s="6"/>
      <c r="F170" s="6"/>
      <c r="G170" s="7"/>
      <c r="O170" s="10" t="s">
        <v>440</v>
      </c>
      <c r="P170" s="13" t="s">
        <v>370</v>
      </c>
    </row>
    <row r="171" spans="5:16">
      <c r="E171" s="6"/>
      <c r="F171" s="6"/>
      <c r="G171" s="7"/>
      <c r="O171" s="10" t="s">
        <v>373</v>
      </c>
      <c r="P171" s="13" t="s">
        <v>372</v>
      </c>
    </row>
    <row r="172" spans="5:16">
      <c r="E172" s="6"/>
      <c r="F172" s="6"/>
      <c r="G172" s="7"/>
      <c r="O172" s="10" t="s">
        <v>441</v>
      </c>
      <c r="P172" s="13" t="s">
        <v>374</v>
      </c>
    </row>
    <row r="173" spans="5:16">
      <c r="E173" s="6"/>
      <c r="F173" s="6"/>
      <c r="G173" s="7"/>
      <c r="O173" s="10" t="s">
        <v>377</v>
      </c>
      <c r="P173" s="13" t="s">
        <v>376</v>
      </c>
    </row>
    <row r="174" spans="5:16" ht="30">
      <c r="E174" s="6"/>
      <c r="F174" s="6"/>
      <c r="G174" s="7"/>
      <c r="O174" s="10" t="s">
        <v>379</v>
      </c>
      <c r="P174" s="13" t="s">
        <v>378</v>
      </c>
    </row>
    <row r="175" spans="5:16">
      <c r="E175" s="6"/>
      <c r="F175" s="6"/>
      <c r="G175" s="7"/>
      <c r="O175" s="10" t="s">
        <v>381</v>
      </c>
      <c r="P175" s="13" t="s">
        <v>380</v>
      </c>
    </row>
    <row r="176" spans="5:16">
      <c r="E176" s="6"/>
      <c r="F176" s="6"/>
      <c r="G176" s="7"/>
      <c r="O176" s="10" t="s">
        <v>383</v>
      </c>
      <c r="P176" s="13" t="s">
        <v>382</v>
      </c>
    </row>
    <row r="177" spans="5:16" ht="30">
      <c r="E177" s="6"/>
      <c r="F177" s="6"/>
      <c r="G177" s="7"/>
      <c r="O177" s="10" t="s">
        <v>442</v>
      </c>
      <c r="P177" s="13" t="s">
        <v>384</v>
      </c>
    </row>
    <row r="178" spans="5:16">
      <c r="E178" s="6"/>
      <c r="F178" s="6"/>
      <c r="G178" s="7"/>
      <c r="O178" s="10" t="s">
        <v>387</v>
      </c>
      <c r="P178" s="13" t="s">
        <v>386</v>
      </c>
    </row>
    <row r="179" spans="5:16">
      <c r="E179" s="6"/>
      <c r="F179" s="6"/>
      <c r="G179" s="7"/>
      <c r="O179" s="10" t="s">
        <v>389</v>
      </c>
      <c r="P179" s="13" t="s">
        <v>388</v>
      </c>
    </row>
    <row r="180" spans="5:16" ht="30">
      <c r="E180" s="6"/>
      <c r="F180" s="6"/>
      <c r="G180" s="7"/>
      <c r="O180" s="10" t="s">
        <v>391</v>
      </c>
      <c r="P180" s="13" t="s">
        <v>390</v>
      </c>
    </row>
    <row r="181" spans="5:16">
      <c r="E181" s="6"/>
      <c r="F181" s="6"/>
      <c r="G181" s="7"/>
      <c r="O181" s="10" t="s">
        <v>393</v>
      </c>
      <c r="P181" s="13" t="s">
        <v>392</v>
      </c>
    </row>
    <row r="182" spans="5:16">
      <c r="E182" s="6"/>
      <c r="F182" s="6"/>
      <c r="G182" s="7"/>
      <c r="O182" s="10" t="s">
        <v>395</v>
      </c>
      <c r="P182" s="13" t="s">
        <v>394</v>
      </c>
    </row>
    <row r="183" spans="5:16">
      <c r="E183" s="6"/>
      <c r="F183" s="6"/>
      <c r="G183" s="7"/>
      <c r="O183" s="10" t="s">
        <v>397</v>
      </c>
      <c r="P183" s="13" t="s">
        <v>396</v>
      </c>
    </row>
    <row r="184" spans="5:16" ht="45">
      <c r="E184" s="6"/>
      <c r="F184" s="6"/>
      <c r="G184" s="7"/>
      <c r="O184" s="10" t="s">
        <v>399</v>
      </c>
      <c r="P184" s="13" t="s">
        <v>398</v>
      </c>
    </row>
    <row r="185" spans="5:16" ht="30">
      <c r="E185" s="6"/>
      <c r="F185" s="6"/>
      <c r="G185" s="7"/>
      <c r="O185" s="10" t="s">
        <v>401</v>
      </c>
      <c r="P185" s="13" t="s">
        <v>400</v>
      </c>
    </row>
    <row r="186" spans="5:16" ht="30">
      <c r="E186" s="6"/>
      <c r="F186" s="6"/>
      <c r="G186" s="7"/>
      <c r="O186" s="10" t="s">
        <v>403</v>
      </c>
      <c r="P186" s="13" t="s">
        <v>402</v>
      </c>
    </row>
    <row r="187" spans="5:16">
      <c r="E187" s="6"/>
      <c r="F187" s="6"/>
      <c r="G187" s="7"/>
      <c r="O187" s="10" t="s">
        <v>405</v>
      </c>
      <c r="P187" s="13" t="s">
        <v>404</v>
      </c>
    </row>
    <row r="188" spans="5:16">
      <c r="E188" s="6"/>
      <c r="F188" s="6"/>
      <c r="G188" s="7"/>
      <c r="O188" s="10" t="s">
        <v>407</v>
      </c>
      <c r="P188" s="13" t="s">
        <v>406</v>
      </c>
    </row>
    <row r="189" spans="5:16">
      <c r="E189" s="6"/>
      <c r="F189" s="6"/>
      <c r="G189" s="7"/>
      <c r="O189" s="10" t="s">
        <v>409</v>
      </c>
      <c r="P189" s="13" t="s">
        <v>408</v>
      </c>
    </row>
    <row r="190" spans="5:16">
      <c r="E190" s="6"/>
      <c r="F190" s="6"/>
      <c r="G190" s="7"/>
      <c r="O190" s="10" t="s">
        <v>443</v>
      </c>
      <c r="P190" s="13" t="s">
        <v>410</v>
      </c>
    </row>
    <row r="191" spans="5:16">
      <c r="E191" s="6"/>
      <c r="F191" s="6"/>
      <c r="G191" s="7"/>
      <c r="O191" s="10" t="s">
        <v>413</v>
      </c>
      <c r="P191" s="13" t="s">
        <v>412</v>
      </c>
    </row>
    <row r="192" spans="5:16">
      <c r="E192" s="6"/>
      <c r="F192" s="6"/>
      <c r="G192" s="7"/>
      <c r="O192" s="10" t="s">
        <v>415</v>
      </c>
      <c r="P192" s="13" t="s">
        <v>414</v>
      </c>
    </row>
    <row r="193" spans="5:16">
      <c r="E193" s="6"/>
      <c r="F193" s="6"/>
      <c r="G193" s="7"/>
      <c r="O193" s="10" t="s">
        <v>417</v>
      </c>
      <c r="P193" s="13" t="s">
        <v>416</v>
      </c>
    </row>
    <row r="194" spans="5:16">
      <c r="E194" s="6"/>
      <c r="F194" s="6"/>
      <c r="G194" s="7"/>
      <c r="O194" s="10" t="s">
        <v>419</v>
      </c>
      <c r="P194" s="13" t="s">
        <v>418</v>
      </c>
    </row>
    <row r="195" spans="5:16">
      <c r="E195" s="6"/>
      <c r="F195" s="6"/>
      <c r="G195" s="7"/>
    </row>
    <row r="196" spans="5:16">
      <c r="E196" s="6"/>
      <c r="F196" s="6"/>
      <c r="G196" s="7"/>
    </row>
    <row r="197" spans="5:16">
      <c r="E197" s="6"/>
      <c r="F197" s="6"/>
      <c r="G197" s="7"/>
    </row>
    <row r="198" spans="5:16">
      <c r="E198" s="6"/>
      <c r="F198" s="6"/>
      <c r="G198" s="7"/>
    </row>
    <row r="199" spans="5:16">
      <c r="E199" s="6"/>
      <c r="F199" s="6"/>
      <c r="G199" s="7"/>
    </row>
    <row r="200" spans="5:16">
      <c r="E200" s="6"/>
      <c r="F200" s="6"/>
      <c r="G200" s="7"/>
    </row>
    <row r="201" spans="5:16">
      <c r="E201" s="6"/>
      <c r="F201" s="6"/>
      <c r="G201" s="7"/>
    </row>
    <row r="202" spans="5:16">
      <c r="E202" s="6"/>
      <c r="F202" s="6"/>
      <c r="G202" s="7"/>
    </row>
    <row r="203" spans="5:16">
      <c r="E203" s="6"/>
      <c r="F203" s="6"/>
      <c r="G203" s="7"/>
    </row>
    <row r="204" spans="5:16">
      <c r="E204" s="6"/>
      <c r="F204" s="6"/>
      <c r="G204" s="7"/>
    </row>
    <row r="205" spans="5:16">
      <c r="E205" s="6"/>
      <c r="F205" s="6"/>
      <c r="G205" s="7"/>
    </row>
    <row r="206" spans="5:16">
      <c r="E206" s="6"/>
      <c r="F206" s="6"/>
      <c r="G206" s="7"/>
    </row>
    <row r="207" spans="5:16">
      <c r="E207" s="6"/>
      <c r="F207" s="6"/>
      <c r="G207" s="7"/>
    </row>
    <row r="208" spans="5:16">
      <c r="E208" s="6"/>
      <c r="F208" s="6"/>
      <c r="G208" s="7"/>
    </row>
    <row r="209" spans="5:7">
      <c r="E209" s="6"/>
      <c r="F209" s="6"/>
      <c r="G209" s="7"/>
    </row>
    <row r="210" spans="5:7">
      <c r="E210" s="6"/>
      <c r="F210" s="6"/>
      <c r="G210" s="7"/>
    </row>
    <row r="211" spans="5:7">
      <c r="E211" s="6"/>
      <c r="F211" s="6"/>
      <c r="G211" s="7"/>
    </row>
    <row r="212" spans="5:7">
      <c r="E212" s="6"/>
      <c r="F212" s="6"/>
      <c r="G212" s="7"/>
    </row>
    <row r="213" spans="5:7">
      <c r="E213" s="6"/>
      <c r="F213" s="6"/>
      <c r="G213" s="7"/>
    </row>
    <row r="214" spans="5:7">
      <c r="E214" s="6"/>
      <c r="F214" s="6"/>
      <c r="G214" s="7"/>
    </row>
    <row r="215" spans="5:7">
      <c r="E215" s="6"/>
      <c r="F215" s="6"/>
      <c r="G215" s="7"/>
    </row>
    <row r="216" spans="5:7">
      <c r="E216" s="6"/>
      <c r="F216" s="6"/>
      <c r="G216" s="7"/>
    </row>
    <row r="217" spans="5:7">
      <c r="E217" s="6"/>
      <c r="F217" s="6"/>
      <c r="G217" s="7"/>
    </row>
    <row r="218" spans="5:7">
      <c r="E218" s="6"/>
      <c r="F218" s="6"/>
      <c r="G218" s="7"/>
    </row>
    <row r="219" spans="5:7">
      <c r="E219" s="6"/>
      <c r="F219" s="6"/>
      <c r="G219" s="7"/>
    </row>
    <row r="220" spans="5:7">
      <c r="E220" s="6"/>
      <c r="F220" s="6"/>
      <c r="G220" s="7"/>
    </row>
    <row r="221" spans="5:7">
      <c r="E221" s="6"/>
      <c r="F221" s="6"/>
      <c r="G221" s="7"/>
    </row>
    <row r="222" spans="5:7">
      <c r="E222" s="6"/>
      <c r="F222" s="6"/>
      <c r="G222" s="7"/>
    </row>
    <row r="223" spans="5:7">
      <c r="E223" s="6"/>
      <c r="F223" s="6"/>
      <c r="G223" s="7"/>
    </row>
    <row r="224" spans="5:7">
      <c r="E224" s="6"/>
      <c r="F224" s="6"/>
      <c r="G224" s="7"/>
    </row>
    <row r="225" spans="5:7">
      <c r="E225" s="6"/>
      <c r="F225" s="6"/>
      <c r="G225" s="7"/>
    </row>
    <row r="226" spans="5:7">
      <c r="E226" s="6"/>
      <c r="F226" s="6"/>
      <c r="G226" s="7"/>
    </row>
    <row r="227" spans="5:7">
      <c r="E227" s="6"/>
      <c r="F227" s="6"/>
      <c r="G227" s="7"/>
    </row>
    <row r="228" spans="5:7">
      <c r="E228" s="6"/>
      <c r="F228" s="6"/>
      <c r="G228" s="7"/>
    </row>
    <row r="229" spans="5:7">
      <c r="E229" s="6"/>
      <c r="F229" s="6"/>
      <c r="G229" s="7"/>
    </row>
    <row r="230" spans="5:7">
      <c r="E230" s="6"/>
      <c r="F230" s="6"/>
      <c r="G230" s="7"/>
    </row>
    <row r="231" spans="5:7">
      <c r="E231" s="6"/>
      <c r="F231" s="6"/>
      <c r="G231" s="7"/>
    </row>
    <row r="232" spans="5:7">
      <c r="E232" s="6"/>
      <c r="F232" s="6"/>
      <c r="G232" s="7"/>
    </row>
    <row r="233" spans="5:7">
      <c r="E233" s="6"/>
      <c r="F233" s="6"/>
      <c r="G233" s="7"/>
    </row>
    <row r="234" spans="5:7">
      <c r="E234" s="6"/>
      <c r="F234" s="6"/>
      <c r="G234" s="7"/>
    </row>
    <row r="235" spans="5:7">
      <c r="E235" s="6"/>
      <c r="F235" s="6"/>
      <c r="G235" s="7"/>
    </row>
    <row r="236" spans="5:7">
      <c r="E236" s="6"/>
      <c r="F236" s="6"/>
      <c r="G236" s="7"/>
    </row>
    <row r="237" spans="5:7">
      <c r="E237" s="6"/>
      <c r="F237" s="6"/>
      <c r="G237" s="7"/>
    </row>
    <row r="238" spans="5:7">
      <c r="E238" s="6"/>
      <c r="F238" s="6"/>
      <c r="G238" s="7"/>
    </row>
    <row r="239" spans="5:7">
      <c r="E239" s="6"/>
      <c r="F239" s="6"/>
      <c r="G239" s="7"/>
    </row>
    <row r="240" spans="5:7">
      <c r="E240" s="6"/>
      <c r="F240" s="6"/>
      <c r="G240" s="7"/>
    </row>
    <row r="241" spans="5:7">
      <c r="E241" s="6"/>
      <c r="F241" s="6"/>
      <c r="G241" s="7"/>
    </row>
    <row r="242" spans="5:7">
      <c r="E242" s="6"/>
      <c r="F242" s="6"/>
      <c r="G242" s="7"/>
    </row>
    <row r="243" spans="5:7">
      <c r="E243" s="6"/>
      <c r="F243" s="6"/>
      <c r="G243" s="7"/>
    </row>
    <row r="244" spans="5:7">
      <c r="E244" s="6"/>
      <c r="F244" s="6"/>
      <c r="G244" s="7"/>
    </row>
    <row r="245" spans="5:7">
      <c r="E245" s="6"/>
      <c r="F245" s="6"/>
      <c r="G245" s="7"/>
    </row>
    <row r="246" spans="5:7">
      <c r="E246" s="6"/>
      <c r="F246" s="6"/>
      <c r="G246" s="7"/>
    </row>
    <row r="247" spans="5:7">
      <c r="E247" s="6"/>
      <c r="F247" s="6"/>
      <c r="G247" s="7"/>
    </row>
    <row r="248" spans="5:7">
      <c r="E248" s="6"/>
      <c r="F248" s="6"/>
      <c r="G248" s="7"/>
    </row>
    <row r="249" spans="5:7">
      <c r="E249" s="6"/>
      <c r="F249" s="6"/>
      <c r="G249" s="7"/>
    </row>
    <row r="250" spans="5:7">
      <c r="E250" s="6"/>
      <c r="F250" s="6"/>
      <c r="G250" s="7"/>
    </row>
    <row r="251" spans="5:7">
      <c r="E251" s="6"/>
      <c r="F251" s="6"/>
      <c r="G251" s="7"/>
    </row>
    <row r="252" spans="5:7">
      <c r="E252" s="6"/>
      <c r="F252" s="6"/>
      <c r="G252" s="7"/>
    </row>
    <row r="253" spans="5:7">
      <c r="E253" s="6"/>
      <c r="F253" s="6"/>
      <c r="G253" s="7"/>
    </row>
    <row r="254" spans="5:7">
      <c r="E254" s="6"/>
      <c r="F254" s="6"/>
      <c r="G254" s="7"/>
    </row>
    <row r="255" spans="5:7">
      <c r="E255" s="6"/>
      <c r="F255" s="6"/>
      <c r="G255" s="7"/>
    </row>
    <row r="256" spans="5:7">
      <c r="E256" s="6"/>
      <c r="F256" s="6"/>
      <c r="G256" s="7"/>
    </row>
    <row r="257" spans="5:7">
      <c r="E257" s="6"/>
      <c r="F257" s="6"/>
      <c r="G257" s="7"/>
    </row>
    <row r="258" spans="5:7">
      <c r="E258" s="6"/>
      <c r="F258" s="6"/>
      <c r="G258" s="7"/>
    </row>
    <row r="259" spans="5:7">
      <c r="E259" s="6"/>
      <c r="F259" s="6"/>
      <c r="G259" s="7"/>
    </row>
    <row r="260" spans="5:7">
      <c r="E260" s="6"/>
      <c r="F260" s="6"/>
      <c r="G260" s="7"/>
    </row>
    <row r="261" spans="5:7">
      <c r="E261" s="6"/>
      <c r="F261" s="6"/>
      <c r="G261" s="7"/>
    </row>
    <row r="262" spans="5:7">
      <c r="E262" s="6"/>
      <c r="F262" s="6"/>
      <c r="G262" s="7"/>
    </row>
    <row r="263" spans="5:7">
      <c r="E263" s="6"/>
      <c r="F263" s="6"/>
      <c r="G263" s="7"/>
    </row>
    <row r="264" spans="5:7">
      <c r="E264" s="6"/>
      <c r="F264" s="6"/>
      <c r="G264" s="7"/>
    </row>
    <row r="265" spans="5:7">
      <c r="E265" s="6"/>
      <c r="F265" s="6"/>
      <c r="G265" s="7"/>
    </row>
    <row r="266" spans="5:7">
      <c r="E266" s="6"/>
      <c r="F266" s="6"/>
      <c r="G266" s="7"/>
    </row>
    <row r="267" spans="5:7">
      <c r="E267" s="6"/>
      <c r="F267" s="6"/>
      <c r="G267" s="7"/>
    </row>
    <row r="268" spans="5:7">
      <c r="E268" s="6"/>
      <c r="F268" s="6"/>
      <c r="G268" s="7"/>
    </row>
    <row r="269" spans="5:7">
      <c r="E269" s="6"/>
      <c r="F269" s="6"/>
      <c r="G269" s="7"/>
    </row>
    <row r="270" spans="5:7">
      <c r="E270" s="6"/>
      <c r="F270" s="6"/>
      <c r="G270" s="7"/>
    </row>
    <row r="271" spans="5:7">
      <c r="E271" s="6"/>
      <c r="F271" s="6"/>
      <c r="G271" s="7"/>
    </row>
    <row r="272" spans="5:7">
      <c r="E272" s="6"/>
      <c r="F272" s="6"/>
      <c r="G272" s="7"/>
    </row>
    <row r="273" spans="5:7">
      <c r="E273" s="6"/>
      <c r="F273" s="6"/>
      <c r="G273" s="7"/>
    </row>
    <row r="274" spans="5:7">
      <c r="E274" s="6"/>
      <c r="F274" s="6"/>
      <c r="G274" s="7"/>
    </row>
    <row r="275" spans="5:7">
      <c r="E275" s="6"/>
      <c r="F275" s="6"/>
      <c r="G275" s="7"/>
    </row>
    <row r="276" spans="5:7">
      <c r="E276" s="6"/>
      <c r="F276" s="6"/>
      <c r="G276" s="7"/>
    </row>
    <row r="277" spans="5:7">
      <c r="E277" s="6"/>
      <c r="F277" s="6"/>
      <c r="G277" s="7"/>
    </row>
    <row r="278" spans="5:7">
      <c r="E278" s="6"/>
      <c r="F278" s="6"/>
      <c r="G278" s="7"/>
    </row>
    <row r="279" spans="5:7">
      <c r="E279" s="6"/>
      <c r="F279" s="6"/>
      <c r="G279" s="7"/>
    </row>
    <row r="280" spans="5:7">
      <c r="E280" s="6"/>
      <c r="F280" s="6"/>
      <c r="G280" s="7"/>
    </row>
    <row r="281" spans="5:7">
      <c r="E281" s="6"/>
      <c r="F281" s="6"/>
      <c r="G281" s="7"/>
    </row>
    <row r="282" spans="5:7">
      <c r="E282" s="6"/>
      <c r="F282" s="6"/>
      <c r="G282" s="7"/>
    </row>
    <row r="283" spans="5:7">
      <c r="E283" s="6"/>
      <c r="F283" s="6"/>
      <c r="G283" s="7"/>
    </row>
    <row r="284" spans="5:7">
      <c r="E284" s="6"/>
      <c r="F284" s="6"/>
      <c r="G284" s="7"/>
    </row>
    <row r="285" spans="5:7">
      <c r="E285" s="6"/>
      <c r="F285" s="6"/>
      <c r="G285" s="7"/>
    </row>
    <row r="286" spans="5:7">
      <c r="E286" s="6"/>
      <c r="F286" s="6"/>
      <c r="G286" s="7"/>
    </row>
    <row r="287" spans="5:7">
      <c r="E287" s="6"/>
      <c r="F287" s="6"/>
      <c r="G287" s="7"/>
    </row>
    <row r="288" spans="5:7">
      <c r="E288" s="6"/>
      <c r="F288" s="6"/>
      <c r="G288" s="7"/>
    </row>
    <row r="289" spans="5:7">
      <c r="E289" s="6"/>
      <c r="F289" s="6"/>
      <c r="G289" s="7"/>
    </row>
    <row r="290" spans="5:7">
      <c r="E290" s="6"/>
      <c r="F290" s="6"/>
      <c r="G290" s="7"/>
    </row>
    <row r="291" spans="5:7">
      <c r="E291" s="6"/>
      <c r="F291" s="6"/>
      <c r="G291" s="7"/>
    </row>
    <row r="292" spans="5:7">
      <c r="E292" s="6"/>
      <c r="F292" s="6"/>
      <c r="G292" s="7"/>
    </row>
    <row r="293" spans="5:7">
      <c r="E293" s="6"/>
      <c r="F293" s="6"/>
      <c r="G293" s="7"/>
    </row>
    <row r="294" spans="5:7">
      <c r="E294" s="6"/>
      <c r="F294" s="6"/>
      <c r="G294" s="7"/>
    </row>
    <row r="295" spans="5:7">
      <c r="E295" s="6"/>
      <c r="F295" s="6"/>
      <c r="G295" s="7"/>
    </row>
    <row r="296" spans="5:7">
      <c r="E296" s="6"/>
      <c r="F296" s="6"/>
      <c r="G296" s="7"/>
    </row>
    <row r="297" spans="5:7">
      <c r="E297" s="6"/>
      <c r="F297" s="6"/>
      <c r="G297" s="7"/>
    </row>
    <row r="298" spans="5:7">
      <c r="E298" s="6"/>
      <c r="F298" s="6"/>
      <c r="G298" s="7"/>
    </row>
    <row r="299" spans="5:7">
      <c r="E299" s="6"/>
      <c r="F299" s="6"/>
      <c r="G299" s="7"/>
    </row>
    <row r="300" spans="5:7">
      <c r="E300" s="6"/>
      <c r="F300" s="6"/>
      <c r="G300" s="7"/>
    </row>
    <row r="301" spans="5:7">
      <c r="E301" s="6"/>
      <c r="F301" s="6"/>
      <c r="G301" s="7"/>
    </row>
    <row r="302" spans="5:7">
      <c r="E302" s="6"/>
      <c r="F302" s="6"/>
      <c r="G302" s="7"/>
    </row>
    <row r="303" spans="5:7">
      <c r="E303" s="6"/>
      <c r="F303" s="6"/>
      <c r="G303" s="7"/>
    </row>
    <row r="304" spans="5:7">
      <c r="E304" s="6"/>
      <c r="F304" s="6"/>
      <c r="G304" s="7"/>
    </row>
    <row r="305" spans="5:7">
      <c r="E305" s="6"/>
      <c r="F305" s="6"/>
      <c r="G305" s="7"/>
    </row>
    <row r="306" spans="5:7">
      <c r="E306" s="6"/>
      <c r="F306" s="6"/>
      <c r="G306" s="7"/>
    </row>
    <row r="307" spans="5:7">
      <c r="E307" s="6"/>
      <c r="F307" s="6"/>
      <c r="G307" s="7"/>
    </row>
    <row r="308" spans="5:7">
      <c r="E308" s="6"/>
      <c r="F308" s="6"/>
      <c r="G308" s="7"/>
    </row>
    <row r="309" spans="5:7">
      <c r="E309" s="6"/>
      <c r="F309" s="6"/>
      <c r="G309" s="7"/>
    </row>
    <row r="310" spans="5:7">
      <c r="E310" s="6"/>
      <c r="F310" s="6"/>
      <c r="G310" s="7"/>
    </row>
    <row r="311" spans="5:7">
      <c r="E311" s="6"/>
      <c r="F311" s="6"/>
      <c r="G311" s="7"/>
    </row>
    <row r="312" spans="5:7">
      <c r="E312" s="6"/>
      <c r="F312" s="6"/>
      <c r="G312" s="7"/>
    </row>
    <row r="313" spans="5:7">
      <c r="E313" s="6"/>
      <c r="F313" s="6"/>
      <c r="G313" s="7"/>
    </row>
    <row r="314" spans="5:7">
      <c r="E314" s="6"/>
      <c r="F314" s="6"/>
      <c r="G314" s="7"/>
    </row>
    <row r="315" spans="5:7">
      <c r="E315" s="6"/>
      <c r="F315" s="6"/>
      <c r="G315" s="7"/>
    </row>
    <row r="316" spans="5:7">
      <c r="E316" s="6"/>
      <c r="F316" s="6"/>
      <c r="G316" s="7"/>
    </row>
    <row r="317" spans="5:7">
      <c r="E317" s="6"/>
      <c r="F317" s="6"/>
      <c r="G317" s="7"/>
    </row>
    <row r="318" spans="5:7">
      <c r="E318" s="6"/>
      <c r="F318" s="6"/>
      <c r="G318" s="7"/>
    </row>
    <row r="319" spans="5:7">
      <c r="E319" s="6"/>
      <c r="F319" s="6"/>
      <c r="G319" s="7"/>
    </row>
    <row r="320" spans="5:7">
      <c r="E320" s="6"/>
      <c r="F320" s="6"/>
      <c r="G320" s="7"/>
    </row>
    <row r="321" spans="5:7">
      <c r="E321" s="6"/>
      <c r="F321" s="6"/>
      <c r="G321" s="7"/>
    </row>
    <row r="322" spans="5:7">
      <c r="E322" s="6"/>
      <c r="F322" s="6"/>
      <c r="G322" s="7"/>
    </row>
    <row r="323" spans="5:7">
      <c r="E323" s="6"/>
      <c r="F323" s="6"/>
      <c r="G323" s="7"/>
    </row>
    <row r="324" spans="5:7">
      <c r="E324" s="6"/>
      <c r="F324" s="6"/>
      <c r="G324" s="7"/>
    </row>
    <row r="325" spans="5:7">
      <c r="E325" s="6"/>
      <c r="F325" s="6"/>
      <c r="G325" s="7"/>
    </row>
    <row r="326" spans="5:7">
      <c r="E326" s="6"/>
      <c r="F326" s="6"/>
      <c r="G326" s="7"/>
    </row>
    <row r="327" spans="5:7">
      <c r="E327" s="6"/>
      <c r="F327" s="6"/>
      <c r="G327" s="7"/>
    </row>
    <row r="328" spans="5:7">
      <c r="E328" s="6"/>
      <c r="F328" s="6"/>
      <c r="G328" s="7"/>
    </row>
    <row r="329" spans="5:7">
      <c r="E329" s="6"/>
      <c r="F329" s="6"/>
      <c r="G329" s="7"/>
    </row>
    <row r="330" spans="5:7">
      <c r="E330" s="6"/>
      <c r="F330" s="6"/>
      <c r="G330" s="7"/>
    </row>
    <row r="331" spans="5:7">
      <c r="E331" s="6"/>
      <c r="F331" s="6"/>
      <c r="G331" s="7"/>
    </row>
    <row r="332" spans="5:7">
      <c r="E332" s="6"/>
      <c r="F332" s="6"/>
      <c r="G332" s="7"/>
    </row>
    <row r="333" spans="5:7">
      <c r="E333" s="6"/>
      <c r="F333" s="6"/>
      <c r="G333" s="7"/>
    </row>
    <row r="334" spans="5:7">
      <c r="E334" s="6"/>
      <c r="F334" s="6"/>
      <c r="G334" s="7"/>
    </row>
    <row r="335" spans="5:7">
      <c r="E335" s="6"/>
      <c r="F335" s="6"/>
      <c r="G335" s="7"/>
    </row>
    <row r="336" spans="5:7">
      <c r="E336" s="6"/>
      <c r="F336" s="6"/>
      <c r="G336" s="7"/>
    </row>
    <row r="337" spans="5:7">
      <c r="E337" s="6"/>
      <c r="F337" s="6"/>
      <c r="G337" s="7"/>
    </row>
    <row r="338" spans="5:7">
      <c r="E338" s="6"/>
      <c r="F338" s="6"/>
      <c r="G338" s="7"/>
    </row>
    <row r="339" spans="5:7">
      <c r="E339" s="6"/>
      <c r="F339" s="6"/>
      <c r="G339" s="7"/>
    </row>
    <row r="340" spans="5:7">
      <c r="E340" s="6"/>
      <c r="F340" s="6"/>
      <c r="G340" s="7"/>
    </row>
    <row r="341" spans="5:7">
      <c r="E341" s="6"/>
      <c r="F341" s="6"/>
      <c r="G341" s="7"/>
    </row>
    <row r="342" spans="5:7">
      <c r="E342" s="6"/>
      <c r="F342" s="6"/>
      <c r="G342" s="7"/>
    </row>
    <row r="343" spans="5:7">
      <c r="E343" s="6"/>
      <c r="F343" s="6"/>
      <c r="G343" s="7"/>
    </row>
    <row r="344" spans="5:7">
      <c r="E344" s="6"/>
      <c r="F344" s="6"/>
      <c r="G344" s="7"/>
    </row>
    <row r="345" spans="5:7">
      <c r="E345" s="6"/>
      <c r="F345" s="6"/>
      <c r="G345" s="7"/>
    </row>
    <row r="346" spans="5:7">
      <c r="E346" s="6"/>
      <c r="F346" s="6"/>
      <c r="G346" s="7"/>
    </row>
    <row r="347" spans="5:7">
      <c r="E347" s="6"/>
      <c r="F347" s="6"/>
      <c r="G347" s="7"/>
    </row>
    <row r="348" spans="5:7">
      <c r="E348" s="6"/>
      <c r="F348" s="6"/>
      <c r="G348" s="7"/>
    </row>
    <row r="349" spans="5:7">
      <c r="E349" s="6"/>
      <c r="F349" s="6"/>
      <c r="G349" s="7"/>
    </row>
    <row r="350" spans="5:7">
      <c r="E350" s="6"/>
      <c r="F350" s="6"/>
      <c r="G350" s="7"/>
    </row>
    <row r="351" spans="5:7">
      <c r="E351" s="6"/>
      <c r="F351" s="6"/>
      <c r="G351" s="7"/>
    </row>
    <row r="352" spans="5:7">
      <c r="E352" s="6"/>
      <c r="F352" s="6"/>
      <c r="G352" s="7"/>
    </row>
    <row r="353" spans="5:7">
      <c r="E353" s="6"/>
      <c r="F353" s="6"/>
      <c r="G353" s="7"/>
    </row>
    <row r="354" spans="5:7">
      <c r="E354" s="6"/>
      <c r="F354" s="6"/>
      <c r="G354" s="7"/>
    </row>
    <row r="355" spans="5:7">
      <c r="E355" s="6"/>
      <c r="F355" s="6"/>
      <c r="G355" s="7"/>
    </row>
    <row r="356" spans="5:7">
      <c r="E356" s="6"/>
      <c r="F356" s="6"/>
      <c r="G356" s="7"/>
    </row>
    <row r="357" spans="5:7">
      <c r="E357" s="6"/>
      <c r="F357" s="6"/>
      <c r="G357" s="7"/>
    </row>
    <row r="358" spans="5:7">
      <c r="E358" s="6"/>
      <c r="F358" s="6"/>
      <c r="G358" s="7"/>
    </row>
    <row r="359" spans="5:7">
      <c r="E359" s="6"/>
      <c r="F359" s="6"/>
      <c r="G359" s="7"/>
    </row>
    <row r="360" spans="5:7">
      <c r="E360" s="6"/>
      <c r="F360" s="6"/>
      <c r="G360" s="7"/>
    </row>
    <row r="361" spans="5:7">
      <c r="E361" s="6"/>
      <c r="F361" s="6"/>
      <c r="G361" s="7"/>
    </row>
    <row r="362" spans="5:7">
      <c r="E362" s="6"/>
      <c r="F362" s="6"/>
      <c r="G362" s="7"/>
    </row>
    <row r="363" spans="5:7">
      <c r="E363" s="6"/>
      <c r="F363" s="6"/>
      <c r="G363" s="7"/>
    </row>
    <row r="364" spans="5:7">
      <c r="E364" s="6"/>
      <c r="F364" s="6"/>
      <c r="G364" s="7"/>
    </row>
    <row r="365" spans="5:7">
      <c r="E365" s="6"/>
      <c r="F365" s="6"/>
      <c r="G365" s="7"/>
    </row>
    <row r="366" spans="5:7">
      <c r="E366" s="6"/>
      <c r="F366" s="6"/>
      <c r="G366" s="7"/>
    </row>
    <row r="367" spans="5:7">
      <c r="E367" s="6"/>
      <c r="F367" s="6"/>
      <c r="G367" s="7"/>
    </row>
    <row r="368" spans="5:7">
      <c r="E368" s="6"/>
      <c r="F368" s="6"/>
      <c r="G368" s="7"/>
    </row>
    <row r="369" spans="5:7">
      <c r="E369" s="6"/>
      <c r="F369" s="6"/>
      <c r="G369" s="7"/>
    </row>
    <row r="370" spans="5:7">
      <c r="E370" s="6"/>
      <c r="F370" s="6"/>
      <c r="G370" s="7"/>
    </row>
    <row r="371" spans="5:7">
      <c r="E371" s="6"/>
      <c r="F371" s="6"/>
      <c r="G371" s="7"/>
    </row>
    <row r="372" spans="5:7">
      <c r="E372" s="6"/>
      <c r="F372" s="6"/>
      <c r="G372" s="7"/>
    </row>
    <row r="373" spans="5:7">
      <c r="E373" s="6"/>
      <c r="F373" s="6"/>
      <c r="G373" s="7"/>
    </row>
    <row r="374" spans="5:7">
      <c r="E374" s="6"/>
      <c r="F374" s="6"/>
      <c r="G374" s="7"/>
    </row>
    <row r="375" spans="5:7">
      <c r="E375" s="6"/>
      <c r="F375" s="6"/>
      <c r="G375" s="7"/>
    </row>
    <row r="376" spans="5:7">
      <c r="E376" s="6"/>
      <c r="F376" s="6"/>
      <c r="G376" s="7"/>
    </row>
    <row r="377" spans="5:7">
      <c r="E377" s="6"/>
      <c r="F377" s="6"/>
      <c r="G377" s="7"/>
    </row>
    <row r="378" spans="5:7">
      <c r="E378" s="6"/>
      <c r="F378" s="6"/>
      <c r="G378" s="7"/>
    </row>
    <row r="379" spans="5:7">
      <c r="E379" s="6"/>
      <c r="F379" s="6"/>
      <c r="G379" s="7"/>
    </row>
    <row r="380" spans="5:7">
      <c r="E380" s="6"/>
      <c r="F380" s="6"/>
      <c r="G380" s="7"/>
    </row>
    <row r="381" spans="5:7">
      <c r="E381" s="6"/>
      <c r="F381" s="6"/>
      <c r="G381" s="7"/>
    </row>
    <row r="382" spans="5:7">
      <c r="E382" s="6"/>
      <c r="F382" s="6"/>
      <c r="G382" s="7"/>
    </row>
    <row r="383" spans="5:7">
      <c r="E383" s="6"/>
      <c r="F383" s="6"/>
      <c r="G383" s="7"/>
    </row>
    <row r="384" spans="5:7">
      <c r="E384" s="6"/>
      <c r="F384" s="6"/>
      <c r="G384" s="7"/>
    </row>
    <row r="385" spans="5:7">
      <c r="E385" s="6"/>
      <c r="F385" s="6"/>
      <c r="G385" s="7"/>
    </row>
    <row r="386" spans="5:7">
      <c r="E386" s="6"/>
      <c r="F386" s="6"/>
      <c r="G386" s="7"/>
    </row>
    <row r="387" spans="5:7">
      <c r="E387" s="6"/>
      <c r="F387" s="6"/>
      <c r="G387" s="7"/>
    </row>
    <row r="388" spans="5:7">
      <c r="E388" s="6"/>
      <c r="F388" s="6"/>
      <c r="G388" s="7"/>
    </row>
    <row r="389" spans="5:7">
      <c r="E389" s="6"/>
      <c r="F389" s="6"/>
      <c r="G389" s="7"/>
    </row>
    <row r="390" spans="5:7">
      <c r="E390" s="6"/>
      <c r="F390" s="6"/>
      <c r="G390" s="7"/>
    </row>
    <row r="391" spans="5:7">
      <c r="E391" s="6"/>
      <c r="F391" s="6"/>
      <c r="G391" s="7"/>
    </row>
    <row r="392" spans="5:7">
      <c r="E392" s="6"/>
      <c r="F392" s="6"/>
      <c r="G392" s="7"/>
    </row>
    <row r="393" spans="5:7">
      <c r="E393" s="6"/>
      <c r="F393" s="6"/>
      <c r="G393" s="7"/>
    </row>
    <row r="394" spans="5:7">
      <c r="E394" s="6"/>
      <c r="F394" s="6"/>
      <c r="G394" s="7"/>
    </row>
    <row r="395" spans="5:7">
      <c r="E395" s="6"/>
      <c r="F395" s="6"/>
      <c r="G395" s="7"/>
    </row>
    <row r="396" spans="5:7">
      <c r="E396" s="6"/>
      <c r="F396" s="6"/>
      <c r="G396" s="7"/>
    </row>
    <row r="397" spans="5:7">
      <c r="E397" s="6"/>
      <c r="F397" s="6"/>
      <c r="G397" s="7"/>
    </row>
    <row r="398" spans="5:7">
      <c r="E398" s="6"/>
      <c r="F398" s="6"/>
      <c r="G398" s="7"/>
    </row>
    <row r="399" spans="5:7">
      <c r="E399" s="6"/>
      <c r="F399" s="6"/>
      <c r="G399" s="7"/>
    </row>
    <row r="400" spans="5:7">
      <c r="E400" s="6"/>
      <c r="F400" s="6"/>
      <c r="G400" s="7"/>
    </row>
    <row r="401" spans="5:7">
      <c r="E401" s="6"/>
      <c r="F401" s="6"/>
      <c r="G401" s="7"/>
    </row>
    <row r="402" spans="5:7">
      <c r="E402" s="6"/>
      <c r="F402" s="6"/>
      <c r="G402" s="7"/>
    </row>
    <row r="403" spans="5:7">
      <c r="E403" s="6"/>
      <c r="F403" s="6"/>
      <c r="G403" s="7"/>
    </row>
    <row r="404" spans="5:7">
      <c r="E404" s="6"/>
      <c r="F404" s="6"/>
      <c r="G404" s="7"/>
    </row>
    <row r="405" spans="5:7">
      <c r="E405" s="6"/>
      <c r="F405" s="6"/>
      <c r="G405" s="7"/>
    </row>
    <row r="406" spans="5:7">
      <c r="E406" s="6"/>
      <c r="F406" s="6"/>
      <c r="G406" s="7"/>
    </row>
    <row r="407" spans="5:7">
      <c r="E407" s="6"/>
      <c r="F407" s="6"/>
      <c r="G407" s="7"/>
    </row>
    <row r="408" spans="5:7">
      <c r="E408" s="6"/>
      <c r="F408" s="6"/>
      <c r="G408" s="7"/>
    </row>
    <row r="409" spans="5:7">
      <c r="E409" s="6"/>
      <c r="F409" s="6"/>
      <c r="G409" s="7"/>
    </row>
    <row r="410" spans="5:7">
      <c r="E410" s="6"/>
      <c r="F410" s="6"/>
      <c r="G410" s="7"/>
    </row>
    <row r="411" spans="5:7">
      <c r="E411" s="6"/>
      <c r="F411" s="6"/>
      <c r="G411" s="7"/>
    </row>
    <row r="412" spans="5:7">
      <c r="E412" s="6"/>
      <c r="F412" s="6"/>
      <c r="G412" s="7"/>
    </row>
    <row r="413" spans="5:7">
      <c r="E413" s="6"/>
      <c r="F413" s="6"/>
      <c r="G413" s="7"/>
    </row>
    <row r="414" spans="5:7">
      <c r="E414" s="6"/>
      <c r="F414" s="6"/>
      <c r="G414" s="7"/>
    </row>
    <row r="415" spans="5:7">
      <c r="E415" s="6"/>
      <c r="F415" s="6"/>
      <c r="G415" s="7"/>
    </row>
    <row r="416" spans="5:7">
      <c r="E416" s="6"/>
      <c r="F416" s="6"/>
      <c r="G416" s="7"/>
    </row>
    <row r="417" spans="5:7">
      <c r="E417" s="6"/>
      <c r="F417" s="6"/>
      <c r="G417" s="7"/>
    </row>
    <row r="418" spans="5:7">
      <c r="E418" s="6"/>
      <c r="F418" s="6"/>
      <c r="G418" s="7"/>
    </row>
    <row r="419" spans="5:7">
      <c r="E419" s="6"/>
      <c r="F419" s="6"/>
      <c r="G419" s="7"/>
    </row>
    <row r="420" spans="5:7">
      <c r="E420" s="6"/>
      <c r="F420" s="6"/>
      <c r="G420" s="7"/>
    </row>
    <row r="421" spans="5:7">
      <c r="E421" s="6"/>
      <c r="F421" s="6"/>
      <c r="G421" s="7"/>
    </row>
    <row r="422" spans="5:7">
      <c r="E422" s="6"/>
      <c r="F422" s="6"/>
      <c r="G422" s="7"/>
    </row>
    <row r="423" spans="5:7">
      <c r="E423" s="6"/>
      <c r="F423" s="6"/>
      <c r="G423" s="7"/>
    </row>
    <row r="424" spans="5:7">
      <c r="E424" s="6"/>
      <c r="F424" s="6"/>
      <c r="G424" s="7"/>
    </row>
    <row r="425" spans="5:7">
      <c r="E425" s="6"/>
      <c r="F425" s="6"/>
      <c r="G425" s="7"/>
    </row>
    <row r="426" spans="5:7">
      <c r="E426" s="6"/>
      <c r="F426" s="6"/>
      <c r="G426" s="7"/>
    </row>
    <row r="427" spans="5:7">
      <c r="E427" s="6"/>
      <c r="F427" s="6"/>
      <c r="G427" s="7"/>
    </row>
    <row r="428" spans="5:7">
      <c r="E428" s="6"/>
      <c r="F428" s="6"/>
      <c r="G428" s="7"/>
    </row>
    <row r="429" spans="5:7">
      <c r="E429" s="6"/>
      <c r="F429" s="6"/>
      <c r="G429" s="7"/>
    </row>
    <row r="430" spans="5:7">
      <c r="E430" s="6"/>
      <c r="F430" s="6"/>
      <c r="G430" s="7"/>
    </row>
    <row r="431" spans="5:7">
      <c r="E431" s="6"/>
      <c r="F431" s="6"/>
      <c r="G431" s="7"/>
    </row>
    <row r="432" spans="5:7">
      <c r="E432" s="6"/>
      <c r="F432" s="6"/>
      <c r="G432" s="7"/>
    </row>
    <row r="433" spans="5:7">
      <c r="E433" s="6"/>
      <c r="F433" s="6"/>
      <c r="G433" s="7"/>
    </row>
    <row r="434" spans="5:7">
      <c r="E434" s="6"/>
      <c r="F434" s="6"/>
      <c r="G434" s="7"/>
    </row>
    <row r="435" spans="5:7">
      <c r="E435" s="6"/>
      <c r="F435" s="6"/>
      <c r="G435" s="7"/>
    </row>
    <row r="436" spans="5:7">
      <c r="E436" s="6"/>
      <c r="F436" s="6"/>
      <c r="G436" s="7"/>
    </row>
    <row r="437" spans="5:7">
      <c r="E437" s="6"/>
      <c r="F437" s="6"/>
      <c r="G437" s="7"/>
    </row>
    <row r="438" spans="5:7">
      <c r="E438" s="6"/>
      <c r="F438" s="6"/>
      <c r="G438" s="7"/>
    </row>
    <row r="439" spans="5:7">
      <c r="E439" s="6"/>
      <c r="F439" s="6"/>
      <c r="G439" s="7"/>
    </row>
    <row r="440" spans="5:7">
      <c r="E440" s="6"/>
      <c r="F440" s="6"/>
      <c r="G440" s="7"/>
    </row>
    <row r="441" spans="5:7">
      <c r="E441" s="6"/>
      <c r="F441" s="6"/>
      <c r="G441" s="7"/>
    </row>
    <row r="442" spans="5:7">
      <c r="E442" s="6"/>
      <c r="F442" s="6"/>
      <c r="G442" s="7"/>
    </row>
    <row r="443" spans="5:7">
      <c r="E443" s="6"/>
      <c r="F443" s="6"/>
      <c r="G443" s="7"/>
    </row>
    <row r="444" spans="5:7">
      <c r="E444" s="6"/>
      <c r="F444" s="6"/>
      <c r="G444" s="7"/>
    </row>
    <row r="445" spans="5:7">
      <c r="E445" s="6"/>
      <c r="F445" s="6"/>
      <c r="G445" s="7"/>
    </row>
    <row r="446" spans="5:7">
      <c r="E446" s="6"/>
      <c r="F446" s="6"/>
      <c r="G446" s="7"/>
    </row>
    <row r="447" spans="5:7">
      <c r="E447" s="6"/>
      <c r="F447" s="6"/>
      <c r="G447" s="7"/>
    </row>
    <row r="448" spans="5:7">
      <c r="E448" s="6"/>
      <c r="F448" s="6"/>
      <c r="G448" s="7"/>
    </row>
    <row r="449" spans="5:7">
      <c r="E449" s="6"/>
      <c r="F449" s="6"/>
      <c r="G449" s="7"/>
    </row>
    <row r="450" spans="5:7">
      <c r="E450" s="6"/>
      <c r="F450" s="6"/>
      <c r="G450" s="7"/>
    </row>
    <row r="451" spans="5:7">
      <c r="E451" s="6"/>
      <c r="F451" s="6"/>
      <c r="G451" s="7"/>
    </row>
    <row r="452" spans="5:7">
      <c r="E452" s="6"/>
      <c r="F452" s="6"/>
      <c r="G452" s="7"/>
    </row>
    <row r="453" spans="5:7">
      <c r="E453" s="6"/>
      <c r="F453" s="6"/>
      <c r="G453" s="7"/>
    </row>
    <row r="454" spans="5:7">
      <c r="E454" s="6"/>
      <c r="F454" s="6"/>
      <c r="G454" s="7"/>
    </row>
    <row r="455" spans="5:7">
      <c r="E455" s="6"/>
      <c r="F455" s="6"/>
      <c r="G455" s="7"/>
    </row>
    <row r="456" spans="5:7">
      <c r="E456" s="6"/>
      <c r="F456" s="6"/>
      <c r="G456" s="7"/>
    </row>
    <row r="457" spans="5:7">
      <c r="E457" s="6"/>
      <c r="F457" s="6"/>
      <c r="G457" s="7"/>
    </row>
    <row r="458" spans="5:7">
      <c r="E458" s="6"/>
      <c r="F458" s="6"/>
      <c r="G458" s="7"/>
    </row>
    <row r="459" spans="5:7">
      <c r="E459" s="6"/>
      <c r="F459" s="6"/>
      <c r="G459" s="7"/>
    </row>
    <row r="460" spans="5:7">
      <c r="E460" s="6"/>
      <c r="F460" s="6"/>
      <c r="G460" s="7"/>
    </row>
    <row r="461" spans="5:7">
      <c r="E461" s="6"/>
      <c r="F461" s="6"/>
      <c r="G461" s="7"/>
    </row>
    <row r="462" spans="5:7">
      <c r="E462" s="6"/>
      <c r="F462" s="6"/>
      <c r="G462" s="7"/>
    </row>
    <row r="463" spans="5:7">
      <c r="E463" s="6"/>
      <c r="F463" s="6"/>
      <c r="G463" s="7"/>
    </row>
    <row r="464" spans="5:7">
      <c r="E464" s="6"/>
      <c r="F464" s="6"/>
      <c r="G464" s="7"/>
    </row>
    <row r="465" spans="5:7">
      <c r="E465" s="6"/>
      <c r="F465" s="6"/>
      <c r="G465" s="7"/>
    </row>
    <row r="466" spans="5:7">
      <c r="E466" s="6"/>
      <c r="F466" s="6"/>
      <c r="G466" s="7"/>
    </row>
    <row r="467" spans="5:7">
      <c r="E467" s="6"/>
      <c r="F467" s="6"/>
      <c r="G467" s="7"/>
    </row>
    <row r="468" spans="5:7">
      <c r="E468" s="6"/>
      <c r="F468" s="6"/>
      <c r="G468" s="7"/>
    </row>
    <row r="469" spans="5:7">
      <c r="E469" s="6"/>
      <c r="F469" s="6"/>
      <c r="G469" s="7"/>
    </row>
    <row r="470" spans="5:7">
      <c r="E470" s="6"/>
      <c r="F470" s="6"/>
      <c r="G470" s="7"/>
    </row>
    <row r="471" spans="5:7">
      <c r="E471" s="6"/>
      <c r="F471" s="6"/>
      <c r="G471" s="7"/>
    </row>
    <row r="472" spans="5:7">
      <c r="E472" s="6"/>
      <c r="F472" s="6"/>
      <c r="G472" s="7"/>
    </row>
    <row r="473" spans="5:7">
      <c r="E473" s="6"/>
      <c r="F473" s="6"/>
      <c r="G473" s="7"/>
    </row>
    <row r="474" spans="5:7">
      <c r="E474" s="6"/>
      <c r="F474" s="6"/>
      <c r="G474" s="7"/>
    </row>
    <row r="475" spans="5:7">
      <c r="E475" s="6"/>
      <c r="F475" s="6"/>
      <c r="G475" s="7"/>
    </row>
    <row r="476" spans="5:7">
      <c r="E476" s="6"/>
      <c r="F476" s="6"/>
      <c r="G476" s="7"/>
    </row>
    <row r="477" spans="5:7">
      <c r="E477" s="6"/>
      <c r="F477" s="6"/>
      <c r="G477" s="7"/>
    </row>
    <row r="478" spans="5:7">
      <c r="E478" s="6"/>
      <c r="F478" s="6"/>
      <c r="G478" s="7"/>
    </row>
    <row r="479" spans="5:7">
      <c r="E479" s="6"/>
      <c r="F479" s="6"/>
      <c r="G479" s="7"/>
    </row>
    <row r="480" spans="5:7">
      <c r="E480" s="6"/>
      <c r="F480" s="6"/>
      <c r="G480" s="7"/>
    </row>
    <row r="481" spans="5:7">
      <c r="E481" s="6"/>
      <c r="F481" s="6"/>
      <c r="G481" s="7"/>
    </row>
    <row r="482" spans="5:7">
      <c r="E482" s="6"/>
      <c r="F482" s="6"/>
      <c r="G482" s="7"/>
    </row>
    <row r="483" spans="5:7">
      <c r="E483" s="6"/>
      <c r="F483" s="6"/>
      <c r="G483" s="7"/>
    </row>
    <row r="484" spans="5:7">
      <c r="E484" s="6"/>
      <c r="F484" s="6"/>
      <c r="G484" s="7"/>
    </row>
    <row r="485" spans="5:7">
      <c r="E485" s="6"/>
      <c r="F485" s="6"/>
      <c r="G485" s="7"/>
    </row>
    <row r="486" spans="5:7">
      <c r="E486" s="6"/>
      <c r="F486" s="6"/>
      <c r="G486" s="7"/>
    </row>
    <row r="487" spans="5:7">
      <c r="E487" s="6"/>
      <c r="F487" s="6"/>
      <c r="G487" s="7"/>
    </row>
    <row r="488" spans="5:7">
      <c r="E488" s="6"/>
      <c r="F488" s="6"/>
      <c r="G488" s="7"/>
    </row>
    <row r="489" spans="5:7">
      <c r="E489" s="6"/>
      <c r="F489" s="6"/>
      <c r="G489" s="7"/>
    </row>
    <row r="490" spans="5:7">
      <c r="E490" s="6"/>
      <c r="F490" s="6"/>
      <c r="G490" s="7"/>
    </row>
    <row r="491" spans="5:7">
      <c r="E491" s="6"/>
      <c r="F491" s="6"/>
      <c r="G491" s="7"/>
    </row>
    <row r="492" spans="5:7">
      <c r="E492" s="6"/>
      <c r="F492" s="6"/>
      <c r="G492" s="7"/>
    </row>
    <row r="493" spans="5:7">
      <c r="E493" s="6"/>
      <c r="F493" s="6"/>
      <c r="G493" s="7"/>
    </row>
    <row r="494" spans="5:7">
      <c r="E494" s="6"/>
      <c r="F494" s="6"/>
      <c r="G494" s="7"/>
    </row>
    <row r="495" spans="5:7">
      <c r="E495" s="6"/>
      <c r="F495" s="6"/>
      <c r="G495" s="7"/>
    </row>
    <row r="496" spans="5:7">
      <c r="E496" s="6"/>
      <c r="F496" s="6"/>
      <c r="G496" s="7"/>
    </row>
    <row r="497" spans="5:7">
      <c r="E497" s="6"/>
      <c r="F497" s="6"/>
      <c r="G497" s="7"/>
    </row>
    <row r="498" spans="5:7">
      <c r="E498" s="6"/>
      <c r="F498" s="6"/>
      <c r="G498" s="7"/>
    </row>
    <row r="499" spans="5:7">
      <c r="E499" s="6"/>
      <c r="F499" s="6"/>
      <c r="G499" s="7"/>
    </row>
    <row r="500" spans="5:7">
      <c r="E500" s="6"/>
      <c r="F500" s="6"/>
      <c r="G500" s="7"/>
    </row>
    <row r="501" spans="5:7">
      <c r="E501" s="6"/>
      <c r="F501" s="6"/>
      <c r="G501" s="7"/>
    </row>
    <row r="502" spans="5:7">
      <c r="E502" s="6"/>
      <c r="F502" s="6"/>
      <c r="G502" s="7"/>
    </row>
    <row r="503" spans="5:7">
      <c r="E503" s="6"/>
      <c r="F503" s="6"/>
      <c r="G503" s="7"/>
    </row>
    <row r="504" spans="5:7">
      <c r="E504" s="6"/>
      <c r="F504" s="6"/>
      <c r="G504" s="7"/>
    </row>
    <row r="505" spans="5:7">
      <c r="E505" s="6"/>
      <c r="F505" s="6"/>
      <c r="G505" s="7"/>
    </row>
    <row r="506" spans="5:7">
      <c r="E506" s="6"/>
      <c r="F506" s="6"/>
      <c r="G506" s="7"/>
    </row>
    <row r="507" spans="5:7">
      <c r="E507" s="6"/>
      <c r="F507" s="6"/>
      <c r="G507" s="7"/>
    </row>
    <row r="508" spans="5:7">
      <c r="E508" s="6"/>
      <c r="F508" s="6"/>
      <c r="G508" s="7"/>
    </row>
    <row r="509" spans="5:7">
      <c r="E509" s="6"/>
      <c r="F509" s="6"/>
      <c r="G509" s="7"/>
    </row>
    <row r="510" spans="5:7">
      <c r="E510" s="6"/>
      <c r="F510" s="6"/>
      <c r="G510" s="7"/>
    </row>
    <row r="511" spans="5:7">
      <c r="E511" s="6"/>
      <c r="F511" s="6"/>
      <c r="G511" s="7"/>
    </row>
    <row r="512" spans="5:7">
      <c r="E512" s="6"/>
      <c r="F512" s="6"/>
      <c r="G512" s="7"/>
    </row>
    <row r="513" spans="5:7">
      <c r="E513" s="6"/>
      <c r="F513" s="6"/>
      <c r="G513" s="7"/>
    </row>
    <row r="514" spans="5:7">
      <c r="E514" s="6"/>
      <c r="F514" s="6"/>
      <c r="G514" s="7"/>
    </row>
    <row r="515" spans="5:7">
      <c r="E515" s="6"/>
      <c r="F515" s="6"/>
      <c r="G515" s="7"/>
    </row>
    <row r="516" spans="5:7">
      <c r="E516" s="6"/>
      <c r="F516" s="6"/>
      <c r="G516" s="7"/>
    </row>
    <row r="517" spans="5:7">
      <c r="E517" s="6"/>
      <c r="F517" s="6"/>
      <c r="G517" s="7"/>
    </row>
    <row r="518" spans="5:7">
      <c r="E518" s="6"/>
      <c r="F518" s="6"/>
      <c r="G518" s="7"/>
    </row>
    <row r="519" spans="5:7">
      <c r="E519" s="6"/>
      <c r="F519" s="6"/>
      <c r="G519" s="7"/>
    </row>
    <row r="520" spans="5:7">
      <c r="E520" s="6"/>
      <c r="F520" s="6"/>
      <c r="G520" s="7"/>
    </row>
    <row r="521" spans="5:7">
      <c r="E521" s="6"/>
      <c r="F521" s="6"/>
      <c r="G521" s="7"/>
    </row>
    <row r="522" spans="5:7">
      <c r="E522" s="6"/>
      <c r="F522" s="6"/>
      <c r="G522" s="7"/>
    </row>
    <row r="523" spans="5:7">
      <c r="E523" s="6"/>
      <c r="F523" s="6"/>
      <c r="G523" s="7"/>
    </row>
    <row r="524" spans="5:7">
      <c r="E524" s="6"/>
      <c r="F524" s="6"/>
      <c r="G524" s="7"/>
    </row>
    <row r="525" spans="5:7">
      <c r="E525" s="6"/>
      <c r="F525" s="6"/>
      <c r="G525" s="7"/>
    </row>
    <row r="526" spans="5:7">
      <c r="E526" s="6"/>
      <c r="F526" s="6"/>
      <c r="G526" s="7"/>
    </row>
    <row r="527" spans="5:7">
      <c r="E527" s="6"/>
      <c r="F527" s="6"/>
      <c r="G527" s="7"/>
    </row>
    <row r="528" spans="5:7">
      <c r="E528" s="6"/>
      <c r="F528" s="6"/>
      <c r="G528" s="7"/>
    </row>
    <row r="529" spans="5:7">
      <c r="E529" s="6"/>
      <c r="F529" s="6"/>
      <c r="G529" s="7"/>
    </row>
    <row r="530" spans="5:7">
      <c r="E530" s="6"/>
      <c r="F530" s="6"/>
      <c r="G530" s="7"/>
    </row>
    <row r="531" spans="5:7">
      <c r="E531" s="6"/>
      <c r="F531" s="6"/>
      <c r="G531" s="7"/>
    </row>
    <row r="532" spans="5:7">
      <c r="E532" s="6"/>
      <c r="F532" s="6"/>
      <c r="G532" s="7"/>
    </row>
    <row r="533" spans="5:7">
      <c r="E533" s="6"/>
      <c r="F533" s="6"/>
      <c r="G533" s="7"/>
    </row>
    <row r="534" spans="5:7">
      <c r="E534" s="6"/>
      <c r="F534" s="6"/>
      <c r="G534" s="7"/>
    </row>
    <row r="535" spans="5:7">
      <c r="E535" s="6"/>
      <c r="F535" s="6"/>
      <c r="G535" s="7"/>
    </row>
    <row r="536" spans="5:7">
      <c r="E536" s="6"/>
      <c r="F536" s="6"/>
      <c r="G536" s="7"/>
    </row>
    <row r="537" spans="5:7">
      <c r="E537" s="6"/>
      <c r="F537" s="6"/>
      <c r="G537" s="7"/>
    </row>
    <row r="538" spans="5:7">
      <c r="E538" s="6"/>
      <c r="F538" s="6"/>
      <c r="G538" s="7"/>
    </row>
    <row r="539" spans="5:7">
      <c r="E539" s="6"/>
      <c r="F539" s="6"/>
      <c r="G539" s="7"/>
    </row>
    <row r="540" spans="5:7">
      <c r="E540" s="6"/>
      <c r="F540" s="6"/>
      <c r="G540" s="7"/>
    </row>
    <row r="541" spans="5:7">
      <c r="E541" s="6"/>
      <c r="F541" s="6"/>
      <c r="G541" s="7"/>
    </row>
    <row r="542" spans="5:7">
      <c r="E542" s="6"/>
      <c r="F542" s="6"/>
      <c r="G542" s="7"/>
    </row>
    <row r="543" spans="5:7">
      <c r="E543" s="6"/>
      <c r="F543" s="6"/>
      <c r="G543" s="7"/>
    </row>
    <row r="544" spans="5:7">
      <c r="E544" s="6"/>
      <c r="F544" s="6"/>
      <c r="G544" s="7"/>
    </row>
    <row r="545" spans="5:7">
      <c r="E545" s="6"/>
      <c r="F545" s="6"/>
      <c r="G545" s="7"/>
    </row>
    <row r="546" spans="5:7">
      <c r="E546" s="6"/>
      <c r="F546" s="6"/>
      <c r="G546" s="7"/>
    </row>
    <row r="547" spans="5:7">
      <c r="E547" s="6"/>
      <c r="F547" s="6"/>
      <c r="G547" s="7"/>
    </row>
    <row r="548" spans="5:7">
      <c r="E548" s="6"/>
      <c r="F548" s="6"/>
      <c r="G548" s="7"/>
    </row>
    <row r="549" spans="5:7">
      <c r="E549" s="6"/>
      <c r="F549" s="6"/>
      <c r="G549" s="7"/>
    </row>
    <row r="550" spans="5:7">
      <c r="E550" s="6"/>
      <c r="F550" s="6"/>
      <c r="G550" s="7"/>
    </row>
    <row r="551" spans="5:7">
      <c r="E551" s="6"/>
      <c r="F551" s="6"/>
      <c r="G551" s="7"/>
    </row>
    <row r="552" spans="5:7">
      <c r="E552" s="6"/>
      <c r="F552" s="6"/>
      <c r="G552" s="7"/>
    </row>
    <row r="553" spans="5:7">
      <c r="E553" s="6"/>
      <c r="F553" s="6"/>
      <c r="G553" s="7"/>
    </row>
    <row r="554" spans="5:7">
      <c r="E554" s="6"/>
      <c r="F554" s="6"/>
      <c r="G554" s="7"/>
    </row>
    <row r="555" spans="5:7">
      <c r="E555" s="6"/>
      <c r="F555" s="6"/>
      <c r="G555" s="7"/>
    </row>
    <row r="556" spans="5:7">
      <c r="E556" s="6"/>
      <c r="F556" s="6"/>
      <c r="G556" s="7"/>
    </row>
    <row r="557" spans="5:7">
      <c r="E557" s="6"/>
      <c r="F557" s="6"/>
      <c r="G557" s="7"/>
    </row>
    <row r="558" spans="5:7">
      <c r="E558" s="6"/>
      <c r="F558" s="6"/>
      <c r="G558" s="7"/>
    </row>
    <row r="559" spans="5:7">
      <c r="E559" s="6"/>
      <c r="F559" s="6"/>
      <c r="G559" s="7"/>
    </row>
    <row r="560" spans="5:7">
      <c r="E560" s="6"/>
      <c r="F560" s="6"/>
      <c r="G560" s="7"/>
    </row>
    <row r="561" spans="5:7">
      <c r="E561" s="6"/>
      <c r="F561" s="6"/>
      <c r="G561" s="7"/>
    </row>
    <row r="562" spans="5:7">
      <c r="E562" s="6"/>
      <c r="F562" s="6"/>
      <c r="G562" s="7"/>
    </row>
    <row r="563" spans="5:7">
      <c r="E563" s="6"/>
      <c r="F563" s="6"/>
      <c r="G563" s="7"/>
    </row>
    <row r="564" spans="5:7">
      <c r="E564" s="6"/>
      <c r="F564" s="6"/>
      <c r="G564" s="7"/>
    </row>
    <row r="565" spans="5:7">
      <c r="E565" s="6"/>
      <c r="F565" s="6"/>
      <c r="G565" s="7"/>
    </row>
    <row r="566" spans="5:7">
      <c r="E566" s="6"/>
      <c r="F566" s="6"/>
      <c r="G566" s="7"/>
    </row>
    <row r="567" spans="5:7">
      <c r="E567" s="6"/>
      <c r="F567" s="6"/>
      <c r="G567" s="7"/>
    </row>
    <row r="568" spans="5:7">
      <c r="E568" s="6"/>
      <c r="F568" s="6"/>
      <c r="G568" s="7"/>
    </row>
    <row r="569" spans="5:7">
      <c r="E569" s="6"/>
      <c r="F569" s="6"/>
      <c r="G569" s="7"/>
    </row>
    <row r="570" spans="5:7">
      <c r="E570" s="6"/>
      <c r="F570" s="6"/>
      <c r="G570" s="7"/>
    </row>
    <row r="571" spans="5:7">
      <c r="E571" s="6"/>
      <c r="F571" s="6"/>
      <c r="G571" s="7"/>
    </row>
    <row r="572" spans="5:7">
      <c r="E572" s="6"/>
      <c r="F572" s="6"/>
      <c r="G572" s="7"/>
    </row>
    <row r="573" spans="5:7">
      <c r="E573" s="6"/>
      <c r="F573" s="6"/>
      <c r="G573" s="7"/>
    </row>
    <row r="574" spans="5:7">
      <c r="E574" s="6"/>
      <c r="F574" s="6"/>
      <c r="G574" s="7"/>
    </row>
    <row r="575" spans="5:7">
      <c r="E575" s="6"/>
      <c r="F575" s="6"/>
      <c r="G575" s="7"/>
    </row>
    <row r="576" spans="5:7">
      <c r="E576" s="6"/>
      <c r="F576" s="6"/>
      <c r="G576" s="7"/>
    </row>
    <row r="577" spans="5:7">
      <c r="E577" s="6"/>
      <c r="F577" s="6"/>
      <c r="G577" s="7"/>
    </row>
    <row r="578" spans="5:7">
      <c r="E578" s="6"/>
      <c r="F578" s="6"/>
      <c r="G578" s="7"/>
    </row>
    <row r="579" spans="5:7">
      <c r="E579" s="6"/>
      <c r="F579" s="6"/>
      <c r="G579" s="7"/>
    </row>
    <row r="580" spans="5:7">
      <c r="E580" s="6"/>
      <c r="F580" s="6"/>
      <c r="G580" s="7"/>
    </row>
    <row r="581" spans="5:7">
      <c r="E581" s="6"/>
      <c r="F581" s="6"/>
      <c r="G581" s="7"/>
    </row>
    <row r="582" spans="5:7">
      <c r="E582" s="6"/>
      <c r="F582" s="6"/>
      <c r="G582" s="7"/>
    </row>
    <row r="583" spans="5:7">
      <c r="E583" s="6"/>
      <c r="F583" s="6"/>
      <c r="G583" s="7"/>
    </row>
    <row r="584" spans="5:7">
      <c r="E584" s="6"/>
      <c r="F584" s="6"/>
      <c r="G584" s="7"/>
    </row>
    <row r="585" spans="5:7">
      <c r="E585" s="6"/>
      <c r="F585" s="6"/>
      <c r="G585" s="7"/>
    </row>
    <row r="586" spans="5:7">
      <c r="E586" s="6"/>
      <c r="F586" s="6"/>
      <c r="G586" s="7"/>
    </row>
    <row r="587" spans="5:7">
      <c r="E587" s="6"/>
      <c r="F587" s="6"/>
      <c r="G587" s="7"/>
    </row>
    <row r="588" spans="5:7">
      <c r="E588" s="6"/>
      <c r="F588" s="6"/>
      <c r="G588" s="7"/>
    </row>
    <row r="589" spans="5:7">
      <c r="E589" s="6"/>
      <c r="F589" s="6"/>
      <c r="G589" s="7"/>
    </row>
    <row r="590" spans="5:7">
      <c r="E590" s="6"/>
      <c r="F590" s="6"/>
      <c r="G590" s="7"/>
    </row>
    <row r="591" spans="5:7">
      <c r="E591" s="6"/>
      <c r="F591" s="6"/>
      <c r="G591" s="7"/>
    </row>
    <row r="592" spans="5:7">
      <c r="E592" s="6"/>
      <c r="F592" s="6"/>
      <c r="G592" s="7"/>
    </row>
    <row r="593" spans="5:7">
      <c r="E593" s="6"/>
      <c r="F593" s="6"/>
      <c r="G593" s="7"/>
    </row>
    <row r="594" spans="5:7">
      <c r="E594" s="6"/>
      <c r="F594" s="6"/>
      <c r="G594" s="7"/>
    </row>
    <row r="595" spans="5:7">
      <c r="E595" s="6"/>
      <c r="F595" s="6"/>
      <c r="G595" s="7"/>
    </row>
    <row r="596" spans="5:7">
      <c r="E596" s="6"/>
      <c r="F596" s="6"/>
      <c r="G596" s="7"/>
    </row>
    <row r="597" spans="5:7">
      <c r="E597" s="6"/>
      <c r="F597" s="6"/>
      <c r="G597" s="7"/>
    </row>
    <row r="598" spans="5:7">
      <c r="E598" s="6"/>
      <c r="F598" s="6"/>
      <c r="G598" s="7"/>
    </row>
    <row r="599" spans="5:7">
      <c r="E599" s="6"/>
      <c r="F599" s="6"/>
      <c r="G599" s="7"/>
    </row>
    <row r="600" spans="5:7">
      <c r="E600" s="6"/>
      <c r="F600" s="6"/>
      <c r="G600" s="7"/>
    </row>
    <row r="601" spans="5:7">
      <c r="E601" s="6"/>
      <c r="F601" s="6"/>
      <c r="G601" s="7"/>
    </row>
    <row r="602" spans="5:7">
      <c r="E602" s="6"/>
      <c r="F602" s="6"/>
      <c r="G602" s="7"/>
    </row>
    <row r="603" spans="5:7">
      <c r="E603" s="6"/>
      <c r="F603" s="6"/>
      <c r="G603" s="7"/>
    </row>
    <row r="604" spans="5:7">
      <c r="E604" s="6"/>
      <c r="F604" s="6"/>
      <c r="G604" s="7"/>
    </row>
    <row r="605" spans="5:7">
      <c r="E605" s="6"/>
      <c r="F605" s="6"/>
      <c r="G605" s="7"/>
    </row>
    <row r="606" spans="5:7">
      <c r="E606" s="6"/>
      <c r="F606" s="6"/>
      <c r="G606" s="7"/>
    </row>
    <row r="607" spans="5:7">
      <c r="E607" s="6"/>
      <c r="F607" s="6"/>
      <c r="G607" s="7"/>
    </row>
    <row r="608" spans="5:7">
      <c r="E608" s="6"/>
      <c r="F608" s="6"/>
      <c r="G608" s="7"/>
    </row>
    <row r="609" spans="5:7">
      <c r="E609" s="6"/>
      <c r="F609" s="6"/>
      <c r="G609" s="7"/>
    </row>
    <row r="610" spans="5:7">
      <c r="E610" s="6"/>
      <c r="F610" s="6"/>
      <c r="G610" s="7"/>
    </row>
    <row r="611" spans="5:7">
      <c r="E611" s="6"/>
      <c r="F611" s="6"/>
      <c r="G611" s="7"/>
    </row>
    <row r="612" spans="5:7">
      <c r="E612" s="6"/>
      <c r="F612" s="6"/>
      <c r="G612" s="7"/>
    </row>
    <row r="613" spans="5:7">
      <c r="E613" s="6"/>
      <c r="F613" s="6"/>
      <c r="G613" s="7"/>
    </row>
    <row r="614" spans="5:7">
      <c r="E614" s="6"/>
      <c r="F614" s="6"/>
      <c r="G614" s="7"/>
    </row>
    <row r="615" spans="5:7">
      <c r="E615" s="6"/>
      <c r="F615" s="6"/>
      <c r="G615" s="7"/>
    </row>
    <row r="616" spans="5:7">
      <c r="E616" s="6"/>
      <c r="F616" s="6"/>
      <c r="G616" s="7"/>
    </row>
    <row r="617" spans="5:7">
      <c r="E617" s="6"/>
      <c r="F617" s="6"/>
      <c r="G617" s="7"/>
    </row>
    <row r="618" spans="5:7">
      <c r="E618" s="6"/>
      <c r="F618" s="6"/>
      <c r="G618" s="7"/>
    </row>
    <row r="619" spans="5:7">
      <c r="E619" s="6"/>
      <c r="F619" s="6"/>
      <c r="G619" s="7"/>
    </row>
    <row r="620" spans="5:7">
      <c r="E620" s="6"/>
      <c r="F620" s="6"/>
      <c r="G620" s="7"/>
    </row>
    <row r="621" spans="5:7">
      <c r="E621" s="6"/>
      <c r="F621" s="6"/>
      <c r="G621" s="7"/>
    </row>
    <row r="622" spans="5:7">
      <c r="E622" s="6"/>
      <c r="F622" s="6"/>
      <c r="G622" s="7"/>
    </row>
    <row r="623" spans="5:7">
      <c r="E623" s="6"/>
      <c r="F623" s="6"/>
      <c r="G623" s="7"/>
    </row>
    <row r="624" spans="5:7">
      <c r="E624" s="6"/>
      <c r="F624" s="6"/>
      <c r="G624" s="7"/>
    </row>
    <row r="625" spans="5:7">
      <c r="E625" s="6"/>
      <c r="F625" s="6"/>
      <c r="G625" s="7"/>
    </row>
    <row r="626" spans="5:7">
      <c r="E626" s="6"/>
      <c r="F626" s="6"/>
      <c r="G626" s="7"/>
    </row>
    <row r="627" spans="5:7">
      <c r="E627" s="6"/>
      <c r="F627" s="6"/>
      <c r="G627" s="7"/>
    </row>
    <row r="628" spans="5:7">
      <c r="E628" s="6"/>
      <c r="F628" s="6"/>
      <c r="G628" s="7"/>
    </row>
    <row r="629" spans="5:7">
      <c r="E629" s="6"/>
      <c r="F629" s="6"/>
      <c r="G629" s="7"/>
    </row>
    <row r="630" spans="5:7">
      <c r="E630" s="6"/>
      <c r="F630" s="6"/>
      <c r="G630" s="7"/>
    </row>
    <row r="631" spans="5:7">
      <c r="E631" s="6"/>
      <c r="F631" s="6"/>
      <c r="G631" s="7"/>
    </row>
    <row r="632" spans="5:7">
      <c r="E632" s="6"/>
      <c r="F632" s="6"/>
      <c r="G632" s="7"/>
    </row>
    <row r="633" spans="5:7">
      <c r="E633" s="6"/>
      <c r="F633" s="6"/>
      <c r="G633" s="7"/>
    </row>
    <row r="634" spans="5:7">
      <c r="E634" s="6"/>
      <c r="F634" s="6"/>
      <c r="G634" s="7"/>
    </row>
    <row r="635" spans="5:7">
      <c r="E635" s="6"/>
      <c r="F635" s="6"/>
      <c r="G635" s="7"/>
    </row>
    <row r="636" spans="5:7">
      <c r="E636" s="6"/>
      <c r="F636" s="6"/>
      <c r="G636" s="7"/>
    </row>
    <row r="637" spans="5:7">
      <c r="E637" s="6"/>
      <c r="F637" s="6"/>
      <c r="G637" s="7"/>
    </row>
    <row r="638" spans="5:7">
      <c r="E638" s="6"/>
      <c r="F638" s="6"/>
      <c r="G638" s="7"/>
    </row>
    <row r="639" spans="5:7">
      <c r="E639" s="6"/>
      <c r="F639" s="6"/>
      <c r="G639" s="7"/>
    </row>
    <row r="640" spans="5:7">
      <c r="E640" s="6"/>
      <c r="F640" s="6"/>
      <c r="G640" s="7"/>
    </row>
    <row r="641" spans="5:7">
      <c r="E641" s="6"/>
      <c r="F641" s="6"/>
      <c r="G641" s="7"/>
    </row>
    <row r="642" spans="5:7">
      <c r="E642" s="6"/>
      <c r="F642" s="6"/>
      <c r="G642" s="7"/>
    </row>
    <row r="643" spans="5:7">
      <c r="E643" s="6"/>
      <c r="F643" s="6"/>
      <c r="G643" s="7"/>
    </row>
    <row r="644" spans="5:7">
      <c r="E644" s="6"/>
      <c r="F644" s="6"/>
      <c r="G644" s="7"/>
    </row>
    <row r="645" spans="5:7">
      <c r="E645" s="6"/>
      <c r="F645" s="6"/>
      <c r="G645" s="7"/>
    </row>
    <row r="646" spans="5:7">
      <c r="E646" s="6"/>
      <c r="F646" s="6"/>
      <c r="G646" s="7"/>
    </row>
    <row r="647" spans="5:7">
      <c r="E647" s="6"/>
      <c r="F647" s="6"/>
      <c r="G647" s="7"/>
    </row>
    <row r="648" spans="5:7">
      <c r="E648" s="6"/>
      <c r="F648" s="6"/>
      <c r="G648" s="7"/>
    </row>
    <row r="649" spans="5:7">
      <c r="E649" s="6"/>
      <c r="F649" s="6"/>
      <c r="G649" s="7"/>
    </row>
    <row r="650" spans="5:7">
      <c r="E650" s="6"/>
      <c r="F650" s="6"/>
      <c r="G650" s="7"/>
    </row>
    <row r="651" spans="5:7">
      <c r="E651" s="6"/>
      <c r="F651" s="6"/>
      <c r="G651" s="7"/>
    </row>
    <row r="652" spans="5:7">
      <c r="E652" s="6"/>
      <c r="F652" s="6"/>
      <c r="G652" s="7"/>
    </row>
    <row r="653" spans="5:7">
      <c r="E653" s="6"/>
      <c r="F653" s="6"/>
      <c r="G653" s="7"/>
    </row>
    <row r="654" spans="5:7">
      <c r="E654" s="6"/>
      <c r="F654" s="6"/>
      <c r="G654" s="7"/>
    </row>
    <row r="655" spans="5:7">
      <c r="E655" s="6"/>
      <c r="F655" s="6"/>
      <c r="G655" s="7"/>
    </row>
    <row r="656" spans="5:7">
      <c r="E656" s="6"/>
      <c r="F656" s="6"/>
      <c r="G656" s="7"/>
    </row>
    <row r="657" spans="5:7">
      <c r="E657" s="6"/>
      <c r="F657" s="6"/>
      <c r="G657" s="7"/>
    </row>
    <row r="658" spans="5:7">
      <c r="E658" s="6"/>
      <c r="F658" s="6"/>
      <c r="G658" s="7"/>
    </row>
    <row r="659" spans="5:7">
      <c r="E659" s="6"/>
      <c r="F659" s="6"/>
      <c r="G659" s="7"/>
    </row>
    <row r="660" spans="5:7">
      <c r="E660" s="6"/>
      <c r="F660" s="6"/>
      <c r="G660" s="7"/>
    </row>
    <row r="661" spans="5:7">
      <c r="E661" s="6"/>
      <c r="F661" s="6"/>
      <c r="G661" s="7"/>
    </row>
    <row r="662" spans="5:7">
      <c r="E662" s="6"/>
      <c r="F662" s="6"/>
      <c r="G662" s="7"/>
    </row>
    <row r="663" spans="5:7">
      <c r="E663" s="6"/>
      <c r="F663" s="6"/>
      <c r="G663" s="7"/>
    </row>
    <row r="664" spans="5:7">
      <c r="E664" s="6"/>
      <c r="F664" s="6"/>
      <c r="G664" s="7"/>
    </row>
    <row r="665" spans="5:7">
      <c r="E665" s="6"/>
      <c r="F665" s="6"/>
      <c r="G665" s="7"/>
    </row>
    <row r="666" spans="5:7">
      <c r="E666" s="6"/>
      <c r="F666" s="6"/>
      <c r="G666" s="7"/>
    </row>
    <row r="667" spans="5:7">
      <c r="E667" s="6"/>
      <c r="F667" s="6"/>
      <c r="G667" s="7"/>
    </row>
    <row r="668" spans="5:7">
      <c r="E668" s="6"/>
      <c r="F668" s="6"/>
      <c r="G668" s="7"/>
    </row>
    <row r="669" spans="5:7">
      <c r="E669" s="6"/>
      <c r="F669" s="6"/>
      <c r="G669" s="7"/>
    </row>
    <row r="670" spans="5:7">
      <c r="E670" s="6"/>
      <c r="F670" s="6"/>
      <c r="G670" s="7"/>
    </row>
    <row r="671" spans="5:7">
      <c r="E671" s="6"/>
      <c r="F671" s="6"/>
      <c r="G671" s="7"/>
    </row>
    <row r="672" spans="5:7">
      <c r="E672" s="6"/>
      <c r="F672" s="6"/>
      <c r="G672" s="7"/>
    </row>
    <row r="673" spans="5:7">
      <c r="E673" s="6"/>
      <c r="F673" s="6"/>
      <c r="G673" s="7"/>
    </row>
    <row r="674" spans="5:7">
      <c r="E674" s="6"/>
      <c r="F674" s="6"/>
      <c r="G674" s="7"/>
    </row>
    <row r="675" spans="5:7">
      <c r="E675" s="6"/>
      <c r="F675" s="6"/>
      <c r="G675" s="7"/>
    </row>
    <row r="676" spans="5:7">
      <c r="E676" s="6"/>
      <c r="F676" s="6"/>
      <c r="G676" s="7"/>
    </row>
    <row r="677" spans="5:7">
      <c r="E677" s="6"/>
      <c r="F677" s="6"/>
      <c r="G677" s="7"/>
    </row>
    <row r="678" spans="5:7">
      <c r="E678" s="6"/>
      <c r="F678" s="6"/>
      <c r="G678" s="7"/>
    </row>
    <row r="679" spans="5:7">
      <c r="E679" s="6"/>
      <c r="F679" s="6"/>
      <c r="G679" s="7"/>
    </row>
    <row r="680" spans="5:7">
      <c r="E680" s="6"/>
      <c r="F680" s="6"/>
      <c r="G680" s="7"/>
    </row>
    <row r="681" spans="5:7">
      <c r="E681" s="6"/>
      <c r="F681" s="6"/>
      <c r="G681" s="7"/>
    </row>
    <row r="682" spans="5:7">
      <c r="E682" s="6"/>
      <c r="F682" s="6"/>
      <c r="G682" s="7"/>
    </row>
    <row r="683" spans="5:7">
      <c r="E683" s="6"/>
      <c r="F683" s="6"/>
      <c r="G683" s="7"/>
    </row>
    <row r="684" spans="5:7">
      <c r="E684" s="6"/>
      <c r="F684" s="6"/>
      <c r="G684" s="7"/>
    </row>
    <row r="685" spans="5:7">
      <c r="E685" s="6"/>
      <c r="F685" s="6"/>
      <c r="G685" s="7"/>
    </row>
    <row r="686" spans="5:7">
      <c r="E686" s="6"/>
      <c r="F686" s="6"/>
      <c r="G686" s="7"/>
    </row>
    <row r="687" spans="5:7">
      <c r="E687" s="6"/>
      <c r="F687" s="6"/>
      <c r="G687" s="7"/>
    </row>
    <row r="688" spans="5:7">
      <c r="E688" s="6"/>
      <c r="F688" s="6"/>
      <c r="G688" s="7"/>
    </row>
    <row r="689" spans="5:7">
      <c r="E689" s="6"/>
      <c r="F689" s="6"/>
      <c r="G689" s="7"/>
    </row>
    <row r="690" spans="5:7">
      <c r="E690" s="6"/>
      <c r="F690" s="6"/>
      <c r="G690" s="7"/>
    </row>
    <row r="691" spans="5:7">
      <c r="E691" s="6"/>
      <c r="F691" s="6"/>
      <c r="G691" s="7"/>
    </row>
    <row r="692" spans="5:7">
      <c r="E692" s="6"/>
      <c r="F692" s="6"/>
      <c r="G692" s="7"/>
    </row>
    <row r="693" spans="5:7">
      <c r="E693" s="6"/>
      <c r="F693" s="6"/>
      <c r="G693" s="7"/>
    </row>
    <row r="694" spans="5:7">
      <c r="E694" s="6"/>
      <c r="F694" s="6"/>
      <c r="G694" s="7"/>
    </row>
    <row r="695" spans="5:7">
      <c r="E695" s="6"/>
      <c r="F695" s="6"/>
      <c r="G695" s="7"/>
    </row>
    <row r="696" spans="5:7">
      <c r="E696" s="6"/>
      <c r="F696" s="6"/>
      <c r="G696" s="7"/>
    </row>
    <row r="697" spans="5:7">
      <c r="E697" s="6"/>
      <c r="F697" s="6"/>
      <c r="G697" s="7"/>
    </row>
    <row r="698" spans="5:7">
      <c r="E698" s="6"/>
      <c r="F698" s="6"/>
      <c r="G698" s="7"/>
    </row>
    <row r="699" spans="5:7">
      <c r="E699" s="6"/>
      <c r="F699" s="6"/>
      <c r="G699" s="7"/>
    </row>
    <row r="700" spans="5:7">
      <c r="E700" s="6"/>
      <c r="F700" s="6"/>
      <c r="G700" s="7"/>
    </row>
    <row r="701" spans="5:7">
      <c r="E701" s="6"/>
      <c r="F701" s="6"/>
      <c r="G701" s="7"/>
    </row>
    <row r="702" spans="5:7">
      <c r="E702" s="6"/>
      <c r="F702" s="6"/>
      <c r="G702" s="7"/>
    </row>
    <row r="703" spans="5:7">
      <c r="E703" s="6"/>
      <c r="F703" s="6"/>
      <c r="G703" s="7"/>
    </row>
    <row r="704" spans="5:7">
      <c r="E704" s="6"/>
      <c r="F704" s="6"/>
      <c r="G704" s="7"/>
    </row>
    <row r="705" spans="5:7">
      <c r="E705" s="6"/>
      <c r="F705" s="6"/>
      <c r="G705" s="7"/>
    </row>
    <row r="706" spans="5:7">
      <c r="E706" s="6"/>
      <c r="F706" s="6"/>
      <c r="G706" s="7"/>
    </row>
    <row r="707" spans="5:7">
      <c r="E707" s="6"/>
      <c r="F707" s="6"/>
      <c r="G707" s="7"/>
    </row>
    <row r="708" spans="5:7">
      <c r="E708" s="6"/>
      <c r="F708" s="6"/>
      <c r="G708" s="7"/>
    </row>
    <row r="709" spans="5:7">
      <c r="E709" s="6"/>
      <c r="F709" s="6"/>
      <c r="G709" s="7"/>
    </row>
    <row r="710" spans="5:7">
      <c r="E710" s="6"/>
      <c r="F710" s="6"/>
      <c r="G710" s="7"/>
    </row>
    <row r="711" spans="5:7">
      <c r="E711" s="6"/>
      <c r="F711" s="6"/>
      <c r="G711" s="7"/>
    </row>
    <row r="712" spans="5:7">
      <c r="E712" s="6"/>
      <c r="F712" s="6"/>
      <c r="G712" s="7"/>
    </row>
    <row r="713" spans="5:7">
      <c r="E713" s="6"/>
      <c r="F713" s="6"/>
      <c r="G713" s="7"/>
    </row>
    <row r="714" spans="5:7">
      <c r="E714" s="6"/>
      <c r="F714" s="6"/>
      <c r="G714" s="7"/>
    </row>
    <row r="715" spans="5:7">
      <c r="E715" s="6"/>
      <c r="F715" s="6"/>
      <c r="G715" s="7"/>
    </row>
    <row r="716" spans="5:7">
      <c r="E716" s="6"/>
      <c r="F716" s="6"/>
      <c r="G716" s="7"/>
    </row>
    <row r="717" spans="5:7">
      <c r="E717" s="6"/>
      <c r="F717" s="6"/>
      <c r="G717" s="7"/>
    </row>
    <row r="718" spans="5:7">
      <c r="E718" s="6"/>
      <c r="F718" s="6"/>
      <c r="G718" s="7"/>
    </row>
    <row r="719" spans="5:7">
      <c r="E719" s="6"/>
      <c r="F719" s="6"/>
      <c r="G719" s="7"/>
    </row>
    <row r="720" spans="5:7">
      <c r="E720" s="6"/>
      <c r="F720" s="6"/>
      <c r="G720" s="7"/>
    </row>
    <row r="721" spans="5:7">
      <c r="E721" s="6"/>
      <c r="F721" s="6"/>
      <c r="G721" s="7"/>
    </row>
    <row r="722" spans="5:7">
      <c r="E722" s="6"/>
      <c r="F722" s="6"/>
      <c r="G722" s="7"/>
    </row>
    <row r="723" spans="5:7">
      <c r="E723" s="6"/>
      <c r="F723" s="6"/>
      <c r="G723" s="7"/>
    </row>
    <row r="724" spans="5:7">
      <c r="E724" s="6"/>
      <c r="F724" s="6"/>
      <c r="G724" s="7"/>
    </row>
    <row r="725" spans="5:7">
      <c r="E725" s="6"/>
      <c r="F725" s="6"/>
      <c r="G725" s="7"/>
    </row>
    <row r="726" spans="5:7">
      <c r="E726" s="6"/>
      <c r="F726" s="6"/>
      <c r="G726" s="7"/>
    </row>
    <row r="727" spans="5:7">
      <c r="E727" s="6"/>
      <c r="F727" s="6"/>
      <c r="G727" s="7"/>
    </row>
    <row r="728" spans="5:7">
      <c r="E728" s="6"/>
      <c r="F728" s="6"/>
      <c r="G728" s="7"/>
    </row>
    <row r="729" spans="5:7">
      <c r="E729" s="6"/>
      <c r="F729" s="6"/>
      <c r="G729" s="7"/>
    </row>
    <row r="730" spans="5:7">
      <c r="E730" s="6"/>
      <c r="F730" s="6"/>
      <c r="G730" s="7"/>
    </row>
    <row r="731" spans="5:7">
      <c r="E731" s="6"/>
      <c r="F731" s="6"/>
      <c r="G731" s="7"/>
    </row>
    <row r="732" spans="5:7">
      <c r="E732" s="6"/>
      <c r="F732" s="6"/>
      <c r="G732" s="7"/>
    </row>
    <row r="733" spans="5:7">
      <c r="E733" s="6"/>
      <c r="F733" s="6"/>
      <c r="G733" s="7"/>
    </row>
    <row r="734" spans="5:7">
      <c r="E734" s="6"/>
      <c r="F734" s="6"/>
      <c r="G734" s="7"/>
    </row>
    <row r="735" spans="5:7">
      <c r="E735" s="6"/>
      <c r="F735" s="6"/>
      <c r="G735" s="7"/>
    </row>
    <row r="736" spans="5:7">
      <c r="E736" s="6"/>
      <c r="F736" s="6"/>
      <c r="G736" s="7"/>
    </row>
    <row r="737" spans="5:7">
      <c r="E737" s="6"/>
      <c r="F737" s="6"/>
      <c r="G737" s="7"/>
    </row>
    <row r="738" spans="5:7">
      <c r="E738" s="6"/>
      <c r="F738" s="6"/>
      <c r="G738" s="7"/>
    </row>
    <row r="739" spans="5:7">
      <c r="E739" s="6"/>
      <c r="F739" s="6"/>
      <c r="G739" s="7"/>
    </row>
    <row r="740" spans="5:7">
      <c r="E740" s="6"/>
      <c r="F740" s="6"/>
      <c r="G740" s="7"/>
    </row>
    <row r="741" spans="5:7">
      <c r="E741" s="6"/>
      <c r="F741" s="6"/>
      <c r="G741" s="7"/>
    </row>
    <row r="742" spans="5:7">
      <c r="E742" s="6"/>
      <c r="F742" s="6"/>
      <c r="G742" s="7"/>
    </row>
    <row r="743" spans="5:7">
      <c r="E743" s="6"/>
      <c r="F743" s="6"/>
      <c r="G743" s="7"/>
    </row>
    <row r="744" spans="5:7">
      <c r="E744" s="6"/>
      <c r="F744" s="6"/>
      <c r="G744" s="7"/>
    </row>
    <row r="745" spans="5:7">
      <c r="E745" s="6"/>
      <c r="F745" s="6"/>
      <c r="G745" s="7"/>
    </row>
    <row r="746" spans="5:7">
      <c r="E746" s="6"/>
      <c r="F746" s="6"/>
      <c r="G746" s="7"/>
    </row>
    <row r="747" spans="5:7">
      <c r="E747" s="6"/>
      <c r="F747" s="6"/>
      <c r="G747" s="7"/>
    </row>
    <row r="748" spans="5:7">
      <c r="E748" s="6"/>
      <c r="F748" s="6"/>
      <c r="G748" s="7"/>
    </row>
    <row r="749" spans="5:7">
      <c r="E749" s="6"/>
      <c r="F749" s="6"/>
      <c r="G749" s="7"/>
    </row>
    <row r="750" spans="5:7">
      <c r="E750" s="6"/>
      <c r="F750" s="6"/>
      <c r="G750" s="7"/>
    </row>
    <row r="751" spans="5:7">
      <c r="E751" s="6"/>
      <c r="F751" s="6"/>
      <c r="G751" s="7"/>
    </row>
    <row r="752" spans="5:7">
      <c r="E752" s="6"/>
      <c r="F752" s="6"/>
      <c r="G752" s="7"/>
    </row>
    <row r="753" spans="5:7">
      <c r="E753" s="6"/>
      <c r="F753" s="6"/>
      <c r="G753" s="7"/>
    </row>
    <row r="754" spans="5:7">
      <c r="E754" s="6"/>
      <c r="F754" s="6"/>
      <c r="G754" s="7"/>
    </row>
    <row r="755" spans="5:7">
      <c r="E755" s="6"/>
      <c r="F755" s="6"/>
      <c r="G755" s="7"/>
    </row>
    <row r="756" spans="5:7">
      <c r="E756" s="6"/>
      <c r="F756" s="6"/>
      <c r="G756" s="7"/>
    </row>
    <row r="757" spans="5:7">
      <c r="E757" s="6"/>
      <c r="F757" s="6"/>
      <c r="G757" s="7"/>
    </row>
    <row r="758" spans="5:7">
      <c r="E758" s="6"/>
      <c r="F758" s="6"/>
      <c r="G758" s="7"/>
    </row>
    <row r="759" spans="5:7">
      <c r="E759" s="6"/>
      <c r="F759" s="6"/>
      <c r="G759" s="7"/>
    </row>
    <row r="760" spans="5:7">
      <c r="E760" s="6"/>
      <c r="F760" s="6"/>
      <c r="G760" s="7"/>
    </row>
    <row r="761" spans="5:7">
      <c r="E761" s="6"/>
      <c r="F761" s="6"/>
      <c r="G761" s="7"/>
    </row>
    <row r="762" spans="5:7">
      <c r="E762" s="6"/>
      <c r="F762" s="6"/>
      <c r="G762" s="7"/>
    </row>
    <row r="763" spans="5:7">
      <c r="E763" s="6"/>
      <c r="F763" s="6"/>
      <c r="G763" s="7"/>
    </row>
    <row r="764" spans="5:7">
      <c r="E764" s="6"/>
      <c r="F764" s="6"/>
      <c r="G764" s="7"/>
    </row>
    <row r="765" spans="5:7">
      <c r="E765" s="6"/>
      <c r="F765" s="6"/>
      <c r="G765" s="7"/>
    </row>
    <row r="766" spans="5:7">
      <c r="E766" s="6"/>
      <c r="F766" s="6"/>
      <c r="G766" s="7"/>
    </row>
    <row r="767" spans="5:7">
      <c r="E767" s="6"/>
      <c r="F767" s="6"/>
      <c r="G767" s="7"/>
    </row>
    <row r="768" spans="5:7">
      <c r="E768" s="6"/>
      <c r="F768" s="6"/>
      <c r="G768" s="7"/>
    </row>
    <row r="769" spans="5:7">
      <c r="E769" s="6"/>
      <c r="F769" s="6"/>
      <c r="G769" s="7"/>
    </row>
    <row r="770" spans="5:7">
      <c r="E770" s="6"/>
      <c r="F770" s="6"/>
      <c r="G770" s="7"/>
    </row>
    <row r="771" spans="5:7">
      <c r="E771" s="6"/>
      <c r="F771" s="6"/>
      <c r="G771" s="7"/>
    </row>
    <row r="772" spans="5:7">
      <c r="E772" s="6"/>
      <c r="F772" s="6"/>
      <c r="G772" s="7"/>
    </row>
    <row r="773" spans="5:7">
      <c r="E773" s="6"/>
      <c r="F773" s="6"/>
      <c r="G773" s="7"/>
    </row>
    <row r="774" spans="5:7">
      <c r="E774" s="6"/>
      <c r="F774" s="6"/>
      <c r="G774" s="7"/>
    </row>
    <row r="775" spans="5:7">
      <c r="E775" s="6"/>
      <c r="F775" s="6"/>
      <c r="G775" s="7"/>
    </row>
    <row r="776" spans="5:7">
      <c r="E776" s="6"/>
      <c r="F776" s="6"/>
      <c r="G776" s="7"/>
    </row>
    <row r="777" spans="5:7">
      <c r="E777" s="6"/>
      <c r="F777" s="6"/>
      <c r="G777" s="7"/>
    </row>
    <row r="778" spans="5:7">
      <c r="E778" s="6"/>
      <c r="F778" s="6"/>
      <c r="G778" s="7"/>
    </row>
    <row r="779" spans="5:7">
      <c r="E779" s="6"/>
      <c r="F779" s="6"/>
      <c r="G779" s="7"/>
    </row>
    <row r="780" spans="5:7">
      <c r="E780" s="6"/>
      <c r="F780" s="6"/>
      <c r="G780" s="7"/>
    </row>
    <row r="781" spans="5:7">
      <c r="E781" s="6"/>
      <c r="F781" s="6"/>
      <c r="G781" s="7"/>
    </row>
    <row r="782" spans="5:7">
      <c r="E782" s="6"/>
      <c r="F782" s="6"/>
      <c r="G782" s="7"/>
    </row>
    <row r="783" spans="5:7">
      <c r="E783" s="6"/>
      <c r="F783" s="6"/>
      <c r="G783" s="7"/>
    </row>
    <row r="784" spans="5:7">
      <c r="E784" s="6"/>
      <c r="F784" s="6"/>
      <c r="G784" s="7"/>
    </row>
    <row r="785" spans="5:7">
      <c r="E785" s="6"/>
      <c r="F785" s="6"/>
      <c r="G785" s="7"/>
    </row>
    <row r="786" spans="5:7">
      <c r="E786" s="6"/>
      <c r="F786" s="6"/>
      <c r="G786" s="7"/>
    </row>
    <row r="787" spans="5:7">
      <c r="E787" s="6"/>
      <c r="F787" s="6"/>
      <c r="G787" s="7"/>
    </row>
    <row r="788" spans="5:7">
      <c r="E788" s="6"/>
      <c r="F788" s="6"/>
      <c r="G788" s="7"/>
    </row>
    <row r="789" spans="5:7">
      <c r="E789" s="6"/>
      <c r="F789" s="6"/>
      <c r="G789" s="7"/>
    </row>
    <row r="790" spans="5:7">
      <c r="E790" s="6"/>
      <c r="F790" s="6"/>
      <c r="G790" s="7"/>
    </row>
    <row r="791" spans="5:7">
      <c r="E791" s="6"/>
      <c r="F791" s="6"/>
      <c r="G791" s="7"/>
    </row>
    <row r="792" spans="5:7">
      <c r="E792" s="6"/>
      <c r="F792" s="6"/>
      <c r="G792" s="7"/>
    </row>
    <row r="793" spans="5:7">
      <c r="E793" s="6"/>
      <c r="F793" s="6"/>
      <c r="G793" s="7"/>
    </row>
    <row r="794" spans="5:7">
      <c r="E794" s="6"/>
      <c r="F794" s="6"/>
      <c r="G794" s="7"/>
    </row>
    <row r="795" spans="5:7">
      <c r="E795" s="6"/>
      <c r="F795" s="6"/>
      <c r="G795" s="7"/>
    </row>
    <row r="796" spans="5:7">
      <c r="E796" s="6"/>
      <c r="F796" s="6"/>
      <c r="G796" s="7"/>
    </row>
    <row r="797" spans="5:7">
      <c r="E797" s="6"/>
      <c r="F797" s="6"/>
      <c r="G797" s="7"/>
    </row>
    <row r="798" spans="5:7">
      <c r="E798" s="6"/>
      <c r="F798" s="6"/>
      <c r="G798" s="7"/>
    </row>
    <row r="799" spans="5:7">
      <c r="E799" s="6"/>
      <c r="F799" s="6"/>
      <c r="G799" s="7"/>
    </row>
    <row r="800" spans="5:7">
      <c r="E800" s="6"/>
      <c r="F800" s="6"/>
      <c r="G800" s="7"/>
    </row>
    <row r="801" spans="5:7">
      <c r="E801" s="6"/>
      <c r="F801" s="6"/>
      <c r="G801" s="7"/>
    </row>
    <row r="802" spans="5:7">
      <c r="E802" s="6"/>
      <c r="F802" s="6"/>
      <c r="G802" s="7"/>
    </row>
    <row r="803" spans="5:7">
      <c r="E803" s="6"/>
      <c r="F803" s="6"/>
      <c r="G803" s="7"/>
    </row>
    <row r="804" spans="5:7">
      <c r="E804" s="6"/>
      <c r="F804" s="6"/>
      <c r="G804" s="7"/>
    </row>
    <row r="805" spans="5:7">
      <c r="E805" s="6"/>
      <c r="F805" s="6"/>
      <c r="G805" s="7"/>
    </row>
    <row r="806" spans="5:7">
      <c r="E806" s="6"/>
      <c r="F806" s="6"/>
      <c r="G806" s="7"/>
    </row>
    <row r="807" spans="5:7">
      <c r="E807" s="6"/>
      <c r="F807" s="6"/>
      <c r="G807" s="7"/>
    </row>
    <row r="808" spans="5:7">
      <c r="E808" s="6"/>
      <c r="F808" s="6"/>
      <c r="G808" s="7"/>
    </row>
    <row r="809" spans="5:7">
      <c r="E809" s="6"/>
      <c r="F809" s="6"/>
      <c r="G809" s="7"/>
    </row>
    <row r="810" spans="5:7">
      <c r="E810" s="6"/>
      <c r="F810" s="6"/>
      <c r="G810" s="7"/>
    </row>
    <row r="811" spans="5:7">
      <c r="E811" s="6"/>
      <c r="F811" s="6"/>
      <c r="G811" s="7"/>
    </row>
    <row r="812" spans="5:7">
      <c r="E812" s="6"/>
      <c r="F812" s="6"/>
      <c r="G812" s="7"/>
    </row>
    <row r="813" spans="5:7">
      <c r="E813" s="6"/>
      <c r="F813" s="6"/>
      <c r="G813" s="7"/>
    </row>
    <row r="814" spans="5:7">
      <c r="E814" s="6"/>
      <c r="F814" s="6"/>
      <c r="G814" s="7"/>
    </row>
    <row r="815" spans="5:7">
      <c r="E815" s="6"/>
      <c r="F815" s="6"/>
      <c r="G815" s="7"/>
    </row>
    <row r="816" spans="5:7">
      <c r="E816" s="6"/>
      <c r="F816" s="6"/>
      <c r="G816" s="7"/>
    </row>
    <row r="817" spans="5:7">
      <c r="E817" s="6"/>
      <c r="F817" s="6"/>
      <c r="G817" s="7"/>
    </row>
    <row r="818" spans="5:7">
      <c r="E818" s="6"/>
      <c r="F818" s="6"/>
      <c r="G818" s="7"/>
    </row>
    <row r="819" spans="5:7">
      <c r="E819" s="6"/>
      <c r="F819" s="6"/>
      <c r="G819" s="7"/>
    </row>
    <row r="820" spans="5:7">
      <c r="E820" s="6"/>
      <c r="F820" s="6"/>
      <c r="G820" s="7"/>
    </row>
    <row r="821" spans="5:7">
      <c r="E821" s="6"/>
      <c r="F821" s="6"/>
      <c r="G821" s="7"/>
    </row>
    <row r="822" spans="5:7">
      <c r="E822" s="6"/>
      <c r="F822" s="6"/>
      <c r="G822" s="7"/>
    </row>
    <row r="823" spans="5:7">
      <c r="E823" s="6"/>
      <c r="F823" s="6"/>
      <c r="G823" s="7"/>
    </row>
    <row r="824" spans="5:7">
      <c r="E824" s="6"/>
      <c r="F824" s="6"/>
      <c r="G824" s="7"/>
    </row>
    <row r="825" spans="5:7">
      <c r="E825" s="6"/>
      <c r="F825" s="6"/>
      <c r="G825" s="7"/>
    </row>
    <row r="826" spans="5:7">
      <c r="E826" s="6"/>
      <c r="F826" s="6"/>
      <c r="G826" s="7"/>
    </row>
    <row r="827" spans="5:7">
      <c r="E827" s="6"/>
      <c r="F827" s="6"/>
      <c r="G827" s="7"/>
    </row>
    <row r="828" spans="5:7">
      <c r="E828" s="6"/>
      <c r="F828" s="6"/>
      <c r="G828" s="7"/>
    </row>
    <row r="829" spans="5:7">
      <c r="E829" s="6"/>
      <c r="F829" s="6"/>
      <c r="G829" s="7"/>
    </row>
    <row r="830" spans="5:7">
      <c r="E830" s="6"/>
      <c r="F830" s="6"/>
      <c r="G830" s="7"/>
    </row>
    <row r="831" spans="5:7">
      <c r="E831" s="6"/>
      <c r="F831" s="6"/>
      <c r="G831" s="7"/>
    </row>
    <row r="832" spans="5:7">
      <c r="E832" s="6"/>
      <c r="F832" s="6"/>
      <c r="G832" s="7"/>
    </row>
    <row r="833" spans="5:7">
      <c r="E833" s="6"/>
      <c r="F833" s="6"/>
      <c r="G833" s="7"/>
    </row>
    <row r="834" spans="5:7">
      <c r="E834" s="6"/>
      <c r="F834" s="6"/>
      <c r="G834" s="7"/>
    </row>
    <row r="835" spans="5:7">
      <c r="E835" s="6"/>
      <c r="F835" s="6"/>
      <c r="G835" s="7"/>
    </row>
    <row r="836" spans="5:7">
      <c r="E836" s="6"/>
      <c r="F836" s="6"/>
      <c r="G836" s="7"/>
    </row>
    <row r="837" spans="5:7">
      <c r="E837" s="6"/>
      <c r="F837" s="6"/>
      <c r="G837" s="7"/>
    </row>
    <row r="838" spans="5:7">
      <c r="E838" s="6"/>
      <c r="F838" s="6"/>
      <c r="G838" s="7"/>
    </row>
    <row r="839" spans="5:7">
      <c r="E839" s="6"/>
      <c r="F839" s="6"/>
      <c r="G839" s="7"/>
    </row>
    <row r="840" spans="5:7">
      <c r="E840" s="6"/>
      <c r="F840" s="6"/>
      <c r="G840" s="7"/>
    </row>
    <row r="841" spans="5:7">
      <c r="E841" s="6"/>
      <c r="F841" s="6"/>
      <c r="G841" s="7"/>
    </row>
    <row r="842" spans="5:7">
      <c r="E842" s="6"/>
      <c r="F842" s="6"/>
      <c r="G842" s="7"/>
    </row>
    <row r="843" spans="5:7">
      <c r="E843" s="6"/>
      <c r="F843" s="6"/>
      <c r="G843" s="7"/>
    </row>
    <row r="844" spans="5:7">
      <c r="E844" s="6"/>
      <c r="F844" s="6"/>
      <c r="G844" s="7"/>
    </row>
    <row r="845" spans="5:7">
      <c r="E845" s="6"/>
      <c r="F845" s="6"/>
      <c r="G845" s="7"/>
    </row>
    <row r="846" spans="5:7">
      <c r="E846" s="6"/>
      <c r="F846" s="6"/>
      <c r="G846" s="7"/>
    </row>
    <row r="847" spans="5:7">
      <c r="E847" s="6"/>
      <c r="F847" s="6"/>
      <c r="G847" s="7"/>
    </row>
    <row r="848" spans="5:7">
      <c r="E848" s="6"/>
      <c r="F848" s="6"/>
      <c r="G848" s="7"/>
    </row>
    <row r="849" spans="5:7">
      <c r="E849" s="6"/>
      <c r="F849" s="6"/>
      <c r="G849" s="7"/>
    </row>
    <row r="850" spans="5:7">
      <c r="E850" s="6"/>
      <c r="F850" s="6"/>
      <c r="G850" s="7"/>
    </row>
    <row r="851" spans="5:7">
      <c r="E851" s="6"/>
      <c r="F851" s="6"/>
      <c r="G851" s="7"/>
    </row>
    <row r="852" spans="5:7">
      <c r="E852" s="6"/>
      <c r="F852" s="6"/>
      <c r="G852" s="7"/>
    </row>
    <row r="853" spans="5:7">
      <c r="E853" s="6"/>
      <c r="F853" s="6"/>
      <c r="G853" s="7"/>
    </row>
    <row r="854" spans="5:7">
      <c r="E854" s="6"/>
      <c r="F854" s="6"/>
      <c r="G854" s="7"/>
    </row>
    <row r="855" spans="5:7">
      <c r="E855" s="6"/>
      <c r="F855" s="6"/>
      <c r="G855" s="7"/>
    </row>
    <row r="856" spans="5:7">
      <c r="E856" s="6"/>
      <c r="F856" s="6"/>
      <c r="G856" s="7"/>
    </row>
    <row r="857" spans="5:7">
      <c r="E857" s="6"/>
      <c r="F857" s="6"/>
      <c r="G857" s="7"/>
    </row>
    <row r="858" spans="5:7">
      <c r="E858" s="6"/>
      <c r="F858" s="6"/>
      <c r="G858" s="7"/>
    </row>
    <row r="859" spans="5:7">
      <c r="E859" s="6"/>
      <c r="F859" s="6"/>
      <c r="G859" s="7"/>
    </row>
    <row r="860" spans="5:7">
      <c r="E860" s="6"/>
      <c r="F860" s="6"/>
      <c r="G860" s="7"/>
    </row>
    <row r="861" spans="5:7">
      <c r="E861" s="6"/>
      <c r="F861" s="6"/>
      <c r="G861" s="7"/>
    </row>
    <row r="862" spans="5:7">
      <c r="E862" s="6"/>
      <c r="F862" s="6"/>
      <c r="G862" s="7"/>
    </row>
    <row r="863" spans="5:7">
      <c r="E863" s="6"/>
      <c r="F863" s="6"/>
      <c r="G863" s="7"/>
    </row>
    <row r="864" spans="5:7">
      <c r="E864" s="6"/>
      <c r="F864" s="6"/>
      <c r="G864" s="7"/>
    </row>
    <row r="865" spans="5:7">
      <c r="E865" s="6"/>
      <c r="F865" s="6"/>
      <c r="G865" s="7"/>
    </row>
    <row r="866" spans="5:7">
      <c r="E866" s="6"/>
      <c r="F866" s="6"/>
      <c r="G866" s="7"/>
    </row>
    <row r="867" spans="5:7">
      <c r="E867" s="6"/>
      <c r="F867" s="6"/>
      <c r="G867" s="7"/>
    </row>
    <row r="868" spans="5:7">
      <c r="E868" s="6"/>
      <c r="F868" s="6"/>
      <c r="G868" s="7"/>
    </row>
    <row r="869" spans="5:7">
      <c r="E869" s="6"/>
      <c r="F869" s="6"/>
      <c r="G869" s="7"/>
    </row>
    <row r="870" spans="5:7">
      <c r="E870" s="6"/>
      <c r="F870" s="6"/>
      <c r="G870" s="7"/>
    </row>
    <row r="871" spans="5:7">
      <c r="E871" s="6"/>
      <c r="F871" s="6"/>
      <c r="G871" s="7"/>
    </row>
    <row r="872" spans="5:7">
      <c r="E872" s="6"/>
      <c r="F872" s="6"/>
      <c r="G872" s="7"/>
    </row>
    <row r="873" spans="5:7">
      <c r="E873" s="6"/>
      <c r="F873" s="6"/>
      <c r="G873" s="7"/>
    </row>
    <row r="874" spans="5:7">
      <c r="E874" s="6"/>
      <c r="F874" s="6"/>
      <c r="G874" s="7"/>
    </row>
    <row r="875" spans="5:7">
      <c r="E875" s="6"/>
      <c r="F875" s="6"/>
      <c r="G875" s="7"/>
    </row>
    <row r="876" spans="5:7">
      <c r="E876" s="6"/>
      <c r="F876" s="6"/>
      <c r="G876" s="7"/>
    </row>
    <row r="877" spans="5:7">
      <c r="E877" s="6"/>
      <c r="F877" s="6"/>
      <c r="G877" s="7"/>
    </row>
    <row r="878" spans="5:7">
      <c r="E878" s="6"/>
      <c r="F878" s="6"/>
      <c r="G878" s="7"/>
    </row>
    <row r="879" spans="5:7">
      <c r="E879" s="6"/>
      <c r="F879" s="6"/>
      <c r="G879" s="7"/>
    </row>
    <row r="880" spans="5:7">
      <c r="E880" s="6"/>
      <c r="F880" s="6"/>
      <c r="G880" s="7"/>
    </row>
    <row r="881" spans="5:7">
      <c r="E881" s="6"/>
      <c r="F881" s="6"/>
      <c r="G881" s="7"/>
    </row>
    <row r="882" spans="5:7">
      <c r="E882" s="6"/>
      <c r="F882" s="6"/>
      <c r="G882" s="7"/>
    </row>
    <row r="883" spans="5:7">
      <c r="E883" s="6"/>
      <c r="F883" s="6"/>
      <c r="G883" s="7"/>
    </row>
    <row r="884" spans="5:7">
      <c r="E884" s="6"/>
      <c r="F884" s="6"/>
      <c r="G884" s="7"/>
    </row>
    <row r="885" spans="5:7">
      <c r="E885" s="6"/>
      <c r="F885" s="6"/>
      <c r="G885" s="7"/>
    </row>
    <row r="886" spans="5:7">
      <c r="E886" s="6"/>
      <c r="F886" s="6"/>
      <c r="G886" s="7"/>
    </row>
    <row r="887" spans="5:7">
      <c r="E887" s="6"/>
      <c r="F887" s="6"/>
      <c r="G887" s="7"/>
    </row>
    <row r="888" spans="5:7">
      <c r="E888" s="6"/>
      <c r="F888" s="6"/>
      <c r="G888" s="7"/>
    </row>
    <row r="889" spans="5:7">
      <c r="E889" s="6"/>
      <c r="F889" s="6"/>
      <c r="G889" s="7"/>
    </row>
    <row r="890" spans="5:7">
      <c r="E890" s="6"/>
      <c r="F890" s="6"/>
      <c r="G890" s="7"/>
    </row>
    <row r="891" spans="5:7">
      <c r="E891" s="6"/>
      <c r="F891" s="6"/>
      <c r="G891" s="7"/>
    </row>
    <row r="892" spans="5:7">
      <c r="E892" s="6"/>
      <c r="F892" s="6"/>
      <c r="G892" s="7"/>
    </row>
    <row r="893" spans="5:7">
      <c r="E893" s="6"/>
      <c r="F893" s="6"/>
      <c r="G893" s="7"/>
    </row>
    <row r="894" spans="5:7">
      <c r="E894" s="6"/>
      <c r="F894" s="6"/>
      <c r="G894" s="7"/>
    </row>
    <row r="895" spans="5:7">
      <c r="E895" s="6"/>
      <c r="F895" s="6"/>
      <c r="G895" s="7"/>
    </row>
    <row r="896" spans="5:7">
      <c r="E896" s="6"/>
      <c r="F896" s="6"/>
      <c r="G896" s="7"/>
    </row>
    <row r="897" spans="5:7">
      <c r="E897" s="6"/>
      <c r="F897" s="6"/>
      <c r="G897" s="7"/>
    </row>
    <row r="898" spans="5:7">
      <c r="E898" s="6"/>
      <c r="F898" s="6"/>
      <c r="G898" s="7"/>
    </row>
    <row r="899" spans="5:7">
      <c r="E899" s="6"/>
      <c r="F899" s="6"/>
      <c r="G899" s="7"/>
    </row>
    <row r="900" spans="5:7">
      <c r="E900" s="6"/>
      <c r="F900" s="6"/>
      <c r="G900" s="7"/>
    </row>
    <row r="901" spans="5:7">
      <c r="E901" s="6"/>
      <c r="F901" s="6"/>
      <c r="G901" s="7"/>
    </row>
    <row r="902" spans="5:7">
      <c r="E902" s="6"/>
      <c r="F902" s="6"/>
      <c r="G902" s="7"/>
    </row>
    <row r="903" spans="5:7">
      <c r="E903" s="6"/>
      <c r="F903" s="6"/>
      <c r="G903" s="7"/>
    </row>
    <row r="904" spans="5:7">
      <c r="E904" s="6"/>
      <c r="F904" s="6"/>
      <c r="G904" s="7"/>
    </row>
    <row r="905" spans="5:7">
      <c r="E905" s="6"/>
      <c r="F905" s="6"/>
      <c r="G905" s="7"/>
    </row>
    <row r="906" spans="5:7">
      <c r="E906" s="6"/>
      <c r="F906" s="6"/>
      <c r="G906" s="7"/>
    </row>
    <row r="907" spans="5:7">
      <c r="E907" s="6"/>
      <c r="F907" s="6"/>
      <c r="G907" s="7"/>
    </row>
    <row r="908" spans="5:7">
      <c r="E908" s="6"/>
      <c r="F908" s="6"/>
      <c r="G908" s="7"/>
    </row>
    <row r="909" spans="5:7">
      <c r="E909" s="6"/>
      <c r="F909" s="6"/>
      <c r="G909" s="7"/>
    </row>
    <row r="910" spans="5:7">
      <c r="E910" s="6"/>
      <c r="F910" s="6"/>
      <c r="G910" s="7"/>
    </row>
    <row r="911" spans="5:7">
      <c r="E911" s="6"/>
      <c r="F911" s="6"/>
      <c r="G911" s="7"/>
    </row>
    <row r="912" spans="5:7">
      <c r="E912" s="6"/>
      <c r="F912" s="6"/>
      <c r="G912" s="7"/>
    </row>
    <row r="913" spans="5:7">
      <c r="E913" s="6"/>
      <c r="F913" s="6"/>
      <c r="G913" s="7"/>
    </row>
    <row r="914" spans="5:7">
      <c r="E914" s="6"/>
      <c r="F914" s="6"/>
      <c r="G914" s="7"/>
    </row>
    <row r="915" spans="5:7">
      <c r="E915" s="6"/>
      <c r="F915" s="6"/>
      <c r="G915" s="7"/>
    </row>
    <row r="916" spans="5:7">
      <c r="E916" s="6"/>
      <c r="F916" s="6"/>
      <c r="G916" s="7"/>
    </row>
    <row r="917" spans="5:7">
      <c r="E917" s="6"/>
      <c r="F917" s="6"/>
      <c r="G917" s="7"/>
    </row>
    <row r="918" spans="5:7">
      <c r="E918" s="6"/>
      <c r="F918" s="6"/>
      <c r="G918" s="7"/>
    </row>
    <row r="919" spans="5:7">
      <c r="E919" s="6"/>
      <c r="F919" s="6"/>
      <c r="G919" s="7"/>
    </row>
    <row r="920" spans="5:7">
      <c r="E920" s="6"/>
      <c r="F920" s="6"/>
      <c r="G920" s="7"/>
    </row>
    <row r="921" spans="5:7">
      <c r="E921" s="6"/>
      <c r="F921" s="6"/>
      <c r="G921" s="7"/>
    </row>
    <row r="922" spans="5:7">
      <c r="E922" s="6"/>
      <c r="F922" s="6"/>
      <c r="G922" s="7"/>
    </row>
    <row r="923" spans="5:7">
      <c r="E923" s="6"/>
      <c r="F923" s="6"/>
      <c r="G923" s="7"/>
    </row>
    <row r="924" spans="5:7">
      <c r="E924" s="6"/>
      <c r="F924" s="6"/>
      <c r="G924" s="7"/>
    </row>
    <row r="925" spans="5:7">
      <c r="E925" s="6"/>
      <c r="F925" s="6"/>
      <c r="G925" s="7"/>
    </row>
    <row r="926" spans="5:7">
      <c r="E926" s="6"/>
      <c r="F926" s="6"/>
      <c r="G926" s="7"/>
    </row>
    <row r="927" spans="5:7">
      <c r="E927" s="6"/>
      <c r="F927" s="6"/>
      <c r="G927" s="7"/>
    </row>
    <row r="928" spans="5:7">
      <c r="E928" s="6"/>
      <c r="F928" s="6"/>
      <c r="G928" s="7"/>
    </row>
    <row r="929" spans="5:7">
      <c r="E929" s="6"/>
      <c r="F929" s="6"/>
      <c r="G929" s="7"/>
    </row>
    <row r="930" spans="5:7">
      <c r="E930" s="6"/>
      <c r="F930" s="6"/>
      <c r="G930" s="7"/>
    </row>
    <row r="931" spans="5:7">
      <c r="E931" s="6"/>
      <c r="F931" s="6"/>
      <c r="G931" s="7"/>
    </row>
    <row r="932" spans="5:7">
      <c r="E932" s="6"/>
      <c r="F932" s="6"/>
      <c r="G932" s="7"/>
    </row>
    <row r="933" spans="5:7">
      <c r="E933" s="6"/>
      <c r="F933" s="6"/>
      <c r="G933" s="7"/>
    </row>
    <row r="934" spans="5:7">
      <c r="E934" s="6"/>
      <c r="F934" s="6"/>
      <c r="G934" s="7"/>
    </row>
    <row r="935" spans="5:7">
      <c r="E935" s="6"/>
      <c r="F935" s="6"/>
      <c r="G935" s="7"/>
    </row>
    <row r="936" spans="5:7">
      <c r="E936" s="6"/>
      <c r="F936" s="6"/>
      <c r="G936" s="7"/>
    </row>
    <row r="937" spans="5:7">
      <c r="E937" s="6"/>
      <c r="F937" s="6"/>
      <c r="G937" s="7"/>
    </row>
    <row r="938" spans="5:7">
      <c r="E938" s="6"/>
      <c r="F938" s="6"/>
      <c r="G938" s="7"/>
    </row>
    <row r="939" spans="5:7">
      <c r="E939" s="6"/>
      <c r="F939" s="6"/>
      <c r="G939" s="7"/>
    </row>
    <row r="940" spans="5:7">
      <c r="E940" s="6"/>
      <c r="F940" s="6"/>
      <c r="G940" s="7"/>
    </row>
    <row r="941" spans="5:7">
      <c r="E941" s="6"/>
      <c r="F941" s="6"/>
      <c r="G941" s="7"/>
    </row>
    <row r="942" spans="5:7">
      <c r="E942" s="6"/>
      <c r="F942" s="6"/>
      <c r="G942" s="7"/>
    </row>
    <row r="943" spans="5:7">
      <c r="E943" s="6"/>
      <c r="F943" s="6"/>
      <c r="G943" s="7"/>
    </row>
    <row r="944" spans="5:7">
      <c r="E944" s="6"/>
      <c r="F944" s="6"/>
      <c r="G944" s="7"/>
    </row>
    <row r="945" spans="5:7">
      <c r="E945" s="6"/>
      <c r="F945" s="6"/>
      <c r="G945" s="7"/>
    </row>
    <row r="946" spans="5:7">
      <c r="E946" s="6"/>
      <c r="F946" s="6"/>
      <c r="G946" s="7"/>
    </row>
    <row r="947" spans="5:7">
      <c r="E947" s="6"/>
      <c r="F947" s="6"/>
      <c r="G947" s="7"/>
    </row>
    <row r="948" spans="5:7">
      <c r="E948" s="6"/>
      <c r="F948" s="6"/>
      <c r="G948" s="7"/>
    </row>
    <row r="949" spans="5:7">
      <c r="E949" s="6"/>
      <c r="F949" s="6"/>
      <c r="G949" s="7"/>
    </row>
    <row r="950" spans="5:7">
      <c r="E950" s="6"/>
      <c r="F950" s="6"/>
      <c r="G950" s="7"/>
    </row>
    <row r="951" spans="5:7">
      <c r="E951" s="6"/>
      <c r="F951" s="6"/>
      <c r="G951" s="7"/>
    </row>
    <row r="952" spans="5:7">
      <c r="E952" s="6"/>
      <c r="F952" s="6"/>
      <c r="G952" s="7"/>
    </row>
    <row r="953" spans="5:7">
      <c r="E953" s="6"/>
      <c r="F953" s="6"/>
      <c r="G953" s="7"/>
    </row>
    <row r="954" spans="5:7">
      <c r="E954" s="6"/>
      <c r="F954" s="6"/>
      <c r="G954" s="7"/>
    </row>
    <row r="955" spans="5:7">
      <c r="E955" s="6"/>
      <c r="F955" s="6"/>
      <c r="G955" s="7"/>
    </row>
    <row r="956" spans="5:7">
      <c r="E956" s="6"/>
      <c r="F956" s="6"/>
      <c r="G956" s="7"/>
    </row>
    <row r="957" spans="5:7">
      <c r="E957" s="6"/>
      <c r="F957" s="6"/>
      <c r="G957" s="7"/>
    </row>
    <row r="958" spans="5:7">
      <c r="E958" s="6"/>
      <c r="F958" s="6"/>
      <c r="G958" s="7"/>
    </row>
    <row r="959" spans="5:7">
      <c r="E959" s="6"/>
      <c r="F959" s="6"/>
      <c r="G959" s="7"/>
    </row>
    <row r="960" spans="5:7">
      <c r="E960" s="6"/>
      <c r="F960" s="6"/>
      <c r="G960" s="7"/>
    </row>
    <row r="961" spans="5:7">
      <c r="E961" s="6"/>
      <c r="F961" s="6"/>
      <c r="G961" s="7"/>
    </row>
    <row r="962" spans="5:7">
      <c r="E962" s="6"/>
      <c r="F962" s="6"/>
      <c r="G962" s="7"/>
    </row>
    <row r="963" spans="5:7">
      <c r="E963" s="6"/>
      <c r="F963" s="6"/>
      <c r="G963" s="7"/>
    </row>
    <row r="964" spans="5:7">
      <c r="E964" s="6"/>
      <c r="F964" s="6"/>
      <c r="G964" s="7"/>
    </row>
    <row r="965" spans="5:7">
      <c r="E965" s="6"/>
      <c r="F965" s="6"/>
      <c r="G965" s="7"/>
    </row>
    <row r="966" spans="5:7">
      <c r="E966" s="6"/>
      <c r="F966" s="6"/>
      <c r="G966" s="7"/>
    </row>
    <row r="967" spans="5:7">
      <c r="E967" s="6"/>
      <c r="F967" s="6"/>
      <c r="G967" s="7"/>
    </row>
    <row r="968" spans="5:7">
      <c r="E968" s="6"/>
      <c r="F968" s="6"/>
      <c r="G968" s="7"/>
    </row>
    <row r="969" spans="5:7">
      <c r="E969" s="6"/>
      <c r="F969" s="6"/>
      <c r="G969" s="7"/>
    </row>
    <row r="970" spans="5:7">
      <c r="E970" s="6"/>
      <c r="F970" s="6"/>
      <c r="G970" s="7"/>
    </row>
    <row r="971" spans="5:7">
      <c r="E971" s="6"/>
      <c r="F971" s="6"/>
      <c r="G971" s="7"/>
    </row>
    <row r="972" spans="5:7">
      <c r="E972" s="6"/>
      <c r="F972" s="6"/>
      <c r="G972" s="7"/>
    </row>
    <row r="973" spans="5:7">
      <c r="E973" s="6"/>
      <c r="F973" s="6"/>
      <c r="G973" s="7"/>
    </row>
    <row r="974" spans="5:7">
      <c r="E974" s="6"/>
      <c r="F974" s="6"/>
      <c r="G974" s="7"/>
    </row>
    <row r="975" spans="5:7">
      <c r="E975" s="6"/>
      <c r="F975" s="6"/>
      <c r="G975" s="7"/>
    </row>
    <row r="976" spans="5:7">
      <c r="E976" s="6"/>
      <c r="F976" s="6"/>
      <c r="G976" s="7"/>
    </row>
    <row r="977" spans="5:7">
      <c r="E977" s="6"/>
      <c r="F977" s="6"/>
      <c r="G977" s="7"/>
    </row>
    <row r="978" spans="5:7">
      <c r="E978" s="6"/>
      <c r="F978" s="6"/>
      <c r="G978" s="7"/>
    </row>
    <row r="979" spans="5:7">
      <c r="E979" s="6"/>
      <c r="F979" s="6"/>
      <c r="G979" s="7"/>
    </row>
    <row r="980" spans="5:7">
      <c r="E980" s="6"/>
      <c r="F980" s="6"/>
      <c r="G980" s="7"/>
    </row>
    <row r="981" spans="5:7">
      <c r="E981" s="6"/>
      <c r="F981" s="6"/>
      <c r="G981" s="7"/>
    </row>
    <row r="982" spans="5:7">
      <c r="E982" s="6"/>
      <c r="F982" s="6"/>
      <c r="G982" s="7"/>
    </row>
    <row r="983" spans="5:7">
      <c r="E983" s="6"/>
      <c r="F983" s="6"/>
      <c r="G983" s="7"/>
    </row>
    <row r="984" spans="5:7">
      <c r="E984" s="6"/>
      <c r="F984" s="6"/>
      <c r="G984" s="7"/>
    </row>
    <row r="985" spans="5:7">
      <c r="E985" s="6"/>
      <c r="F985" s="6"/>
      <c r="G985" s="7"/>
    </row>
    <row r="986" spans="5:7">
      <c r="E986" s="6"/>
      <c r="F986" s="6"/>
      <c r="G986" s="7"/>
    </row>
    <row r="987" spans="5:7">
      <c r="E987" s="6"/>
      <c r="F987" s="6"/>
      <c r="G987" s="7"/>
    </row>
    <row r="988" spans="5:7">
      <c r="E988" s="6"/>
      <c r="F988" s="6"/>
      <c r="G988" s="7"/>
    </row>
    <row r="989" spans="5:7">
      <c r="E989" s="6"/>
      <c r="F989" s="6"/>
      <c r="G989" s="7"/>
    </row>
    <row r="990" spans="5:7">
      <c r="E990" s="6"/>
      <c r="F990" s="6"/>
      <c r="G990" s="7"/>
    </row>
    <row r="991" spans="5:7">
      <c r="E991" s="6"/>
      <c r="F991" s="6"/>
      <c r="G991" s="7"/>
    </row>
    <row r="992" spans="5:7">
      <c r="E992" s="6"/>
      <c r="F992" s="6"/>
      <c r="G992" s="7"/>
    </row>
    <row r="993" spans="5:7">
      <c r="E993" s="6"/>
      <c r="F993" s="6"/>
      <c r="G993" s="7"/>
    </row>
    <row r="994" spans="5:7">
      <c r="E994" s="6"/>
      <c r="F994" s="6"/>
      <c r="G994" s="7"/>
    </row>
    <row r="995" spans="5:7">
      <c r="E995" s="6"/>
      <c r="F995" s="6"/>
      <c r="G995" s="7"/>
    </row>
    <row r="996" spans="5:7">
      <c r="E996" s="6"/>
      <c r="F996" s="6"/>
      <c r="G996" s="7"/>
    </row>
    <row r="997" spans="5:7">
      <c r="E997" s="6"/>
      <c r="F997" s="6"/>
      <c r="G997" s="7"/>
    </row>
    <row r="998" spans="5:7">
      <c r="E998" s="6"/>
      <c r="F998" s="6"/>
      <c r="G998" s="7"/>
    </row>
    <row r="999" spans="5:7">
      <c r="E999" s="6"/>
      <c r="F999" s="6"/>
      <c r="G999" s="7"/>
    </row>
    <row r="1000" spans="5:7">
      <c r="E1000" s="6"/>
      <c r="F1000" s="6"/>
      <c r="G1000" s="7"/>
    </row>
    <row r="1001" spans="5:7">
      <c r="E1001" s="6"/>
      <c r="F1001" s="6"/>
      <c r="G1001" s="7"/>
    </row>
    <row r="1002" spans="5:7">
      <c r="E1002" s="6"/>
      <c r="F1002" s="6"/>
      <c r="G1002" s="7"/>
    </row>
    <row r="1003" spans="5:7">
      <c r="E1003" s="6"/>
      <c r="F1003" s="6"/>
      <c r="G1003" s="7"/>
    </row>
    <row r="1004" spans="5:7">
      <c r="E1004" s="6"/>
      <c r="F1004" s="6"/>
      <c r="G1004" s="7"/>
    </row>
    <row r="1005" spans="5:7">
      <c r="E1005" s="6"/>
      <c r="F1005" s="6"/>
      <c r="G1005" s="7"/>
    </row>
    <row r="1006" spans="5:7">
      <c r="E1006" s="6"/>
      <c r="F1006" s="6"/>
      <c r="G1006" s="7"/>
    </row>
    <row r="1007" spans="5:7">
      <c r="E1007" s="6"/>
      <c r="F1007" s="6"/>
      <c r="G1007" s="7"/>
    </row>
    <row r="1008" spans="5:7">
      <c r="E1008" s="6"/>
      <c r="F1008" s="6"/>
      <c r="G1008" s="7"/>
    </row>
    <row r="1009" spans="5:7">
      <c r="E1009" s="6"/>
      <c r="F1009" s="6"/>
      <c r="G1009" s="7"/>
    </row>
    <row r="1010" spans="5:7">
      <c r="E1010" s="6"/>
      <c r="F1010" s="6"/>
      <c r="G1010" s="7"/>
    </row>
    <row r="1011" spans="5:7">
      <c r="E1011" s="6"/>
      <c r="F1011" s="6"/>
      <c r="G1011" s="7"/>
    </row>
    <row r="1012" spans="5:7">
      <c r="E1012" s="6"/>
      <c r="F1012" s="6"/>
      <c r="G1012" s="7"/>
    </row>
    <row r="1013" spans="5:7">
      <c r="E1013" s="6"/>
      <c r="F1013" s="6"/>
      <c r="G1013" s="7"/>
    </row>
    <row r="1014" spans="5:7">
      <c r="E1014" s="6"/>
      <c r="F1014" s="6"/>
      <c r="G1014" s="7"/>
    </row>
    <row r="1015" spans="5:7">
      <c r="E1015" s="6"/>
      <c r="F1015" s="6"/>
      <c r="G1015" s="7"/>
    </row>
    <row r="1016" spans="5:7">
      <c r="E1016" s="6"/>
      <c r="F1016" s="6"/>
      <c r="G1016" s="7"/>
    </row>
    <row r="1017" spans="5:7">
      <c r="E1017" s="6"/>
      <c r="F1017" s="6"/>
      <c r="G1017" s="7"/>
    </row>
    <row r="1018" spans="5:7">
      <c r="E1018" s="6"/>
      <c r="F1018" s="6"/>
      <c r="G1018" s="7"/>
    </row>
    <row r="1019" spans="5:7">
      <c r="E1019" s="6"/>
      <c r="F1019" s="6"/>
      <c r="G1019" s="7"/>
    </row>
    <row r="1020" spans="5:7">
      <c r="E1020" s="6"/>
      <c r="F1020" s="6"/>
      <c r="G1020" s="7"/>
    </row>
    <row r="1021" spans="5:7">
      <c r="E1021" s="6"/>
      <c r="F1021" s="6"/>
      <c r="G1021" s="7"/>
    </row>
    <row r="1022" spans="5:7">
      <c r="E1022" s="6"/>
      <c r="F1022" s="6"/>
      <c r="G1022" s="7"/>
    </row>
    <row r="1023" spans="5:7">
      <c r="E1023" s="6"/>
      <c r="F1023" s="6"/>
      <c r="G1023" s="7"/>
    </row>
    <row r="1024" spans="5:7">
      <c r="E1024" s="6"/>
      <c r="F1024" s="6"/>
      <c r="G1024" s="7"/>
    </row>
    <row r="1025" spans="5:7">
      <c r="E1025" s="6"/>
      <c r="F1025" s="6"/>
      <c r="G1025" s="7"/>
    </row>
    <row r="1026" spans="5:7">
      <c r="E1026" s="6"/>
      <c r="F1026" s="6"/>
      <c r="G1026" s="7"/>
    </row>
    <row r="1027" spans="5:7">
      <c r="E1027" s="6"/>
      <c r="F1027" s="6"/>
      <c r="G1027" s="7"/>
    </row>
    <row r="1028" spans="5:7">
      <c r="E1028" s="6"/>
      <c r="F1028" s="6"/>
      <c r="G1028" s="7"/>
    </row>
    <row r="1029" spans="5:7">
      <c r="E1029" s="6"/>
      <c r="F1029" s="6"/>
      <c r="G1029" s="7"/>
    </row>
    <row r="1030" spans="5:7">
      <c r="E1030" s="6"/>
      <c r="F1030" s="6"/>
      <c r="G1030" s="7"/>
    </row>
    <row r="1031" spans="5:7">
      <c r="E1031" s="6"/>
      <c r="F1031" s="6"/>
      <c r="G1031" s="7"/>
    </row>
    <row r="1032" spans="5:7">
      <c r="E1032" s="6"/>
      <c r="F1032" s="6"/>
      <c r="G1032" s="7"/>
    </row>
    <row r="1033" spans="5:7">
      <c r="E1033" s="6"/>
      <c r="F1033" s="6"/>
      <c r="G1033" s="7"/>
    </row>
    <row r="1034" spans="5:7">
      <c r="E1034" s="6"/>
      <c r="F1034" s="6"/>
      <c r="G1034" s="7"/>
    </row>
    <row r="1035" spans="5:7">
      <c r="E1035" s="6"/>
      <c r="F1035" s="6"/>
      <c r="G1035" s="7"/>
    </row>
    <row r="1036" spans="5:7">
      <c r="E1036" s="6"/>
      <c r="F1036" s="6"/>
      <c r="G1036" s="7"/>
    </row>
    <row r="1037" spans="5:7">
      <c r="E1037" s="6"/>
      <c r="F1037" s="6"/>
      <c r="G1037" s="7"/>
    </row>
    <row r="1038" spans="5:7">
      <c r="E1038" s="6"/>
      <c r="F1038" s="6"/>
      <c r="G1038" s="7"/>
    </row>
    <row r="1039" spans="5:7">
      <c r="E1039" s="6"/>
      <c r="F1039" s="6"/>
      <c r="G1039" s="7"/>
    </row>
    <row r="1040" spans="5:7">
      <c r="E1040" s="6"/>
      <c r="F1040" s="6"/>
      <c r="G1040" s="7"/>
    </row>
    <row r="1041" spans="5:7">
      <c r="E1041" s="6"/>
      <c r="F1041" s="6"/>
      <c r="G1041" s="7"/>
    </row>
    <row r="1042" spans="5:7">
      <c r="E1042" s="6"/>
      <c r="F1042" s="6"/>
      <c r="G1042" s="7"/>
    </row>
    <row r="1043" spans="5:7">
      <c r="E1043" s="6"/>
      <c r="F1043" s="6"/>
      <c r="G1043" s="7"/>
    </row>
    <row r="1044" spans="5:7">
      <c r="E1044" s="6"/>
      <c r="F1044" s="6"/>
      <c r="G1044" s="7"/>
    </row>
    <row r="1045" spans="5:7">
      <c r="E1045" s="6"/>
      <c r="F1045" s="6"/>
      <c r="G1045" s="7"/>
    </row>
    <row r="1046" spans="5:7">
      <c r="E1046" s="6"/>
      <c r="F1046" s="6"/>
      <c r="G1046" s="7"/>
    </row>
    <row r="1047" spans="5:7">
      <c r="E1047" s="6"/>
      <c r="F1047" s="6"/>
      <c r="G1047" s="7"/>
    </row>
    <row r="1048" spans="5:7">
      <c r="E1048" s="6"/>
      <c r="F1048" s="6"/>
      <c r="G1048" s="7"/>
    </row>
    <row r="1049" spans="5:7">
      <c r="E1049" s="6"/>
      <c r="F1049" s="6"/>
      <c r="G1049" s="7"/>
    </row>
    <row r="1050" spans="5:7">
      <c r="E1050" s="6"/>
      <c r="F1050" s="6"/>
      <c r="G1050" s="7"/>
    </row>
    <row r="1051" spans="5:7">
      <c r="E1051" s="6"/>
      <c r="F1051" s="6"/>
      <c r="G1051" s="7"/>
    </row>
    <row r="1052" spans="5:7">
      <c r="E1052" s="6"/>
      <c r="F1052" s="6"/>
      <c r="G1052" s="7"/>
    </row>
    <row r="1053" spans="5:7">
      <c r="E1053" s="6"/>
      <c r="F1053" s="6"/>
      <c r="G1053" s="7"/>
    </row>
    <row r="1054" spans="5:7">
      <c r="E1054" s="6"/>
      <c r="F1054" s="6"/>
      <c r="G1054" s="7"/>
    </row>
    <row r="1055" spans="5:7">
      <c r="E1055" s="6"/>
      <c r="F1055" s="6"/>
      <c r="G1055" s="7"/>
    </row>
    <row r="1056" spans="5:7">
      <c r="E1056" s="6"/>
      <c r="F1056" s="6"/>
      <c r="G1056" s="7"/>
    </row>
    <row r="1057" spans="5:7">
      <c r="E1057" s="6"/>
      <c r="F1057" s="6"/>
      <c r="G1057" s="7"/>
    </row>
    <row r="1058" spans="5:7">
      <c r="E1058" s="6"/>
      <c r="F1058" s="6"/>
      <c r="G1058" s="7"/>
    </row>
    <row r="1059" spans="5:7">
      <c r="E1059" s="6"/>
      <c r="F1059" s="6"/>
      <c r="G1059" s="7"/>
    </row>
    <row r="1060" spans="5:7">
      <c r="E1060" s="6"/>
      <c r="F1060" s="6"/>
      <c r="G1060" s="7"/>
    </row>
    <row r="1061" spans="5:7">
      <c r="E1061" s="6"/>
      <c r="F1061" s="6"/>
      <c r="G1061" s="7"/>
    </row>
    <row r="1062" spans="5:7">
      <c r="E1062" s="6"/>
      <c r="F1062" s="6"/>
      <c r="G1062" s="7"/>
    </row>
    <row r="1063" spans="5:7">
      <c r="E1063" s="6"/>
      <c r="F1063" s="6"/>
      <c r="G1063" s="7"/>
    </row>
    <row r="1064" spans="5:7">
      <c r="E1064" s="6"/>
      <c r="F1064" s="6"/>
      <c r="G1064" s="7"/>
    </row>
    <row r="1065" spans="5:7">
      <c r="E1065" s="6"/>
      <c r="F1065" s="6"/>
      <c r="G1065" s="7"/>
    </row>
    <row r="1066" spans="5:7">
      <c r="E1066" s="6"/>
      <c r="F1066" s="6"/>
      <c r="G1066" s="7"/>
    </row>
    <row r="1067" spans="5:7">
      <c r="E1067" s="6"/>
      <c r="F1067" s="6"/>
      <c r="G1067" s="7"/>
    </row>
    <row r="1068" spans="5:7">
      <c r="E1068" s="6"/>
      <c r="F1068" s="6"/>
      <c r="G1068" s="7"/>
    </row>
    <row r="1069" spans="5:7">
      <c r="E1069" s="6"/>
      <c r="F1069" s="6"/>
      <c r="G1069" s="7"/>
    </row>
    <row r="1070" spans="5:7">
      <c r="E1070" s="6"/>
      <c r="F1070" s="6"/>
      <c r="G1070" s="7"/>
    </row>
    <row r="1071" spans="5:7">
      <c r="E1071" s="6"/>
      <c r="F1071" s="6"/>
      <c r="G1071" s="7"/>
    </row>
    <row r="1072" spans="5:7">
      <c r="E1072" s="6"/>
      <c r="F1072" s="6"/>
      <c r="G1072" s="7"/>
    </row>
    <row r="1073" spans="5:7">
      <c r="E1073" s="6"/>
      <c r="F1073" s="6"/>
      <c r="G1073" s="7"/>
    </row>
    <row r="1074" spans="5:7">
      <c r="E1074" s="6"/>
      <c r="F1074" s="6"/>
      <c r="G1074" s="7"/>
    </row>
    <row r="1075" spans="5:7">
      <c r="E1075" s="6"/>
      <c r="F1075" s="6"/>
      <c r="G1075" s="7"/>
    </row>
    <row r="1076" spans="5:7">
      <c r="E1076" s="6"/>
      <c r="F1076" s="6"/>
      <c r="G1076" s="7"/>
    </row>
    <row r="1077" spans="5:7">
      <c r="E1077" s="6"/>
      <c r="F1077" s="6"/>
      <c r="G1077" s="7"/>
    </row>
    <row r="1078" spans="5:7">
      <c r="E1078" s="6"/>
      <c r="F1078" s="6"/>
      <c r="G1078" s="7"/>
    </row>
    <row r="1079" spans="5:7">
      <c r="E1079" s="6"/>
      <c r="F1079" s="6"/>
      <c r="G1079" s="7"/>
    </row>
    <row r="1080" spans="5:7">
      <c r="E1080" s="6"/>
      <c r="F1080" s="6"/>
      <c r="G1080" s="7"/>
    </row>
    <row r="1081" spans="5:7">
      <c r="E1081" s="6"/>
      <c r="F1081" s="6"/>
      <c r="G1081" s="7"/>
    </row>
    <row r="1082" spans="5:7">
      <c r="E1082" s="6"/>
      <c r="F1082" s="6"/>
      <c r="G1082" s="7"/>
    </row>
    <row r="1083" spans="5:7">
      <c r="E1083" s="6"/>
      <c r="F1083" s="6"/>
      <c r="G1083" s="7"/>
    </row>
    <row r="1084" spans="5:7">
      <c r="E1084" s="6"/>
      <c r="F1084" s="6"/>
      <c r="G1084" s="7"/>
    </row>
    <row r="1085" spans="5:7">
      <c r="E1085" s="6"/>
      <c r="F1085" s="6"/>
      <c r="G1085" s="7"/>
    </row>
    <row r="1086" spans="5:7">
      <c r="E1086" s="6"/>
      <c r="F1086" s="6"/>
      <c r="G1086" s="7"/>
    </row>
    <row r="1087" spans="5:7">
      <c r="E1087" s="6"/>
      <c r="F1087" s="6"/>
      <c r="G1087" s="7"/>
    </row>
    <row r="1088" spans="5:7">
      <c r="E1088" s="6"/>
      <c r="F1088" s="6"/>
      <c r="G1088" s="7"/>
    </row>
    <row r="1089" spans="5:7">
      <c r="E1089" s="6"/>
      <c r="F1089" s="6"/>
      <c r="G1089" s="7"/>
    </row>
    <row r="1090" spans="5:7">
      <c r="E1090" s="6"/>
      <c r="F1090" s="6"/>
      <c r="G1090" s="7"/>
    </row>
    <row r="1091" spans="5:7">
      <c r="E1091" s="6"/>
      <c r="F1091" s="6"/>
      <c r="G1091" s="7"/>
    </row>
    <row r="1092" spans="5:7">
      <c r="E1092" s="6"/>
      <c r="F1092" s="6"/>
      <c r="G1092" s="7"/>
    </row>
    <row r="1093" spans="5:7">
      <c r="E1093" s="6"/>
      <c r="F1093" s="6"/>
      <c r="G1093" s="7"/>
    </row>
    <row r="1094" spans="5:7">
      <c r="E1094" s="6"/>
      <c r="F1094" s="6"/>
      <c r="G1094" s="7"/>
    </row>
    <row r="1095" spans="5:7">
      <c r="E1095" s="6"/>
      <c r="F1095" s="6"/>
      <c r="G1095" s="7"/>
    </row>
    <row r="1096" spans="5:7">
      <c r="E1096" s="6"/>
      <c r="F1096" s="6"/>
      <c r="G1096" s="7"/>
    </row>
    <row r="1097" spans="5:7">
      <c r="E1097" s="6"/>
      <c r="F1097" s="6"/>
      <c r="G1097" s="7"/>
    </row>
    <row r="1098" spans="5:7">
      <c r="E1098" s="6"/>
      <c r="F1098" s="6"/>
      <c r="G1098" s="7"/>
    </row>
    <row r="1099" spans="5:7">
      <c r="E1099" s="6"/>
      <c r="F1099" s="6"/>
      <c r="G1099" s="7"/>
    </row>
    <row r="1100" spans="5:7">
      <c r="E1100" s="6"/>
      <c r="F1100" s="6"/>
      <c r="G1100" s="7"/>
    </row>
    <row r="1101" spans="5:7">
      <c r="E1101" s="6"/>
      <c r="F1101" s="6"/>
      <c r="G1101" s="7"/>
    </row>
    <row r="1102" spans="5:7">
      <c r="E1102" s="6"/>
      <c r="F1102" s="6"/>
      <c r="G1102" s="7"/>
    </row>
    <row r="1103" spans="5:7">
      <c r="E1103" s="6"/>
      <c r="F1103" s="6"/>
      <c r="G1103" s="7"/>
    </row>
    <row r="1104" spans="5:7">
      <c r="E1104" s="6"/>
      <c r="F1104" s="6"/>
      <c r="G1104" s="7"/>
    </row>
    <row r="1105" spans="5:7">
      <c r="E1105" s="6"/>
      <c r="F1105" s="6"/>
      <c r="G1105" s="7"/>
    </row>
    <row r="1106" spans="5:7">
      <c r="E1106" s="6"/>
      <c r="F1106" s="6"/>
      <c r="G1106" s="7"/>
    </row>
    <row r="1107" spans="5:7">
      <c r="E1107" s="6"/>
      <c r="F1107" s="6"/>
      <c r="G1107" s="7"/>
    </row>
    <row r="1108" spans="5:7">
      <c r="E1108" s="6"/>
      <c r="F1108" s="6"/>
      <c r="G1108" s="7"/>
    </row>
    <row r="1109" spans="5:7">
      <c r="E1109" s="6"/>
      <c r="F1109" s="6"/>
      <c r="G1109" s="7"/>
    </row>
    <row r="1110" spans="5:7">
      <c r="E1110" s="6"/>
      <c r="F1110" s="6"/>
      <c r="G1110" s="7"/>
    </row>
    <row r="1111" spans="5:7">
      <c r="E1111" s="6"/>
      <c r="F1111" s="6"/>
      <c r="G1111" s="7"/>
    </row>
    <row r="1112" spans="5:7">
      <c r="E1112" s="6"/>
      <c r="F1112" s="6"/>
      <c r="G1112" s="7"/>
    </row>
    <row r="1113" spans="5:7">
      <c r="E1113" s="6"/>
      <c r="F1113" s="6"/>
      <c r="G1113" s="7"/>
    </row>
    <row r="1114" spans="5:7">
      <c r="E1114" s="6"/>
      <c r="F1114" s="6"/>
      <c r="G1114" s="7"/>
    </row>
    <row r="1115" spans="5:7">
      <c r="E1115" s="6"/>
      <c r="F1115" s="6"/>
      <c r="G1115" s="7"/>
    </row>
    <row r="1116" spans="5:7">
      <c r="E1116" s="6"/>
      <c r="F1116" s="6"/>
      <c r="G1116" s="7"/>
    </row>
    <row r="1117" spans="5:7">
      <c r="E1117" s="6"/>
      <c r="F1117" s="6"/>
      <c r="G1117" s="7"/>
    </row>
    <row r="1118" spans="5:7">
      <c r="E1118" s="6"/>
      <c r="F1118" s="6"/>
      <c r="G1118" s="7"/>
    </row>
    <row r="1119" spans="5:7">
      <c r="E1119" s="6"/>
      <c r="F1119" s="6"/>
      <c r="G1119" s="7"/>
    </row>
    <row r="1120" spans="5:7">
      <c r="E1120" s="6"/>
      <c r="F1120" s="6"/>
      <c r="G1120" s="7"/>
    </row>
    <row r="1121" spans="5:7">
      <c r="E1121" s="6"/>
      <c r="F1121" s="6"/>
      <c r="G1121" s="7"/>
    </row>
    <row r="1122" spans="5:7">
      <c r="E1122" s="6"/>
      <c r="F1122" s="6"/>
      <c r="G1122" s="7"/>
    </row>
    <row r="1123" spans="5:7">
      <c r="E1123" s="6"/>
      <c r="F1123" s="6"/>
      <c r="G1123" s="7"/>
    </row>
    <row r="1124" spans="5:7">
      <c r="E1124" s="6"/>
      <c r="F1124" s="6"/>
      <c r="G1124" s="7"/>
    </row>
    <row r="1125" spans="5:7">
      <c r="E1125" s="6"/>
      <c r="F1125" s="6"/>
      <c r="G1125" s="7"/>
    </row>
    <row r="1126" spans="5:7">
      <c r="E1126" s="6"/>
      <c r="F1126" s="6"/>
      <c r="G1126" s="7"/>
    </row>
    <row r="1127" spans="5:7">
      <c r="E1127" s="6"/>
      <c r="F1127" s="6"/>
      <c r="G1127" s="7"/>
    </row>
    <row r="1128" spans="5:7">
      <c r="E1128" s="6"/>
      <c r="F1128" s="6"/>
      <c r="G1128" s="7"/>
    </row>
    <row r="1129" spans="5:7">
      <c r="E1129" s="6"/>
      <c r="F1129" s="6"/>
      <c r="G1129" s="7"/>
    </row>
    <row r="1130" spans="5:7">
      <c r="E1130" s="6"/>
      <c r="F1130" s="6"/>
      <c r="G1130" s="7"/>
    </row>
    <row r="1131" spans="5:7">
      <c r="E1131" s="6"/>
      <c r="F1131" s="6"/>
      <c r="G1131" s="7"/>
    </row>
    <row r="1132" spans="5:7">
      <c r="E1132" s="6"/>
      <c r="F1132" s="6"/>
      <c r="G1132" s="7"/>
    </row>
    <row r="1133" spans="5:7">
      <c r="E1133" s="6"/>
      <c r="F1133" s="6"/>
      <c r="G1133" s="7"/>
    </row>
    <row r="1134" spans="5:7">
      <c r="E1134" s="6"/>
      <c r="F1134" s="6"/>
      <c r="G1134" s="7"/>
    </row>
    <row r="1135" spans="5:7">
      <c r="E1135" s="6"/>
      <c r="F1135" s="6"/>
      <c r="G1135" s="7"/>
    </row>
    <row r="1136" spans="5:7">
      <c r="E1136" s="6"/>
      <c r="F1136" s="6"/>
      <c r="G1136" s="7"/>
    </row>
    <row r="1137" spans="5:7">
      <c r="E1137" s="6"/>
      <c r="F1137" s="6"/>
      <c r="G1137" s="7"/>
    </row>
    <row r="1138" spans="5:7">
      <c r="E1138" s="6"/>
      <c r="F1138" s="6"/>
      <c r="G1138" s="7"/>
    </row>
    <row r="1139" spans="5:7">
      <c r="E1139" s="6"/>
      <c r="F1139" s="6"/>
      <c r="G1139" s="7"/>
    </row>
    <row r="1140" spans="5:7">
      <c r="E1140" s="6"/>
      <c r="F1140" s="6"/>
      <c r="G1140" s="7"/>
    </row>
    <row r="1141" spans="5:7">
      <c r="E1141" s="6"/>
      <c r="F1141" s="6"/>
      <c r="G1141" s="7"/>
    </row>
    <row r="1142" spans="5:7">
      <c r="E1142" s="6"/>
      <c r="F1142" s="6"/>
      <c r="G1142" s="7"/>
    </row>
    <row r="1143" spans="5:7">
      <c r="E1143" s="6"/>
      <c r="F1143" s="6"/>
      <c r="G1143" s="7"/>
    </row>
    <row r="1144" spans="5:7">
      <c r="E1144" s="6"/>
      <c r="F1144" s="6"/>
      <c r="G1144" s="7"/>
    </row>
    <row r="1145" spans="5:7">
      <c r="E1145" s="6"/>
      <c r="F1145" s="6"/>
      <c r="G1145" s="7"/>
    </row>
    <row r="1146" spans="5:7">
      <c r="E1146" s="6"/>
      <c r="F1146" s="6"/>
      <c r="G1146" s="7"/>
    </row>
    <row r="1147" spans="5:7">
      <c r="E1147" s="6"/>
      <c r="F1147" s="6"/>
      <c r="G1147" s="7"/>
    </row>
    <row r="1148" spans="5:7">
      <c r="E1148" s="6"/>
      <c r="F1148" s="6"/>
      <c r="G1148" s="7"/>
    </row>
    <row r="1149" spans="5:7">
      <c r="E1149" s="6"/>
      <c r="F1149" s="6"/>
      <c r="G1149" s="7"/>
    </row>
    <row r="1150" spans="5:7">
      <c r="E1150" s="6"/>
      <c r="F1150" s="6"/>
      <c r="G1150" s="7"/>
    </row>
    <row r="1151" spans="5:7">
      <c r="E1151" s="6"/>
      <c r="F1151" s="6"/>
      <c r="G1151" s="7"/>
    </row>
    <row r="1152" spans="5:7">
      <c r="E1152" s="6"/>
      <c r="F1152" s="6"/>
      <c r="G1152" s="7"/>
    </row>
    <row r="1153" spans="5:7">
      <c r="E1153" s="6"/>
      <c r="F1153" s="6"/>
      <c r="G1153" s="7"/>
    </row>
    <row r="1154" spans="5:7">
      <c r="E1154" s="6"/>
      <c r="F1154" s="6"/>
      <c r="G1154" s="7"/>
    </row>
    <row r="1155" spans="5:7">
      <c r="E1155" s="6"/>
      <c r="F1155" s="6"/>
      <c r="G1155" s="7"/>
    </row>
    <row r="1156" spans="5:7">
      <c r="E1156" s="6"/>
      <c r="F1156" s="6"/>
      <c r="G1156" s="7"/>
    </row>
    <row r="1157" spans="5:7">
      <c r="E1157" s="6"/>
      <c r="F1157" s="6"/>
      <c r="G1157" s="7"/>
    </row>
    <row r="1158" spans="5:7">
      <c r="E1158" s="6"/>
      <c r="F1158" s="6"/>
      <c r="G1158" s="7"/>
    </row>
    <row r="1159" spans="5:7">
      <c r="E1159" s="6"/>
      <c r="F1159" s="6"/>
      <c r="G1159" s="7"/>
    </row>
    <row r="1160" spans="5:7">
      <c r="E1160" s="6"/>
      <c r="F1160" s="6"/>
      <c r="G1160" s="7"/>
    </row>
    <row r="1161" spans="5:7">
      <c r="E1161" s="6"/>
      <c r="F1161" s="6"/>
      <c r="G1161" s="7"/>
    </row>
    <row r="1162" spans="5:7">
      <c r="E1162" s="6"/>
      <c r="F1162" s="6"/>
      <c r="G1162" s="7"/>
    </row>
    <row r="1163" spans="5:7">
      <c r="E1163" s="6"/>
      <c r="F1163" s="6"/>
      <c r="G1163" s="7"/>
    </row>
    <row r="1164" spans="5:7">
      <c r="E1164" s="6"/>
      <c r="F1164" s="6"/>
      <c r="G1164" s="7"/>
    </row>
    <row r="1165" spans="5:7">
      <c r="E1165" s="6"/>
      <c r="F1165" s="6"/>
      <c r="G1165" s="7"/>
    </row>
    <row r="1166" spans="5:7">
      <c r="E1166" s="6"/>
      <c r="F1166" s="6"/>
      <c r="G1166" s="7"/>
    </row>
    <row r="1167" spans="5:7">
      <c r="E1167" s="6"/>
      <c r="F1167" s="6"/>
      <c r="G1167" s="7"/>
    </row>
    <row r="1168" spans="5:7">
      <c r="E1168" s="6"/>
      <c r="F1168" s="6"/>
      <c r="G1168" s="7"/>
    </row>
    <row r="1169" spans="5:7">
      <c r="E1169" s="6"/>
      <c r="F1169" s="6"/>
      <c r="G1169" s="7"/>
    </row>
    <row r="1170" spans="5:7">
      <c r="E1170" s="6"/>
      <c r="F1170" s="6"/>
      <c r="G1170" s="7"/>
    </row>
    <row r="1171" spans="5:7">
      <c r="E1171" s="6"/>
      <c r="F1171" s="6"/>
      <c r="G1171" s="7"/>
    </row>
    <row r="1172" spans="5:7">
      <c r="E1172" s="6"/>
      <c r="F1172" s="6"/>
      <c r="G1172" s="7"/>
    </row>
    <row r="1173" spans="5:7">
      <c r="E1173" s="6"/>
      <c r="F1173" s="6"/>
      <c r="G1173" s="7"/>
    </row>
    <row r="1174" spans="5:7">
      <c r="E1174" s="6"/>
      <c r="F1174" s="6"/>
      <c r="G1174" s="7"/>
    </row>
    <row r="1175" spans="5:7">
      <c r="E1175" s="6"/>
      <c r="F1175" s="6"/>
      <c r="G1175" s="7"/>
    </row>
    <row r="1176" spans="5:7">
      <c r="E1176" s="6"/>
      <c r="F1176" s="6"/>
      <c r="G1176" s="7"/>
    </row>
    <row r="1177" spans="5:7">
      <c r="E1177" s="6"/>
      <c r="F1177" s="6"/>
      <c r="G1177" s="7"/>
    </row>
    <row r="1178" spans="5:7">
      <c r="E1178" s="6"/>
      <c r="F1178" s="6"/>
      <c r="G1178" s="7"/>
    </row>
    <row r="1179" spans="5:7">
      <c r="E1179" s="6"/>
      <c r="F1179" s="6"/>
      <c r="G1179" s="7"/>
    </row>
    <row r="1180" spans="5:7">
      <c r="E1180" s="6"/>
      <c r="F1180" s="6"/>
      <c r="G1180" s="7"/>
    </row>
    <row r="1181" spans="5:7">
      <c r="E1181" s="6"/>
      <c r="F1181" s="6"/>
      <c r="G1181" s="7"/>
    </row>
    <row r="1182" spans="5:7">
      <c r="E1182" s="6"/>
      <c r="F1182" s="6"/>
      <c r="G1182" s="7"/>
    </row>
    <row r="1183" spans="5:7">
      <c r="E1183" s="6"/>
      <c r="F1183" s="6"/>
      <c r="G1183" s="7"/>
    </row>
    <row r="1184" spans="5:7">
      <c r="E1184" s="6"/>
      <c r="F1184" s="6"/>
      <c r="G1184" s="7"/>
    </row>
    <row r="1185" spans="5:7">
      <c r="E1185" s="6"/>
      <c r="F1185" s="6"/>
      <c r="G1185" s="7"/>
    </row>
    <row r="1186" spans="5:7">
      <c r="E1186" s="6"/>
      <c r="F1186" s="6"/>
      <c r="G1186" s="7"/>
    </row>
    <row r="1187" spans="5:7">
      <c r="E1187" s="6"/>
      <c r="F1187" s="6"/>
      <c r="G1187" s="7"/>
    </row>
    <row r="1188" spans="5:7">
      <c r="E1188" s="6"/>
      <c r="F1188" s="6"/>
      <c r="G1188" s="7"/>
    </row>
    <row r="1189" spans="5:7">
      <c r="E1189" s="6"/>
      <c r="F1189" s="6"/>
      <c r="G1189" s="7"/>
    </row>
    <row r="1190" spans="5:7">
      <c r="E1190" s="6"/>
      <c r="F1190" s="6"/>
      <c r="G1190" s="7"/>
    </row>
    <row r="1191" spans="5:7">
      <c r="E1191" s="6"/>
      <c r="F1191" s="6"/>
      <c r="G1191" s="7"/>
    </row>
    <row r="1192" spans="5:7">
      <c r="E1192" s="6"/>
      <c r="F1192" s="6"/>
      <c r="G1192" s="7"/>
    </row>
    <row r="1193" spans="5:7">
      <c r="E1193" s="6"/>
      <c r="F1193" s="6"/>
      <c r="G1193" s="7"/>
    </row>
    <row r="1194" spans="5:7">
      <c r="E1194" s="6"/>
      <c r="F1194" s="6"/>
      <c r="G1194" s="7"/>
    </row>
    <row r="1195" spans="5:7">
      <c r="E1195" s="6"/>
      <c r="F1195" s="6"/>
      <c r="G1195" s="7"/>
    </row>
    <row r="1196" spans="5:7">
      <c r="E1196" s="6"/>
      <c r="F1196" s="6"/>
      <c r="G1196" s="7"/>
    </row>
    <row r="1197" spans="5:7">
      <c r="E1197" s="6"/>
      <c r="F1197" s="6"/>
      <c r="G1197" s="7"/>
    </row>
    <row r="1198" spans="5:7">
      <c r="E1198" s="6"/>
      <c r="F1198" s="6"/>
      <c r="G1198" s="7"/>
    </row>
    <row r="1199" spans="5:7">
      <c r="E1199" s="6"/>
      <c r="F1199" s="6"/>
      <c r="G1199" s="7"/>
    </row>
    <row r="1200" spans="5:7">
      <c r="E1200" s="6"/>
      <c r="F1200" s="6"/>
      <c r="G1200" s="7"/>
    </row>
    <row r="1201" spans="5:7">
      <c r="E1201" s="6"/>
      <c r="F1201" s="6"/>
      <c r="G1201" s="7"/>
    </row>
    <row r="1202" spans="5:7">
      <c r="E1202" s="6"/>
      <c r="F1202" s="6"/>
      <c r="G1202" s="7"/>
    </row>
    <row r="1203" spans="5:7">
      <c r="E1203" s="6"/>
      <c r="F1203" s="6"/>
      <c r="G1203" s="7"/>
    </row>
    <row r="1204" spans="5:7">
      <c r="E1204" s="6"/>
      <c r="F1204" s="6"/>
      <c r="G1204" s="7"/>
    </row>
    <row r="1205" spans="5:7">
      <c r="E1205" s="6"/>
      <c r="F1205" s="6"/>
      <c r="G1205" s="7"/>
    </row>
    <row r="1206" spans="5:7">
      <c r="E1206" s="6"/>
      <c r="F1206" s="6"/>
      <c r="G1206" s="7"/>
    </row>
    <row r="1207" spans="5:7">
      <c r="E1207" s="6"/>
      <c r="F1207" s="6"/>
      <c r="G1207" s="7"/>
    </row>
    <row r="1208" spans="5:7">
      <c r="E1208" s="6"/>
      <c r="F1208" s="6"/>
      <c r="G1208" s="7"/>
    </row>
    <row r="1209" spans="5:7">
      <c r="E1209" s="6"/>
      <c r="F1209" s="6"/>
      <c r="G1209" s="7"/>
    </row>
    <row r="1210" spans="5:7">
      <c r="E1210" s="6"/>
      <c r="F1210" s="6"/>
      <c r="G1210" s="7"/>
    </row>
    <row r="1211" spans="5:7">
      <c r="E1211" s="6"/>
      <c r="F1211" s="6"/>
      <c r="G1211" s="7"/>
    </row>
    <row r="1212" spans="5:7">
      <c r="E1212" s="6"/>
      <c r="F1212" s="6"/>
      <c r="G1212" s="7"/>
    </row>
    <row r="1213" spans="5:7">
      <c r="E1213" s="6"/>
      <c r="F1213" s="6"/>
      <c r="G1213" s="7"/>
    </row>
    <row r="1214" spans="5:7">
      <c r="E1214" s="6"/>
      <c r="F1214" s="6"/>
      <c r="G1214" s="7"/>
    </row>
    <row r="1215" spans="5:7">
      <c r="E1215" s="6"/>
      <c r="F1215" s="6"/>
      <c r="G1215" s="7"/>
    </row>
    <row r="1216" spans="5:7">
      <c r="E1216" s="6"/>
      <c r="F1216" s="6"/>
      <c r="G1216" s="7"/>
    </row>
    <row r="1217" spans="5:7">
      <c r="E1217" s="6"/>
      <c r="F1217" s="6"/>
      <c r="G1217" s="7"/>
    </row>
    <row r="1218" spans="5:7">
      <c r="E1218" s="6"/>
      <c r="F1218" s="6"/>
      <c r="G1218" s="7"/>
    </row>
    <row r="1219" spans="5:7">
      <c r="E1219" s="6"/>
      <c r="F1219" s="6"/>
      <c r="G1219" s="7"/>
    </row>
    <row r="1220" spans="5:7">
      <c r="E1220" s="6"/>
      <c r="F1220" s="6"/>
      <c r="G1220" s="7"/>
    </row>
    <row r="1221" spans="5:7">
      <c r="E1221" s="6"/>
      <c r="F1221" s="6"/>
      <c r="G1221" s="7"/>
    </row>
    <row r="1222" spans="5:7">
      <c r="E1222" s="6"/>
      <c r="F1222" s="6"/>
      <c r="G1222" s="7"/>
    </row>
    <row r="1223" spans="5:7">
      <c r="E1223" s="6"/>
      <c r="F1223" s="6"/>
      <c r="G1223" s="7"/>
    </row>
    <row r="1224" spans="5:7">
      <c r="E1224" s="6"/>
      <c r="F1224" s="6"/>
      <c r="G1224" s="7"/>
    </row>
    <row r="1225" spans="5:7">
      <c r="E1225" s="6"/>
      <c r="F1225" s="6"/>
      <c r="G1225" s="7"/>
    </row>
    <row r="1226" spans="5:7">
      <c r="E1226" s="6"/>
      <c r="F1226" s="6"/>
      <c r="G1226" s="7"/>
    </row>
    <row r="1227" spans="5:7">
      <c r="E1227" s="6"/>
      <c r="F1227" s="6"/>
      <c r="G1227" s="7"/>
    </row>
    <row r="1228" spans="5:7">
      <c r="E1228" s="6"/>
      <c r="F1228" s="6"/>
      <c r="G1228" s="7"/>
    </row>
    <row r="1229" spans="5:7">
      <c r="E1229" s="6"/>
      <c r="F1229" s="6"/>
      <c r="G1229" s="7"/>
    </row>
    <row r="1230" spans="5:7">
      <c r="E1230" s="6"/>
      <c r="F1230" s="6"/>
      <c r="G1230" s="7"/>
    </row>
    <row r="1231" spans="5:7">
      <c r="E1231" s="6"/>
      <c r="F1231" s="6"/>
      <c r="G1231" s="7"/>
    </row>
    <row r="1232" spans="5:7">
      <c r="E1232" s="6"/>
      <c r="F1232" s="6"/>
      <c r="G1232" s="7"/>
    </row>
    <row r="1233" spans="5:7">
      <c r="E1233" s="6"/>
      <c r="F1233" s="6"/>
      <c r="G1233" s="7"/>
    </row>
    <row r="1234" spans="5:7">
      <c r="E1234" s="6"/>
      <c r="F1234" s="6"/>
      <c r="G1234" s="7"/>
    </row>
    <row r="1235" spans="5:7">
      <c r="E1235" s="6"/>
      <c r="F1235" s="6"/>
      <c r="G1235" s="7"/>
    </row>
    <row r="1236" spans="5:7">
      <c r="E1236" s="6"/>
      <c r="F1236" s="6"/>
      <c r="G1236" s="7"/>
    </row>
    <row r="1237" spans="5:7">
      <c r="E1237" s="6"/>
      <c r="F1237" s="6"/>
      <c r="G1237" s="7"/>
    </row>
    <row r="1238" spans="5:7">
      <c r="E1238" s="6"/>
      <c r="F1238" s="6"/>
      <c r="G1238" s="7"/>
    </row>
    <row r="1239" spans="5:7">
      <c r="E1239" s="6"/>
      <c r="F1239" s="6"/>
      <c r="G1239" s="7"/>
    </row>
    <row r="1240" spans="5:7">
      <c r="E1240" s="6"/>
      <c r="F1240" s="6"/>
      <c r="G1240" s="7"/>
    </row>
    <row r="1241" spans="5:7">
      <c r="E1241" s="6"/>
      <c r="F1241" s="6"/>
      <c r="G1241" s="7"/>
    </row>
    <row r="1242" spans="5:7">
      <c r="E1242" s="6"/>
      <c r="F1242" s="6"/>
      <c r="G1242" s="7"/>
    </row>
    <row r="1243" spans="5:7">
      <c r="E1243" s="6"/>
      <c r="F1243" s="6"/>
      <c r="G1243" s="7"/>
    </row>
    <row r="1244" spans="5:7">
      <c r="E1244" s="6"/>
      <c r="F1244" s="6"/>
      <c r="G1244" s="7"/>
    </row>
    <row r="1245" spans="5:7">
      <c r="E1245" s="6"/>
      <c r="F1245" s="6"/>
      <c r="G1245" s="7"/>
    </row>
    <row r="1246" spans="5:7">
      <c r="E1246" s="6"/>
      <c r="F1246" s="6"/>
      <c r="G1246" s="7"/>
    </row>
    <row r="1247" spans="5:7">
      <c r="E1247" s="6"/>
      <c r="F1247" s="6"/>
      <c r="G1247" s="7"/>
    </row>
    <row r="1248" spans="5:7">
      <c r="E1248" s="6"/>
      <c r="F1248" s="6"/>
      <c r="G1248" s="7"/>
    </row>
    <row r="1249" spans="5:7">
      <c r="E1249" s="6"/>
      <c r="F1249" s="6"/>
      <c r="G1249" s="7"/>
    </row>
    <row r="1250" spans="5:7">
      <c r="E1250" s="6"/>
      <c r="F1250" s="6"/>
      <c r="G1250" s="7"/>
    </row>
    <row r="1251" spans="5:7">
      <c r="E1251" s="6"/>
      <c r="F1251" s="6"/>
      <c r="G1251" s="7"/>
    </row>
    <row r="1252" spans="5:7">
      <c r="E1252" s="6"/>
      <c r="F1252" s="6"/>
      <c r="G1252" s="7"/>
    </row>
    <row r="1253" spans="5:7">
      <c r="E1253" s="6"/>
      <c r="F1253" s="6"/>
      <c r="G1253" s="7"/>
    </row>
    <row r="1254" spans="5:7">
      <c r="E1254" s="6"/>
      <c r="F1254" s="6"/>
      <c r="G1254" s="7"/>
    </row>
    <row r="1255" spans="5:7">
      <c r="E1255" s="6"/>
      <c r="F1255" s="6"/>
      <c r="G1255" s="7"/>
    </row>
    <row r="1256" spans="5:7">
      <c r="E1256" s="6"/>
      <c r="F1256" s="6"/>
      <c r="G1256" s="7"/>
    </row>
    <row r="1257" spans="5:7">
      <c r="E1257" s="6"/>
      <c r="F1257" s="6"/>
      <c r="G1257" s="7"/>
    </row>
    <row r="1258" spans="5:7">
      <c r="E1258" s="6"/>
      <c r="F1258" s="6"/>
      <c r="G1258" s="7"/>
    </row>
    <row r="1259" spans="5:7">
      <c r="E1259" s="6"/>
      <c r="F1259" s="6"/>
      <c r="G1259" s="7"/>
    </row>
    <row r="1260" spans="5:7">
      <c r="E1260" s="6"/>
      <c r="F1260" s="6"/>
      <c r="G1260" s="7"/>
    </row>
    <row r="1261" spans="5:7">
      <c r="E1261" s="6"/>
      <c r="F1261" s="6"/>
      <c r="G1261" s="7"/>
    </row>
    <row r="1262" spans="5:7">
      <c r="E1262" s="6"/>
      <c r="F1262" s="6"/>
      <c r="G1262" s="7"/>
    </row>
    <row r="1263" spans="5:7">
      <c r="E1263" s="6"/>
      <c r="F1263" s="6"/>
      <c r="G1263" s="7"/>
    </row>
    <row r="1264" spans="5:7">
      <c r="E1264" s="6"/>
      <c r="F1264" s="6"/>
      <c r="G1264" s="7"/>
    </row>
    <row r="1265" spans="5:7">
      <c r="E1265" s="6"/>
      <c r="F1265" s="6"/>
      <c r="G1265" s="7"/>
    </row>
    <row r="1266" spans="5:7">
      <c r="E1266" s="6"/>
      <c r="F1266" s="6"/>
      <c r="G1266" s="7"/>
    </row>
    <row r="1267" spans="5:7">
      <c r="E1267" s="6"/>
      <c r="F1267" s="6"/>
      <c r="G1267" s="7"/>
    </row>
    <row r="1268" spans="5:7">
      <c r="E1268" s="6"/>
      <c r="F1268" s="6"/>
      <c r="G1268" s="7"/>
    </row>
    <row r="1269" spans="5:7">
      <c r="E1269" s="6"/>
      <c r="F1269" s="6"/>
      <c r="G1269" s="7"/>
    </row>
    <row r="1270" spans="5:7">
      <c r="E1270" s="6"/>
      <c r="F1270" s="6"/>
      <c r="G1270" s="7"/>
    </row>
    <row r="1271" spans="5:7">
      <c r="E1271" s="6"/>
      <c r="F1271" s="6"/>
      <c r="G1271" s="7"/>
    </row>
    <row r="1272" spans="5:7">
      <c r="E1272" s="6"/>
      <c r="F1272" s="6"/>
      <c r="G1272" s="7"/>
    </row>
    <row r="1273" spans="5:7">
      <c r="E1273" s="6"/>
      <c r="F1273" s="6"/>
      <c r="G1273" s="7"/>
    </row>
    <row r="1274" spans="5:7">
      <c r="E1274" s="6"/>
      <c r="F1274" s="6"/>
      <c r="G1274" s="7"/>
    </row>
    <row r="1275" spans="5:7">
      <c r="E1275" s="6"/>
      <c r="F1275" s="6"/>
      <c r="G1275" s="7"/>
    </row>
    <row r="1276" spans="5:7">
      <c r="E1276" s="6"/>
      <c r="F1276" s="6"/>
      <c r="G1276" s="7"/>
    </row>
    <row r="1277" spans="5:7">
      <c r="E1277" s="6"/>
      <c r="F1277" s="6"/>
      <c r="G1277" s="7"/>
    </row>
    <row r="1278" spans="5:7">
      <c r="E1278" s="6"/>
      <c r="F1278" s="6"/>
      <c r="G1278" s="7"/>
    </row>
    <row r="1279" spans="5:7">
      <c r="E1279" s="6"/>
      <c r="F1279" s="6"/>
      <c r="G1279" s="7"/>
    </row>
    <row r="1280" spans="5:7">
      <c r="E1280" s="6"/>
      <c r="F1280" s="6"/>
      <c r="G1280" s="7"/>
    </row>
    <row r="1281" spans="5:7">
      <c r="E1281" s="6"/>
      <c r="F1281" s="6"/>
      <c r="G1281" s="7"/>
    </row>
    <row r="1282" spans="5:7">
      <c r="E1282" s="6"/>
      <c r="F1282" s="6"/>
      <c r="G1282" s="7"/>
    </row>
    <row r="1283" spans="5:7">
      <c r="E1283" s="6"/>
      <c r="F1283" s="6"/>
      <c r="G1283" s="7"/>
    </row>
    <row r="1284" spans="5:7">
      <c r="E1284" s="6"/>
      <c r="F1284" s="6"/>
      <c r="G1284" s="7"/>
    </row>
    <row r="1285" spans="5:7">
      <c r="E1285" s="6"/>
      <c r="F1285" s="6"/>
      <c r="G1285" s="7"/>
    </row>
    <row r="1286" spans="5:7">
      <c r="E1286" s="6"/>
      <c r="F1286" s="6"/>
      <c r="G1286" s="7"/>
    </row>
    <row r="1287" spans="5:7">
      <c r="E1287" s="6"/>
      <c r="F1287" s="6"/>
      <c r="G1287" s="7"/>
    </row>
    <row r="1288" spans="5:7">
      <c r="E1288" s="6"/>
      <c r="F1288" s="6"/>
      <c r="G1288" s="7"/>
    </row>
    <row r="1289" spans="5:7">
      <c r="E1289" s="6"/>
      <c r="F1289" s="6"/>
      <c r="G1289" s="7"/>
    </row>
    <row r="1290" spans="5:7">
      <c r="E1290" s="6"/>
      <c r="F1290" s="6"/>
      <c r="G1290" s="7"/>
    </row>
    <row r="1291" spans="5:7">
      <c r="E1291" s="6"/>
      <c r="F1291" s="6"/>
      <c r="G1291" s="7"/>
    </row>
    <row r="1292" spans="5:7">
      <c r="E1292" s="6"/>
      <c r="F1292" s="6"/>
      <c r="G1292" s="7"/>
    </row>
    <row r="1293" spans="5:7">
      <c r="E1293" s="6"/>
      <c r="F1293" s="6"/>
      <c r="G1293" s="7"/>
    </row>
    <row r="1294" spans="5:7">
      <c r="E1294" s="6"/>
      <c r="F1294" s="6"/>
      <c r="G1294" s="7"/>
    </row>
    <row r="1295" spans="5:7">
      <c r="E1295" s="6"/>
      <c r="F1295" s="6"/>
      <c r="G1295" s="7"/>
    </row>
    <row r="1296" spans="5:7">
      <c r="E1296" s="6"/>
      <c r="F1296" s="6"/>
      <c r="G1296" s="7"/>
    </row>
    <row r="1297" spans="5:7">
      <c r="E1297" s="6"/>
      <c r="F1297" s="6"/>
      <c r="G1297" s="7"/>
    </row>
    <row r="1298" spans="5:7">
      <c r="E1298" s="6"/>
      <c r="F1298" s="6"/>
      <c r="G1298" s="7"/>
    </row>
    <row r="1299" spans="5:7">
      <c r="E1299" s="6"/>
      <c r="F1299" s="6"/>
      <c r="G1299" s="7"/>
    </row>
    <row r="1300" spans="5:7">
      <c r="E1300" s="6"/>
      <c r="F1300" s="6"/>
      <c r="G1300" s="7"/>
    </row>
    <row r="1301" spans="5:7">
      <c r="E1301" s="6"/>
      <c r="F1301" s="6"/>
      <c r="G1301" s="7"/>
    </row>
    <row r="1302" spans="5:7">
      <c r="E1302" s="6"/>
      <c r="F1302" s="6"/>
      <c r="G1302" s="7"/>
    </row>
    <row r="1303" spans="5:7">
      <c r="E1303" s="6"/>
      <c r="F1303" s="6"/>
      <c r="G1303" s="7"/>
    </row>
    <row r="1304" spans="5:7">
      <c r="E1304" s="6"/>
      <c r="F1304" s="6"/>
      <c r="G1304" s="7"/>
    </row>
    <row r="1305" spans="5:7">
      <c r="E1305" s="6"/>
      <c r="F1305" s="6"/>
      <c r="G1305" s="7"/>
    </row>
    <row r="1306" spans="5:7">
      <c r="E1306" s="6"/>
      <c r="F1306" s="6"/>
      <c r="G1306" s="7"/>
    </row>
    <row r="1307" spans="5:7">
      <c r="E1307" s="6"/>
      <c r="F1307" s="6"/>
      <c r="G1307" s="7"/>
    </row>
    <row r="1308" spans="5:7">
      <c r="E1308" s="6"/>
      <c r="F1308" s="6"/>
      <c r="G1308" s="7"/>
    </row>
    <row r="1309" spans="5:7">
      <c r="E1309" s="6"/>
      <c r="F1309" s="6"/>
      <c r="G1309" s="7"/>
    </row>
    <row r="1310" spans="5:7">
      <c r="E1310" s="6"/>
      <c r="F1310" s="6"/>
      <c r="G1310" s="7"/>
    </row>
    <row r="1311" spans="5:7">
      <c r="E1311" s="6"/>
      <c r="F1311" s="6"/>
      <c r="G1311" s="7"/>
    </row>
    <row r="1312" spans="5:7">
      <c r="E1312" s="6"/>
      <c r="F1312" s="6"/>
      <c r="G1312" s="7"/>
    </row>
    <row r="1313" spans="5:7">
      <c r="E1313" s="6"/>
      <c r="F1313" s="6"/>
      <c r="G1313" s="7"/>
    </row>
    <row r="1314" spans="5:7">
      <c r="E1314" s="6"/>
      <c r="F1314" s="6"/>
      <c r="G1314" s="7"/>
    </row>
    <row r="1315" spans="5:7">
      <c r="E1315" s="6"/>
      <c r="F1315" s="6"/>
      <c r="G1315" s="7"/>
    </row>
    <row r="1316" spans="5:7">
      <c r="E1316" s="6"/>
      <c r="F1316" s="6"/>
      <c r="G1316" s="7"/>
    </row>
    <row r="1317" spans="5:7">
      <c r="E1317" s="6"/>
      <c r="F1317" s="6"/>
      <c r="G1317" s="7"/>
    </row>
    <row r="1318" spans="5:7">
      <c r="E1318" s="6"/>
      <c r="F1318" s="6"/>
      <c r="G1318" s="7"/>
    </row>
    <row r="1319" spans="5:7">
      <c r="E1319" s="6"/>
      <c r="F1319" s="6"/>
      <c r="G1319" s="7"/>
    </row>
    <row r="1320" spans="5:7">
      <c r="E1320" s="6"/>
      <c r="F1320" s="6"/>
      <c r="G1320" s="7"/>
    </row>
    <row r="1321" spans="5:7">
      <c r="E1321" s="6"/>
      <c r="F1321" s="6"/>
      <c r="G1321" s="7"/>
    </row>
    <row r="1322" spans="5:7">
      <c r="E1322" s="6"/>
      <c r="F1322" s="6"/>
      <c r="G1322" s="7"/>
    </row>
    <row r="1323" spans="5:7">
      <c r="E1323" s="6"/>
      <c r="F1323" s="6"/>
      <c r="G1323" s="7"/>
    </row>
    <row r="1324" spans="5:7">
      <c r="E1324" s="6"/>
      <c r="F1324" s="6"/>
      <c r="G1324" s="7"/>
    </row>
    <row r="1325" spans="5:7">
      <c r="E1325" s="6"/>
      <c r="F1325" s="6"/>
      <c r="G1325" s="7"/>
    </row>
    <row r="1326" spans="5:7">
      <c r="E1326" s="6"/>
      <c r="F1326" s="6"/>
      <c r="G1326" s="7"/>
    </row>
    <row r="1327" spans="5:7">
      <c r="E1327" s="6"/>
      <c r="F1327" s="6"/>
      <c r="G1327" s="7"/>
    </row>
    <row r="1328" spans="5:7">
      <c r="E1328" s="6"/>
      <c r="F1328" s="6"/>
      <c r="G1328" s="7"/>
    </row>
    <row r="1329" spans="5:7">
      <c r="E1329" s="6"/>
      <c r="F1329" s="6"/>
      <c r="G1329" s="7"/>
    </row>
    <row r="1330" spans="5:7">
      <c r="E1330" s="6"/>
      <c r="F1330" s="6"/>
      <c r="G1330" s="7"/>
    </row>
    <row r="1331" spans="5:7">
      <c r="E1331" s="6"/>
      <c r="F1331" s="6"/>
      <c r="G1331" s="7"/>
    </row>
    <row r="1332" spans="5:7">
      <c r="E1332" s="6"/>
      <c r="F1332" s="6"/>
      <c r="G1332" s="7"/>
    </row>
    <row r="1333" spans="5:7">
      <c r="E1333" s="6"/>
      <c r="F1333" s="6"/>
      <c r="G1333" s="7"/>
    </row>
    <row r="1334" spans="5:7">
      <c r="E1334" s="6"/>
      <c r="F1334" s="6"/>
      <c r="G1334" s="7"/>
    </row>
    <row r="1335" spans="5:7">
      <c r="E1335" s="6"/>
      <c r="F1335" s="6"/>
      <c r="G1335" s="7"/>
    </row>
    <row r="1336" spans="5:7">
      <c r="E1336" s="6"/>
      <c r="F1336" s="6"/>
      <c r="G1336" s="7"/>
    </row>
    <row r="1337" spans="5:7">
      <c r="E1337" s="6"/>
      <c r="F1337" s="6"/>
      <c r="G1337" s="7"/>
    </row>
    <row r="1338" spans="5:7">
      <c r="E1338" s="6"/>
      <c r="F1338" s="6"/>
      <c r="G1338" s="7"/>
    </row>
    <row r="1339" spans="5:7">
      <c r="E1339" s="6"/>
      <c r="F1339" s="6"/>
      <c r="G1339" s="7"/>
    </row>
    <row r="1340" spans="5:7">
      <c r="E1340" s="6"/>
      <c r="F1340" s="6"/>
      <c r="G1340" s="7"/>
    </row>
    <row r="1341" spans="5:7">
      <c r="E1341" s="6"/>
      <c r="F1341" s="6"/>
      <c r="G1341" s="7"/>
    </row>
    <row r="1342" spans="5:7">
      <c r="E1342" s="6"/>
      <c r="F1342" s="6"/>
      <c r="G1342" s="7"/>
    </row>
    <row r="1343" spans="5:7">
      <c r="E1343" s="6"/>
      <c r="F1343" s="6"/>
      <c r="G1343" s="7"/>
    </row>
    <row r="1344" spans="5:7">
      <c r="E1344" s="6"/>
      <c r="F1344" s="6"/>
      <c r="G1344" s="7"/>
    </row>
    <row r="1345" spans="5:7">
      <c r="E1345" s="6"/>
      <c r="F1345" s="6"/>
      <c r="G1345" s="7"/>
    </row>
    <row r="1346" spans="5:7">
      <c r="E1346" s="6"/>
      <c r="F1346" s="6"/>
      <c r="G1346" s="7"/>
    </row>
    <row r="1347" spans="5:7">
      <c r="E1347" s="6"/>
      <c r="F1347" s="6"/>
      <c r="G1347" s="7"/>
    </row>
    <row r="1348" spans="5:7">
      <c r="E1348" s="6"/>
      <c r="F1348" s="6"/>
      <c r="G1348" s="7"/>
    </row>
    <row r="1349" spans="5:7">
      <c r="E1349" s="6"/>
      <c r="F1349" s="6"/>
      <c r="G1349" s="7"/>
    </row>
    <row r="1350" spans="5:7">
      <c r="E1350" s="6"/>
      <c r="F1350" s="6"/>
      <c r="G1350" s="7"/>
    </row>
    <row r="1351" spans="5:7">
      <c r="E1351" s="6"/>
      <c r="F1351" s="6"/>
      <c r="G1351" s="7"/>
    </row>
    <row r="1352" spans="5:7">
      <c r="E1352" s="6"/>
      <c r="F1352" s="6"/>
      <c r="G1352" s="7"/>
    </row>
    <row r="1353" spans="5:7">
      <c r="E1353" s="6"/>
      <c r="F1353" s="6"/>
      <c r="G1353" s="7"/>
    </row>
    <row r="1354" spans="5:7">
      <c r="E1354" s="6"/>
      <c r="F1354" s="6"/>
      <c r="G1354" s="7"/>
    </row>
    <row r="1355" spans="5:7">
      <c r="E1355" s="6"/>
      <c r="F1355" s="6"/>
      <c r="G1355" s="7"/>
    </row>
    <row r="1356" spans="5:7">
      <c r="E1356" s="6"/>
      <c r="F1356" s="6"/>
      <c r="G1356" s="7"/>
    </row>
    <row r="1357" spans="5:7">
      <c r="E1357" s="6"/>
      <c r="F1357" s="6"/>
      <c r="G1357" s="7"/>
    </row>
    <row r="1358" spans="5:7">
      <c r="E1358" s="6"/>
      <c r="F1358" s="6"/>
      <c r="G1358" s="7"/>
    </row>
    <row r="1359" spans="5:7">
      <c r="E1359" s="6"/>
      <c r="F1359" s="6"/>
      <c r="G1359" s="7"/>
    </row>
    <row r="1360" spans="5:7">
      <c r="E1360" s="6"/>
      <c r="F1360" s="6"/>
      <c r="G1360" s="7"/>
    </row>
    <row r="1361" spans="5:7">
      <c r="E1361" s="6"/>
      <c r="F1361" s="6"/>
      <c r="G1361" s="7"/>
    </row>
    <row r="1362" spans="5:7">
      <c r="E1362" s="6"/>
      <c r="F1362" s="6"/>
      <c r="G1362" s="7"/>
    </row>
    <row r="1363" spans="5:7">
      <c r="E1363" s="6"/>
      <c r="F1363" s="6"/>
      <c r="G1363" s="7"/>
    </row>
    <row r="1364" spans="5:7">
      <c r="E1364" s="6"/>
      <c r="F1364" s="6"/>
      <c r="G1364" s="7"/>
    </row>
    <row r="1365" spans="5:7">
      <c r="E1365" s="6"/>
      <c r="F1365" s="6"/>
      <c r="G1365" s="7"/>
    </row>
    <row r="1366" spans="5:7">
      <c r="E1366" s="6"/>
      <c r="F1366" s="6"/>
      <c r="G1366" s="7"/>
    </row>
    <row r="1367" spans="5:7">
      <c r="E1367" s="6"/>
      <c r="F1367" s="6"/>
      <c r="G1367" s="7"/>
    </row>
    <row r="1368" spans="5:7">
      <c r="E1368" s="6"/>
      <c r="F1368" s="6"/>
      <c r="G1368" s="7"/>
    </row>
    <row r="1369" spans="5:7">
      <c r="E1369" s="6"/>
      <c r="F1369" s="6"/>
      <c r="G1369" s="7"/>
    </row>
    <row r="1370" spans="5:7">
      <c r="E1370" s="6"/>
      <c r="F1370" s="6"/>
      <c r="G1370" s="7"/>
    </row>
    <row r="1371" spans="5:7">
      <c r="E1371" s="6"/>
      <c r="F1371" s="6"/>
      <c r="G1371" s="7"/>
    </row>
    <row r="1372" spans="5:7">
      <c r="E1372" s="6"/>
      <c r="F1372" s="6"/>
      <c r="G1372" s="7"/>
    </row>
    <row r="1373" spans="5:7">
      <c r="E1373" s="6"/>
      <c r="F1373" s="6"/>
      <c r="G1373" s="7"/>
    </row>
    <row r="1374" spans="5:7">
      <c r="E1374" s="6"/>
      <c r="F1374" s="6"/>
      <c r="G1374" s="7"/>
    </row>
    <row r="1375" spans="5:7">
      <c r="E1375" s="6"/>
      <c r="F1375" s="6"/>
      <c r="G1375" s="7"/>
    </row>
    <row r="1376" spans="5:7">
      <c r="E1376" s="6"/>
      <c r="F1376" s="6"/>
      <c r="G1376" s="7"/>
    </row>
    <row r="1377" spans="5:7">
      <c r="E1377" s="6"/>
      <c r="F1377" s="6"/>
      <c r="G1377" s="7"/>
    </row>
    <row r="1378" spans="5:7">
      <c r="E1378" s="6"/>
      <c r="F1378" s="6"/>
      <c r="G1378" s="7"/>
    </row>
    <row r="1379" spans="5:7">
      <c r="E1379" s="6"/>
      <c r="F1379" s="6"/>
      <c r="G1379" s="7"/>
    </row>
    <row r="1380" spans="5:7">
      <c r="E1380" s="6"/>
      <c r="F1380" s="6"/>
      <c r="G1380" s="7"/>
    </row>
    <row r="1381" spans="5:7">
      <c r="E1381" s="6"/>
      <c r="F1381" s="6"/>
      <c r="G1381" s="7"/>
    </row>
    <row r="1382" spans="5:7">
      <c r="E1382" s="6"/>
      <c r="F1382" s="6"/>
      <c r="G1382" s="7"/>
    </row>
    <row r="1383" spans="5:7">
      <c r="E1383" s="6"/>
      <c r="F1383" s="6"/>
      <c r="G1383" s="7"/>
    </row>
    <row r="1384" spans="5:7">
      <c r="E1384" s="6"/>
      <c r="F1384" s="6"/>
      <c r="G1384" s="7"/>
    </row>
    <row r="1385" spans="5:7">
      <c r="E1385" s="6"/>
      <c r="F1385" s="6"/>
      <c r="G1385" s="7"/>
    </row>
    <row r="1386" spans="5:7">
      <c r="E1386" s="6"/>
      <c r="F1386" s="6"/>
      <c r="G1386" s="7"/>
    </row>
    <row r="1387" spans="5:7">
      <c r="E1387" s="6"/>
      <c r="F1387" s="6"/>
      <c r="G1387" s="7"/>
    </row>
    <row r="1388" spans="5:7">
      <c r="E1388" s="6"/>
      <c r="F1388" s="6"/>
      <c r="G1388" s="7"/>
    </row>
    <row r="1389" spans="5:7">
      <c r="E1389" s="6"/>
      <c r="F1389" s="6"/>
      <c r="G1389" s="7"/>
    </row>
    <row r="1390" spans="5:7">
      <c r="E1390" s="6"/>
      <c r="F1390" s="6"/>
      <c r="G1390" s="7"/>
    </row>
    <row r="1391" spans="5:7">
      <c r="E1391" s="6"/>
      <c r="F1391" s="6"/>
      <c r="G1391" s="7"/>
    </row>
    <row r="1392" spans="5:7">
      <c r="E1392" s="6"/>
      <c r="F1392" s="6"/>
      <c r="G1392" s="7"/>
    </row>
    <row r="1393" spans="5:7">
      <c r="E1393" s="6"/>
      <c r="F1393" s="6"/>
      <c r="G1393" s="7"/>
    </row>
    <row r="1394" spans="5:7">
      <c r="E1394" s="6"/>
      <c r="F1394" s="6"/>
      <c r="G1394" s="7"/>
    </row>
    <row r="1395" spans="5:7">
      <c r="E1395" s="6"/>
      <c r="F1395" s="6"/>
      <c r="G1395" s="7"/>
    </row>
    <row r="1396" spans="5:7">
      <c r="E1396" s="6"/>
      <c r="F1396" s="6"/>
      <c r="G1396" s="7"/>
    </row>
    <row r="1397" spans="5:7">
      <c r="E1397" s="6"/>
      <c r="F1397" s="6"/>
      <c r="G1397" s="7"/>
    </row>
    <row r="1398" spans="5:7">
      <c r="E1398" s="6"/>
      <c r="F1398" s="6"/>
      <c r="G1398" s="7"/>
    </row>
    <row r="1399" spans="5:7">
      <c r="E1399" s="6"/>
      <c r="F1399" s="6"/>
      <c r="G1399" s="7"/>
    </row>
    <row r="1400" spans="5:7">
      <c r="E1400" s="6"/>
      <c r="F1400" s="6"/>
      <c r="G1400" s="7"/>
    </row>
    <row r="1401" spans="5:7">
      <c r="E1401" s="6"/>
      <c r="F1401" s="6"/>
      <c r="G1401" s="7"/>
    </row>
    <row r="1402" spans="5:7">
      <c r="E1402" s="6"/>
      <c r="F1402" s="6"/>
      <c r="G1402" s="7"/>
    </row>
    <row r="1403" spans="5:7">
      <c r="E1403" s="6"/>
      <c r="F1403" s="6"/>
      <c r="G1403" s="7"/>
    </row>
    <row r="1404" spans="5:7">
      <c r="E1404" s="6"/>
      <c r="F1404" s="6"/>
      <c r="G1404" s="7"/>
    </row>
    <row r="1405" spans="5:7">
      <c r="E1405" s="6"/>
      <c r="F1405" s="6"/>
      <c r="G1405" s="7"/>
    </row>
    <row r="1406" spans="5:7">
      <c r="E1406" s="6"/>
      <c r="F1406" s="6"/>
      <c r="G1406" s="7"/>
    </row>
    <row r="1407" spans="5:7">
      <c r="E1407" s="6"/>
      <c r="F1407" s="6"/>
      <c r="G1407" s="7"/>
    </row>
    <row r="1408" spans="5:7">
      <c r="E1408" s="6"/>
      <c r="F1408" s="6"/>
      <c r="G1408" s="7"/>
    </row>
    <row r="1409" spans="5:7">
      <c r="E1409" s="6"/>
      <c r="F1409" s="6"/>
      <c r="G1409" s="7"/>
    </row>
    <row r="1410" spans="5:7">
      <c r="E1410" s="6"/>
      <c r="F1410" s="6"/>
      <c r="G1410" s="7"/>
    </row>
    <row r="1411" spans="5:7">
      <c r="E1411" s="6"/>
      <c r="F1411" s="6"/>
      <c r="G1411" s="7"/>
    </row>
    <row r="1412" spans="5:7">
      <c r="E1412" s="6"/>
      <c r="F1412" s="6"/>
      <c r="G1412" s="7"/>
    </row>
    <row r="1413" spans="5:7">
      <c r="E1413" s="6"/>
      <c r="F1413" s="6"/>
      <c r="G1413" s="7"/>
    </row>
    <row r="1414" spans="5:7">
      <c r="E1414" s="6"/>
      <c r="F1414" s="6"/>
      <c r="G1414" s="7"/>
    </row>
    <row r="1415" spans="5:7">
      <c r="E1415" s="6"/>
      <c r="F1415" s="6"/>
      <c r="G1415" s="7"/>
    </row>
    <row r="1416" spans="5:7">
      <c r="E1416" s="6"/>
      <c r="F1416" s="6"/>
      <c r="G1416" s="7"/>
    </row>
    <row r="1417" spans="5:7">
      <c r="E1417" s="6"/>
      <c r="F1417" s="6"/>
      <c r="G1417" s="7"/>
    </row>
    <row r="1418" spans="5:7">
      <c r="E1418" s="6"/>
      <c r="F1418" s="6"/>
      <c r="G1418" s="7"/>
    </row>
    <row r="1419" spans="5:7">
      <c r="E1419" s="6"/>
      <c r="F1419" s="6"/>
      <c r="G1419" s="7"/>
    </row>
    <row r="1420" spans="5:7">
      <c r="E1420" s="6"/>
      <c r="F1420" s="6"/>
      <c r="G1420" s="7"/>
    </row>
    <row r="1421" spans="5:7">
      <c r="E1421" s="6"/>
      <c r="F1421" s="6"/>
      <c r="G1421" s="7"/>
    </row>
    <row r="1422" spans="5:7">
      <c r="E1422" s="6"/>
      <c r="F1422" s="6"/>
      <c r="G1422" s="7"/>
    </row>
    <row r="1423" spans="5:7">
      <c r="E1423" s="6"/>
      <c r="F1423" s="6"/>
      <c r="G1423" s="7"/>
    </row>
    <row r="1424" spans="5:7">
      <c r="E1424" s="6"/>
      <c r="F1424" s="6"/>
      <c r="G1424" s="7"/>
    </row>
    <row r="1425" spans="5:7">
      <c r="E1425" s="6"/>
      <c r="F1425" s="6"/>
      <c r="G1425" s="7"/>
    </row>
    <row r="1426" spans="5:7">
      <c r="E1426" s="6"/>
      <c r="F1426" s="6"/>
      <c r="G1426" s="7"/>
    </row>
    <row r="1427" spans="5:7">
      <c r="E1427" s="6"/>
      <c r="F1427" s="6"/>
      <c r="G1427" s="7"/>
    </row>
    <row r="1428" spans="5:7">
      <c r="E1428" s="6"/>
      <c r="F1428" s="6"/>
      <c r="G1428" s="7"/>
    </row>
    <row r="1429" spans="5:7">
      <c r="E1429" s="6"/>
      <c r="F1429" s="6"/>
      <c r="G1429" s="7"/>
    </row>
    <row r="1430" spans="5:7">
      <c r="E1430" s="6"/>
      <c r="F1430" s="6"/>
      <c r="G1430" s="7"/>
    </row>
    <row r="1431" spans="5:7">
      <c r="E1431" s="6"/>
      <c r="F1431" s="6"/>
      <c r="G1431" s="7"/>
    </row>
    <row r="1432" spans="5:7">
      <c r="E1432" s="6"/>
      <c r="F1432" s="6"/>
      <c r="G1432" s="7"/>
    </row>
    <row r="1433" spans="5:7">
      <c r="E1433" s="6"/>
      <c r="F1433" s="6"/>
      <c r="G1433" s="7"/>
    </row>
    <row r="1434" spans="5:7">
      <c r="E1434" s="6"/>
      <c r="F1434" s="6"/>
      <c r="G1434" s="7"/>
    </row>
    <row r="1435" spans="5:7">
      <c r="E1435" s="6"/>
      <c r="F1435" s="6"/>
      <c r="G1435" s="7"/>
    </row>
    <row r="1436" spans="5:7">
      <c r="E1436" s="6"/>
      <c r="F1436" s="6"/>
      <c r="G1436" s="7"/>
    </row>
    <row r="1437" spans="5:7">
      <c r="E1437" s="6"/>
      <c r="F1437" s="6"/>
      <c r="G1437" s="7"/>
    </row>
    <row r="1438" spans="5:7">
      <c r="E1438" s="6"/>
      <c r="F1438" s="6"/>
      <c r="G1438" s="7"/>
    </row>
    <row r="1439" spans="5:7">
      <c r="E1439" s="6"/>
      <c r="F1439" s="6"/>
      <c r="G1439" s="7"/>
    </row>
    <row r="1440" spans="5:7">
      <c r="E1440" s="6"/>
      <c r="F1440" s="6"/>
      <c r="G1440" s="7"/>
    </row>
    <row r="1441" spans="5:7">
      <c r="E1441" s="6"/>
      <c r="F1441" s="6"/>
      <c r="G1441" s="7"/>
    </row>
    <row r="1442" spans="5:7">
      <c r="E1442" s="6"/>
      <c r="F1442" s="6"/>
      <c r="G1442" s="7"/>
    </row>
    <row r="1443" spans="5:7">
      <c r="E1443" s="6"/>
      <c r="F1443" s="6"/>
      <c r="G1443" s="7"/>
    </row>
    <row r="1444" spans="5:7">
      <c r="E1444" s="6"/>
      <c r="F1444" s="6"/>
      <c r="G1444" s="7"/>
    </row>
    <row r="1445" spans="5:7">
      <c r="E1445" s="6"/>
      <c r="F1445" s="6"/>
      <c r="G1445" s="7"/>
    </row>
    <row r="1446" spans="5:7">
      <c r="E1446" s="6"/>
      <c r="F1446" s="6"/>
      <c r="G1446" s="7"/>
    </row>
    <row r="1447" spans="5:7">
      <c r="E1447" s="6"/>
      <c r="F1447" s="6"/>
      <c r="G1447" s="7"/>
    </row>
    <row r="1448" spans="5:7">
      <c r="E1448" s="6"/>
      <c r="F1448" s="6"/>
      <c r="G1448" s="7"/>
    </row>
    <row r="1449" spans="5:7">
      <c r="E1449" s="6"/>
      <c r="F1449" s="6"/>
      <c r="G1449" s="7"/>
    </row>
    <row r="1450" spans="5:7">
      <c r="E1450" s="6"/>
      <c r="F1450" s="6"/>
      <c r="G1450" s="7"/>
    </row>
    <row r="1451" spans="5:7">
      <c r="E1451" s="6"/>
      <c r="F1451" s="6"/>
      <c r="G1451" s="7"/>
    </row>
    <row r="1452" spans="5:7">
      <c r="E1452" s="6"/>
      <c r="F1452" s="6"/>
      <c r="G1452" s="7"/>
    </row>
    <row r="1453" spans="5:7">
      <c r="E1453" s="6"/>
      <c r="F1453" s="6"/>
      <c r="G1453" s="7"/>
    </row>
    <row r="1454" spans="5:7">
      <c r="E1454" s="6"/>
      <c r="F1454" s="6"/>
      <c r="G1454" s="7"/>
    </row>
    <row r="1455" spans="5:7">
      <c r="E1455" s="6"/>
      <c r="F1455" s="6"/>
      <c r="G1455" s="7"/>
    </row>
    <row r="1456" spans="5:7">
      <c r="E1456" s="6"/>
      <c r="F1456" s="6"/>
      <c r="G1456" s="7"/>
    </row>
    <row r="1457" spans="5:7">
      <c r="E1457" s="6"/>
      <c r="F1457" s="6"/>
      <c r="G1457" s="7"/>
    </row>
    <row r="1458" spans="5:7">
      <c r="E1458" s="6"/>
      <c r="F1458" s="6"/>
      <c r="G1458" s="7"/>
    </row>
    <row r="1459" spans="5:7">
      <c r="E1459" s="6"/>
      <c r="F1459" s="6"/>
      <c r="G1459" s="7"/>
    </row>
    <row r="1460" spans="5:7">
      <c r="E1460" s="6"/>
      <c r="F1460" s="6"/>
      <c r="G1460" s="7"/>
    </row>
    <row r="1461" spans="5:7">
      <c r="E1461" s="6"/>
      <c r="F1461" s="6"/>
      <c r="G1461" s="7"/>
    </row>
    <row r="1462" spans="5:7">
      <c r="E1462" s="6"/>
      <c r="F1462" s="6"/>
      <c r="G1462" s="7"/>
    </row>
    <row r="1463" spans="5:7">
      <c r="E1463" s="6"/>
      <c r="F1463" s="6"/>
      <c r="G1463" s="7"/>
    </row>
    <row r="1464" spans="5:7">
      <c r="E1464" s="6"/>
      <c r="F1464" s="6"/>
      <c r="G1464" s="7"/>
    </row>
    <row r="1465" spans="5:7">
      <c r="E1465" s="6"/>
      <c r="F1465" s="6"/>
      <c r="G1465" s="7"/>
    </row>
    <row r="1466" spans="5:7">
      <c r="E1466" s="6"/>
      <c r="F1466" s="6"/>
      <c r="G1466" s="7"/>
    </row>
    <row r="1467" spans="5:7">
      <c r="E1467" s="6"/>
      <c r="F1467" s="6"/>
      <c r="G1467" s="7"/>
    </row>
    <row r="1468" spans="5:7">
      <c r="E1468" s="6"/>
      <c r="F1468" s="6"/>
      <c r="G1468" s="7"/>
    </row>
    <row r="1469" spans="5:7">
      <c r="E1469" s="6"/>
      <c r="F1469" s="6"/>
      <c r="G1469" s="7"/>
    </row>
    <row r="1470" spans="5:7">
      <c r="E1470" s="6"/>
      <c r="F1470" s="6"/>
      <c r="G1470" s="7"/>
    </row>
    <row r="1471" spans="5:7">
      <c r="E1471" s="6"/>
      <c r="F1471" s="6"/>
      <c r="G1471" s="7"/>
    </row>
    <row r="1472" spans="5:7">
      <c r="E1472" s="6"/>
      <c r="F1472" s="6"/>
      <c r="G1472" s="7"/>
    </row>
    <row r="1473" spans="5:7">
      <c r="E1473" s="6"/>
      <c r="F1473" s="6"/>
      <c r="G1473" s="7"/>
    </row>
    <row r="1474" spans="5:7">
      <c r="E1474" s="6"/>
      <c r="F1474" s="6"/>
      <c r="G1474" s="7"/>
    </row>
    <row r="1475" spans="5:7">
      <c r="E1475" s="6"/>
      <c r="F1475" s="6"/>
      <c r="G1475" s="7"/>
    </row>
    <row r="1476" spans="5:7">
      <c r="E1476" s="6"/>
      <c r="F1476" s="6"/>
      <c r="G1476" s="7"/>
    </row>
    <row r="1477" spans="5:7">
      <c r="E1477" s="6"/>
      <c r="F1477" s="6"/>
      <c r="G1477" s="7"/>
    </row>
    <row r="1478" spans="5:7">
      <c r="E1478" s="6"/>
      <c r="F1478" s="6"/>
      <c r="G1478" s="7"/>
    </row>
    <row r="1479" spans="5:7">
      <c r="E1479" s="6"/>
      <c r="F1479" s="6"/>
      <c r="G1479" s="7"/>
    </row>
    <row r="1480" spans="5:7">
      <c r="E1480" s="6"/>
      <c r="F1480" s="6"/>
      <c r="G1480" s="7"/>
    </row>
    <row r="1481" spans="5:7">
      <c r="E1481" s="6"/>
      <c r="F1481" s="6"/>
      <c r="G1481" s="7"/>
    </row>
    <row r="1482" spans="5:7">
      <c r="E1482" s="6"/>
      <c r="F1482" s="6"/>
      <c r="G1482" s="7"/>
    </row>
    <row r="1483" spans="5:7">
      <c r="E1483" s="6"/>
      <c r="F1483" s="6"/>
      <c r="G1483" s="7"/>
    </row>
    <row r="1484" spans="5:7">
      <c r="E1484" s="6"/>
      <c r="F1484" s="6"/>
      <c r="G1484" s="7"/>
    </row>
    <row r="1485" spans="5:7">
      <c r="E1485" s="6"/>
      <c r="F1485" s="6"/>
      <c r="G1485" s="7"/>
    </row>
    <row r="1486" spans="5:7">
      <c r="E1486" s="6"/>
      <c r="F1486" s="6"/>
      <c r="G1486" s="7"/>
    </row>
    <row r="1487" spans="5:7">
      <c r="E1487" s="6"/>
      <c r="F1487" s="6"/>
      <c r="G1487" s="7"/>
    </row>
    <row r="1488" spans="5:7">
      <c r="E1488" s="6"/>
      <c r="F1488" s="6"/>
      <c r="G1488" s="7"/>
    </row>
    <row r="1489" spans="5:7">
      <c r="E1489" s="6"/>
      <c r="F1489" s="6"/>
      <c r="G1489" s="7"/>
    </row>
    <row r="1490" spans="5:7">
      <c r="E1490" s="6"/>
      <c r="F1490" s="6"/>
      <c r="G1490" s="7"/>
    </row>
    <row r="1491" spans="5:7">
      <c r="E1491" s="6"/>
      <c r="F1491" s="6"/>
      <c r="G1491" s="7"/>
    </row>
    <row r="1492" spans="5:7">
      <c r="E1492" s="6"/>
      <c r="F1492" s="6"/>
      <c r="G1492" s="7"/>
    </row>
    <row r="1493" spans="5:7">
      <c r="E1493" s="6"/>
      <c r="F1493" s="6"/>
      <c r="G1493" s="7"/>
    </row>
    <row r="1494" spans="5:7">
      <c r="E1494" s="6"/>
      <c r="F1494" s="6"/>
      <c r="G1494" s="7"/>
    </row>
    <row r="1495" spans="5:7">
      <c r="E1495" s="6"/>
      <c r="F1495" s="6"/>
      <c r="G1495" s="7"/>
    </row>
    <row r="1496" spans="5:7">
      <c r="E1496" s="6"/>
      <c r="F1496" s="6"/>
      <c r="G1496" s="7"/>
    </row>
    <row r="1497" spans="5:7">
      <c r="E1497" s="6"/>
      <c r="F1497" s="6"/>
      <c r="G1497" s="7"/>
    </row>
    <row r="1498" spans="5:7">
      <c r="E1498" s="6"/>
      <c r="F1498" s="6"/>
      <c r="G1498" s="7"/>
    </row>
    <row r="1499" spans="5:7">
      <c r="E1499" s="6"/>
      <c r="F1499" s="6"/>
      <c r="G1499" s="7"/>
    </row>
    <row r="1500" spans="5:7">
      <c r="E1500" s="6"/>
      <c r="F1500" s="6"/>
      <c r="G1500" s="7"/>
    </row>
    <row r="1501" spans="5:7">
      <c r="E1501" s="6"/>
      <c r="F1501" s="6"/>
      <c r="G1501" s="7"/>
    </row>
    <row r="1502" spans="5:7">
      <c r="E1502" s="6"/>
      <c r="F1502" s="6"/>
      <c r="G1502" s="7"/>
    </row>
    <row r="1503" spans="5:7">
      <c r="E1503" s="6"/>
      <c r="F1503" s="6"/>
      <c r="G1503" s="7"/>
    </row>
    <row r="1504" spans="5:7">
      <c r="E1504" s="6"/>
      <c r="F1504" s="6"/>
      <c r="G1504" s="7"/>
    </row>
    <row r="1505" spans="5:7">
      <c r="E1505" s="6"/>
      <c r="F1505" s="6"/>
      <c r="G1505" s="7"/>
    </row>
    <row r="1506" spans="5:7">
      <c r="E1506" s="6"/>
      <c r="F1506" s="6"/>
      <c r="G1506" s="7"/>
    </row>
    <row r="1507" spans="5:7">
      <c r="E1507" s="6"/>
      <c r="F1507" s="6"/>
      <c r="G1507" s="7"/>
    </row>
    <row r="1508" spans="5:7">
      <c r="E1508" s="6"/>
      <c r="F1508" s="6"/>
      <c r="G1508" s="7"/>
    </row>
    <row r="1509" spans="5:7">
      <c r="E1509" s="6"/>
      <c r="F1509" s="6"/>
      <c r="G1509" s="7"/>
    </row>
    <row r="1510" spans="5:7">
      <c r="E1510" s="6"/>
      <c r="F1510" s="6"/>
      <c r="G1510" s="7"/>
    </row>
    <row r="1511" spans="5:7">
      <c r="E1511" s="6"/>
      <c r="F1511" s="6"/>
      <c r="G1511" s="7"/>
    </row>
    <row r="1512" spans="5:7">
      <c r="E1512" s="6"/>
      <c r="F1512" s="6"/>
      <c r="G1512" s="7"/>
    </row>
    <row r="1513" spans="5:7">
      <c r="E1513" s="6"/>
      <c r="F1513" s="6"/>
      <c r="G1513" s="7"/>
    </row>
    <row r="1514" spans="5:7">
      <c r="E1514" s="6"/>
      <c r="F1514" s="6"/>
      <c r="G1514" s="7"/>
    </row>
    <row r="1515" spans="5:7">
      <c r="E1515" s="6"/>
      <c r="F1515" s="6"/>
      <c r="G1515" s="7"/>
    </row>
    <row r="1516" spans="5:7">
      <c r="E1516" s="6"/>
      <c r="F1516" s="6"/>
      <c r="G1516" s="7"/>
    </row>
    <row r="1517" spans="5:7">
      <c r="E1517" s="6"/>
      <c r="F1517" s="6"/>
      <c r="G1517" s="7"/>
    </row>
    <row r="1518" spans="5:7">
      <c r="E1518" s="6"/>
      <c r="F1518" s="6"/>
      <c r="G1518" s="7"/>
    </row>
    <row r="1519" spans="5:7">
      <c r="E1519" s="6"/>
      <c r="F1519" s="6"/>
      <c r="G1519" s="7"/>
    </row>
    <row r="1520" spans="5:7">
      <c r="E1520" s="6"/>
      <c r="F1520" s="6"/>
      <c r="G1520" s="7"/>
    </row>
    <row r="1521" spans="5:7">
      <c r="E1521" s="6"/>
      <c r="F1521" s="6"/>
      <c r="G1521" s="7"/>
    </row>
    <row r="1522" spans="5:7">
      <c r="E1522" s="6"/>
      <c r="F1522" s="6"/>
      <c r="G1522" s="7"/>
    </row>
    <row r="1523" spans="5:7">
      <c r="E1523" s="6"/>
      <c r="F1523" s="6"/>
      <c r="G1523" s="7"/>
    </row>
    <row r="1524" spans="5:7">
      <c r="E1524" s="6"/>
      <c r="F1524" s="6"/>
      <c r="G1524" s="7"/>
    </row>
    <row r="1525" spans="5:7">
      <c r="E1525" s="6"/>
      <c r="F1525" s="6"/>
      <c r="G1525" s="7"/>
    </row>
    <row r="1526" spans="5:7">
      <c r="E1526" s="6"/>
      <c r="F1526" s="6"/>
      <c r="G1526" s="7"/>
    </row>
    <row r="1527" spans="5:7">
      <c r="E1527" s="6"/>
      <c r="F1527" s="6"/>
      <c r="G1527" s="7"/>
    </row>
    <row r="1528" spans="5:7">
      <c r="E1528" s="6"/>
      <c r="F1528" s="6"/>
      <c r="G1528" s="7"/>
    </row>
    <row r="1529" spans="5:7">
      <c r="E1529" s="6"/>
      <c r="F1529" s="6"/>
      <c r="G1529" s="7"/>
    </row>
    <row r="1530" spans="5:7">
      <c r="E1530" s="6"/>
      <c r="F1530" s="6"/>
      <c r="G1530" s="7"/>
    </row>
    <row r="1531" spans="5:7">
      <c r="E1531" s="6"/>
      <c r="F1531" s="6"/>
      <c r="G1531" s="7"/>
    </row>
    <row r="1532" spans="5:7">
      <c r="E1532" s="6"/>
      <c r="F1532" s="6"/>
      <c r="G1532" s="7"/>
    </row>
    <row r="1533" spans="5:7">
      <c r="E1533" s="6"/>
      <c r="F1533" s="6"/>
      <c r="G1533" s="7"/>
    </row>
    <row r="1534" spans="5:7">
      <c r="E1534" s="6"/>
      <c r="F1534" s="6"/>
      <c r="G1534" s="7"/>
    </row>
    <row r="1535" spans="5:7">
      <c r="E1535" s="6"/>
      <c r="F1535" s="6"/>
      <c r="G1535" s="7"/>
    </row>
    <row r="1536" spans="5:7">
      <c r="E1536" s="6"/>
      <c r="F1536" s="6"/>
      <c r="G1536" s="7"/>
    </row>
    <row r="1537" spans="5:7">
      <c r="E1537" s="6"/>
      <c r="F1537" s="6"/>
      <c r="G1537" s="7"/>
    </row>
    <row r="1538" spans="5:7">
      <c r="E1538" s="6"/>
      <c r="F1538" s="6"/>
      <c r="G1538" s="7"/>
    </row>
    <row r="1539" spans="5:7">
      <c r="E1539" s="6"/>
      <c r="F1539" s="6"/>
      <c r="G1539" s="7"/>
    </row>
    <row r="1540" spans="5:7">
      <c r="E1540" s="6"/>
      <c r="F1540" s="6"/>
      <c r="G1540" s="7"/>
    </row>
    <row r="1541" spans="5:7">
      <c r="E1541" s="6"/>
      <c r="F1541" s="6"/>
      <c r="G1541" s="7"/>
    </row>
    <row r="1542" spans="5:7">
      <c r="E1542" s="6"/>
      <c r="F1542" s="6"/>
      <c r="G1542" s="7"/>
    </row>
    <row r="1543" spans="5:7">
      <c r="E1543" s="6"/>
      <c r="F1543" s="6"/>
      <c r="G1543" s="7"/>
    </row>
    <row r="1544" spans="5:7">
      <c r="E1544" s="6"/>
      <c r="F1544" s="6"/>
      <c r="G1544" s="7"/>
    </row>
    <row r="1545" spans="5:7">
      <c r="E1545" s="6"/>
      <c r="F1545" s="6"/>
      <c r="G1545" s="7"/>
    </row>
    <row r="1546" spans="5:7">
      <c r="E1546" s="6"/>
      <c r="F1546" s="6"/>
      <c r="G1546" s="7"/>
    </row>
    <row r="1547" spans="5:7">
      <c r="E1547" s="6"/>
      <c r="F1547" s="6"/>
      <c r="G1547" s="7"/>
    </row>
    <row r="1548" spans="5:7">
      <c r="E1548" s="6"/>
      <c r="F1548" s="6"/>
      <c r="G1548" s="7"/>
    </row>
    <row r="1549" spans="5:7">
      <c r="E1549" s="6"/>
      <c r="F1549" s="6"/>
      <c r="G1549" s="7"/>
    </row>
    <row r="1550" spans="5:7">
      <c r="E1550" s="6"/>
      <c r="F1550" s="6"/>
      <c r="G1550" s="7"/>
    </row>
    <row r="1551" spans="5:7">
      <c r="E1551" s="6"/>
      <c r="F1551" s="6"/>
      <c r="G1551" s="7"/>
    </row>
    <row r="1552" spans="5:7">
      <c r="E1552" s="6"/>
      <c r="F1552" s="6"/>
      <c r="G1552" s="7"/>
    </row>
    <row r="1553" spans="5:7">
      <c r="E1553" s="6"/>
      <c r="F1553" s="6"/>
      <c r="G1553" s="7"/>
    </row>
    <row r="1554" spans="5:7">
      <c r="E1554" s="6"/>
      <c r="F1554" s="6"/>
      <c r="G1554" s="7"/>
    </row>
    <row r="1555" spans="5:7">
      <c r="E1555" s="6"/>
      <c r="F1555" s="6"/>
      <c r="G1555" s="7"/>
    </row>
    <row r="1556" spans="5:7">
      <c r="E1556" s="6"/>
      <c r="F1556" s="6"/>
      <c r="G1556" s="7"/>
    </row>
    <row r="1557" spans="5:7">
      <c r="E1557" s="6"/>
      <c r="F1557" s="6"/>
      <c r="G1557" s="7"/>
    </row>
    <row r="1558" spans="5:7">
      <c r="E1558" s="6"/>
      <c r="F1558" s="6"/>
      <c r="G1558" s="7"/>
    </row>
    <row r="1559" spans="5:7">
      <c r="E1559" s="6"/>
      <c r="F1559" s="6"/>
      <c r="G1559" s="7"/>
    </row>
    <row r="1560" spans="5:7">
      <c r="E1560" s="6"/>
      <c r="F1560" s="6"/>
      <c r="G1560" s="7"/>
    </row>
    <row r="1561" spans="5:7">
      <c r="E1561" s="6"/>
      <c r="F1561" s="6"/>
      <c r="G1561" s="7"/>
    </row>
    <row r="1562" spans="5:7">
      <c r="E1562" s="6"/>
      <c r="F1562" s="6"/>
      <c r="G1562" s="7"/>
    </row>
    <row r="1563" spans="5:7">
      <c r="E1563" s="6"/>
      <c r="F1563" s="6"/>
      <c r="G1563" s="7"/>
    </row>
    <row r="1564" spans="5:7">
      <c r="E1564" s="6"/>
      <c r="F1564" s="6"/>
      <c r="G1564" s="7"/>
    </row>
    <row r="1565" spans="5:7">
      <c r="E1565" s="6"/>
      <c r="F1565" s="6"/>
      <c r="G1565" s="7"/>
    </row>
    <row r="1566" spans="5:7">
      <c r="E1566" s="6"/>
      <c r="F1566" s="6"/>
      <c r="G1566" s="7"/>
    </row>
    <row r="1567" spans="5:7">
      <c r="E1567" s="6"/>
      <c r="F1567" s="6"/>
      <c r="G1567" s="7"/>
    </row>
    <row r="1568" spans="5:7">
      <c r="E1568" s="6"/>
      <c r="F1568" s="6"/>
      <c r="G1568" s="7"/>
    </row>
    <row r="1569" spans="5:7">
      <c r="E1569" s="6"/>
      <c r="F1569" s="6"/>
      <c r="G1569" s="7"/>
    </row>
    <row r="1570" spans="5:7">
      <c r="E1570" s="6"/>
      <c r="F1570" s="6"/>
      <c r="G1570" s="7"/>
    </row>
    <row r="1571" spans="5:7">
      <c r="E1571" s="6"/>
      <c r="F1571" s="6"/>
      <c r="G1571" s="7"/>
    </row>
    <row r="1572" spans="5:7">
      <c r="E1572" s="6"/>
      <c r="F1572" s="6"/>
      <c r="G1572" s="7"/>
    </row>
    <row r="1573" spans="5:7">
      <c r="E1573" s="6"/>
      <c r="F1573" s="6"/>
      <c r="G1573" s="7"/>
    </row>
    <row r="1574" spans="5:7">
      <c r="E1574" s="6"/>
      <c r="F1574" s="6"/>
      <c r="G1574" s="7"/>
    </row>
    <row r="1575" spans="5:7">
      <c r="E1575" s="6"/>
      <c r="F1575" s="6"/>
      <c r="G1575" s="7"/>
    </row>
    <row r="1576" spans="5:7">
      <c r="E1576" s="6"/>
      <c r="F1576" s="6"/>
      <c r="G1576" s="7"/>
    </row>
    <row r="1577" spans="5:7">
      <c r="E1577" s="6"/>
      <c r="F1577" s="6"/>
      <c r="G1577" s="7"/>
    </row>
    <row r="1578" spans="5:7">
      <c r="E1578" s="6"/>
      <c r="F1578" s="6"/>
      <c r="G1578" s="7"/>
    </row>
    <row r="1579" spans="5:7">
      <c r="E1579" s="6"/>
      <c r="F1579" s="6"/>
      <c r="G1579" s="7"/>
    </row>
    <row r="1580" spans="5:7">
      <c r="E1580" s="6"/>
      <c r="F1580" s="6"/>
      <c r="G1580" s="7"/>
    </row>
    <row r="1581" spans="5:7">
      <c r="E1581" s="6"/>
      <c r="F1581" s="6"/>
      <c r="G1581" s="7"/>
    </row>
    <row r="1582" spans="5:7">
      <c r="E1582" s="6"/>
      <c r="F1582" s="6"/>
      <c r="G1582" s="7"/>
    </row>
    <row r="1583" spans="5:7">
      <c r="E1583" s="6"/>
      <c r="F1583" s="6"/>
      <c r="G1583" s="7"/>
    </row>
    <row r="1584" spans="5:7">
      <c r="E1584" s="6"/>
      <c r="F1584" s="6"/>
      <c r="G1584" s="7"/>
    </row>
    <row r="1585" spans="5:7">
      <c r="E1585" s="6"/>
      <c r="F1585" s="6"/>
      <c r="G1585" s="7"/>
    </row>
    <row r="1586" spans="5:7">
      <c r="E1586" s="6"/>
      <c r="F1586" s="6"/>
      <c r="G1586" s="7"/>
    </row>
    <row r="1587" spans="5:7">
      <c r="E1587" s="6"/>
      <c r="F1587" s="6"/>
      <c r="G1587" s="7"/>
    </row>
    <row r="1588" spans="5:7">
      <c r="E1588" s="6"/>
      <c r="F1588" s="6"/>
      <c r="G1588" s="7"/>
    </row>
    <row r="1589" spans="5:7">
      <c r="E1589" s="6"/>
      <c r="F1589" s="6"/>
      <c r="G1589" s="7"/>
    </row>
    <row r="1590" spans="5:7">
      <c r="E1590" s="6"/>
      <c r="F1590" s="6"/>
      <c r="G1590" s="7"/>
    </row>
    <row r="1591" spans="5:7">
      <c r="E1591" s="6"/>
      <c r="F1591" s="6"/>
      <c r="G1591" s="7"/>
    </row>
    <row r="1592" spans="5:7">
      <c r="E1592" s="6"/>
      <c r="F1592" s="6"/>
      <c r="G1592" s="7"/>
    </row>
    <row r="1593" spans="5:7">
      <c r="E1593" s="6"/>
      <c r="F1593" s="6"/>
      <c r="G1593" s="7"/>
    </row>
    <row r="1594" spans="5:7">
      <c r="E1594" s="6"/>
      <c r="F1594" s="6"/>
      <c r="G1594" s="7"/>
    </row>
    <row r="1595" spans="5:7">
      <c r="E1595" s="6"/>
      <c r="F1595" s="6"/>
      <c r="G1595" s="7"/>
    </row>
    <row r="1596" spans="5:7">
      <c r="E1596" s="6"/>
      <c r="F1596" s="6"/>
      <c r="G1596" s="7"/>
    </row>
    <row r="1597" spans="5:7">
      <c r="E1597" s="6"/>
      <c r="F1597" s="6"/>
      <c r="G1597" s="7"/>
    </row>
    <row r="1598" spans="5:7">
      <c r="E1598" s="6"/>
      <c r="F1598" s="6"/>
      <c r="G1598" s="7"/>
    </row>
    <row r="1599" spans="5:7">
      <c r="E1599" s="6"/>
      <c r="F1599" s="6"/>
      <c r="G1599" s="7"/>
    </row>
    <row r="1600" spans="5:7">
      <c r="E1600" s="6"/>
      <c r="F1600" s="6"/>
      <c r="G1600" s="7"/>
    </row>
    <row r="1601" spans="5:7">
      <c r="E1601" s="6"/>
      <c r="F1601" s="6"/>
      <c r="G1601" s="7"/>
    </row>
    <row r="1602" spans="5:7">
      <c r="E1602" s="6"/>
      <c r="F1602" s="6"/>
      <c r="G1602" s="7"/>
    </row>
    <row r="1603" spans="5:7">
      <c r="E1603" s="6"/>
      <c r="F1603" s="6"/>
      <c r="G1603" s="7"/>
    </row>
    <row r="1604" spans="5:7">
      <c r="E1604" s="6"/>
      <c r="F1604" s="6"/>
      <c r="G1604" s="7"/>
    </row>
    <row r="1605" spans="5:7">
      <c r="E1605" s="6"/>
      <c r="F1605" s="6"/>
      <c r="G1605" s="7"/>
    </row>
    <row r="1606" spans="5:7">
      <c r="E1606" s="6"/>
      <c r="F1606" s="6"/>
      <c r="G1606" s="7"/>
    </row>
    <row r="1607" spans="5:7">
      <c r="E1607" s="6"/>
      <c r="F1607" s="6"/>
      <c r="G1607" s="7"/>
    </row>
    <row r="1608" spans="5:7">
      <c r="E1608" s="6"/>
      <c r="F1608" s="6"/>
      <c r="G1608" s="7"/>
    </row>
    <row r="1609" spans="5:7">
      <c r="E1609" s="6"/>
      <c r="F1609" s="6"/>
      <c r="G1609" s="7"/>
    </row>
    <row r="1610" spans="5:7">
      <c r="E1610" s="6"/>
      <c r="F1610" s="6"/>
      <c r="G1610" s="7"/>
    </row>
    <row r="1611" spans="5:7">
      <c r="E1611" s="6"/>
      <c r="F1611" s="6"/>
      <c r="G1611" s="7"/>
    </row>
    <row r="1612" spans="5:7">
      <c r="E1612" s="6"/>
      <c r="F1612" s="6"/>
      <c r="G1612" s="7"/>
    </row>
    <row r="1613" spans="5:7">
      <c r="E1613" s="6"/>
      <c r="F1613" s="6"/>
      <c r="G1613" s="7"/>
    </row>
    <row r="1614" spans="5:7">
      <c r="E1614" s="6"/>
      <c r="F1614" s="6"/>
      <c r="G1614" s="7"/>
    </row>
    <row r="1615" spans="5:7">
      <c r="E1615" s="6"/>
      <c r="F1615" s="6"/>
      <c r="G1615" s="7"/>
    </row>
    <row r="1616" spans="5:7">
      <c r="E1616" s="6"/>
      <c r="F1616" s="6"/>
      <c r="G1616" s="7"/>
    </row>
    <row r="1617" spans="5:7">
      <c r="E1617" s="6"/>
      <c r="F1617" s="6"/>
      <c r="G1617" s="7"/>
    </row>
    <row r="1618" spans="5:7">
      <c r="E1618" s="6"/>
      <c r="F1618" s="6"/>
      <c r="G1618" s="7"/>
    </row>
    <row r="1619" spans="5:7">
      <c r="E1619" s="6"/>
      <c r="F1619" s="6"/>
      <c r="G1619" s="7"/>
    </row>
    <row r="1620" spans="5:7">
      <c r="E1620" s="6"/>
      <c r="F1620" s="6"/>
      <c r="G1620" s="7"/>
    </row>
    <row r="1621" spans="5:7">
      <c r="E1621" s="6"/>
      <c r="F1621" s="6"/>
      <c r="G1621" s="7"/>
    </row>
    <row r="1622" spans="5:7">
      <c r="E1622" s="6"/>
      <c r="F1622" s="6"/>
      <c r="G1622" s="7"/>
    </row>
    <row r="1623" spans="5:7">
      <c r="E1623" s="6"/>
      <c r="F1623" s="6"/>
      <c r="G1623" s="7"/>
    </row>
    <row r="1624" spans="5:7">
      <c r="E1624" s="6"/>
      <c r="F1624" s="6"/>
      <c r="G1624" s="7"/>
    </row>
    <row r="1625" spans="5:7">
      <c r="E1625" s="6"/>
      <c r="F1625" s="6"/>
      <c r="G1625" s="7"/>
    </row>
    <row r="1626" spans="5:7">
      <c r="E1626" s="6"/>
      <c r="F1626" s="6"/>
      <c r="G1626" s="7"/>
    </row>
    <row r="1627" spans="5:7">
      <c r="E1627" s="6"/>
      <c r="F1627" s="6"/>
      <c r="G1627" s="7"/>
    </row>
    <row r="1628" spans="5:7">
      <c r="E1628" s="6"/>
      <c r="F1628" s="6"/>
      <c r="G1628" s="7"/>
    </row>
    <row r="1629" spans="5:7">
      <c r="E1629" s="6"/>
      <c r="F1629" s="6"/>
      <c r="G1629" s="7"/>
    </row>
    <row r="1630" spans="5:7">
      <c r="E1630" s="6"/>
      <c r="F1630" s="6"/>
      <c r="G1630" s="7"/>
    </row>
    <row r="1631" spans="5:7">
      <c r="E1631" s="6"/>
      <c r="F1631" s="6"/>
      <c r="G1631" s="7"/>
    </row>
    <row r="1632" spans="5:7">
      <c r="E1632" s="6"/>
      <c r="F1632" s="6"/>
      <c r="G1632" s="7"/>
    </row>
    <row r="1633" spans="5:7">
      <c r="E1633" s="6"/>
      <c r="F1633" s="6"/>
      <c r="G1633" s="7"/>
    </row>
    <row r="1634" spans="5:7">
      <c r="E1634" s="6"/>
      <c r="F1634" s="6"/>
      <c r="G1634" s="7"/>
    </row>
    <row r="1635" spans="5:7">
      <c r="E1635" s="6"/>
      <c r="F1635" s="6"/>
      <c r="G1635" s="7"/>
    </row>
    <row r="1636" spans="5:7">
      <c r="E1636" s="6"/>
      <c r="F1636" s="6"/>
      <c r="G1636" s="7"/>
    </row>
    <row r="1637" spans="5:7">
      <c r="E1637" s="6"/>
      <c r="F1637" s="6"/>
      <c r="G1637" s="7"/>
    </row>
    <row r="1638" spans="5:7">
      <c r="E1638" s="6"/>
      <c r="F1638" s="6"/>
      <c r="G1638" s="7"/>
    </row>
    <row r="1639" spans="5:7">
      <c r="E1639" s="6"/>
      <c r="F1639" s="6"/>
      <c r="G1639" s="7"/>
    </row>
    <row r="1640" spans="5:7">
      <c r="E1640" s="6"/>
      <c r="F1640" s="6"/>
      <c r="G1640" s="7"/>
    </row>
    <row r="1641" spans="5:7">
      <c r="E1641" s="6"/>
      <c r="F1641" s="6"/>
      <c r="G1641" s="7"/>
    </row>
    <row r="1642" spans="5:7">
      <c r="E1642" s="6"/>
      <c r="F1642" s="6"/>
      <c r="G1642" s="7"/>
    </row>
    <row r="1643" spans="5:7">
      <c r="E1643" s="6"/>
      <c r="F1643" s="6"/>
      <c r="G1643" s="7"/>
    </row>
    <row r="1644" spans="5:7">
      <c r="E1644" s="6"/>
      <c r="F1644" s="6"/>
      <c r="G1644" s="7"/>
    </row>
    <row r="1645" spans="5:7">
      <c r="E1645" s="6"/>
      <c r="F1645" s="6"/>
      <c r="G1645" s="7"/>
    </row>
    <row r="1646" spans="5:7">
      <c r="E1646" s="6"/>
      <c r="F1646" s="6"/>
      <c r="G1646" s="7"/>
    </row>
    <row r="1647" spans="5:7">
      <c r="E1647" s="6"/>
      <c r="F1647" s="6"/>
      <c r="G1647" s="7"/>
    </row>
    <row r="1648" spans="5:7">
      <c r="E1648" s="6"/>
      <c r="F1648" s="6"/>
      <c r="G1648" s="7"/>
    </row>
    <row r="1649" spans="5:7">
      <c r="E1649" s="6"/>
      <c r="F1649" s="6"/>
      <c r="G1649" s="7"/>
    </row>
    <row r="1650" spans="5:7">
      <c r="E1650" s="6"/>
      <c r="F1650" s="6"/>
      <c r="G1650" s="7"/>
    </row>
    <row r="1651" spans="5:7">
      <c r="E1651" s="6"/>
      <c r="F1651" s="6"/>
      <c r="G1651" s="7"/>
    </row>
    <row r="1652" spans="5:7">
      <c r="E1652" s="6"/>
      <c r="F1652" s="6"/>
      <c r="G1652" s="7"/>
    </row>
    <row r="1653" spans="5:7">
      <c r="E1653" s="6"/>
      <c r="F1653" s="6"/>
      <c r="G1653" s="7"/>
    </row>
    <row r="1654" spans="5:7">
      <c r="E1654" s="6"/>
      <c r="F1654" s="6"/>
      <c r="G1654" s="7"/>
    </row>
    <row r="1655" spans="5:7">
      <c r="E1655" s="6"/>
      <c r="F1655" s="6"/>
      <c r="G1655" s="7"/>
    </row>
    <row r="1656" spans="5:7">
      <c r="E1656" s="6"/>
      <c r="F1656" s="6"/>
      <c r="G1656" s="7"/>
    </row>
    <row r="1657" spans="5:7">
      <c r="E1657" s="6"/>
      <c r="F1657" s="6"/>
      <c r="G1657" s="7"/>
    </row>
    <row r="1658" spans="5:7">
      <c r="E1658" s="6"/>
      <c r="F1658" s="6"/>
      <c r="G1658" s="7"/>
    </row>
    <row r="1659" spans="5:7">
      <c r="E1659" s="6"/>
      <c r="F1659" s="6"/>
      <c r="G1659" s="7"/>
    </row>
    <row r="1660" spans="5:7">
      <c r="E1660" s="6"/>
      <c r="F1660" s="6"/>
      <c r="G1660" s="7"/>
    </row>
    <row r="1661" spans="5:7">
      <c r="E1661" s="6"/>
      <c r="F1661" s="6"/>
      <c r="G1661" s="7"/>
    </row>
    <row r="1662" spans="5:7">
      <c r="E1662" s="6"/>
      <c r="F1662" s="6"/>
      <c r="G1662" s="7"/>
    </row>
    <row r="1663" spans="5:7">
      <c r="E1663" s="6"/>
      <c r="F1663" s="6"/>
      <c r="G1663" s="7"/>
    </row>
    <row r="1664" spans="5:7">
      <c r="E1664" s="6"/>
      <c r="F1664" s="6"/>
      <c r="G1664" s="7"/>
    </row>
    <row r="1665" spans="5:7">
      <c r="E1665" s="6"/>
      <c r="F1665" s="6"/>
      <c r="G1665" s="7"/>
    </row>
    <row r="1666" spans="5:7">
      <c r="E1666" s="6"/>
      <c r="F1666" s="6"/>
      <c r="G1666" s="7"/>
    </row>
    <row r="1667" spans="5:7">
      <c r="E1667" s="6"/>
      <c r="F1667" s="6"/>
      <c r="G1667" s="7"/>
    </row>
    <row r="1668" spans="5:7">
      <c r="E1668" s="6"/>
      <c r="F1668" s="6"/>
      <c r="G1668" s="7"/>
    </row>
    <row r="1669" spans="5:7">
      <c r="E1669" s="6"/>
      <c r="F1669" s="6"/>
      <c r="G1669" s="7"/>
    </row>
    <row r="1670" spans="5:7">
      <c r="E1670" s="6"/>
      <c r="F1670" s="6"/>
      <c r="G1670" s="7"/>
    </row>
    <row r="1671" spans="5:7">
      <c r="E1671" s="6"/>
      <c r="F1671" s="6"/>
      <c r="G1671" s="7"/>
    </row>
    <row r="1672" spans="5:7">
      <c r="E1672" s="6"/>
      <c r="F1672" s="6"/>
      <c r="G1672" s="7"/>
    </row>
    <row r="1673" spans="5:7">
      <c r="E1673" s="6"/>
      <c r="F1673" s="6"/>
      <c r="G1673" s="7"/>
    </row>
    <row r="1674" spans="5:7">
      <c r="E1674" s="6"/>
      <c r="F1674" s="6"/>
      <c r="G1674" s="7"/>
    </row>
    <row r="1675" spans="5:7">
      <c r="E1675" s="6"/>
      <c r="F1675" s="6"/>
      <c r="G1675" s="7"/>
    </row>
    <row r="1676" spans="5:7">
      <c r="E1676" s="6"/>
      <c r="F1676" s="6"/>
      <c r="G1676" s="7"/>
    </row>
    <row r="1677" spans="5:7">
      <c r="E1677" s="6"/>
      <c r="F1677" s="6"/>
      <c r="G1677" s="7"/>
    </row>
    <row r="1678" spans="5:7">
      <c r="E1678" s="6"/>
      <c r="F1678" s="6"/>
      <c r="G1678" s="7"/>
    </row>
    <row r="1679" spans="5:7">
      <c r="E1679" s="6"/>
      <c r="F1679" s="6"/>
      <c r="G1679" s="7"/>
    </row>
    <row r="1680" spans="5:7">
      <c r="E1680" s="6"/>
      <c r="F1680" s="6"/>
      <c r="G1680" s="7"/>
    </row>
    <row r="1681" spans="5:7">
      <c r="E1681" s="6"/>
      <c r="F1681" s="6"/>
      <c r="G1681" s="7"/>
    </row>
    <row r="1682" spans="5:7">
      <c r="E1682" s="6"/>
      <c r="F1682" s="6"/>
      <c r="G1682" s="7"/>
    </row>
    <row r="1683" spans="5:7">
      <c r="E1683" s="6"/>
      <c r="F1683" s="6"/>
      <c r="G1683" s="7"/>
    </row>
    <row r="1684" spans="5:7">
      <c r="E1684" s="6"/>
      <c r="F1684" s="6"/>
      <c r="G1684" s="7"/>
    </row>
    <row r="1685" spans="5:7">
      <c r="E1685" s="6"/>
      <c r="F1685" s="6"/>
      <c r="G1685" s="7"/>
    </row>
    <row r="1686" spans="5:7">
      <c r="E1686" s="6"/>
      <c r="F1686" s="6"/>
      <c r="G1686" s="7"/>
    </row>
    <row r="1687" spans="5:7">
      <c r="E1687" s="6"/>
      <c r="F1687" s="6"/>
      <c r="G1687" s="7"/>
    </row>
    <row r="1688" spans="5:7">
      <c r="E1688" s="6"/>
      <c r="F1688" s="6"/>
      <c r="G1688" s="7"/>
    </row>
    <row r="1689" spans="5:7">
      <c r="E1689" s="6"/>
      <c r="F1689" s="6"/>
      <c r="G1689" s="7"/>
    </row>
    <row r="1690" spans="5:7">
      <c r="E1690" s="6"/>
      <c r="F1690" s="6"/>
      <c r="G1690" s="7"/>
    </row>
    <row r="1691" spans="5:7">
      <c r="E1691" s="6"/>
      <c r="F1691" s="6"/>
      <c r="G1691" s="7"/>
    </row>
    <row r="1692" spans="5:7">
      <c r="E1692" s="6"/>
      <c r="F1692" s="6"/>
      <c r="G1692" s="7"/>
    </row>
    <row r="1693" spans="5:7">
      <c r="E1693" s="6"/>
      <c r="F1693" s="6"/>
      <c r="G1693" s="7"/>
    </row>
    <row r="1694" spans="5:7">
      <c r="E1694" s="6"/>
      <c r="F1694" s="6"/>
      <c r="G1694" s="7"/>
    </row>
    <row r="1695" spans="5:7">
      <c r="E1695" s="6"/>
      <c r="F1695" s="6"/>
      <c r="G1695" s="7"/>
    </row>
    <row r="1696" spans="5:7">
      <c r="E1696" s="6"/>
      <c r="F1696" s="6"/>
      <c r="G1696" s="7"/>
    </row>
    <row r="1697" spans="5:7">
      <c r="E1697" s="6"/>
      <c r="F1697" s="6"/>
      <c r="G1697" s="7"/>
    </row>
    <row r="1698" spans="5:7">
      <c r="E1698" s="6"/>
      <c r="F1698" s="6"/>
      <c r="G1698" s="7"/>
    </row>
    <row r="1699" spans="5:7">
      <c r="E1699" s="6"/>
      <c r="F1699" s="6"/>
      <c r="G1699" s="7"/>
    </row>
    <row r="1700" spans="5:7">
      <c r="E1700" s="6"/>
      <c r="F1700" s="6"/>
      <c r="G1700" s="7"/>
    </row>
    <row r="1701" spans="5:7">
      <c r="E1701" s="6"/>
      <c r="F1701" s="6"/>
      <c r="G1701" s="7"/>
    </row>
    <row r="1702" spans="5:7">
      <c r="E1702" s="6"/>
      <c r="F1702" s="6"/>
      <c r="G1702" s="7"/>
    </row>
    <row r="1703" spans="5:7">
      <c r="E1703" s="6"/>
      <c r="F1703" s="6"/>
      <c r="G1703" s="7"/>
    </row>
    <row r="1704" spans="5:7">
      <c r="E1704" s="6"/>
      <c r="F1704" s="6"/>
      <c r="G1704" s="7"/>
    </row>
    <row r="1705" spans="5:7">
      <c r="E1705" s="6"/>
      <c r="F1705" s="6"/>
      <c r="G1705" s="7"/>
    </row>
    <row r="1706" spans="5:7">
      <c r="E1706" s="6"/>
      <c r="F1706" s="6"/>
      <c r="G1706" s="7"/>
    </row>
    <row r="1707" spans="5:7">
      <c r="E1707" s="6"/>
      <c r="F1707" s="6"/>
      <c r="G1707" s="7"/>
    </row>
    <row r="1708" spans="5:7">
      <c r="E1708" s="6"/>
      <c r="F1708" s="6"/>
      <c r="G1708" s="7"/>
    </row>
    <row r="1709" spans="5:7">
      <c r="E1709" s="6"/>
      <c r="F1709" s="6"/>
      <c r="G1709" s="7"/>
    </row>
    <row r="1710" spans="5:7">
      <c r="E1710" s="6"/>
      <c r="F1710" s="6"/>
      <c r="G1710" s="7"/>
    </row>
    <row r="1711" spans="5:7">
      <c r="E1711" s="6"/>
      <c r="F1711" s="6"/>
      <c r="G1711" s="7"/>
    </row>
    <row r="1712" spans="5:7">
      <c r="E1712" s="6"/>
      <c r="F1712" s="6"/>
      <c r="G1712" s="7"/>
    </row>
    <row r="1713" spans="5:7">
      <c r="E1713" s="6"/>
      <c r="F1713" s="6"/>
      <c r="G1713" s="7"/>
    </row>
    <row r="1714" spans="5:7">
      <c r="E1714" s="6"/>
      <c r="F1714" s="6"/>
      <c r="G1714" s="7"/>
    </row>
    <row r="1715" spans="5:7">
      <c r="E1715" s="6"/>
      <c r="F1715" s="6"/>
      <c r="G1715" s="7"/>
    </row>
    <row r="1716" spans="5:7">
      <c r="E1716" s="6"/>
      <c r="F1716" s="6"/>
      <c r="G1716" s="7"/>
    </row>
    <row r="1717" spans="5:7">
      <c r="E1717" s="6"/>
      <c r="F1717" s="6"/>
      <c r="G1717" s="7"/>
    </row>
    <row r="1718" spans="5:7">
      <c r="E1718" s="6"/>
      <c r="F1718" s="6"/>
      <c r="G1718" s="7"/>
    </row>
    <row r="1719" spans="5:7">
      <c r="E1719" s="6"/>
      <c r="F1719" s="6"/>
      <c r="G1719" s="7"/>
    </row>
    <row r="1720" spans="5:7">
      <c r="E1720" s="6"/>
      <c r="F1720" s="6"/>
      <c r="G1720" s="7"/>
    </row>
    <row r="1721" spans="5:7">
      <c r="E1721" s="6"/>
      <c r="F1721" s="6"/>
      <c r="G1721" s="7"/>
    </row>
    <row r="1722" spans="5:7">
      <c r="E1722" s="6"/>
      <c r="F1722" s="6"/>
      <c r="G1722" s="7"/>
    </row>
    <row r="1723" spans="5:7">
      <c r="E1723" s="6"/>
      <c r="F1723" s="6"/>
      <c r="G1723" s="7"/>
    </row>
    <row r="1724" spans="5:7">
      <c r="E1724" s="6"/>
      <c r="F1724" s="6"/>
      <c r="G1724" s="7"/>
    </row>
    <row r="1725" spans="5:7">
      <c r="E1725" s="6"/>
      <c r="F1725" s="6"/>
      <c r="G1725" s="7"/>
    </row>
    <row r="1726" spans="5:7">
      <c r="E1726" s="6"/>
      <c r="F1726" s="6"/>
      <c r="G1726" s="7"/>
    </row>
    <row r="1727" spans="5:7">
      <c r="E1727" s="6"/>
      <c r="F1727" s="6"/>
      <c r="G1727" s="7"/>
    </row>
    <row r="1728" spans="5:7">
      <c r="E1728" s="6"/>
      <c r="F1728" s="6"/>
      <c r="G1728" s="7"/>
    </row>
    <row r="1729" spans="5:7">
      <c r="E1729" s="6"/>
      <c r="F1729" s="6"/>
      <c r="G1729" s="7"/>
    </row>
    <row r="1730" spans="5:7">
      <c r="E1730" s="6"/>
      <c r="F1730" s="6"/>
      <c r="G1730" s="7"/>
    </row>
    <row r="1731" spans="5:7">
      <c r="E1731" s="6"/>
      <c r="F1731" s="6"/>
      <c r="G1731" s="7"/>
    </row>
    <row r="1732" spans="5:7">
      <c r="E1732" s="6"/>
      <c r="F1732" s="6"/>
      <c r="G1732" s="7"/>
    </row>
    <row r="1733" spans="5:7">
      <c r="E1733" s="6"/>
      <c r="F1733" s="6"/>
      <c r="G1733" s="7"/>
    </row>
    <row r="1734" spans="5:7">
      <c r="E1734" s="6"/>
      <c r="F1734" s="6"/>
      <c r="G1734" s="7"/>
    </row>
    <row r="1735" spans="5:7">
      <c r="E1735" s="6"/>
      <c r="F1735" s="6"/>
      <c r="G1735" s="7"/>
    </row>
    <row r="1736" spans="5:7">
      <c r="E1736" s="6"/>
      <c r="F1736" s="6"/>
      <c r="G1736" s="7"/>
    </row>
    <row r="1737" spans="5:7">
      <c r="E1737" s="6"/>
      <c r="F1737" s="6"/>
      <c r="G1737" s="7"/>
    </row>
    <row r="1738" spans="5:7">
      <c r="E1738" s="6"/>
      <c r="F1738" s="6"/>
      <c r="G1738" s="7"/>
    </row>
    <row r="1739" spans="5:7">
      <c r="E1739" s="6"/>
      <c r="F1739" s="6"/>
      <c r="G1739" s="7"/>
    </row>
    <row r="1740" spans="5:7">
      <c r="E1740" s="6"/>
      <c r="F1740" s="6"/>
      <c r="G1740" s="7"/>
    </row>
    <row r="1741" spans="5:7">
      <c r="E1741" s="6"/>
      <c r="F1741" s="6"/>
      <c r="G1741" s="7"/>
    </row>
    <row r="1742" spans="5:7">
      <c r="E1742" s="6"/>
      <c r="F1742" s="6"/>
      <c r="G1742" s="7"/>
    </row>
    <row r="1743" spans="5:7">
      <c r="E1743" s="6"/>
      <c r="F1743" s="6"/>
      <c r="G1743" s="7"/>
    </row>
    <row r="1744" spans="5:7">
      <c r="E1744" s="6"/>
      <c r="F1744" s="6"/>
      <c r="G1744" s="7"/>
    </row>
    <row r="1745" spans="5:7">
      <c r="E1745" s="6"/>
      <c r="F1745" s="6"/>
      <c r="G1745" s="7"/>
    </row>
    <row r="1746" spans="5:7">
      <c r="E1746" s="6"/>
      <c r="F1746" s="6"/>
      <c r="G1746" s="7"/>
    </row>
    <row r="1747" spans="5:7">
      <c r="E1747" s="6"/>
      <c r="F1747" s="6"/>
      <c r="G1747" s="7"/>
    </row>
    <row r="1748" spans="5:7">
      <c r="E1748" s="6"/>
      <c r="F1748" s="6"/>
      <c r="G1748" s="7"/>
    </row>
    <row r="1749" spans="5:7">
      <c r="E1749" s="6"/>
      <c r="F1749" s="6"/>
      <c r="G1749" s="7"/>
    </row>
    <row r="1750" spans="5:7">
      <c r="E1750" s="6"/>
      <c r="F1750" s="6"/>
      <c r="G1750" s="7"/>
    </row>
    <row r="1751" spans="5:7">
      <c r="E1751" s="6"/>
      <c r="F1751" s="6"/>
      <c r="G1751" s="7"/>
    </row>
    <row r="1752" spans="5:7">
      <c r="E1752" s="6"/>
      <c r="F1752" s="6"/>
      <c r="G1752" s="7"/>
    </row>
    <row r="1753" spans="5:7">
      <c r="E1753" s="6"/>
      <c r="F1753" s="6"/>
      <c r="G1753" s="7"/>
    </row>
    <row r="1754" spans="5:7">
      <c r="E1754" s="6"/>
      <c r="F1754" s="6"/>
      <c r="G1754" s="7"/>
    </row>
    <row r="1755" spans="5:7">
      <c r="E1755" s="6"/>
      <c r="F1755" s="6"/>
      <c r="G1755" s="7"/>
    </row>
    <row r="1756" spans="5:7">
      <c r="E1756" s="6"/>
      <c r="F1756" s="6"/>
      <c r="G1756" s="7"/>
    </row>
    <row r="1757" spans="5:7">
      <c r="E1757" s="6"/>
      <c r="F1757" s="6"/>
      <c r="G1757" s="7"/>
    </row>
    <row r="1758" spans="5:7">
      <c r="E1758" s="6"/>
      <c r="F1758" s="6"/>
      <c r="G1758" s="7"/>
    </row>
    <row r="1759" spans="5:7">
      <c r="E1759" s="6"/>
      <c r="F1759" s="6"/>
      <c r="G1759" s="7"/>
    </row>
    <row r="1760" spans="5:7">
      <c r="E1760" s="6"/>
      <c r="F1760" s="6"/>
      <c r="G1760" s="7"/>
    </row>
    <row r="1761" spans="5:7">
      <c r="E1761" s="6"/>
      <c r="F1761" s="6"/>
      <c r="G1761" s="7"/>
    </row>
    <row r="1762" spans="5:7">
      <c r="E1762" s="6"/>
      <c r="F1762" s="6"/>
      <c r="G1762" s="7"/>
    </row>
    <row r="1763" spans="5:7">
      <c r="E1763" s="6"/>
      <c r="F1763" s="6"/>
      <c r="G1763" s="7"/>
    </row>
    <row r="1764" spans="5:7">
      <c r="E1764" s="6"/>
      <c r="F1764" s="6"/>
      <c r="G1764" s="7"/>
    </row>
    <row r="1765" spans="5:7">
      <c r="E1765" s="6"/>
      <c r="F1765" s="6"/>
      <c r="G1765" s="7"/>
    </row>
    <row r="1766" spans="5:7">
      <c r="E1766" s="6"/>
      <c r="F1766" s="6"/>
      <c r="G1766" s="7"/>
    </row>
    <row r="1767" spans="5:7">
      <c r="E1767" s="6"/>
      <c r="F1767" s="6"/>
      <c r="G1767" s="7"/>
    </row>
    <row r="1768" spans="5:7">
      <c r="E1768" s="6"/>
      <c r="F1768" s="6"/>
      <c r="G1768" s="7"/>
    </row>
    <row r="1769" spans="5:7">
      <c r="E1769" s="6"/>
      <c r="F1769" s="6"/>
      <c r="G1769" s="7"/>
    </row>
    <row r="1770" spans="5:7">
      <c r="E1770" s="6"/>
      <c r="F1770" s="6"/>
      <c r="G1770" s="7"/>
    </row>
    <row r="1771" spans="5:7">
      <c r="E1771" s="6"/>
      <c r="F1771" s="6"/>
      <c r="G1771" s="7"/>
    </row>
    <row r="1772" spans="5:7">
      <c r="E1772" s="6"/>
      <c r="F1772" s="6"/>
      <c r="G1772" s="7"/>
    </row>
    <row r="1773" spans="5:7">
      <c r="E1773" s="6"/>
      <c r="F1773" s="6"/>
      <c r="G1773" s="7"/>
    </row>
    <row r="1774" spans="5:7">
      <c r="E1774" s="6"/>
      <c r="F1774" s="6"/>
      <c r="G1774" s="7"/>
    </row>
    <row r="1775" spans="5:7">
      <c r="E1775" s="6"/>
      <c r="F1775" s="6"/>
      <c r="G1775" s="7"/>
    </row>
    <row r="1776" spans="5:7">
      <c r="E1776" s="6"/>
      <c r="F1776" s="6"/>
      <c r="G1776" s="7"/>
    </row>
    <row r="1777" spans="5:7">
      <c r="E1777" s="6"/>
      <c r="F1777" s="6"/>
      <c r="G1777" s="7"/>
    </row>
    <row r="1778" spans="5:7">
      <c r="E1778" s="6"/>
      <c r="F1778" s="6"/>
      <c r="G1778" s="7"/>
    </row>
    <row r="1779" spans="5:7">
      <c r="E1779" s="6"/>
      <c r="F1779" s="6"/>
      <c r="G1779" s="7"/>
    </row>
    <row r="1780" spans="5:7">
      <c r="E1780" s="6"/>
      <c r="F1780" s="6"/>
      <c r="G1780" s="7"/>
    </row>
    <row r="1781" spans="5:7">
      <c r="E1781" s="6"/>
      <c r="F1781" s="6"/>
      <c r="G1781" s="7"/>
    </row>
    <row r="1782" spans="5:7">
      <c r="E1782" s="6"/>
      <c r="F1782" s="6"/>
      <c r="G1782" s="7"/>
    </row>
    <row r="1783" spans="5:7">
      <c r="E1783" s="6"/>
      <c r="F1783" s="6"/>
      <c r="G1783" s="7"/>
    </row>
    <row r="1784" spans="5:7">
      <c r="E1784" s="6"/>
      <c r="F1784" s="6"/>
      <c r="G1784" s="7"/>
    </row>
    <row r="1785" spans="5:7">
      <c r="E1785" s="6"/>
      <c r="F1785" s="6"/>
      <c r="G1785" s="7"/>
    </row>
    <row r="1786" spans="5:7">
      <c r="E1786" s="6"/>
      <c r="F1786" s="6"/>
      <c r="G1786" s="7"/>
    </row>
    <row r="1787" spans="5:7">
      <c r="E1787" s="6"/>
      <c r="F1787" s="6"/>
      <c r="G1787" s="7"/>
    </row>
    <row r="1788" spans="5:7">
      <c r="E1788" s="6"/>
      <c r="F1788" s="6"/>
      <c r="G1788" s="7"/>
    </row>
    <row r="1789" spans="5:7">
      <c r="E1789" s="6"/>
      <c r="F1789" s="6"/>
      <c r="G1789" s="7"/>
    </row>
    <row r="1790" spans="5:7">
      <c r="E1790" s="6"/>
      <c r="F1790" s="6"/>
      <c r="G1790" s="7"/>
    </row>
    <row r="1791" spans="5:7">
      <c r="E1791" s="6"/>
      <c r="F1791" s="6"/>
      <c r="G1791" s="7"/>
    </row>
    <row r="1792" spans="5:7">
      <c r="E1792" s="6"/>
      <c r="F1792" s="6"/>
      <c r="G1792" s="7"/>
    </row>
    <row r="1793" spans="5:7">
      <c r="E1793" s="6"/>
      <c r="F1793" s="6"/>
      <c r="G1793" s="7"/>
    </row>
    <row r="1794" spans="5:7">
      <c r="E1794" s="6"/>
      <c r="F1794" s="6"/>
      <c r="G1794" s="7"/>
    </row>
    <row r="1795" spans="5:7">
      <c r="E1795" s="6"/>
      <c r="F1795" s="6"/>
      <c r="G1795" s="7"/>
    </row>
    <row r="1796" spans="5:7">
      <c r="E1796" s="6"/>
      <c r="F1796" s="6"/>
      <c r="G1796" s="7"/>
    </row>
    <row r="1797" spans="5:7">
      <c r="E1797" s="6"/>
      <c r="F1797" s="6"/>
      <c r="G1797" s="7"/>
    </row>
    <row r="1798" spans="5:7">
      <c r="E1798" s="6"/>
      <c r="F1798" s="6"/>
      <c r="G1798" s="7"/>
    </row>
    <row r="1799" spans="5:7">
      <c r="E1799" s="6"/>
      <c r="F1799" s="6"/>
      <c r="G1799" s="7"/>
    </row>
    <row r="1800" spans="5:7">
      <c r="E1800" s="6"/>
      <c r="F1800" s="6"/>
      <c r="G1800" s="7"/>
    </row>
    <row r="1801" spans="5:7">
      <c r="E1801" s="6"/>
      <c r="F1801" s="6"/>
      <c r="G1801" s="7"/>
    </row>
    <row r="1802" spans="5:7">
      <c r="E1802" s="6"/>
      <c r="F1802" s="6"/>
      <c r="G1802" s="7"/>
    </row>
    <row r="1803" spans="5:7">
      <c r="E1803" s="6"/>
      <c r="F1803" s="6"/>
      <c r="G1803" s="7"/>
    </row>
    <row r="1804" spans="5:7">
      <c r="E1804" s="6"/>
      <c r="F1804" s="6"/>
      <c r="G1804" s="7"/>
    </row>
    <row r="1805" spans="5:7">
      <c r="E1805" s="6"/>
      <c r="F1805" s="6"/>
      <c r="G1805" s="7"/>
    </row>
    <row r="1806" spans="5:7">
      <c r="E1806" s="6"/>
      <c r="F1806" s="6"/>
      <c r="G1806" s="7"/>
    </row>
    <row r="1807" spans="5:7">
      <c r="E1807" s="6"/>
      <c r="F1807" s="6"/>
      <c r="G1807" s="7"/>
    </row>
    <row r="1808" spans="5:7">
      <c r="E1808" s="6"/>
      <c r="F1808" s="6"/>
      <c r="G1808" s="7"/>
    </row>
    <row r="1809" spans="5:7">
      <c r="E1809" s="6"/>
      <c r="F1809" s="6"/>
      <c r="G1809" s="7"/>
    </row>
    <row r="1810" spans="5:7">
      <c r="E1810" s="6"/>
      <c r="F1810" s="6"/>
      <c r="G1810" s="7"/>
    </row>
    <row r="1811" spans="5:7">
      <c r="E1811" s="6"/>
      <c r="F1811" s="6"/>
      <c r="G1811" s="7"/>
    </row>
    <row r="1812" spans="5:7">
      <c r="E1812" s="6"/>
      <c r="F1812" s="6"/>
      <c r="G1812" s="7"/>
    </row>
    <row r="1813" spans="5:7">
      <c r="E1813" s="6"/>
      <c r="F1813" s="6"/>
      <c r="G1813" s="7"/>
    </row>
    <row r="1814" spans="5:7">
      <c r="E1814" s="6"/>
      <c r="F1814" s="6"/>
      <c r="G1814" s="7"/>
    </row>
    <row r="1815" spans="5:7">
      <c r="E1815" s="6"/>
      <c r="F1815" s="6"/>
      <c r="G1815" s="7"/>
    </row>
    <row r="1816" spans="5:7">
      <c r="E1816" s="6"/>
      <c r="F1816" s="6"/>
      <c r="G1816" s="7"/>
    </row>
    <row r="1817" spans="5:7">
      <c r="E1817" s="6"/>
      <c r="F1817" s="6"/>
      <c r="G1817" s="7"/>
    </row>
    <row r="1818" spans="5:7">
      <c r="E1818" s="6"/>
      <c r="F1818" s="6"/>
      <c r="G1818" s="7"/>
    </row>
    <row r="1819" spans="5:7">
      <c r="E1819" s="6"/>
      <c r="F1819" s="6"/>
      <c r="G1819" s="7"/>
    </row>
    <row r="1820" spans="5:7">
      <c r="E1820" s="6"/>
      <c r="F1820" s="6"/>
      <c r="G1820" s="7"/>
    </row>
    <row r="1821" spans="5:7">
      <c r="E1821" s="6"/>
      <c r="F1821" s="6"/>
      <c r="G1821" s="7"/>
    </row>
    <row r="1822" spans="5:7">
      <c r="E1822" s="6"/>
      <c r="F1822" s="6"/>
      <c r="G1822" s="7"/>
    </row>
    <row r="1823" spans="5:7">
      <c r="E1823" s="6"/>
      <c r="F1823" s="6"/>
      <c r="G1823" s="7"/>
    </row>
    <row r="1824" spans="5:7">
      <c r="E1824" s="6"/>
      <c r="F1824" s="6"/>
      <c r="G1824" s="7"/>
    </row>
    <row r="1825" spans="5:7">
      <c r="E1825" s="6"/>
      <c r="F1825" s="6"/>
      <c r="G1825" s="7"/>
    </row>
    <row r="1826" spans="5:7">
      <c r="E1826" s="6"/>
      <c r="F1826" s="6"/>
      <c r="G1826" s="7"/>
    </row>
    <row r="1827" spans="5:7">
      <c r="E1827" s="6"/>
      <c r="F1827" s="6"/>
      <c r="G1827" s="7"/>
    </row>
    <row r="1828" spans="5:7">
      <c r="E1828" s="6"/>
      <c r="F1828" s="6"/>
      <c r="G1828" s="7"/>
    </row>
    <row r="1829" spans="5:7">
      <c r="E1829" s="6"/>
      <c r="F1829" s="6"/>
      <c r="G1829" s="7"/>
    </row>
    <row r="1830" spans="5:7">
      <c r="E1830" s="6"/>
      <c r="F1830" s="6"/>
      <c r="G1830" s="7"/>
    </row>
    <row r="1831" spans="5:7">
      <c r="E1831" s="6"/>
      <c r="F1831" s="6"/>
      <c r="G1831" s="7"/>
    </row>
    <row r="1832" spans="5:7">
      <c r="E1832" s="6"/>
      <c r="F1832" s="6"/>
      <c r="G1832" s="7"/>
    </row>
    <row r="1833" spans="5:7">
      <c r="E1833" s="6"/>
      <c r="F1833" s="6"/>
      <c r="G1833" s="7"/>
    </row>
    <row r="1834" spans="5:7">
      <c r="E1834" s="6"/>
      <c r="F1834" s="6"/>
      <c r="G1834" s="7"/>
    </row>
    <row r="1835" spans="5:7">
      <c r="E1835" s="6"/>
      <c r="F1835" s="6"/>
      <c r="G1835" s="7"/>
    </row>
    <row r="1836" spans="5:7">
      <c r="E1836" s="6"/>
      <c r="F1836" s="6"/>
      <c r="G1836" s="7"/>
    </row>
    <row r="1837" spans="5:7">
      <c r="E1837" s="6"/>
      <c r="F1837" s="6"/>
      <c r="G1837" s="7"/>
    </row>
    <row r="1838" spans="5:7">
      <c r="E1838" s="6"/>
      <c r="F1838" s="6"/>
      <c r="G1838" s="7"/>
    </row>
    <row r="1839" spans="5:7">
      <c r="E1839" s="6"/>
      <c r="F1839" s="6"/>
      <c r="G1839" s="7"/>
    </row>
    <row r="1840" spans="5:7">
      <c r="E1840" s="6"/>
      <c r="F1840" s="6"/>
      <c r="G1840" s="7"/>
    </row>
    <row r="1841" spans="5:7">
      <c r="E1841" s="6"/>
      <c r="F1841" s="6"/>
      <c r="G1841" s="7"/>
    </row>
    <row r="1842" spans="5:7">
      <c r="E1842" s="6"/>
      <c r="F1842" s="6"/>
      <c r="G1842" s="7"/>
    </row>
    <row r="1843" spans="5:7">
      <c r="E1843" s="6"/>
      <c r="F1843" s="6"/>
      <c r="G1843" s="7"/>
    </row>
    <row r="1844" spans="5:7">
      <c r="E1844" s="6"/>
      <c r="F1844" s="6"/>
      <c r="G1844" s="7"/>
    </row>
    <row r="1845" spans="5:7">
      <c r="E1845" s="6"/>
      <c r="F1845" s="6"/>
      <c r="G1845" s="7"/>
    </row>
    <row r="1846" spans="5:7">
      <c r="E1846" s="6"/>
      <c r="F1846" s="6"/>
      <c r="G1846" s="7"/>
    </row>
    <row r="1847" spans="5:7">
      <c r="E1847" s="6"/>
      <c r="F1847" s="6"/>
      <c r="G1847" s="7"/>
    </row>
    <row r="1848" spans="5:7">
      <c r="E1848" s="6"/>
      <c r="F1848" s="6"/>
      <c r="G1848" s="7"/>
    </row>
    <row r="1849" spans="5:7">
      <c r="E1849" s="6"/>
      <c r="F1849" s="6"/>
      <c r="G1849" s="7"/>
    </row>
    <row r="1850" spans="5:7">
      <c r="E1850" s="6"/>
      <c r="F1850" s="6"/>
      <c r="G1850" s="7"/>
    </row>
    <row r="1851" spans="5:7">
      <c r="E1851" s="6"/>
      <c r="F1851" s="6"/>
      <c r="G1851" s="7"/>
    </row>
    <row r="1852" spans="5:7">
      <c r="E1852" s="6"/>
      <c r="F1852" s="6"/>
      <c r="G1852" s="7"/>
    </row>
    <row r="1853" spans="5:7">
      <c r="E1853" s="6"/>
      <c r="F1853" s="6"/>
      <c r="G1853" s="7"/>
    </row>
    <row r="1854" spans="5:7">
      <c r="E1854" s="6"/>
      <c r="F1854" s="6"/>
      <c r="G1854" s="7"/>
    </row>
    <row r="1855" spans="5:7">
      <c r="E1855" s="6"/>
      <c r="F1855" s="6"/>
      <c r="G1855" s="7"/>
    </row>
    <row r="1856" spans="5:7">
      <c r="E1856" s="6"/>
      <c r="F1856" s="6"/>
      <c r="G1856" s="7"/>
    </row>
    <row r="1857" spans="5:7">
      <c r="E1857" s="6"/>
      <c r="F1857" s="6"/>
      <c r="G1857" s="7"/>
    </row>
    <row r="1858" spans="5:7">
      <c r="E1858" s="6"/>
      <c r="F1858" s="6"/>
      <c r="G1858" s="7"/>
    </row>
    <row r="1859" spans="5:7">
      <c r="E1859" s="6"/>
      <c r="F1859" s="6"/>
      <c r="G1859" s="7"/>
    </row>
    <row r="1860" spans="5:7">
      <c r="E1860" s="6"/>
      <c r="F1860" s="6"/>
      <c r="G1860" s="7"/>
    </row>
    <row r="1861" spans="5:7">
      <c r="E1861" s="6"/>
      <c r="F1861" s="6"/>
      <c r="G1861" s="7"/>
    </row>
    <row r="1862" spans="5:7">
      <c r="E1862" s="6"/>
      <c r="F1862" s="6"/>
      <c r="G1862" s="7"/>
    </row>
    <row r="1863" spans="5:7">
      <c r="E1863" s="6"/>
      <c r="F1863" s="6"/>
      <c r="G1863" s="7"/>
    </row>
    <row r="1864" spans="5:7">
      <c r="E1864" s="6"/>
      <c r="F1864" s="6"/>
      <c r="G1864" s="7"/>
    </row>
    <row r="1865" spans="5:7">
      <c r="E1865" s="6"/>
      <c r="F1865" s="6"/>
      <c r="G1865" s="7"/>
    </row>
    <row r="1866" spans="5:7">
      <c r="E1866" s="6"/>
      <c r="F1866" s="6"/>
      <c r="G1866" s="7"/>
    </row>
    <row r="1867" spans="5:7">
      <c r="E1867" s="6"/>
      <c r="F1867" s="6"/>
      <c r="G1867" s="7"/>
    </row>
    <row r="1868" spans="5:7">
      <c r="E1868" s="6"/>
      <c r="F1868" s="6"/>
      <c r="G1868" s="7"/>
    </row>
    <row r="1869" spans="5:7">
      <c r="E1869" s="6"/>
      <c r="F1869" s="6"/>
      <c r="G1869" s="7"/>
    </row>
    <row r="1870" spans="5:7">
      <c r="E1870" s="6"/>
      <c r="F1870" s="6"/>
      <c r="G1870" s="7"/>
    </row>
    <row r="1871" spans="5:7">
      <c r="E1871" s="6"/>
      <c r="F1871" s="6"/>
      <c r="G1871" s="7"/>
    </row>
    <row r="1872" spans="5:7">
      <c r="E1872" s="6"/>
      <c r="F1872" s="6"/>
      <c r="G1872" s="7"/>
    </row>
    <row r="1873" spans="5:7">
      <c r="E1873" s="6"/>
      <c r="F1873" s="6"/>
      <c r="G1873" s="7"/>
    </row>
    <row r="1874" spans="5:7">
      <c r="E1874" s="6"/>
      <c r="F1874" s="6"/>
      <c r="G1874" s="7"/>
    </row>
    <row r="1875" spans="5:7">
      <c r="E1875" s="6"/>
      <c r="F1875" s="6"/>
      <c r="G1875" s="7"/>
    </row>
    <row r="1876" spans="5:7">
      <c r="E1876" s="6"/>
      <c r="F1876" s="6"/>
      <c r="G1876" s="7"/>
    </row>
    <row r="1877" spans="5:7">
      <c r="E1877" s="6"/>
      <c r="F1877" s="6"/>
      <c r="G1877" s="7"/>
    </row>
    <row r="1878" spans="5:7">
      <c r="E1878" s="6"/>
      <c r="F1878" s="6"/>
      <c r="G1878" s="7"/>
    </row>
    <row r="1879" spans="5:7">
      <c r="E1879" s="6"/>
      <c r="F1879" s="6"/>
      <c r="G1879" s="7"/>
    </row>
    <row r="1880" spans="5:7">
      <c r="E1880" s="6"/>
      <c r="F1880" s="6"/>
      <c r="G1880" s="7"/>
    </row>
    <row r="1881" spans="5:7">
      <c r="E1881" s="6"/>
      <c r="F1881" s="6"/>
      <c r="G1881" s="7"/>
    </row>
    <row r="1882" spans="5:7">
      <c r="E1882" s="6"/>
      <c r="F1882" s="6"/>
      <c r="G1882" s="7"/>
    </row>
    <row r="1883" spans="5:7">
      <c r="E1883" s="6"/>
      <c r="F1883" s="6"/>
      <c r="G1883" s="7"/>
    </row>
    <row r="1884" spans="5:7">
      <c r="E1884" s="6"/>
      <c r="F1884" s="6"/>
      <c r="G1884" s="7"/>
    </row>
    <row r="1885" spans="5:7">
      <c r="E1885" s="6"/>
      <c r="F1885" s="6"/>
      <c r="G1885" s="7"/>
    </row>
    <row r="1886" spans="5:7">
      <c r="E1886" s="6"/>
      <c r="F1886" s="6"/>
      <c r="G1886" s="7"/>
    </row>
    <row r="1887" spans="5:7">
      <c r="E1887" s="6"/>
      <c r="F1887" s="6"/>
      <c r="G1887" s="7"/>
    </row>
    <row r="1888" spans="5:7">
      <c r="E1888" s="6"/>
      <c r="F1888" s="6"/>
      <c r="G1888" s="7"/>
    </row>
    <row r="1889" spans="5:7">
      <c r="E1889" s="6"/>
      <c r="F1889" s="6"/>
      <c r="G1889" s="7"/>
    </row>
    <row r="1890" spans="5:7">
      <c r="E1890" s="6"/>
      <c r="F1890" s="6"/>
      <c r="G1890" s="7"/>
    </row>
    <row r="1891" spans="5:7">
      <c r="E1891" s="6"/>
      <c r="F1891" s="6"/>
      <c r="G1891" s="7"/>
    </row>
    <row r="1892" spans="5:7">
      <c r="E1892" s="6"/>
      <c r="F1892" s="6"/>
      <c r="G1892" s="7"/>
    </row>
    <row r="1893" spans="5:7">
      <c r="E1893" s="6"/>
      <c r="F1893" s="6"/>
      <c r="G1893" s="7"/>
    </row>
    <row r="1894" spans="5:7">
      <c r="E1894" s="6"/>
      <c r="F1894" s="6"/>
      <c r="G1894" s="7"/>
    </row>
    <row r="1895" spans="5:7">
      <c r="E1895" s="6"/>
      <c r="F1895" s="6"/>
      <c r="G1895" s="7"/>
    </row>
    <row r="1896" spans="5:7">
      <c r="E1896" s="6"/>
      <c r="F1896" s="6"/>
      <c r="G1896" s="7"/>
    </row>
    <row r="1897" spans="5:7">
      <c r="E1897" s="6"/>
      <c r="F1897" s="6"/>
      <c r="G1897" s="7"/>
    </row>
    <row r="1898" spans="5:7">
      <c r="E1898" s="6"/>
      <c r="F1898" s="6"/>
      <c r="G1898" s="7"/>
    </row>
    <row r="1899" spans="5:7">
      <c r="E1899" s="6"/>
      <c r="F1899" s="6"/>
      <c r="G1899" s="7"/>
    </row>
    <row r="1900" spans="5:7">
      <c r="E1900" s="6"/>
      <c r="F1900" s="6"/>
      <c r="G1900" s="7"/>
    </row>
    <row r="1901" spans="5:7">
      <c r="E1901" s="6"/>
      <c r="F1901" s="6"/>
      <c r="G1901" s="7"/>
    </row>
    <row r="1902" spans="5:7">
      <c r="E1902" s="6"/>
      <c r="F1902" s="6"/>
      <c r="G1902" s="7"/>
    </row>
    <row r="1903" spans="5:7">
      <c r="E1903" s="6"/>
      <c r="F1903" s="6"/>
      <c r="G1903" s="7"/>
    </row>
    <row r="1904" spans="5:7">
      <c r="E1904" s="6"/>
      <c r="F1904" s="6"/>
      <c r="G1904" s="7"/>
    </row>
    <row r="1905" spans="5:7">
      <c r="E1905" s="6"/>
      <c r="F1905" s="6"/>
      <c r="G1905" s="7"/>
    </row>
    <row r="1906" spans="5:7">
      <c r="E1906" s="6"/>
      <c r="F1906" s="6"/>
      <c r="G1906" s="7"/>
    </row>
    <row r="1907" spans="5:7">
      <c r="E1907" s="6"/>
      <c r="F1907" s="6"/>
      <c r="G1907" s="7"/>
    </row>
    <row r="1908" spans="5:7">
      <c r="E1908" s="6"/>
      <c r="F1908" s="6"/>
      <c r="G1908" s="7"/>
    </row>
    <row r="1909" spans="5:7">
      <c r="E1909" s="6"/>
      <c r="F1909" s="6"/>
      <c r="G1909" s="7"/>
    </row>
    <row r="1910" spans="5:7">
      <c r="E1910" s="6"/>
      <c r="F1910" s="6"/>
      <c r="G1910" s="7"/>
    </row>
    <row r="1911" spans="5:7">
      <c r="E1911" s="6"/>
      <c r="F1911" s="6"/>
      <c r="G1911" s="7"/>
    </row>
    <row r="1912" spans="5:7">
      <c r="E1912" s="6"/>
      <c r="F1912" s="6"/>
      <c r="G1912" s="7"/>
    </row>
    <row r="1913" spans="5:7">
      <c r="E1913" s="6"/>
      <c r="F1913" s="6"/>
      <c r="G1913" s="7"/>
    </row>
    <row r="1914" spans="5:7">
      <c r="E1914" s="6"/>
      <c r="F1914" s="6"/>
      <c r="G1914" s="7"/>
    </row>
    <row r="1915" spans="5:7">
      <c r="E1915" s="6"/>
      <c r="F1915" s="6"/>
      <c r="G1915" s="7"/>
    </row>
    <row r="1916" spans="5:7">
      <c r="E1916" s="6"/>
      <c r="F1916" s="6"/>
      <c r="G1916" s="7"/>
    </row>
    <row r="1917" spans="5:7">
      <c r="E1917" s="6"/>
      <c r="F1917" s="6"/>
      <c r="G1917" s="7"/>
    </row>
    <row r="1918" spans="5:7">
      <c r="E1918" s="6"/>
      <c r="F1918" s="6"/>
      <c r="G1918" s="7"/>
    </row>
    <row r="1919" spans="5:7">
      <c r="E1919" s="6"/>
      <c r="F1919" s="6"/>
      <c r="G1919" s="7"/>
    </row>
    <row r="1920" spans="5:7">
      <c r="E1920" s="6"/>
      <c r="F1920" s="6"/>
      <c r="G1920" s="7"/>
    </row>
    <row r="1921" spans="5:7">
      <c r="E1921" s="6"/>
      <c r="F1921" s="6"/>
      <c r="G1921" s="7"/>
    </row>
    <row r="1922" spans="5:7">
      <c r="E1922" s="6"/>
      <c r="F1922" s="6"/>
      <c r="G1922" s="7"/>
    </row>
    <row r="1923" spans="5:7">
      <c r="E1923" s="6"/>
      <c r="F1923" s="6"/>
      <c r="G1923" s="7"/>
    </row>
    <row r="1924" spans="5:7">
      <c r="E1924" s="6"/>
      <c r="F1924" s="6"/>
      <c r="G1924" s="7"/>
    </row>
    <row r="1925" spans="5:7">
      <c r="E1925" s="6"/>
      <c r="F1925" s="6"/>
      <c r="G1925" s="7"/>
    </row>
    <row r="1926" spans="5:7">
      <c r="E1926" s="6"/>
      <c r="F1926" s="6"/>
      <c r="G1926" s="7"/>
    </row>
    <row r="1927" spans="5:7">
      <c r="E1927" s="6"/>
      <c r="F1927" s="6"/>
      <c r="G1927" s="7"/>
    </row>
    <row r="1928" spans="5:7">
      <c r="E1928" s="6"/>
      <c r="F1928" s="6"/>
      <c r="G1928" s="7"/>
    </row>
    <row r="1929" spans="5:7">
      <c r="E1929" s="6"/>
      <c r="F1929" s="6"/>
      <c r="G1929" s="7"/>
    </row>
    <row r="1930" spans="5:7">
      <c r="E1930" s="6"/>
      <c r="F1930" s="6"/>
      <c r="G1930" s="7"/>
    </row>
    <row r="1931" spans="5:7">
      <c r="E1931" s="6"/>
      <c r="F1931" s="6"/>
      <c r="G1931" s="7"/>
    </row>
    <row r="1932" spans="5:7">
      <c r="E1932" s="6"/>
      <c r="F1932" s="6"/>
      <c r="G1932" s="7"/>
    </row>
    <row r="1933" spans="5:7">
      <c r="E1933" s="6"/>
      <c r="F1933" s="6"/>
      <c r="G1933" s="7"/>
    </row>
    <row r="1934" spans="5:7">
      <c r="E1934" s="6"/>
      <c r="F1934" s="6"/>
      <c r="G1934" s="7"/>
    </row>
    <row r="1935" spans="5:7">
      <c r="E1935" s="6"/>
      <c r="F1935" s="6"/>
      <c r="G1935" s="7"/>
    </row>
    <row r="1936" spans="5:7">
      <c r="E1936" s="6"/>
      <c r="F1936" s="6"/>
      <c r="G1936" s="7"/>
    </row>
    <row r="1937" spans="5:7">
      <c r="E1937" s="6"/>
      <c r="F1937" s="6"/>
      <c r="G1937" s="7"/>
    </row>
    <row r="1938" spans="5:7">
      <c r="E1938" s="6"/>
      <c r="F1938" s="6"/>
      <c r="G1938" s="7"/>
    </row>
    <row r="1939" spans="5:7">
      <c r="E1939" s="6"/>
      <c r="F1939" s="6"/>
      <c r="G1939" s="7"/>
    </row>
    <row r="1940" spans="5:7">
      <c r="E1940" s="6"/>
      <c r="F1940" s="6"/>
      <c r="G1940" s="7"/>
    </row>
    <row r="1941" spans="5:7">
      <c r="E1941" s="6"/>
      <c r="F1941" s="6"/>
      <c r="G1941" s="7"/>
    </row>
    <row r="1942" spans="5:7">
      <c r="E1942" s="6"/>
      <c r="F1942" s="6"/>
      <c r="G1942" s="7"/>
    </row>
    <row r="1943" spans="5:7">
      <c r="E1943" s="6"/>
      <c r="F1943" s="6"/>
      <c r="G1943" s="7"/>
    </row>
    <row r="1944" spans="5:7">
      <c r="E1944" s="6"/>
      <c r="F1944" s="6"/>
      <c r="G1944" s="7"/>
    </row>
    <row r="1945" spans="5:7">
      <c r="E1945" s="6"/>
      <c r="F1945" s="6"/>
      <c r="G1945" s="7"/>
    </row>
    <row r="1946" spans="5:7">
      <c r="E1946" s="6"/>
      <c r="F1946" s="6"/>
      <c r="G1946" s="7"/>
    </row>
    <row r="1947" spans="5:7">
      <c r="E1947" s="6"/>
      <c r="F1947" s="6"/>
      <c r="G1947" s="7"/>
    </row>
    <row r="1948" spans="5:7">
      <c r="E1948" s="6"/>
      <c r="F1948" s="6"/>
      <c r="G1948" s="7"/>
    </row>
    <row r="1949" spans="5:7">
      <c r="E1949" s="6"/>
      <c r="F1949" s="6"/>
      <c r="G1949" s="7"/>
    </row>
    <row r="1950" spans="5:7">
      <c r="E1950" s="6"/>
      <c r="F1950" s="6"/>
      <c r="G1950" s="7"/>
    </row>
    <row r="1951" spans="5:7">
      <c r="E1951" s="6"/>
      <c r="F1951" s="6"/>
      <c r="G1951" s="7"/>
    </row>
    <row r="1952" spans="5:7">
      <c r="E1952" s="6"/>
      <c r="F1952" s="6"/>
      <c r="G1952" s="7"/>
    </row>
    <row r="1953" spans="5:7">
      <c r="E1953" s="6"/>
      <c r="F1953" s="6"/>
      <c r="G1953" s="7"/>
    </row>
    <row r="1954" spans="5:7">
      <c r="E1954" s="6"/>
      <c r="F1954" s="6"/>
      <c r="G1954" s="7"/>
    </row>
    <row r="1955" spans="5:7">
      <c r="E1955" s="6"/>
      <c r="F1955" s="6"/>
      <c r="G1955" s="7"/>
    </row>
    <row r="1956" spans="5:7">
      <c r="E1956" s="6"/>
      <c r="F1956" s="6"/>
      <c r="G1956" s="7"/>
    </row>
    <row r="1957" spans="5:7">
      <c r="E1957" s="6"/>
      <c r="F1957" s="6"/>
      <c r="G1957" s="7"/>
    </row>
    <row r="1958" spans="5:7">
      <c r="E1958" s="6"/>
      <c r="F1958" s="6"/>
      <c r="G1958" s="7"/>
    </row>
    <row r="1959" spans="5:7">
      <c r="E1959" s="6"/>
      <c r="F1959" s="6"/>
      <c r="G1959" s="7"/>
    </row>
    <row r="1960" spans="5:7">
      <c r="E1960" s="6"/>
      <c r="F1960" s="6"/>
      <c r="G1960" s="7"/>
    </row>
    <row r="1961" spans="5:7">
      <c r="E1961" s="6"/>
      <c r="F1961" s="6"/>
      <c r="G1961" s="7"/>
    </row>
    <row r="1962" spans="5:7">
      <c r="E1962" s="6"/>
      <c r="F1962" s="6"/>
      <c r="G1962" s="7"/>
    </row>
    <row r="1963" spans="5:7">
      <c r="E1963" s="6"/>
      <c r="F1963" s="6"/>
      <c r="G1963" s="7"/>
    </row>
    <row r="1964" spans="5:7">
      <c r="E1964" s="6"/>
      <c r="F1964" s="6"/>
      <c r="G1964" s="7"/>
    </row>
    <row r="1965" spans="5:7">
      <c r="E1965" s="6"/>
      <c r="F1965" s="6"/>
      <c r="G1965" s="7"/>
    </row>
    <row r="1966" spans="5:7">
      <c r="E1966" s="6"/>
      <c r="F1966" s="6"/>
      <c r="G1966" s="7"/>
    </row>
    <row r="1967" spans="5:7">
      <c r="E1967" s="6"/>
      <c r="F1967" s="6"/>
      <c r="G1967" s="7"/>
    </row>
    <row r="1968" spans="5:7">
      <c r="E1968" s="6"/>
      <c r="F1968" s="6"/>
      <c r="G1968" s="7"/>
    </row>
    <row r="1969" spans="5:7">
      <c r="E1969" s="6"/>
      <c r="F1969" s="6"/>
      <c r="G1969" s="7"/>
    </row>
    <row r="1970" spans="5:7">
      <c r="E1970" s="6"/>
      <c r="F1970" s="6"/>
      <c r="G1970" s="7"/>
    </row>
    <row r="1971" spans="5:7">
      <c r="E1971" s="6"/>
      <c r="F1971" s="6"/>
      <c r="G1971" s="7"/>
    </row>
    <row r="1972" spans="5:7">
      <c r="E1972" s="6"/>
      <c r="F1972" s="6"/>
      <c r="G1972" s="7"/>
    </row>
    <row r="1973" spans="5:7">
      <c r="E1973" s="6"/>
      <c r="F1973" s="6"/>
      <c r="G1973" s="7"/>
    </row>
    <row r="1974" spans="5:7">
      <c r="E1974" s="6"/>
      <c r="F1974" s="6"/>
      <c r="G1974" s="7"/>
    </row>
    <row r="1975" spans="5:7">
      <c r="E1975" s="6"/>
      <c r="F1975" s="6"/>
      <c r="G1975" s="7"/>
    </row>
    <row r="1976" spans="5:7">
      <c r="E1976" s="6"/>
      <c r="F1976" s="6"/>
      <c r="G1976" s="7"/>
    </row>
    <row r="1977" spans="5:7">
      <c r="E1977" s="6"/>
      <c r="F1977" s="6"/>
      <c r="G1977" s="7"/>
    </row>
    <row r="1978" spans="5:7">
      <c r="E1978" s="6"/>
      <c r="F1978" s="6"/>
      <c r="G1978" s="7"/>
    </row>
    <row r="1979" spans="5:7">
      <c r="E1979" s="6"/>
      <c r="F1979" s="6"/>
      <c r="G1979" s="7"/>
    </row>
    <row r="1980" spans="5:7">
      <c r="E1980" s="6"/>
      <c r="F1980" s="6"/>
      <c r="G1980" s="7"/>
    </row>
    <row r="1981" spans="5:7">
      <c r="E1981" s="6"/>
      <c r="F1981" s="6"/>
      <c r="G1981" s="7"/>
    </row>
    <row r="1982" spans="5:7">
      <c r="E1982" s="6"/>
      <c r="F1982" s="6"/>
      <c r="G1982" s="7"/>
    </row>
    <row r="1983" spans="5:7">
      <c r="E1983" s="6"/>
      <c r="F1983" s="6"/>
      <c r="G1983" s="7"/>
    </row>
    <row r="1984" spans="5:7">
      <c r="E1984" s="6"/>
      <c r="F1984" s="6"/>
      <c r="G1984" s="7"/>
    </row>
    <row r="1985" spans="5:7">
      <c r="E1985" s="6"/>
      <c r="F1985" s="6"/>
      <c r="G1985" s="7"/>
    </row>
    <row r="1986" spans="5:7">
      <c r="E1986" s="6"/>
      <c r="F1986" s="6"/>
      <c r="G1986" s="7"/>
    </row>
    <row r="1987" spans="5:7">
      <c r="E1987" s="6"/>
      <c r="F1987" s="6"/>
      <c r="G1987" s="7"/>
    </row>
    <row r="1988" spans="5:7">
      <c r="E1988" s="6"/>
      <c r="F1988" s="6"/>
      <c r="G1988" s="7"/>
    </row>
    <row r="1989" spans="5:7">
      <c r="E1989" s="6"/>
      <c r="F1989" s="6"/>
      <c r="G1989" s="7"/>
    </row>
    <row r="1990" spans="5:7">
      <c r="E1990" s="6"/>
      <c r="F1990" s="6"/>
      <c r="G1990" s="7"/>
    </row>
    <row r="1991" spans="5:7">
      <c r="E1991" s="6"/>
      <c r="F1991" s="6"/>
      <c r="G1991" s="7"/>
    </row>
    <row r="1992" spans="5:7">
      <c r="E1992" s="6"/>
      <c r="F1992" s="6"/>
      <c r="G1992" s="7"/>
    </row>
    <row r="1993" spans="5:7">
      <c r="E1993" s="6"/>
      <c r="F1993" s="6"/>
      <c r="G1993" s="7"/>
    </row>
    <row r="1994" spans="5:7">
      <c r="E1994" s="6"/>
      <c r="F1994" s="6"/>
      <c r="G1994" s="7"/>
    </row>
    <row r="1995" spans="5:7">
      <c r="E1995" s="6"/>
      <c r="F1995" s="6"/>
      <c r="G1995" s="7"/>
    </row>
    <row r="1996" spans="5:7">
      <c r="E1996" s="6"/>
      <c r="F1996" s="6"/>
      <c r="G1996" s="7"/>
    </row>
    <row r="1997" spans="5:7">
      <c r="E1997" s="6"/>
      <c r="F1997" s="6"/>
      <c r="G1997" s="7"/>
    </row>
    <row r="1998" spans="5:7">
      <c r="E1998" s="6"/>
      <c r="F1998" s="6"/>
      <c r="G1998" s="7"/>
    </row>
    <row r="1999" spans="5:7">
      <c r="E1999" s="6"/>
      <c r="F1999" s="6"/>
      <c r="G1999" s="7"/>
    </row>
    <row r="2000" spans="5:7">
      <c r="E2000" s="6"/>
      <c r="F2000" s="6"/>
      <c r="G2000" s="7"/>
    </row>
    <row r="2001" spans="5:7">
      <c r="E2001" s="6"/>
      <c r="F2001" s="6"/>
      <c r="G2001" s="7"/>
    </row>
    <row r="2002" spans="5:7">
      <c r="E2002" s="6"/>
      <c r="F2002" s="6"/>
      <c r="G2002" s="7"/>
    </row>
    <row r="2003" spans="5:7">
      <c r="E2003" s="6"/>
      <c r="F2003" s="6"/>
      <c r="G2003" s="7"/>
    </row>
    <row r="2004" spans="5:7">
      <c r="E2004" s="6"/>
      <c r="F2004" s="6"/>
      <c r="G2004" s="7"/>
    </row>
    <row r="2005" spans="5:7">
      <c r="E2005" s="6"/>
      <c r="F2005" s="6"/>
      <c r="G2005" s="7"/>
    </row>
    <row r="2006" spans="5:7">
      <c r="E2006" s="6"/>
      <c r="F2006" s="6"/>
      <c r="G2006" s="7"/>
    </row>
    <row r="2007" spans="5:7">
      <c r="E2007" s="6"/>
      <c r="F2007" s="6"/>
      <c r="G2007" s="7"/>
    </row>
    <row r="2008" spans="5:7">
      <c r="E2008" s="6"/>
      <c r="F2008" s="6"/>
      <c r="G2008" s="7"/>
    </row>
    <row r="2009" spans="5:7">
      <c r="E2009" s="6"/>
      <c r="F2009" s="6"/>
      <c r="G2009" s="7"/>
    </row>
    <row r="2010" spans="5:7">
      <c r="E2010" s="6"/>
      <c r="F2010" s="6"/>
      <c r="G2010" s="7"/>
    </row>
    <row r="2011" spans="5:7">
      <c r="E2011" s="6"/>
      <c r="F2011" s="6"/>
      <c r="G2011" s="7"/>
    </row>
    <row r="2012" spans="5:7">
      <c r="E2012" s="6"/>
      <c r="F2012" s="6"/>
      <c r="G2012" s="7"/>
    </row>
    <row r="2013" spans="5:7">
      <c r="E2013" s="6"/>
      <c r="F2013" s="6"/>
      <c r="G2013" s="7"/>
    </row>
    <row r="2014" spans="5:7">
      <c r="E2014" s="6"/>
      <c r="F2014" s="6"/>
      <c r="G2014" s="7"/>
    </row>
    <row r="2015" spans="5:7">
      <c r="E2015" s="6"/>
      <c r="F2015" s="6"/>
      <c r="G2015" s="7"/>
    </row>
    <row r="2016" spans="5:7">
      <c r="E2016" s="6"/>
      <c r="F2016" s="6"/>
      <c r="G2016" s="7"/>
    </row>
    <row r="2017" spans="5:7">
      <c r="E2017" s="6"/>
      <c r="F2017" s="6"/>
      <c r="G2017" s="7"/>
    </row>
    <row r="2018" spans="5:7">
      <c r="E2018" s="6"/>
      <c r="F2018" s="6"/>
      <c r="G2018" s="7"/>
    </row>
    <row r="2019" spans="5:7">
      <c r="E2019" s="6"/>
      <c r="F2019" s="6"/>
      <c r="G2019" s="7"/>
    </row>
    <row r="2020" spans="5:7">
      <c r="E2020" s="6"/>
      <c r="F2020" s="6"/>
      <c r="G2020" s="7"/>
    </row>
    <row r="2021" spans="5:7">
      <c r="E2021" s="6"/>
      <c r="F2021" s="6"/>
      <c r="G2021" s="7"/>
    </row>
    <row r="2022" spans="5:7">
      <c r="E2022" s="6"/>
      <c r="F2022" s="6"/>
      <c r="G2022" s="7"/>
    </row>
    <row r="2023" spans="5:7">
      <c r="E2023" s="6"/>
      <c r="F2023" s="6"/>
      <c r="G2023" s="7"/>
    </row>
    <row r="2024" spans="5:7">
      <c r="E2024" s="6"/>
      <c r="F2024" s="6"/>
      <c r="G2024" s="7"/>
    </row>
    <row r="2025" spans="5:7">
      <c r="E2025" s="6"/>
      <c r="F2025" s="6"/>
      <c r="G2025" s="7"/>
    </row>
    <row r="2026" spans="5:7">
      <c r="E2026" s="6"/>
      <c r="F2026" s="6"/>
      <c r="G2026" s="7"/>
    </row>
    <row r="2027" spans="5:7">
      <c r="E2027" s="6"/>
      <c r="F2027" s="6"/>
      <c r="G2027" s="7"/>
    </row>
    <row r="2028" spans="5:7">
      <c r="E2028" s="6"/>
      <c r="F2028" s="6"/>
      <c r="G2028" s="7"/>
    </row>
    <row r="2029" spans="5:7">
      <c r="E2029" s="6"/>
      <c r="F2029" s="6"/>
      <c r="G2029" s="7"/>
    </row>
    <row r="2030" spans="5:7">
      <c r="E2030" s="6"/>
      <c r="F2030" s="6"/>
      <c r="G2030" s="7"/>
    </row>
    <row r="2031" spans="5:7">
      <c r="E2031" s="6"/>
      <c r="F2031" s="6"/>
      <c r="G2031" s="7"/>
    </row>
    <row r="2032" spans="5:7">
      <c r="E2032" s="6"/>
      <c r="F2032" s="6"/>
      <c r="G2032" s="7"/>
    </row>
    <row r="2033" spans="5:7">
      <c r="E2033" s="6"/>
      <c r="F2033" s="6"/>
      <c r="G2033" s="7"/>
    </row>
    <row r="2034" spans="5:7">
      <c r="E2034" s="6"/>
      <c r="F2034" s="6"/>
      <c r="G2034" s="7"/>
    </row>
    <row r="2035" spans="5:7">
      <c r="E2035" s="6"/>
      <c r="F2035" s="6"/>
      <c r="G2035" s="7"/>
    </row>
    <row r="2036" spans="5:7">
      <c r="E2036" s="6"/>
      <c r="F2036" s="6"/>
      <c r="G2036" s="7"/>
    </row>
    <row r="2037" spans="5:7">
      <c r="E2037" s="6"/>
      <c r="F2037" s="6"/>
      <c r="G2037" s="7"/>
    </row>
    <row r="2038" spans="5:7">
      <c r="E2038" s="6"/>
      <c r="F2038" s="6"/>
      <c r="G2038" s="7"/>
    </row>
    <row r="2039" spans="5:7">
      <c r="E2039" s="6"/>
      <c r="F2039" s="6"/>
      <c r="G2039" s="7"/>
    </row>
    <row r="2040" spans="5:7">
      <c r="E2040" s="6"/>
      <c r="F2040" s="6"/>
      <c r="G2040" s="7"/>
    </row>
    <row r="2041" spans="5:7">
      <c r="E2041" s="6"/>
      <c r="F2041" s="6"/>
      <c r="G2041" s="7"/>
    </row>
    <row r="2042" spans="5:7">
      <c r="E2042" s="6"/>
      <c r="F2042" s="6"/>
      <c r="G2042" s="7"/>
    </row>
    <row r="2043" spans="5:7">
      <c r="E2043" s="6"/>
      <c r="F2043" s="6"/>
      <c r="G2043" s="7"/>
    </row>
    <row r="2044" spans="5:7">
      <c r="E2044" s="6"/>
      <c r="F2044" s="6"/>
      <c r="G2044" s="7"/>
    </row>
    <row r="2045" spans="5:7">
      <c r="E2045" s="6"/>
      <c r="F2045" s="6"/>
      <c r="G2045" s="7"/>
    </row>
    <row r="2046" spans="5:7">
      <c r="E2046" s="6"/>
      <c r="F2046" s="6"/>
      <c r="G2046" s="7"/>
    </row>
    <row r="2047" spans="5:7">
      <c r="E2047" s="6"/>
      <c r="F2047" s="6"/>
      <c r="G2047" s="7"/>
    </row>
    <row r="2048" spans="5:7">
      <c r="E2048" s="6"/>
      <c r="F2048" s="6"/>
      <c r="G2048" s="7"/>
    </row>
    <row r="2049" spans="5:7">
      <c r="E2049" s="6"/>
      <c r="F2049" s="6"/>
      <c r="G2049" s="7"/>
    </row>
    <row r="2050" spans="5:7">
      <c r="E2050" s="6"/>
      <c r="F2050" s="6"/>
      <c r="G2050" s="7"/>
    </row>
    <row r="2051" spans="5:7">
      <c r="E2051" s="6"/>
      <c r="F2051" s="6"/>
      <c r="G2051" s="7"/>
    </row>
    <row r="2052" spans="5:7">
      <c r="E2052" s="6"/>
      <c r="F2052" s="6"/>
      <c r="G2052" s="7"/>
    </row>
    <row r="2053" spans="5:7">
      <c r="E2053" s="6"/>
      <c r="F2053" s="6"/>
      <c r="G2053" s="7"/>
    </row>
    <row r="2054" spans="5:7">
      <c r="E2054" s="6"/>
      <c r="F2054" s="6"/>
      <c r="G2054" s="7"/>
    </row>
    <row r="2055" spans="5:7">
      <c r="E2055" s="6"/>
      <c r="F2055" s="6"/>
      <c r="G2055" s="7"/>
    </row>
    <row r="2056" spans="5:7">
      <c r="E2056" s="6"/>
      <c r="F2056" s="6"/>
      <c r="G2056" s="7"/>
    </row>
    <row r="2057" spans="5:7">
      <c r="E2057" s="6"/>
      <c r="F2057" s="6"/>
      <c r="G2057" s="7"/>
    </row>
    <row r="2058" spans="5:7">
      <c r="E2058" s="6"/>
      <c r="F2058" s="6"/>
      <c r="G2058" s="7"/>
    </row>
    <row r="2059" spans="5:7">
      <c r="E2059" s="6"/>
      <c r="F2059" s="6"/>
      <c r="G2059" s="7"/>
    </row>
    <row r="2060" spans="5:7">
      <c r="E2060" s="6"/>
      <c r="F2060" s="6"/>
      <c r="G2060" s="7"/>
    </row>
    <row r="2061" spans="5:7">
      <c r="E2061" s="6"/>
      <c r="F2061" s="6"/>
      <c r="G2061" s="7"/>
    </row>
    <row r="2062" spans="5:7">
      <c r="E2062" s="6"/>
      <c r="F2062" s="6"/>
      <c r="G2062" s="7"/>
    </row>
    <row r="2063" spans="5:7">
      <c r="E2063" s="6"/>
      <c r="F2063" s="6"/>
      <c r="G2063" s="7"/>
    </row>
    <row r="2064" spans="5:7">
      <c r="E2064" s="6"/>
      <c r="F2064" s="6"/>
      <c r="G2064" s="7"/>
    </row>
    <row r="2065" spans="5:7">
      <c r="E2065" s="6"/>
      <c r="F2065" s="6"/>
      <c r="G2065" s="7"/>
    </row>
    <row r="2066" spans="5:7">
      <c r="E2066" s="6"/>
      <c r="F2066" s="6"/>
      <c r="G2066" s="7"/>
    </row>
    <row r="2067" spans="5:7">
      <c r="E2067" s="6"/>
      <c r="F2067" s="6"/>
      <c r="G2067" s="7"/>
    </row>
    <row r="2068" spans="5:7">
      <c r="E2068" s="6"/>
      <c r="F2068" s="6"/>
      <c r="G2068" s="7"/>
    </row>
    <row r="2069" spans="5:7">
      <c r="E2069" s="6"/>
      <c r="F2069" s="6"/>
      <c r="G2069" s="7"/>
    </row>
    <row r="2070" spans="5:7">
      <c r="E2070" s="6"/>
      <c r="F2070" s="6"/>
      <c r="G2070" s="7"/>
    </row>
    <row r="2071" spans="5:7">
      <c r="E2071" s="6"/>
      <c r="F2071" s="6"/>
      <c r="G2071" s="7"/>
    </row>
    <row r="2072" spans="5:7">
      <c r="E2072" s="6"/>
      <c r="F2072" s="6"/>
      <c r="G2072" s="7"/>
    </row>
    <row r="2073" spans="5:7">
      <c r="E2073" s="6"/>
      <c r="F2073" s="6"/>
      <c r="G2073" s="7"/>
    </row>
    <row r="2074" spans="5:7">
      <c r="E2074" s="6"/>
      <c r="F2074" s="6"/>
      <c r="G2074" s="7"/>
    </row>
    <row r="2075" spans="5:7">
      <c r="E2075" s="6"/>
      <c r="F2075" s="6"/>
      <c r="G2075" s="7"/>
    </row>
    <row r="2076" spans="5:7">
      <c r="E2076" s="6"/>
      <c r="F2076" s="6"/>
      <c r="G2076" s="7"/>
    </row>
    <row r="2077" spans="5:7">
      <c r="E2077" s="6"/>
      <c r="F2077" s="6"/>
      <c r="G2077" s="7"/>
    </row>
    <row r="2078" spans="5:7">
      <c r="E2078" s="6"/>
      <c r="F2078" s="6"/>
      <c r="G2078" s="7"/>
    </row>
    <row r="2079" spans="5:7">
      <c r="E2079" s="6"/>
      <c r="F2079" s="6"/>
      <c r="G2079" s="7"/>
    </row>
    <row r="2080" spans="5:7">
      <c r="E2080" s="6"/>
      <c r="F2080" s="6"/>
      <c r="G2080" s="7"/>
    </row>
    <row r="2081" spans="5:7">
      <c r="E2081" s="6"/>
      <c r="F2081" s="6"/>
      <c r="G2081" s="7"/>
    </row>
    <row r="2082" spans="5:7">
      <c r="E2082" s="6"/>
      <c r="F2082" s="6"/>
      <c r="G2082" s="7"/>
    </row>
    <row r="2083" spans="5:7">
      <c r="E2083" s="6"/>
      <c r="F2083" s="6"/>
      <c r="G2083" s="7"/>
    </row>
    <row r="2084" spans="5:7">
      <c r="E2084" s="6"/>
      <c r="F2084" s="6"/>
      <c r="G2084" s="7"/>
    </row>
    <row r="2085" spans="5:7">
      <c r="E2085" s="6"/>
      <c r="F2085" s="6"/>
      <c r="G2085" s="7"/>
    </row>
    <row r="2086" spans="5:7">
      <c r="E2086" s="6"/>
      <c r="F2086" s="6"/>
      <c r="G2086" s="7"/>
    </row>
    <row r="2087" spans="5:7">
      <c r="E2087" s="6"/>
      <c r="F2087" s="6"/>
      <c r="G2087" s="7"/>
    </row>
    <row r="2088" spans="5:7">
      <c r="E2088" s="6"/>
      <c r="F2088" s="6"/>
      <c r="G2088" s="7"/>
    </row>
    <row r="2089" spans="5:7">
      <c r="E2089" s="6"/>
      <c r="F2089" s="6"/>
      <c r="G2089" s="7"/>
    </row>
    <row r="2090" spans="5:7">
      <c r="E2090" s="6"/>
      <c r="F2090" s="6"/>
      <c r="G2090" s="7"/>
    </row>
    <row r="2091" spans="5:7">
      <c r="E2091" s="6"/>
      <c r="F2091" s="6"/>
      <c r="G2091" s="7"/>
    </row>
    <row r="2092" spans="5:7">
      <c r="E2092" s="6"/>
      <c r="F2092" s="6"/>
      <c r="G2092" s="7"/>
    </row>
    <row r="2093" spans="5:7">
      <c r="E2093" s="6"/>
      <c r="F2093" s="6"/>
      <c r="G2093" s="7"/>
    </row>
    <row r="2094" spans="5:7">
      <c r="E2094" s="6"/>
      <c r="F2094" s="6"/>
      <c r="G2094" s="7"/>
    </row>
    <row r="2095" spans="5:7">
      <c r="E2095" s="6"/>
      <c r="F2095" s="6"/>
      <c r="G2095" s="7"/>
    </row>
    <row r="2096" spans="5:7">
      <c r="E2096" s="6"/>
      <c r="F2096" s="6"/>
      <c r="G2096" s="7"/>
    </row>
    <row r="2097" spans="5:7">
      <c r="E2097" s="6"/>
      <c r="F2097" s="6"/>
      <c r="G2097" s="7"/>
    </row>
    <row r="2098" spans="5:7">
      <c r="E2098" s="6"/>
      <c r="F2098" s="6"/>
      <c r="G2098" s="7"/>
    </row>
    <row r="2099" spans="5:7">
      <c r="E2099" s="6"/>
      <c r="F2099" s="6"/>
      <c r="G2099" s="7"/>
    </row>
    <row r="2100" spans="5:7">
      <c r="E2100" s="6"/>
      <c r="F2100" s="6"/>
      <c r="G2100" s="7"/>
    </row>
    <row r="2101" spans="5:7">
      <c r="E2101" s="6"/>
      <c r="F2101" s="6"/>
      <c r="G2101" s="7"/>
    </row>
    <row r="2102" spans="5:7">
      <c r="E2102" s="6"/>
      <c r="F2102" s="6"/>
      <c r="G2102" s="7"/>
    </row>
    <row r="2103" spans="5:7">
      <c r="E2103" s="6"/>
      <c r="F2103" s="6"/>
      <c r="G2103" s="7"/>
    </row>
    <row r="2104" spans="5:7">
      <c r="E2104" s="6"/>
      <c r="F2104" s="6"/>
      <c r="G2104" s="7"/>
    </row>
    <row r="2105" spans="5:7">
      <c r="E2105" s="6"/>
      <c r="F2105" s="6"/>
      <c r="G2105" s="7"/>
    </row>
    <row r="2106" spans="5:7">
      <c r="E2106" s="6"/>
      <c r="F2106" s="6"/>
      <c r="G2106" s="7"/>
    </row>
    <row r="2107" spans="5:7">
      <c r="E2107" s="6"/>
      <c r="F2107" s="6"/>
      <c r="G2107" s="7"/>
    </row>
    <row r="2108" spans="5:7">
      <c r="E2108" s="6"/>
      <c r="F2108" s="6"/>
      <c r="G2108" s="7"/>
    </row>
    <row r="2109" spans="5:7">
      <c r="E2109" s="6"/>
      <c r="F2109" s="6"/>
      <c r="G2109" s="7"/>
    </row>
    <row r="2110" spans="5:7">
      <c r="E2110" s="6"/>
      <c r="F2110" s="6"/>
      <c r="G2110" s="7"/>
    </row>
    <row r="2111" spans="5:7">
      <c r="E2111" s="6"/>
      <c r="F2111" s="6"/>
      <c r="G2111" s="7"/>
    </row>
    <row r="2112" spans="5:7">
      <c r="E2112" s="6"/>
      <c r="F2112" s="6"/>
      <c r="G2112" s="7"/>
    </row>
    <row r="2113" spans="5:7">
      <c r="E2113" s="6"/>
      <c r="F2113" s="6"/>
      <c r="G2113" s="7"/>
    </row>
    <row r="2114" spans="5:7">
      <c r="E2114" s="6"/>
      <c r="F2114" s="6"/>
      <c r="G2114" s="7"/>
    </row>
    <row r="2115" spans="5:7">
      <c r="E2115" s="6"/>
      <c r="F2115" s="6"/>
      <c r="G2115" s="7"/>
    </row>
    <row r="2116" spans="5:7">
      <c r="E2116" s="6"/>
      <c r="F2116" s="6"/>
      <c r="G2116" s="7"/>
    </row>
    <row r="2117" spans="5:7">
      <c r="E2117" s="6"/>
      <c r="F2117" s="6"/>
      <c r="G2117" s="7"/>
    </row>
    <row r="2118" spans="5:7">
      <c r="E2118" s="6"/>
      <c r="F2118" s="6"/>
      <c r="G2118" s="7"/>
    </row>
    <row r="2119" spans="5:7">
      <c r="E2119" s="6"/>
      <c r="F2119" s="6"/>
      <c r="G2119" s="7"/>
    </row>
    <row r="2120" spans="5:7">
      <c r="E2120" s="6"/>
      <c r="F2120" s="6"/>
      <c r="G2120" s="7"/>
    </row>
    <row r="2121" spans="5:7">
      <c r="E2121" s="6"/>
      <c r="F2121" s="6"/>
      <c r="G2121" s="7"/>
    </row>
    <row r="2122" spans="5:7">
      <c r="E2122" s="6"/>
      <c r="F2122" s="6"/>
      <c r="G2122" s="7"/>
    </row>
    <row r="2123" spans="5:7">
      <c r="E2123" s="6"/>
      <c r="F2123" s="6"/>
      <c r="G2123" s="7"/>
    </row>
    <row r="2124" spans="5:7">
      <c r="E2124" s="6"/>
      <c r="F2124" s="6"/>
      <c r="G2124" s="7"/>
    </row>
    <row r="2125" spans="5:7">
      <c r="E2125" s="6"/>
      <c r="F2125" s="6"/>
      <c r="G2125" s="7"/>
    </row>
    <row r="2126" spans="5:7">
      <c r="E2126" s="6"/>
      <c r="F2126" s="6"/>
      <c r="G2126" s="7"/>
    </row>
    <row r="2127" spans="5:7">
      <c r="E2127" s="6"/>
      <c r="F2127" s="6"/>
      <c r="G2127" s="7"/>
    </row>
    <row r="2128" spans="5:7">
      <c r="E2128" s="6"/>
      <c r="F2128" s="6"/>
      <c r="G2128" s="7"/>
    </row>
    <row r="2129" spans="5:7">
      <c r="E2129" s="6"/>
      <c r="F2129" s="6"/>
      <c r="G2129" s="7"/>
    </row>
    <row r="2130" spans="5:7">
      <c r="E2130" s="6"/>
      <c r="F2130" s="6"/>
      <c r="G2130" s="7"/>
    </row>
    <row r="2131" spans="5:7">
      <c r="E2131" s="6"/>
      <c r="F2131" s="6"/>
      <c r="G2131" s="7"/>
    </row>
    <row r="2132" spans="5:7">
      <c r="E2132" s="6"/>
      <c r="F2132" s="6"/>
      <c r="G2132" s="7"/>
    </row>
    <row r="2133" spans="5:7">
      <c r="E2133" s="6"/>
      <c r="F2133" s="6"/>
      <c r="G2133" s="7"/>
    </row>
    <row r="2134" spans="5:7">
      <c r="E2134" s="6"/>
      <c r="F2134" s="6"/>
      <c r="G2134" s="7"/>
    </row>
    <row r="2135" spans="5:7">
      <c r="E2135" s="6"/>
      <c r="F2135" s="6"/>
      <c r="G2135" s="7"/>
    </row>
    <row r="2136" spans="5:7">
      <c r="E2136" s="6"/>
      <c r="F2136" s="6"/>
      <c r="G2136" s="7"/>
    </row>
    <row r="2137" spans="5:7">
      <c r="E2137" s="6"/>
      <c r="F2137" s="6"/>
      <c r="G2137" s="7"/>
    </row>
    <row r="2138" spans="5:7">
      <c r="E2138" s="6"/>
      <c r="F2138" s="6"/>
      <c r="G2138" s="7"/>
    </row>
    <row r="2139" spans="5:7">
      <c r="E2139" s="6"/>
      <c r="F2139" s="6"/>
      <c r="G2139" s="7"/>
    </row>
    <row r="2140" spans="5:7">
      <c r="E2140" s="6"/>
      <c r="F2140" s="6"/>
      <c r="G2140" s="7"/>
    </row>
    <row r="2141" spans="5:7">
      <c r="E2141" s="6"/>
      <c r="F2141" s="6"/>
      <c r="G2141" s="7"/>
    </row>
    <row r="2142" spans="5:7">
      <c r="E2142" s="6"/>
      <c r="F2142" s="6"/>
      <c r="G2142" s="7"/>
    </row>
    <row r="2143" spans="5:7">
      <c r="E2143" s="6"/>
      <c r="F2143" s="6"/>
      <c r="G2143" s="7"/>
    </row>
    <row r="2144" spans="5:7">
      <c r="E2144" s="6"/>
      <c r="F2144" s="6"/>
      <c r="G2144" s="7"/>
    </row>
    <row r="2145" spans="5:7">
      <c r="E2145" s="6"/>
      <c r="F2145" s="6"/>
      <c r="G2145" s="7"/>
    </row>
    <row r="2146" spans="5:7">
      <c r="E2146" s="6"/>
      <c r="F2146" s="6"/>
      <c r="G2146" s="7"/>
    </row>
    <row r="2147" spans="5:7">
      <c r="E2147" s="6"/>
      <c r="F2147" s="6"/>
      <c r="G2147" s="7"/>
    </row>
    <row r="2148" spans="5:7">
      <c r="E2148" s="6"/>
      <c r="F2148" s="6"/>
      <c r="G2148" s="7"/>
    </row>
    <row r="2149" spans="5:7">
      <c r="E2149" s="6"/>
      <c r="F2149" s="6"/>
      <c r="G2149" s="7"/>
    </row>
    <row r="2150" spans="5:7">
      <c r="E2150" s="6"/>
      <c r="F2150" s="6"/>
      <c r="G2150" s="7"/>
    </row>
    <row r="2151" spans="5:7">
      <c r="E2151" s="6"/>
      <c r="F2151" s="6"/>
      <c r="G2151" s="7"/>
    </row>
    <row r="2152" spans="5:7">
      <c r="E2152" s="6"/>
      <c r="F2152" s="6"/>
      <c r="G2152" s="7"/>
    </row>
    <row r="2153" spans="5:7">
      <c r="E2153" s="6"/>
      <c r="F2153" s="6"/>
      <c r="G2153" s="7"/>
    </row>
    <row r="2154" spans="5:7">
      <c r="E2154" s="6"/>
      <c r="F2154" s="6"/>
      <c r="G2154" s="7"/>
    </row>
    <row r="2155" spans="5:7">
      <c r="E2155" s="6"/>
      <c r="F2155" s="6"/>
      <c r="G2155" s="7"/>
    </row>
    <row r="2156" spans="5:7">
      <c r="E2156" s="6"/>
      <c r="F2156" s="6"/>
      <c r="G2156" s="7"/>
    </row>
    <row r="2157" spans="5:7">
      <c r="E2157" s="6"/>
      <c r="F2157" s="6"/>
      <c r="G2157" s="7"/>
    </row>
    <row r="2158" spans="5:7">
      <c r="E2158" s="6"/>
      <c r="F2158" s="6"/>
      <c r="G2158" s="7"/>
    </row>
    <row r="2159" spans="5:7">
      <c r="E2159" s="6"/>
      <c r="F2159" s="6"/>
      <c r="G2159" s="7"/>
    </row>
    <row r="2160" spans="5:7">
      <c r="E2160" s="6"/>
      <c r="F2160" s="6"/>
      <c r="G2160" s="7"/>
    </row>
    <row r="2161" spans="5:7">
      <c r="E2161" s="6"/>
      <c r="F2161" s="6"/>
      <c r="G2161" s="7"/>
    </row>
    <row r="2162" spans="5:7">
      <c r="E2162" s="6"/>
      <c r="F2162" s="6"/>
      <c r="G2162" s="7"/>
    </row>
    <row r="2163" spans="5:7">
      <c r="E2163" s="6"/>
      <c r="F2163" s="6"/>
      <c r="G2163" s="7"/>
    </row>
    <row r="2164" spans="5:7">
      <c r="E2164" s="6"/>
      <c r="F2164" s="6"/>
      <c r="G2164" s="7"/>
    </row>
    <row r="2165" spans="5:7">
      <c r="E2165" s="6"/>
      <c r="F2165" s="6"/>
      <c r="G2165" s="7"/>
    </row>
    <row r="2166" spans="5:7">
      <c r="E2166" s="6"/>
      <c r="F2166" s="6"/>
      <c r="G2166" s="7"/>
    </row>
    <row r="2167" spans="5:7">
      <c r="E2167" s="6"/>
      <c r="F2167" s="6"/>
      <c r="G2167" s="7"/>
    </row>
    <row r="2168" spans="5:7">
      <c r="E2168" s="6"/>
      <c r="F2168" s="6"/>
      <c r="G2168" s="7"/>
    </row>
    <row r="2169" spans="5:7">
      <c r="E2169" s="6"/>
      <c r="F2169" s="6"/>
      <c r="G2169" s="7"/>
    </row>
    <row r="2170" spans="5:7">
      <c r="E2170" s="6"/>
      <c r="F2170" s="6"/>
      <c r="G2170" s="7"/>
    </row>
    <row r="2171" spans="5:7">
      <c r="E2171" s="6"/>
      <c r="F2171" s="6"/>
      <c r="G2171" s="7"/>
    </row>
    <row r="2172" spans="5:7">
      <c r="E2172" s="6"/>
      <c r="F2172" s="6"/>
      <c r="G2172" s="7"/>
    </row>
    <row r="2173" spans="5:7">
      <c r="E2173" s="6"/>
      <c r="F2173" s="6"/>
      <c r="G2173" s="7"/>
    </row>
    <row r="2174" spans="5:7">
      <c r="E2174" s="6"/>
      <c r="F2174" s="6"/>
      <c r="G2174" s="7"/>
    </row>
    <row r="2175" spans="5:7">
      <c r="E2175" s="6"/>
      <c r="F2175" s="6"/>
      <c r="G2175" s="7"/>
    </row>
    <row r="2176" spans="5:7">
      <c r="E2176" s="6"/>
      <c r="F2176" s="6"/>
      <c r="G2176" s="7"/>
    </row>
    <row r="2177" spans="5:7">
      <c r="E2177" s="6"/>
      <c r="F2177" s="6"/>
      <c r="G2177" s="7"/>
    </row>
    <row r="2178" spans="5:7">
      <c r="E2178" s="6"/>
      <c r="F2178" s="6"/>
      <c r="G2178" s="7"/>
    </row>
    <row r="2179" spans="5:7">
      <c r="E2179" s="6"/>
      <c r="F2179" s="6"/>
      <c r="G2179" s="7"/>
    </row>
    <row r="2180" spans="5:7">
      <c r="E2180" s="6"/>
      <c r="F2180" s="6"/>
      <c r="G2180" s="7"/>
    </row>
    <row r="2181" spans="5:7">
      <c r="E2181" s="6"/>
      <c r="F2181" s="6"/>
      <c r="G2181" s="7"/>
    </row>
    <row r="2182" spans="5:7">
      <c r="E2182" s="6"/>
      <c r="F2182" s="6"/>
      <c r="G2182" s="7"/>
    </row>
    <row r="2183" spans="5:7">
      <c r="E2183" s="6"/>
      <c r="F2183" s="6"/>
      <c r="G2183" s="7"/>
    </row>
    <row r="2184" spans="5:7">
      <c r="E2184" s="6"/>
      <c r="F2184" s="6"/>
      <c r="G2184" s="7"/>
    </row>
    <row r="2185" spans="5:7">
      <c r="E2185" s="6"/>
      <c r="F2185" s="6"/>
      <c r="G2185" s="7"/>
    </row>
    <row r="2186" spans="5:7">
      <c r="E2186" s="6"/>
      <c r="F2186" s="6"/>
      <c r="G2186" s="7"/>
    </row>
    <row r="2187" spans="5:7">
      <c r="E2187" s="6"/>
      <c r="F2187" s="6"/>
      <c r="G2187" s="7"/>
    </row>
    <row r="2188" spans="5:7">
      <c r="E2188" s="6"/>
      <c r="F2188" s="6"/>
      <c r="G2188" s="7"/>
    </row>
    <row r="2189" spans="5:7">
      <c r="E2189" s="6"/>
      <c r="F2189" s="6"/>
      <c r="G2189" s="7"/>
    </row>
    <row r="2190" spans="5:7">
      <c r="E2190" s="6"/>
      <c r="F2190" s="6"/>
      <c r="G2190" s="7"/>
    </row>
    <row r="2191" spans="5:7">
      <c r="E2191" s="6"/>
      <c r="F2191" s="6"/>
      <c r="G2191" s="7"/>
    </row>
    <row r="2192" spans="5:7">
      <c r="E2192" s="6"/>
      <c r="F2192" s="6"/>
      <c r="G2192" s="7"/>
    </row>
    <row r="2193" spans="5:7">
      <c r="E2193" s="6"/>
      <c r="F2193" s="6"/>
      <c r="G2193" s="7"/>
    </row>
    <row r="2194" spans="5:7">
      <c r="E2194" s="6"/>
      <c r="F2194" s="6"/>
      <c r="G2194" s="7"/>
    </row>
    <row r="2195" spans="5:7">
      <c r="E2195" s="6"/>
      <c r="F2195" s="6"/>
      <c r="G2195" s="7"/>
    </row>
    <row r="2196" spans="5:7">
      <c r="E2196" s="6"/>
      <c r="F2196" s="6"/>
      <c r="G2196" s="7"/>
    </row>
    <row r="2197" spans="5:7">
      <c r="E2197" s="6"/>
      <c r="F2197" s="6"/>
      <c r="G2197" s="7"/>
    </row>
    <row r="2198" spans="5:7">
      <c r="E2198" s="6"/>
      <c r="F2198" s="6"/>
      <c r="G2198" s="7"/>
    </row>
    <row r="2199" spans="5:7">
      <c r="E2199" s="6"/>
      <c r="F2199" s="6"/>
      <c r="G2199" s="7"/>
    </row>
    <row r="2200" spans="5:7">
      <c r="E2200" s="6"/>
      <c r="F2200" s="6"/>
      <c r="G2200" s="7"/>
    </row>
    <row r="2201" spans="5:7">
      <c r="E2201" s="6"/>
      <c r="F2201" s="6"/>
      <c r="G2201" s="7"/>
    </row>
    <row r="2202" spans="5:7">
      <c r="E2202" s="6"/>
      <c r="F2202" s="6"/>
      <c r="G2202" s="7"/>
    </row>
    <row r="2203" spans="5:7">
      <c r="E2203" s="6"/>
      <c r="F2203" s="6"/>
      <c r="G2203" s="7"/>
    </row>
    <row r="2204" spans="5:7">
      <c r="E2204" s="6"/>
      <c r="F2204" s="6"/>
      <c r="G2204" s="7"/>
    </row>
    <row r="2205" spans="5:7">
      <c r="E2205" s="6"/>
      <c r="F2205" s="6"/>
      <c r="G2205" s="7"/>
    </row>
    <row r="2206" spans="5:7">
      <c r="E2206" s="6"/>
      <c r="F2206" s="6"/>
      <c r="G2206" s="7"/>
    </row>
    <row r="2207" spans="5:7">
      <c r="E2207" s="6"/>
      <c r="F2207" s="6"/>
      <c r="G2207" s="7"/>
    </row>
    <row r="2208" spans="5:7">
      <c r="E2208" s="6"/>
      <c r="F2208" s="6"/>
      <c r="G2208" s="7"/>
    </row>
    <row r="2209" spans="5:7">
      <c r="E2209" s="6"/>
      <c r="F2209" s="6"/>
      <c r="G2209" s="7"/>
    </row>
    <row r="2210" spans="5:7">
      <c r="E2210" s="6"/>
      <c r="F2210" s="6"/>
      <c r="G2210" s="7"/>
    </row>
    <row r="2211" spans="5:7">
      <c r="E2211" s="6"/>
      <c r="F2211" s="6"/>
      <c r="G2211" s="7"/>
    </row>
    <row r="2212" spans="5:7">
      <c r="E2212" s="6"/>
      <c r="F2212" s="6"/>
      <c r="G2212" s="7"/>
    </row>
    <row r="2213" spans="5:7">
      <c r="E2213" s="6"/>
      <c r="F2213" s="6"/>
      <c r="G2213" s="7"/>
    </row>
    <row r="2214" spans="5:7">
      <c r="E2214" s="6"/>
      <c r="F2214" s="6"/>
      <c r="G2214" s="7"/>
    </row>
    <row r="2215" spans="5:7">
      <c r="E2215" s="6"/>
      <c r="F2215" s="6"/>
      <c r="G2215" s="7"/>
    </row>
    <row r="2216" spans="5:7">
      <c r="E2216" s="6"/>
      <c r="F2216" s="6"/>
      <c r="G2216" s="7"/>
    </row>
    <row r="2217" spans="5:7">
      <c r="E2217" s="6"/>
      <c r="F2217" s="6"/>
      <c r="G2217" s="7"/>
    </row>
    <row r="2218" spans="5:7">
      <c r="E2218" s="6"/>
      <c r="F2218" s="6"/>
      <c r="G2218" s="7"/>
    </row>
    <row r="2219" spans="5:7">
      <c r="E2219" s="6"/>
      <c r="F2219" s="6"/>
      <c r="G2219" s="7"/>
    </row>
    <row r="2220" spans="5:7">
      <c r="E2220" s="6"/>
      <c r="F2220" s="6"/>
      <c r="G2220" s="7"/>
    </row>
    <row r="2221" spans="5:7">
      <c r="E2221" s="6"/>
      <c r="F2221" s="6"/>
      <c r="G2221" s="7"/>
    </row>
    <row r="2222" spans="5:7">
      <c r="E2222" s="6"/>
      <c r="F2222" s="6"/>
      <c r="G2222" s="7"/>
    </row>
    <row r="2223" spans="5:7">
      <c r="E2223" s="6"/>
      <c r="F2223" s="6"/>
      <c r="G2223" s="7"/>
    </row>
    <row r="2224" spans="5:7">
      <c r="E2224" s="6"/>
      <c r="F2224" s="6"/>
      <c r="G2224" s="7"/>
    </row>
    <row r="2225" spans="5:7">
      <c r="E2225" s="6"/>
      <c r="F2225" s="6"/>
      <c r="G2225" s="7"/>
    </row>
    <row r="2226" spans="5:7">
      <c r="E2226" s="6"/>
      <c r="F2226" s="6"/>
      <c r="G2226" s="7"/>
    </row>
    <row r="2227" spans="5:7">
      <c r="E2227" s="6"/>
      <c r="F2227" s="6"/>
      <c r="G2227" s="7"/>
    </row>
    <row r="2228" spans="5:7">
      <c r="E2228" s="6"/>
      <c r="F2228" s="6"/>
      <c r="G2228" s="7"/>
    </row>
    <row r="2229" spans="5:7">
      <c r="E2229" s="6"/>
      <c r="F2229" s="6"/>
      <c r="G2229" s="7"/>
    </row>
    <row r="2230" spans="5:7">
      <c r="E2230" s="6"/>
      <c r="F2230" s="6"/>
      <c r="G2230" s="7"/>
    </row>
    <row r="2231" spans="5:7">
      <c r="E2231" s="6"/>
      <c r="F2231" s="6"/>
      <c r="G2231" s="7"/>
    </row>
    <row r="2232" spans="5:7">
      <c r="E2232" s="6"/>
      <c r="F2232" s="6"/>
      <c r="G2232" s="7"/>
    </row>
    <row r="2233" spans="5:7">
      <c r="E2233" s="6"/>
      <c r="F2233" s="6"/>
      <c r="G2233" s="7"/>
    </row>
    <row r="2234" spans="5:7">
      <c r="E2234" s="6"/>
      <c r="F2234" s="6"/>
      <c r="G2234" s="7"/>
    </row>
    <row r="2235" spans="5:7">
      <c r="E2235" s="6"/>
      <c r="F2235" s="6"/>
      <c r="G2235" s="7"/>
    </row>
    <row r="2236" spans="5:7">
      <c r="E2236" s="6"/>
      <c r="F2236" s="6"/>
      <c r="G2236" s="7"/>
    </row>
    <row r="2237" spans="5:7">
      <c r="E2237" s="6"/>
      <c r="F2237" s="6"/>
      <c r="G2237" s="7"/>
    </row>
    <row r="2238" spans="5:7">
      <c r="E2238" s="6"/>
      <c r="F2238" s="6"/>
      <c r="G2238" s="7"/>
    </row>
    <row r="2239" spans="5:7">
      <c r="E2239" s="6"/>
      <c r="F2239" s="6"/>
      <c r="G2239" s="7"/>
    </row>
    <row r="2240" spans="5:7">
      <c r="E2240" s="6"/>
      <c r="F2240" s="6"/>
      <c r="G2240" s="7"/>
    </row>
    <row r="2241" spans="5:7">
      <c r="E2241" s="6"/>
      <c r="F2241" s="6"/>
      <c r="G2241" s="7"/>
    </row>
    <row r="2242" spans="5:7">
      <c r="E2242" s="6"/>
      <c r="F2242" s="6"/>
      <c r="G2242" s="7"/>
    </row>
    <row r="2243" spans="5:7">
      <c r="E2243" s="6"/>
      <c r="F2243" s="6"/>
      <c r="G2243" s="7"/>
    </row>
    <row r="2244" spans="5:7">
      <c r="E2244" s="6"/>
      <c r="F2244" s="6"/>
      <c r="G2244" s="7"/>
    </row>
    <row r="2245" spans="5:7">
      <c r="E2245" s="6"/>
      <c r="F2245" s="6"/>
      <c r="G2245" s="7"/>
    </row>
    <row r="2246" spans="5:7">
      <c r="E2246" s="6"/>
      <c r="F2246" s="6"/>
      <c r="G2246" s="7"/>
    </row>
    <row r="2247" spans="5:7">
      <c r="E2247" s="6"/>
      <c r="F2247" s="6"/>
      <c r="G2247" s="7"/>
    </row>
    <row r="2248" spans="5:7">
      <c r="E2248" s="6"/>
      <c r="F2248" s="6"/>
      <c r="G2248" s="7"/>
    </row>
    <row r="2249" spans="5:7">
      <c r="E2249" s="6"/>
      <c r="F2249" s="6"/>
      <c r="G2249" s="7"/>
    </row>
    <row r="2250" spans="5:7">
      <c r="E2250" s="6"/>
      <c r="F2250" s="6"/>
      <c r="G2250" s="7"/>
    </row>
    <row r="2251" spans="5:7">
      <c r="E2251" s="6"/>
      <c r="F2251" s="6"/>
      <c r="G2251" s="7"/>
    </row>
    <row r="2252" spans="5:7">
      <c r="E2252" s="6"/>
      <c r="F2252" s="6"/>
      <c r="G2252" s="7"/>
    </row>
    <row r="2253" spans="5:7">
      <c r="E2253" s="6"/>
      <c r="F2253" s="6"/>
      <c r="G2253" s="7"/>
    </row>
    <row r="2254" spans="5:7">
      <c r="E2254" s="6"/>
      <c r="F2254" s="6"/>
      <c r="G2254" s="7"/>
    </row>
    <row r="2255" spans="5:7">
      <c r="E2255" s="6"/>
      <c r="F2255" s="6"/>
      <c r="G2255" s="7"/>
    </row>
    <row r="2256" spans="5:7">
      <c r="E2256" s="6"/>
      <c r="F2256" s="6"/>
      <c r="G2256" s="7"/>
    </row>
    <row r="2257" spans="5:7">
      <c r="E2257" s="6"/>
      <c r="F2257" s="6"/>
      <c r="G2257" s="7"/>
    </row>
    <row r="2258" spans="5:7">
      <c r="E2258" s="6"/>
      <c r="F2258" s="6"/>
      <c r="G2258" s="7"/>
    </row>
    <row r="2259" spans="5:7">
      <c r="E2259" s="6"/>
      <c r="F2259" s="6"/>
      <c r="G2259" s="7"/>
    </row>
    <row r="2260" spans="5:7">
      <c r="E2260" s="6"/>
      <c r="F2260" s="6"/>
      <c r="G2260" s="7"/>
    </row>
    <row r="2261" spans="5:7">
      <c r="E2261" s="6"/>
      <c r="F2261" s="6"/>
      <c r="G2261" s="7"/>
    </row>
    <row r="2262" spans="5:7">
      <c r="E2262" s="6"/>
      <c r="F2262" s="6"/>
      <c r="G2262" s="7"/>
    </row>
    <row r="2263" spans="5:7">
      <c r="E2263" s="6"/>
      <c r="F2263" s="6"/>
      <c r="G2263" s="7"/>
    </row>
    <row r="2264" spans="5:7">
      <c r="E2264" s="6"/>
      <c r="F2264" s="6"/>
      <c r="G2264" s="7"/>
    </row>
    <row r="2265" spans="5:7">
      <c r="E2265" s="6"/>
      <c r="F2265" s="6"/>
      <c r="G2265" s="7"/>
    </row>
    <row r="2266" spans="5:7">
      <c r="E2266" s="6"/>
      <c r="F2266" s="6"/>
      <c r="G2266" s="7"/>
    </row>
    <row r="2267" spans="5:7">
      <c r="E2267" s="6"/>
      <c r="F2267" s="6"/>
      <c r="G2267" s="7"/>
    </row>
    <row r="2268" spans="5:7">
      <c r="E2268" s="6"/>
      <c r="F2268" s="6"/>
      <c r="G2268" s="7"/>
    </row>
    <row r="2269" spans="5:7">
      <c r="E2269" s="6"/>
      <c r="F2269" s="6"/>
      <c r="G2269" s="7"/>
    </row>
    <row r="2270" spans="5:7">
      <c r="E2270" s="6"/>
      <c r="F2270" s="6"/>
      <c r="G2270" s="7"/>
    </row>
    <row r="2271" spans="5:7">
      <c r="E2271" s="6"/>
      <c r="F2271" s="6"/>
      <c r="G2271" s="7"/>
    </row>
    <row r="2272" spans="5:7">
      <c r="E2272" s="6"/>
      <c r="F2272" s="6"/>
      <c r="G2272" s="7"/>
    </row>
    <row r="2273" spans="5:7">
      <c r="E2273" s="6"/>
      <c r="F2273" s="6"/>
      <c r="G2273" s="7"/>
    </row>
    <row r="2274" spans="5:7">
      <c r="E2274" s="6"/>
      <c r="F2274" s="6"/>
      <c r="G2274" s="7"/>
    </row>
    <row r="2275" spans="5:7">
      <c r="E2275" s="6"/>
      <c r="F2275" s="6"/>
      <c r="G2275" s="7"/>
    </row>
    <row r="2276" spans="5:7">
      <c r="E2276" s="6"/>
      <c r="F2276" s="6"/>
      <c r="G2276" s="7"/>
    </row>
    <row r="2277" spans="5:7">
      <c r="E2277" s="6"/>
      <c r="F2277" s="6"/>
      <c r="G2277" s="7"/>
    </row>
    <row r="2278" spans="5:7">
      <c r="E2278" s="6"/>
      <c r="F2278" s="6"/>
      <c r="G2278" s="7"/>
    </row>
    <row r="2279" spans="5:7">
      <c r="E2279" s="6"/>
      <c r="F2279" s="6"/>
      <c r="G2279" s="7"/>
    </row>
    <row r="2280" spans="5:7">
      <c r="E2280" s="6"/>
      <c r="F2280" s="6"/>
      <c r="G2280" s="7"/>
    </row>
    <row r="2281" spans="5:7">
      <c r="E2281" s="6"/>
      <c r="F2281" s="6"/>
      <c r="G2281" s="7"/>
    </row>
    <row r="2282" spans="5:7">
      <c r="E2282" s="6"/>
      <c r="F2282" s="6"/>
      <c r="G2282" s="7"/>
    </row>
    <row r="2283" spans="5:7">
      <c r="E2283" s="6"/>
      <c r="F2283" s="6"/>
      <c r="G2283" s="7"/>
    </row>
    <row r="2284" spans="5:7">
      <c r="E2284" s="6"/>
      <c r="F2284" s="6"/>
      <c r="G2284" s="7"/>
    </row>
    <row r="2285" spans="5:7">
      <c r="E2285" s="6"/>
      <c r="F2285" s="6"/>
      <c r="G2285" s="7"/>
    </row>
    <row r="2286" spans="5:7">
      <c r="E2286" s="6"/>
      <c r="F2286" s="6"/>
      <c r="G2286" s="7"/>
    </row>
    <row r="2287" spans="5:7">
      <c r="E2287" s="6"/>
      <c r="F2287" s="6"/>
      <c r="G2287" s="7"/>
    </row>
    <row r="2288" spans="5:7">
      <c r="E2288" s="6"/>
      <c r="F2288" s="6"/>
      <c r="G2288" s="7"/>
    </row>
    <row r="2289" spans="5:7">
      <c r="E2289" s="6"/>
      <c r="F2289" s="6"/>
      <c r="G2289" s="7"/>
    </row>
    <row r="2290" spans="5:7">
      <c r="E2290" s="6"/>
      <c r="F2290" s="6"/>
      <c r="G2290" s="7"/>
    </row>
    <row r="2291" spans="5:7">
      <c r="E2291" s="6"/>
      <c r="F2291" s="6"/>
      <c r="G2291" s="7"/>
    </row>
    <row r="2292" spans="5:7">
      <c r="E2292" s="6"/>
      <c r="F2292" s="6"/>
      <c r="G2292" s="7"/>
    </row>
    <row r="2293" spans="5:7">
      <c r="E2293" s="6"/>
      <c r="F2293" s="6"/>
      <c r="G2293" s="7"/>
    </row>
    <row r="2294" spans="5:7">
      <c r="E2294" s="6"/>
      <c r="F2294" s="6"/>
      <c r="G2294" s="7"/>
    </row>
    <row r="2295" spans="5:7">
      <c r="E2295" s="6"/>
      <c r="F2295" s="6"/>
      <c r="G2295" s="7"/>
    </row>
    <row r="2296" spans="5:7">
      <c r="E2296" s="6"/>
      <c r="F2296" s="6"/>
      <c r="G2296" s="7"/>
    </row>
    <row r="2297" spans="5:7">
      <c r="E2297" s="6"/>
      <c r="F2297" s="6"/>
      <c r="G2297" s="7"/>
    </row>
    <row r="2298" spans="5:7">
      <c r="E2298" s="6"/>
      <c r="F2298" s="6"/>
      <c r="G2298" s="7"/>
    </row>
    <row r="2299" spans="5:7">
      <c r="E2299" s="6"/>
      <c r="F2299" s="6"/>
      <c r="G2299" s="7"/>
    </row>
    <row r="2300" spans="5:7">
      <c r="E2300" s="6"/>
      <c r="F2300" s="6"/>
      <c r="G2300" s="7"/>
    </row>
    <row r="2301" spans="5:7">
      <c r="E2301" s="6"/>
      <c r="F2301" s="6"/>
      <c r="G2301" s="7"/>
    </row>
    <row r="2302" spans="5:7">
      <c r="E2302" s="6"/>
      <c r="F2302" s="6"/>
      <c r="G2302" s="7"/>
    </row>
    <row r="2303" spans="5:7">
      <c r="E2303" s="6"/>
      <c r="F2303" s="6"/>
      <c r="G2303" s="7"/>
    </row>
    <row r="2304" spans="5:7">
      <c r="E2304" s="6"/>
      <c r="F2304" s="6"/>
      <c r="G2304" s="7"/>
    </row>
    <row r="2305" spans="5:7">
      <c r="E2305" s="6"/>
      <c r="F2305" s="6"/>
      <c r="G2305" s="7"/>
    </row>
    <row r="2306" spans="5:7">
      <c r="E2306" s="6"/>
      <c r="F2306" s="6"/>
      <c r="G2306" s="7"/>
    </row>
    <row r="2307" spans="5:7">
      <c r="E2307" s="6"/>
      <c r="F2307" s="6"/>
      <c r="G2307" s="7"/>
    </row>
    <row r="2308" spans="5:7">
      <c r="E2308" s="6"/>
      <c r="F2308" s="6"/>
      <c r="G2308" s="7"/>
    </row>
    <row r="2309" spans="5:7">
      <c r="E2309" s="6"/>
      <c r="F2309" s="6"/>
      <c r="G2309" s="7"/>
    </row>
    <row r="2310" spans="5:7">
      <c r="E2310" s="6"/>
      <c r="F2310" s="6"/>
      <c r="G2310" s="7"/>
    </row>
    <row r="2311" spans="5:7">
      <c r="E2311" s="6"/>
      <c r="F2311" s="6"/>
      <c r="G2311" s="7"/>
    </row>
    <row r="2312" spans="5:7">
      <c r="E2312" s="6"/>
      <c r="F2312" s="6"/>
      <c r="G2312" s="7"/>
    </row>
    <row r="2313" spans="5:7">
      <c r="E2313" s="6"/>
      <c r="F2313" s="6"/>
      <c r="G2313" s="7"/>
    </row>
    <row r="2314" spans="5:7">
      <c r="E2314" s="6"/>
      <c r="F2314" s="6"/>
      <c r="G2314" s="7"/>
    </row>
    <row r="2315" spans="5:7">
      <c r="E2315" s="6"/>
      <c r="F2315" s="6"/>
      <c r="G2315" s="7"/>
    </row>
    <row r="2316" spans="5:7">
      <c r="E2316" s="6"/>
      <c r="F2316" s="6"/>
      <c r="G2316" s="7"/>
    </row>
    <row r="2317" spans="5:7">
      <c r="E2317" s="6"/>
      <c r="F2317" s="6"/>
      <c r="G2317" s="7"/>
    </row>
    <row r="2318" spans="5:7">
      <c r="E2318" s="6"/>
      <c r="F2318" s="6"/>
      <c r="G2318" s="7"/>
    </row>
    <row r="2319" spans="5:7">
      <c r="E2319" s="6"/>
      <c r="F2319" s="6"/>
      <c r="G2319" s="7"/>
    </row>
    <row r="2320" spans="5:7">
      <c r="E2320" s="6"/>
      <c r="F2320" s="6"/>
      <c r="G2320" s="7"/>
    </row>
    <row r="2321" spans="5:7">
      <c r="E2321" s="6"/>
      <c r="F2321" s="6"/>
      <c r="G2321" s="7"/>
    </row>
    <row r="2322" spans="5:7">
      <c r="E2322" s="6"/>
      <c r="F2322" s="6"/>
      <c r="G2322" s="7"/>
    </row>
    <row r="2323" spans="5:7">
      <c r="E2323" s="6"/>
      <c r="F2323" s="6"/>
      <c r="G2323" s="7"/>
    </row>
    <row r="2324" spans="5:7">
      <c r="E2324" s="6"/>
      <c r="F2324" s="6"/>
      <c r="G2324" s="7"/>
    </row>
    <row r="2325" spans="5:7">
      <c r="E2325" s="6"/>
      <c r="F2325" s="6"/>
      <c r="G2325" s="7"/>
    </row>
    <row r="2326" spans="5:7">
      <c r="E2326" s="6"/>
      <c r="F2326" s="6"/>
      <c r="G2326" s="7"/>
    </row>
    <row r="2327" spans="5:7">
      <c r="E2327" s="6"/>
      <c r="F2327" s="6"/>
      <c r="G2327" s="7"/>
    </row>
    <row r="2328" spans="5:7">
      <c r="E2328" s="6"/>
      <c r="F2328" s="6"/>
      <c r="G2328" s="7"/>
    </row>
    <row r="2329" spans="5:7">
      <c r="E2329" s="6"/>
      <c r="F2329" s="6"/>
      <c r="G2329" s="7"/>
    </row>
    <row r="2330" spans="5:7">
      <c r="E2330" s="6"/>
      <c r="F2330" s="6"/>
      <c r="G2330" s="7"/>
    </row>
    <row r="2331" spans="5:7">
      <c r="E2331" s="6"/>
      <c r="F2331" s="6"/>
      <c r="G2331" s="7"/>
    </row>
    <row r="2332" spans="5:7">
      <c r="E2332" s="6"/>
      <c r="F2332" s="6"/>
      <c r="G2332" s="7"/>
    </row>
    <row r="2333" spans="5:7">
      <c r="E2333" s="6"/>
      <c r="F2333" s="6"/>
      <c r="G2333" s="7"/>
    </row>
    <row r="2334" spans="5:7">
      <c r="E2334" s="6"/>
      <c r="F2334" s="6"/>
      <c r="G2334" s="7"/>
    </row>
    <row r="2335" spans="5:7">
      <c r="E2335" s="6"/>
      <c r="F2335" s="6"/>
      <c r="G2335" s="7"/>
    </row>
    <row r="2336" spans="5:7">
      <c r="E2336" s="6"/>
      <c r="F2336" s="6"/>
      <c r="G2336" s="7"/>
    </row>
    <row r="2337" spans="5:7">
      <c r="E2337" s="6"/>
      <c r="F2337" s="6"/>
      <c r="G2337" s="7"/>
    </row>
    <row r="2338" spans="5:7">
      <c r="E2338" s="6"/>
      <c r="F2338" s="6"/>
      <c r="G2338" s="7"/>
    </row>
    <row r="2339" spans="5:7">
      <c r="E2339" s="6"/>
      <c r="F2339" s="6"/>
      <c r="G2339" s="7"/>
    </row>
    <row r="2340" spans="5:7">
      <c r="E2340" s="6"/>
      <c r="F2340" s="6"/>
      <c r="G2340" s="7"/>
    </row>
    <row r="2341" spans="5:7">
      <c r="E2341" s="6"/>
      <c r="F2341" s="6"/>
      <c r="G2341" s="7"/>
    </row>
    <row r="2342" spans="5:7">
      <c r="E2342" s="6"/>
      <c r="F2342" s="6"/>
      <c r="G2342" s="7"/>
    </row>
    <row r="2343" spans="5:7">
      <c r="E2343" s="6"/>
      <c r="F2343" s="6"/>
      <c r="G2343" s="7"/>
    </row>
    <row r="2344" spans="5:7">
      <c r="E2344" s="6"/>
      <c r="F2344" s="6"/>
      <c r="G2344" s="7"/>
    </row>
    <row r="2345" spans="5:7">
      <c r="E2345" s="6"/>
      <c r="F2345" s="6"/>
      <c r="G2345" s="7"/>
    </row>
    <row r="2346" spans="5:7">
      <c r="E2346" s="6"/>
      <c r="F2346" s="6"/>
      <c r="G2346" s="7"/>
    </row>
    <row r="2347" spans="5:7">
      <c r="E2347" s="6"/>
      <c r="F2347" s="6"/>
      <c r="G2347" s="7"/>
    </row>
    <row r="2348" spans="5:7">
      <c r="E2348" s="6"/>
      <c r="F2348" s="6"/>
      <c r="G2348" s="7"/>
    </row>
    <row r="2349" spans="5:7">
      <c r="E2349" s="6"/>
      <c r="F2349" s="6"/>
      <c r="G2349" s="7"/>
    </row>
    <row r="2350" spans="5:7">
      <c r="E2350" s="6"/>
      <c r="F2350" s="6"/>
      <c r="G2350" s="7"/>
    </row>
    <row r="2351" spans="5:7">
      <c r="E2351" s="6"/>
      <c r="F2351" s="6"/>
      <c r="G2351" s="7"/>
    </row>
    <row r="2352" spans="5:7">
      <c r="E2352" s="6"/>
      <c r="F2352" s="6"/>
      <c r="G2352" s="7"/>
    </row>
    <row r="2353" spans="5:7">
      <c r="E2353" s="6"/>
      <c r="F2353" s="6"/>
      <c r="G2353" s="7"/>
    </row>
    <row r="2354" spans="5:7">
      <c r="E2354" s="6"/>
      <c r="F2354" s="6"/>
      <c r="G2354" s="7"/>
    </row>
    <row r="2355" spans="5:7">
      <c r="E2355" s="6"/>
      <c r="F2355" s="6"/>
      <c r="G2355" s="7"/>
    </row>
    <row r="2356" spans="5:7">
      <c r="E2356" s="6"/>
      <c r="F2356" s="6"/>
      <c r="G2356" s="7"/>
    </row>
    <row r="2357" spans="5:7">
      <c r="E2357" s="6"/>
      <c r="F2357" s="6"/>
      <c r="G2357" s="7"/>
    </row>
    <row r="2358" spans="5:7">
      <c r="E2358" s="6"/>
      <c r="F2358" s="6"/>
      <c r="G2358" s="7"/>
    </row>
    <row r="2359" spans="5:7">
      <c r="E2359" s="6"/>
      <c r="F2359" s="6"/>
      <c r="G2359" s="7"/>
    </row>
    <row r="2360" spans="5:7">
      <c r="E2360" s="6"/>
      <c r="F2360" s="6"/>
      <c r="G2360" s="7"/>
    </row>
    <row r="2361" spans="5:7">
      <c r="E2361" s="6"/>
      <c r="F2361" s="6"/>
      <c r="G2361" s="7"/>
    </row>
    <row r="2362" spans="5:7">
      <c r="E2362" s="6"/>
      <c r="F2362" s="6"/>
      <c r="G2362" s="7"/>
    </row>
    <row r="2363" spans="5:7">
      <c r="E2363" s="6"/>
      <c r="F2363" s="6"/>
      <c r="G2363" s="7"/>
    </row>
    <row r="2364" spans="5:7">
      <c r="E2364" s="6"/>
      <c r="F2364" s="6"/>
      <c r="G2364" s="7"/>
    </row>
    <row r="2365" spans="5:7">
      <c r="E2365" s="6"/>
      <c r="F2365" s="6"/>
      <c r="G2365" s="7"/>
    </row>
    <row r="2366" spans="5:7">
      <c r="E2366" s="6"/>
      <c r="F2366" s="6"/>
      <c r="G2366" s="7"/>
    </row>
    <row r="2367" spans="5:7">
      <c r="E2367" s="6"/>
      <c r="F2367" s="6"/>
      <c r="G2367" s="7"/>
    </row>
    <row r="2368" spans="5:7">
      <c r="E2368" s="6"/>
      <c r="F2368" s="6"/>
      <c r="G2368" s="7"/>
    </row>
    <row r="2369" spans="5:7">
      <c r="E2369" s="6"/>
      <c r="F2369" s="6"/>
      <c r="G2369" s="7"/>
    </row>
    <row r="2370" spans="5:7">
      <c r="E2370" s="6"/>
      <c r="F2370" s="6"/>
      <c r="G2370" s="7"/>
    </row>
    <row r="2371" spans="5:7">
      <c r="E2371" s="6"/>
      <c r="F2371" s="6"/>
      <c r="G2371" s="7"/>
    </row>
    <row r="2372" spans="5:7">
      <c r="E2372" s="6"/>
      <c r="F2372" s="6"/>
      <c r="G2372" s="7"/>
    </row>
    <row r="2373" spans="5:7">
      <c r="E2373" s="6"/>
      <c r="F2373" s="6"/>
      <c r="G2373" s="7"/>
    </row>
    <row r="2374" spans="5:7">
      <c r="E2374" s="6"/>
      <c r="F2374" s="6"/>
      <c r="G2374" s="7"/>
    </row>
    <row r="2375" spans="5:7">
      <c r="E2375" s="6"/>
      <c r="F2375" s="6"/>
      <c r="G2375" s="7"/>
    </row>
    <row r="2376" spans="5:7">
      <c r="E2376" s="6"/>
      <c r="F2376" s="6"/>
      <c r="G2376" s="7"/>
    </row>
    <row r="2377" spans="5:7">
      <c r="E2377" s="6"/>
      <c r="F2377" s="6"/>
      <c r="G2377" s="7"/>
    </row>
    <row r="2378" spans="5:7">
      <c r="E2378" s="6"/>
      <c r="F2378" s="6"/>
      <c r="G2378" s="7"/>
    </row>
    <row r="2379" spans="5:7">
      <c r="E2379" s="6"/>
      <c r="F2379" s="6"/>
      <c r="G2379" s="7"/>
    </row>
    <row r="2380" spans="5:7">
      <c r="E2380" s="6"/>
      <c r="F2380" s="6"/>
      <c r="G2380" s="7"/>
    </row>
    <row r="2381" spans="5:7">
      <c r="E2381" s="6"/>
      <c r="F2381" s="6"/>
      <c r="G2381" s="7"/>
    </row>
    <row r="2382" spans="5:7">
      <c r="E2382" s="6"/>
      <c r="F2382" s="6"/>
      <c r="G2382" s="7"/>
    </row>
    <row r="2383" spans="5:7">
      <c r="E2383" s="6"/>
      <c r="F2383" s="6"/>
      <c r="G2383" s="7"/>
    </row>
    <row r="2384" spans="5:7">
      <c r="E2384" s="6"/>
      <c r="F2384" s="6"/>
      <c r="G2384" s="7"/>
    </row>
    <row r="2385" spans="5:7">
      <c r="E2385" s="6"/>
      <c r="F2385" s="6"/>
      <c r="G2385" s="7"/>
    </row>
    <row r="2386" spans="5:7">
      <c r="E2386" s="6"/>
      <c r="F2386" s="6"/>
      <c r="G2386" s="7"/>
    </row>
    <row r="2387" spans="5:7">
      <c r="E2387" s="6"/>
      <c r="F2387" s="6"/>
      <c r="G2387" s="7"/>
    </row>
    <row r="2388" spans="5:7">
      <c r="E2388" s="6"/>
      <c r="F2388" s="6"/>
      <c r="G2388" s="7"/>
    </row>
    <row r="2389" spans="5:7">
      <c r="E2389" s="6"/>
      <c r="F2389" s="6"/>
      <c r="G2389" s="7"/>
    </row>
    <row r="2390" spans="5:7">
      <c r="E2390" s="6"/>
      <c r="F2390" s="6"/>
      <c r="G2390" s="7"/>
    </row>
    <row r="2391" spans="5:7">
      <c r="E2391" s="6"/>
      <c r="F2391" s="6"/>
      <c r="G2391" s="7"/>
    </row>
    <row r="2392" spans="5:7">
      <c r="E2392" s="6"/>
      <c r="F2392" s="6"/>
      <c r="G2392" s="7"/>
    </row>
    <row r="2393" spans="5:7">
      <c r="E2393" s="6"/>
      <c r="F2393" s="6"/>
      <c r="G2393" s="7"/>
    </row>
    <row r="2394" spans="5:7">
      <c r="E2394" s="6"/>
      <c r="F2394" s="6"/>
      <c r="G2394" s="7"/>
    </row>
    <row r="2395" spans="5:7">
      <c r="E2395" s="6"/>
      <c r="F2395" s="6"/>
      <c r="G2395" s="7"/>
    </row>
    <row r="2396" spans="5:7">
      <c r="E2396" s="6"/>
      <c r="F2396" s="6"/>
      <c r="G2396" s="7"/>
    </row>
    <row r="2397" spans="5:7">
      <c r="E2397" s="6"/>
      <c r="F2397" s="6"/>
      <c r="G2397" s="7"/>
    </row>
    <row r="2398" spans="5:7">
      <c r="E2398" s="6"/>
      <c r="F2398" s="6"/>
      <c r="G2398" s="7"/>
    </row>
    <row r="2399" spans="5:7">
      <c r="E2399" s="6"/>
      <c r="F2399" s="6"/>
      <c r="G2399" s="7"/>
    </row>
    <row r="2400" spans="5:7">
      <c r="E2400" s="6"/>
      <c r="F2400" s="6"/>
      <c r="G2400" s="7"/>
    </row>
    <row r="2401" spans="5:7">
      <c r="E2401" s="6"/>
      <c r="F2401" s="6"/>
      <c r="G2401" s="7"/>
    </row>
    <row r="2402" spans="5:7">
      <c r="E2402" s="6"/>
      <c r="F2402" s="6"/>
      <c r="G2402" s="7"/>
    </row>
    <row r="2403" spans="5:7">
      <c r="E2403" s="6"/>
      <c r="F2403" s="6"/>
      <c r="G2403" s="7"/>
    </row>
    <row r="2404" spans="5:7">
      <c r="E2404" s="6"/>
      <c r="F2404" s="6"/>
      <c r="G2404" s="7"/>
    </row>
    <row r="2405" spans="5:7">
      <c r="E2405" s="6"/>
      <c r="F2405" s="6"/>
      <c r="G2405" s="7"/>
    </row>
    <row r="2406" spans="5:7">
      <c r="E2406" s="6"/>
      <c r="F2406" s="6"/>
      <c r="G2406" s="7"/>
    </row>
    <row r="2407" spans="5:7">
      <c r="E2407" s="6"/>
      <c r="F2407" s="6"/>
      <c r="G2407" s="7"/>
    </row>
    <row r="2408" spans="5:7">
      <c r="E2408" s="6"/>
      <c r="F2408" s="6"/>
      <c r="G2408" s="7"/>
    </row>
    <row r="2409" spans="5:7">
      <c r="E2409" s="6"/>
      <c r="F2409" s="6"/>
      <c r="G2409" s="7"/>
    </row>
    <row r="2410" spans="5:7">
      <c r="E2410" s="6"/>
      <c r="F2410" s="6"/>
      <c r="G2410" s="7"/>
    </row>
    <row r="2411" spans="5:7">
      <c r="E2411" s="6"/>
      <c r="F2411" s="6"/>
      <c r="G2411" s="7"/>
    </row>
    <row r="2412" spans="5:7">
      <c r="E2412" s="6"/>
      <c r="F2412" s="6"/>
      <c r="G2412" s="7"/>
    </row>
    <row r="2413" spans="5:7">
      <c r="E2413" s="6"/>
      <c r="F2413" s="6"/>
      <c r="G2413" s="7"/>
    </row>
    <row r="2414" spans="5:7">
      <c r="E2414" s="6"/>
      <c r="F2414" s="6"/>
      <c r="G2414" s="7"/>
    </row>
    <row r="2415" spans="5:7">
      <c r="E2415" s="6"/>
      <c r="F2415" s="6"/>
      <c r="G2415" s="7"/>
    </row>
    <row r="2416" spans="5:7">
      <c r="E2416" s="6"/>
      <c r="F2416" s="6"/>
      <c r="G2416" s="7"/>
    </row>
    <row r="2417" spans="5:7">
      <c r="E2417" s="6"/>
      <c r="F2417" s="6"/>
      <c r="G2417" s="7"/>
    </row>
    <row r="2418" spans="5:7">
      <c r="E2418" s="6"/>
      <c r="F2418" s="6"/>
      <c r="G2418" s="7"/>
    </row>
    <row r="2419" spans="5:7">
      <c r="E2419" s="6"/>
      <c r="F2419" s="6"/>
      <c r="G2419" s="7"/>
    </row>
    <row r="2420" spans="5:7">
      <c r="E2420" s="6"/>
      <c r="F2420" s="6"/>
      <c r="G2420" s="7"/>
    </row>
    <row r="2421" spans="5:7">
      <c r="E2421" s="6"/>
      <c r="F2421" s="6"/>
      <c r="G2421" s="7"/>
    </row>
    <row r="2422" spans="5:7">
      <c r="E2422" s="6"/>
      <c r="F2422" s="6"/>
      <c r="G2422" s="7"/>
    </row>
    <row r="2423" spans="5:7">
      <c r="E2423" s="6"/>
      <c r="F2423" s="6"/>
      <c r="G2423" s="7"/>
    </row>
    <row r="2424" spans="5:7">
      <c r="E2424" s="6"/>
      <c r="F2424" s="6"/>
      <c r="G2424" s="7"/>
    </row>
    <row r="2425" spans="5:7">
      <c r="E2425" s="6"/>
      <c r="F2425" s="6"/>
      <c r="G2425" s="7"/>
    </row>
    <row r="2426" spans="5:7">
      <c r="E2426" s="6"/>
      <c r="F2426" s="6"/>
      <c r="G2426" s="7"/>
    </row>
    <row r="2427" spans="5:7">
      <c r="E2427" s="6"/>
      <c r="F2427" s="6"/>
      <c r="G2427" s="7"/>
    </row>
    <row r="2428" spans="5:7">
      <c r="E2428" s="6"/>
      <c r="F2428" s="6"/>
      <c r="G2428" s="7"/>
    </row>
    <row r="2429" spans="5:7">
      <c r="E2429" s="6"/>
      <c r="F2429" s="6"/>
      <c r="G2429" s="7"/>
    </row>
    <row r="2430" spans="5:7">
      <c r="E2430" s="6"/>
      <c r="F2430" s="6"/>
      <c r="G2430" s="7"/>
    </row>
    <row r="2431" spans="5:7">
      <c r="E2431" s="6"/>
      <c r="F2431" s="6"/>
      <c r="G2431" s="7"/>
    </row>
    <row r="2432" spans="5:7">
      <c r="E2432" s="6"/>
      <c r="F2432" s="6"/>
      <c r="G2432" s="7"/>
    </row>
    <row r="2433" spans="5:7">
      <c r="E2433" s="6"/>
      <c r="F2433" s="6"/>
      <c r="G2433" s="7"/>
    </row>
    <row r="2434" spans="5:7">
      <c r="E2434" s="6"/>
      <c r="F2434" s="6"/>
      <c r="G2434" s="7"/>
    </row>
    <row r="2435" spans="5:7">
      <c r="E2435" s="6"/>
      <c r="F2435" s="6"/>
      <c r="G2435" s="7"/>
    </row>
    <row r="2436" spans="5:7">
      <c r="E2436" s="6"/>
      <c r="F2436" s="6"/>
      <c r="G2436" s="7"/>
    </row>
    <row r="2437" spans="5:7">
      <c r="E2437" s="6"/>
      <c r="F2437" s="6"/>
      <c r="G2437" s="7"/>
    </row>
    <row r="2438" spans="5:7">
      <c r="E2438" s="6"/>
      <c r="F2438" s="6"/>
      <c r="G2438" s="7"/>
    </row>
    <row r="2439" spans="5:7">
      <c r="E2439" s="6"/>
      <c r="F2439" s="6"/>
      <c r="G2439" s="7"/>
    </row>
    <row r="2440" spans="5:7">
      <c r="E2440" s="6"/>
      <c r="F2440" s="6"/>
      <c r="G2440" s="7"/>
    </row>
    <row r="2441" spans="5:7">
      <c r="E2441" s="6"/>
      <c r="F2441" s="6"/>
      <c r="G2441" s="7"/>
    </row>
    <row r="2442" spans="5:7">
      <c r="E2442" s="6"/>
      <c r="F2442" s="6"/>
      <c r="G2442" s="7"/>
    </row>
    <row r="2443" spans="5:7">
      <c r="E2443" s="6"/>
      <c r="F2443" s="6"/>
      <c r="G2443" s="7"/>
    </row>
    <row r="2444" spans="5:7">
      <c r="E2444" s="6"/>
      <c r="F2444" s="6"/>
      <c r="G2444" s="7"/>
    </row>
    <row r="2445" spans="5:7">
      <c r="E2445" s="6"/>
      <c r="F2445" s="6"/>
      <c r="G2445" s="7"/>
    </row>
    <row r="2446" spans="5:7">
      <c r="E2446" s="6"/>
      <c r="F2446" s="6"/>
      <c r="G2446" s="7"/>
    </row>
    <row r="2447" spans="5:7">
      <c r="E2447" s="6"/>
      <c r="F2447" s="6"/>
      <c r="G2447" s="7"/>
    </row>
    <row r="2448" spans="5:7">
      <c r="E2448" s="6"/>
      <c r="F2448" s="6"/>
      <c r="G2448" s="7"/>
    </row>
    <row r="2449" spans="5:7">
      <c r="E2449" s="6"/>
      <c r="F2449" s="6"/>
      <c r="G2449" s="7"/>
    </row>
    <row r="2450" spans="5:7">
      <c r="E2450" s="6"/>
      <c r="F2450" s="6"/>
      <c r="G2450" s="7"/>
    </row>
    <row r="2451" spans="5:7">
      <c r="E2451" s="6"/>
      <c r="F2451" s="6"/>
      <c r="G2451" s="7"/>
    </row>
    <row r="2452" spans="5:7">
      <c r="E2452" s="6"/>
      <c r="F2452" s="6"/>
      <c r="G2452" s="7"/>
    </row>
    <row r="2453" spans="5:7">
      <c r="E2453" s="6"/>
      <c r="F2453" s="6"/>
      <c r="G2453" s="7"/>
    </row>
    <row r="2454" spans="5:7">
      <c r="E2454" s="6"/>
      <c r="F2454" s="6"/>
      <c r="G2454" s="7"/>
    </row>
    <row r="2455" spans="5:7">
      <c r="E2455" s="6"/>
      <c r="F2455" s="6"/>
      <c r="G2455" s="7"/>
    </row>
    <row r="2456" spans="5:7">
      <c r="E2456" s="6"/>
      <c r="F2456" s="6"/>
      <c r="G2456" s="7"/>
    </row>
    <row r="2457" spans="5:7">
      <c r="E2457" s="6"/>
      <c r="F2457" s="6"/>
      <c r="G2457" s="7"/>
    </row>
    <row r="2458" spans="5:7">
      <c r="E2458" s="6"/>
      <c r="F2458" s="6"/>
      <c r="G2458" s="7"/>
    </row>
    <row r="2459" spans="5:7">
      <c r="E2459" s="6"/>
      <c r="F2459" s="6"/>
      <c r="G2459" s="7"/>
    </row>
    <row r="2460" spans="5:7">
      <c r="E2460" s="6"/>
      <c r="F2460" s="6"/>
      <c r="G2460" s="7"/>
    </row>
    <row r="2461" spans="5:7">
      <c r="E2461" s="6"/>
      <c r="F2461" s="6"/>
      <c r="G2461" s="7"/>
    </row>
    <row r="2462" spans="5:7">
      <c r="E2462" s="6"/>
      <c r="F2462" s="6"/>
      <c r="G2462" s="7"/>
    </row>
    <row r="2463" spans="5:7">
      <c r="E2463" s="6"/>
      <c r="F2463" s="6"/>
      <c r="G2463" s="7"/>
    </row>
    <row r="2464" spans="5:7">
      <c r="E2464" s="6"/>
      <c r="F2464" s="6"/>
      <c r="G2464" s="7"/>
    </row>
    <row r="2465" spans="5:7">
      <c r="E2465" s="6"/>
      <c r="F2465" s="6"/>
      <c r="G2465" s="7"/>
    </row>
    <row r="2466" spans="5:7">
      <c r="E2466" s="6"/>
      <c r="F2466" s="6"/>
      <c r="G2466" s="7"/>
    </row>
    <row r="2467" spans="5:7">
      <c r="E2467" s="6"/>
      <c r="F2467" s="6"/>
      <c r="G2467" s="7"/>
    </row>
    <row r="2468" spans="5:7">
      <c r="E2468" s="6"/>
      <c r="F2468" s="6"/>
      <c r="G2468" s="7"/>
    </row>
    <row r="2469" spans="5:7">
      <c r="E2469" s="6"/>
      <c r="F2469" s="6"/>
      <c r="G2469" s="7"/>
    </row>
    <row r="2470" spans="5:7">
      <c r="E2470" s="6"/>
      <c r="F2470" s="6"/>
      <c r="G2470" s="7"/>
    </row>
    <row r="2471" spans="5:7">
      <c r="E2471" s="6"/>
      <c r="F2471" s="6"/>
      <c r="G2471" s="7"/>
    </row>
    <row r="2472" spans="5:7">
      <c r="E2472" s="6"/>
      <c r="F2472" s="6"/>
      <c r="G2472" s="7"/>
    </row>
    <row r="2473" spans="5:7">
      <c r="E2473" s="6"/>
      <c r="F2473" s="6"/>
      <c r="G2473" s="7"/>
    </row>
    <row r="2474" spans="5:7">
      <c r="E2474" s="6"/>
      <c r="F2474" s="6"/>
      <c r="G2474" s="7"/>
    </row>
    <row r="2475" spans="5:7">
      <c r="E2475" s="6"/>
      <c r="F2475" s="6"/>
      <c r="G2475" s="7"/>
    </row>
    <row r="2476" spans="5:7">
      <c r="E2476" s="6"/>
      <c r="F2476" s="6"/>
      <c r="G2476" s="7"/>
    </row>
    <row r="2477" spans="5:7">
      <c r="E2477" s="6"/>
      <c r="F2477" s="6"/>
      <c r="G2477" s="7"/>
    </row>
    <row r="2478" spans="5:7">
      <c r="E2478" s="6"/>
      <c r="F2478" s="6"/>
      <c r="G2478" s="7"/>
    </row>
    <row r="2479" spans="5:7">
      <c r="E2479" s="6"/>
      <c r="F2479" s="6"/>
      <c r="G2479" s="7"/>
    </row>
    <row r="2480" spans="5:7">
      <c r="E2480" s="6"/>
      <c r="F2480" s="6"/>
      <c r="G2480" s="7"/>
    </row>
    <row r="2481" spans="5:7">
      <c r="E2481" s="6"/>
      <c r="F2481" s="6"/>
      <c r="G2481" s="7"/>
    </row>
    <row r="2482" spans="5:7">
      <c r="E2482" s="6"/>
      <c r="F2482" s="6"/>
      <c r="G2482" s="7"/>
    </row>
    <row r="2483" spans="5:7">
      <c r="E2483" s="6"/>
      <c r="F2483" s="6"/>
      <c r="G2483" s="7"/>
    </row>
    <row r="2484" spans="5:7">
      <c r="E2484" s="6"/>
      <c r="F2484" s="6"/>
      <c r="G2484" s="7"/>
    </row>
    <row r="2485" spans="5:7">
      <c r="E2485" s="6"/>
      <c r="F2485" s="6"/>
      <c r="G2485" s="7"/>
    </row>
    <row r="2486" spans="5:7">
      <c r="E2486" s="6"/>
      <c r="F2486" s="6"/>
      <c r="G2486" s="7"/>
    </row>
    <row r="2487" spans="5:7">
      <c r="E2487" s="6"/>
      <c r="F2487" s="6"/>
      <c r="G2487" s="7"/>
    </row>
    <row r="2488" spans="5:7">
      <c r="E2488" s="6"/>
      <c r="F2488" s="6"/>
      <c r="G2488" s="7"/>
    </row>
    <row r="2489" spans="5:7">
      <c r="E2489" s="6"/>
      <c r="F2489" s="6"/>
      <c r="G2489" s="7"/>
    </row>
    <row r="2490" spans="5:7">
      <c r="E2490" s="6"/>
      <c r="F2490" s="6"/>
      <c r="G2490" s="7"/>
    </row>
    <row r="2491" spans="5:7">
      <c r="E2491" s="6"/>
      <c r="F2491" s="6"/>
      <c r="G2491" s="7"/>
    </row>
    <row r="2492" spans="5:7">
      <c r="E2492" s="6"/>
      <c r="F2492" s="6"/>
      <c r="G2492" s="7"/>
    </row>
    <row r="2493" spans="5:7">
      <c r="E2493" s="6"/>
      <c r="F2493" s="6"/>
      <c r="G2493" s="7"/>
    </row>
    <row r="2494" spans="5:7">
      <c r="E2494" s="6"/>
      <c r="F2494" s="6"/>
      <c r="G2494" s="7"/>
    </row>
    <row r="2495" spans="5:7">
      <c r="E2495" s="6"/>
      <c r="F2495" s="6"/>
      <c r="G2495" s="7"/>
    </row>
    <row r="2496" spans="5:7">
      <c r="E2496" s="6"/>
      <c r="F2496" s="6"/>
      <c r="G2496" s="7"/>
    </row>
    <row r="2497" spans="5:7">
      <c r="E2497" s="6"/>
      <c r="F2497" s="6"/>
      <c r="G2497" s="7"/>
    </row>
    <row r="2498" spans="5:7">
      <c r="E2498" s="6"/>
      <c r="F2498" s="6"/>
      <c r="G2498" s="7"/>
    </row>
    <row r="2499" spans="5:7">
      <c r="E2499" s="6"/>
      <c r="F2499" s="6"/>
      <c r="G2499" s="7"/>
    </row>
    <row r="2500" spans="5:7">
      <c r="E2500" s="6"/>
      <c r="F2500" s="6"/>
      <c r="G2500" s="7"/>
    </row>
    <row r="2501" spans="5:7">
      <c r="E2501" s="6"/>
      <c r="F2501" s="6"/>
      <c r="G2501" s="7"/>
    </row>
    <row r="2502" spans="5:7">
      <c r="E2502" s="6"/>
      <c r="F2502" s="6"/>
      <c r="G2502" s="7"/>
    </row>
    <row r="2503" spans="5:7">
      <c r="E2503" s="6"/>
      <c r="F2503" s="6"/>
      <c r="G2503" s="7"/>
    </row>
    <row r="2504" spans="5:7">
      <c r="E2504" s="6"/>
      <c r="F2504" s="6"/>
      <c r="G2504" s="7"/>
    </row>
    <row r="2505" spans="5:7">
      <c r="E2505" s="6"/>
      <c r="F2505" s="6"/>
      <c r="G2505" s="7"/>
    </row>
    <row r="2506" spans="5:7">
      <c r="E2506" s="6"/>
      <c r="F2506" s="6"/>
      <c r="G2506" s="7"/>
    </row>
    <row r="2507" spans="5:7">
      <c r="E2507" s="6"/>
      <c r="F2507" s="6"/>
      <c r="G2507" s="7"/>
    </row>
    <row r="2508" spans="5:7">
      <c r="E2508" s="6"/>
      <c r="F2508" s="6"/>
      <c r="G2508" s="7"/>
    </row>
    <row r="2509" spans="5:7">
      <c r="E2509" s="6"/>
      <c r="F2509" s="6"/>
      <c r="G2509" s="7"/>
    </row>
    <row r="2510" spans="5:7">
      <c r="E2510" s="6"/>
      <c r="F2510" s="6"/>
      <c r="G2510" s="7"/>
    </row>
    <row r="2511" spans="5:7">
      <c r="E2511" s="6"/>
      <c r="F2511" s="6"/>
      <c r="G2511" s="7"/>
    </row>
    <row r="2512" spans="5:7">
      <c r="E2512" s="6"/>
      <c r="F2512" s="6"/>
      <c r="G2512" s="7"/>
    </row>
    <row r="2513" spans="5:7">
      <c r="E2513" s="6"/>
      <c r="F2513" s="6"/>
      <c r="G2513" s="7"/>
    </row>
    <row r="2514" spans="5:7">
      <c r="E2514" s="6"/>
      <c r="F2514" s="6"/>
      <c r="G2514" s="7"/>
    </row>
    <row r="2515" spans="5:7">
      <c r="E2515" s="6"/>
      <c r="F2515" s="6"/>
      <c r="G2515" s="7"/>
    </row>
    <row r="2516" spans="5:7">
      <c r="E2516" s="6"/>
      <c r="F2516" s="6"/>
      <c r="G2516" s="7"/>
    </row>
    <row r="2517" spans="5:7">
      <c r="E2517" s="6"/>
      <c r="F2517" s="6"/>
      <c r="G2517" s="7"/>
    </row>
    <row r="2518" spans="5:7">
      <c r="E2518" s="6"/>
      <c r="F2518" s="6"/>
      <c r="G2518" s="7"/>
    </row>
    <row r="2519" spans="5:7">
      <c r="E2519" s="6"/>
      <c r="F2519" s="6"/>
      <c r="G2519" s="7"/>
    </row>
    <row r="2520" spans="5:7">
      <c r="E2520" s="6"/>
      <c r="F2520" s="6"/>
      <c r="G2520" s="7"/>
    </row>
    <row r="2521" spans="5:7">
      <c r="E2521" s="6"/>
      <c r="F2521" s="6"/>
      <c r="G2521" s="7"/>
    </row>
    <row r="2522" spans="5:7">
      <c r="E2522" s="6"/>
      <c r="F2522" s="6"/>
      <c r="G2522" s="7"/>
    </row>
    <row r="2523" spans="5:7">
      <c r="E2523" s="6"/>
      <c r="F2523" s="6"/>
      <c r="G2523" s="7"/>
    </row>
    <row r="2524" spans="5:7">
      <c r="E2524" s="6"/>
      <c r="F2524" s="6"/>
      <c r="G2524" s="7"/>
    </row>
    <row r="2525" spans="5:7">
      <c r="E2525" s="6"/>
      <c r="F2525" s="6"/>
      <c r="G2525" s="7"/>
    </row>
    <row r="2526" spans="5:7">
      <c r="E2526" s="6"/>
      <c r="F2526" s="6"/>
      <c r="G2526" s="7"/>
    </row>
    <row r="2527" spans="5:7">
      <c r="E2527" s="6"/>
      <c r="F2527" s="6"/>
      <c r="G2527" s="7"/>
    </row>
    <row r="2528" spans="5:7">
      <c r="E2528" s="6"/>
      <c r="F2528" s="6"/>
      <c r="G2528" s="7"/>
    </row>
    <row r="2529" spans="5:7">
      <c r="E2529" s="6"/>
      <c r="F2529" s="6"/>
      <c r="G2529" s="7"/>
    </row>
    <row r="2530" spans="5:7">
      <c r="E2530" s="6"/>
      <c r="F2530" s="6"/>
      <c r="G2530" s="7"/>
    </row>
    <row r="2531" spans="5:7">
      <c r="E2531" s="6"/>
      <c r="F2531" s="6"/>
      <c r="G2531" s="7"/>
    </row>
    <row r="2532" spans="5:7">
      <c r="E2532" s="6"/>
      <c r="F2532" s="6"/>
      <c r="G2532" s="7"/>
    </row>
    <row r="2533" spans="5:7">
      <c r="E2533" s="6"/>
      <c r="F2533" s="6"/>
      <c r="G2533" s="7"/>
    </row>
    <row r="2534" spans="5:7">
      <c r="E2534" s="6"/>
      <c r="F2534" s="6"/>
      <c r="G2534" s="7"/>
    </row>
    <row r="2535" spans="5:7">
      <c r="E2535" s="6"/>
      <c r="F2535" s="6"/>
      <c r="G2535" s="7"/>
    </row>
    <row r="2536" spans="5:7">
      <c r="E2536" s="6"/>
      <c r="F2536" s="6"/>
      <c r="G2536" s="7"/>
    </row>
    <row r="2537" spans="5:7">
      <c r="E2537" s="6"/>
      <c r="F2537" s="6"/>
      <c r="G2537" s="7"/>
    </row>
    <row r="2538" spans="5:7">
      <c r="E2538" s="6"/>
      <c r="F2538" s="6"/>
      <c r="G2538" s="7"/>
    </row>
    <row r="2539" spans="5:7">
      <c r="E2539" s="6"/>
      <c r="F2539" s="6"/>
      <c r="G2539" s="7"/>
    </row>
    <row r="2540" spans="5:7">
      <c r="E2540" s="6"/>
      <c r="F2540" s="6"/>
      <c r="G2540" s="7"/>
    </row>
    <row r="2541" spans="5:7">
      <c r="E2541" s="6"/>
      <c r="F2541" s="6"/>
      <c r="G2541" s="7"/>
    </row>
    <row r="2542" spans="5:7">
      <c r="E2542" s="6"/>
      <c r="F2542" s="6"/>
      <c r="G2542" s="7"/>
    </row>
    <row r="2543" spans="5:7">
      <c r="E2543" s="6"/>
      <c r="F2543" s="6"/>
      <c r="G2543" s="7"/>
    </row>
    <row r="2544" spans="5:7">
      <c r="E2544" s="6"/>
      <c r="F2544" s="6"/>
      <c r="G2544" s="7"/>
    </row>
    <row r="2545" spans="5:7">
      <c r="E2545" s="6"/>
      <c r="F2545" s="6"/>
      <c r="G2545" s="7"/>
    </row>
    <row r="2546" spans="5:7">
      <c r="E2546" s="6"/>
      <c r="F2546" s="6"/>
      <c r="G2546" s="7"/>
    </row>
    <row r="2547" spans="5:7">
      <c r="E2547" s="6"/>
      <c r="F2547" s="6"/>
      <c r="G2547" s="7"/>
    </row>
    <row r="2548" spans="5:7">
      <c r="E2548" s="6"/>
      <c r="F2548" s="6"/>
      <c r="G2548" s="7"/>
    </row>
    <row r="2549" spans="5:7">
      <c r="E2549" s="6"/>
      <c r="F2549" s="6"/>
      <c r="G2549" s="7"/>
    </row>
    <row r="2550" spans="5:7">
      <c r="E2550" s="6"/>
      <c r="F2550" s="6"/>
      <c r="G2550" s="7"/>
    </row>
    <row r="2551" spans="5:7">
      <c r="E2551" s="6"/>
      <c r="F2551" s="6"/>
      <c r="G2551" s="7"/>
    </row>
    <row r="2552" spans="5:7">
      <c r="E2552" s="6"/>
      <c r="F2552" s="6"/>
      <c r="G2552" s="7"/>
    </row>
    <row r="2553" spans="5:7">
      <c r="E2553" s="6"/>
      <c r="F2553" s="6"/>
      <c r="G2553" s="7"/>
    </row>
    <row r="2554" spans="5:7">
      <c r="E2554" s="6"/>
      <c r="F2554" s="6"/>
      <c r="G2554" s="7"/>
    </row>
    <row r="2555" spans="5:7">
      <c r="E2555" s="6"/>
      <c r="F2555" s="6"/>
      <c r="G2555" s="7"/>
    </row>
    <row r="2556" spans="5:7">
      <c r="E2556" s="6"/>
      <c r="F2556" s="6"/>
      <c r="G2556" s="7"/>
    </row>
    <row r="2557" spans="5:7">
      <c r="E2557" s="6"/>
      <c r="F2557" s="6"/>
      <c r="G2557" s="7"/>
    </row>
    <row r="2558" spans="5:7">
      <c r="E2558" s="6"/>
      <c r="F2558" s="6"/>
      <c r="G2558" s="7"/>
    </row>
    <row r="2559" spans="5:7">
      <c r="E2559" s="6"/>
      <c r="F2559" s="6"/>
      <c r="G2559" s="7"/>
    </row>
    <row r="2560" spans="5:7">
      <c r="E2560" s="6"/>
      <c r="F2560" s="6"/>
      <c r="G2560" s="7"/>
    </row>
    <row r="2561" spans="5:7">
      <c r="E2561" s="6"/>
      <c r="F2561" s="6"/>
      <c r="G2561" s="7"/>
    </row>
    <row r="2562" spans="5:7">
      <c r="E2562" s="6"/>
      <c r="F2562" s="6"/>
      <c r="G2562" s="7"/>
    </row>
    <row r="2563" spans="5:7">
      <c r="E2563" s="6"/>
      <c r="F2563" s="6"/>
      <c r="G2563" s="7"/>
    </row>
    <row r="2564" spans="5:7">
      <c r="E2564" s="6"/>
      <c r="F2564" s="6"/>
      <c r="G2564" s="7"/>
    </row>
    <row r="2565" spans="5:7">
      <c r="E2565" s="6"/>
      <c r="F2565" s="6"/>
      <c r="G2565" s="7"/>
    </row>
    <row r="2566" spans="5:7">
      <c r="E2566" s="6"/>
      <c r="F2566" s="6"/>
      <c r="G2566" s="7"/>
    </row>
    <row r="2567" spans="5:7">
      <c r="E2567" s="6"/>
      <c r="F2567" s="6"/>
      <c r="G2567" s="7"/>
    </row>
    <row r="2568" spans="5:7">
      <c r="E2568" s="6"/>
      <c r="F2568" s="6"/>
      <c r="G2568" s="7"/>
    </row>
    <row r="2569" spans="5:7">
      <c r="E2569" s="6"/>
      <c r="F2569" s="6"/>
      <c r="G2569" s="7"/>
    </row>
    <row r="2570" spans="5:7">
      <c r="E2570" s="6"/>
      <c r="F2570" s="6"/>
      <c r="G2570" s="7"/>
    </row>
    <row r="2571" spans="5:7">
      <c r="E2571" s="6"/>
      <c r="F2571" s="6"/>
      <c r="G2571" s="7"/>
    </row>
    <row r="2572" spans="5:7">
      <c r="E2572" s="6"/>
      <c r="F2572" s="6"/>
      <c r="G2572" s="7"/>
    </row>
    <row r="2573" spans="5:7">
      <c r="E2573" s="6"/>
      <c r="F2573" s="6"/>
      <c r="G2573" s="7"/>
    </row>
    <row r="2574" spans="5:7">
      <c r="E2574" s="6"/>
      <c r="F2574" s="6"/>
      <c r="G2574" s="7"/>
    </row>
    <row r="2575" spans="5:7">
      <c r="E2575" s="6"/>
      <c r="F2575" s="6"/>
      <c r="G2575" s="7"/>
    </row>
    <row r="2576" spans="5:7">
      <c r="E2576" s="6"/>
      <c r="F2576" s="6"/>
      <c r="G2576" s="7"/>
    </row>
    <row r="2577" spans="5:7">
      <c r="E2577" s="6"/>
      <c r="F2577" s="6"/>
      <c r="G2577" s="7"/>
    </row>
    <row r="2578" spans="5:7">
      <c r="E2578" s="6"/>
      <c r="F2578" s="6"/>
      <c r="G2578" s="7"/>
    </row>
    <row r="2579" spans="5:7">
      <c r="E2579" s="6"/>
      <c r="F2579" s="6"/>
      <c r="G2579" s="7"/>
    </row>
    <row r="2580" spans="5:7">
      <c r="E2580" s="6"/>
      <c r="F2580" s="6"/>
      <c r="G2580" s="7"/>
    </row>
    <row r="2581" spans="5:7">
      <c r="E2581" s="6"/>
      <c r="F2581" s="6"/>
      <c r="G2581" s="7"/>
    </row>
    <row r="2582" spans="5:7">
      <c r="E2582" s="6"/>
      <c r="F2582" s="6"/>
      <c r="G2582" s="7"/>
    </row>
    <row r="2583" spans="5:7">
      <c r="E2583" s="6"/>
      <c r="F2583" s="6"/>
      <c r="G2583" s="7"/>
    </row>
    <row r="2584" spans="5:7">
      <c r="E2584" s="6"/>
      <c r="F2584" s="6"/>
      <c r="G2584" s="7"/>
    </row>
    <row r="2585" spans="5:7">
      <c r="E2585" s="6"/>
      <c r="F2585" s="6"/>
      <c r="G2585" s="7"/>
    </row>
    <row r="2586" spans="5:7">
      <c r="E2586" s="6"/>
      <c r="F2586" s="6"/>
      <c r="G2586" s="7"/>
    </row>
    <row r="2587" spans="5:7">
      <c r="E2587" s="6"/>
      <c r="F2587" s="6"/>
      <c r="G2587" s="7"/>
    </row>
    <row r="2588" spans="5:7">
      <c r="E2588" s="6"/>
      <c r="F2588" s="6"/>
      <c r="G2588" s="7"/>
    </row>
    <row r="2589" spans="5:7">
      <c r="E2589" s="6"/>
      <c r="F2589" s="6"/>
      <c r="G2589" s="7"/>
    </row>
    <row r="2590" spans="5:7">
      <c r="E2590" s="6"/>
      <c r="F2590" s="6"/>
      <c r="G2590" s="7"/>
    </row>
    <row r="2591" spans="5:7">
      <c r="E2591" s="6"/>
      <c r="F2591" s="6"/>
      <c r="G2591" s="7"/>
    </row>
    <row r="2592" spans="5:7">
      <c r="E2592" s="6"/>
      <c r="F2592" s="6"/>
      <c r="G2592" s="7"/>
    </row>
    <row r="2593" spans="5:7">
      <c r="E2593" s="6"/>
      <c r="F2593" s="6"/>
      <c r="G2593" s="7"/>
    </row>
    <row r="2594" spans="5:7">
      <c r="E2594" s="6"/>
      <c r="F2594" s="6"/>
      <c r="G2594" s="7"/>
    </row>
    <row r="2595" spans="5:7">
      <c r="E2595" s="6"/>
      <c r="F2595" s="6"/>
      <c r="G2595" s="7"/>
    </row>
    <row r="2596" spans="5:7">
      <c r="E2596" s="6"/>
      <c r="F2596" s="6"/>
      <c r="G2596" s="7"/>
    </row>
    <row r="2597" spans="5:7">
      <c r="E2597" s="6"/>
      <c r="F2597" s="6"/>
      <c r="G2597" s="7"/>
    </row>
    <row r="2598" spans="5:7">
      <c r="E2598" s="6"/>
      <c r="F2598" s="6"/>
      <c r="G2598" s="7"/>
    </row>
    <row r="2599" spans="5:7">
      <c r="E2599" s="6"/>
      <c r="F2599" s="6"/>
      <c r="G2599" s="7"/>
    </row>
    <row r="2600" spans="5:7">
      <c r="E2600" s="6"/>
      <c r="F2600" s="6"/>
      <c r="G2600" s="7"/>
    </row>
    <row r="2601" spans="5:7">
      <c r="E2601" s="6"/>
      <c r="F2601" s="6"/>
      <c r="G2601" s="7"/>
    </row>
    <row r="2602" spans="5:7">
      <c r="E2602" s="6"/>
      <c r="F2602" s="6"/>
      <c r="G2602" s="7"/>
    </row>
    <row r="2603" spans="5:7">
      <c r="E2603" s="6"/>
      <c r="F2603" s="6"/>
      <c r="G2603" s="7"/>
    </row>
    <row r="2604" spans="5:7">
      <c r="E2604" s="6"/>
      <c r="F2604" s="6"/>
      <c r="G2604" s="7"/>
    </row>
    <row r="2605" spans="5:7">
      <c r="E2605" s="6"/>
      <c r="F2605" s="6"/>
      <c r="G2605" s="7"/>
    </row>
    <row r="2606" spans="5:7">
      <c r="E2606" s="6"/>
      <c r="F2606" s="6"/>
      <c r="G2606" s="7"/>
    </row>
    <row r="2607" spans="5:7">
      <c r="E2607" s="6"/>
      <c r="F2607" s="6"/>
      <c r="G2607" s="7"/>
    </row>
    <row r="2608" spans="5:7">
      <c r="E2608" s="6"/>
      <c r="F2608" s="6"/>
      <c r="G2608" s="7"/>
    </row>
    <row r="2609" spans="5:7">
      <c r="E2609" s="6"/>
      <c r="F2609" s="6"/>
      <c r="G2609" s="7"/>
    </row>
    <row r="2610" spans="5:7">
      <c r="E2610" s="6"/>
      <c r="F2610" s="6"/>
      <c r="G2610" s="7"/>
    </row>
    <row r="2611" spans="5:7">
      <c r="E2611" s="6"/>
      <c r="F2611" s="6"/>
      <c r="G2611" s="7"/>
    </row>
    <row r="2612" spans="5:7">
      <c r="E2612" s="6"/>
      <c r="F2612" s="6"/>
      <c r="G2612" s="7"/>
    </row>
    <row r="2613" spans="5:7">
      <c r="E2613" s="6"/>
      <c r="F2613" s="6"/>
      <c r="G2613" s="7"/>
    </row>
    <row r="2614" spans="5:7">
      <c r="E2614" s="6"/>
      <c r="F2614" s="6"/>
      <c r="G2614" s="7"/>
    </row>
    <row r="2615" spans="5:7">
      <c r="E2615" s="6"/>
      <c r="F2615" s="6"/>
      <c r="G2615" s="7"/>
    </row>
    <row r="2616" spans="5:7">
      <c r="E2616" s="6"/>
      <c r="F2616" s="6"/>
      <c r="G2616" s="7"/>
    </row>
    <row r="2617" spans="5:7">
      <c r="E2617" s="6"/>
      <c r="F2617" s="6"/>
      <c r="G2617" s="7"/>
    </row>
    <row r="2618" spans="5:7">
      <c r="E2618" s="6"/>
      <c r="F2618" s="6"/>
      <c r="G2618" s="7"/>
    </row>
    <row r="2619" spans="5:7">
      <c r="E2619" s="6"/>
      <c r="F2619" s="6"/>
      <c r="G2619" s="7"/>
    </row>
    <row r="2620" spans="5:7">
      <c r="E2620" s="6"/>
      <c r="F2620" s="6"/>
      <c r="G2620" s="7"/>
    </row>
    <row r="2621" spans="5:7">
      <c r="E2621" s="6"/>
      <c r="F2621" s="6"/>
      <c r="G2621" s="7"/>
    </row>
    <row r="2622" spans="5:7">
      <c r="E2622" s="6"/>
      <c r="F2622" s="6"/>
      <c r="G2622" s="7"/>
    </row>
    <row r="2623" spans="5:7">
      <c r="E2623" s="6"/>
      <c r="F2623" s="6"/>
      <c r="G2623" s="7"/>
    </row>
    <row r="2624" spans="5:7">
      <c r="E2624" s="6"/>
      <c r="F2624" s="6"/>
      <c r="G2624" s="7"/>
    </row>
    <row r="2625" spans="5:7">
      <c r="E2625" s="6"/>
      <c r="F2625" s="6"/>
      <c r="G2625" s="7"/>
    </row>
    <row r="2626" spans="5:7">
      <c r="E2626" s="6"/>
      <c r="F2626" s="6"/>
      <c r="G2626" s="7"/>
    </row>
    <row r="2627" spans="5:7">
      <c r="E2627" s="6"/>
      <c r="F2627" s="6"/>
      <c r="G2627" s="7"/>
    </row>
    <row r="2628" spans="5:7">
      <c r="E2628" s="6"/>
      <c r="F2628" s="6"/>
      <c r="G2628" s="7"/>
    </row>
    <row r="2629" spans="5:7">
      <c r="E2629" s="6"/>
      <c r="F2629" s="6"/>
      <c r="G2629" s="7"/>
    </row>
    <row r="2630" spans="5:7">
      <c r="E2630" s="6"/>
      <c r="F2630" s="6"/>
      <c r="G2630" s="7"/>
    </row>
    <row r="2631" spans="5:7">
      <c r="E2631" s="6"/>
      <c r="F2631" s="6"/>
      <c r="G2631" s="7"/>
    </row>
    <row r="2632" spans="5:7">
      <c r="E2632" s="6"/>
      <c r="F2632" s="6"/>
      <c r="G2632" s="7"/>
    </row>
    <row r="2633" spans="5:7">
      <c r="E2633" s="6"/>
      <c r="F2633" s="6"/>
      <c r="G2633" s="7"/>
    </row>
    <row r="2634" spans="5:7">
      <c r="E2634" s="6"/>
      <c r="F2634" s="6"/>
      <c r="G2634" s="7"/>
    </row>
    <row r="2635" spans="5:7">
      <c r="E2635" s="6"/>
      <c r="F2635" s="6"/>
      <c r="G2635" s="7"/>
    </row>
    <row r="2636" spans="5:7">
      <c r="E2636" s="6"/>
      <c r="F2636" s="6"/>
      <c r="G2636" s="7"/>
    </row>
    <row r="2637" spans="5:7">
      <c r="E2637" s="6"/>
      <c r="F2637" s="6"/>
      <c r="G2637" s="7"/>
    </row>
    <row r="2638" spans="5:7">
      <c r="E2638" s="6"/>
      <c r="F2638" s="6"/>
      <c r="G2638" s="7"/>
    </row>
    <row r="2639" spans="5:7">
      <c r="E2639" s="6"/>
      <c r="F2639" s="6"/>
      <c r="G2639" s="7"/>
    </row>
    <row r="2640" spans="5:7">
      <c r="E2640" s="6"/>
      <c r="F2640" s="6"/>
      <c r="G2640" s="7"/>
    </row>
    <row r="2641" spans="5:7">
      <c r="E2641" s="6"/>
      <c r="F2641" s="6"/>
      <c r="G2641" s="7"/>
    </row>
    <row r="2642" spans="5:7">
      <c r="E2642" s="6"/>
      <c r="F2642" s="6"/>
      <c r="G2642" s="7"/>
    </row>
    <row r="2643" spans="5:7">
      <c r="E2643" s="6"/>
      <c r="F2643" s="6"/>
      <c r="G2643" s="7"/>
    </row>
    <row r="2644" spans="5:7">
      <c r="E2644" s="6"/>
      <c r="F2644" s="6"/>
      <c r="G2644" s="7"/>
    </row>
    <row r="2645" spans="5:7">
      <c r="E2645" s="6"/>
      <c r="F2645" s="6"/>
      <c r="G2645" s="7"/>
    </row>
    <row r="2646" spans="5:7">
      <c r="E2646" s="6"/>
      <c r="F2646" s="6"/>
      <c r="G2646" s="7"/>
    </row>
    <row r="2647" spans="5:7">
      <c r="E2647" s="6"/>
      <c r="F2647" s="6"/>
      <c r="G2647" s="7"/>
    </row>
    <row r="2648" spans="5:7">
      <c r="E2648" s="6"/>
      <c r="F2648" s="6"/>
      <c r="G2648" s="7"/>
    </row>
    <row r="2649" spans="5:7">
      <c r="E2649" s="6"/>
      <c r="F2649" s="6"/>
      <c r="G2649" s="7"/>
    </row>
    <row r="2650" spans="5:7">
      <c r="E2650" s="6"/>
      <c r="F2650" s="6"/>
      <c r="G2650" s="7"/>
    </row>
    <row r="2651" spans="5:7">
      <c r="E2651" s="6"/>
      <c r="F2651" s="6"/>
      <c r="G2651" s="7"/>
    </row>
    <row r="2652" spans="5:7">
      <c r="E2652" s="6"/>
      <c r="F2652" s="6"/>
      <c r="G2652" s="7"/>
    </row>
    <row r="2653" spans="5:7">
      <c r="E2653" s="6"/>
      <c r="F2653" s="6"/>
      <c r="G2653" s="7"/>
    </row>
    <row r="2654" spans="5:7">
      <c r="E2654" s="6"/>
      <c r="F2654" s="6"/>
      <c r="G2654" s="7"/>
    </row>
    <row r="2655" spans="5:7">
      <c r="E2655" s="6"/>
      <c r="F2655" s="6"/>
      <c r="G2655" s="7"/>
    </row>
    <row r="2656" spans="5:7">
      <c r="E2656" s="6"/>
      <c r="F2656" s="6"/>
      <c r="G2656" s="7"/>
    </row>
    <row r="2657" spans="5:7">
      <c r="E2657" s="6"/>
      <c r="F2657" s="6"/>
      <c r="G2657" s="7"/>
    </row>
    <row r="2658" spans="5:7">
      <c r="E2658" s="6"/>
      <c r="F2658" s="6"/>
      <c r="G2658" s="7"/>
    </row>
    <row r="2659" spans="5:7">
      <c r="E2659" s="6"/>
      <c r="F2659" s="6"/>
      <c r="G2659" s="7"/>
    </row>
    <row r="2660" spans="5:7">
      <c r="E2660" s="6"/>
      <c r="F2660" s="6"/>
      <c r="G2660" s="7"/>
    </row>
    <row r="2661" spans="5:7">
      <c r="E2661" s="6"/>
      <c r="F2661" s="6"/>
      <c r="G2661" s="7"/>
    </row>
    <row r="2662" spans="5:7">
      <c r="E2662" s="6"/>
      <c r="F2662" s="6"/>
      <c r="G2662" s="7"/>
    </row>
    <row r="2663" spans="5:7">
      <c r="E2663" s="6"/>
      <c r="F2663" s="6"/>
      <c r="G2663" s="7"/>
    </row>
    <row r="2664" spans="5:7">
      <c r="E2664" s="6"/>
      <c r="F2664" s="6"/>
      <c r="G2664" s="7"/>
    </row>
    <row r="2665" spans="5:7">
      <c r="E2665" s="6"/>
      <c r="F2665" s="6"/>
      <c r="G2665" s="7"/>
    </row>
    <row r="2666" spans="5:7">
      <c r="E2666" s="6"/>
      <c r="F2666" s="6"/>
      <c r="G2666" s="7"/>
    </row>
    <row r="2667" spans="5:7">
      <c r="E2667" s="6"/>
      <c r="F2667" s="6"/>
      <c r="G2667" s="7"/>
    </row>
    <row r="2668" spans="5:7">
      <c r="E2668" s="6"/>
      <c r="F2668" s="6"/>
      <c r="G2668" s="7"/>
    </row>
    <row r="2669" spans="5:7">
      <c r="E2669" s="6"/>
      <c r="F2669" s="6"/>
      <c r="G2669" s="7"/>
    </row>
    <row r="2670" spans="5:7">
      <c r="E2670" s="6"/>
      <c r="F2670" s="6"/>
      <c r="G2670" s="7"/>
    </row>
    <row r="2671" spans="5:7">
      <c r="E2671" s="6"/>
      <c r="F2671" s="6"/>
      <c r="G2671" s="7"/>
    </row>
    <row r="2672" spans="5:7">
      <c r="E2672" s="6"/>
      <c r="F2672" s="6"/>
      <c r="G2672" s="7"/>
    </row>
    <row r="2673" spans="5:7">
      <c r="E2673" s="6"/>
      <c r="F2673" s="6"/>
      <c r="G2673" s="7"/>
    </row>
    <row r="2674" spans="5:7">
      <c r="E2674" s="6"/>
      <c r="F2674" s="6"/>
      <c r="G2674" s="7"/>
    </row>
    <row r="2675" spans="5:7">
      <c r="E2675" s="6"/>
      <c r="F2675" s="6"/>
      <c r="G2675" s="7"/>
    </row>
    <row r="2676" spans="5:7">
      <c r="E2676" s="6"/>
      <c r="F2676" s="6"/>
      <c r="G2676" s="7"/>
    </row>
    <row r="2677" spans="5:7">
      <c r="E2677" s="6"/>
      <c r="F2677" s="6"/>
      <c r="G2677" s="7"/>
    </row>
    <row r="2678" spans="5:7">
      <c r="E2678" s="6"/>
      <c r="F2678" s="6"/>
      <c r="G2678" s="7"/>
    </row>
    <row r="2679" spans="5:7">
      <c r="E2679" s="6"/>
      <c r="F2679" s="6"/>
      <c r="G2679" s="7"/>
    </row>
    <row r="2680" spans="5:7">
      <c r="E2680" s="6"/>
      <c r="F2680" s="6"/>
      <c r="G2680" s="7"/>
    </row>
    <row r="2681" spans="5:7">
      <c r="E2681" s="6"/>
      <c r="F2681" s="6"/>
      <c r="G2681" s="7"/>
    </row>
    <row r="2682" spans="5:7">
      <c r="E2682" s="6"/>
      <c r="F2682" s="6"/>
      <c r="G2682" s="7"/>
    </row>
    <row r="2683" spans="5:7">
      <c r="E2683" s="6"/>
      <c r="F2683" s="6"/>
      <c r="G2683" s="7"/>
    </row>
    <row r="2684" spans="5:7">
      <c r="E2684" s="6"/>
      <c r="F2684" s="6"/>
      <c r="G2684" s="7"/>
    </row>
    <row r="2685" spans="5:7">
      <c r="E2685" s="6"/>
      <c r="F2685" s="6"/>
      <c r="G2685" s="7"/>
    </row>
    <row r="2686" spans="5:7">
      <c r="E2686" s="6"/>
      <c r="F2686" s="6"/>
      <c r="G2686" s="7"/>
    </row>
    <row r="2687" spans="5:7">
      <c r="E2687" s="6"/>
      <c r="F2687" s="6"/>
      <c r="G2687" s="7"/>
    </row>
    <row r="2688" spans="5:7">
      <c r="E2688" s="6"/>
      <c r="F2688" s="6"/>
      <c r="G2688" s="7"/>
    </row>
    <row r="2689" spans="5:7">
      <c r="E2689" s="6"/>
      <c r="F2689" s="6"/>
      <c r="G2689" s="7"/>
    </row>
    <row r="2690" spans="5:7">
      <c r="E2690" s="6"/>
      <c r="F2690" s="6"/>
      <c r="G2690" s="7"/>
    </row>
    <row r="2691" spans="5:7">
      <c r="E2691" s="6"/>
      <c r="F2691" s="6"/>
      <c r="G2691" s="7"/>
    </row>
    <row r="2692" spans="5:7">
      <c r="E2692" s="6"/>
      <c r="F2692" s="6"/>
      <c r="G2692" s="7"/>
    </row>
    <row r="2693" spans="5:7">
      <c r="E2693" s="6"/>
      <c r="F2693" s="6"/>
      <c r="G2693" s="7"/>
    </row>
    <row r="2694" spans="5:7">
      <c r="E2694" s="6"/>
      <c r="F2694" s="6"/>
      <c r="G2694" s="7"/>
    </row>
    <row r="2695" spans="5:7">
      <c r="E2695" s="6"/>
      <c r="F2695" s="6"/>
      <c r="G2695" s="7"/>
    </row>
    <row r="2696" spans="5:7">
      <c r="E2696" s="6"/>
      <c r="F2696" s="6"/>
      <c r="G2696" s="7"/>
    </row>
    <row r="2697" spans="5:7">
      <c r="E2697" s="6"/>
      <c r="F2697" s="6"/>
      <c r="G2697" s="7"/>
    </row>
    <row r="2698" spans="5:7">
      <c r="E2698" s="6"/>
      <c r="F2698" s="6"/>
      <c r="G2698" s="7"/>
    </row>
    <row r="2699" spans="5:7">
      <c r="E2699" s="6"/>
      <c r="F2699" s="6"/>
      <c r="G2699" s="7"/>
    </row>
    <row r="2700" spans="5:7">
      <c r="E2700" s="6"/>
      <c r="F2700" s="6"/>
      <c r="G2700" s="7"/>
    </row>
    <row r="2701" spans="5:7">
      <c r="E2701" s="6"/>
      <c r="F2701" s="6"/>
      <c r="G2701" s="7"/>
    </row>
    <row r="2702" spans="5:7">
      <c r="E2702" s="6"/>
      <c r="F2702" s="6"/>
      <c r="G2702" s="7"/>
    </row>
    <row r="2703" spans="5:7">
      <c r="E2703" s="6"/>
      <c r="F2703" s="6"/>
      <c r="G2703" s="7"/>
    </row>
    <row r="2704" spans="5:7">
      <c r="E2704" s="6"/>
      <c r="F2704" s="6"/>
      <c r="G2704" s="7"/>
    </row>
    <row r="2705" spans="5:7">
      <c r="E2705" s="6"/>
      <c r="F2705" s="6"/>
      <c r="G2705" s="7"/>
    </row>
    <row r="2706" spans="5:7">
      <c r="E2706" s="6"/>
      <c r="F2706" s="6"/>
      <c r="G2706" s="7"/>
    </row>
    <row r="2707" spans="5:7">
      <c r="E2707" s="6"/>
      <c r="F2707" s="6"/>
      <c r="G2707" s="7"/>
    </row>
    <row r="2708" spans="5:7">
      <c r="E2708" s="6"/>
      <c r="F2708" s="6"/>
      <c r="G2708" s="7"/>
    </row>
    <row r="2709" spans="5:7">
      <c r="E2709" s="6"/>
      <c r="F2709" s="6"/>
      <c r="G2709" s="7"/>
    </row>
    <row r="2710" spans="5:7">
      <c r="E2710" s="6"/>
      <c r="F2710" s="6"/>
      <c r="G2710" s="7"/>
    </row>
    <row r="2711" spans="5:7">
      <c r="E2711" s="6"/>
      <c r="F2711" s="6"/>
      <c r="G2711" s="7"/>
    </row>
    <row r="2712" spans="5:7">
      <c r="E2712" s="6"/>
      <c r="F2712" s="6"/>
      <c r="G2712" s="7"/>
    </row>
    <row r="2713" spans="5:7">
      <c r="E2713" s="6"/>
      <c r="F2713" s="6"/>
      <c r="G2713" s="7"/>
    </row>
    <row r="2714" spans="5:7">
      <c r="E2714" s="6"/>
      <c r="F2714" s="6"/>
      <c r="G2714" s="7"/>
    </row>
    <row r="2715" spans="5:7">
      <c r="E2715" s="6"/>
      <c r="F2715" s="6"/>
      <c r="G2715" s="7"/>
    </row>
    <row r="2716" spans="5:7">
      <c r="E2716" s="6"/>
      <c r="F2716" s="6"/>
      <c r="G2716" s="7"/>
    </row>
    <row r="2717" spans="5:7">
      <c r="E2717" s="6"/>
      <c r="F2717" s="6"/>
      <c r="G2717" s="7"/>
    </row>
    <row r="2718" spans="5:7">
      <c r="E2718" s="6"/>
      <c r="F2718" s="6"/>
      <c r="G2718" s="7"/>
    </row>
    <row r="2719" spans="5:7">
      <c r="E2719" s="6"/>
      <c r="F2719" s="6"/>
      <c r="G2719" s="7"/>
    </row>
    <row r="2720" spans="5:7">
      <c r="E2720" s="6"/>
      <c r="F2720" s="6"/>
      <c r="G2720" s="7"/>
    </row>
    <row r="2721" spans="5:7">
      <c r="E2721" s="6"/>
      <c r="F2721" s="6"/>
      <c r="G2721" s="7"/>
    </row>
    <row r="2722" spans="5:7">
      <c r="E2722" s="6"/>
      <c r="F2722" s="6"/>
      <c r="G2722" s="7"/>
    </row>
    <row r="2723" spans="5:7">
      <c r="E2723" s="6"/>
      <c r="F2723" s="6"/>
      <c r="G2723" s="7"/>
    </row>
    <row r="2724" spans="5:7">
      <c r="E2724" s="6"/>
      <c r="F2724" s="6"/>
      <c r="G2724" s="7"/>
    </row>
    <row r="2725" spans="5:7">
      <c r="E2725" s="6"/>
      <c r="F2725" s="6"/>
      <c r="G2725" s="7"/>
    </row>
    <row r="2726" spans="5:7">
      <c r="E2726" s="6"/>
      <c r="F2726" s="6"/>
      <c r="G2726" s="7"/>
    </row>
    <row r="2727" spans="5:7">
      <c r="E2727" s="6"/>
      <c r="F2727" s="6"/>
      <c r="G2727" s="7"/>
    </row>
    <row r="2728" spans="5:7">
      <c r="E2728" s="6"/>
      <c r="F2728" s="6"/>
      <c r="G2728" s="7"/>
    </row>
    <row r="2729" spans="5:7">
      <c r="E2729" s="6"/>
      <c r="F2729" s="6"/>
      <c r="G2729" s="7"/>
    </row>
    <row r="2730" spans="5:7">
      <c r="E2730" s="6"/>
      <c r="F2730" s="6"/>
      <c r="G2730" s="7"/>
    </row>
    <row r="2731" spans="5:7">
      <c r="E2731" s="6"/>
      <c r="F2731" s="6"/>
      <c r="G2731" s="7"/>
    </row>
    <row r="2732" spans="5:7">
      <c r="E2732" s="6"/>
      <c r="F2732" s="6"/>
      <c r="G2732" s="7"/>
    </row>
    <row r="2733" spans="5:7">
      <c r="E2733" s="6"/>
      <c r="F2733" s="6"/>
      <c r="G2733" s="7"/>
    </row>
    <row r="2734" spans="5:7">
      <c r="E2734" s="6"/>
      <c r="F2734" s="6"/>
      <c r="G2734" s="7"/>
    </row>
    <row r="2735" spans="5:7">
      <c r="E2735" s="6"/>
      <c r="F2735" s="6"/>
      <c r="G2735" s="7"/>
    </row>
    <row r="2736" spans="5:7">
      <c r="E2736" s="6"/>
      <c r="F2736" s="6"/>
      <c r="G2736" s="7"/>
    </row>
    <row r="2737" spans="5:7">
      <c r="E2737" s="6"/>
      <c r="F2737" s="6"/>
      <c r="G2737" s="7"/>
    </row>
    <row r="2738" spans="5:7">
      <c r="E2738" s="6"/>
      <c r="F2738" s="6"/>
      <c r="G2738" s="7"/>
    </row>
    <row r="2739" spans="5:7">
      <c r="E2739" s="6"/>
      <c r="F2739" s="6"/>
      <c r="G2739" s="7"/>
    </row>
    <row r="2740" spans="5:7">
      <c r="E2740" s="6"/>
      <c r="F2740" s="6"/>
      <c r="G2740" s="7"/>
    </row>
    <row r="2741" spans="5:7">
      <c r="E2741" s="6"/>
      <c r="F2741" s="6"/>
      <c r="G2741" s="7"/>
    </row>
    <row r="2742" spans="5:7">
      <c r="E2742" s="6"/>
      <c r="F2742" s="6"/>
      <c r="G2742" s="7"/>
    </row>
    <row r="2743" spans="5:7">
      <c r="E2743" s="6"/>
      <c r="F2743" s="6"/>
      <c r="G2743" s="7"/>
    </row>
    <row r="2744" spans="5:7">
      <c r="E2744" s="6"/>
      <c r="F2744" s="6"/>
      <c r="G2744" s="7"/>
    </row>
    <row r="2745" spans="5:7">
      <c r="E2745" s="6"/>
      <c r="F2745" s="6"/>
      <c r="G2745" s="7"/>
    </row>
    <row r="2746" spans="5:7">
      <c r="E2746" s="6"/>
      <c r="F2746" s="6"/>
      <c r="G2746" s="7"/>
    </row>
    <row r="2747" spans="5:7">
      <c r="E2747" s="6"/>
      <c r="F2747" s="6"/>
      <c r="G2747" s="7"/>
    </row>
    <row r="2748" spans="5:7">
      <c r="E2748" s="6"/>
      <c r="F2748" s="6"/>
      <c r="G2748" s="7"/>
    </row>
    <row r="2749" spans="5:7">
      <c r="E2749" s="6"/>
      <c r="F2749" s="6"/>
      <c r="G2749" s="7"/>
    </row>
    <row r="2750" spans="5:7">
      <c r="E2750" s="6"/>
      <c r="F2750" s="6"/>
      <c r="G2750" s="7"/>
    </row>
    <row r="2751" spans="5:7">
      <c r="E2751" s="6"/>
      <c r="F2751" s="6"/>
      <c r="G2751" s="7"/>
    </row>
    <row r="2752" spans="5:7">
      <c r="E2752" s="6"/>
      <c r="F2752" s="6"/>
      <c r="G2752" s="7"/>
    </row>
    <row r="2753" spans="5:7">
      <c r="E2753" s="6"/>
      <c r="F2753" s="6"/>
      <c r="G2753" s="7"/>
    </row>
    <row r="2754" spans="5:7">
      <c r="E2754" s="6"/>
      <c r="F2754" s="6"/>
      <c r="G2754" s="7"/>
    </row>
    <row r="2755" spans="5:7">
      <c r="E2755" s="6"/>
      <c r="F2755" s="6"/>
      <c r="G2755" s="7"/>
    </row>
    <row r="2756" spans="5:7">
      <c r="E2756" s="6"/>
      <c r="F2756" s="6"/>
      <c r="G2756" s="7"/>
    </row>
    <row r="2757" spans="5:7">
      <c r="E2757" s="6"/>
      <c r="F2757" s="6"/>
      <c r="G2757" s="7"/>
    </row>
    <row r="2758" spans="5:7">
      <c r="E2758" s="6"/>
      <c r="F2758" s="6"/>
      <c r="G2758" s="7"/>
    </row>
    <row r="2759" spans="5:7">
      <c r="E2759" s="6"/>
      <c r="F2759" s="6"/>
      <c r="G2759" s="7"/>
    </row>
    <row r="2760" spans="5:7">
      <c r="E2760" s="6"/>
      <c r="F2760" s="6"/>
      <c r="G2760" s="7"/>
    </row>
    <row r="2761" spans="5:7">
      <c r="E2761" s="6"/>
      <c r="F2761" s="6"/>
      <c r="G2761" s="7"/>
    </row>
    <row r="2762" spans="5:7">
      <c r="E2762" s="6"/>
      <c r="F2762" s="6"/>
      <c r="G2762" s="7"/>
    </row>
    <row r="2763" spans="5:7">
      <c r="E2763" s="6"/>
      <c r="F2763" s="6"/>
      <c r="G2763" s="7"/>
    </row>
    <row r="2764" spans="5:7">
      <c r="E2764" s="6"/>
      <c r="F2764" s="6"/>
      <c r="G2764" s="7"/>
    </row>
    <row r="2765" spans="5:7">
      <c r="E2765" s="6"/>
      <c r="F2765" s="6"/>
      <c r="G2765" s="7"/>
    </row>
    <row r="2766" spans="5:7">
      <c r="E2766" s="6"/>
      <c r="F2766" s="6"/>
      <c r="G2766" s="7"/>
    </row>
    <row r="2767" spans="5:7">
      <c r="E2767" s="6"/>
      <c r="F2767" s="6"/>
      <c r="G2767" s="7"/>
    </row>
    <row r="2768" spans="5:7">
      <c r="E2768" s="6"/>
      <c r="F2768" s="6"/>
      <c r="G2768" s="7"/>
    </row>
    <row r="2769" spans="5:7">
      <c r="E2769" s="6"/>
      <c r="F2769" s="6"/>
      <c r="G2769" s="7"/>
    </row>
    <row r="2770" spans="5:7">
      <c r="E2770" s="6"/>
      <c r="F2770" s="6"/>
      <c r="G2770" s="7"/>
    </row>
    <row r="2771" spans="5:7">
      <c r="E2771" s="6"/>
      <c r="F2771" s="6"/>
      <c r="G2771" s="7"/>
    </row>
    <row r="2772" spans="5:7">
      <c r="E2772" s="6"/>
      <c r="F2772" s="6"/>
      <c r="G2772" s="7"/>
    </row>
    <row r="2773" spans="5:7">
      <c r="E2773" s="6"/>
      <c r="F2773" s="6"/>
      <c r="G2773" s="7"/>
    </row>
    <row r="2774" spans="5:7">
      <c r="E2774" s="6"/>
      <c r="F2774" s="6"/>
      <c r="G2774" s="7"/>
    </row>
    <row r="2775" spans="5:7">
      <c r="E2775" s="6"/>
      <c r="F2775" s="6"/>
      <c r="G2775" s="7"/>
    </row>
    <row r="2776" spans="5:7">
      <c r="E2776" s="6"/>
      <c r="F2776" s="6"/>
      <c r="G2776" s="7"/>
    </row>
    <row r="2777" spans="5:7">
      <c r="E2777" s="6"/>
      <c r="F2777" s="6"/>
      <c r="G2777" s="7"/>
    </row>
    <row r="2778" spans="5:7">
      <c r="E2778" s="6"/>
      <c r="F2778" s="6"/>
      <c r="G2778" s="7"/>
    </row>
    <row r="2779" spans="5:7">
      <c r="E2779" s="6"/>
      <c r="F2779" s="6"/>
      <c r="G2779" s="7"/>
    </row>
    <row r="2780" spans="5:7">
      <c r="E2780" s="6"/>
      <c r="F2780" s="6"/>
      <c r="G2780" s="7"/>
    </row>
    <row r="2781" spans="5:7">
      <c r="E2781" s="6"/>
      <c r="F2781" s="6"/>
      <c r="G2781" s="7"/>
    </row>
    <row r="2782" spans="5:7">
      <c r="E2782" s="6"/>
      <c r="F2782" s="6"/>
      <c r="G2782" s="7"/>
    </row>
    <row r="2783" spans="5:7">
      <c r="E2783" s="6"/>
      <c r="F2783" s="6"/>
      <c r="G2783" s="7"/>
    </row>
    <row r="2784" spans="5:7">
      <c r="E2784" s="6"/>
      <c r="F2784" s="6"/>
      <c r="G2784" s="7"/>
    </row>
    <row r="2785" spans="5:7">
      <c r="E2785" s="6"/>
      <c r="F2785" s="6"/>
      <c r="G2785" s="7"/>
    </row>
    <row r="2786" spans="5:7">
      <c r="E2786" s="6"/>
      <c r="F2786" s="6"/>
      <c r="G2786" s="7"/>
    </row>
    <row r="2787" spans="5:7">
      <c r="E2787" s="6"/>
      <c r="F2787" s="6"/>
      <c r="G2787" s="7"/>
    </row>
    <row r="2788" spans="5:7">
      <c r="E2788" s="6"/>
      <c r="F2788" s="6"/>
      <c r="G2788" s="7"/>
    </row>
    <row r="2789" spans="5:7">
      <c r="E2789" s="6"/>
      <c r="F2789" s="6"/>
      <c r="G2789" s="7"/>
    </row>
    <row r="2790" spans="5:7">
      <c r="E2790" s="6"/>
      <c r="F2790" s="6"/>
      <c r="G2790" s="7"/>
    </row>
    <row r="2791" spans="5:7">
      <c r="E2791" s="6"/>
      <c r="F2791" s="6"/>
      <c r="G2791" s="7"/>
    </row>
    <row r="2792" spans="5:7">
      <c r="E2792" s="6"/>
      <c r="F2792" s="6"/>
      <c r="G2792" s="7"/>
    </row>
    <row r="2793" spans="5:7">
      <c r="E2793" s="6"/>
      <c r="F2793" s="6"/>
      <c r="G2793" s="7"/>
    </row>
    <row r="2794" spans="5:7">
      <c r="E2794" s="6"/>
      <c r="F2794" s="6"/>
      <c r="G2794" s="7"/>
    </row>
    <row r="2795" spans="5:7">
      <c r="E2795" s="6"/>
      <c r="F2795" s="6"/>
      <c r="G2795" s="7"/>
    </row>
    <row r="2796" spans="5:7">
      <c r="E2796" s="6"/>
      <c r="F2796" s="6"/>
      <c r="G2796" s="7"/>
    </row>
    <row r="2797" spans="5:7">
      <c r="E2797" s="6"/>
      <c r="F2797" s="6"/>
      <c r="G2797" s="7"/>
    </row>
    <row r="2798" spans="5:7">
      <c r="E2798" s="6"/>
      <c r="F2798" s="6"/>
      <c r="G2798" s="7"/>
    </row>
    <row r="2799" spans="5:7">
      <c r="E2799" s="6"/>
      <c r="F2799" s="6"/>
      <c r="G2799" s="7"/>
    </row>
    <row r="2800" spans="5:7">
      <c r="E2800" s="6"/>
      <c r="F2800" s="6"/>
      <c r="G2800" s="7"/>
    </row>
    <row r="2801" spans="5:7">
      <c r="E2801" s="6"/>
      <c r="F2801" s="6"/>
      <c r="G2801" s="7"/>
    </row>
    <row r="2802" spans="5:7">
      <c r="E2802" s="6"/>
      <c r="F2802" s="6"/>
      <c r="G2802" s="7"/>
    </row>
    <row r="2803" spans="5:7">
      <c r="E2803" s="6"/>
      <c r="F2803" s="6"/>
      <c r="G2803" s="7"/>
    </row>
    <row r="2804" spans="5:7">
      <c r="E2804" s="6"/>
      <c r="F2804" s="6"/>
      <c r="G2804" s="7"/>
    </row>
    <row r="2805" spans="5:7">
      <c r="E2805" s="6"/>
      <c r="F2805" s="6"/>
      <c r="G2805" s="7"/>
    </row>
    <row r="2806" spans="5:7">
      <c r="E2806" s="6"/>
      <c r="F2806" s="6"/>
      <c r="G2806" s="7"/>
    </row>
    <row r="2807" spans="5:7">
      <c r="E2807" s="6"/>
      <c r="F2807" s="6"/>
      <c r="G2807" s="7"/>
    </row>
    <row r="2808" spans="5:7">
      <c r="E2808" s="6"/>
      <c r="F2808" s="6"/>
      <c r="G2808" s="7"/>
    </row>
    <row r="2809" spans="5:7">
      <c r="E2809" s="6"/>
      <c r="F2809" s="6"/>
      <c r="G2809" s="7"/>
    </row>
    <row r="2810" spans="5:7">
      <c r="E2810" s="6"/>
      <c r="F2810" s="6"/>
      <c r="G2810" s="7"/>
    </row>
    <row r="2811" spans="5:7">
      <c r="E2811" s="6"/>
      <c r="F2811" s="6"/>
      <c r="G2811" s="7"/>
    </row>
    <row r="2812" spans="5:7">
      <c r="E2812" s="6"/>
      <c r="F2812" s="6"/>
      <c r="G2812" s="7"/>
    </row>
    <row r="2813" spans="5:7">
      <c r="E2813" s="6"/>
      <c r="F2813" s="6"/>
      <c r="G2813" s="7"/>
    </row>
    <row r="2814" spans="5:7">
      <c r="E2814" s="6"/>
      <c r="F2814" s="6"/>
      <c r="G2814" s="7"/>
    </row>
    <row r="2815" spans="5:7">
      <c r="E2815" s="6"/>
      <c r="F2815" s="6"/>
      <c r="G2815" s="7"/>
    </row>
    <row r="2816" spans="5:7">
      <c r="E2816" s="6"/>
      <c r="F2816" s="6"/>
      <c r="G2816" s="7"/>
    </row>
    <row r="2817" spans="5:7">
      <c r="E2817" s="6"/>
      <c r="F2817" s="6"/>
      <c r="G2817" s="7"/>
    </row>
    <row r="2818" spans="5:7">
      <c r="E2818" s="6"/>
      <c r="F2818" s="6"/>
      <c r="G2818" s="7"/>
    </row>
    <row r="2819" spans="5:7">
      <c r="E2819" s="6"/>
      <c r="F2819" s="6"/>
      <c r="G2819" s="7"/>
    </row>
    <row r="2820" spans="5:7">
      <c r="E2820" s="6"/>
      <c r="F2820" s="6"/>
      <c r="G2820" s="7"/>
    </row>
    <row r="2821" spans="5:7">
      <c r="E2821" s="6"/>
      <c r="F2821" s="6"/>
      <c r="G2821" s="7"/>
    </row>
    <row r="2822" spans="5:7">
      <c r="E2822" s="6"/>
      <c r="F2822" s="6"/>
      <c r="G2822" s="7"/>
    </row>
    <row r="2823" spans="5:7">
      <c r="E2823" s="6"/>
      <c r="F2823" s="6"/>
      <c r="G2823" s="7"/>
    </row>
    <row r="2824" spans="5:7">
      <c r="E2824" s="6"/>
      <c r="F2824" s="6"/>
      <c r="G2824" s="7"/>
    </row>
    <row r="2825" spans="5:7">
      <c r="E2825" s="6"/>
      <c r="F2825" s="6"/>
      <c r="G2825" s="7"/>
    </row>
    <row r="2826" spans="5:7">
      <c r="E2826" s="6"/>
      <c r="F2826" s="6"/>
      <c r="G2826" s="7"/>
    </row>
    <row r="2827" spans="5:7">
      <c r="E2827" s="6"/>
      <c r="F2827" s="6"/>
      <c r="G2827" s="7"/>
    </row>
    <row r="2828" spans="5:7">
      <c r="E2828" s="6"/>
      <c r="F2828" s="6"/>
      <c r="G2828" s="7"/>
    </row>
    <row r="2829" spans="5:7">
      <c r="E2829" s="6"/>
      <c r="F2829" s="6"/>
      <c r="G2829" s="7"/>
    </row>
    <row r="2830" spans="5:7">
      <c r="E2830" s="6"/>
      <c r="F2830" s="6"/>
      <c r="G2830" s="7"/>
    </row>
    <row r="2831" spans="5:7">
      <c r="E2831" s="6"/>
      <c r="F2831" s="6"/>
      <c r="G2831" s="7"/>
    </row>
    <row r="2832" spans="5:7">
      <c r="E2832" s="6"/>
      <c r="F2832" s="6"/>
      <c r="G2832" s="7"/>
    </row>
    <row r="2833" spans="5:7">
      <c r="E2833" s="6"/>
      <c r="F2833" s="6"/>
      <c r="G2833" s="7"/>
    </row>
    <row r="2834" spans="5:7">
      <c r="E2834" s="6"/>
      <c r="F2834" s="6"/>
      <c r="G2834" s="7"/>
    </row>
    <row r="2835" spans="5:7">
      <c r="E2835" s="6"/>
      <c r="F2835" s="6"/>
      <c r="G2835" s="7"/>
    </row>
    <row r="2836" spans="5:7">
      <c r="E2836" s="6"/>
      <c r="F2836" s="6"/>
      <c r="G2836" s="7"/>
    </row>
    <row r="2837" spans="5:7">
      <c r="E2837" s="6"/>
      <c r="F2837" s="6"/>
      <c r="G2837" s="7"/>
    </row>
    <row r="2838" spans="5:7">
      <c r="E2838" s="6"/>
      <c r="F2838" s="6"/>
      <c r="G2838" s="7"/>
    </row>
    <row r="2839" spans="5:7">
      <c r="E2839" s="6"/>
      <c r="F2839" s="6"/>
      <c r="G2839" s="7"/>
    </row>
    <row r="2840" spans="5:7">
      <c r="E2840" s="6"/>
      <c r="F2840" s="6"/>
      <c r="G2840" s="7"/>
    </row>
    <row r="2841" spans="5:7">
      <c r="E2841" s="6"/>
      <c r="F2841" s="6"/>
      <c r="G2841" s="7"/>
    </row>
    <row r="2842" spans="5:7">
      <c r="E2842" s="6"/>
      <c r="F2842" s="6"/>
      <c r="G2842" s="7"/>
    </row>
    <row r="2843" spans="5:7">
      <c r="E2843" s="6"/>
      <c r="F2843" s="6"/>
      <c r="G2843" s="7"/>
    </row>
    <row r="2844" spans="5:7">
      <c r="E2844" s="6"/>
      <c r="F2844" s="6"/>
      <c r="G2844" s="7"/>
    </row>
    <row r="2845" spans="5:7">
      <c r="E2845" s="6"/>
      <c r="F2845" s="6"/>
      <c r="G2845" s="7"/>
    </row>
    <row r="2846" spans="5:7">
      <c r="E2846" s="6"/>
      <c r="F2846" s="6"/>
      <c r="G2846" s="7"/>
    </row>
    <row r="2847" spans="5:7">
      <c r="E2847" s="6"/>
      <c r="F2847" s="6"/>
      <c r="G2847" s="7"/>
    </row>
    <row r="2848" spans="5:7">
      <c r="E2848" s="6"/>
      <c r="F2848" s="6"/>
      <c r="G2848" s="7"/>
    </row>
    <row r="2849" spans="5:7">
      <c r="E2849" s="6"/>
      <c r="F2849" s="6"/>
      <c r="G2849" s="7"/>
    </row>
    <row r="2850" spans="5:7">
      <c r="E2850" s="6"/>
      <c r="F2850" s="6"/>
      <c r="G2850" s="7"/>
    </row>
    <row r="2851" spans="5:7">
      <c r="E2851" s="6"/>
      <c r="F2851" s="6"/>
      <c r="G2851" s="7"/>
    </row>
    <row r="2852" spans="5:7">
      <c r="E2852" s="6"/>
      <c r="F2852" s="6"/>
      <c r="G2852" s="7"/>
    </row>
    <row r="2853" spans="5:7">
      <c r="E2853" s="6"/>
      <c r="F2853" s="6"/>
      <c r="G2853" s="7"/>
    </row>
    <row r="2854" spans="5:7">
      <c r="E2854" s="6"/>
      <c r="F2854" s="6"/>
      <c r="G2854" s="7"/>
    </row>
    <row r="2855" spans="5:7">
      <c r="E2855" s="6"/>
      <c r="F2855" s="6"/>
      <c r="G2855" s="7"/>
    </row>
    <row r="2856" spans="5:7">
      <c r="E2856" s="6"/>
      <c r="F2856" s="6"/>
      <c r="G2856" s="7"/>
    </row>
    <row r="2857" spans="5:7">
      <c r="E2857" s="6"/>
      <c r="F2857" s="6"/>
      <c r="G2857" s="7"/>
    </row>
    <row r="2858" spans="5:7">
      <c r="E2858" s="6"/>
      <c r="F2858" s="6"/>
      <c r="G2858" s="7"/>
    </row>
    <row r="2859" spans="5:7">
      <c r="E2859" s="6"/>
      <c r="F2859" s="6"/>
      <c r="G2859" s="7"/>
    </row>
    <row r="2860" spans="5:7">
      <c r="E2860" s="6"/>
      <c r="F2860" s="6"/>
      <c r="G2860" s="7"/>
    </row>
    <row r="2861" spans="5:7">
      <c r="E2861" s="6"/>
      <c r="F2861" s="6"/>
      <c r="G2861" s="7"/>
    </row>
    <row r="2862" spans="5:7">
      <c r="E2862" s="6"/>
      <c r="F2862" s="6"/>
      <c r="G2862" s="7"/>
    </row>
    <row r="2863" spans="5:7">
      <c r="E2863" s="6"/>
      <c r="F2863" s="6"/>
      <c r="G2863" s="7"/>
    </row>
    <row r="2864" spans="5:7">
      <c r="E2864" s="6"/>
      <c r="F2864" s="6"/>
      <c r="G2864" s="7"/>
    </row>
    <row r="2865" spans="5:7">
      <c r="E2865" s="6"/>
      <c r="F2865" s="6"/>
      <c r="G2865" s="7"/>
    </row>
    <row r="2866" spans="5:7">
      <c r="E2866" s="6"/>
      <c r="F2866" s="6"/>
      <c r="G2866" s="7"/>
    </row>
    <row r="2867" spans="5:7">
      <c r="E2867" s="6"/>
      <c r="F2867" s="6"/>
      <c r="G2867" s="7"/>
    </row>
    <row r="2868" spans="5:7">
      <c r="E2868" s="6"/>
      <c r="F2868" s="6"/>
      <c r="G2868" s="7"/>
    </row>
    <row r="2869" spans="5:7">
      <c r="E2869" s="6"/>
      <c r="F2869" s="6"/>
      <c r="G2869" s="7"/>
    </row>
    <row r="2870" spans="5:7">
      <c r="E2870" s="6"/>
      <c r="F2870" s="6"/>
      <c r="G2870" s="7"/>
    </row>
    <row r="2871" spans="5:7">
      <c r="E2871" s="6"/>
      <c r="F2871" s="6"/>
      <c r="G2871" s="7"/>
    </row>
    <row r="2872" spans="5:7">
      <c r="E2872" s="6"/>
      <c r="F2872" s="6"/>
      <c r="G2872" s="7"/>
    </row>
    <row r="2873" spans="5:7">
      <c r="E2873" s="6"/>
      <c r="F2873" s="6"/>
      <c r="G2873" s="7"/>
    </row>
    <row r="2874" spans="5:7">
      <c r="E2874" s="6"/>
      <c r="F2874" s="6"/>
      <c r="G2874" s="7"/>
    </row>
    <row r="2875" spans="5:7">
      <c r="E2875" s="6"/>
      <c r="F2875" s="6"/>
      <c r="G2875" s="7"/>
    </row>
    <row r="2876" spans="5:7">
      <c r="E2876" s="6"/>
      <c r="F2876" s="6"/>
      <c r="G2876" s="7"/>
    </row>
    <row r="2877" spans="5:7">
      <c r="E2877" s="6"/>
      <c r="F2877" s="6"/>
      <c r="G2877" s="7"/>
    </row>
    <row r="2878" spans="5:7">
      <c r="E2878" s="6"/>
      <c r="F2878" s="6"/>
      <c r="G2878" s="7"/>
    </row>
    <row r="2879" spans="5:7">
      <c r="E2879" s="6"/>
      <c r="F2879" s="6"/>
      <c r="G2879" s="7"/>
    </row>
    <row r="2880" spans="5:7">
      <c r="E2880" s="6"/>
      <c r="F2880" s="6"/>
      <c r="G2880" s="7"/>
    </row>
    <row r="2881" spans="5:7">
      <c r="E2881" s="6"/>
      <c r="F2881" s="6"/>
      <c r="G2881" s="7"/>
    </row>
    <row r="2882" spans="5:7">
      <c r="E2882" s="6"/>
      <c r="F2882" s="6"/>
      <c r="G2882" s="7"/>
    </row>
    <row r="2883" spans="5:7">
      <c r="E2883" s="6"/>
      <c r="F2883" s="6"/>
      <c r="G2883" s="7"/>
    </row>
    <row r="2884" spans="5:7">
      <c r="E2884" s="6"/>
      <c r="F2884" s="6"/>
      <c r="G2884" s="7"/>
    </row>
    <row r="2885" spans="5:7">
      <c r="E2885" s="6"/>
      <c r="F2885" s="6"/>
      <c r="G2885" s="7"/>
    </row>
    <row r="2886" spans="5:7">
      <c r="E2886" s="6"/>
      <c r="F2886" s="6"/>
      <c r="G2886" s="7"/>
    </row>
    <row r="2887" spans="5:7">
      <c r="E2887" s="6"/>
      <c r="F2887" s="6"/>
      <c r="G2887" s="7"/>
    </row>
    <row r="2888" spans="5:7">
      <c r="E2888" s="6"/>
      <c r="F2888" s="6"/>
      <c r="G2888" s="7"/>
    </row>
    <row r="2889" spans="5:7">
      <c r="E2889" s="6"/>
      <c r="F2889" s="6"/>
      <c r="G2889" s="7"/>
    </row>
    <row r="2890" spans="5:7">
      <c r="E2890" s="6"/>
      <c r="F2890" s="6"/>
      <c r="G2890" s="7"/>
    </row>
    <row r="2891" spans="5:7">
      <c r="E2891" s="6"/>
      <c r="F2891" s="6"/>
      <c r="G2891" s="7"/>
    </row>
    <row r="2892" spans="5:7">
      <c r="E2892" s="6"/>
      <c r="F2892" s="6"/>
      <c r="G2892" s="7"/>
    </row>
    <row r="2893" spans="5:7">
      <c r="E2893" s="6"/>
      <c r="F2893" s="6"/>
      <c r="G2893" s="7"/>
    </row>
    <row r="2894" spans="5:7">
      <c r="E2894" s="6"/>
      <c r="F2894" s="6"/>
      <c r="G2894" s="7"/>
    </row>
    <row r="2895" spans="5:7">
      <c r="E2895" s="6"/>
      <c r="F2895" s="6"/>
      <c r="G2895" s="7"/>
    </row>
    <row r="2896" spans="5:7">
      <c r="E2896" s="6"/>
      <c r="F2896" s="6"/>
      <c r="G2896" s="7"/>
    </row>
    <row r="2897" spans="5:7">
      <c r="E2897" s="6"/>
      <c r="F2897" s="6"/>
      <c r="G2897" s="7"/>
    </row>
    <row r="2898" spans="5:7">
      <c r="E2898" s="6"/>
      <c r="F2898" s="6"/>
      <c r="G2898" s="7"/>
    </row>
    <row r="2899" spans="5:7">
      <c r="E2899" s="6"/>
      <c r="F2899" s="6"/>
      <c r="G2899" s="7"/>
    </row>
    <row r="2900" spans="5:7">
      <c r="E2900" s="6"/>
      <c r="F2900" s="6"/>
      <c r="G2900" s="7"/>
    </row>
    <row r="2901" spans="5:7">
      <c r="E2901" s="6"/>
      <c r="F2901" s="6"/>
      <c r="G2901" s="7"/>
    </row>
    <row r="2902" spans="5:7">
      <c r="E2902" s="6"/>
      <c r="F2902" s="6"/>
      <c r="G2902" s="7"/>
    </row>
    <row r="2903" spans="5:7">
      <c r="E2903" s="6"/>
      <c r="F2903" s="6"/>
      <c r="G2903" s="7"/>
    </row>
    <row r="2904" spans="5:7">
      <c r="E2904" s="6"/>
      <c r="F2904" s="6"/>
      <c r="G2904" s="7"/>
    </row>
    <row r="2905" spans="5:7">
      <c r="E2905" s="6"/>
      <c r="F2905" s="6"/>
      <c r="G2905" s="7"/>
    </row>
    <row r="2906" spans="5:7">
      <c r="E2906" s="6"/>
      <c r="F2906" s="6"/>
      <c r="G2906" s="7"/>
    </row>
    <row r="2907" spans="5:7">
      <c r="E2907" s="6"/>
      <c r="F2907" s="6"/>
      <c r="G2907" s="7"/>
    </row>
    <row r="2908" spans="5:7">
      <c r="E2908" s="6"/>
      <c r="F2908" s="6"/>
      <c r="G2908" s="7"/>
    </row>
    <row r="2909" spans="5:7">
      <c r="E2909" s="6"/>
      <c r="F2909" s="6"/>
      <c r="G2909" s="7"/>
    </row>
    <row r="2910" spans="5:7">
      <c r="E2910" s="6"/>
      <c r="F2910" s="6"/>
      <c r="G2910" s="7"/>
    </row>
    <row r="2911" spans="5:7">
      <c r="E2911" s="6"/>
      <c r="F2911" s="6"/>
      <c r="G2911" s="7"/>
    </row>
    <row r="2912" spans="5:7">
      <c r="E2912" s="6"/>
      <c r="F2912" s="6"/>
      <c r="G2912" s="7"/>
    </row>
    <row r="2913" spans="5:7">
      <c r="E2913" s="6"/>
      <c r="F2913" s="6"/>
      <c r="G2913" s="7"/>
    </row>
    <row r="2914" spans="5:7">
      <c r="E2914" s="6"/>
      <c r="F2914" s="6"/>
      <c r="G2914" s="7"/>
    </row>
    <row r="2915" spans="5:7">
      <c r="E2915" s="6"/>
      <c r="F2915" s="6"/>
      <c r="G2915" s="7"/>
    </row>
    <row r="2916" spans="5:7">
      <c r="E2916" s="6"/>
      <c r="F2916" s="6"/>
      <c r="G2916" s="7"/>
    </row>
    <row r="2917" spans="5:7">
      <c r="E2917" s="6"/>
      <c r="F2917" s="6"/>
      <c r="G2917" s="7"/>
    </row>
    <row r="2918" spans="5:7">
      <c r="E2918" s="6"/>
      <c r="F2918" s="6"/>
      <c r="G2918" s="7"/>
    </row>
    <row r="2919" spans="5:7">
      <c r="E2919" s="6"/>
      <c r="F2919" s="6"/>
      <c r="G2919" s="7"/>
    </row>
    <row r="2920" spans="5:7">
      <c r="E2920" s="6"/>
      <c r="F2920" s="6"/>
      <c r="G2920" s="7"/>
    </row>
    <row r="2921" spans="5:7">
      <c r="E2921" s="6"/>
      <c r="F2921" s="6"/>
      <c r="G2921" s="7"/>
    </row>
    <row r="2922" spans="5:7">
      <c r="E2922" s="6"/>
      <c r="F2922" s="6"/>
      <c r="G2922" s="7"/>
    </row>
    <row r="2923" spans="5:7">
      <c r="E2923" s="6"/>
      <c r="F2923" s="6"/>
      <c r="G2923" s="7"/>
    </row>
    <row r="2924" spans="5:7">
      <c r="E2924" s="6"/>
      <c r="F2924" s="6"/>
      <c r="G2924" s="7"/>
    </row>
    <row r="2925" spans="5:7">
      <c r="E2925" s="6"/>
      <c r="F2925" s="6"/>
      <c r="G2925" s="7"/>
    </row>
    <row r="2926" spans="5:7">
      <c r="E2926" s="6"/>
      <c r="F2926" s="6"/>
      <c r="G2926" s="7"/>
    </row>
    <row r="2927" spans="5:7">
      <c r="E2927" s="6"/>
      <c r="F2927" s="6"/>
      <c r="G2927" s="7"/>
    </row>
    <row r="2928" spans="5:7">
      <c r="E2928" s="6"/>
      <c r="F2928" s="6"/>
      <c r="G2928" s="7"/>
    </row>
    <row r="2929" spans="5:7">
      <c r="E2929" s="6"/>
      <c r="F2929" s="6"/>
      <c r="G2929" s="7"/>
    </row>
    <row r="2930" spans="5:7">
      <c r="E2930" s="6"/>
      <c r="F2930" s="6"/>
      <c r="G2930" s="7"/>
    </row>
    <row r="2931" spans="5:7">
      <c r="E2931" s="6"/>
      <c r="F2931" s="6"/>
      <c r="G2931" s="7"/>
    </row>
    <row r="2932" spans="5:7">
      <c r="E2932" s="6"/>
      <c r="F2932" s="6"/>
      <c r="G2932" s="7"/>
    </row>
    <row r="2933" spans="5:7">
      <c r="E2933" s="6"/>
      <c r="F2933" s="6"/>
      <c r="G2933" s="7"/>
    </row>
    <row r="2934" spans="5:7">
      <c r="E2934" s="6"/>
      <c r="F2934" s="6"/>
      <c r="G2934" s="7"/>
    </row>
    <row r="2935" spans="5:7">
      <c r="E2935" s="6"/>
      <c r="F2935" s="6"/>
      <c r="G2935" s="7"/>
    </row>
    <row r="2936" spans="5:7">
      <c r="E2936" s="6"/>
      <c r="F2936" s="6"/>
      <c r="G2936" s="7"/>
    </row>
    <row r="2937" spans="5:7">
      <c r="E2937" s="6"/>
      <c r="F2937" s="6"/>
      <c r="G2937" s="7"/>
    </row>
    <row r="2938" spans="5:7">
      <c r="E2938" s="6"/>
      <c r="F2938" s="6"/>
      <c r="G2938" s="7"/>
    </row>
    <row r="2939" spans="5:7">
      <c r="E2939" s="6"/>
      <c r="F2939" s="6"/>
      <c r="G2939" s="7"/>
    </row>
    <row r="2940" spans="5:7">
      <c r="E2940" s="6"/>
      <c r="F2940" s="6"/>
      <c r="G2940" s="7"/>
    </row>
    <row r="2941" spans="5:7">
      <c r="E2941" s="6"/>
      <c r="F2941" s="6"/>
      <c r="G2941" s="7"/>
    </row>
    <row r="2942" spans="5:7">
      <c r="E2942" s="6"/>
      <c r="F2942" s="6"/>
      <c r="G2942" s="7"/>
    </row>
    <row r="2943" spans="5:7">
      <c r="E2943" s="6"/>
      <c r="F2943" s="6"/>
      <c r="G2943" s="7"/>
    </row>
    <row r="2944" spans="5:7">
      <c r="E2944" s="6"/>
      <c r="F2944" s="6"/>
      <c r="G2944" s="7"/>
    </row>
    <row r="2945" spans="5:7">
      <c r="E2945" s="6"/>
      <c r="F2945" s="6"/>
      <c r="G2945" s="7"/>
    </row>
    <row r="2946" spans="5:7">
      <c r="E2946" s="6"/>
      <c r="F2946" s="6"/>
      <c r="G2946" s="7"/>
    </row>
    <row r="2947" spans="5:7">
      <c r="E2947" s="6"/>
      <c r="F2947" s="6"/>
      <c r="G2947" s="7"/>
    </row>
    <row r="2948" spans="5:7">
      <c r="E2948" s="6"/>
      <c r="F2948" s="6"/>
      <c r="G2948" s="7"/>
    </row>
    <row r="2949" spans="5:7">
      <c r="E2949" s="6"/>
      <c r="F2949" s="6"/>
      <c r="G2949" s="7"/>
    </row>
    <row r="2950" spans="5:7">
      <c r="E2950" s="6"/>
      <c r="F2950" s="6"/>
      <c r="G2950" s="7"/>
    </row>
    <row r="2951" spans="5:7">
      <c r="E2951" s="6"/>
      <c r="F2951" s="6"/>
      <c r="G2951" s="7"/>
    </row>
    <row r="2952" spans="5:7">
      <c r="E2952" s="6"/>
      <c r="F2952" s="6"/>
      <c r="G2952" s="7"/>
    </row>
    <row r="2953" spans="5:7">
      <c r="E2953" s="6"/>
      <c r="F2953" s="6"/>
      <c r="G2953" s="7"/>
    </row>
    <row r="2954" spans="5:7">
      <c r="E2954" s="6"/>
      <c r="F2954" s="6"/>
      <c r="G2954" s="7"/>
    </row>
    <row r="2955" spans="5:7">
      <c r="E2955" s="6"/>
      <c r="F2955" s="6"/>
      <c r="G2955" s="7"/>
    </row>
    <row r="2956" spans="5:7">
      <c r="E2956" s="6"/>
      <c r="F2956" s="6"/>
      <c r="G2956" s="7"/>
    </row>
    <row r="2957" spans="5:7">
      <c r="E2957" s="6"/>
      <c r="F2957" s="6"/>
      <c r="G2957" s="7"/>
    </row>
    <row r="2958" spans="5:7">
      <c r="E2958" s="6"/>
      <c r="F2958" s="6"/>
      <c r="G2958" s="7"/>
    </row>
    <row r="2959" spans="5:7">
      <c r="E2959" s="6"/>
      <c r="F2959" s="6"/>
      <c r="G2959" s="7"/>
    </row>
    <row r="2960" spans="5:7">
      <c r="E2960" s="6"/>
      <c r="F2960" s="6"/>
      <c r="G2960" s="7"/>
    </row>
    <row r="2961" spans="5:7">
      <c r="E2961" s="6"/>
      <c r="F2961" s="6"/>
      <c r="G2961" s="7"/>
    </row>
    <row r="2962" spans="5:7">
      <c r="E2962" s="6"/>
      <c r="F2962" s="6"/>
      <c r="G2962" s="7"/>
    </row>
    <row r="2963" spans="5:7">
      <c r="E2963" s="6"/>
      <c r="F2963" s="6"/>
      <c r="G2963" s="7"/>
    </row>
    <row r="2964" spans="5:7">
      <c r="E2964" s="6"/>
      <c r="F2964" s="6"/>
      <c r="G2964" s="7"/>
    </row>
    <row r="2965" spans="5:7">
      <c r="E2965" s="6"/>
      <c r="F2965" s="6"/>
      <c r="G2965" s="7"/>
    </row>
    <row r="2966" spans="5:7">
      <c r="E2966" s="6"/>
      <c r="F2966" s="6"/>
      <c r="G2966" s="7"/>
    </row>
    <row r="2967" spans="5:7">
      <c r="E2967" s="6"/>
      <c r="F2967" s="6"/>
      <c r="G2967" s="7"/>
    </row>
    <row r="2968" spans="5:7">
      <c r="E2968" s="6"/>
      <c r="F2968" s="6"/>
      <c r="G2968" s="7"/>
    </row>
    <row r="2969" spans="5:7">
      <c r="E2969" s="6"/>
      <c r="F2969" s="6"/>
      <c r="G2969" s="7"/>
    </row>
    <row r="2970" spans="5:7">
      <c r="E2970" s="6"/>
      <c r="F2970" s="6"/>
      <c r="G2970" s="7"/>
    </row>
    <row r="2971" spans="5:7">
      <c r="E2971" s="6"/>
      <c r="F2971" s="6"/>
      <c r="G2971" s="7"/>
    </row>
    <row r="2972" spans="5:7">
      <c r="E2972" s="6"/>
      <c r="F2972" s="6"/>
      <c r="G2972" s="7"/>
    </row>
    <row r="2973" spans="5:7">
      <c r="E2973" s="6"/>
      <c r="F2973" s="6"/>
      <c r="G2973" s="7"/>
    </row>
    <row r="2974" spans="5:7">
      <c r="E2974" s="6"/>
      <c r="F2974" s="6"/>
      <c r="G2974" s="7"/>
    </row>
    <row r="2975" spans="5:7">
      <c r="E2975" s="6"/>
      <c r="F2975" s="6"/>
      <c r="G2975" s="7"/>
    </row>
    <row r="2976" spans="5:7">
      <c r="E2976" s="6"/>
      <c r="F2976" s="6"/>
      <c r="G2976" s="7"/>
    </row>
    <row r="2977" spans="5:7">
      <c r="E2977" s="6"/>
      <c r="F2977" s="6"/>
      <c r="G2977" s="7"/>
    </row>
    <row r="2978" spans="5:7">
      <c r="E2978" s="6"/>
      <c r="F2978" s="6"/>
      <c r="G2978" s="7"/>
    </row>
    <row r="2979" spans="5:7">
      <c r="E2979" s="6"/>
      <c r="F2979" s="6"/>
      <c r="G2979" s="7"/>
    </row>
    <row r="2980" spans="5:7">
      <c r="E2980" s="6"/>
      <c r="F2980" s="6"/>
      <c r="G2980" s="7"/>
    </row>
    <row r="2981" spans="5:7">
      <c r="E2981" s="6"/>
      <c r="F2981" s="6"/>
      <c r="G2981" s="7"/>
    </row>
    <row r="2982" spans="5:7">
      <c r="E2982" s="6"/>
      <c r="F2982" s="6"/>
      <c r="G2982" s="7"/>
    </row>
    <row r="2983" spans="5:7">
      <c r="E2983" s="6"/>
      <c r="F2983" s="6"/>
      <c r="G2983" s="7"/>
    </row>
    <row r="2984" spans="5:7">
      <c r="E2984" s="6"/>
      <c r="F2984" s="6"/>
      <c r="G2984" s="7"/>
    </row>
    <row r="2985" spans="5:7">
      <c r="E2985" s="6"/>
      <c r="F2985" s="6"/>
      <c r="G2985" s="7"/>
    </row>
    <row r="2986" spans="5:7">
      <c r="E2986" s="6"/>
      <c r="F2986" s="6"/>
      <c r="G2986" s="7"/>
    </row>
    <row r="2987" spans="5:7">
      <c r="E2987" s="6"/>
      <c r="F2987" s="6"/>
      <c r="G2987" s="7"/>
    </row>
    <row r="2988" spans="5:7">
      <c r="E2988" s="6"/>
      <c r="F2988" s="6"/>
      <c r="G2988" s="7"/>
    </row>
    <row r="2989" spans="5:7">
      <c r="E2989" s="6"/>
      <c r="F2989" s="6"/>
      <c r="G2989" s="7"/>
    </row>
    <row r="2990" spans="5:7">
      <c r="E2990" s="6"/>
      <c r="F2990" s="6"/>
      <c r="G2990" s="7"/>
    </row>
    <row r="2991" spans="5:7">
      <c r="E2991" s="6"/>
      <c r="F2991" s="6"/>
      <c r="G2991" s="7"/>
    </row>
    <row r="2992" spans="5:7">
      <c r="E2992" s="6"/>
      <c r="F2992" s="6"/>
      <c r="G2992" s="7"/>
    </row>
    <row r="2993" spans="5:7">
      <c r="E2993" s="6"/>
      <c r="F2993" s="6"/>
      <c r="G2993" s="7"/>
    </row>
    <row r="2994" spans="5:7">
      <c r="E2994" s="6"/>
      <c r="F2994" s="6"/>
      <c r="G2994" s="7"/>
    </row>
    <row r="2995" spans="5:7">
      <c r="E2995" s="6"/>
      <c r="F2995" s="6"/>
      <c r="G2995" s="7"/>
    </row>
    <row r="2996" spans="5:7">
      <c r="E2996" s="6"/>
      <c r="F2996" s="6"/>
      <c r="G2996" s="7"/>
    </row>
    <row r="2997" spans="5:7">
      <c r="E2997" s="6"/>
      <c r="F2997" s="6"/>
      <c r="G2997" s="7"/>
    </row>
    <row r="2998" spans="5:7">
      <c r="E2998" s="6"/>
      <c r="F2998" s="6"/>
      <c r="G2998" s="7"/>
    </row>
    <row r="2999" spans="5:7">
      <c r="E2999" s="6"/>
      <c r="F2999" s="6"/>
      <c r="G2999" s="7"/>
    </row>
    <row r="3000" spans="5:7">
      <c r="E3000" s="6"/>
      <c r="F3000" s="6"/>
      <c r="G3000" s="7"/>
    </row>
    <row r="3001" spans="5:7">
      <c r="E3001" s="6"/>
      <c r="F3001" s="6"/>
      <c r="G3001" s="7"/>
    </row>
    <row r="3002" spans="5:7">
      <c r="E3002" s="6"/>
      <c r="F3002" s="6"/>
      <c r="G3002" s="7"/>
    </row>
    <row r="3003" spans="5:7">
      <c r="E3003" s="6"/>
      <c r="F3003" s="6"/>
      <c r="G3003" s="7"/>
    </row>
    <row r="3004" spans="5:7">
      <c r="E3004" s="6"/>
      <c r="F3004" s="6"/>
      <c r="G3004" s="7"/>
    </row>
    <row r="3005" spans="5:7">
      <c r="E3005" s="6"/>
      <c r="F3005" s="6"/>
      <c r="G3005" s="7"/>
    </row>
    <row r="3006" spans="5:7">
      <c r="E3006" s="6"/>
      <c r="F3006" s="6"/>
      <c r="G3006" s="7"/>
    </row>
    <row r="3007" spans="5:7">
      <c r="E3007" s="6"/>
      <c r="F3007" s="6"/>
      <c r="G3007" s="7"/>
    </row>
    <row r="3008" spans="5:7">
      <c r="E3008" s="6"/>
      <c r="F3008" s="6"/>
      <c r="G3008" s="7"/>
    </row>
    <row r="3009" spans="5:7">
      <c r="E3009" s="6"/>
      <c r="F3009" s="6"/>
      <c r="G3009" s="7"/>
    </row>
    <row r="3010" spans="5:7">
      <c r="E3010" s="6"/>
      <c r="F3010" s="6"/>
      <c r="G3010" s="7"/>
    </row>
    <row r="3011" spans="5:7">
      <c r="E3011" s="6"/>
      <c r="F3011" s="6"/>
      <c r="G3011" s="7"/>
    </row>
    <row r="3012" spans="5:7">
      <c r="E3012" s="6"/>
      <c r="F3012" s="6"/>
      <c r="G3012" s="7"/>
    </row>
    <row r="3013" spans="5:7">
      <c r="E3013" s="6"/>
      <c r="F3013" s="6"/>
      <c r="G3013" s="7"/>
    </row>
    <row r="3014" spans="5:7">
      <c r="E3014" s="6"/>
      <c r="F3014" s="6"/>
      <c r="G3014" s="7"/>
    </row>
    <row r="3015" spans="5:7">
      <c r="E3015" s="6"/>
      <c r="F3015" s="6"/>
      <c r="G3015" s="7"/>
    </row>
    <row r="3016" spans="5:7">
      <c r="E3016" s="6"/>
      <c r="F3016" s="6"/>
      <c r="G3016" s="7"/>
    </row>
    <row r="3017" spans="5:7">
      <c r="E3017" s="6"/>
      <c r="F3017" s="6"/>
      <c r="G3017" s="7"/>
    </row>
    <row r="3018" spans="5:7">
      <c r="E3018" s="6"/>
      <c r="F3018" s="6"/>
      <c r="G3018" s="7"/>
    </row>
    <row r="3019" spans="5:7">
      <c r="E3019" s="6"/>
      <c r="F3019" s="6"/>
      <c r="G3019" s="7"/>
    </row>
    <row r="3020" spans="5:7">
      <c r="E3020" s="6"/>
      <c r="F3020" s="6"/>
      <c r="G3020" s="7"/>
    </row>
    <row r="3021" spans="5:7">
      <c r="E3021" s="6"/>
      <c r="F3021" s="6"/>
      <c r="G3021" s="7"/>
    </row>
    <row r="3022" spans="5:7">
      <c r="E3022" s="6"/>
      <c r="F3022" s="6"/>
      <c r="G3022" s="7"/>
    </row>
    <row r="3023" spans="5:7">
      <c r="E3023" s="6"/>
      <c r="F3023" s="6"/>
      <c r="G3023" s="7"/>
    </row>
    <row r="3024" spans="5:7">
      <c r="E3024" s="6"/>
      <c r="F3024" s="6"/>
      <c r="G3024" s="7"/>
    </row>
    <row r="3025" spans="5:7">
      <c r="E3025" s="6"/>
      <c r="F3025" s="6"/>
      <c r="G3025" s="7"/>
    </row>
    <row r="3026" spans="5:7">
      <c r="E3026" s="6"/>
      <c r="F3026" s="6"/>
      <c r="G3026" s="7"/>
    </row>
    <row r="3027" spans="5:7">
      <c r="E3027" s="6"/>
      <c r="F3027" s="6"/>
      <c r="G3027" s="7"/>
    </row>
    <row r="3028" spans="5:7">
      <c r="E3028" s="6"/>
      <c r="F3028" s="6"/>
      <c r="G3028" s="7"/>
    </row>
    <row r="3029" spans="5:7">
      <c r="E3029" s="6"/>
      <c r="F3029" s="6"/>
      <c r="G3029" s="7"/>
    </row>
    <row r="3030" spans="5:7">
      <c r="E3030" s="6"/>
      <c r="F3030" s="6"/>
      <c r="G3030" s="7"/>
    </row>
    <row r="3031" spans="5:7">
      <c r="E3031" s="6"/>
      <c r="F3031" s="6"/>
      <c r="G3031" s="7"/>
    </row>
    <row r="3032" spans="5:7">
      <c r="E3032" s="6"/>
      <c r="F3032" s="6"/>
      <c r="G3032" s="7"/>
    </row>
    <row r="3033" spans="5:7">
      <c r="E3033" s="6"/>
      <c r="F3033" s="6"/>
      <c r="G3033" s="7"/>
    </row>
    <row r="3034" spans="5:7">
      <c r="E3034" s="6"/>
      <c r="F3034" s="6"/>
      <c r="G3034" s="7"/>
    </row>
    <row r="3035" spans="5:7">
      <c r="E3035" s="6"/>
      <c r="F3035" s="6"/>
      <c r="G3035" s="7"/>
    </row>
    <row r="3036" spans="5:7">
      <c r="E3036" s="6"/>
      <c r="F3036" s="6"/>
      <c r="G3036" s="7"/>
    </row>
    <row r="3037" spans="5:7">
      <c r="E3037" s="6"/>
      <c r="F3037" s="6"/>
      <c r="G3037" s="7"/>
    </row>
    <row r="3038" spans="5:7">
      <c r="E3038" s="6"/>
      <c r="F3038" s="6"/>
      <c r="G3038" s="7"/>
    </row>
    <row r="3039" spans="5:7">
      <c r="E3039" s="6"/>
      <c r="F3039" s="6"/>
      <c r="G3039" s="7"/>
    </row>
    <row r="3040" spans="5:7">
      <c r="E3040" s="6"/>
      <c r="F3040" s="6"/>
      <c r="G3040" s="7"/>
    </row>
    <row r="3041" spans="5:7">
      <c r="E3041" s="6"/>
      <c r="F3041" s="6"/>
      <c r="G3041" s="7"/>
    </row>
    <row r="3042" spans="5:7">
      <c r="E3042" s="6"/>
      <c r="F3042" s="6"/>
      <c r="G3042" s="7"/>
    </row>
    <row r="3043" spans="5:7">
      <c r="E3043" s="6"/>
      <c r="F3043" s="6"/>
      <c r="G3043" s="7"/>
    </row>
    <row r="3044" spans="5:7">
      <c r="E3044" s="6"/>
      <c r="F3044" s="6"/>
      <c r="G3044" s="7"/>
    </row>
    <row r="3045" spans="5:7">
      <c r="E3045" s="6"/>
      <c r="F3045" s="6"/>
      <c r="G3045" s="7"/>
    </row>
    <row r="3046" spans="5:7">
      <c r="E3046" s="6"/>
      <c r="F3046" s="6"/>
      <c r="G3046" s="7"/>
    </row>
    <row r="3047" spans="5:7">
      <c r="E3047" s="6"/>
      <c r="F3047" s="6"/>
      <c r="G3047" s="7"/>
    </row>
    <row r="3048" spans="5:7">
      <c r="E3048" s="6"/>
      <c r="F3048" s="6"/>
      <c r="G3048" s="7"/>
    </row>
    <row r="3049" spans="5:7">
      <c r="E3049" s="6"/>
      <c r="F3049" s="6"/>
      <c r="G3049" s="7"/>
    </row>
    <row r="3050" spans="5:7">
      <c r="E3050" s="6"/>
      <c r="F3050" s="6"/>
      <c r="G3050" s="7"/>
    </row>
    <row r="3051" spans="5:7">
      <c r="E3051" s="6"/>
      <c r="F3051" s="6"/>
      <c r="G3051" s="7"/>
    </row>
    <row r="3052" spans="5:7">
      <c r="E3052" s="6"/>
      <c r="F3052" s="6"/>
      <c r="G3052" s="7"/>
    </row>
    <row r="3053" spans="5:7">
      <c r="E3053" s="6"/>
      <c r="F3053" s="6"/>
      <c r="G3053" s="7"/>
    </row>
    <row r="3054" spans="5:7">
      <c r="E3054" s="6"/>
      <c r="F3054" s="6"/>
      <c r="G3054" s="7"/>
    </row>
    <row r="3055" spans="5:7">
      <c r="E3055" s="6"/>
      <c r="F3055" s="6"/>
      <c r="G3055" s="7"/>
    </row>
    <row r="3056" spans="5:7">
      <c r="E3056" s="6"/>
      <c r="F3056" s="6"/>
      <c r="G3056" s="7"/>
    </row>
    <row r="3057" spans="5:7">
      <c r="E3057" s="6"/>
      <c r="F3057" s="6"/>
      <c r="G3057" s="7"/>
    </row>
    <row r="3058" spans="5:7">
      <c r="E3058" s="6"/>
      <c r="F3058" s="6"/>
      <c r="G3058" s="7"/>
    </row>
    <row r="3059" spans="5:7">
      <c r="E3059" s="6"/>
      <c r="F3059" s="6"/>
      <c r="G3059" s="7"/>
    </row>
    <row r="3060" spans="5:7">
      <c r="E3060" s="6"/>
      <c r="F3060" s="6"/>
      <c r="G3060" s="7"/>
    </row>
    <row r="3061" spans="5:7">
      <c r="E3061" s="6"/>
      <c r="F3061" s="6"/>
      <c r="G3061" s="7"/>
    </row>
    <row r="3062" spans="5:7">
      <c r="E3062" s="6"/>
      <c r="F3062" s="6"/>
      <c r="G3062" s="7"/>
    </row>
    <row r="3063" spans="5:7">
      <c r="E3063" s="6"/>
      <c r="F3063" s="6"/>
      <c r="G3063" s="7"/>
    </row>
    <row r="3064" spans="5:7">
      <c r="E3064" s="6"/>
      <c r="F3064" s="6"/>
      <c r="G3064" s="7"/>
    </row>
    <row r="3065" spans="5:7">
      <c r="E3065" s="6"/>
      <c r="F3065" s="6"/>
      <c r="G3065" s="7"/>
    </row>
    <row r="3066" spans="5:7">
      <c r="E3066" s="6"/>
      <c r="F3066" s="6"/>
      <c r="G3066" s="7"/>
    </row>
    <row r="3067" spans="5:7">
      <c r="E3067" s="6"/>
      <c r="F3067" s="6"/>
      <c r="G3067" s="7"/>
    </row>
    <row r="3068" spans="5:7">
      <c r="E3068" s="6"/>
      <c r="F3068" s="6"/>
      <c r="G3068" s="7"/>
    </row>
    <row r="3069" spans="5:7">
      <c r="E3069" s="6"/>
      <c r="F3069" s="6"/>
      <c r="G3069" s="7"/>
    </row>
    <row r="3070" spans="5:7">
      <c r="E3070" s="6"/>
      <c r="F3070" s="6"/>
      <c r="G3070" s="7"/>
    </row>
    <row r="3071" spans="5:7">
      <c r="E3071" s="6"/>
      <c r="F3071" s="6"/>
      <c r="G3071" s="7"/>
    </row>
    <row r="3072" spans="5:7">
      <c r="E3072" s="6"/>
      <c r="F3072" s="6"/>
      <c r="G3072" s="7"/>
    </row>
    <row r="3073" spans="5:7">
      <c r="E3073" s="6"/>
      <c r="F3073" s="6"/>
      <c r="G3073" s="7"/>
    </row>
    <row r="3074" spans="5:7">
      <c r="E3074" s="6"/>
      <c r="F3074" s="6"/>
      <c r="G3074" s="7"/>
    </row>
    <row r="3075" spans="5:7">
      <c r="E3075" s="6"/>
      <c r="F3075" s="6"/>
      <c r="G3075" s="7"/>
    </row>
    <row r="3076" spans="5:7">
      <c r="E3076" s="6"/>
      <c r="F3076" s="6"/>
      <c r="G3076" s="7"/>
    </row>
    <row r="3077" spans="5:7">
      <c r="E3077" s="6"/>
      <c r="F3077" s="6"/>
      <c r="G3077" s="7"/>
    </row>
  </sheetData>
  <sortState ref="B3:J32">
    <sortCondition ref="B3:B32"/>
  </sortState>
  <mergeCells count="1">
    <mergeCell ref="O1:P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stRecent">
                <anchor moveWithCells="1" sizeWithCells="1">
                  <from>
                    <xdr:col>11</xdr:col>
                    <xdr:colOff>12700</xdr:colOff>
                    <xdr:row>3</xdr:row>
                    <xdr:rowOff>25400</xdr:rowOff>
                  </from>
                  <to>
                    <xdr:col>12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GapMinder">
                <anchor moveWithCells="1" sizeWithCells="1">
                  <from>
                    <xdr:col>11</xdr:col>
                    <xdr:colOff>25400</xdr:colOff>
                    <xdr:row>29</xdr:row>
                    <xdr:rowOff>12700</xdr:rowOff>
                  </from>
                  <to>
                    <xdr:col>12</xdr:col>
                    <xdr:colOff>787400</xdr:colOff>
                    <xdr:row>31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Tabulation">
                <anchor moveWithCells="1" sizeWithCells="1">
                  <from>
                    <xdr:col>11</xdr:col>
                    <xdr:colOff>12700</xdr:colOff>
                    <xdr:row>25</xdr:row>
                    <xdr:rowOff>177800</xdr:rowOff>
                  </from>
                  <to>
                    <xdr:col>12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unFill">
                <anchor moveWithCells="1" sizeWithCells="1">
                  <from>
                    <xdr:col>11</xdr:col>
                    <xdr:colOff>12700</xdr:colOff>
                    <xdr:row>9</xdr:row>
                    <xdr:rowOff>25400</xdr:rowOff>
                  </from>
                  <to>
                    <xdr:col>12</xdr:col>
                    <xdr:colOff>546100</xdr:colOff>
                    <xdr:row>11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unEstimates">
                <anchor moveWithCells="1" sizeWithCells="1">
                  <from>
                    <xdr:col>11</xdr:col>
                    <xdr:colOff>25400</xdr:colOff>
                    <xdr:row>6</xdr:row>
                    <xdr:rowOff>25400</xdr:rowOff>
                  </from>
                  <to>
                    <xdr:col>12</xdr:col>
                    <xdr:colOff>546100</xdr:colOff>
                    <xdr:row>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unScores">
                <anchor moveWithCells="1" sizeWithCells="1">
                  <from>
                    <xdr:col>11</xdr:col>
                    <xdr:colOff>12700</xdr:colOff>
                    <xdr:row>12</xdr:row>
                    <xdr:rowOff>25400</xdr:rowOff>
                  </from>
                  <to>
                    <xdr:col>12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RunVulnerability">
                <anchor moveWithCells="1" sizeWithCells="1">
                  <from>
                    <xdr:col>11</xdr:col>
                    <xdr:colOff>25400</xdr:colOff>
                    <xdr:row>15</xdr:row>
                    <xdr:rowOff>12700</xdr:rowOff>
                  </from>
                  <to>
                    <xdr:col>12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3:BC199"/>
  <sheetViews>
    <sheetView workbookViewId="0">
      <selection activeCell="E53" sqref="E53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3" spans="1:55" s="16" customFormat="1">
      <c r="A3" s="24"/>
      <c r="B3" s="24" t="s">
        <v>592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5"/>
      <c r="B4" s="25" t="s">
        <v>593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5">
      <c r="A5" s="25"/>
      <c r="B5" s="26" t="s">
        <v>594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5">
      <c r="A6" s="9"/>
      <c r="B6" s="9"/>
      <c r="C6" t="s">
        <v>480</v>
      </c>
      <c r="D6" t="s">
        <v>486</v>
      </c>
      <c r="E6" t="s">
        <v>487</v>
      </c>
      <c r="F6" t="s">
        <v>481</v>
      </c>
      <c r="G6" t="s">
        <v>477</v>
      </c>
      <c r="H6" t="s">
        <v>567</v>
      </c>
      <c r="I6" t="s">
        <v>581</v>
      </c>
      <c r="J6" t="s">
        <v>490</v>
      </c>
      <c r="K6" t="s">
        <v>474</v>
      </c>
      <c r="L6" t="s">
        <v>492</v>
      </c>
      <c r="M6" t="s">
        <v>482</v>
      </c>
      <c r="N6" t="s">
        <v>491</v>
      </c>
      <c r="O6" t="s">
        <v>532</v>
      </c>
      <c r="P6" t="s">
        <v>483</v>
      </c>
      <c r="Q6" t="s">
        <v>484</v>
      </c>
      <c r="R6" t="s">
        <v>578</v>
      </c>
      <c r="S6" t="s">
        <v>479</v>
      </c>
      <c r="T6" t="s">
        <v>493</v>
      </c>
      <c r="U6" t="s">
        <v>475</v>
      </c>
      <c r="V6" t="s">
        <v>476</v>
      </c>
      <c r="W6" t="s">
        <v>473</v>
      </c>
      <c r="X6" t="s">
        <v>478</v>
      </c>
      <c r="Y6" t="s">
        <v>488</v>
      </c>
      <c r="Z6" t="s">
        <v>489</v>
      </c>
    </row>
    <row r="7" spans="1:55" s="16" customFormat="1" ht="30">
      <c r="A7" s="23"/>
      <c r="B7" s="23"/>
      <c r="C7" s="16" t="s">
        <v>480</v>
      </c>
      <c r="D7" s="16" t="s">
        <v>486</v>
      </c>
      <c r="E7" s="16" t="s">
        <v>487</v>
      </c>
      <c r="F7" s="16" t="s">
        <v>481</v>
      </c>
      <c r="G7" s="16" t="s">
        <v>477</v>
      </c>
      <c r="H7" s="16" t="s">
        <v>567</v>
      </c>
      <c r="I7" s="16" t="s">
        <v>581</v>
      </c>
      <c r="J7" s="16" t="s">
        <v>490</v>
      </c>
      <c r="K7" s="16" t="s">
        <v>474</v>
      </c>
      <c r="L7" s="16" t="s">
        <v>492</v>
      </c>
      <c r="M7" s="16" t="s">
        <v>482</v>
      </c>
      <c r="N7" s="16" t="s">
        <v>491</v>
      </c>
      <c r="O7" s="16" t="s">
        <v>532</v>
      </c>
      <c r="P7" s="16" t="s">
        <v>483</v>
      </c>
      <c r="Q7" s="16" t="s">
        <v>484</v>
      </c>
      <c r="R7" s="16" t="s">
        <v>578</v>
      </c>
      <c r="S7" s="16" t="s">
        <v>479</v>
      </c>
      <c r="T7" s="16" t="s">
        <v>493</v>
      </c>
      <c r="U7" s="16" t="s">
        <v>475</v>
      </c>
      <c r="V7" s="16" t="s">
        <v>476</v>
      </c>
      <c r="W7" s="16" t="s">
        <v>473</v>
      </c>
      <c r="X7" s="16" t="s">
        <v>478</v>
      </c>
      <c r="Y7" s="16" t="s">
        <v>488</v>
      </c>
      <c r="Z7" s="16" t="s">
        <v>489</v>
      </c>
    </row>
    <row r="8" spans="1:55">
      <c r="A8" s="9" t="s">
        <v>40</v>
      </c>
      <c r="B8" s="12" t="s">
        <v>39</v>
      </c>
      <c r="C8" s="6">
        <v>7.29</v>
      </c>
      <c r="D8" s="6">
        <v>35.57</v>
      </c>
      <c r="E8" s="6">
        <v>48</v>
      </c>
      <c r="F8" s="6">
        <v>4.3</v>
      </c>
      <c r="G8" s="6">
        <v>1405</v>
      </c>
      <c r="H8" s="6">
        <v>37</v>
      </c>
      <c r="I8" s="7">
        <v>41.1</v>
      </c>
      <c r="J8" s="6">
        <v>75.58</v>
      </c>
      <c r="K8" s="6">
        <v>6.3133071518166592E-2</v>
      </c>
      <c r="L8" s="7" t="e">
        <v>#N/A</v>
      </c>
      <c r="M8" s="7" t="e">
        <v>#N/A</v>
      </c>
      <c r="N8" s="6">
        <v>12.4</v>
      </c>
      <c r="O8" s="7">
        <v>0.313</v>
      </c>
      <c r="P8" s="6">
        <v>0.91999999999999993</v>
      </c>
      <c r="Q8" s="6">
        <v>43.9462195121951</v>
      </c>
      <c r="R8" s="8">
        <v>0.36028297100000001</v>
      </c>
      <c r="S8" s="6">
        <v>17.516267190000001</v>
      </c>
      <c r="T8" s="7">
        <v>9.2286500250000003</v>
      </c>
      <c r="U8" s="6">
        <v>0</v>
      </c>
      <c r="V8" s="6">
        <v>0</v>
      </c>
      <c r="W8" s="6">
        <v>14.4</v>
      </c>
      <c r="X8" s="6" t="e">
        <v>#N/A</v>
      </c>
      <c r="Y8" s="7">
        <v>7.3593670944298788</v>
      </c>
      <c r="Z8" s="6">
        <v>29.3</v>
      </c>
    </row>
    <row r="9" spans="1:55">
      <c r="A9" s="9" t="s">
        <v>42</v>
      </c>
      <c r="B9" s="12" t="s">
        <v>41</v>
      </c>
      <c r="C9" s="6">
        <v>-16.829999999999998</v>
      </c>
      <c r="D9" s="6">
        <v>4.4080000000000004</v>
      </c>
      <c r="E9" s="6">
        <v>97</v>
      </c>
      <c r="F9" s="6">
        <v>3.6</v>
      </c>
      <c r="G9" s="6">
        <v>50</v>
      </c>
      <c r="H9" s="6">
        <v>98</v>
      </c>
      <c r="I9" s="7">
        <v>14.31</v>
      </c>
      <c r="J9" s="6">
        <v>52.64</v>
      </c>
      <c r="K9" s="6">
        <v>0.16390712927358625</v>
      </c>
      <c r="L9" s="7">
        <v>0.17</v>
      </c>
      <c r="M9" s="7">
        <v>0.53</v>
      </c>
      <c r="N9" s="6">
        <v>1.2</v>
      </c>
      <c r="O9" s="7">
        <v>0.03</v>
      </c>
      <c r="P9" s="6">
        <v>6.3220000000000001</v>
      </c>
      <c r="Q9" s="6">
        <v>76.633707317073103</v>
      </c>
      <c r="R9" s="8">
        <v>5.6930692999999997E-2</v>
      </c>
      <c r="S9" s="6">
        <v>2.6541994949999999</v>
      </c>
      <c r="T9" s="7">
        <v>5.9192395000000002E-2</v>
      </c>
      <c r="U9" s="6">
        <v>6.0117243360477035</v>
      </c>
      <c r="V9" s="6">
        <v>0.101428297547159</v>
      </c>
      <c r="W9" s="6">
        <v>100</v>
      </c>
      <c r="X9" s="6">
        <v>1</v>
      </c>
      <c r="Y9" s="7">
        <v>32.846715328467155</v>
      </c>
      <c r="Z9" s="6">
        <v>39</v>
      </c>
    </row>
    <row r="10" spans="1:55">
      <c r="A10" s="9" t="s">
        <v>44</v>
      </c>
      <c r="B10" s="12" t="s">
        <v>43</v>
      </c>
      <c r="C10" s="6">
        <v>-8.81</v>
      </c>
      <c r="D10" s="6">
        <v>52.65</v>
      </c>
      <c r="E10" s="6">
        <v>83</v>
      </c>
      <c r="F10" s="6">
        <v>3.8</v>
      </c>
      <c r="G10" s="6">
        <v>101</v>
      </c>
      <c r="H10" s="6">
        <v>95</v>
      </c>
      <c r="I10" s="7">
        <v>59.9</v>
      </c>
      <c r="J10" s="6">
        <v>34.14</v>
      </c>
      <c r="K10" s="6">
        <v>3.209327122805046E-2</v>
      </c>
      <c r="L10" s="7">
        <v>0.04</v>
      </c>
      <c r="M10" s="7">
        <v>0.67</v>
      </c>
      <c r="N10" s="6">
        <v>0.6</v>
      </c>
      <c r="O10" s="7">
        <v>8.3000000000000004E-2</v>
      </c>
      <c r="P10" s="6">
        <v>4.3639999999999999</v>
      </c>
      <c r="Q10" s="6">
        <v>72.389048780487798</v>
      </c>
      <c r="R10" s="8">
        <v>0.26165803100000001</v>
      </c>
      <c r="S10" s="6">
        <v>3.6068560999999999E-2</v>
      </c>
      <c r="T10" s="7">
        <v>0.29268070299999999</v>
      </c>
      <c r="U10" s="6">
        <v>0.10060310681844005</v>
      </c>
      <c r="V10" s="6">
        <v>3.96350430218027E-2</v>
      </c>
      <c r="W10" s="6">
        <v>99.3</v>
      </c>
      <c r="X10" s="6">
        <v>0</v>
      </c>
      <c r="Y10" s="7">
        <v>1.4485208293096643</v>
      </c>
      <c r="Z10" s="6">
        <v>73.459999999999994</v>
      </c>
    </row>
    <row r="11" spans="1:55">
      <c r="A11" s="9" t="s">
        <v>46</v>
      </c>
      <c r="B11" s="12" t="s">
        <v>45</v>
      </c>
      <c r="C11" s="6">
        <v>-9.68</v>
      </c>
      <c r="D11" s="6" t="e">
        <v>#N/A</v>
      </c>
      <c r="E11" s="6">
        <v>100</v>
      </c>
      <c r="F11" s="6">
        <v>3.7</v>
      </c>
      <c r="G11" s="6">
        <v>0</v>
      </c>
      <c r="H11" s="6">
        <v>100</v>
      </c>
      <c r="I11" s="7" t="e">
        <v>#N/A</v>
      </c>
      <c r="J11" s="6">
        <v>11.54</v>
      </c>
      <c r="K11" s="6">
        <v>0</v>
      </c>
      <c r="L11" s="7">
        <v>0.16</v>
      </c>
      <c r="M11" s="7" t="e">
        <v>#N/A</v>
      </c>
      <c r="N11" s="6">
        <v>0</v>
      </c>
      <c r="O11" s="7">
        <v>2.7E-2</v>
      </c>
      <c r="P11" s="6">
        <v>11.612</v>
      </c>
      <c r="Q11" s="6" t="e">
        <v>#N/A</v>
      </c>
      <c r="R11" s="8">
        <v>4.1994750999999997E-2</v>
      </c>
      <c r="S11" s="6">
        <v>0</v>
      </c>
      <c r="T11" s="7" t="e">
        <v>#N/A</v>
      </c>
      <c r="U11" s="6">
        <v>0</v>
      </c>
      <c r="V11" s="6">
        <v>0</v>
      </c>
      <c r="W11" s="6">
        <v>100</v>
      </c>
      <c r="X11" s="6" t="e">
        <v>#N/A</v>
      </c>
      <c r="Y11" s="7" t="e">
        <v>#N/A</v>
      </c>
      <c r="Z11" s="6">
        <v>100</v>
      </c>
    </row>
    <row r="12" spans="1:55">
      <c r="A12" s="9" t="s">
        <v>48</v>
      </c>
      <c r="B12" s="12" t="s">
        <v>47</v>
      </c>
      <c r="C12" s="6">
        <v>3.94</v>
      </c>
      <c r="D12" s="6">
        <v>0.43269999999999997</v>
      </c>
      <c r="E12" s="6">
        <v>50</v>
      </c>
      <c r="F12" s="6">
        <v>2.9</v>
      </c>
      <c r="G12" s="6">
        <v>1266</v>
      </c>
      <c r="H12" s="6">
        <v>57</v>
      </c>
      <c r="I12" s="7">
        <v>42.93</v>
      </c>
      <c r="J12" s="6">
        <v>42.4</v>
      </c>
      <c r="K12" s="6">
        <v>1.3764705882333335E-2</v>
      </c>
      <c r="L12" s="7">
        <v>0.5</v>
      </c>
      <c r="M12" s="7">
        <v>0.55000000000000004</v>
      </c>
      <c r="N12" s="6">
        <v>8.4</v>
      </c>
      <c r="O12" s="7">
        <v>8.3000000000000004E-2</v>
      </c>
      <c r="P12" s="6">
        <v>1.51</v>
      </c>
      <c r="Q12" s="6">
        <v>47.037731707317</v>
      </c>
      <c r="R12" s="8">
        <v>0.46192893400000001</v>
      </c>
      <c r="S12" s="6">
        <v>2.7331363639999999</v>
      </c>
      <c r="T12" s="7">
        <v>3.4997022370000002</v>
      </c>
      <c r="U12" s="6">
        <v>0.28238353245001591</v>
      </c>
      <c r="V12" s="6">
        <v>5.2795712771018903E-2</v>
      </c>
      <c r="W12" s="6">
        <v>26.2</v>
      </c>
      <c r="X12" s="6">
        <v>0.64</v>
      </c>
      <c r="Y12" s="7">
        <v>1.8047645784872062</v>
      </c>
      <c r="Z12" s="6">
        <v>10.399999619999999</v>
      </c>
    </row>
    <row r="13" spans="1:55">
      <c r="A13" s="9" t="s">
        <v>50</v>
      </c>
      <c r="B13" s="12" t="s">
        <v>49</v>
      </c>
      <c r="C13" s="6">
        <v>-10.199999999999999</v>
      </c>
      <c r="D13" s="6">
        <v>50</v>
      </c>
      <c r="E13" s="6">
        <v>91</v>
      </c>
      <c r="F13" s="6">
        <v>2.2000000000000002</v>
      </c>
      <c r="G13" s="6">
        <v>0</v>
      </c>
      <c r="H13" s="6">
        <v>95</v>
      </c>
      <c r="I13" s="7">
        <v>65.39</v>
      </c>
      <c r="J13" s="6">
        <v>69.62</v>
      </c>
      <c r="K13" s="6">
        <v>2.7083333333333334E-3</v>
      </c>
      <c r="L13" s="7">
        <v>0.23</v>
      </c>
      <c r="M13" s="7">
        <v>0.93</v>
      </c>
      <c r="N13" s="6">
        <v>0</v>
      </c>
      <c r="O13" s="7">
        <v>0.127</v>
      </c>
      <c r="P13" s="6">
        <v>3.6199999999999997</v>
      </c>
      <c r="Q13" s="6">
        <v>75.280487804878007</v>
      </c>
      <c r="R13" s="8">
        <v>0.12647058799999999</v>
      </c>
      <c r="S13" s="6">
        <v>0</v>
      </c>
      <c r="T13" s="7">
        <v>0.02</v>
      </c>
      <c r="U13" s="6">
        <v>40.674142063787286</v>
      </c>
      <c r="V13" s="6">
        <v>0.31135530638454401</v>
      </c>
      <c r="W13" s="6">
        <v>95</v>
      </c>
      <c r="X13" s="6">
        <v>0</v>
      </c>
      <c r="Y13" s="7">
        <v>0</v>
      </c>
      <c r="Z13" s="6">
        <v>32.959999080000003</v>
      </c>
    </row>
    <row r="14" spans="1:55">
      <c r="A14" s="9" t="s">
        <v>52</v>
      </c>
      <c r="B14" s="12" t="s">
        <v>51</v>
      </c>
      <c r="C14" s="6">
        <v>2.69</v>
      </c>
      <c r="D14" s="6">
        <v>4.0010000000000003</v>
      </c>
      <c r="E14" s="6">
        <v>97</v>
      </c>
      <c r="F14" s="6">
        <v>2.2999999999999998</v>
      </c>
      <c r="G14" s="6">
        <v>3</v>
      </c>
      <c r="H14" s="6">
        <v>90</v>
      </c>
      <c r="I14" s="7">
        <v>18.47</v>
      </c>
      <c r="J14" s="6">
        <v>7.8</v>
      </c>
      <c r="K14" s="6">
        <v>7.5185617509510264E-2</v>
      </c>
      <c r="L14" s="7">
        <v>0.04</v>
      </c>
      <c r="M14" s="7">
        <v>0</v>
      </c>
      <c r="N14" s="6">
        <v>1.2</v>
      </c>
      <c r="O14" s="7">
        <v>0.127</v>
      </c>
      <c r="P14" s="6">
        <v>6.7899999999999991</v>
      </c>
      <c r="Q14" s="6">
        <v>75.333975609756095</v>
      </c>
      <c r="R14" s="8">
        <v>0.13679245300000001</v>
      </c>
      <c r="S14" s="6">
        <v>0</v>
      </c>
      <c r="T14" s="7">
        <v>0.16611179500000001</v>
      </c>
      <c r="U14" s="6">
        <v>1.8841976410093066</v>
      </c>
      <c r="V14" s="6">
        <v>0.109338425914286</v>
      </c>
      <c r="W14" s="6">
        <v>97.2</v>
      </c>
      <c r="X14" s="6">
        <v>0.19</v>
      </c>
      <c r="Y14" s="7">
        <v>1.1510255089177073</v>
      </c>
      <c r="Z14" s="6">
        <v>30</v>
      </c>
    </row>
    <row r="15" spans="1:55">
      <c r="A15" s="9" t="s">
        <v>54</v>
      </c>
      <c r="B15" s="12" t="s">
        <v>53</v>
      </c>
      <c r="C15" s="6">
        <v>-9.57</v>
      </c>
      <c r="D15" s="6">
        <v>36.39</v>
      </c>
      <c r="E15" s="6">
        <v>96</v>
      </c>
      <c r="F15" s="6">
        <v>4.2</v>
      </c>
      <c r="G15" s="6">
        <v>65</v>
      </c>
      <c r="H15" s="6">
        <v>90</v>
      </c>
      <c r="I15" s="7">
        <v>13.56</v>
      </c>
      <c r="J15" s="6">
        <v>36.22</v>
      </c>
      <c r="K15" s="6">
        <v>0.11880229089274606</v>
      </c>
      <c r="L15" s="7">
        <v>7.0000000000000007E-2</v>
      </c>
      <c r="M15" s="7">
        <v>0.82</v>
      </c>
      <c r="N15" s="6">
        <v>0.1</v>
      </c>
      <c r="O15" s="7">
        <v>0.03</v>
      </c>
      <c r="P15" s="6">
        <v>12.263999999999999</v>
      </c>
      <c r="Q15" s="6">
        <v>73.537390243902394</v>
      </c>
      <c r="R15" s="8">
        <v>7.2124755999999998E-2</v>
      </c>
      <c r="S15" s="6">
        <v>8.4355135489999995</v>
      </c>
      <c r="T15" s="7">
        <v>5.3520065999999998E-2</v>
      </c>
      <c r="U15" s="6">
        <v>0</v>
      </c>
      <c r="V15" s="6">
        <v>0</v>
      </c>
      <c r="W15" s="6">
        <v>100</v>
      </c>
      <c r="X15" s="6">
        <v>0.82</v>
      </c>
      <c r="Y15" s="7">
        <v>15.957446808510639</v>
      </c>
      <c r="Z15" s="6">
        <v>90.52</v>
      </c>
    </row>
    <row r="16" spans="1:55">
      <c r="A16" s="9" t="s">
        <v>56</v>
      </c>
      <c r="B16" s="12" t="s">
        <v>55</v>
      </c>
      <c r="C16" s="6">
        <v>-4.91</v>
      </c>
      <c r="D16" s="6">
        <v>4.5830000000000002</v>
      </c>
      <c r="E16" s="6">
        <v>100</v>
      </c>
      <c r="F16" s="6">
        <v>2.6</v>
      </c>
      <c r="G16" s="6">
        <v>0</v>
      </c>
      <c r="H16" s="6">
        <v>100</v>
      </c>
      <c r="I16" s="7">
        <v>38.94</v>
      </c>
      <c r="J16" s="6">
        <v>11.08</v>
      </c>
      <c r="K16" s="6">
        <v>6.085489765920913E-2</v>
      </c>
      <c r="L16" s="7">
        <v>0.16</v>
      </c>
      <c r="M16" s="7">
        <v>0.03</v>
      </c>
      <c r="N16" s="6">
        <v>0</v>
      </c>
      <c r="O16" s="7">
        <v>0.34</v>
      </c>
      <c r="P16" s="6">
        <v>15.571999999999999</v>
      </c>
      <c r="Q16" s="6">
        <v>81.395121951219494</v>
      </c>
      <c r="R16" s="8">
        <v>4.7619047999999997E-2</v>
      </c>
      <c r="S16" s="6">
        <v>0</v>
      </c>
      <c r="T16" s="7">
        <v>1.3529815000000001E-2</v>
      </c>
      <c r="U16" s="6">
        <v>1.604261631696664</v>
      </c>
      <c r="V16" s="6">
        <v>0.121074922878081</v>
      </c>
      <c r="W16" s="6">
        <v>100</v>
      </c>
      <c r="X16" s="6">
        <v>0</v>
      </c>
      <c r="Y16" s="7">
        <v>0.46860966116918112</v>
      </c>
      <c r="Z16" s="6">
        <v>38.700000760000002</v>
      </c>
    </row>
    <row r="17" spans="1:26">
      <c r="A17" s="9" t="s">
        <v>58</v>
      </c>
      <c r="B17" s="12" t="s">
        <v>57</v>
      </c>
      <c r="C17" s="6">
        <v>4.05</v>
      </c>
      <c r="D17" s="6">
        <v>4.7039999999999997</v>
      </c>
      <c r="E17" s="6">
        <v>100</v>
      </c>
      <c r="F17" s="6">
        <v>3.8</v>
      </c>
      <c r="G17" s="6">
        <v>0</v>
      </c>
      <c r="H17" s="6">
        <v>100</v>
      </c>
      <c r="I17" s="7">
        <v>8.32</v>
      </c>
      <c r="J17" s="6">
        <v>32.619999999999997</v>
      </c>
      <c r="K17" s="6">
        <v>0.19632163458941354</v>
      </c>
      <c r="L17" s="7">
        <v>0.21</v>
      </c>
      <c r="M17" s="7">
        <v>0.27</v>
      </c>
      <c r="N17" s="6">
        <v>0</v>
      </c>
      <c r="O17" s="7">
        <v>2.7E-2</v>
      </c>
      <c r="P17" s="6">
        <v>17.338000000000001</v>
      </c>
      <c r="Q17" s="6">
        <v>80.447560975609704</v>
      </c>
      <c r="R17" s="8">
        <v>3.3254156999999999E-2</v>
      </c>
      <c r="S17" s="6">
        <v>0</v>
      </c>
      <c r="T17" s="7">
        <v>7.0138780000000003E-3</v>
      </c>
      <c r="U17" s="6">
        <v>0</v>
      </c>
      <c r="V17" s="6">
        <v>0</v>
      </c>
      <c r="W17" s="6">
        <v>100</v>
      </c>
      <c r="X17" s="6">
        <v>0.86</v>
      </c>
      <c r="Y17" s="7">
        <v>7.2771376591873871</v>
      </c>
      <c r="Z17" s="6">
        <v>100</v>
      </c>
    </row>
    <row r="18" spans="1:26">
      <c r="A18" s="9" t="s">
        <v>60</v>
      </c>
      <c r="B18" s="12" t="s">
        <v>59</v>
      </c>
      <c r="C18" s="6">
        <v>-8.86</v>
      </c>
      <c r="D18" s="6">
        <v>35.21</v>
      </c>
      <c r="E18" s="6">
        <v>80</v>
      </c>
      <c r="F18" s="6">
        <v>4</v>
      </c>
      <c r="G18" s="6">
        <v>269</v>
      </c>
      <c r="H18" s="6">
        <v>45</v>
      </c>
      <c r="I18" s="7">
        <v>14.98</v>
      </c>
      <c r="J18" s="6">
        <v>47.94</v>
      </c>
      <c r="K18" s="6">
        <v>0.33531335063432333</v>
      </c>
      <c r="L18" s="7">
        <v>0.06</v>
      </c>
      <c r="M18" s="7">
        <v>0.47</v>
      </c>
      <c r="N18" s="6">
        <v>1.5</v>
      </c>
      <c r="O18" s="7">
        <v>0.03</v>
      </c>
      <c r="P18" s="6">
        <v>16.007999999999999</v>
      </c>
      <c r="Q18" s="6">
        <v>70.177682926829206</v>
      </c>
      <c r="R18" s="8">
        <v>9.5060578000000007E-2</v>
      </c>
      <c r="S18" s="6">
        <v>0.59367515800000004</v>
      </c>
      <c r="T18" s="7">
        <v>8.3435977999999994E-2</v>
      </c>
      <c r="U18" s="6">
        <v>0</v>
      </c>
      <c r="V18" s="6">
        <v>0</v>
      </c>
      <c r="W18" s="6">
        <v>100</v>
      </c>
      <c r="X18" s="6">
        <v>0</v>
      </c>
      <c r="Y18" s="7">
        <v>9.0767164070725777</v>
      </c>
      <c r="Z18" s="6">
        <v>50.602546179999997</v>
      </c>
    </row>
    <row r="19" spans="1:26">
      <c r="A19" s="9" t="s">
        <v>62</v>
      </c>
      <c r="B19" s="12" t="s">
        <v>61</v>
      </c>
      <c r="C19" s="6">
        <v>-13.05</v>
      </c>
      <c r="D19" s="6">
        <v>50</v>
      </c>
      <c r="E19" s="6">
        <v>97</v>
      </c>
      <c r="F19" s="6">
        <v>2.1</v>
      </c>
      <c r="G19" s="6">
        <v>2</v>
      </c>
      <c r="H19" s="6">
        <v>100</v>
      </c>
      <c r="I19" s="7">
        <v>65.39</v>
      </c>
      <c r="J19" s="6">
        <v>16.100000000000001</v>
      </c>
      <c r="K19" s="6">
        <v>0</v>
      </c>
      <c r="L19" s="7">
        <v>0.12</v>
      </c>
      <c r="M19" s="7">
        <v>1</v>
      </c>
      <c r="N19" s="6">
        <v>0</v>
      </c>
      <c r="O19" s="7">
        <v>0.127</v>
      </c>
      <c r="P19" s="6">
        <v>6.57</v>
      </c>
      <c r="Q19" s="6">
        <v>73.485463414634097</v>
      </c>
      <c r="R19" s="8">
        <v>0.15116279099999999</v>
      </c>
      <c r="S19" s="6">
        <v>0</v>
      </c>
      <c r="T19" s="7">
        <v>9.9707270000000001E-2</v>
      </c>
      <c r="U19" s="6">
        <v>93.182496652727778</v>
      </c>
      <c r="V19" s="6">
        <v>0.87632329726901204</v>
      </c>
      <c r="W19" s="6">
        <v>94</v>
      </c>
      <c r="X19" s="6">
        <v>0</v>
      </c>
      <c r="Y19" s="7">
        <v>0</v>
      </c>
      <c r="Z19" s="6">
        <v>57.400001529999997</v>
      </c>
    </row>
    <row r="20" spans="1:26">
      <c r="A20" s="9" t="s">
        <v>64</v>
      </c>
      <c r="B20" s="12" t="s">
        <v>63</v>
      </c>
      <c r="C20" s="6">
        <v>13.04</v>
      </c>
      <c r="D20" s="6">
        <v>219.8</v>
      </c>
      <c r="E20" s="6">
        <v>100</v>
      </c>
      <c r="F20" s="6">
        <v>3.6</v>
      </c>
      <c r="G20" s="6">
        <v>0</v>
      </c>
      <c r="H20" s="6">
        <v>100</v>
      </c>
      <c r="I20" s="7">
        <v>44.93</v>
      </c>
      <c r="J20" s="6">
        <v>11.44</v>
      </c>
      <c r="K20" s="6">
        <v>0</v>
      </c>
      <c r="L20" s="7">
        <v>0.05</v>
      </c>
      <c r="M20" s="7">
        <v>1</v>
      </c>
      <c r="N20" s="6">
        <v>1.8</v>
      </c>
      <c r="O20" s="7">
        <v>0.03</v>
      </c>
      <c r="P20" s="6">
        <v>6.6139999999999999</v>
      </c>
      <c r="Q20" s="6">
        <v>75.911487804878007</v>
      </c>
      <c r="R20" s="8">
        <v>9.1836735000000003E-2</v>
      </c>
      <c r="S20" s="6">
        <v>0</v>
      </c>
      <c r="T20" s="7">
        <v>4.5130733999999999E-2</v>
      </c>
      <c r="U20" s="6">
        <v>52.112770970668862</v>
      </c>
      <c r="V20" s="6">
        <v>0.77416756354415095</v>
      </c>
      <c r="W20" s="6">
        <v>99.4</v>
      </c>
      <c r="X20" s="6">
        <v>0</v>
      </c>
      <c r="Y20" s="7">
        <v>0</v>
      </c>
      <c r="Z20" s="6">
        <v>81.481481479999999</v>
      </c>
    </row>
    <row r="21" spans="1:26">
      <c r="A21" s="9" t="s">
        <v>66</v>
      </c>
      <c r="B21" s="12" t="s">
        <v>65</v>
      </c>
      <c r="C21" s="6">
        <v>7.78</v>
      </c>
      <c r="D21" s="6">
        <v>2.923</v>
      </c>
      <c r="E21" s="6">
        <v>80</v>
      </c>
      <c r="F21" s="6">
        <v>2.6</v>
      </c>
      <c r="G21" s="6">
        <v>334</v>
      </c>
      <c r="H21" s="6">
        <v>53</v>
      </c>
      <c r="I21" s="7">
        <v>36.11</v>
      </c>
      <c r="J21" s="6">
        <v>72.38</v>
      </c>
      <c r="K21" s="6">
        <v>0.77421097046416665</v>
      </c>
      <c r="L21" s="7">
        <v>0.5</v>
      </c>
      <c r="M21" s="7">
        <v>0.11</v>
      </c>
      <c r="N21" s="6">
        <v>10.9</v>
      </c>
      <c r="O21" s="7">
        <v>0.18</v>
      </c>
      <c r="P21" s="6">
        <v>0.86</v>
      </c>
      <c r="Q21" s="6">
        <v>66.144999999999996</v>
      </c>
      <c r="R21" s="8">
        <v>0.30255057200000002</v>
      </c>
      <c r="S21" s="6">
        <v>8.0015608090000008</v>
      </c>
      <c r="T21" s="7">
        <v>0.88551846400000001</v>
      </c>
      <c r="U21" s="6">
        <v>39.954954747682663</v>
      </c>
      <c r="V21" s="6">
        <v>0.455607547870235</v>
      </c>
      <c r="W21" s="6">
        <v>41</v>
      </c>
      <c r="X21" s="6">
        <v>0.2</v>
      </c>
      <c r="Y21" s="7">
        <v>34.570177460244295</v>
      </c>
      <c r="Z21" s="6">
        <v>9.5</v>
      </c>
    </row>
    <row r="22" spans="1:26">
      <c r="A22" s="9" t="s">
        <v>68</v>
      </c>
      <c r="B22" s="12" t="s">
        <v>67</v>
      </c>
      <c r="C22" s="6">
        <v>-14.26</v>
      </c>
      <c r="D22" s="6">
        <v>76.12</v>
      </c>
      <c r="E22" s="6">
        <v>100</v>
      </c>
      <c r="F22" s="6">
        <v>2</v>
      </c>
      <c r="G22" s="6">
        <v>0</v>
      </c>
      <c r="H22" s="6">
        <v>100</v>
      </c>
      <c r="I22" s="7">
        <v>65.39</v>
      </c>
      <c r="J22" s="6">
        <v>59.68</v>
      </c>
      <c r="K22" s="6">
        <v>0.18270833333333333</v>
      </c>
      <c r="L22" s="7">
        <v>0.04</v>
      </c>
      <c r="M22" s="7">
        <v>1.17</v>
      </c>
      <c r="N22" s="6">
        <v>0</v>
      </c>
      <c r="O22" s="7">
        <v>0.127</v>
      </c>
      <c r="P22" s="6">
        <v>8.4819999999999993</v>
      </c>
      <c r="Q22" s="6">
        <v>77.008902439024297</v>
      </c>
      <c r="R22" s="8">
        <v>0.14214876000000001</v>
      </c>
      <c r="S22" s="6">
        <v>1.8763445560000001</v>
      </c>
      <c r="T22" s="7">
        <v>9.1385869999999994E-2</v>
      </c>
      <c r="U22" s="6">
        <v>4.3447176195445287</v>
      </c>
      <c r="V22" s="6">
        <v>4.3447321860959502E-2</v>
      </c>
      <c r="W22" s="6">
        <v>100</v>
      </c>
      <c r="X22" s="6">
        <v>0</v>
      </c>
      <c r="Y22" s="7">
        <v>0</v>
      </c>
      <c r="Z22" s="6">
        <v>100</v>
      </c>
    </row>
    <row r="23" spans="1:26">
      <c r="A23" s="9" t="s">
        <v>70</v>
      </c>
      <c r="B23" s="12" t="s">
        <v>69</v>
      </c>
      <c r="C23" s="6">
        <v>6.73</v>
      </c>
      <c r="D23" s="6">
        <v>7.4790000000000001</v>
      </c>
      <c r="E23" s="6">
        <v>100</v>
      </c>
      <c r="F23" s="6">
        <v>4.5</v>
      </c>
      <c r="G23" s="6">
        <v>1</v>
      </c>
      <c r="H23" s="6">
        <v>93</v>
      </c>
      <c r="I23" s="7">
        <v>13.56</v>
      </c>
      <c r="J23" s="6">
        <v>26.12</v>
      </c>
      <c r="K23" s="6">
        <v>0.40242608566216653</v>
      </c>
      <c r="L23" s="7">
        <v>0.02</v>
      </c>
      <c r="M23" s="7">
        <v>0.1</v>
      </c>
      <c r="N23" s="6">
        <v>0.1</v>
      </c>
      <c r="O23" s="7">
        <v>0.35</v>
      </c>
      <c r="P23" s="6">
        <v>22.298000000000002</v>
      </c>
      <c r="Q23" s="6">
        <v>70.632878048780498</v>
      </c>
      <c r="R23" s="8">
        <v>3.3185841000000001E-2</v>
      </c>
      <c r="S23" s="6">
        <v>0.241881925</v>
      </c>
      <c r="T23" s="7">
        <v>1.9613864000000002E-2</v>
      </c>
      <c r="U23" s="6">
        <v>0</v>
      </c>
      <c r="V23" s="6">
        <v>0</v>
      </c>
      <c r="W23" s="6">
        <v>100</v>
      </c>
      <c r="X23" s="6">
        <v>0.86</v>
      </c>
      <c r="Y23" s="7">
        <v>2.2178413011335634</v>
      </c>
      <c r="Z23" s="6">
        <v>88.63999939</v>
      </c>
    </row>
    <row r="24" spans="1:26">
      <c r="A24" s="9" t="s">
        <v>72</v>
      </c>
      <c r="B24" s="12" t="s">
        <v>71</v>
      </c>
      <c r="C24" s="6">
        <v>-3.99</v>
      </c>
      <c r="D24" s="6">
        <v>33.97</v>
      </c>
      <c r="E24" s="6">
        <v>100</v>
      </c>
      <c r="F24" s="6">
        <v>3.3</v>
      </c>
      <c r="G24" s="6">
        <v>0</v>
      </c>
      <c r="H24" s="6">
        <v>100</v>
      </c>
      <c r="I24" s="7">
        <v>11.15</v>
      </c>
      <c r="J24" s="6">
        <v>2.62</v>
      </c>
      <c r="K24" s="6">
        <v>1.6788321167883199E-2</v>
      </c>
      <c r="L24" s="7">
        <v>0.18</v>
      </c>
      <c r="M24" s="7">
        <v>1.27</v>
      </c>
      <c r="N24" s="6">
        <v>0</v>
      </c>
      <c r="O24" s="7">
        <v>2.7E-2</v>
      </c>
      <c r="P24" s="6">
        <v>6.274</v>
      </c>
      <c r="Q24" s="6">
        <v>80.109560975609696</v>
      </c>
      <c r="R24" s="8">
        <v>7.4660633000000004E-2</v>
      </c>
      <c r="S24" s="6">
        <v>0</v>
      </c>
      <c r="T24" s="7">
        <v>9.132935E-3</v>
      </c>
      <c r="U24" s="6">
        <v>14.447460360993446</v>
      </c>
      <c r="V24" s="6">
        <v>0.229527806512104</v>
      </c>
      <c r="W24" s="6">
        <v>100</v>
      </c>
      <c r="X24" s="6">
        <v>0.72</v>
      </c>
      <c r="Y24" s="7">
        <v>49.537648612945837</v>
      </c>
      <c r="Z24" s="6">
        <v>78.2</v>
      </c>
    </row>
    <row r="25" spans="1:26">
      <c r="A25" s="9" t="s">
        <v>74</v>
      </c>
      <c r="B25" s="12" t="s">
        <v>73</v>
      </c>
      <c r="C25" s="6">
        <v>-19.63</v>
      </c>
      <c r="D25" s="6">
        <v>0.80859999999999999</v>
      </c>
      <c r="E25" s="6">
        <v>99</v>
      </c>
      <c r="F25" s="6">
        <v>2.7</v>
      </c>
      <c r="G25" s="6">
        <v>26</v>
      </c>
      <c r="H25" s="6">
        <v>90</v>
      </c>
      <c r="I25" s="7">
        <v>39.43</v>
      </c>
      <c r="J25" s="6">
        <v>47.8</v>
      </c>
      <c r="K25" s="6">
        <v>8.2928571428500006E-2</v>
      </c>
      <c r="L25" s="7">
        <v>0.03</v>
      </c>
      <c r="M25" s="7">
        <v>0.32</v>
      </c>
      <c r="N25" s="6">
        <v>0.7</v>
      </c>
      <c r="O25" s="7">
        <v>0.127</v>
      </c>
      <c r="P25" s="6">
        <v>3.6159999999999997</v>
      </c>
      <c r="Q25" s="6">
        <v>76.323292682926805</v>
      </c>
      <c r="R25" s="8">
        <v>0.16807909600000001</v>
      </c>
      <c r="S25" s="6">
        <v>0.75055597500000004</v>
      </c>
      <c r="T25" s="7">
        <v>0.30546430400000002</v>
      </c>
      <c r="U25" s="6">
        <v>15.590462370355409</v>
      </c>
      <c r="V25" s="6">
        <v>0.40332035678730699</v>
      </c>
      <c r="W25" s="6">
        <v>91.7</v>
      </c>
      <c r="X25" s="6">
        <v>0.4</v>
      </c>
      <c r="Y25" s="7">
        <v>6.5760631302060508</v>
      </c>
      <c r="Z25" s="6">
        <v>17</v>
      </c>
    </row>
    <row r="26" spans="1:26">
      <c r="A26" s="9" t="s">
        <v>76</v>
      </c>
      <c r="B26" s="12" t="s">
        <v>75</v>
      </c>
      <c r="C26" s="6">
        <v>21.69</v>
      </c>
      <c r="D26" s="6">
        <v>0.49259999999999998</v>
      </c>
      <c r="E26" s="6">
        <v>75</v>
      </c>
      <c r="F26" s="6">
        <v>2.8</v>
      </c>
      <c r="G26" s="6">
        <v>518</v>
      </c>
      <c r="H26" s="6">
        <v>12</v>
      </c>
      <c r="I26" s="7">
        <v>54.41</v>
      </c>
      <c r="J26" s="6">
        <v>58.4</v>
      </c>
      <c r="K26" s="6">
        <v>0</v>
      </c>
      <c r="L26" s="7">
        <v>0.13</v>
      </c>
      <c r="M26" s="7">
        <v>0.18</v>
      </c>
      <c r="N26" s="6">
        <v>4.7</v>
      </c>
      <c r="O26" s="7">
        <v>8.3000000000000004E-2</v>
      </c>
      <c r="P26" s="6">
        <v>0.88800000000000001</v>
      </c>
      <c r="Q26" s="6">
        <v>61.377975609756</v>
      </c>
      <c r="R26" s="8">
        <v>0.40954274400000001</v>
      </c>
      <c r="S26" s="6">
        <v>22.634307410000002</v>
      </c>
      <c r="T26" s="7">
        <v>2.3049392750000002</v>
      </c>
      <c r="U26" s="6">
        <v>1.6341815777022133</v>
      </c>
      <c r="V26" s="6">
        <v>0.209514596205015</v>
      </c>
      <c r="W26" s="6">
        <v>24.8</v>
      </c>
      <c r="X26" s="6">
        <v>0.39</v>
      </c>
      <c r="Y26" s="7">
        <v>8.1359609473874528</v>
      </c>
      <c r="Z26" s="6">
        <v>9.5</v>
      </c>
    </row>
    <row r="27" spans="1:26">
      <c r="A27" s="9" t="s">
        <v>78</v>
      </c>
      <c r="B27" s="12" t="s">
        <v>77</v>
      </c>
      <c r="C27" s="6">
        <v>6.52</v>
      </c>
      <c r="D27" s="6">
        <v>0.43330000000000002</v>
      </c>
      <c r="E27" s="6">
        <v>92</v>
      </c>
      <c r="F27" s="6">
        <v>3.2</v>
      </c>
      <c r="G27" s="6">
        <v>324</v>
      </c>
      <c r="H27" s="6">
        <v>65</v>
      </c>
      <c r="I27" s="7">
        <v>34.78</v>
      </c>
      <c r="J27" s="6">
        <v>64.36</v>
      </c>
      <c r="K27" s="6">
        <v>8.2758887529655961E-2</v>
      </c>
      <c r="L27" s="7">
        <v>7.0000000000000007E-2</v>
      </c>
      <c r="M27" s="7">
        <v>1</v>
      </c>
      <c r="N27" s="6">
        <v>3.1</v>
      </c>
      <c r="O27" s="7">
        <v>0.18</v>
      </c>
      <c r="P27" s="6">
        <v>0.36599999999999999</v>
      </c>
      <c r="Q27" s="6">
        <v>66.133560975609697</v>
      </c>
      <c r="R27" s="8">
        <v>0.29941617999999998</v>
      </c>
      <c r="S27" s="6">
        <v>7.5885970489999997</v>
      </c>
      <c r="T27" s="7">
        <v>0.57755074399999995</v>
      </c>
      <c r="U27" s="6">
        <v>0</v>
      </c>
      <c r="V27" s="6">
        <v>0</v>
      </c>
      <c r="W27" s="6">
        <v>68.5</v>
      </c>
      <c r="X27" s="6">
        <v>1</v>
      </c>
      <c r="Y27" s="7">
        <v>15.62744178777934</v>
      </c>
      <c r="Z27" s="6">
        <v>62</v>
      </c>
    </row>
    <row r="28" spans="1:26">
      <c r="A28" s="9" t="s">
        <v>427</v>
      </c>
      <c r="B28" s="12" t="s">
        <v>79</v>
      </c>
      <c r="C28" s="6">
        <v>-6.25</v>
      </c>
      <c r="D28" s="6">
        <v>0.3256</v>
      </c>
      <c r="E28" s="6">
        <v>86</v>
      </c>
      <c r="F28" s="6">
        <v>3.1</v>
      </c>
      <c r="G28" s="6">
        <v>245</v>
      </c>
      <c r="H28" s="6">
        <v>25</v>
      </c>
      <c r="I28" s="7">
        <v>71.55</v>
      </c>
      <c r="J28" s="6">
        <v>33.96</v>
      </c>
      <c r="K28" s="6">
        <v>9.0907407406666668E-3</v>
      </c>
      <c r="L28" s="7">
        <v>0.19</v>
      </c>
      <c r="M28" s="7">
        <v>0.25</v>
      </c>
      <c r="N28" s="6">
        <v>0.8</v>
      </c>
      <c r="O28" s="7">
        <v>0.09</v>
      </c>
      <c r="P28" s="6">
        <v>4.57</v>
      </c>
      <c r="Q28" s="6">
        <v>65.683780487804796</v>
      </c>
      <c r="R28" s="8">
        <v>0.26326743000000002</v>
      </c>
      <c r="S28" s="6">
        <v>7.4440441340000003</v>
      </c>
      <c r="T28" s="7">
        <v>0.66596919300000001</v>
      </c>
      <c r="U28" s="6">
        <v>0</v>
      </c>
      <c r="V28" s="6">
        <v>0</v>
      </c>
      <c r="W28" s="6">
        <v>77.5</v>
      </c>
      <c r="X28" s="6">
        <v>0</v>
      </c>
      <c r="Y28" s="7">
        <v>1.3846579894765991</v>
      </c>
      <c r="Z28" s="6">
        <v>7</v>
      </c>
    </row>
    <row r="29" spans="1:26">
      <c r="A29" s="9" t="s">
        <v>444</v>
      </c>
      <c r="B29" s="12" t="s">
        <v>80</v>
      </c>
      <c r="C29" s="6">
        <v>-8.3000000000000007</v>
      </c>
      <c r="D29" s="6">
        <v>0.90400000000000003</v>
      </c>
      <c r="E29" s="6">
        <v>99</v>
      </c>
      <c r="F29" s="6">
        <v>3.4</v>
      </c>
      <c r="G29" s="6">
        <v>2</v>
      </c>
      <c r="H29" s="6">
        <v>95</v>
      </c>
      <c r="I29" s="7">
        <v>14.31</v>
      </c>
      <c r="J29" s="6">
        <v>51.98</v>
      </c>
      <c r="K29" s="6">
        <v>1.9783399470833334E-2</v>
      </c>
      <c r="L29" s="7">
        <v>0.08</v>
      </c>
      <c r="M29" s="7">
        <v>0.46</v>
      </c>
      <c r="N29" s="6">
        <v>0.4</v>
      </c>
      <c r="O29" s="7">
        <v>0.03</v>
      </c>
      <c r="P29" s="6">
        <v>7.5258000000000003</v>
      </c>
      <c r="Q29" s="6">
        <v>75.1063170731707</v>
      </c>
      <c r="R29" s="8">
        <v>3.4645668999999997E-2</v>
      </c>
      <c r="S29" s="6">
        <v>1.028841522</v>
      </c>
      <c r="T29" s="7">
        <v>1.0726675999999999E-2</v>
      </c>
      <c r="U29" s="6">
        <v>2.7250118542791937E-2</v>
      </c>
      <c r="V29" s="6">
        <v>1.7602833475632599E-4</v>
      </c>
      <c r="W29" s="6">
        <v>100</v>
      </c>
      <c r="X29" s="6">
        <v>0.52</v>
      </c>
      <c r="Y29" s="7">
        <v>14.6484375</v>
      </c>
      <c r="Z29" s="6">
        <v>52.299999239999998</v>
      </c>
    </row>
    <row r="30" spans="1:26">
      <c r="A30" s="9" t="s">
        <v>83</v>
      </c>
      <c r="B30" s="12" t="s">
        <v>82</v>
      </c>
      <c r="C30" s="6">
        <v>-21.26</v>
      </c>
      <c r="D30" s="6">
        <v>1.585</v>
      </c>
      <c r="E30" s="6">
        <v>95</v>
      </c>
      <c r="F30" s="6">
        <v>3.3</v>
      </c>
      <c r="G30" s="6">
        <v>341</v>
      </c>
      <c r="H30" s="6">
        <v>60</v>
      </c>
      <c r="I30" s="7">
        <v>78.040000000000006</v>
      </c>
      <c r="J30" s="6">
        <v>39.659999999999997</v>
      </c>
      <c r="K30" s="6">
        <v>7.7394888067639999E-5</v>
      </c>
      <c r="L30" s="7">
        <v>0.15</v>
      </c>
      <c r="M30" s="7">
        <v>0.82</v>
      </c>
      <c r="N30" s="6">
        <v>2.4</v>
      </c>
      <c r="O30" s="7">
        <v>0.16300000000000001</v>
      </c>
      <c r="P30" s="6">
        <v>3.512</v>
      </c>
      <c r="Q30" s="6">
        <v>54.241024390243901</v>
      </c>
      <c r="R30" s="8">
        <v>0.50895316800000001</v>
      </c>
      <c r="S30" s="6">
        <v>18.788994509999998</v>
      </c>
      <c r="T30" s="7">
        <v>0.54830419399999997</v>
      </c>
      <c r="U30" s="6">
        <v>0</v>
      </c>
      <c r="V30" s="6">
        <v>0</v>
      </c>
      <c r="W30" s="6">
        <v>45.4</v>
      </c>
      <c r="X30" s="6">
        <v>0.53</v>
      </c>
      <c r="Y30" s="7">
        <v>1.0587052035360753</v>
      </c>
      <c r="Z30" s="6">
        <v>32.599998470000003</v>
      </c>
    </row>
    <row r="31" spans="1:26">
      <c r="A31" s="9" t="s">
        <v>85</v>
      </c>
      <c r="B31" s="12" t="s">
        <v>84</v>
      </c>
      <c r="C31" s="6">
        <v>-2.99</v>
      </c>
      <c r="D31" s="6">
        <v>0.70530000000000004</v>
      </c>
      <c r="E31" s="6">
        <v>97</v>
      </c>
      <c r="F31" s="6">
        <v>2.8</v>
      </c>
      <c r="G31" s="6">
        <v>123</v>
      </c>
      <c r="H31" s="6">
        <v>80</v>
      </c>
      <c r="I31" s="7">
        <v>32.28</v>
      </c>
      <c r="J31" s="6">
        <v>13.96</v>
      </c>
      <c r="K31" s="6">
        <v>0.27619202185800001</v>
      </c>
      <c r="L31" s="7">
        <v>0.63</v>
      </c>
      <c r="M31" s="7">
        <v>0.16</v>
      </c>
      <c r="N31" s="6">
        <v>0.6</v>
      </c>
      <c r="O31" s="7">
        <v>0.127</v>
      </c>
      <c r="P31" s="6">
        <v>9.94</v>
      </c>
      <c r="Q31" s="6">
        <v>72.402121951219499</v>
      </c>
      <c r="R31" s="8">
        <v>0.13719943400000001</v>
      </c>
      <c r="S31" s="6">
        <v>1.4067662999999999E-2</v>
      </c>
      <c r="T31" s="7">
        <v>0.116147235</v>
      </c>
      <c r="U31" s="6">
        <v>1.4378442478146192</v>
      </c>
      <c r="V31" s="6">
        <v>6.6733880428496498E-2</v>
      </c>
      <c r="W31" s="6">
        <v>97.8</v>
      </c>
      <c r="X31" s="6">
        <v>0.81</v>
      </c>
      <c r="Y31" s="7">
        <v>0.56741478730220274</v>
      </c>
      <c r="Z31" s="6">
        <v>5.5</v>
      </c>
    </row>
    <row r="32" spans="1:26">
      <c r="A32" s="9" t="s">
        <v>87</v>
      </c>
      <c r="B32" s="12" t="s">
        <v>86</v>
      </c>
      <c r="C32" s="6">
        <v>1.88</v>
      </c>
      <c r="D32" s="6">
        <v>1.0820000000000001</v>
      </c>
      <c r="E32" s="6">
        <v>99</v>
      </c>
      <c r="F32" s="6">
        <v>2</v>
      </c>
      <c r="G32" s="6">
        <v>0</v>
      </c>
      <c r="H32" s="6">
        <v>100</v>
      </c>
      <c r="I32" s="7">
        <v>38.94</v>
      </c>
      <c r="J32" s="6">
        <v>24.74</v>
      </c>
      <c r="K32" s="6">
        <v>0.16388888888883335</v>
      </c>
      <c r="L32" s="7">
        <v>0.06</v>
      </c>
      <c r="M32" s="7">
        <v>0.96</v>
      </c>
      <c r="N32" s="6">
        <v>0</v>
      </c>
      <c r="O32" s="7">
        <v>0.34</v>
      </c>
      <c r="P32" s="6">
        <v>7.7140000000000004</v>
      </c>
      <c r="Q32" s="6">
        <v>77.364097560975594</v>
      </c>
      <c r="R32" s="8">
        <v>9.1819699000000005E-2</v>
      </c>
      <c r="S32" s="6">
        <v>0</v>
      </c>
      <c r="T32" s="7">
        <v>4.9612905999999998E-2</v>
      </c>
      <c r="U32" s="6">
        <v>5.4343307561017111</v>
      </c>
      <c r="V32" s="6">
        <v>9.4738862994147605E-2</v>
      </c>
      <c r="W32" s="6">
        <v>99.7</v>
      </c>
      <c r="X32" s="6">
        <v>0</v>
      </c>
      <c r="Y32" s="7">
        <v>0</v>
      </c>
      <c r="Z32" s="6">
        <v>77.230003359999998</v>
      </c>
    </row>
    <row r="33" spans="1:26">
      <c r="A33" s="9" t="s">
        <v>89</v>
      </c>
      <c r="B33" s="12" t="s">
        <v>88</v>
      </c>
      <c r="C33" s="6">
        <v>-14.39</v>
      </c>
      <c r="D33" s="6">
        <v>28.73</v>
      </c>
      <c r="E33" s="6">
        <v>100</v>
      </c>
      <c r="F33" s="6">
        <v>3.9</v>
      </c>
      <c r="G33" s="6">
        <v>2</v>
      </c>
      <c r="H33" s="6">
        <v>100</v>
      </c>
      <c r="I33" s="7">
        <v>14.31</v>
      </c>
      <c r="J33" s="6">
        <v>28.6</v>
      </c>
      <c r="K33" s="6">
        <v>0.15051365140243106</v>
      </c>
      <c r="L33" s="7">
        <v>0.34</v>
      </c>
      <c r="M33" s="7">
        <v>0.11</v>
      </c>
      <c r="N33" s="6">
        <v>0</v>
      </c>
      <c r="O33" s="7">
        <v>0.03</v>
      </c>
      <c r="P33" s="6">
        <v>11.989999999999998</v>
      </c>
      <c r="Q33" s="6">
        <v>73.316585365853598</v>
      </c>
      <c r="R33" s="8">
        <v>4.0469973999999999E-2</v>
      </c>
      <c r="S33" s="6">
        <v>0</v>
      </c>
      <c r="T33" s="7">
        <v>1.7379531E-2</v>
      </c>
      <c r="U33" s="6">
        <v>0.44626140370921619</v>
      </c>
      <c r="V33" s="6">
        <v>1.5294866726029499E-2</v>
      </c>
      <c r="W33" s="6">
        <v>100</v>
      </c>
      <c r="X33" s="6">
        <v>0.51</v>
      </c>
      <c r="Y33" s="7">
        <v>9.6676180830494438</v>
      </c>
      <c r="Z33" s="6">
        <v>98.400001529999997</v>
      </c>
    </row>
    <row r="34" spans="1:26">
      <c r="A34" s="9" t="s">
        <v>91</v>
      </c>
      <c r="B34" s="12" t="s">
        <v>90</v>
      </c>
      <c r="C34" s="6">
        <v>1.33</v>
      </c>
      <c r="D34" s="6">
        <v>7.88</v>
      </c>
      <c r="E34" s="6">
        <v>76</v>
      </c>
      <c r="F34" s="6">
        <v>2.9</v>
      </c>
      <c r="G34" s="6">
        <v>786</v>
      </c>
      <c r="H34" s="6">
        <v>11</v>
      </c>
      <c r="I34" s="7">
        <v>40.43</v>
      </c>
      <c r="J34" s="6">
        <v>80.02</v>
      </c>
      <c r="K34" s="6">
        <v>6.4928571428333332E-3</v>
      </c>
      <c r="L34" s="7">
        <v>0.19</v>
      </c>
      <c r="M34" s="7">
        <v>7.0000000000000007E-2</v>
      </c>
      <c r="N34" s="6">
        <v>14.1</v>
      </c>
      <c r="O34" s="7">
        <v>8.3000000000000004E-2</v>
      </c>
      <c r="P34" s="6">
        <v>0.85799999999999998</v>
      </c>
      <c r="Q34" s="6">
        <v>52.987682926829201</v>
      </c>
      <c r="R34" s="8">
        <v>0.46596858600000002</v>
      </c>
      <c r="S34" s="6">
        <v>21.924247699999999</v>
      </c>
      <c r="T34" s="7">
        <v>3.5602894470000002</v>
      </c>
      <c r="U34" s="6">
        <v>0</v>
      </c>
      <c r="V34" s="6">
        <v>0</v>
      </c>
      <c r="W34" s="6">
        <v>10</v>
      </c>
      <c r="X34" s="6">
        <v>0.26</v>
      </c>
      <c r="Y34" s="7">
        <v>1.6447368421052631</v>
      </c>
      <c r="Z34" s="6">
        <v>4.170000076</v>
      </c>
    </row>
    <row r="35" spans="1:26">
      <c r="A35" s="9" t="s">
        <v>93</v>
      </c>
      <c r="B35" s="12" t="s">
        <v>92</v>
      </c>
      <c r="C35" s="6">
        <v>13.06</v>
      </c>
      <c r="D35" s="6">
        <v>2.2970000000000002</v>
      </c>
      <c r="E35" s="6">
        <v>72</v>
      </c>
      <c r="F35" s="6">
        <v>2.7</v>
      </c>
      <c r="G35" s="6">
        <v>1088</v>
      </c>
      <c r="H35" s="6">
        <v>46</v>
      </c>
      <c r="I35" s="7">
        <v>65.89</v>
      </c>
      <c r="J35" s="6">
        <v>89.3</v>
      </c>
      <c r="K35" s="6">
        <v>3.612962963E-3</v>
      </c>
      <c r="L35" s="7">
        <v>0.09</v>
      </c>
      <c r="M35" s="7">
        <v>0.32</v>
      </c>
      <c r="N35" s="6">
        <v>13.7</v>
      </c>
      <c r="O35" s="7">
        <v>0.16300000000000001</v>
      </c>
      <c r="P35" s="6">
        <v>0.25</v>
      </c>
      <c r="Q35" s="6">
        <v>50.433658536585298</v>
      </c>
      <c r="R35" s="8">
        <v>0.49475341</v>
      </c>
      <c r="S35" s="6">
        <v>45.221925650000003</v>
      </c>
      <c r="T35" s="7">
        <v>4.0175046270000001</v>
      </c>
      <c r="U35" s="6">
        <v>0</v>
      </c>
      <c r="V35" s="6">
        <v>0</v>
      </c>
      <c r="W35" s="6">
        <v>2.8</v>
      </c>
      <c r="X35" s="6">
        <v>0.99</v>
      </c>
      <c r="Y35" s="7">
        <v>35.046728971962615</v>
      </c>
      <c r="Z35" s="6">
        <v>10.43999958</v>
      </c>
    </row>
    <row r="36" spans="1:26">
      <c r="A36" s="9" t="s">
        <v>95</v>
      </c>
      <c r="B36" s="12" t="s">
        <v>94</v>
      </c>
      <c r="C36" s="6">
        <v>-6.53</v>
      </c>
      <c r="D36" s="6">
        <v>0.4587</v>
      </c>
      <c r="E36" s="6">
        <v>61</v>
      </c>
      <c r="F36" s="6">
        <v>2.5</v>
      </c>
      <c r="G36" s="6">
        <v>596</v>
      </c>
      <c r="H36" s="6">
        <v>29</v>
      </c>
      <c r="I36" s="7">
        <v>45.09</v>
      </c>
      <c r="J36" s="6">
        <v>77.819999999999993</v>
      </c>
      <c r="K36" s="6">
        <v>3.7784188034166666E-2</v>
      </c>
      <c r="L36" s="7">
        <v>0.04</v>
      </c>
      <c r="M36" s="7">
        <v>0.02</v>
      </c>
      <c r="N36" s="6">
        <v>6.9</v>
      </c>
      <c r="O36" s="7">
        <v>0.307</v>
      </c>
      <c r="P36" s="6">
        <v>1.244</v>
      </c>
      <c r="Q36" s="6">
        <v>60.968512195121903</v>
      </c>
      <c r="R36" s="8">
        <v>0.37025561600000001</v>
      </c>
      <c r="S36" s="6">
        <v>9.0910351049999996</v>
      </c>
      <c r="T36" s="7">
        <v>0.88722564800000003</v>
      </c>
      <c r="U36" s="6">
        <v>7.4136725619909303</v>
      </c>
      <c r="V36" s="6">
        <v>0.238716185799286</v>
      </c>
      <c r="W36" s="6">
        <v>24</v>
      </c>
      <c r="X36" s="6">
        <v>0.33</v>
      </c>
      <c r="Y36" s="7">
        <v>7.647858599592114</v>
      </c>
      <c r="Z36" s="6">
        <v>6.2899999619999996</v>
      </c>
    </row>
    <row r="37" spans="1:26">
      <c r="A37" s="9" t="s">
        <v>97</v>
      </c>
      <c r="B37" s="12" t="s">
        <v>96</v>
      </c>
      <c r="C37" s="6">
        <v>10.23</v>
      </c>
      <c r="D37" s="6">
        <v>0.33600000000000002</v>
      </c>
      <c r="E37" s="6">
        <v>74</v>
      </c>
      <c r="F37" s="6">
        <v>2.6</v>
      </c>
      <c r="G37" s="6">
        <v>497</v>
      </c>
      <c r="H37" s="6">
        <v>47</v>
      </c>
      <c r="I37" s="7">
        <v>33.28</v>
      </c>
      <c r="J37" s="6">
        <v>42.42</v>
      </c>
      <c r="K37" s="6">
        <v>1.4290346022666668E-2</v>
      </c>
      <c r="L37" s="7">
        <v>7.0000000000000007E-2</v>
      </c>
      <c r="M37" s="7">
        <v>0.27</v>
      </c>
      <c r="N37" s="6">
        <v>5.2</v>
      </c>
      <c r="O37" s="7">
        <v>8.3000000000000004E-2</v>
      </c>
      <c r="P37" s="6">
        <v>1.98</v>
      </c>
      <c r="Q37" s="6">
        <v>51.064365853658501</v>
      </c>
      <c r="R37" s="8">
        <v>0.465153971</v>
      </c>
      <c r="S37" s="6">
        <v>8.1253048079999992</v>
      </c>
      <c r="T37" s="7">
        <v>2.8520915379999998</v>
      </c>
      <c r="U37" s="6">
        <v>0.18746089557963444</v>
      </c>
      <c r="V37" s="6">
        <v>2.8944314952209001E-2</v>
      </c>
      <c r="W37" s="6">
        <v>29.4</v>
      </c>
      <c r="X37" s="6">
        <v>0.66</v>
      </c>
      <c r="Y37" s="7">
        <v>1.5865964333312177</v>
      </c>
      <c r="Z37" s="6">
        <v>8.3699998860000004</v>
      </c>
    </row>
    <row r="38" spans="1:26">
      <c r="A38" s="9" t="s">
        <v>99</v>
      </c>
      <c r="B38" s="12" t="s">
        <v>98</v>
      </c>
      <c r="C38" s="6">
        <v>13.63</v>
      </c>
      <c r="D38" s="6">
        <v>1.5840000000000001</v>
      </c>
      <c r="E38" s="6">
        <v>100</v>
      </c>
      <c r="F38" s="6">
        <v>5</v>
      </c>
      <c r="G38" s="6">
        <v>0</v>
      </c>
      <c r="H38" s="6">
        <v>100</v>
      </c>
      <c r="I38" s="7">
        <v>3.49</v>
      </c>
      <c r="J38" s="6">
        <v>19.5</v>
      </c>
      <c r="K38" s="6">
        <v>9.4899113081999997E-2</v>
      </c>
      <c r="L38" s="7">
        <v>0.18</v>
      </c>
      <c r="M38" s="7">
        <v>0.13</v>
      </c>
      <c r="N38" s="6">
        <v>0</v>
      </c>
      <c r="O38" s="7">
        <v>0.37</v>
      </c>
      <c r="P38" s="6">
        <v>13.8764</v>
      </c>
      <c r="Q38" s="6">
        <v>80.964878048780506</v>
      </c>
      <c r="R38" s="8">
        <v>5.7356608000000003E-2</v>
      </c>
      <c r="S38" s="6">
        <v>0</v>
      </c>
      <c r="T38" s="7">
        <v>1.7800638000000001E-2</v>
      </c>
      <c r="U38" s="6">
        <v>2.7718634934874982</v>
      </c>
      <c r="V38" s="6">
        <v>4.2564618421112303E-2</v>
      </c>
      <c r="W38" s="6">
        <v>100</v>
      </c>
      <c r="X38" s="6">
        <v>0.37</v>
      </c>
      <c r="Y38" s="7">
        <v>0.23093392980268346</v>
      </c>
      <c r="Z38" s="6">
        <v>39.869998930000001</v>
      </c>
    </row>
    <row r="39" spans="1:26">
      <c r="A39" s="9" t="s">
        <v>101</v>
      </c>
      <c r="B39" s="12" t="s">
        <v>100</v>
      </c>
      <c r="C39" s="6">
        <v>-2.23</v>
      </c>
      <c r="D39" s="6">
        <v>6.7670000000000003</v>
      </c>
      <c r="E39" s="6">
        <v>84</v>
      </c>
      <c r="F39" s="6">
        <v>2.2999999999999998</v>
      </c>
      <c r="G39" s="6">
        <v>93</v>
      </c>
      <c r="H39" s="6">
        <v>54</v>
      </c>
      <c r="I39" s="7">
        <v>54.41</v>
      </c>
      <c r="J39" s="6">
        <v>39.64</v>
      </c>
      <c r="K39" s="6">
        <v>0</v>
      </c>
      <c r="L39" s="7">
        <v>0.08</v>
      </c>
      <c r="M39" s="7">
        <v>0.82</v>
      </c>
      <c r="N39" s="6">
        <v>1.6</v>
      </c>
      <c r="O39" s="7">
        <v>8.3000000000000004E-2</v>
      </c>
      <c r="P39" s="6">
        <v>2.464</v>
      </c>
      <c r="Q39" s="6">
        <v>71.0403658536585</v>
      </c>
      <c r="R39" s="8">
        <v>0.25912408799999997</v>
      </c>
      <c r="S39" s="6">
        <v>7.3502882410000003</v>
      </c>
      <c r="T39" s="7">
        <v>0.28853594799999999</v>
      </c>
      <c r="U39" s="6">
        <v>10.878458276764212</v>
      </c>
      <c r="V39" s="6">
        <v>0.126841776144479</v>
      </c>
      <c r="W39" s="6">
        <v>70.400000000000006</v>
      </c>
      <c r="X39" s="6">
        <v>0</v>
      </c>
      <c r="Y39" s="7">
        <v>0</v>
      </c>
      <c r="Z39" s="6">
        <v>69.040000919999997</v>
      </c>
    </row>
    <row r="40" spans="1:26">
      <c r="A40" s="9" t="s">
        <v>445</v>
      </c>
      <c r="B40" s="12" t="s">
        <v>102</v>
      </c>
      <c r="C40" s="6">
        <v>11.11</v>
      </c>
      <c r="D40" s="6">
        <v>4.6300000000000001E-2</v>
      </c>
      <c r="E40" s="6">
        <v>67</v>
      </c>
      <c r="F40" s="6">
        <v>2.7</v>
      </c>
      <c r="G40" s="6">
        <v>511</v>
      </c>
      <c r="H40" s="6">
        <v>34</v>
      </c>
      <c r="I40" s="7">
        <v>100</v>
      </c>
      <c r="J40" s="6">
        <v>61.26</v>
      </c>
      <c r="K40" s="6">
        <v>0</v>
      </c>
      <c r="L40" s="7">
        <v>0.76</v>
      </c>
      <c r="M40" s="7">
        <v>0.22</v>
      </c>
      <c r="N40" s="6">
        <v>8.3000000000000007</v>
      </c>
      <c r="O40" s="7">
        <v>0.16300000000000001</v>
      </c>
      <c r="P40" s="6">
        <v>0.56999999999999995</v>
      </c>
      <c r="Q40" s="6">
        <v>46.958609756097502</v>
      </c>
      <c r="R40" s="8">
        <v>0.50937049499999998</v>
      </c>
      <c r="S40" s="6">
        <v>40.430739410000001</v>
      </c>
      <c r="T40" s="7">
        <v>3.7279343759999999</v>
      </c>
      <c r="U40" s="6">
        <v>0</v>
      </c>
      <c r="V40" s="6">
        <v>0</v>
      </c>
      <c r="W40" s="6">
        <v>5.0999999999999996</v>
      </c>
      <c r="X40" s="6">
        <v>0.81</v>
      </c>
      <c r="Y40" s="7">
        <v>1.4446227929373996</v>
      </c>
      <c r="Z40" s="6">
        <v>2.7000000480000002</v>
      </c>
    </row>
    <row r="41" spans="1:26">
      <c r="A41" s="9" t="s">
        <v>105</v>
      </c>
      <c r="B41" s="12" t="s">
        <v>104</v>
      </c>
      <c r="C41" s="6">
        <v>22.22</v>
      </c>
      <c r="D41" s="6">
        <v>0.85350000000000004</v>
      </c>
      <c r="E41" s="6">
        <v>50</v>
      </c>
      <c r="F41" s="6">
        <v>3</v>
      </c>
      <c r="G41" s="6">
        <v>618</v>
      </c>
      <c r="H41" s="6">
        <v>9</v>
      </c>
      <c r="I41" s="7">
        <v>56.74</v>
      </c>
      <c r="J41" s="6">
        <v>72.86</v>
      </c>
      <c r="K41" s="6">
        <v>0</v>
      </c>
      <c r="L41" s="7">
        <v>0.04</v>
      </c>
      <c r="M41" s="7">
        <v>0.08</v>
      </c>
      <c r="N41" s="6">
        <v>14</v>
      </c>
      <c r="O41" s="7">
        <v>8.3000000000000004E-2</v>
      </c>
      <c r="P41" s="6">
        <v>0.36000000000000004</v>
      </c>
      <c r="Q41" s="6">
        <v>48.7306097560975</v>
      </c>
      <c r="R41" s="8">
        <v>0.50601805399999999</v>
      </c>
      <c r="S41" s="6">
        <v>6.8806703819999999</v>
      </c>
      <c r="T41" s="7">
        <v>7.3327987329999997</v>
      </c>
      <c r="U41" s="6">
        <v>0</v>
      </c>
      <c r="V41" s="6">
        <v>0</v>
      </c>
      <c r="W41" s="6">
        <v>3.5</v>
      </c>
      <c r="X41" s="6">
        <v>1</v>
      </c>
      <c r="Y41" s="7">
        <v>0.47649301143583234</v>
      </c>
      <c r="Z41" s="6">
        <v>0.80000001200000004</v>
      </c>
    </row>
    <row r="42" spans="1:26">
      <c r="A42" s="9" t="s">
        <v>107</v>
      </c>
      <c r="B42" s="12" t="s">
        <v>106</v>
      </c>
      <c r="C42" s="6">
        <v>-1.92</v>
      </c>
      <c r="D42" s="6">
        <v>1.23</v>
      </c>
      <c r="E42" s="6">
        <v>96</v>
      </c>
      <c r="F42" s="6">
        <v>2.1</v>
      </c>
      <c r="G42" s="6">
        <v>1</v>
      </c>
      <c r="H42" s="6">
        <v>96</v>
      </c>
      <c r="I42" s="7">
        <v>40.6</v>
      </c>
      <c r="J42" s="6">
        <v>11.28</v>
      </c>
      <c r="K42" s="6">
        <v>0.55630401626842907</v>
      </c>
      <c r="L42" s="7">
        <v>0.11</v>
      </c>
      <c r="M42" s="7">
        <v>0.57999999999999996</v>
      </c>
      <c r="N42" s="6">
        <v>0</v>
      </c>
      <c r="O42" s="7">
        <v>0.127</v>
      </c>
      <c r="P42" s="6">
        <v>2.81</v>
      </c>
      <c r="Q42" s="6">
        <v>78.613951219512202</v>
      </c>
      <c r="R42" s="8">
        <v>8.4812623000000004E-2</v>
      </c>
      <c r="S42" s="6">
        <v>2.3156610000000001E-2</v>
      </c>
      <c r="T42" s="7">
        <v>4.9728798999999997E-2</v>
      </c>
      <c r="U42" s="6">
        <v>2.4630565365612207</v>
      </c>
      <c r="V42" s="6">
        <v>2.21323952882077E-2</v>
      </c>
      <c r="W42" s="6">
        <v>98.5</v>
      </c>
      <c r="X42" s="6">
        <v>0.83</v>
      </c>
      <c r="Y42" s="7">
        <v>3.0250067222371606</v>
      </c>
      <c r="Z42" s="6">
        <v>20.200000760000002</v>
      </c>
    </row>
    <row r="43" spans="1:26">
      <c r="A43" s="9" t="s">
        <v>109</v>
      </c>
      <c r="B43" s="12" t="s">
        <v>108</v>
      </c>
      <c r="C43" s="6">
        <v>9.0500000000000007</v>
      </c>
      <c r="D43" s="6">
        <v>19.510000000000002</v>
      </c>
      <c r="E43" s="6">
        <v>89</v>
      </c>
      <c r="F43" s="6">
        <v>4</v>
      </c>
      <c r="G43" s="6">
        <v>56</v>
      </c>
      <c r="H43" s="6">
        <v>55</v>
      </c>
      <c r="I43" s="7">
        <v>4.99</v>
      </c>
      <c r="J43" s="6">
        <v>56</v>
      </c>
      <c r="K43" s="6">
        <v>0.60151538440673102</v>
      </c>
      <c r="L43" s="7">
        <v>0.06</v>
      </c>
      <c r="M43" s="7">
        <v>0.02</v>
      </c>
      <c r="N43" s="6">
        <v>1.2</v>
      </c>
      <c r="O43" s="7">
        <v>0.307</v>
      </c>
      <c r="P43" s="6">
        <v>4.21</v>
      </c>
      <c r="Q43" s="6">
        <v>73.124560975609697</v>
      </c>
      <c r="R43" s="8">
        <v>7.9234973E-2</v>
      </c>
      <c r="S43" s="6">
        <v>0</v>
      </c>
      <c r="T43" s="7">
        <v>6.5393677999999997E-2</v>
      </c>
      <c r="U43" s="6">
        <v>1.9791169039169652</v>
      </c>
      <c r="V43" s="6">
        <v>0.11397905071265001</v>
      </c>
      <c r="W43" s="6">
        <v>99.4</v>
      </c>
      <c r="X43" s="6">
        <v>0.22</v>
      </c>
      <c r="Y43" s="7">
        <v>1.2865198768929131</v>
      </c>
      <c r="Z43" s="6">
        <v>53.5</v>
      </c>
    </row>
    <row r="44" spans="1:26">
      <c r="A44" s="9" t="s">
        <v>111</v>
      </c>
      <c r="B44" s="12" t="s">
        <v>110</v>
      </c>
      <c r="C44" s="6">
        <v>8.08</v>
      </c>
      <c r="D44" s="6">
        <v>0.59330000000000005</v>
      </c>
      <c r="E44" s="6">
        <v>92</v>
      </c>
      <c r="F44" s="6">
        <v>2.6</v>
      </c>
      <c r="G44" s="6">
        <v>33</v>
      </c>
      <c r="H44" s="6">
        <v>74</v>
      </c>
      <c r="I44" s="7">
        <v>38.6</v>
      </c>
      <c r="J44" s="6">
        <v>25.2</v>
      </c>
      <c r="K44" s="6">
        <v>0.5</v>
      </c>
      <c r="L44" s="7">
        <v>0.03</v>
      </c>
      <c r="M44" s="7">
        <v>0.61</v>
      </c>
      <c r="N44" s="6">
        <v>0.6</v>
      </c>
      <c r="O44" s="7">
        <v>0.127</v>
      </c>
      <c r="P44" s="6">
        <v>3.25</v>
      </c>
      <c r="Q44" s="6">
        <v>72.980487804877995</v>
      </c>
      <c r="R44" s="8">
        <v>0.113274336</v>
      </c>
      <c r="S44" s="6">
        <v>5.3121256999999998E-2</v>
      </c>
      <c r="T44" s="7">
        <v>0.21966455900000001</v>
      </c>
      <c r="U44" s="6">
        <v>1.4399118745604798</v>
      </c>
      <c r="V44" s="6">
        <v>3.5307722344131397E-2</v>
      </c>
      <c r="W44" s="6">
        <v>93.6</v>
      </c>
      <c r="X44" s="6">
        <v>0.48</v>
      </c>
      <c r="Y44" s="7">
        <v>3.7854889589905363</v>
      </c>
      <c r="Z44" s="6">
        <v>14.399999619999999</v>
      </c>
    </row>
    <row r="45" spans="1:26">
      <c r="A45" s="9" t="s">
        <v>113</v>
      </c>
      <c r="B45" s="12" t="s">
        <v>112</v>
      </c>
      <c r="C45" s="6">
        <v>-2.88</v>
      </c>
      <c r="D45" s="6">
        <v>0.83330000000000004</v>
      </c>
      <c r="E45" s="6">
        <v>95</v>
      </c>
      <c r="F45" s="6">
        <v>2</v>
      </c>
      <c r="G45" s="6">
        <v>177</v>
      </c>
      <c r="H45" s="6">
        <v>36</v>
      </c>
      <c r="I45" s="7">
        <v>33.36</v>
      </c>
      <c r="J45" s="6">
        <v>71.86</v>
      </c>
      <c r="K45" s="6">
        <v>0</v>
      </c>
      <c r="L45" s="7">
        <v>0.03</v>
      </c>
      <c r="M45" s="7">
        <v>0.75</v>
      </c>
      <c r="N45" s="6">
        <v>8.5</v>
      </c>
      <c r="O45" s="7">
        <v>8.3000000000000004E-2</v>
      </c>
      <c r="P45" s="6">
        <v>1.04</v>
      </c>
      <c r="Q45" s="6">
        <v>65.345731707317</v>
      </c>
      <c r="R45" s="8">
        <v>0.35302917</v>
      </c>
      <c r="S45" s="6">
        <v>15.306062880000001</v>
      </c>
      <c r="T45" s="7">
        <v>1.412112869</v>
      </c>
      <c r="U45" s="6">
        <v>10.385718663663484</v>
      </c>
      <c r="V45" s="6">
        <v>0.14288783379352599</v>
      </c>
      <c r="W45" s="6">
        <v>40.1</v>
      </c>
      <c r="X45" s="6">
        <v>0.5</v>
      </c>
      <c r="Y45" s="7">
        <v>80.645161290322577</v>
      </c>
      <c r="Z45" s="6">
        <v>76.5</v>
      </c>
    </row>
    <row r="46" spans="1:26">
      <c r="A46" s="9" t="s">
        <v>115</v>
      </c>
      <c r="B46" s="12" t="s">
        <v>114</v>
      </c>
      <c r="C46" s="6">
        <v>1.86</v>
      </c>
      <c r="D46" s="6">
        <v>5.4999999999999997E-3</v>
      </c>
      <c r="E46" s="6">
        <v>71</v>
      </c>
      <c r="F46" s="6">
        <v>2.5</v>
      </c>
      <c r="G46" s="6">
        <v>220</v>
      </c>
      <c r="H46" s="6">
        <v>30</v>
      </c>
      <c r="I46" s="7">
        <v>100</v>
      </c>
      <c r="J46" s="6">
        <v>38.28</v>
      </c>
      <c r="K46" s="6">
        <v>1.8401360545E-3</v>
      </c>
      <c r="L46" s="7">
        <v>0.01</v>
      </c>
      <c r="M46" s="7">
        <v>0.84</v>
      </c>
      <c r="N46" s="6">
        <v>2.7</v>
      </c>
      <c r="O46" s="7">
        <v>0.16300000000000001</v>
      </c>
      <c r="P46" s="6">
        <v>1.01</v>
      </c>
      <c r="Q46" s="6">
        <v>53.551878048780402</v>
      </c>
      <c r="R46" s="8">
        <v>0.42118076700000001</v>
      </c>
      <c r="S46" s="6">
        <v>7.161517184</v>
      </c>
      <c r="T46" s="7">
        <v>2.586808349</v>
      </c>
      <c r="U46" s="6">
        <v>5.2343314521500581E-2</v>
      </c>
      <c r="V46" s="6">
        <v>2.9502723996677201E-2</v>
      </c>
      <c r="W46" s="6">
        <v>30</v>
      </c>
      <c r="X46" s="6">
        <v>0</v>
      </c>
      <c r="Y46" s="7">
        <v>1.7569546120058563</v>
      </c>
      <c r="Z46" s="6">
        <v>7.1294117650000004</v>
      </c>
    </row>
    <row r="47" spans="1:26">
      <c r="A47" s="9" t="s">
        <v>428</v>
      </c>
      <c r="B47" s="12" t="s">
        <v>116</v>
      </c>
      <c r="C47" s="6">
        <v>3.02</v>
      </c>
      <c r="D47" s="6">
        <v>4.8500000000000001E-2</v>
      </c>
      <c r="E47" s="6">
        <v>25</v>
      </c>
      <c r="F47" s="6">
        <v>2.7</v>
      </c>
      <c r="G47" s="6">
        <v>786</v>
      </c>
      <c r="H47" s="6">
        <v>25</v>
      </c>
      <c r="I47" s="7" t="e">
        <v>#N/A</v>
      </c>
      <c r="J47" s="6">
        <v>90</v>
      </c>
      <c r="K47" s="6">
        <v>0</v>
      </c>
      <c r="L47" s="7">
        <v>0.05</v>
      </c>
      <c r="M47" s="7">
        <v>0.28000000000000003</v>
      </c>
      <c r="N47" s="6">
        <v>8.1</v>
      </c>
      <c r="O47" s="7">
        <v>0.16300000000000001</v>
      </c>
      <c r="P47" s="6">
        <v>0.75</v>
      </c>
      <c r="Q47" s="6" t="e">
        <v>#N/A</v>
      </c>
      <c r="R47" s="8">
        <v>0.484407484</v>
      </c>
      <c r="S47" s="6">
        <v>35.796614580000004</v>
      </c>
      <c r="T47" s="7">
        <v>4.1900346300000004</v>
      </c>
      <c r="U47" s="6">
        <v>2.5902310534874306E-2</v>
      </c>
      <c r="V47" s="6">
        <v>3.69403006291977E-4</v>
      </c>
      <c r="W47" s="6" t="e">
        <v>#N/A</v>
      </c>
      <c r="X47" s="6" t="e">
        <v>#N/A</v>
      </c>
      <c r="Y47" s="7" t="e">
        <v>#N/A</v>
      </c>
      <c r="Z47" s="6">
        <v>1.8200000519999999</v>
      </c>
    </row>
    <row r="48" spans="1:26">
      <c r="A48" s="9" t="s">
        <v>118</v>
      </c>
      <c r="B48" s="12" t="s">
        <v>117</v>
      </c>
      <c r="C48" s="6">
        <v>-4.17</v>
      </c>
      <c r="D48" s="6">
        <v>2.3839999999999999</v>
      </c>
      <c r="E48" s="6">
        <v>97</v>
      </c>
      <c r="F48" s="6">
        <v>2.4</v>
      </c>
      <c r="G48" s="6">
        <v>4</v>
      </c>
      <c r="H48" s="6">
        <v>95</v>
      </c>
      <c r="I48" s="7">
        <v>39.43</v>
      </c>
      <c r="J48" s="6">
        <v>36.22</v>
      </c>
      <c r="K48" s="6">
        <v>0.5</v>
      </c>
      <c r="L48" s="7">
        <v>0.5</v>
      </c>
      <c r="M48" s="7">
        <v>0.97</v>
      </c>
      <c r="N48" s="6">
        <v>0.4</v>
      </c>
      <c r="O48" s="7">
        <v>0.127</v>
      </c>
      <c r="P48" s="6">
        <v>3.5700000000000003</v>
      </c>
      <c r="Q48" s="6">
        <v>78.9180243902439</v>
      </c>
      <c r="R48" s="8">
        <v>6.4386317999999998E-2</v>
      </c>
      <c r="S48" s="6">
        <v>0.155855622</v>
      </c>
      <c r="T48" s="7">
        <v>9.4189101999999997E-2</v>
      </c>
      <c r="U48" s="6">
        <v>3.5097336042687952</v>
      </c>
      <c r="V48" s="6">
        <v>2.3556027702306501E-2</v>
      </c>
      <c r="W48" s="6">
        <v>99.1</v>
      </c>
      <c r="X48" s="6">
        <v>0.88</v>
      </c>
      <c r="Y48" s="7">
        <v>41.128084606345482</v>
      </c>
      <c r="Z48" s="6">
        <v>25.28</v>
      </c>
    </row>
    <row r="49" spans="1:26">
      <c r="A49" s="9" t="s">
        <v>120</v>
      </c>
      <c r="B49" s="12" t="s">
        <v>119</v>
      </c>
      <c r="C49" s="6">
        <v>9.82</v>
      </c>
      <c r="D49" s="6">
        <v>1.7370000000000001</v>
      </c>
      <c r="E49" s="6">
        <v>80</v>
      </c>
      <c r="F49" s="6">
        <v>2.6</v>
      </c>
      <c r="G49" s="6">
        <v>561</v>
      </c>
      <c r="H49" s="6">
        <v>23</v>
      </c>
      <c r="I49" s="7">
        <v>23.79</v>
      </c>
      <c r="J49" s="6">
        <v>50.56</v>
      </c>
      <c r="K49" s="6">
        <v>3.1436309523833333E-2</v>
      </c>
      <c r="L49" s="7">
        <v>0.08</v>
      </c>
      <c r="M49" s="7">
        <v>0.53</v>
      </c>
      <c r="N49" s="6">
        <v>4.3</v>
      </c>
      <c r="O49" s="7">
        <v>0.16300000000000001</v>
      </c>
      <c r="P49" s="6">
        <v>0.76800000000000002</v>
      </c>
      <c r="Q49" s="6">
        <v>57.442439024390197</v>
      </c>
      <c r="R49" s="8">
        <v>0.44796828500000002</v>
      </c>
      <c r="S49" s="6">
        <v>10.631809609999999</v>
      </c>
      <c r="T49" s="7">
        <v>2.2486619069999998</v>
      </c>
      <c r="U49" s="6">
        <v>0.34615097838185432</v>
      </c>
      <c r="V49" s="6">
        <v>6.3369439124179597E-2</v>
      </c>
      <c r="W49" s="6">
        <v>47.3</v>
      </c>
      <c r="X49" s="6">
        <v>0.25</v>
      </c>
      <c r="Y49" s="7">
        <v>0.47169811320754712</v>
      </c>
      <c r="Z49" s="6">
        <v>7.9296551050000001</v>
      </c>
    </row>
    <row r="50" spans="1:26">
      <c r="A50" s="9" t="s">
        <v>122</v>
      </c>
      <c r="B50" s="12" t="s">
        <v>121</v>
      </c>
      <c r="C50" s="6">
        <v>-6.06</v>
      </c>
      <c r="D50" s="6">
        <v>0.59809999999999997</v>
      </c>
      <c r="E50" s="6">
        <v>99</v>
      </c>
      <c r="F50" s="6">
        <v>3.8</v>
      </c>
      <c r="G50" s="6">
        <v>0</v>
      </c>
      <c r="H50" s="6">
        <v>99</v>
      </c>
      <c r="I50" s="7">
        <v>14.31</v>
      </c>
      <c r="J50" s="6">
        <v>42.46</v>
      </c>
      <c r="K50" s="6">
        <v>0.50665557404326123</v>
      </c>
      <c r="L50" s="7">
        <v>0.16</v>
      </c>
      <c r="M50" s="7">
        <v>0.11</v>
      </c>
      <c r="N50" s="6">
        <v>0</v>
      </c>
      <c r="O50" s="7">
        <v>2.7E-2</v>
      </c>
      <c r="P50" s="6">
        <v>10.76</v>
      </c>
      <c r="Q50" s="6">
        <v>75.9121951219512</v>
      </c>
      <c r="R50" s="8">
        <v>3.1847133999999999E-2</v>
      </c>
      <c r="S50" s="6">
        <v>0</v>
      </c>
      <c r="T50" s="7">
        <v>1.9230833999999999E-2</v>
      </c>
      <c r="U50" s="6">
        <v>2.2483917506110416</v>
      </c>
      <c r="V50" s="6">
        <v>3.0071427716422398E-2</v>
      </c>
      <c r="W50" s="6">
        <v>100</v>
      </c>
      <c r="X50" s="6">
        <v>0.75</v>
      </c>
      <c r="Y50" s="7">
        <v>8.3472454090150254</v>
      </c>
      <c r="Z50" s="6">
        <v>86.88</v>
      </c>
    </row>
    <row r="51" spans="1:26">
      <c r="A51" s="9" t="s">
        <v>124</v>
      </c>
      <c r="B51" s="12" t="s">
        <v>123</v>
      </c>
      <c r="C51" s="6">
        <v>-8.26</v>
      </c>
      <c r="D51" s="6">
        <v>19.8</v>
      </c>
      <c r="E51" s="6">
        <v>94</v>
      </c>
      <c r="F51" s="6">
        <v>2.1</v>
      </c>
      <c r="G51" s="6">
        <v>1</v>
      </c>
      <c r="H51" s="6">
        <v>91</v>
      </c>
      <c r="I51" s="7">
        <v>65.39</v>
      </c>
      <c r="J51" s="6">
        <v>24.32</v>
      </c>
      <c r="K51" s="6">
        <v>6.6159663865499999E-2</v>
      </c>
      <c r="L51" s="7">
        <v>0.13</v>
      </c>
      <c r="M51" s="7">
        <v>0.75</v>
      </c>
      <c r="N51" s="6">
        <v>0.4</v>
      </c>
      <c r="O51" s="7">
        <v>0.37</v>
      </c>
      <c r="P51" s="6">
        <v>21.438000000000002</v>
      </c>
      <c r="Q51" s="6">
        <v>78.721341463414603</v>
      </c>
      <c r="R51" s="8">
        <v>8.3481349999999996E-2</v>
      </c>
      <c r="S51" s="6">
        <v>0.113553206</v>
      </c>
      <c r="T51" s="7">
        <v>7.2425623999999994E-2</v>
      </c>
      <c r="U51" s="6">
        <v>21.099075596255705</v>
      </c>
      <c r="V51" s="6">
        <v>0.133394075491963</v>
      </c>
      <c r="W51" s="6">
        <v>97</v>
      </c>
      <c r="X51" s="6">
        <v>0.57999999999999996</v>
      </c>
      <c r="Y51" s="7">
        <v>13.658714259697687</v>
      </c>
      <c r="Z51" s="6">
        <v>49</v>
      </c>
    </row>
    <row r="52" spans="1:26">
      <c r="A52" s="9" t="s">
        <v>126</v>
      </c>
      <c r="B52" s="12" t="s">
        <v>125</v>
      </c>
      <c r="C52" s="6">
        <v>-15.03</v>
      </c>
      <c r="D52" s="6">
        <v>19.29</v>
      </c>
      <c r="E52" s="6">
        <v>100</v>
      </c>
      <c r="F52" s="6">
        <v>3.1</v>
      </c>
      <c r="G52" s="6">
        <v>14</v>
      </c>
      <c r="H52" s="6">
        <v>100</v>
      </c>
      <c r="I52" s="7">
        <v>8.32</v>
      </c>
      <c r="J52" s="6">
        <v>29.9</v>
      </c>
      <c r="K52" s="6">
        <v>0.40029045027490501</v>
      </c>
      <c r="L52" s="7">
        <v>0.15</v>
      </c>
      <c r="M52" s="7">
        <v>1.52</v>
      </c>
      <c r="N52" s="6">
        <v>0</v>
      </c>
      <c r="O52" s="7">
        <v>2.7E-2</v>
      </c>
      <c r="P52" s="6">
        <v>8.58</v>
      </c>
      <c r="Q52" s="6">
        <v>79.661487804878007</v>
      </c>
      <c r="R52" s="8">
        <v>4.0572792000000003E-2</v>
      </c>
      <c r="S52" s="6">
        <v>0</v>
      </c>
      <c r="T52" s="7">
        <v>1.5095895E-2</v>
      </c>
      <c r="U52" s="6">
        <v>5.8787831093118745</v>
      </c>
      <c r="V52" s="6">
        <v>8.1660770395557095E-2</v>
      </c>
      <c r="W52" s="6">
        <v>100</v>
      </c>
      <c r="X52" s="6">
        <v>0.97</v>
      </c>
      <c r="Y52" s="7">
        <v>16.233766233766232</v>
      </c>
      <c r="Z52" s="6">
        <v>64.61</v>
      </c>
    </row>
    <row r="53" spans="1:26">
      <c r="A53" s="9" t="s">
        <v>128</v>
      </c>
      <c r="B53" s="12" t="s">
        <v>127</v>
      </c>
      <c r="C53" s="6">
        <v>5.05</v>
      </c>
      <c r="D53" s="6">
        <v>14.81</v>
      </c>
      <c r="E53" s="6">
        <v>100</v>
      </c>
      <c r="F53" s="6">
        <v>3.7</v>
      </c>
      <c r="G53" s="6">
        <v>1</v>
      </c>
      <c r="H53" s="6">
        <v>98</v>
      </c>
      <c r="I53" s="7">
        <v>8.32</v>
      </c>
      <c r="J53" s="6">
        <v>26.5</v>
      </c>
      <c r="K53" s="6">
        <v>0.22747688466739574</v>
      </c>
      <c r="L53" s="7">
        <v>0.28000000000000003</v>
      </c>
      <c r="M53" s="7">
        <v>0.12</v>
      </c>
      <c r="N53" s="6">
        <v>0</v>
      </c>
      <c r="O53" s="7">
        <v>2.7E-2</v>
      </c>
      <c r="P53" s="6">
        <v>15.8</v>
      </c>
      <c r="Q53" s="6">
        <v>77.2112195121951</v>
      </c>
      <c r="R53" s="8">
        <v>4.4326241000000002E-2</v>
      </c>
      <c r="S53" s="6">
        <v>0</v>
      </c>
      <c r="T53" s="7">
        <v>1.1761301E-2</v>
      </c>
      <c r="U53" s="6">
        <v>0</v>
      </c>
      <c r="V53" s="6">
        <v>0</v>
      </c>
      <c r="W53" s="6">
        <v>100</v>
      </c>
      <c r="X53" s="6">
        <v>0.3</v>
      </c>
      <c r="Y53" s="7">
        <v>3.883495145631068</v>
      </c>
      <c r="Z53" s="6">
        <v>100</v>
      </c>
    </row>
    <row r="54" spans="1:26">
      <c r="A54" s="9" t="s">
        <v>130</v>
      </c>
      <c r="B54" s="12" t="s">
        <v>129</v>
      </c>
      <c r="C54" s="6">
        <v>8.84</v>
      </c>
      <c r="D54" s="6">
        <v>10.75</v>
      </c>
      <c r="E54" s="6">
        <v>100</v>
      </c>
      <c r="F54" s="6">
        <v>3.4</v>
      </c>
      <c r="G54" s="6">
        <v>1</v>
      </c>
      <c r="H54" s="6">
        <v>100</v>
      </c>
      <c r="I54" s="7">
        <v>-18.14</v>
      </c>
      <c r="J54" s="6">
        <v>13.06</v>
      </c>
      <c r="K54" s="6">
        <v>0.30904198213393302</v>
      </c>
      <c r="L54" s="7">
        <v>0.08</v>
      </c>
      <c r="M54" s="7">
        <v>0.14000000000000001</v>
      </c>
      <c r="N54" s="6">
        <v>0</v>
      </c>
      <c r="O54" s="7">
        <v>2.7E-2</v>
      </c>
      <c r="P54" s="6">
        <v>21.378</v>
      </c>
      <c r="Q54" s="6">
        <v>78.700487804877994</v>
      </c>
      <c r="R54" s="8">
        <v>5.3999999999999999E-2</v>
      </c>
      <c r="S54" s="6">
        <v>0</v>
      </c>
      <c r="T54" s="7">
        <v>9.1492110000000008E-3</v>
      </c>
      <c r="U54" s="6">
        <v>26.090374567946505</v>
      </c>
      <c r="V54" s="6">
        <v>0.27046939186906199</v>
      </c>
      <c r="W54" s="6">
        <v>100</v>
      </c>
      <c r="X54" s="6">
        <v>0</v>
      </c>
      <c r="Y54" s="7">
        <v>0</v>
      </c>
      <c r="Z54" s="6">
        <v>100</v>
      </c>
    </row>
    <row r="55" spans="1:26">
      <c r="A55" s="9" t="s">
        <v>132</v>
      </c>
      <c r="B55" s="12" t="s">
        <v>131</v>
      </c>
      <c r="C55" s="6">
        <v>7.27</v>
      </c>
      <c r="D55" s="6">
        <v>6.3</v>
      </c>
      <c r="E55" s="6">
        <v>92</v>
      </c>
      <c r="F55" s="6">
        <v>2.9</v>
      </c>
      <c r="G55" s="6">
        <v>454</v>
      </c>
      <c r="H55" s="6">
        <v>56</v>
      </c>
      <c r="I55" s="7">
        <v>27.62</v>
      </c>
      <c r="J55" s="6">
        <v>12.3</v>
      </c>
      <c r="K55" s="6">
        <v>0</v>
      </c>
      <c r="L55" s="7">
        <v>7.0000000000000007E-2</v>
      </c>
      <c r="M55" s="7">
        <v>1.08</v>
      </c>
      <c r="N55" s="6">
        <v>8.1</v>
      </c>
      <c r="O55" s="7">
        <v>0.313</v>
      </c>
      <c r="P55" s="6">
        <v>1.258</v>
      </c>
      <c r="Q55" s="6">
        <v>55.389243902438999</v>
      </c>
      <c r="R55" s="8">
        <v>0.34584253100000001</v>
      </c>
      <c r="S55" s="6">
        <v>30.229725680000001</v>
      </c>
      <c r="T55" s="7">
        <v>1.0751784660000001</v>
      </c>
      <c r="U55" s="6">
        <v>1.8642547827821387</v>
      </c>
      <c r="V55" s="6">
        <v>0.40578297067453101</v>
      </c>
      <c r="W55" s="6">
        <v>49.7</v>
      </c>
      <c r="X55" s="6">
        <v>0.5</v>
      </c>
      <c r="Y55" s="7">
        <v>25.884383088869715</v>
      </c>
      <c r="Z55" s="6">
        <v>45</v>
      </c>
    </row>
    <row r="56" spans="1:26">
      <c r="A56" s="9" t="s">
        <v>134</v>
      </c>
      <c r="B56" s="12" t="s">
        <v>133</v>
      </c>
      <c r="C56" s="6">
        <v>-13.32</v>
      </c>
      <c r="D56" s="6">
        <v>50</v>
      </c>
      <c r="E56" s="6">
        <v>95</v>
      </c>
      <c r="F56" s="6">
        <v>2</v>
      </c>
      <c r="G56" s="6">
        <v>0</v>
      </c>
      <c r="H56" s="6">
        <v>81</v>
      </c>
      <c r="I56" s="7">
        <v>65.39</v>
      </c>
      <c r="J56" s="6">
        <v>25.74</v>
      </c>
      <c r="K56" s="6">
        <v>7.3999999999999996E-2</v>
      </c>
      <c r="L56" s="7">
        <v>0.04</v>
      </c>
      <c r="M56" s="7">
        <v>0.98</v>
      </c>
      <c r="N56" s="6">
        <v>3</v>
      </c>
      <c r="O56" s="7">
        <v>0.127</v>
      </c>
      <c r="P56" s="6">
        <v>5.17</v>
      </c>
      <c r="Q56" s="6">
        <v>76.597560975609696</v>
      </c>
      <c r="R56" s="8">
        <v>0.10497981200000001</v>
      </c>
      <c r="S56" s="6">
        <v>0.461533686</v>
      </c>
      <c r="T56" s="7">
        <v>2</v>
      </c>
      <c r="U56" s="6">
        <v>4.5390711380742772</v>
      </c>
      <c r="V56" s="6">
        <v>6.7322767800189906E-2</v>
      </c>
      <c r="W56" s="6">
        <v>99</v>
      </c>
      <c r="X56" s="6">
        <v>1</v>
      </c>
      <c r="Y56" s="7">
        <v>600</v>
      </c>
      <c r="Z56" s="6">
        <v>50.400001529999997</v>
      </c>
    </row>
    <row r="57" spans="1:26">
      <c r="A57" s="9" t="s">
        <v>429</v>
      </c>
      <c r="B57" s="12" t="s">
        <v>135</v>
      </c>
      <c r="C57" s="6">
        <v>-2.21</v>
      </c>
      <c r="D57" s="6">
        <v>16.600000000000001</v>
      </c>
      <c r="E57" s="6">
        <v>86</v>
      </c>
      <c r="F57" s="6">
        <v>2.1</v>
      </c>
      <c r="G57" s="6">
        <v>73</v>
      </c>
      <c r="H57" s="6">
        <v>83</v>
      </c>
      <c r="I57" s="7">
        <v>65.39</v>
      </c>
      <c r="J57" s="6">
        <v>30.24</v>
      </c>
      <c r="K57" s="6">
        <v>8.8597536750099307E-2</v>
      </c>
      <c r="L57" s="7">
        <v>0.03</v>
      </c>
      <c r="M57" s="7">
        <v>0.81</v>
      </c>
      <c r="N57" s="6">
        <v>0.3</v>
      </c>
      <c r="O57" s="7">
        <v>0.127</v>
      </c>
      <c r="P57" s="6">
        <v>5.6</v>
      </c>
      <c r="Q57" s="6">
        <v>72.570756097560903</v>
      </c>
      <c r="R57" s="8">
        <v>0.18654822300000001</v>
      </c>
      <c r="S57" s="6">
        <v>1.3802960280000001</v>
      </c>
      <c r="T57" s="7">
        <v>0.30920166700000001</v>
      </c>
      <c r="U57" s="6">
        <v>4.7492985867917339</v>
      </c>
      <c r="V57" s="6">
        <v>3.2537844220995198E-2</v>
      </c>
      <c r="W57" s="6">
        <v>95.9</v>
      </c>
      <c r="X57" s="6">
        <v>0.82</v>
      </c>
      <c r="Y57" s="7">
        <v>18.625827814569536</v>
      </c>
      <c r="Z57" s="6">
        <v>49.400001529999997</v>
      </c>
    </row>
    <row r="58" spans="1:26">
      <c r="A58" s="9" t="s">
        <v>138</v>
      </c>
      <c r="B58" s="12" t="s">
        <v>137</v>
      </c>
      <c r="C58" s="6">
        <v>3.34</v>
      </c>
      <c r="D58" s="6">
        <v>3.593</v>
      </c>
      <c r="E58" s="6">
        <v>94</v>
      </c>
      <c r="F58" s="6">
        <v>2.2999999999999998</v>
      </c>
      <c r="G58" s="6">
        <v>63</v>
      </c>
      <c r="H58" s="6">
        <v>92</v>
      </c>
      <c r="I58" s="7">
        <v>47.92</v>
      </c>
      <c r="J58" s="6">
        <v>33.76</v>
      </c>
      <c r="K58" s="6">
        <v>0.45867683581061103</v>
      </c>
      <c r="L58" s="7">
        <v>0.06</v>
      </c>
      <c r="M58" s="7">
        <v>0.37</v>
      </c>
      <c r="N58" s="6">
        <v>1.3</v>
      </c>
      <c r="O58" s="7">
        <v>0.09</v>
      </c>
      <c r="P58" s="6">
        <v>4.62</v>
      </c>
      <c r="Q58" s="6">
        <v>75.134634146341398</v>
      </c>
      <c r="R58" s="8">
        <v>0.17918088700000001</v>
      </c>
      <c r="S58" s="6">
        <v>0.89049693200000002</v>
      </c>
      <c r="T58" s="7">
        <v>0.37604055199999997</v>
      </c>
      <c r="U58" s="6">
        <v>3.1503549813468812</v>
      </c>
      <c r="V58" s="6">
        <v>0.14018808640081201</v>
      </c>
      <c r="W58" s="6">
        <v>92.2</v>
      </c>
      <c r="X58" s="6">
        <v>0</v>
      </c>
      <c r="Y58" s="7">
        <v>4.3346337234503682</v>
      </c>
      <c r="Z58" s="6">
        <v>14.81566293</v>
      </c>
    </row>
    <row r="59" spans="1:26">
      <c r="A59" s="9" t="s">
        <v>140</v>
      </c>
      <c r="B59" s="12" t="s">
        <v>139</v>
      </c>
      <c r="C59" s="6">
        <v>0.13</v>
      </c>
      <c r="D59" s="6">
        <v>119</v>
      </c>
      <c r="E59" s="6">
        <v>99</v>
      </c>
      <c r="F59" s="6">
        <v>3.5</v>
      </c>
      <c r="G59" s="6">
        <v>86</v>
      </c>
      <c r="H59" s="6">
        <v>94</v>
      </c>
      <c r="I59" s="7">
        <v>-18.8</v>
      </c>
      <c r="J59" s="6">
        <v>57.24</v>
      </c>
      <c r="K59" s="6">
        <v>0.5</v>
      </c>
      <c r="L59" s="7">
        <v>0.08</v>
      </c>
      <c r="M59" s="7">
        <v>0.37</v>
      </c>
      <c r="N59" s="6">
        <v>1.3</v>
      </c>
      <c r="O59" s="7">
        <v>0.313</v>
      </c>
      <c r="P59" s="6">
        <v>9.18</v>
      </c>
      <c r="Q59" s="6">
        <v>70.138243902439001</v>
      </c>
      <c r="R59" s="8">
        <v>8.8474970999999999E-2</v>
      </c>
      <c r="S59" s="6">
        <v>1.459568083</v>
      </c>
      <c r="T59" s="7">
        <v>0.261915289</v>
      </c>
      <c r="U59" s="6">
        <v>2.5178027340616502</v>
      </c>
      <c r="V59" s="6">
        <v>0.38190865236555699</v>
      </c>
      <c r="W59" s="6">
        <v>99.4</v>
      </c>
      <c r="X59" s="6">
        <v>0</v>
      </c>
      <c r="Y59" s="7">
        <v>0.60274247827615657</v>
      </c>
      <c r="Z59" s="6">
        <v>86.89</v>
      </c>
    </row>
    <row r="60" spans="1:26">
      <c r="A60" s="9" t="s">
        <v>142</v>
      </c>
      <c r="B60" s="12" t="s">
        <v>141</v>
      </c>
      <c r="C60" s="6">
        <v>-8.57</v>
      </c>
      <c r="D60" s="6">
        <v>5.4539999999999997</v>
      </c>
      <c r="E60" s="6">
        <v>87</v>
      </c>
      <c r="F60" s="6">
        <v>2.6</v>
      </c>
      <c r="G60" s="6">
        <v>82</v>
      </c>
      <c r="H60" s="6">
        <v>87</v>
      </c>
      <c r="I60" s="7">
        <v>39.43</v>
      </c>
      <c r="J60" s="6">
        <v>39</v>
      </c>
      <c r="K60" s="6">
        <v>0.21781129479172881</v>
      </c>
      <c r="L60" s="7">
        <v>0.04</v>
      </c>
      <c r="M60" s="7">
        <v>0.57999999999999996</v>
      </c>
      <c r="N60" s="6">
        <v>0.6</v>
      </c>
      <c r="O60" s="7">
        <v>0.127</v>
      </c>
      <c r="P60" s="6">
        <v>3.6020000000000003</v>
      </c>
      <c r="Q60" s="6">
        <v>71.260512195121905</v>
      </c>
      <c r="R60" s="8">
        <v>0.16472114099999999</v>
      </c>
      <c r="S60" s="6">
        <v>7.9434940020000004</v>
      </c>
      <c r="T60" s="7">
        <v>0.28615102799999997</v>
      </c>
      <c r="U60" s="6">
        <v>4.3472853616803677</v>
      </c>
      <c r="V60" s="6">
        <v>2.62202474048286E-2</v>
      </c>
      <c r="W60" s="6">
        <v>86.4</v>
      </c>
      <c r="X60" s="6">
        <v>0.59</v>
      </c>
      <c r="Y60" s="7">
        <v>36.196911196911195</v>
      </c>
      <c r="Z60" s="6">
        <v>19.799999239999998</v>
      </c>
    </row>
    <row r="61" spans="1:26">
      <c r="A61" s="9" t="s">
        <v>144</v>
      </c>
      <c r="B61" s="12" t="s">
        <v>143</v>
      </c>
      <c r="C61" s="6">
        <v>4.1100000000000003</v>
      </c>
      <c r="D61" s="6">
        <v>6.6900000000000001E-2</v>
      </c>
      <c r="E61" s="6">
        <v>43</v>
      </c>
      <c r="F61" s="6">
        <v>2.2999999999999998</v>
      </c>
      <c r="G61" s="6">
        <v>506</v>
      </c>
      <c r="H61" s="6">
        <v>51</v>
      </c>
      <c r="I61" s="7">
        <v>100</v>
      </c>
      <c r="J61" s="6">
        <v>60.46</v>
      </c>
      <c r="K61" s="6">
        <v>0</v>
      </c>
      <c r="L61" s="7">
        <v>0.09</v>
      </c>
      <c r="M61" s="7">
        <v>1</v>
      </c>
      <c r="N61" s="6">
        <v>4.3</v>
      </c>
      <c r="O61" s="7">
        <v>8.3000000000000004E-2</v>
      </c>
      <c r="P61" s="6">
        <v>1.1299999999999999</v>
      </c>
      <c r="Q61" s="6">
        <v>50.227487804878002</v>
      </c>
      <c r="R61" s="8">
        <v>0.42578356000000001</v>
      </c>
      <c r="S61" s="6">
        <v>3.2392522339999998</v>
      </c>
      <c r="T61" s="7">
        <v>1.3724058589999999</v>
      </c>
      <c r="U61" s="6">
        <v>0.85895172234649408</v>
      </c>
      <c r="V61" s="6">
        <v>6.3768804303994703E-2</v>
      </c>
      <c r="W61" s="6">
        <v>27</v>
      </c>
      <c r="X61" s="6">
        <v>0</v>
      </c>
      <c r="Y61" s="7">
        <v>0</v>
      </c>
      <c r="Z61" s="6">
        <v>50</v>
      </c>
    </row>
    <row r="62" spans="1:26">
      <c r="A62" s="9" t="s">
        <v>146</v>
      </c>
      <c r="B62" s="12" t="s">
        <v>145</v>
      </c>
      <c r="C62" s="6">
        <v>2.2200000000000002</v>
      </c>
      <c r="D62" s="6">
        <v>9.2379999999999995</v>
      </c>
      <c r="E62" s="6">
        <v>61</v>
      </c>
      <c r="F62" s="6">
        <v>2.9</v>
      </c>
      <c r="G62" s="6">
        <v>379</v>
      </c>
      <c r="H62" s="6">
        <v>14</v>
      </c>
      <c r="I62" s="7">
        <v>34.11</v>
      </c>
      <c r="J62" s="6">
        <v>78.84</v>
      </c>
      <c r="K62" s="6">
        <v>0</v>
      </c>
      <c r="L62" s="7">
        <v>0.16</v>
      </c>
      <c r="M62" s="7">
        <v>0.28000000000000003</v>
      </c>
      <c r="N62" s="6">
        <v>11.5</v>
      </c>
      <c r="O62" s="7">
        <v>0.16300000000000001</v>
      </c>
      <c r="P62" s="6">
        <v>0.67999999999999994</v>
      </c>
      <c r="Q62" s="6">
        <v>59.4522195121951</v>
      </c>
      <c r="R62" s="8">
        <v>0.28450704199999999</v>
      </c>
      <c r="S62" s="6">
        <v>65.612808889999997</v>
      </c>
      <c r="T62" s="7">
        <v>1.3856079459999999</v>
      </c>
      <c r="U62" s="6">
        <v>2.7702704181438453</v>
      </c>
      <c r="V62" s="6">
        <v>1.6661373158518102E-2</v>
      </c>
      <c r="W62" s="6">
        <v>32</v>
      </c>
      <c r="X62" s="6">
        <v>0.2</v>
      </c>
      <c r="Y62" s="7">
        <v>1.4851485148514851</v>
      </c>
      <c r="Z62" s="6">
        <v>21.799999239999998</v>
      </c>
    </row>
    <row r="63" spans="1:26">
      <c r="A63" s="9" t="s">
        <v>148</v>
      </c>
      <c r="B63" s="12" t="s">
        <v>147</v>
      </c>
      <c r="C63" s="6">
        <v>8.36</v>
      </c>
      <c r="D63" s="6">
        <v>14.02</v>
      </c>
      <c r="E63" s="6">
        <v>98</v>
      </c>
      <c r="F63" s="6">
        <v>4.5999999999999996</v>
      </c>
      <c r="G63" s="6">
        <v>0</v>
      </c>
      <c r="H63" s="6">
        <v>95</v>
      </c>
      <c r="I63" s="7">
        <v>13.56</v>
      </c>
      <c r="J63" s="6">
        <v>30.52</v>
      </c>
      <c r="K63" s="6">
        <v>0.1672157190635</v>
      </c>
      <c r="L63" s="7">
        <v>0.45</v>
      </c>
      <c r="M63" s="7">
        <v>0.15</v>
      </c>
      <c r="N63" s="6">
        <v>0</v>
      </c>
      <c r="O63" s="7">
        <v>0.35</v>
      </c>
      <c r="P63" s="6">
        <v>13.638</v>
      </c>
      <c r="Q63" s="6">
        <v>73.973170731707299</v>
      </c>
      <c r="R63" s="8">
        <v>3.0434783E-2</v>
      </c>
      <c r="S63" s="6">
        <v>3.886093255</v>
      </c>
      <c r="T63" s="7">
        <v>1.8945529999999999E-2</v>
      </c>
      <c r="U63" s="6">
        <v>5.5642862298984941</v>
      </c>
      <c r="V63" s="6">
        <v>0.116181230255992</v>
      </c>
      <c r="W63" s="6">
        <v>100</v>
      </c>
      <c r="X63" s="6">
        <v>0.22</v>
      </c>
      <c r="Y63" s="7">
        <v>0</v>
      </c>
      <c r="Z63" s="6">
        <v>28.774511489999998</v>
      </c>
    </row>
    <row r="64" spans="1:26">
      <c r="A64" s="9" t="s">
        <v>150</v>
      </c>
      <c r="B64" s="12" t="s">
        <v>149</v>
      </c>
      <c r="C64" s="6">
        <v>14.39</v>
      </c>
      <c r="D64" s="6">
        <v>4.556</v>
      </c>
      <c r="E64" s="6">
        <v>38</v>
      </c>
      <c r="F64" s="6">
        <v>2.7</v>
      </c>
      <c r="G64" s="6">
        <v>705</v>
      </c>
      <c r="H64" s="6">
        <v>12</v>
      </c>
      <c r="I64" s="7">
        <v>52.08</v>
      </c>
      <c r="J64" s="6">
        <v>82.7</v>
      </c>
      <c r="K64" s="6">
        <v>1.7500652509192232E-2</v>
      </c>
      <c r="L64" s="7">
        <v>0.16</v>
      </c>
      <c r="M64" s="7">
        <v>0.06</v>
      </c>
      <c r="N64" s="6">
        <v>11.1</v>
      </c>
      <c r="O64" s="7">
        <v>0.16300000000000001</v>
      </c>
      <c r="P64" s="6">
        <v>0.28399999999999997</v>
      </c>
      <c r="Q64" s="6">
        <v>55.195</v>
      </c>
      <c r="R64" s="8">
        <v>0.40896199700000002</v>
      </c>
      <c r="S64" s="6">
        <v>39.474224540000002</v>
      </c>
      <c r="T64" s="7">
        <v>2.5060254739999999</v>
      </c>
      <c r="U64" s="6">
        <v>0</v>
      </c>
      <c r="V64" s="6">
        <v>0</v>
      </c>
      <c r="W64" s="6">
        <v>15.3</v>
      </c>
      <c r="X64" s="6">
        <v>0.88</v>
      </c>
      <c r="Y64" s="7">
        <v>3</v>
      </c>
      <c r="Z64" s="6">
        <v>13.674789779999999</v>
      </c>
    </row>
    <row r="65" spans="1:26">
      <c r="A65" s="9" t="s">
        <v>152</v>
      </c>
      <c r="B65" s="12" t="s">
        <v>151</v>
      </c>
      <c r="C65" s="6">
        <v>5.2</v>
      </c>
      <c r="D65" s="6">
        <v>0.28620000000000001</v>
      </c>
      <c r="E65" s="6">
        <v>64</v>
      </c>
      <c r="F65" s="6">
        <v>1.8</v>
      </c>
      <c r="G65" s="6">
        <v>11</v>
      </c>
      <c r="H65" s="6">
        <v>87</v>
      </c>
      <c r="I65" s="7">
        <v>33.36</v>
      </c>
      <c r="J65" s="6">
        <v>47.12</v>
      </c>
      <c r="K65" s="6">
        <v>7.7725490196000002E-2</v>
      </c>
      <c r="L65" s="7">
        <v>0.1</v>
      </c>
      <c r="M65" s="7">
        <v>1.18</v>
      </c>
      <c r="N65" s="6">
        <v>3</v>
      </c>
      <c r="O65" s="7">
        <v>0.307</v>
      </c>
      <c r="P65" s="6">
        <v>2.8858000000000001</v>
      </c>
      <c r="Q65" s="6">
        <v>68.865731707316996</v>
      </c>
      <c r="R65" s="8">
        <v>0.17418677900000001</v>
      </c>
      <c r="S65" s="6">
        <v>3.3305655500000002</v>
      </c>
      <c r="T65" s="7">
        <v>7.4914282999999998E-2</v>
      </c>
      <c r="U65" s="6">
        <v>10.631031837790681</v>
      </c>
      <c r="V65" s="6">
        <v>0.175616459497798</v>
      </c>
      <c r="W65" s="6">
        <v>60</v>
      </c>
      <c r="X65" s="6">
        <v>0</v>
      </c>
      <c r="Y65" s="7">
        <v>16.420361247947454</v>
      </c>
      <c r="Z65" s="6">
        <v>49.200000760000002</v>
      </c>
    </row>
    <row r="66" spans="1:26">
      <c r="A66" s="9" t="s">
        <v>154</v>
      </c>
      <c r="B66" s="12" t="s">
        <v>153</v>
      </c>
      <c r="C66" s="6">
        <v>13.6</v>
      </c>
      <c r="D66" s="6">
        <v>1.4850000000000001</v>
      </c>
      <c r="E66" s="6">
        <v>100</v>
      </c>
      <c r="F66" s="6">
        <v>4.8</v>
      </c>
      <c r="G66" s="6">
        <v>0</v>
      </c>
      <c r="H66" s="6">
        <v>100</v>
      </c>
      <c r="I66" s="7">
        <v>-18.14</v>
      </c>
      <c r="J66" s="6">
        <v>36.4</v>
      </c>
      <c r="K66" s="6">
        <v>0.25183891150853344</v>
      </c>
      <c r="L66" s="7">
        <v>0.19</v>
      </c>
      <c r="M66" s="7">
        <v>0.08</v>
      </c>
      <c r="N66" s="6">
        <v>0</v>
      </c>
      <c r="O66" s="7">
        <v>2.7E-2</v>
      </c>
      <c r="P66" s="6">
        <v>20.99</v>
      </c>
      <c r="Q66" s="6">
        <v>79.7919512195122</v>
      </c>
      <c r="R66" s="8">
        <v>2.4663676999999998E-2</v>
      </c>
      <c r="S66" s="6">
        <v>0</v>
      </c>
      <c r="T66" s="7">
        <v>1.323972E-2</v>
      </c>
      <c r="U66" s="6">
        <v>1.4548119865928784</v>
      </c>
      <c r="V66" s="6">
        <v>4.2678871958731997E-2</v>
      </c>
      <c r="W66" s="6">
        <v>100</v>
      </c>
      <c r="X66" s="6">
        <v>0.59</v>
      </c>
      <c r="Y66" s="7">
        <v>0</v>
      </c>
      <c r="Z66" s="6">
        <v>65.47</v>
      </c>
    </row>
    <row r="67" spans="1:26">
      <c r="A67" s="9" t="s">
        <v>156</v>
      </c>
      <c r="B67" s="12" t="s">
        <v>155</v>
      </c>
      <c r="C67" s="6">
        <v>-3.29</v>
      </c>
      <c r="D67" s="6">
        <v>14.98</v>
      </c>
      <c r="E67" s="6">
        <v>100</v>
      </c>
      <c r="F67" s="6">
        <v>3.4</v>
      </c>
      <c r="G67" s="6">
        <v>0</v>
      </c>
      <c r="H67" s="6">
        <v>100</v>
      </c>
      <c r="I67" s="7">
        <v>11.15</v>
      </c>
      <c r="J67" s="6">
        <v>22.42</v>
      </c>
      <c r="K67" s="6">
        <v>0.29743986730229105</v>
      </c>
      <c r="L67" s="7">
        <v>0.11</v>
      </c>
      <c r="M67" s="7">
        <v>0.11</v>
      </c>
      <c r="N67" s="6">
        <v>0</v>
      </c>
      <c r="O67" s="7">
        <v>2.7E-2</v>
      </c>
      <c r="P67" s="6">
        <v>15.933999999999999</v>
      </c>
      <c r="Q67" s="6">
        <v>81.520487804878002</v>
      </c>
      <c r="R67" s="8">
        <v>5.7934509000000002E-2</v>
      </c>
      <c r="S67" s="6">
        <v>0</v>
      </c>
      <c r="T67" s="7">
        <v>1.5258703E-2</v>
      </c>
      <c r="U67" s="6">
        <v>2.4862700279103733</v>
      </c>
      <c r="V67" s="6">
        <v>4.7248629961730002E-2</v>
      </c>
      <c r="W67" s="6">
        <v>100</v>
      </c>
      <c r="X67" s="6">
        <v>0.54</v>
      </c>
      <c r="Y67" s="7">
        <v>6.847314026951028</v>
      </c>
      <c r="Z67" s="6">
        <v>100</v>
      </c>
    </row>
    <row r="68" spans="1:26">
      <c r="A68" s="9" t="s">
        <v>158</v>
      </c>
      <c r="B68" s="12" t="s">
        <v>157</v>
      </c>
      <c r="C68" s="6">
        <v>1.1499999999999999</v>
      </c>
      <c r="D68" s="6">
        <v>7.9299999999999995E-2</v>
      </c>
      <c r="E68" s="6">
        <v>87</v>
      </c>
      <c r="F68" s="6">
        <v>2.4</v>
      </c>
      <c r="G68" s="6">
        <v>102</v>
      </c>
      <c r="H68" s="6">
        <v>33</v>
      </c>
      <c r="I68" s="7">
        <v>100</v>
      </c>
      <c r="J68" s="6">
        <v>14.48</v>
      </c>
      <c r="K68" s="6">
        <v>2.3435897435833332E-2</v>
      </c>
      <c r="L68" s="7">
        <v>0.06</v>
      </c>
      <c r="M68" s="7">
        <v>0.73</v>
      </c>
      <c r="N68" s="6">
        <v>2.1</v>
      </c>
      <c r="O68" s="7">
        <v>8.3000000000000004E-2</v>
      </c>
      <c r="P68" s="6">
        <v>5.6</v>
      </c>
      <c r="Q68" s="6">
        <v>60.4439268292683</v>
      </c>
      <c r="R68" s="8">
        <v>0.42346542300000001</v>
      </c>
      <c r="S68" s="6">
        <v>1.7125654699999999</v>
      </c>
      <c r="T68" s="7">
        <v>0.89488207900000005</v>
      </c>
      <c r="U68" s="6">
        <v>0.75199763091118565</v>
      </c>
      <c r="V68" s="6">
        <v>0.14052803853743301</v>
      </c>
      <c r="W68" s="6">
        <v>36.700000000000003</v>
      </c>
      <c r="X68" s="6">
        <v>0</v>
      </c>
      <c r="Y68" s="7">
        <v>0</v>
      </c>
      <c r="Z68" s="6">
        <v>10.210000040000001</v>
      </c>
    </row>
    <row r="69" spans="1:26">
      <c r="A69" s="9" t="s">
        <v>160</v>
      </c>
      <c r="B69" s="12" t="s">
        <v>159</v>
      </c>
      <c r="C69" s="6">
        <v>-7.03</v>
      </c>
      <c r="D69" s="6">
        <v>0.89119999999999999</v>
      </c>
      <c r="E69" s="6">
        <v>92</v>
      </c>
      <c r="F69" s="6">
        <v>2.7</v>
      </c>
      <c r="G69" s="6">
        <v>286</v>
      </c>
      <c r="H69" s="6">
        <v>67</v>
      </c>
      <c r="I69" s="7">
        <v>54.41</v>
      </c>
      <c r="J69" s="6">
        <v>42.74</v>
      </c>
      <c r="K69" s="6">
        <v>4.2692307691666667E-3</v>
      </c>
      <c r="L69" s="7">
        <v>0.09</v>
      </c>
      <c r="M69" s="7">
        <v>0.48</v>
      </c>
      <c r="N69" s="6">
        <v>3.9</v>
      </c>
      <c r="O69" s="7">
        <v>8.3000000000000004E-2</v>
      </c>
      <c r="P69" s="6">
        <v>0.64599999999999991</v>
      </c>
      <c r="Q69" s="6">
        <v>55.932390243902397</v>
      </c>
      <c r="R69" s="8">
        <v>0.39414414399999997</v>
      </c>
      <c r="S69" s="6">
        <v>26.27900043</v>
      </c>
      <c r="T69" s="7">
        <v>2.0615164319999999</v>
      </c>
      <c r="U69" s="6">
        <v>26.353320917090606</v>
      </c>
      <c r="V69" s="6">
        <v>0.37547217491297002</v>
      </c>
      <c r="W69" s="6">
        <v>8.3000000000000007</v>
      </c>
      <c r="X69" s="6">
        <v>0</v>
      </c>
      <c r="Y69" s="7">
        <v>45</v>
      </c>
      <c r="Z69" s="6">
        <v>19.31999969</v>
      </c>
    </row>
    <row r="70" spans="1:26">
      <c r="A70" s="9" t="s">
        <v>162</v>
      </c>
      <c r="B70" s="12" t="s">
        <v>161</v>
      </c>
      <c r="C70" s="6">
        <v>-10.67</v>
      </c>
      <c r="D70" s="6">
        <v>2.56</v>
      </c>
      <c r="E70" s="6">
        <v>98</v>
      </c>
      <c r="F70" s="6">
        <v>3.9</v>
      </c>
      <c r="G70" s="6">
        <v>169</v>
      </c>
      <c r="H70" s="6">
        <v>95</v>
      </c>
      <c r="I70" s="7">
        <v>13.56</v>
      </c>
      <c r="J70" s="6">
        <v>47.18</v>
      </c>
      <c r="K70" s="6">
        <v>0.10182658007862244</v>
      </c>
      <c r="L70" s="7">
        <v>0.12</v>
      </c>
      <c r="M70" s="7">
        <v>0.74</v>
      </c>
      <c r="N70" s="6">
        <v>0.3</v>
      </c>
      <c r="O70" s="7">
        <v>0.03</v>
      </c>
      <c r="P70" s="6">
        <v>12.966000000000001</v>
      </c>
      <c r="Q70" s="6">
        <v>71.5481219512195</v>
      </c>
      <c r="R70" s="8">
        <v>9.1370558000000004E-2</v>
      </c>
      <c r="S70" s="6">
        <v>5.7715774550000001</v>
      </c>
      <c r="T70" s="7">
        <v>7.5368034E-2</v>
      </c>
      <c r="U70" s="6">
        <v>2.2428939057860258</v>
      </c>
      <c r="V70" s="6">
        <v>6.2409597162269403E-2</v>
      </c>
      <c r="W70" s="6">
        <v>100</v>
      </c>
      <c r="X70" s="6">
        <v>0.95</v>
      </c>
      <c r="Y70" s="7">
        <v>4.3171679378327816</v>
      </c>
      <c r="Z70" s="6">
        <v>94.067588169999993</v>
      </c>
    </row>
    <row r="71" spans="1:26">
      <c r="A71" s="9" t="s">
        <v>164</v>
      </c>
      <c r="B71" s="12" t="s">
        <v>163</v>
      </c>
      <c r="C71" s="6">
        <v>5.25</v>
      </c>
      <c r="D71" s="6">
        <v>20.97</v>
      </c>
      <c r="E71" s="6">
        <v>100</v>
      </c>
      <c r="F71" s="6">
        <v>3.5</v>
      </c>
      <c r="G71" s="6">
        <v>0</v>
      </c>
      <c r="H71" s="6">
        <v>100</v>
      </c>
      <c r="I71" s="7">
        <v>4.83</v>
      </c>
      <c r="J71" s="6">
        <v>26.28</v>
      </c>
      <c r="K71" s="6">
        <v>0.26734559624566667</v>
      </c>
      <c r="L71" s="7">
        <v>0.14000000000000001</v>
      </c>
      <c r="M71" s="7">
        <v>0.22</v>
      </c>
      <c r="N71" s="6">
        <v>0</v>
      </c>
      <c r="O71" s="7">
        <v>2.7E-2</v>
      </c>
      <c r="P71" s="6">
        <v>17.882000000000001</v>
      </c>
      <c r="Q71" s="6">
        <v>80.088536585365802</v>
      </c>
      <c r="R71" s="8">
        <v>4.7727273000000001E-2</v>
      </c>
      <c r="S71" s="6">
        <v>0</v>
      </c>
      <c r="T71" s="7">
        <v>9.0177699999999996E-3</v>
      </c>
      <c r="U71" s="6">
        <v>6.4755094715215371</v>
      </c>
      <c r="V71" s="6">
        <v>5.6247942458081603E-2</v>
      </c>
      <c r="W71" s="6">
        <v>100</v>
      </c>
      <c r="X71" s="6">
        <v>0.61</v>
      </c>
      <c r="Y71" s="7">
        <v>3.0105800384207355</v>
      </c>
      <c r="Z71" s="6">
        <v>100</v>
      </c>
    </row>
    <row r="72" spans="1:26">
      <c r="A72" s="9" t="s">
        <v>166</v>
      </c>
      <c r="B72" s="12" t="s">
        <v>165</v>
      </c>
      <c r="C72" s="6">
        <v>14</v>
      </c>
      <c r="D72" s="6">
        <v>1.8460000000000001</v>
      </c>
      <c r="E72" s="6">
        <v>82</v>
      </c>
      <c r="F72" s="6">
        <v>2.7</v>
      </c>
      <c r="G72" s="6">
        <v>226</v>
      </c>
      <c r="H72" s="6">
        <v>13</v>
      </c>
      <c r="I72" s="7">
        <v>23.29</v>
      </c>
      <c r="J72" s="6">
        <v>49.24</v>
      </c>
      <c r="K72" s="6">
        <v>1.0721212121166668E-2</v>
      </c>
      <c r="L72" s="7">
        <v>7.0000000000000007E-2</v>
      </c>
      <c r="M72" s="7">
        <v>0.33</v>
      </c>
      <c r="N72" s="6">
        <v>3.2</v>
      </c>
      <c r="O72" s="7">
        <v>8.3000000000000004E-2</v>
      </c>
      <c r="P72" s="6">
        <v>1.22</v>
      </c>
      <c r="Q72" s="6">
        <v>56.616951219512202</v>
      </c>
      <c r="R72" s="8">
        <v>0.43120567399999998</v>
      </c>
      <c r="S72" s="6">
        <v>16.788410979999998</v>
      </c>
      <c r="T72" s="7">
        <v>1.509773969</v>
      </c>
      <c r="U72" s="6">
        <v>0.95350949050765843</v>
      </c>
      <c r="V72" s="6">
        <v>3.67696197318437E-2</v>
      </c>
      <c r="W72" s="6">
        <v>54</v>
      </c>
      <c r="X72" s="6">
        <v>0.81</v>
      </c>
      <c r="Y72" s="7">
        <v>3.2961237584600513</v>
      </c>
      <c r="Z72" s="6">
        <v>14.93029308</v>
      </c>
    </row>
    <row r="73" spans="1:26">
      <c r="A73" s="9" t="s">
        <v>168</v>
      </c>
      <c r="B73" s="12" t="s">
        <v>167</v>
      </c>
      <c r="C73" s="6">
        <v>-22.56</v>
      </c>
      <c r="D73" s="6">
        <v>12.74</v>
      </c>
      <c r="E73" s="6">
        <v>100</v>
      </c>
      <c r="F73" s="6">
        <v>3.3</v>
      </c>
      <c r="G73" s="6">
        <v>0</v>
      </c>
      <c r="H73" s="6">
        <v>98</v>
      </c>
      <c r="I73" s="7">
        <v>12.98</v>
      </c>
      <c r="J73" s="6">
        <v>38.799999999999997</v>
      </c>
      <c r="K73" s="6">
        <v>0.51330263337374971</v>
      </c>
      <c r="L73" s="7">
        <v>0.06</v>
      </c>
      <c r="M73" s="7">
        <v>0.37</v>
      </c>
      <c r="N73" s="6">
        <v>0</v>
      </c>
      <c r="O73" s="7">
        <v>2.7E-2</v>
      </c>
      <c r="P73" s="6">
        <v>15.746</v>
      </c>
      <c r="Q73" s="6">
        <v>79.963170731707294</v>
      </c>
      <c r="R73" s="8">
        <v>5.6561085999999997E-2</v>
      </c>
      <c r="S73" s="6">
        <v>0</v>
      </c>
      <c r="T73" s="7">
        <v>3.1433849999999998E-3</v>
      </c>
      <c r="U73" s="6">
        <v>5.7487527822710893</v>
      </c>
      <c r="V73" s="6">
        <v>8.6387275857641999E-2</v>
      </c>
      <c r="W73" s="6">
        <v>100</v>
      </c>
      <c r="X73" s="6">
        <v>0.69</v>
      </c>
      <c r="Y73" s="7">
        <v>15.128006206361521</v>
      </c>
      <c r="Z73" s="6">
        <v>91.800003050000001</v>
      </c>
    </row>
    <row r="74" spans="1:26">
      <c r="A74" s="9" t="s">
        <v>170</v>
      </c>
      <c r="B74" s="12" t="s">
        <v>169</v>
      </c>
      <c r="C74" s="6">
        <v>-12.51</v>
      </c>
      <c r="D74" s="6">
        <v>50</v>
      </c>
      <c r="E74" s="6">
        <v>95</v>
      </c>
      <c r="F74" s="6">
        <v>2.1</v>
      </c>
      <c r="G74" s="6">
        <v>5</v>
      </c>
      <c r="H74" s="6">
        <v>97</v>
      </c>
      <c r="I74" s="7">
        <v>65.39</v>
      </c>
      <c r="J74" s="6">
        <v>69.08</v>
      </c>
      <c r="K74" s="6">
        <v>0</v>
      </c>
      <c r="L74" s="7">
        <v>0.04</v>
      </c>
      <c r="M74" s="7">
        <v>1.45</v>
      </c>
      <c r="N74" s="6">
        <v>3</v>
      </c>
      <c r="O74" s="7">
        <v>0.127</v>
      </c>
      <c r="P74" s="6">
        <v>5.9312000000000005</v>
      </c>
      <c r="Q74" s="6">
        <v>75.321780487804801</v>
      </c>
      <c r="R74" s="8">
        <v>0.121297602</v>
      </c>
      <c r="S74" s="6">
        <v>0.79808278300000002</v>
      </c>
      <c r="T74" s="7">
        <v>2</v>
      </c>
      <c r="U74" s="6">
        <v>6.4687037836052479</v>
      </c>
      <c r="V74" s="6">
        <v>6.4317113546627294E-2</v>
      </c>
      <c r="W74" s="6">
        <v>99.5</v>
      </c>
      <c r="X74" s="6">
        <v>0</v>
      </c>
      <c r="Y74" s="7">
        <v>0</v>
      </c>
      <c r="Z74" s="6">
        <v>60.959999080000003</v>
      </c>
    </row>
    <row r="75" spans="1:26">
      <c r="A75" s="9" t="s">
        <v>172</v>
      </c>
      <c r="B75" s="12" t="s">
        <v>171</v>
      </c>
      <c r="C75" s="6">
        <v>-12.99</v>
      </c>
      <c r="D75" s="6">
        <v>2.6349999999999998</v>
      </c>
      <c r="E75" s="6">
        <v>94</v>
      </c>
      <c r="F75" s="6">
        <v>2.7</v>
      </c>
      <c r="G75" s="6">
        <v>126</v>
      </c>
      <c r="H75" s="6">
        <v>81</v>
      </c>
      <c r="I75" s="7">
        <v>39.43</v>
      </c>
      <c r="J75" s="6">
        <v>50.96</v>
      </c>
      <c r="K75" s="6">
        <v>0.1533396226415</v>
      </c>
      <c r="L75" s="7">
        <v>0.01</v>
      </c>
      <c r="M75" s="7">
        <v>0.56000000000000005</v>
      </c>
      <c r="N75" s="6">
        <v>3.7</v>
      </c>
      <c r="O75" s="7">
        <v>0.09</v>
      </c>
      <c r="P75" s="6">
        <v>5.85</v>
      </c>
      <c r="Q75" s="6">
        <v>70.335024390243902</v>
      </c>
      <c r="R75" s="8">
        <v>0.27239709400000001</v>
      </c>
      <c r="S75" s="6">
        <v>2.3137170459999998</v>
      </c>
      <c r="T75" s="7">
        <v>0.485373944</v>
      </c>
      <c r="U75" s="6">
        <v>2.0877355243907183</v>
      </c>
      <c r="V75" s="6">
        <v>1.3658502977646401E-2</v>
      </c>
      <c r="W75" s="6">
        <v>80.5</v>
      </c>
      <c r="X75" s="6">
        <v>0.62</v>
      </c>
      <c r="Y75" s="7">
        <v>8.3986562150055981</v>
      </c>
      <c r="Z75" s="6">
        <v>34.5</v>
      </c>
    </row>
    <row r="76" spans="1:26">
      <c r="A76" s="9" t="s">
        <v>174</v>
      </c>
      <c r="B76" s="12" t="s">
        <v>173</v>
      </c>
      <c r="C76" s="6">
        <v>18.190000000000001</v>
      </c>
      <c r="D76" s="6">
        <v>0.71679999999999999</v>
      </c>
      <c r="E76" s="6">
        <v>71</v>
      </c>
      <c r="F76" s="6">
        <v>2.7</v>
      </c>
      <c r="G76" s="6">
        <v>480</v>
      </c>
      <c r="H76" s="6">
        <v>19</v>
      </c>
      <c r="I76" s="7">
        <v>54.41</v>
      </c>
      <c r="J76" s="6">
        <v>65.08</v>
      </c>
      <c r="K76" s="6">
        <v>2.5659722221666667E-3</v>
      </c>
      <c r="L76" s="7">
        <v>7.0000000000000007E-2</v>
      </c>
      <c r="M76" s="7">
        <v>0.19</v>
      </c>
      <c r="N76" s="6">
        <v>7.3</v>
      </c>
      <c r="O76" s="7">
        <v>8.3000000000000004E-2</v>
      </c>
      <c r="P76" s="6">
        <v>0.24000000000000002</v>
      </c>
      <c r="Q76" s="6">
        <v>57.821243902439001</v>
      </c>
      <c r="R76" s="8">
        <v>0.41887417199999999</v>
      </c>
      <c r="S76" s="6">
        <v>15.594906569999999</v>
      </c>
      <c r="T76" s="7">
        <v>3.7793131450000002</v>
      </c>
      <c r="U76" s="6">
        <v>1.7244564853889397</v>
      </c>
      <c r="V76" s="6">
        <v>7.9528671305662296E-2</v>
      </c>
      <c r="W76" s="6">
        <v>20.2</v>
      </c>
      <c r="X76" s="6">
        <v>0.36</v>
      </c>
      <c r="Y76" s="7">
        <v>1.2209018394921047</v>
      </c>
      <c r="Z76" s="6">
        <v>9.7899999619999996</v>
      </c>
    </row>
    <row r="77" spans="1:26">
      <c r="A77" s="9" t="s">
        <v>176</v>
      </c>
      <c r="B77" s="12" t="s">
        <v>175</v>
      </c>
      <c r="C77" s="6">
        <v>-3.62</v>
      </c>
      <c r="D77" s="6">
        <v>0.5645</v>
      </c>
      <c r="E77" s="6">
        <v>61</v>
      </c>
      <c r="F77" s="6">
        <v>2.7</v>
      </c>
      <c r="G77" s="6">
        <v>873</v>
      </c>
      <c r="H77" s="6">
        <v>21</v>
      </c>
      <c r="I77" s="7">
        <v>54.41</v>
      </c>
      <c r="J77" s="6">
        <v>70.08</v>
      </c>
      <c r="K77" s="6">
        <v>0</v>
      </c>
      <c r="L77" s="7">
        <v>0.03</v>
      </c>
      <c r="M77" s="7">
        <v>0.19</v>
      </c>
      <c r="N77" s="6">
        <v>4</v>
      </c>
      <c r="O77" s="7">
        <v>8.3000000000000004E-2</v>
      </c>
      <c r="P77" s="6">
        <v>0.64</v>
      </c>
      <c r="Q77" s="6">
        <v>47.823439024390197</v>
      </c>
      <c r="R77" s="8">
        <v>0.47492323400000003</v>
      </c>
      <c r="S77" s="6">
        <v>41.967844599999999</v>
      </c>
      <c r="T77" s="7">
        <v>5.5859322269999998</v>
      </c>
      <c r="U77" s="6">
        <v>19.435727150643196</v>
      </c>
      <c r="V77" s="6">
        <v>0.26108433765315697</v>
      </c>
      <c r="W77" s="6">
        <v>11.5</v>
      </c>
      <c r="X77" s="6">
        <v>0</v>
      </c>
      <c r="Y77" s="7">
        <v>5.3342816500711239</v>
      </c>
      <c r="Z77" s="6">
        <v>27.940000529999999</v>
      </c>
    </row>
    <row r="78" spans="1:26">
      <c r="A78" s="9" t="s">
        <v>178</v>
      </c>
      <c r="B78" s="12" t="s">
        <v>177</v>
      </c>
      <c r="C78" s="6">
        <v>-15.53</v>
      </c>
      <c r="D78" s="6">
        <v>0.68049999999999999</v>
      </c>
      <c r="E78" s="6">
        <v>94</v>
      </c>
      <c r="F78" s="6">
        <v>2.8</v>
      </c>
      <c r="G78" s="6">
        <v>132</v>
      </c>
      <c r="H78" s="6">
        <v>81</v>
      </c>
      <c r="I78" s="7">
        <v>42.68</v>
      </c>
      <c r="J78" s="6">
        <v>71.56</v>
      </c>
      <c r="K78" s="6">
        <v>9.465873015866666E-2</v>
      </c>
      <c r="L78" s="7">
        <v>0.15</v>
      </c>
      <c r="M78" s="7">
        <v>0.35</v>
      </c>
      <c r="N78" s="6">
        <v>2.2999999999999998</v>
      </c>
      <c r="O78" s="7">
        <v>0.127</v>
      </c>
      <c r="P78" s="6">
        <v>3.25</v>
      </c>
      <c r="Q78" s="6">
        <v>67.1050731707317</v>
      </c>
      <c r="R78" s="8">
        <v>0.19695431499999999</v>
      </c>
      <c r="S78" s="6">
        <v>30.839607860000001</v>
      </c>
      <c r="T78" s="7">
        <v>0.64974970899999995</v>
      </c>
      <c r="U78" s="6">
        <v>3.7247819623189167</v>
      </c>
      <c r="V78" s="6">
        <v>0.54630976702912604</v>
      </c>
      <c r="W78" s="6">
        <v>77.5</v>
      </c>
      <c r="X78" s="6">
        <v>0</v>
      </c>
      <c r="Y78" s="7">
        <v>0.76200152400304799</v>
      </c>
      <c r="Z78" s="6">
        <v>7.4000000950000002</v>
      </c>
    </row>
    <row r="79" spans="1:26">
      <c r="A79" s="9" t="s">
        <v>180</v>
      </c>
      <c r="B79" s="12" t="s">
        <v>179</v>
      </c>
      <c r="C79" s="6">
        <v>-4.43</v>
      </c>
      <c r="D79" s="6">
        <v>8.5530000000000008</v>
      </c>
      <c r="E79" s="6">
        <v>63</v>
      </c>
      <c r="F79" s="6">
        <v>2.2000000000000002</v>
      </c>
      <c r="G79" s="6">
        <v>428</v>
      </c>
      <c r="H79" s="6">
        <v>17</v>
      </c>
      <c r="I79" s="7">
        <v>65.39</v>
      </c>
      <c r="J79" s="6">
        <v>51.78</v>
      </c>
      <c r="K79" s="6">
        <v>0</v>
      </c>
      <c r="L79" s="7">
        <v>0.04</v>
      </c>
      <c r="M79" s="7">
        <v>0.55000000000000004</v>
      </c>
      <c r="N79" s="6">
        <v>6</v>
      </c>
      <c r="O79" s="7">
        <v>0.09</v>
      </c>
      <c r="P79" s="6">
        <v>0.61</v>
      </c>
      <c r="Q79" s="6">
        <v>61.214658536585297</v>
      </c>
      <c r="R79" s="8">
        <v>0.42117465199999998</v>
      </c>
      <c r="S79" s="6">
        <v>37.456105360000002</v>
      </c>
      <c r="T79" s="7">
        <v>1.0711239880000001</v>
      </c>
      <c r="U79" s="6">
        <v>5.101696478274687</v>
      </c>
      <c r="V79" s="6">
        <v>9.1850650691748303E-2</v>
      </c>
      <c r="W79" s="6">
        <v>38.5</v>
      </c>
      <c r="X79" s="6">
        <v>0.55000000000000004</v>
      </c>
      <c r="Y79" s="7">
        <v>59.86937590711176</v>
      </c>
      <c r="Z79" s="6">
        <v>24.299999239999998</v>
      </c>
    </row>
    <row r="80" spans="1:26">
      <c r="A80" s="9" t="s">
        <v>182</v>
      </c>
      <c r="B80" s="12" t="s">
        <v>181</v>
      </c>
      <c r="C80" s="6">
        <v>-6.96</v>
      </c>
      <c r="D80" s="6">
        <v>1.2450000000000001</v>
      </c>
      <c r="E80" s="6">
        <v>86</v>
      </c>
      <c r="F80" s="6">
        <v>2.6</v>
      </c>
      <c r="G80" s="6">
        <v>106</v>
      </c>
      <c r="H80" s="6">
        <v>71</v>
      </c>
      <c r="I80" s="7">
        <v>39.43</v>
      </c>
      <c r="J80" s="6">
        <v>51.66</v>
      </c>
      <c r="K80" s="6">
        <v>0.17955140798950001</v>
      </c>
      <c r="L80" s="7">
        <v>0.05</v>
      </c>
      <c r="M80" s="7">
        <v>0.47</v>
      </c>
      <c r="N80" s="6">
        <v>1.4</v>
      </c>
      <c r="O80" s="7">
        <v>0.127</v>
      </c>
      <c r="P80" s="6">
        <v>2.46</v>
      </c>
      <c r="Q80" s="6">
        <v>72.1960487804878</v>
      </c>
      <c r="R80" s="8">
        <v>0.16135881099999999</v>
      </c>
      <c r="S80" s="6">
        <v>7.8802885319999998</v>
      </c>
      <c r="T80" s="7">
        <v>0.41855852500000001</v>
      </c>
      <c r="U80" s="6">
        <v>5.6285481636305335</v>
      </c>
      <c r="V80" s="6">
        <v>4.6211245771682702E-2</v>
      </c>
      <c r="W80" s="6">
        <v>70.3</v>
      </c>
      <c r="X80" s="6">
        <v>0.71</v>
      </c>
      <c r="Y80" s="7">
        <v>14.746626150683706</v>
      </c>
      <c r="Z80" s="6">
        <v>20.399999619999999</v>
      </c>
    </row>
    <row r="81" spans="1:26">
      <c r="A81" s="9" t="s">
        <v>184</v>
      </c>
      <c r="B81" s="12" t="s">
        <v>183</v>
      </c>
      <c r="C81" s="6">
        <v>-1.28</v>
      </c>
      <c r="D81" s="6">
        <v>5.375</v>
      </c>
      <c r="E81" s="6">
        <v>100</v>
      </c>
      <c r="F81" s="6">
        <v>4</v>
      </c>
      <c r="G81" s="6">
        <v>0</v>
      </c>
      <c r="H81" s="6">
        <v>100</v>
      </c>
      <c r="I81" s="7">
        <v>8.32</v>
      </c>
      <c r="J81" s="6">
        <v>32.1</v>
      </c>
      <c r="K81" s="6">
        <v>0.17075397098422859</v>
      </c>
      <c r="L81" s="7">
        <v>0.1</v>
      </c>
      <c r="M81" s="7">
        <v>0.05</v>
      </c>
      <c r="N81" s="6">
        <v>0</v>
      </c>
      <c r="O81" s="7">
        <v>0.35</v>
      </c>
      <c r="P81" s="6">
        <v>12.524000000000001</v>
      </c>
      <c r="Q81" s="6">
        <v>74.009024390243894</v>
      </c>
      <c r="R81" s="8">
        <v>2.2377622E-2</v>
      </c>
      <c r="S81" s="6">
        <v>0</v>
      </c>
      <c r="T81" s="7">
        <v>1.8305831000000002E-2</v>
      </c>
      <c r="U81" s="6">
        <v>0</v>
      </c>
      <c r="V81" s="6">
        <v>0</v>
      </c>
      <c r="W81" s="6">
        <v>100</v>
      </c>
      <c r="X81" s="6">
        <v>0.56999999999999995</v>
      </c>
      <c r="Y81" s="7">
        <v>11.717442249748911</v>
      </c>
      <c r="Z81" s="6">
        <v>37.65</v>
      </c>
    </row>
    <row r="82" spans="1:26">
      <c r="A82" s="9" t="s">
        <v>186</v>
      </c>
      <c r="B82" s="12" t="s">
        <v>185</v>
      </c>
      <c r="C82" s="6">
        <v>8.3000000000000007</v>
      </c>
      <c r="D82" s="6">
        <v>9.7100000000000006E-2</v>
      </c>
      <c r="E82" s="6">
        <v>100</v>
      </c>
      <c r="F82" s="6">
        <v>3.2</v>
      </c>
      <c r="G82" s="6">
        <v>0</v>
      </c>
      <c r="H82" s="6">
        <v>100</v>
      </c>
      <c r="I82" s="7">
        <v>33.36</v>
      </c>
      <c r="J82" s="6">
        <v>7.72</v>
      </c>
      <c r="K82" s="6">
        <v>0</v>
      </c>
      <c r="L82" s="7">
        <v>0.15</v>
      </c>
      <c r="M82" s="7">
        <v>1</v>
      </c>
      <c r="N82" s="6">
        <v>0</v>
      </c>
      <c r="O82" s="7">
        <v>2.7E-2</v>
      </c>
      <c r="P82" s="6">
        <v>24.347999999999999</v>
      </c>
      <c r="Q82" s="6">
        <v>81.575121951219501</v>
      </c>
      <c r="R82" s="8">
        <v>4.6997389000000001E-2</v>
      </c>
      <c r="S82" s="6">
        <v>0</v>
      </c>
      <c r="T82" s="7">
        <v>1.0658658999999999E-2</v>
      </c>
      <c r="U82" s="6">
        <v>5.0171683975983052</v>
      </c>
      <c r="V82" s="6">
        <v>0.17163011571269601</v>
      </c>
      <c r="W82" s="6">
        <v>100</v>
      </c>
      <c r="X82" s="6">
        <v>0.77</v>
      </c>
      <c r="Y82" s="7">
        <v>0</v>
      </c>
      <c r="Z82" s="6">
        <v>36.641630900000003</v>
      </c>
    </row>
    <row r="83" spans="1:26">
      <c r="A83" s="9" t="s">
        <v>188</v>
      </c>
      <c r="B83" s="12" t="s">
        <v>187</v>
      </c>
      <c r="C83" s="6">
        <v>11.34</v>
      </c>
      <c r="D83" s="6">
        <v>39.82</v>
      </c>
      <c r="E83" s="6">
        <v>88</v>
      </c>
      <c r="F83" s="6">
        <v>2.7</v>
      </c>
      <c r="G83" s="6">
        <v>316</v>
      </c>
      <c r="H83" s="6">
        <v>31</v>
      </c>
      <c r="I83" s="7">
        <v>61.9</v>
      </c>
      <c r="J83" s="6">
        <v>70.180000000000007</v>
      </c>
      <c r="K83" s="6">
        <v>0.56143932723434875</v>
      </c>
      <c r="L83" s="7">
        <v>0.5</v>
      </c>
      <c r="M83" s="7">
        <v>0.01</v>
      </c>
      <c r="N83" s="6">
        <v>15.2</v>
      </c>
      <c r="O83" s="7">
        <v>0.18</v>
      </c>
      <c r="P83" s="6">
        <v>2.4980000000000002</v>
      </c>
      <c r="Q83" s="6">
        <v>63.717658536585297</v>
      </c>
      <c r="R83" s="8">
        <v>0.31647776799999999</v>
      </c>
      <c r="S83" s="6">
        <v>1.1344494190000001</v>
      </c>
      <c r="T83" s="7">
        <v>0.70374011400000003</v>
      </c>
      <c r="U83" s="6">
        <v>2.545353540530177</v>
      </c>
      <c r="V83" s="6">
        <v>6.2694538166016806E-2</v>
      </c>
      <c r="W83" s="6">
        <v>64.5</v>
      </c>
      <c r="X83" s="6">
        <v>0.35</v>
      </c>
      <c r="Y83" s="7">
        <v>2.572993989620576</v>
      </c>
      <c r="Z83" s="6">
        <v>49.340659309999999</v>
      </c>
    </row>
    <row r="84" spans="1:26">
      <c r="A84" s="9" t="s">
        <v>190</v>
      </c>
      <c r="B84" s="12" t="s">
        <v>189</v>
      </c>
      <c r="C84" s="6">
        <v>0.15</v>
      </c>
      <c r="D84" s="6">
        <v>5.6120000000000001</v>
      </c>
      <c r="E84" s="6">
        <v>80</v>
      </c>
      <c r="F84" s="6">
        <v>2</v>
      </c>
      <c r="G84" s="6">
        <v>130</v>
      </c>
      <c r="H84" s="6">
        <v>52</v>
      </c>
      <c r="I84" s="7">
        <v>29.78</v>
      </c>
      <c r="J84" s="6">
        <v>47.42</v>
      </c>
      <c r="K84" s="6">
        <v>0.47789955560325631</v>
      </c>
      <c r="L84" s="7">
        <v>0.03</v>
      </c>
      <c r="M84" s="7">
        <v>0.14000000000000001</v>
      </c>
      <c r="N84" s="6">
        <v>8.6</v>
      </c>
      <c r="O84" s="7">
        <v>0.03</v>
      </c>
      <c r="P84" s="6">
        <v>2.6160000000000001</v>
      </c>
      <c r="Q84" s="6">
        <v>70.793292682926804</v>
      </c>
      <c r="R84" s="8">
        <v>0.253902185</v>
      </c>
      <c r="S84" s="6">
        <v>1.8161297510000001</v>
      </c>
      <c r="T84" s="7">
        <v>0.53618642100000002</v>
      </c>
      <c r="U84" s="6">
        <v>9.327549051603194</v>
      </c>
      <c r="V84" s="6">
        <v>0.19620963744431999</v>
      </c>
      <c r="W84" s="6">
        <v>64.5</v>
      </c>
      <c r="X84" s="6">
        <v>0</v>
      </c>
      <c r="Y84" s="7">
        <v>3.3120442489111652</v>
      </c>
      <c r="Z84" s="6">
        <v>59.106494669999996</v>
      </c>
    </row>
    <row r="85" spans="1:26">
      <c r="A85" s="9" t="s">
        <v>430</v>
      </c>
      <c r="B85" s="12" t="s">
        <v>191</v>
      </c>
      <c r="C85" s="6">
        <v>-4.93</v>
      </c>
      <c r="D85" s="6">
        <v>67.709999999999994</v>
      </c>
      <c r="E85" s="6">
        <v>93</v>
      </c>
      <c r="F85" s="6">
        <v>4</v>
      </c>
      <c r="G85" s="6">
        <v>300</v>
      </c>
      <c r="H85" s="6">
        <v>83</v>
      </c>
      <c r="I85" s="7">
        <v>48.09</v>
      </c>
      <c r="J85" s="6">
        <v>31.02</v>
      </c>
      <c r="K85" s="6">
        <v>0.34171013027534669</v>
      </c>
      <c r="L85" s="7">
        <v>0.02</v>
      </c>
      <c r="M85" s="7">
        <v>0.19</v>
      </c>
      <c r="N85" s="6">
        <v>1.5</v>
      </c>
      <c r="O85" s="7">
        <v>0.03</v>
      </c>
      <c r="P85" s="6">
        <v>3.38</v>
      </c>
      <c r="Q85" s="6">
        <v>71.440975609756094</v>
      </c>
      <c r="R85" s="8">
        <v>0.106355383</v>
      </c>
      <c r="S85" s="6">
        <v>4.6719696999999998E-2</v>
      </c>
      <c r="T85" s="7">
        <v>6.5816320999999997E-2</v>
      </c>
      <c r="U85" s="6">
        <v>1.631315881100297</v>
      </c>
      <c r="V85" s="6">
        <v>2.1085371934435899E-2</v>
      </c>
      <c r="W85" s="6">
        <v>98.4</v>
      </c>
      <c r="X85" s="6">
        <v>0</v>
      </c>
      <c r="Y85" s="7">
        <v>2.6710877774707562</v>
      </c>
      <c r="Z85" s="6">
        <v>73.297341950000003</v>
      </c>
    </row>
    <row r="86" spans="1:26">
      <c r="A86" s="9" t="s">
        <v>194</v>
      </c>
      <c r="B86" s="12" t="s">
        <v>193</v>
      </c>
      <c r="C86" s="6">
        <v>-23.72</v>
      </c>
      <c r="D86" s="6">
        <v>87.28</v>
      </c>
      <c r="E86" s="6">
        <v>79</v>
      </c>
      <c r="F86" s="6">
        <v>4.0999999999999996</v>
      </c>
      <c r="G86" s="6">
        <v>383</v>
      </c>
      <c r="H86" s="6">
        <v>73</v>
      </c>
      <c r="I86" s="7">
        <v>68.39</v>
      </c>
      <c r="J86" s="6">
        <v>33.5</v>
      </c>
      <c r="K86" s="6">
        <v>7.2999999999999995E-2</v>
      </c>
      <c r="L86" s="7">
        <v>0.06</v>
      </c>
      <c r="M86" s="7">
        <v>1</v>
      </c>
      <c r="N86" s="6">
        <v>1.4</v>
      </c>
      <c r="O86" s="7">
        <v>0.313</v>
      </c>
      <c r="P86" s="6">
        <v>2.76</v>
      </c>
      <c r="Q86" s="6">
        <v>67.929658536585293</v>
      </c>
      <c r="R86" s="8">
        <v>0.14749780500000001</v>
      </c>
      <c r="S86" s="6">
        <v>3.1055818080000002</v>
      </c>
      <c r="T86" s="7">
        <v>0.33391330800000002</v>
      </c>
      <c r="U86" s="6">
        <v>8.0217657215723968</v>
      </c>
      <c r="V86" s="6">
        <v>0.115953866963715</v>
      </c>
      <c r="W86" s="6">
        <v>85</v>
      </c>
      <c r="X86" s="6">
        <v>0</v>
      </c>
      <c r="Y86" s="7">
        <v>0.34295905068934768</v>
      </c>
      <c r="Z86" s="6">
        <v>84.300003050000001</v>
      </c>
    </row>
    <row r="87" spans="1:26">
      <c r="A87" s="9" t="s">
        <v>196</v>
      </c>
      <c r="B87" s="12" t="s">
        <v>195</v>
      </c>
      <c r="C87" s="6">
        <v>1.88</v>
      </c>
      <c r="D87" s="6">
        <v>0</v>
      </c>
      <c r="E87" s="6">
        <v>100</v>
      </c>
      <c r="F87" s="6">
        <v>2.2999999999999998</v>
      </c>
      <c r="G87" s="6">
        <v>0</v>
      </c>
      <c r="H87" s="6">
        <v>99</v>
      </c>
      <c r="I87" s="7">
        <v>8.32</v>
      </c>
      <c r="J87" s="6">
        <v>38.380000000000003</v>
      </c>
      <c r="K87" s="6">
        <v>0.5</v>
      </c>
      <c r="L87" s="7">
        <v>0.33</v>
      </c>
      <c r="M87" s="7">
        <v>0.45</v>
      </c>
      <c r="N87" s="6">
        <v>0</v>
      </c>
      <c r="O87" s="7">
        <v>2.7E-2</v>
      </c>
      <c r="P87" s="6">
        <v>22.044</v>
      </c>
      <c r="Q87" s="6">
        <v>79.8568292682926</v>
      </c>
      <c r="R87" s="8">
        <v>6.4876956999999999E-2</v>
      </c>
      <c r="S87" s="6">
        <v>0</v>
      </c>
      <c r="T87" s="7">
        <v>5.6272800000000001E-3</v>
      </c>
      <c r="U87" s="6">
        <v>4.4979883013078563</v>
      </c>
      <c r="V87" s="6">
        <v>0.102094065942684</v>
      </c>
      <c r="W87" s="6">
        <v>100</v>
      </c>
      <c r="X87" s="6">
        <v>0.9</v>
      </c>
      <c r="Y87" s="7">
        <v>4.3547684714762669</v>
      </c>
      <c r="Z87" s="6">
        <v>100</v>
      </c>
    </row>
    <row r="88" spans="1:26">
      <c r="A88" s="9" t="s">
        <v>198</v>
      </c>
      <c r="B88" s="12" t="s">
        <v>197</v>
      </c>
      <c r="C88" s="6">
        <v>-12.64</v>
      </c>
      <c r="D88" s="6">
        <v>101.9</v>
      </c>
      <c r="E88" s="6">
        <v>100</v>
      </c>
      <c r="F88" s="6">
        <v>3.3</v>
      </c>
      <c r="G88" s="6">
        <v>0</v>
      </c>
      <c r="H88" s="6">
        <v>100</v>
      </c>
      <c r="I88" s="7">
        <v>44.93</v>
      </c>
      <c r="J88" s="6">
        <v>8.3199999999999896</v>
      </c>
      <c r="K88" s="6">
        <v>0.73000657611599773</v>
      </c>
      <c r="L88" s="7">
        <v>7.0000000000000007E-2</v>
      </c>
      <c r="M88" s="7">
        <v>0.78</v>
      </c>
      <c r="N88" s="6">
        <v>0</v>
      </c>
      <c r="O88" s="7">
        <v>2.7E-2</v>
      </c>
      <c r="P88" s="6">
        <v>13.416</v>
      </c>
      <c r="Q88" s="6">
        <v>81.002439024390199</v>
      </c>
      <c r="R88" s="8">
        <v>7.9081632999999998E-2</v>
      </c>
      <c r="S88" s="6">
        <v>0</v>
      </c>
      <c r="T88" s="7">
        <v>1.9527295E-2</v>
      </c>
      <c r="U88" s="6">
        <v>1.1046744062714104</v>
      </c>
      <c r="V88" s="6">
        <v>5.3787903926616601E-2</v>
      </c>
      <c r="W88" s="6">
        <v>100</v>
      </c>
      <c r="X88" s="6">
        <v>0.85</v>
      </c>
      <c r="Y88" s="7">
        <v>13.863216266173753</v>
      </c>
      <c r="Z88" s="6">
        <v>100</v>
      </c>
    </row>
    <row r="89" spans="1:26">
      <c r="A89" s="9" t="s">
        <v>200</v>
      </c>
      <c r="B89" s="12" t="s">
        <v>199</v>
      </c>
      <c r="C89" s="6">
        <v>-8.02</v>
      </c>
      <c r="D89" s="6">
        <v>23.69</v>
      </c>
      <c r="E89" s="6">
        <v>100</v>
      </c>
      <c r="F89" s="6">
        <v>3.4</v>
      </c>
      <c r="G89" s="6">
        <v>0</v>
      </c>
      <c r="H89" s="6">
        <v>100</v>
      </c>
      <c r="I89" s="7">
        <v>12.31</v>
      </c>
      <c r="J89" s="6">
        <v>31.76</v>
      </c>
      <c r="K89" s="6">
        <v>0.45197410063295274</v>
      </c>
      <c r="L89" s="7">
        <v>0.18</v>
      </c>
      <c r="M89" s="7">
        <v>0.4</v>
      </c>
      <c r="N89" s="6">
        <v>0</v>
      </c>
      <c r="O89" s="7">
        <v>2.7E-2</v>
      </c>
      <c r="P89" s="6">
        <v>15.004</v>
      </c>
      <c r="Q89" s="6">
        <v>81.945209756097498</v>
      </c>
      <c r="R89" s="8">
        <v>4.1775457000000002E-2</v>
      </c>
      <c r="S89" s="6">
        <v>0</v>
      </c>
      <c r="T89" s="7">
        <v>6.5661089999999997E-3</v>
      </c>
      <c r="U89" s="6">
        <v>6.2864670518158734</v>
      </c>
      <c r="V89" s="6">
        <v>9.2841981604747201E-2</v>
      </c>
      <c r="W89" s="6">
        <v>100</v>
      </c>
      <c r="X89" s="6">
        <v>0.87</v>
      </c>
      <c r="Y89" s="7">
        <v>7.6494186441830418</v>
      </c>
      <c r="Z89" s="6">
        <v>100</v>
      </c>
    </row>
    <row r="90" spans="1:26">
      <c r="A90" s="9" t="s">
        <v>202</v>
      </c>
      <c r="B90" s="12" t="s">
        <v>201</v>
      </c>
      <c r="C90" s="6">
        <v>-7.19</v>
      </c>
      <c r="D90" s="6">
        <v>6.2119999999999997</v>
      </c>
      <c r="E90" s="6">
        <v>94</v>
      </c>
      <c r="F90" s="6">
        <v>2.1</v>
      </c>
      <c r="G90" s="6">
        <v>47</v>
      </c>
      <c r="H90" s="6">
        <v>83</v>
      </c>
      <c r="I90" s="7">
        <v>65.39</v>
      </c>
      <c r="J90" s="6">
        <v>46.5</v>
      </c>
      <c r="K90" s="6">
        <v>8.5466666666666663E-2</v>
      </c>
      <c r="L90" s="7">
        <v>0.05</v>
      </c>
      <c r="M90" s="7">
        <v>1</v>
      </c>
      <c r="N90" s="6">
        <v>3</v>
      </c>
      <c r="O90" s="7">
        <v>0.127</v>
      </c>
      <c r="P90" s="6">
        <v>3.3499999999999996</v>
      </c>
      <c r="Q90" s="6">
        <v>71.843146341463395</v>
      </c>
      <c r="R90" s="8">
        <v>0.20811518300000001</v>
      </c>
      <c r="S90" s="6">
        <v>1.827235054</v>
      </c>
      <c r="T90" s="7">
        <v>0.22170204499999999</v>
      </c>
      <c r="U90" s="6">
        <v>6.9241615689747986</v>
      </c>
      <c r="V90" s="6">
        <v>7.8784836407009506E-2</v>
      </c>
      <c r="W90" s="6">
        <v>92</v>
      </c>
      <c r="X90" s="6">
        <v>0.89</v>
      </c>
      <c r="Y90" s="7">
        <v>27.700831024930746</v>
      </c>
      <c r="Z90" s="6">
        <v>73.27999878</v>
      </c>
    </row>
    <row r="91" spans="1:26">
      <c r="A91" s="9" t="s">
        <v>204</v>
      </c>
      <c r="B91" s="12" t="s">
        <v>203</v>
      </c>
      <c r="C91" s="6">
        <v>3.7</v>
      </c>
      <c r="D91" s="6">
        <v>20.93</v>
      </c>
      <c r="E91" s="6">
        <v>100</v>
      </c>
      <c r="F91" s="6">
        <v>3</v>
      </c>
      <c r="G91" s="6">
        <v>0</v>
      </c>
      <c r="H91" s="6">
        <v>100</v>
      </c>
      <c r="I91" s="7">
        <v>9.48</v>
      </c>
      <c r="J91" s="6">
        <v>33.36</v>
      </c>
      <c r="K91" s="6">
        <v>0.81462115299684501</v>
      </c>
      <c r="L91" s="7">
        <v>7.0000000000000007E-2</v>
      </c>
      <c r="M91" s="7">
        <v>0.78</v>
      </c>
      <c r="N91" s="6">
        <v>0</v>
      </c>
      <c r="O91" s="7">
        <v>0.34</v>
      </c>
      <c r="P91" s="6">
        <v>8.266</v>
      </c>
      <c r="Q91" s="6">
        <v>82.587560975609705</v>
      </c>
      <c r="R91" s="8">
        <v>0.11461318099999999</v>
      </c>
      <c r="S91" s="6">
        <v>0</v>
      </c>
      <c r="T91" s="7">
        <v>8.1690700000000005E-3</v>
      </c>
      <c r="U91" s="6">
        <v>7.1925551782112986</v>
      </c>
      <c r="V91" s="6">
        <v>0.24077713962792199</v>
      </c>
      <c r="W91" s="6">
        <v>100</v>
      </c>
      <c r="X91" s="6">
        <v>0.82</v>
      </c>
      <c r="Y91" s="7">
        <v>3.2921810699588474</v>
      </c>
      <c r="Z91" s="6">
        <v>79.600333059999997</v>
      </c>
    </row>
    <row r="92" spans="1:26">
      <c r="A92" s="9" t="s">
        <v>206</v>
      </c>
      <c r="B92" s="12" t="s">
        <v>205</v>
      </c>
      <c r="C92" s="6">
        <v>-15.71</v>
      </c>
      <c r="D92" s="6">
        <v>99.37</v>
      </c>
      <c r="E92" s="6">
        <v>96</v>
      </c>
      <c r="F92" s="6">
        <v>3.5</v>
      </c>
      <c r="G92" s="6">
        <v>59</v>
      </c>
      <c r="H92" s="6">
        <v>98</v>
      </c>
      <c r="I92" s="7">
        <v>44.93</v>
      </c>
      <c r="J92" s="6">
        <v>21.54</v>
      </c>
      <c r="K92" s="6">
        <v>9.4504365690806405E-2</v>
      </c>
      <c r="L92" s="7">
        <v>7.0000000000000007E-2</v>
      </c>
      <c r="M92" s="7">
        <v>1.1100000000000001</v>
      </c>
      <c r="N92" s="6">
        <v>0.5</v>
      </c>
      <c r="O92" s="7">
        <v>0.03</v>
      </c>
      <c r="P92" s="6">
        <v>8.93</v>
      </c>
      <c r="Q92" s="6">
        <v>72.713560975609695</v>
      </c>
      <c r="R92" s="8">
        <v>9.6219930999999995E-2</v>
      </c>
      <c r="S92" s="6">
        <v>1.726404313</v>
      </c>
      <c r="T92" s="7">
        <v>0.19739795299999999</v>
      </c>
      <c r="U92" s="6">
        <v>6.9147637234764376E-3</v>
      </c>
      <c r="V92" s="6">
        <v>2.8998202182263998E-4</v>
      </c>
      <c r="W92" s="6">
        <v>99.9</v>
      </c>
      <c r="X92" s="6">
        <v>0.96</v>
      </c>
      <c r="Y92" s="7">
        <v>0</v>
      </c>
      <c r="Z92" s="6">
        <v>100</v>
      </c>
    </row>
    <row r="93" spans="1:26">
      <c r="A93" s="9" t="s">
        <v>208</v>
      </c>
      <c r="B93" s="12" t="s">
        <v>207</v>
      </c>
      <c r="C93" s="6">
        <v>1.83</v>
      </c>
      <c r="D93" s="6">
        <v>28.94</v>
      </c>
      <c r="E93" s="6">
        <v>95</v>
      </c>
      <c r="F93" s="6">
        <v>4.7</v>
      </c>
      <c r="G93" s="6">
        <v>249</v>
      </c>
      <c r="H93" s="6">
        <v>97</v>
      </c>
      <c r="I93" s="7">
        <v>-18.97</v>
      </c>
      <c r="J93" s="6">
        <v>41.78</v>
      </c>
      <c r="K93" s="6">
        <v>5.1287077826666664E-3</v>
      </c>
      <c r="L93" s="7">
        <v>0.36</v>
      </c>
      <c r="M93" s="7">
        <v>0.03</v>
      </c>
      <c r="N93" s="6">
        <v>0.8</v>
      </c>
      <c r="O93" s="7">
        <v>0.35</v>
      </c>
      <c r="P93" s="6">
        <v>15.584</v>
      </c>
      <c r="Q93" s="6">
        <v>66.442146341463399</v>
      </c>
      <c r="R93" s="8">
        <v>7.6923077000000006E-2</v>
      </c>
      <c r="S93" s="6">
        <v>0.33190098600000001</v>
      </c>
      <c r="T93" s="7">
        <v>0.105367979</v>
      </c>
      <c r="U93" s="6">
        <v>0</v>
      </c>
      <c r="V93" s="6">
        <v>0</v>
      </c>
      <c r="W93" s="6">
        <v>100</v>
      </c>
      <c r="X93" s="6">
        <v>0</v>
      </c>
      <c r="Y93" s="7">
        <v>0.166685187243027</v>
      </c>
      <c r="Z93" s="6">
        <v>89.88</v>
      </c>
    </row>
    <row r="94" spans="1:26">
      <c r="A94" s="9" t="s">
        <v>210</v>
      </c>
      <c r="B94" s="12" t="s">
        <v>209</v>
      </c>
      <c r="C94" s="6">
        <v>21.14</v>
      </c>
      <c r="D94" s="6">
        <v>8.9090000000000007</v>
      </c>
      <c r="E94" s="6">
        <v>59</v>
      </c>
      <c r="F94" s="6">
        <v>2.4</v>
      </c>
      <c r="G94" s="6">
        <v>362</v>
      </c>
      <c r="H94" s="6">
        <v>31</v>
      </c>
      <c r="I94" s="7">
        <v>8.99</v>
      </c>
      <c r="J94" s="6">
        <v>78.099999999999994</v>
      </c>
      <c r="K94" s="6">
        <v>5.5996414369082356E-2</v>
      </c>
      <c r="L94" s="7">
        <v>0.23</v>
      </c>
      <c r="M94" s="7">
        <v>0.25</v>
      </c>
      <c r="N94" s="6">
        <v>4.2</v>
      </c>
      <c r="O94" s="7">
        <v>0.16300000000000001</v>
      </c>
      <c r="P94" s="6">
        <v>1.46</v>
      </c>
      <c r="Q94" s="6">
        <v>54.237439024390198</v>
      </c>
      <c r="R94" s="8">
        <v>0.43912737499999999</v>
      </c>
      <c r="S94" s="6">
        <v>36.066477720000002</v>
      </c>
      <c r="T94" s="7">
        <v>2.6444530300000002</v>
      </c>
      <c r="U94" s="6">
        <v>0.41383757508185842</v>
      </c>
      <c r="V94" s="6">
        <v>9.1353185574827907E-3</v>
      </c>
      <c r="W94" s="6">
        <v>15</v>
      </c>
      <c r="X94" s="6">
        <v>0.5</v>
      </c>
      <c r="Y94" s="7">
        <v>2.8991109393119445</v>
      </c>
      <c r="Z94" s="6">
        <v>14.119999890000001</v>
      </c>
    </row>
    <row r="95" spans="1:26">
      <c r="A95" s="9" t="s">
        <v>212</v>
      </c>
      <c r="B95" s="12" t="s">
        <v>211</v>
      </c>
      <c r="C95" s="6">
        <v>15.62</v>
      </c>
      <c r="D95" s="6">
        <v>50</v>
      </c>
      <c r="E95" s="6">
        <v>61</v>
      </c>
      <c r="F95" s="6">
        <v>2</v>
      </c>
      <c r="G95" s="6">
        <v>206</v>
      </c>
      <c r="H95" s="6">
        <v>31</v>
      </c>
      <c r="I95" s="7">
        <v>33.36</v>
      </c>
      <c r="J95" s="6">
        <v>56.08</v>
      </c>
      <c r="K95" s="6">
        <v>0</v>
      </c>
      <c r="L95" s="7">
        <v>0.1</v>
      </c>
      <c r="M95" s="7">
        <v>0.82</v>
      </c>
      <c r="N95" s="6">
        <v>3</v>
      </c>
      <c r="O95" s="7">
        <v>0.307</v>
      </c>
      <c r="P95" s="6">
        <v>3.6139999999999999</v>
      </c>
      <c r="Q95" s="6">
        <v>60.948780487804797</v>
      </c>
      <c r="R95" s="8">
        <v>0.26592517700000001</v>
      </c>
      <c r="S95" s="6">
        <v>27.01754386</v>
      </c>
      <c r="T95" s="7">
        <v>2</v>
      </c>
      <c r="U95" s="6" t="e">
        <v>#N/A</v>
      </c>
      <c r="V95" s="6" t="e">
        <v>#N/A</v>
      </c>
      <c r="W95" s="6">
        <v>60</v>
      </c>
      <c r="X95" s="6">
        <v>0</v>
      </c>
      <c r="Y95" s="7">
        <v>0</v>
      </c>
      <c r="Z95" s="6">
        <v>50</v>
      </c>
    </row>
    <row r="96" spans="1:26">
      <c r="A96" s="9" t="s">
        <v>431</v>
      </c>
      <c r="B96" s="12" t="s">
        <v>213</v>
      </c>
      <c r="C96" s="6">
        <v>11.97</v>
      </c>
      <c r="D96" s="6">
        <v>8.9510000000000005</v>
      </c>
      <c r="E96" s="6">
        <v>100</v>
      </c>
      <c r="F96" s="6">
        <v>4</v>
      </c>
      <c r="G96" s="6">
        <v>300</v>
      </c>
      <c r="H96" s="6">
        <v>59</v>
      </c>
      <c r="I96" s="7">
        <v>12.15</v>
      </c>
      <c r="J96" s="6">
        <v>36.96</v>
      </c>
      <c r="K96" s="6">
        <v>0</v>
      </c>
      <c r="L96" s="7">
        <v>0.32</v>
      </c>
      <c r="M96" s="7">
        <v>0.23</v>
      </c>
      <c r="N96" s="6">
        <v>8.1</v>
      </c>
      <c r="O96" s="7" t="e">
        <v>#N/A</v>
      </c>
      <c r="P96" s="6">
        <v>10.7</v>
      </c>
      <c r="Q96" s="6">
        <v>67.156341463414606</v>
      </c>
      <c r="R96" s="8">
        <v>0.30769230800000003</v>
      </c>
      <c r="S96" s="6" t="e">
        <v>#N/A</v>
      </c>
      <c r="T96" s="7">
        <v>0.42960063300000001</v>
      </c>
      <c r="U96" s="6">
        <v>3.831723431416227</v>
      </c>
      <c r="V96" s="6">
        <v>0.102154823842261</v>
      </c>
      <c r="W96" s="6" t="e">
        <v>#N/A</v>
      </c>
      <c r="X96" s="6">
        <v>0.6</v>
      </c>
      <c r="Y96" s="7">
        <v>9.9659496719541565</v>
      </c>
      <c r="Z96" s="6">
        <v>2.8332159520000002</v>
      </c>
    </row>
    <row r="97" spans="1:26">
      <c r="A97" s="9" t="s">
        <v>432</v>
      </c>
      <c r="B97" s="12" t="s">
        <v>215</v>
      </c>
      <c r="C97" s="6">
        <v>6.79</v>
      </c>
      <c r="D97" s="6">
        <v>36.54</v>
      </c>
      <c r="E97" s="6">
        <v>98</v>
      </c>
      <c r="F97" s="6">
        <v>3.3</v>
      </c>
      <c r="G97" s="6">
        <v>0</v>
      </c>
      <c r="H97" s="6">
        <v>100</v>
      </c>
      <c r="I97" s="7">
        <v>15.47</v>
      </c>
      <c r="J97" s="6">
        <v>18.32</v>
      </c>
      <c r="K97" s="6">
        <v>1</v>
      </c>
      <c r="L97" s="7">
        <v>0.32</v>
      </c>
      <c r="M97" s="7">
        <v>0.77</v>
      </c>
      <c r="N97" s="6">
        <v>0</v>
      </c>
      <c r="O97" s="7">
        <v>0.307</v>
      </c>
      <c r="P97" s="6">
        <v>9.2240000000000002</v>
      </c>
      <c r="Q97" s="6">
        <v>79.832682926829193</v>
      </c>
      <c r="R97" s="8">
        <v>6.6513761000000005E-2</v>
      </c>
      <c r="S97" s="6">
        <v>0</v>
      </c>
      <c r="T97" s="7">
        <v>2.1395605000000002E-2</v>
      </c>
      <c r="U97" s="6">
        <v>5.0105846966243002</v>
      </c>
      <c r="V97" s="6">
        <v>6.1584707616121198E-2</v>
      </c>
      <c r="W97" s="6">
        <v>26</v>
      </c>
      <c r="X97" s="6">
        <v>0.81</v>
      </c>
      <c r="Y97" s="7">
        <v>17.024349979364423</v>
      </c>
      <c r="Z97" s="6">
        <v>78.5</v>
      </c>
    </row>
    <row r="98" spans="1:26">
      <c r="A98" s="9" t="s">
        <v>218</v>
      </c>
      <c r="B98" s="12" t="s">
        <v>217</v>
      </c>
      <c r="C98" s="6">
        <v>-22.44</v>
      </c>
      <c r="D98" s="6">
        <v>2465</v>
      </c>
      <c r="E98" s="6">
        <v>99</v>
      </c>
      <c r="F98" s="6">
        <v>3.9</v>
      </c>
      <c r="G98" s="6">
        <v>0</v>
      </c>
      <c r="H98" s="6">
        <v>100</v>
      </c>
      <c r="I98" s="7">
        <v>44.93</v>
      </c>
      <c r="J98" s="6">
        <v>1.62</v>
      </c>
      <c r="K98" s="6">
        <v>0</v>
      </c>
      <c r="L98" s="7">
        <v>0.05</v>
      </c>
      <c r="M98" s="7">
        <v>1.07</v>
      </c>
      <c r="N98" s="6">
        <v>2.9</v>
      </c>
      <c r="O98" s="7">
        <v>0.03</v>
      </c>
      <c r="P98" s="6">
        <v>8.1359999999999992</v>
      </c>
      <c r="Q98" s="6">
        <v>77.969634146341406</v>
      </c>
      <c r="R98" s="8">
        <v>0.110416667</v>
      </c>
      <c r="S98" s="6">
        <v>0</v>
      </c>
      <c r="T98" s="7">
        <v>2.2179603999999999E-2</v>
      </c>
      <c r="U98" s="6">
        <v>8.079863216672134</v>
      </c>
      <c r="V98" s="6">
        <v>0.24163408012917101</v>
      </c>
      <c r="W98" s="6">
        <v>100</v>
      </c>
      <c r="X98" s="6">
        <v>0</v>
      </c>
      <c r="Y98" s="7">
        <v>8.4175084175084169</v>
      </c>
      <c r="Z98" s="6">
        <v>85</v>
      </c>
    </row>
    <row r="99" spans="1:26">
      <c r="A99" s="9" t="s">
        <v>220</v>
      </c>
      <c r="B99" s="12" t="s">
        <v>219</v>
      </c>
      <c r="C99" s="6">
        <v>-1.52</v>
      </c>
      <c r="D99" s="6">
        <v>43.67</v>
      </c>
      <c r="E99" s="6">
        <v>90</v>
      </c>
      <c r="F99" s="6">
        <v>4.7</v>
      </c>
      <c r="G99" s="6">
        <v>244</v>
      </c>
      <c r="H99" s="6">
        <v>93</v>
      </c>
      <c r="I99" s="7">
        <v>9.82</v>
      </c>
      <c r="J99" s="6">
        <v>63.56</v>
      </c>
      <c r="K99" s="6">
        <v>0.12465755887698794</v>
      </c>
      <c r="L99" s="7">
        <v>0.3</v>
      </c>
      <c r="M99" s="7">
        <v>0.28999999999999998</v>
      </c>
      <c r="N99" s="6">
        <v>0.3</v>
      </c>
      <c r="O99" s="7">
        <v>0.03</v>
      </c>
      <c r="P99" s="6">
        <v>10.262</v>
      </c>
      <c r="Q99" s="6">
        <v>67.369756097560895</v>
      </c>
      <c r="R99" s="8">
        <v>0.100810081</v>
      </c>
      <c r="S99" s="6">
        <v>12.115630899999999</v>
      </c>
      <c r="T99" s="7">
        <v>0.221034799</v>
      </c>
      <c r="U99" s="6">
        <v>0</v>
      </c>
      <c r="V99" s="6">
        <v>0</v>
      </c>
      <c r="W99" s="6">
        <v>100</v>
      </c>
      <c r="X99" s="6">
        <v>0.96</v>
      </c>
      <c r="Y99" s="7">
        <v>0.78206465067778941</v>
      </c>
      <c r="Z99" s="6">
        <v>91.099998470000003</v>
      </c>
    </row>
    <row r="100" spans="1:26">
      <c r="A100" s="9" t="s">
        <v>433</v>
      </c>
      <c r="B100" s="12" t="s">
        <v>221</v>
      </c>
      <c r="C100" s="6">
        <v>-1.02</v>
      </c>
      <c r="D100" s="6">
        <v>0.89959999999999996</v>
      </c>
      <c r="E100" s="6">
        <v>57</v>
      </c>
      <c r="F100" s="6">
        <v>2.6</v>
      </c>
      <c r="G100" s="6">
        <v>242</v>
      </c>
      <c r="H100" s="6">
        <v>53</v>
      </c>
      <c r="I100" s="7">
        <v>38.94</v>
      </c>
      <c r="J100" s="6">
        <v>67.959999999999994</v>
      </c>
      <c r="K100" s="6">
        <v>0</v>
      </c>
      <c r="L100" s="7">
        <v>0.13</v>
      </c>
      <c r="M100" s="7">
        <v>0.03</v>
      </c>
      <c r="N100" s="6">
        <v>9</v>
      </c>
      <c r="O100" s="7">
        <v>0.307</v>
      </c>
      <c r="P100" s="6">
        <v>1.514</v>
      </c>
      <c r="Q100" s="6">
        <v>64.972951219512098</v>
      </c>
      <c r="R100" s="8">
        <v>0.29984051</v>
      </c>
      <c r="S100" s="6">
        <v>0</v>
      </c>
      <c r="T100" s="7">
        <v>2.0307149450000002</v>
      </c>
      <c r="U100" s="6">
        <v>0</v>
      </c>
      <c r="V100" s="6">
        <v>0</v>
      </c>
      <c r="W100" s="6">
        <v>55</v>
      </c>
      <c r="X100" s="6">
        <v>1</v>
      </c>
      <c r="Y100" s="7">
        <v>4.5493934142114387</v>
      </c>
      <c r="Z100" s="6">
        <v>13.54</v>
      </c>
    </row>
    <row r="101" spans="1:26">
      <c r="A101" s="9" t="s">
        <v>223</v>
      </c>
      <c r="B101" s="12" t="s">
        <v>222</v>
      </c>
      <c r="C101" s="6">
        <v>6.72</v>
      </c>
      <c r="D101" s="6">
        <v>1.165</v>
      </c>
      <c r="E101" s="6">
        <v>99</v>
      </c>
      <c r="F101" s="6">
        <v>4.5</v>
      </c>
      <c r="G101" s="6">
        <v>0</v>
      </c>
      <c r="H101" s="6">
        <v>78</v>
      </c>
      <c r="I101" s="7">
        <v>13.56</v>
      </c>
      <c r="J101" s="6">
        <v>31.84</v>
      </c>
      <c r="K101" s="6">
        <v>0.2070954415955</v>
      </c>
      <c r="L101" s="7">
        <v>0.04</v>
      </c>
      <c r="M101" s="7">
        <v>0.15</v>
      </c>
      <c r="N101" s="6">
        <v>0</v>
      </c>
      <c r="O101" s="7">
        <v>0.35</v>
      </c>
      <c r="P101" s="6">
        <v>10.815999999999999</v>
      </c>
      <c r="Q101" s="6">
        <v>72.238292682926797</v>
      </c>
      <c r="R101" s="8">
        <v>3.8314175999999998E-2</v>
      </c>
      <c r="S101" s="6">
        <v>0</v>
      </c>
      <c r="T101" s="7">
        <v>2.8047619999999999E-2</v>
      </c>
      <c r="U101" s="6">
        <v>4.3853889263716992</v>
      </c>
      <c r="V101" s="6">
        <v>0.33647723622301101</v>
      </c>
      <c r="W101" s="6">
        <v>100</v>
      </c>
      <c r="X101" s="6">
        <v>0.84</v>
      </c>
      <c r="Y101" s="7">
        <v>0</v>
      </c>
      <c r="Z101" s="6">
        <v>100</v>
      </c>
    </row>
    <row r="102" spans="1:26">
      <c r="A102" s="9" t="s">
        <v>225</v>
      </c>
      <c r="B102" s="12" t="s">
        <v>224</v>
      </c>
      <c r="C102" s="6">
        <v>-16.2</v>
      </c>
      <c r="D102" s="6">
        <v>28.05</v>
      </c>
      <c r="E102" s="6">
        <v>100</v>
      </c>
      <c r="F102" s="6">
        <v>3.3</v>
      </c>
      <c r="G102" s="6">
        <v>40</v>
      </c>
      <c r="H102" s="6">
        <v>98</v>
      </c>
      <c r="I102" s="7">
        <v>44.93</v>
      </c>
      <c r="J102" s="6">
        <v>12.92</v>
      </c>
      <c r="K102" s="6">
        <v>0.29302299452348735</v>
      </c>
      <c r="L102" s="7">
        <v>0.08</v>
      </c>
      <c r="M102" s="7">
        <v>0.89</v>
      </c>
      <c r="N102" s="6">
        <v>0.3</v>
      </c>
      <c r="O102" s="7">
        <v>0.03</v>
      </c>
      <c r="P102" s="6">
        <v>9.31</v>
      </c>
      <c r="Q102" s="6">
        <v>72.047317073170703</v>
      </c>
      <c r="R102" s="8">
        <v>6.6666666999999999E-2</v>
      </c>
      <c r="S102" s="6">
        <v>1.3465805870000001</v>
      </c>
      <c r="T102" s="7">
        <v>4.9783940999999998E-2</v>
      </c>
      <c r="U102" s="6">
        <v>1.6118995598252122</v>
      </c>
      <c r="V102" s="6">
        <v>0.137457171820657</v>
      </c>
      <c r="W102" s="6">
        <v>99.9</v>
      </c>
      <c r="X102" s="6">
        <v>0.96</v>
      </c>
      <c r="Y102" s="7">
        <v>14.66275659824047</v>
      </c>
      <c r="Z102" s="6">
        <v>84.900001529999997</v>
      </c>
    </row>
    <row r="103" spans="1:26">
      <c r="A103" s="9" t="s">
        <v>227</v>
      </c>
      <c r="B103" s="12" t="s">
        <v>226</v>
      </c>
      <c r="C103" s="6">
        <v>-7.4</v>
      </c>
      <c r="D103" s="6">
        <v>1.655</v>
      </c>
      <c r="E103" s="6">
        <v>85</v>
      </c>
      <c r="F103" s="6">
        <v>3</v>
      </c>
      <c r="G103" s="6">
        <v>44</v>
      </c>
      <c r="H103" s="6">
        <v>29</v>
      </c>
      <c r="I103" s="7">
        <v>63.06</v>
      </c>
      <c r="J103" s="6">
        <v>73.819999999999993</v>
      </c>
      <c r="K103" s="6">
        <v>0</v>
      </c>
      <c r="L103" s="7">
        <v>0.14000000000000001</v>
      </c>
      <c r="M103" s="7">
        <v>0.54</v>
      </c>
      <c r="N103" s="6">
        <v>3.6</v>
      </c>
      <c r="O103" s="7">
        <v>0.16300000000000001</v>
      </c>
      <c r="P103" s="6">
        <v>0.72</v>
      </c>
      <c r="Q103" s="6">
        <v>44.994926829268202</v>
      </c>
      <c r="R103" s="8">
        <v>0.57834101400000004</v>
      </c>
      <c r="S103" s="6">
        <v>30.402279490000002</v>
      </c>
      <c r="T103" s="7">
        <v>1.617955289</v>
      </c>
      <c r="U103" s="6">
        <v>0</v>
      </c>
      <c r="V103" s="6">
        <v>0</v>
      </c>
      <c r="W103" s="6">
        <v>16</v>
      </c>
      <c r="X103" s="6">
        <v>1</v>
      </c>
      <c r="Y103" s="7">
        <v>0</v>
      </c>
      <c r="Z103" s="6">
        <v>18.299999239999998</v>
      </c>
    </row>
    <row r="104" spans="1:26">
      <c r="A104" s="10" t="s">
        <v>229</v>
      </c>
      <c r="B104" s="13" t="s">
        <v>228</v>
      </c>
      <c r="C104" s="6">
        <v>6.67</v>
      </c>
      <c r="D104" s="6">
        <v>7.6899999999999996E-2</v>
      </c>
      <c r="E104" s="6">
        <v>68</v>
      </c>
      <c r="F104" s="6">
        <v>2.4</v>
      </c>
      <c r="G104" s="6">
        <v>885</v>
      </c>
      <c r="H104" s="6">
        <v>17</v>
      </c>
      <c r="I104" s="7">
        <v>54.41</v>
      </c>
      <c r="J104" s="6">
        <v>39.18</v>
      </c>
      <c r="K104" s="6">
        <v>0</v>
      </c>
      <c r="L104" s="7">
        <v>0.26</v>
      </c>
      <c r="M104" s="7">
        <v>0.61</v>
      </c>
      <c r="N104" s="6">
        <v>5.9</v>
      </c>
      <c r="O104" s="7">
        <v>8.3000000000000004E-2</v>
      </c>
      <c r="P104" s="6">
        <v>0.29800000000000004</v>
      </c>
      <c r="Q104" s="6">
        <v>58.263121951219503</v>
      </c>
      <c r="R104" s="8">
        <v>0.48541278700000001</v>
      </c>
      <c r="S104" s="6">
        <v>47</v>
      </c>
      <c r="T104" s="7">
        <v>5.0952514730000003</v>
      </c>
      <c r="U104" s="6">
        <v>10</v>
      </c>
      <c r="V104" s="6">
        <v>0.150830003833124</v>
      </c>
      <c r="W104" s="6">
        <v>3.3</v>
      </c>
      <c r="X104" s="6">
        <v>0</v>
      </c>
      <c r="Y104" s="7">
        <v>1.5573089700996678</v>
      </c>
      <c r="Z104" s="6">
        <v>6.1999998090000004</v>
      </c>
    </row>
    <row r="105" spans="1:26">
      <c r="A105" s="10" t="s">
        <v>434</v>
      </c>
      <c r="B105" s="13" t="s">
        <v>230</v>
      </c>
      <c r="C105" s="6">
        <v>-14.76</v>
      </c>
      <c r="D105" s="6">
        <v>718</v>
      </c>
      <c r="E105" s="6">
        <v>54</v>
      </c>
      <c r="F105" s="6">
        <v>3.5</v>
      </c>
      <c r="G105" s="6">
        <v>300</v>
      </c>
      <c r="H105" s="6">
        <v>97</v>
      </c>
      <c r="I105" s="7">
        <v>59.9</v>
      </c>
      <c r="J105" s="6">
        <v>22.28</v>
      </c>
      <c r="K105" s="6">
        <v>4.5447619047666671E-2</v>
      </c>
      <c r="L105" s="7">
        <v>0.16</v>
      </c>
      <c r="M105" s="7">
        <v>0.84</v>
      </c>
      <c r="N105" s="6">
        <v>0.6</v>
      </c>
      <c r="O105" s="7">
        <v>0.03</v>
      </c>
      <c r="P105" s="6">
        <v>10.6</v>
      </c>
      <c r="Q105" s="6">
        <v>74.328999999999994</v>
      </c>
      <c r="R105" s="8">
        <v>8.8010203999999995E-2</v>
      </c>
      <c r="S105" s="6">
        <v>1.0435967269999999</v>
      </c>
      <c r="T105" s="7">
        <v>0.18627924100000001</v>
      </c>
      <c r="U105" s="6">
        <v>0.71791707471419319</v>
      </c>
      <c r="V105" s="6">
        <v>0.15559427165075801</v>
      </c>
      <c r="W105" s="6">
        <v>99.8</v>
      </c>
      <c r="X105" s="6">
        <v>0</v>
      </c>
      <c r="Y105" s="7">
        <v>8.5249553860668126E-2</v>
      </c>
      <c r="Z105" s="6">
        <v>57.200000760000002</v>
      </c>
    </row>
    <row r="106" spans="1:26">
      <c r="A106" s="10" t="s">
        <v>233</v>
      </c>
      <c r="B106" s="13" t="s">
        <v>232</v>
      </c>
      <c r="C106" s="6">
        <v>4.55</v>
      </c>
      <c r="D106" s="6" t="e">
        <v>#N/A</v>
      </c>
      <c r="E106" s="6">
        <v>100</v>
      </c>
      <c r="F106" s="6">
        <v>3.7</v>
      </c>
      <c r="G106" s="6">
        <v>0</v>
      </c>
      <c r="H106" s="6">
        <v>100</v>
      </c>
      <c r="I106" s="7">
        <v>8.32</v>
      </c>
      <c r="J106" s="6">
        <v>85.74</v>
      </c>
      <c r="K106" s="6">
        <v>0</v>
      </c>
      <c r="L106" s="7">
        <v>7.0000000000000007E-2</v>
      </c>
      <c r="M106" s="7" t="e">
        <v>#N/A</v>
      </c>
      <c r="N106" s="6">
        <v>0</v>
      </c>
      <c r="O106" s="7">
        <v>2.7E-2</v>
      </c>
      <c r="P106" s="6" t="e">
        <v>#N/A</v>
      </c>
      <c r="Q106" s="6">
        <v>82.634146341463406</v>
      </c>
      <c r="R106" s="8" t="e">
        <v>#N/A</v>
      </c>
      <c r="S106" s="6" t="e">
        <v>#N/A</v>
      </c>
      <c r="T106" s="7" t="e">
        <v>#N/A</v>
      </c>
      <c r="U106" s="6">
        <v>0</v>
      </c>
      <c r="V106" s="6">
        <v>0</v>
      </c>
      <c r="W106" s="6">
        <v>100</v>
      </c>
      <c r="X106" s="6" t="e">
        <v>#N/A</v>
      </c>
      <c r="Y106" s="7">
        <v>0</v>
      </c>
      <c r="Z106" s="6">
        <v>100</v>
      </c>
    </row>
    <row r="107" spans="1:26">
      <c r="A107" s="10" t="s">
        <v>235</v>
      </c>
      <c r="B107" s="13" t="s">
        <v>234</v>
      </c>
      <c r="C107" s="6">
        <v>6.18</v>
      </c>
      <c r="D107" s="6">
        <v>9.5500000000000007</v>
      </c>
      <c r="E107" s="6">
        <v>100</v>
      </c>
      <c r="F107" s="6">
        <v>4.3</v>
      </c>
      <c r="G107" s="6">
        <v>0</v>
      </c>
      <c r="H107" s="6">
        <v>100</v>
      </c>
      <c r="I107" s="7">
        <v>13.56</v>
      </c>
      <c r="J107" s="6">
        <v>32.92</v>
      </c>
      <c r="K107" s="6">
        <v>0.13188736681883334</v>
      </c>
      <c r="L107" s="7">
        <v>0.2</v>
      </c>
      <c r="M107" s="7">
        <v>0.13</v>
      </c>
      <c r="N107" s="6">
        <v>0</v>
      </c>
      <c r="O107" s="7">
        <v>0.35</v>
      </c>
      <c r="P107" s="6">
        <v>14.648</v>
      </c>
      <c r="Q107" s="6">
        <v>71.821707317073106</v>
      </c>
      <c r="R107" s="8">
        <v>4.2983565000000001E-2</v>
      </c>
      <c r="S107" s="6">
        <v>0</v>
      </c>
      <c r="T107" s="7">
        <v>1.7195459999999999E-2</v>
      </c>
      <c r="U107" s="6">
        <v>2.3867680699263967</v>
      </c>
      <c r="V107" s="6">
        <v>5.0568407302369098E-2</v>
      </c>
      <c r="W107" s="6">
        <v>100</v>
      </c>
      <c r="X107" s="6">
        <v>0.59</v>
      </c>
      <c r="Y107" s="7">
        <v>0</v>
      </c>
      <c r="Z107" s="6">
        <v>28.6</v>
      </c>
    </row>
    <row r="108" spans="1:26">
      <c r="A108" s="10" t="s">
        <v>237</v>
      </c>
      <c r="B108" s="13" t="s">
        <v>236</v>
      </c>
      <c r="C108" s="6">
        <v>-5.18</v>
      </c>
      <c r="D108" s="6">
        <v>1.9419999999999999</v>
      </c>
      <c r="E108" s="6">
        <v>100</v>
      </c>
      <c r="F108" s="6">
        <v>3.4</v>
      </c>
      <c r="G108" s="6">
        <v>2</v>
      </c>
      <c r="H108" s="6">
        <v>100</v>
      </c>
      <c r="I108" s="7">
        <v>8.32</v>
      </c>
      <c r="J108" s="6">
        <v>17.68</v>
      </c>
      <c r="K108" s="6">
        <v>0.461129032258</v>
      </c>
      <c r="L108" s="7">
        <v>0.14000000000000001</v>
      </c>
      <c r="M108" s="7">
        <v>0.93</v>
      </c>
      <c r="N108" s="6">
        <v>0</v>
      </c>
      <c r="O108" s="7">
        <v>2.7E-2</v>
      </c>
      <c r="P108" s="6">
        <v>17.044</v>
      </c>
      <c r="Q108" s="6">
        <v>80.524634146341398</v>
      </c>
      <c r="R108" s="8">
        <v>5.8962264E-2</v>
      </c>
      <c r="S108" s="6">
        <v>0</v>
      </c>
      <c r="T108" s="7">
        <v>2.6553753999999999E-2</v>
      </c>
      <c r="U108" s="6">
        <v>0</v>
      </c>
      <c r="V108" s="6">
        <v>0</v>
      </c>
      <c r="W108" s="6">
        <v>100</v>
      </c>
      <c r="X108" s="6">
        <v>0.98</v>
      </c>
      <c r="Y108" s="7">
        <v>0</v>
      </c>
      <c r="Z108" s="6">
        <v>100</v>
      </c>
    </row>
    <row r="109" spans="1:26">
      <c r="A109" s="10" t="s">
        <v>239</v>
      </c>
      <c r="B109" s="13" t="s">
        <v>238</v>
      </c>
      <c r="C109" s="6">
        <v>-6.85</v>
      </c>
      <c r="D109" s="6">
        <v>4.3559999999999999</v>
      </c>
      <c r="E109" s="6">
        <v>41</v>
      </c>
      <c r="F109" s="6">
        <v>2.2999999999999998</v>
      </c>
      <c r="G109" s="6">
        <v>540</v>
      </c>
      <c r="H109" s="6">
        <v>11</v>
      </c>
      <c r="I109" s="7">
        <v>43.59</v>
      </c>
      <c r="J109" s="6">
        <v>70.14</v>
      </c>
      <c r="K109" s="6">
        <v>2.9000992175849599E-2</v>
      </c>
      <c r="L109" s="7">
        <v>0.05</v>
      </c>
      <c r="M109" s="7">
        <v>0.13</v>
      </c>
      <c r="N109" s="6">
        <v>11.3</v>
      </c>
      <c r="O109" s="7">
        <v>8.3000000000000004E-2</v>
      </c>
      <c r="P109" s="6">
        <v>0.64200000000000002</v>
      </c>
      <c r="Q109" s="6">
        <v>60.341487804878</v>
      </c>
      <c r="R109" s="8">
        <v>0.349016253</v>
      </c>
      <c r="S109" s="6">
        <v>28.311670230000001</v>
      </c>
      <c r="T109" s="7">
        <v>2.2207030219999999</v>
      </c>
      <c r="U109" s="6">
        <v>2.7368613708941951</v>
      </c>
      <c r="V109" s="6">
        <v>5.52040884424553E-2</v>
      </c>
      <c r="W109" s="6">
        <v>19</v>
      </c>
      <c r="X109" s="6">
        <v>0.67</v>
      </c>
      <c r="Y109" s="7">
        <v>0.51587165113319811</v>
      </c>
      <c r="Z109" s="6">
        <v>11.600000380000001</v>
      </c>
    </row>
    <row r="110" spans="1:26">
      <c r="A110" s="10" t="s">
        <v>241</v>
      </c>
      <c r="B110" s="13" t="s">
        <v>240</v>
      </c>
      <c r="C110" s="6">
        <v>-0.45</v>
      </c>
      <c r="D110" s="6">
        <v>5.6109999999999998</v>
      </c>
      <c r="E110" s="6">
        <v>80</v>
      </c>
      <c r="F110" s="6">
        <v>2.7</v>
      </c>
      <c r="G110" s="6">
        <v>617</v>
      </c>
      <c r="H110" s="6">
        <v>56</v>
      </c>
      <c r="I110" s="7">
        <v>52.08</v>
      </c>
      <c r="J110" s="6">
        <v>80.7</v>
      </c>
      <c r="K110" s="6">
        <v>2.7709523809999999E-3</v>
      </c>
      <c r="L110" s="7">
        <v>0.06</v>
      </c>
      <c r="M110" s="7">
        <v>0.05</v>
      </c>
      <c r="N110" s="6">
        <v>3.6</v>
      </c>
      <c r="O110" s="7">
        <v>0.16300000000000001</v>
      </c>
      <c r="P110" s="6">
        <v>0.318</v>
      </c>
      <c r="Q110" s="6">
        <v>53.059097560975601</v>
      </c>
      <c r="R110" s="8">
        <v>0.493174061</v>
      </c>
      <c r="S110" s="6">
        <v>99.142224510000005</v>
      </c>
      <c r="T110" s="7">
        <v>2.7398511700000001</v>
      </c>
      <c r="U110" s="6">
        <v>0</v>
      </c>
      <c r="V110" s="6">
        <v>0</v>
      </c>
      <c r="W110" s="6">
        <v>9</v>
      </c>
      <c r="X110" s="6">
        <v>0.98</v>
      </c>
      <c r="Y110" s="7">
        <v>19.132653061224492</v>
      </c>
      <c r="Z110" s="6">
        <v>45.020000459999999</v>
      </c>
    </row>
    <row r="111" spans="1:26">
      <c r="A111" s="10" t="s">
        <v>243</v>
      </c>
      <c r="B111" s="13" t="s">
        <v>242</v>
      </c>
      <c r="C111" s="6">
        <v>0.21</v>
      </c>
      <c r="D111" s="6">
        <v>2.1379999999999999</v>
      </c>
      <c r="E111" s="6">
        <v>100</v>
      </c>
      <c r="F111" s="6">
        <v>2.1</v>
      </c>
      <c r="G111" s="6">
        <v>33</v>
      </c>
      <c r="H111" s="6">
        <v>96</v>
      </c>
      <c r="I111" s="7">
        <v>37.44</v>
      </c>
      <c r="J111" s="6">
        <v>28.72</v>
      </c>
      <c r="K111" s="6">
        <v>0.5</v>
      </c>
      <c r="L111" s="7">
        <v>0.32</v>
      </c>
      <c r="M111" s="7">
        <v>0.83</v>
      </c>
      <c r="N111" s="6">
        <v>0.6</v>
      </c>
      <c r="O111" s="7">
        <v>0.307</v>
      </c>
      <c r="P111" s="6">
        <v>4.6120000000000001</v>
      </c>
      <c r="Q111" s="6">
        <v>74.379707317073098</v>
      </c>
      <c r="R111" s="8">
        <v>0.242782152</v>
      </c>
      <c r="S111" s="6">
        <v>0</v>
      </c>
      <c r="T111" s="7">
        <v>8.2329578E-2</v>
      </c>
      <c r="U111" s="6">
        <v>6.2196356209579857</v>
      </c>
      <c r="V111" s="6">
        <v>0.235062208213485</v>
      </c>
      <c r="W111" s="6">
        <v>99.4</v>
      </c>
      <c r="X111" s="6">
        <v>0</v>
      </c>
      <c r="Y111" s="7">
        <v>6.3917211992086447</v>
      </c>
      <c r="Z111" s="6">
        <v>82.772813330000005</v>
      </c>
    </row>
    <row r="112" spans="1:26">
      <c r="A112" s="10" t="s">
        <v>245</v>
      </c>
      <c r="B112" s="13" t="s">
        <v>244</v>
      </c>
      <c r="C112" s="6">
        <v>0.56999999999999995</v>
      </c>
      <c r="D112" s="6">
        <v>15.67</v>
      </c>
      <c r="E112" s="6">
        <v>91</v>
      </c>
      <c r="F112" s="6">
        <v>2</v>
      </c>
      <c r="G112" s="6">
        <v>167</v>
      </c>
      <c r="H112" s="6">
        <v>98</v>
      </c>
      <c r="I112" s="7">
        <v>33.36</v>
      </c>
      <c r="J112" s="6">
        <v>60.82</v>
      </c>
      <c r="K112" s="6">
        <v>8.7500000000000008E-3</v>
      </c>
      <c r="L112" s="7">
        <v>0.04</v>
      </c>
      <c r="M112" s="7">
        <v>1.1599999999999999</v>
      </c>
      <c r="N112" s="6">
        <v>7.2</v>
      </c>
      <c r="O112" s="7">
        <v>0.18</v>
      </c>
      <c r="P112" s="6">
        <v>7.6400000000000006</v>
      </c>
      <c r="Q112" s="6">
        <v>71.582121951219506</v>
      </c>
      <c r="R112" s="8">
        <v>8.3098591999999999E-2</v>
      </c>
      <c r="S112" s="6">
        <v>1.219117915</v>
      </c>
      <c r="T112" s="7">
        <v>8.1389592999999996E-2</v>
      </c>
      <c r="U112" s="6">
        <v>100</v>
      </c>
      <c r="V112" s="6">
        <v>1</v>
      </c>
      <c r="W112" s="6">
        <v>100</v>
      </c>
      <c r="X112" s="6">
        <v>0.5</v>
      </c>
      <c r="Y112" s="7">
        <v>0</v>
      </c>
      <c r="Z112" s="6">
        <v>100</v>
      </c>
    </row>
    <row r="113" spans="1:26">
      <c r="A113" s="10" t="s">
        <v>247</v>
      </c>
      <c r="B113" s="13" t="s">
        <v>246</v>
      </c>
      <c r="C113" s="6">
        <v>4.95</v>
      </c>
      <c r="D113" s="6">
        <v>6.5460000000000003</v>
      </c>
      <c r="E113" s="6">
        <v>56</v>
      </c>
      <c r="F113" s="6">
        <v>3.3</v>
      </c>
      <c r="G113" s="6">
        <v>880</v>
      </c>
      <c r="H113" s="6">
        <v>36</v>
      </c>
      <c r="I113" s="7">
        <v>59.23</v>
      </c>
      <c r="J113" s="6">
        <v>67.260000000000005</v>
      </c>
      <c r="K113" s="6">
        <v>1.5069072165000001E-2</v>
      </c>
      <c r="L113" s="7">
        <v>0.44</v>
      </c>
      <c r="M113" s="7">
        <v>0.09</v>
      </c>
      <c r="N113" s="6">
        <v>9.9</v>
      </c>
      <c r="O113" s="7">
        <v>8.3000000000000004E-2</v>
      </c>
      <c r="P113" s="6">
        <v>0.39800000000000002</v>
      </c>
      <c r="Q113" s="6">
        <v>48.429024390243903</v>
      </c>
      <c r="R113" s="8">
        <v>0.50674019599999998</v>
      </c>
      <c r="S113" s="6">
        <v>25.598154579999999</v>
      </c>
      <c r="T113" s="7">
        <v>4.5525913569999998</v>
      </c>
      <c r="U113" s="6">
        <v>0</v>
      </c>
      <c r="V113" s="6">
        <v>0</v>
      </c>
      <c r="W113" s="6">
        <v>17.399999999999999</v>
      </c>
      <c r="X113" s="6">
        <v>0</v>
      </c>
      <c r="Y113" s="7">
        <v>0.86052172202689736</v>
      </c>
      <c r="Z113" s="6">
        <v>19.03553299</v>
      </c>
    </row>
    <row r="114" spans="1:26">
      <c r="A114" s="10" t="s">
        <v>249</v>
      </c>
      <c r="B114" s="13" t="s">
        <v>248</v>
      </c>
      <c r="C114" s="6">
        <v>-16.62</v>
      </c>
      <c r="D114" s="6">
        <v>71.290000000000006</v>
      </c>
      <c r="E114" s="6">
        <v>100</v>
      </c>
      <c r="F114" s="6">
        <v>3</v>
      </c>
      <c r="G114" s="6">
        <v>0</v>
      </c>
      <c r="H114" s="6">
        <v>100</v>
      </c>
      <c r="I114" s="7">
        <v>8.32</v>
      </c>
      <c r="J114" s="6">
        <v>5.52</v>
      </c>
      <c r="K114" s="6">
        <v>0.31607843137250002</v>
      </c>
      <c r="L114" s="7">
        <v>0.14000000000000001</v>
      </c>
      <c r="M114" s="7">
        <v>1.01</v>
      </c>
      <c r="N114" s="6">
        <v>0</v>
      </c>
      <c r="O114" s="7">
        <v>2.7E-2</v>
      </c>
      <c r="P114" s="6">
        <v>12.776</v>
      </c>
      <c r="Q114" s="6">
        <v>79.640975609756097</v>
      </c>
      <c r="R114" s="8">
        <v>5.9090908999999997E-2</v>
      </c>
      <c r="S114" s="6">
        <v>0</v>
      </c>
      <c r="T114" s="7">
        <v>1.0888745E-2</v>
      </c>
      <c r="U114" s="6">
        <v>16.291566062593045</v>
      </c>
      <c r="V114" s="6">
        <v>0.12943246848923701</v>
      </c>
      <c r="W114" s="6">
        <v>100</v>
      </c>
      <c r="X114" s="6">
        <v>1</v>
      </c>
      <c r="Y114" s="7">
        <v>0</v>
      </c>
      <c r="Z114" s="6">
        <v>87.53</v>
      </c>
    </row>
    <row r="115" spans="1:26">
      <c r="A115" s="10" t="s">
        <v>251</v>
      </c>
      <c r="B115" s="13" t="s">
        <v>250</v>
      </c>
      <c r="C115" s="6">
        <v>10.29</v>
      </c>
      <c r="D115" s="6">
        <v>50</v>
      </c>
      <c r="E115" s="6">
        <v>94</v>
      </c>
      <c r="F115" s="6">
        <v>1.9</v>
      </c>
      <c r="G115" s="6">
        <v>202</v>
      </c>
      <c r="H115" s="6">
        <v>73</v>
      </c>
      <c r="I115" s="7">
        <v>33.36</v>
      </c>
      <c r="J115" s="6">
        <v>28.56</v>
      </c>
      <c r="K115" s="6">
        <v>0</v>
      </c>
      <c r="L115" s="7">
        <v>0.1</v>
      </c>
      <c r="M115" s="7">
        <v>1</v>
      </c>
      <c r="N115" s="6">
        <v>3</v>
      </c>
      <c r="O115" s="7">
        <v>0.307</v>
      </c>
      <c r="P115" s="6">
        <v>3.6479999999999997</v>
      </c>
      <c r="Q115" s="6">
        <v>65.239024390243898</v>
      </c>
      <c r="R115" s="8">
        <v>0.20200235599999999</v>
      </c>
      <c r="S115" s="6">
        <v>57.675864750000002</v>
      </c>
      <c r="T115" s="7">
        <v>2</v>
      </c>
      <c r="U115" s="6">
        <v>75</v>
      </c>
      <c r="V115" s="6">
        <v>0.99778454556316598</v>
      </c>
      <c r="W115" s="6">
        <v>74.5</v>
      </c>
      <c r="X115" s="6">
        <v>0.5</v>
      </c>
      <c r="Y115" s="7">
        <v>0</v>
      </c>
      <c r="Z115" s="6">
        <v>50</v>
      </c>
    </row>
    <row r="116" spans="1:26">
      <c r="A116" s="10" t="s">
        <v>253</v>
      </c>
      <c r="B116" s="13" t="s">
        <v>252</v>
      </c>
      <c r="C116" s="6">
        <v>-19.079999999999998</v>
      </c>
      <c r="D116" s="6">
        <v>14.03</v>
      </c>
      <c r="E116" s="6">
        <v>49</v>
      </c>
      <c r="F116" s="6">
        <v>3.4</v>
      </c>
      <c r="G116" s="6">
        <v>390</v>
      </c>
      <c r="H116" s="6">
        <v>26</v>
      </c>
      <c r="I116" s="7">
        <v>56.74</v>
      </c>
      <c r="J116" s="6">
        <v>58.8</v>
      </c>
      <c r="K116" s="6">
        <v>0</v>
      </c>
      <c r="L116" s="7">
        <v>0.25</v>
      </c>
      <c r="M116" s="7">
        <v>0.64</v>
      </c>
      <c r="N116" s="6">
        <v>7.3</v>
      </c>
      <c r="O116" s="7">
        <v>8.3000000000000004E-2</v>
      </c>
      <c r="P116" s="6">
        <v>0.93</v>
      </c>
      <c r="Q116" s="6">
        <v>56.7288292682926</v>
      </c>
      <c r="R116" s="8">
        <v>0.40809084499999998</v>
      </c>
      <c r="S116" s="6">
        <v>25.56491097</v>
      </c>
      <c r="T116" s="7">
        <v>2.4292074029999999</v>
      </c>
      <c r="U116" s="6">
        <v>1.6717658802714697</v>
      </c>
      <c r="V116" s="6">
        <v>0.29248158080123798</v>
      </c>
      <c r="W116" s="6">
        <v>30.1</v>
      </c>
      <c r="X116" s="6">
        <v>0.15</v>
      </c>
      <c r="Y116" s="7">
        <v>0.87319297564761811</v>
      </c>
      <c r="Z116" s="6">
        <v>26.847999999999999</v>
      </c>
    </row>
    <row r="117" spans="1:26">
      <c r="A117" s="10" t="s">
        <v>255</v>
      </c>
      <c r="B117" s="13" t="s">
        <v>254</v>
      </c>
      <c r="C117" s="6">
        <v>-8.98</v>
      </c>
      <c r="D117" s="6">
        <v>26.35</v>
      </c>
      <c r="E117" s="6">
        <v>99</v>
      </c>
      <c r="F117" s="6">
        <v>1.8</v>
      </c>
      <c r="G117" s="6">
        <v>7</v>
      </c>
      <c r="H117" s="6">
        <v>91</v>
      </c>
      <c r="I117" s="7">
        <v>33.36</v>
      </c>
      <c r="J117" s="6">
        <v>57.46</v>
      </c>
      <c r="K117" s="6">
        <v>0.56440065681438067</v>
      </c>
      <c r="L117" s="7">
        <v>0.17</v>
      </c>
      <c r="M117" s="7">
        <v>1.04</v>
      </c>
      <c r="N117" s="6">
        <v>2</v>
      </c>
      <c r="O117" s="7">
        <v>8.3000000000000004E-2</v>
      </c>
      <c r="P117" s="6">
        <v>5.85</v>
      </c>
      <c r="Q117" s="6">
        <v>72.570731707316995</v>
      </c>
      <c r="R117" s="8">
        <v>6.8601582999999994E-2</v>
      </c>
      <c r="S117" s="6">
        <v>1.642279112</v>
      </c>
      <c r="T117" s="7">
        <v>6.4405748999999998E-2</v>
      </c>
      <c r="U117" s="6">
        <v>75</v>
      </c>
      <c r="V117" s="6">
        <v>9.4130101380787701E-2</v>
      </c>
      <c r="W117" s="6">
        <v>99.4</v>
      </c>
      <c r="X117" s="6">
        <v>0</v>
      </c>
      <c r="Y117" s="7">
        <v>0</v>
      </c>
      <c r="Z117" s="6">
        <v>98.03</v>
      </c>
    </row>
    <row r="118" spans="1:26">
      <c r="A118" s="10" t="s">
        <v>257</v>
      </c>
      <c r="B118" s="13" t="s">
        <v>256</v>
      </c>
      <c r="C118" s="6">
        <v>-12.9</v>
      </c>
      <c r="D118" s="6">
        <v>17.45</v>
      </c>
      <c r="E118" s="6">
        <v>94</v>
      </c>
      <c r="F118" s="6">
        <v>2.8</v>
      </c>
      <c r="G118" s="6">
        <v>23</v>
      </c>
      <c r="H118" s="6">
        <v>85</v>
      </c>
      <c r="I118" s="7">
        <v>58.9</v>
      </c>
      <c r="J118" s="6">
        <v>22.5</v>
      </c>
      <c r="K118" s="6">
        <v>0.12635486993911491</v>
      </c>
      <c r="L118" s="7">
        <v>0.25</v>
      </c>
      <c r="M118" s="7">
        <v>0.39</v>
      </c>
      <c r="N118" s="6">
        <v>1.2</v>
      </c>
      <c r="O118" s="7">
        <v>0.127</v>
      </c>
      <c r="P118" s="6">
        <v>9.766</v>
      </c>
      <c r="Q118" s="6">
        <v>75.065452584390201</v>
      </c>
      <c r="R118" s="8">
        <v>0.11003236199999999</v>
      </c>
      <c r="S118" s="6">
        <v>1.2199361000000001E-2</v>
      </c>
      <c r="T118" s="7">
        <v>0.20191603899999999</v>
      </c>
      <c r="U118" s="6">
        <v>4.7688665635733871</v>
      </c>
      <c r="V118" s="6">
        <v>5.6621088264455201E-2</v>
      </c>
      <c r="W118" s="6">
        <v>98.5</v>
      </c>
      <c r="X118" s="6">
        <v>0</v>
      </c>
      <c r="Y118" s="7">
        <v>1.4660870907173538</v>
      </c>
      <c r="Z118" s="6">
        <v>35.28</v>
      </c>
    </row>
    <row r="119" spans="1:26">
      <c r="A119" s="10" t="s">
        <v>435</v>
      </c>
      <c r="B119" s="13" t="s">
        <v>258</v>
      </c>
      <c r="C119" s="6">
        <v>15</v>
      </c>
      <c r="D119" s="6">
        <v>50</v>
      </c>
      <c r="E119" s="6">
        <v>94</v>
      </c>
      <c r="F119" s="6">
        <v>2</v>
      </c>
      <c r="G119" s="6">
        <v>83</v>
      </c>
      <c r="H119" s="6">
        <v>27</v>
      </c>
      <c r="I119" s="7">
        <v>33.36</v>
      </c>
      <c r="J119" s="6">
        <v>77.38</v>
      </c>
      <c r="K119" s="6">
        <v>0</v>
      </c>
      <c r="L119" s="7">
        <v>0.04</v>
      </c>
      <c r="M119" s="7">
        <v>1</v>
      </c>
      <c r="N119" s="6">
        <v>3</v>
      </c>
      <c r="O119" s="7">
        <v>0.307</v>
      </c>
      <c r="P119" s="6">
        <v>3.3879999999999999</v>
      </c>
      <c r="Q119" s="6">
        <v>68.583024390243907</v>
      </c>
      <c r="R119" s="8">
        <v>0.215498938</v>
      </c>
      <c r="S119" s="6">
        <v>68.713136730000002</v>
      </c>
      <c r="T119" s="7">
        <v>2</v>
      </c>
      <c r="U119" s="6">
        <v>75</v>
      </c>
      <c r="V119" s="6">
        <v>0.31234039898698202</v>
      </c>
      <c r="W119" s="6">
        <v>54</v>
      </c>
      <c r="X119" s="6">
        <v>0</v>
      </c>
      <c r="Y119" s="7">
        <v>0</v>
      </c>
      <c r="Z119" s="6">
        <v>17.5</v>
      </c>
    </row>
    <row r="120" spans="1:26">
      <c r="A120" s="10" t="s">
        <v>436</v>
      </c>
      <c r="B120" s="13" t="s">
        <v>260</v>
      </c>
      <c r="C120" s="6">
        <v>-1.1000000000000001</v>
      </c>
      <c r="D120" s="6">
        <v>16.440000000000001</v>
      </c>
      <c r="E120" s="6">
        <v>90</v>
      </c>
      <c r="F120" s="6">
        <v>3.7</v>
      </c>
      <c r="G120" s="6">
        <v>15</v>
      </c>
      <c r="H120" s="6">
        <v>79</v>
      </c>
      <c r="I120" s="7">
        <v>13.56</v>
      </c>
      <c r="J120" s="6">
        <v>58.52</v>
      </c>
      <c r="K120" s="6">
        <v>0.11130798696317742</v>
      </c>
      <c r="L120" s="7" t="e">
        <v>#N/A</v>
      </c>
      <c r="M120" s="7">
        <v>0.15</v>
      </c>
      <c r="N120" s="6">
        <v>0.5</v>
      </c>
      <c r="O120" s="7">
        <v>0.35</v>
      </c>
      <c r="P120" s="6">
        <v>11.986000000000001</v>
      </c>
      <c r="Q120" s="6">
        <v>68.437146341463404</v>
      </c>
      <c r="R120" s="8">
        <v>6.0204081999999999E-2</v>
      </c>
      <c r="S120" s="6">
        <v>3.9211112049999999</v>
      </c>
      <c r="T120" s="7">
        <v>4.9218460999999998E-2</v>
      </c>
      <c r="U120" s="6">
        <v>2.238356244523835</v>
      </c>
      <c r="V120" s="6">
        <v>2.0423356933776698E-2</v>
      </c>
      <c r="W120" s="6">
        <v>100</v>
      </c>
      <c r="X120" s="6">
        <v>0.97</v>
      </c>
      <c r="Y120" s="7">
        <v>18.242626938279113</v>
      </c>
      <c r="Z120" s="6">
        <v>85.8</v>
      </c>
    </row>
    <row r="121" spans="1:26">
      <c r="A121" s="10" t="s">
        <v>263</v>
      </c>
      <c r="B121" s="13" t="s">
        <v>262</v>
      </c>
      <c r="C121" s="6">
        <v>-3.17</v>
      </c>
      <c r="D121" s="6" t="e">
        <v>#N/A</v>
      </c>
      <c r="E121" s="6">
        <v>100</v>
      </c>
      <c r="F121" s="6">
        <v>3.5</v>
      </c>
      <c r="G121" s="6">
        <v>2</v>
      </c>
      <c r="H121" s="6">
        <v>100</v>
      </c>
      <c r="I121" s="7">
        <v>8.32</v>
      </c>
      <c r="J121" s="6">
        <v>0</v>
      </c>
      <c r="K121" s="6">
        <v>0</v>
      </c>
      <c r="L121" s="7">
        <v>0.23</v>
      </c>
      <c r="M121" s="7">
        <v>1</v>
      </c>
      <c r="N121" s="6">
        <v>0</v>
      </c>
      <c r="O121" s="7">
        <v>2.7E-2</v>
      </c>
      <c r="P121" s="6">
        <v>26.119999999999997</v>
      </c>
      <c r="Q121" s="6" t="e">
        <v>#N/A</v>
      </c>
      <c r="R121" s="8">
        <v>5.7291666999999998E-2</v>
      </c>
      <c r="S121" s="6">
        <v>0</v>
      </c>
      <c r="T121" s="7" t="e">
        <v>#N/A</v>
      </c>
      <c r="U121" s="6">
        <v>72.699505478522255</v>
      </c>
      <c r="V121" s="6">
        <v>0.727018195805616</v>
      </c>
      <c r="W121" s="6">
        <v>100</v>
      </c>
      <c r="X121" s="6" t="e">
        <v>#N/A</v>
      </c>
      <c r="Y121" s="7">
        <v>0</v>
      </c>
      <c r="Z121" s="6">
        <v>100</v>
      </c>
    </row>
    <row r="122" spans="1:26">
      <c r="A122" s="10" t="s">
        <v>265</v>
      </c>
      <c r="B122" s="13" t="s">
        <v>264</v>
      </c>
      <c r="C122" s="6">
        <v>-17.399999999999999</v>
      </c>
      <c r="D122" s="6">
        <v>16.059999999999999</v>
      </c>
      <c r="E122" s="6">
        <v>100</v>
      </c>
      <c r="F122" s="6">
        <v>3.9</v>
      </c>
      <c r="G122" s="6">
        <v>0</v>
      </c>
      <c r="H122" s="6">
        <v>89</v>
      </c>
      <c r="I122" s="7">
        <v>14.31</v>
      </c>
      <c r="J122" s="6">
        <v>32.6</v>
      </c>
      <c r="K122" s="6">
        <v>0.12059750619578682</v>
      </c>
      <c r="L122" s="7">
        <v>0.16</v>
      </c>
      <c r="M122" s="7">
        <v>0.28000000000000003</v>
      </c>
      <c r="N122" s="6">
        <v>0.3</v>
      </c>
      <c r="O122" s="7">
        <v>0.03</v>
      </c>
      <c r="P122" s="6">
        <v>9.4326000000000008</v>
      </c>
      <c r="Q122" s="6">
        <v>74.211317073170704</v>
      </c>
      <c r="R122" s="8">
        <v>3.2608696E-2</v>
      </c>
      <c r="S122" s="6">
        <v>1.012437845</v>
      </c>
      <c r="T122" s="7">
        <v>1.3657311E-2</v>
      </c>
      <c r="U122" s="6">
        <v>0</v>
      </c>
      <c r="V122" s="6">
        <v>0</v>
      </c>
      <c r="W122" s="6">
        <v>100</v>
      </c>
      <c r="X122" s="6">
        <v>0.52</v>
      </c>
      <c r="Y122" s="7">
        <v>29.492725127801808</v>
      </c>
      <c r="Z122" s="6">
        <v>56.54</v>
      </c>
    </row>
    <row r="123" spans="1:26">
      <c r="A123" s="10" t="s">
        <v>267</v>
      </c>
      <c r="B123" s="13" t="s">
        <v>266</v>
      </c>
      <c r="C123" s="6">
        <v>15.61</v>
      </c>
      <c r="D123" s="6">
        <v>1.4370000000000001</v>
      </c>
      <c r="E123" s="6">
        <v>76</v>
      </c>
      <c r="F123" s="6">
        <v>4.5999999999999996</v>
      </c>
      <c r="G123" s="6">
        <v>195</v>
      </c>
      <c r="H123" s="6">
        <v>50</v>
      </c>
      <c r="I123" s="7">
        <v>12.15</v>
      </c>
      <c r="J123" s="6">
        <v>42.66</v>
      </c>
      <c r="K123" s="6">
        <v>1.3607843137333334E-2</v>
      </c>
      <c r="L123" s="7">
        <v>0.25</v>
      </c>
      <c r="M123" s="7">
        <v>0.7</v>
      </c>
      <c r="N123" s="6">
        <v>1.1000000000000001</v>
      </c>
      <c r="O123" s="7">
        <v>0.307</v>
      </c>
      <c r="P123" s="6">
        <v>9.0259999999999998</v>
      </c>
      <c r="Q123" s="6">
        <v>66.569414634146298</v>
      </c>
      <c r="R123" s="8">
        <v>0.10113636400000001</v>
      </c>
      <c r="S123" s="6">
        <v>0</v>
      </c>
      <c r="T123" s="7">
        <v>0.13623299</v>
      </c>
      <c r="U123" s="6">
        <v>0</v>
      </c>
      <c r="V123" s="6">
        <v>0</v>
      </c>
      <c r="W123" s="6">
        <v>67</v>
      </c>
      <c r="X123" s="6">
        <v>0</v>
      </c>
      <c r="Y123" s="7">
        <v>0.38620973763485156</v>
      </c>
      <c r="Z123" s="6">
        <v>3.5</v>
      </c>
    </row>
    <row r="124" spans="1:26">
      <c r="A124" s="10" t="s">
        <v>269</v>
      </c>
      <c r="B124" s="13" t="s">
        <v>268</v>
      </c>
      <c r="C124" s="6">
        <v>-10.9</v>
      </c>
      <c r="D124" s="6" t="e">
        <v>#N/A</v>
      </c>
      <c r="E124" s="6">
        <v>98</v>
      </c>
      <c r="F124" s="6">
        <v>3.5</v>
      </c>
      <c r="G124" s="6">
        <v>0</v>
      </c>
      <c r="H124" s="6">
        <v>92</v>
      </c>
      <c r="I124" s="7">
        <v>14</v>
      </c>
      <c r="J124" s="6">
        <v>40.159999999999997</v>
      </c>
      <c r="K124" s="6">
        <v>0</v>
      </c>
      <c r="L124" s="7">
        <v>0.25</v>
      </c>
      <c r="M124" s="7">
        <v>0.44</v>
      </c>
      <c r="N124" s="6">
        <v>0.7</v>
      </c>
      <c r="O124" s="7">
        <v>0.03</v>
      </c>
      <c r="P124" s="6">
        <v>9.5120000000000005</v>
      </c>
      <c r="Q124" s="6">
        <v>74.097536585365802</v>
      </c>
      <c r="R124" s="8">
        <v>2.4637681000000002E-2</v>
      </c>
      <c r="S124" s="6">
        <v>1.0866755109999999</v>
      </c>
      <c r="T124" s="7">
        <v>2.5193450999999999E-2</v>
      </c>
      <c r="U124" s="6" t="e">
        <v>#N/A</v>
      </c>
      <c r="V124" s="6" t="e">
        <v>#N/A</v>
      </c>
      <c r="W124" s="6">
        <v>100</v>
      </c>
      <c r="X124" s="6" t="e">
        <v>#N/A</v>
      </c>
      <c r="Y124" s="7" t="e">
        <v>#N/A</v>
      </c>
      <c r="Z124" s="6">
        <v>50</v>
      </c>
    </row>
    <row r="125" spans="1:26">
      <c r="A125" s="10" t="s">
        <v>271</v>
      </c>
      <c r="B125" s="13" t="s">
        <v>270</v>
      </c>
      <c r="C125" s="6">
        <v>-19.190000000000001</v>
      </c>
      <c r="D125" s="6">
        <v>43.41</v>
      </c>
      <c r="E125" s="6">
        <v>81</v>
      </c>
      <c r="F125" s="6">
        <v>3.3</v>
      </c>
      <c r="G125" s="6">
        <v>114</v>
      </c>
      <c r="H125" s="6">
        <v>69</v>
      </c>
      <c r="I125" s="7">
        <v>64.89</v>
      </c>
      <c r="J125" s="6">
        <v>43.64</v>
      </c>
      <c r="K125" s="6">
        <v>0.13397235292949328</v>
      </c>
      <c r="L125" s="7" t="e">
        <v>#N/A</v>
      </c>
      <c r="M125" s="7">
        <v>0.63</v>
      </c>
      <c r="N125" s="6">
        <v>2</v>
      </c>
      <c r="O125" s="7">
        <v>0.313</v>
      </c>
      <c r="P125" s="6">
        <v>2.13</v>
      </c>
      <c r="Q125" s="6">
        <v>71.2917804878048</v>
      </c>
      <c r="R125" s="8">
        <v>0.140921409</v>
      </c>
      <c r="S125" s="6">
        <v>0.196354997</v>
      </c>
      <c r="T125" s="7">
        <v>0.27784189599999998</v>
      </c>
      <c r="U125" s="6">
        <v>0.95991834659469188</v>
      </c>
      <c r="V125" s="6">
        <v>8.0356733011789E-2</v>
      </c>
      <c r="W125" s="6">
        <v>97</v>
      </c>
      <c r="X125" s="6">
        <v>0.96</v>
      </c>
      <c r="Y125" s="7">
        <v>3.3609679587721262</v>
      </c>
      <c r="Z125" s="6">
        <v>67.77</v>
      </c>
    </row>
    <row r="126" spans="1:26">
      <c r="A126" s="10" t="s">
        <v>273</v>
      </c>
      <c r="B126" s="13" t="s">
        <v>272</v>
      </c>
      <c r="C126" s="6">
        <v>-1.9</v>
      </c>
      <c r="D126" s="6">
        <v>0.34279999999999999</v>
      </c>
      <c r="E126" s="6">
        <v>47</v>
      </c>
      <c r="F126" s="6">
        <v>2.6</v>
      </c>
      <c r="G126" s="6">
        <v>388</v>
      </c>
      <c r="H126" s="6">
        <v>17</v>
      </c>
      <c r="I126" s="7">
        <v>36.11</v>
      </c>
      <c r="J126" s="6">
        <v>62.38</v>
      </c>
      <c r="K126" s="6">
        <v>0</v>
      </c>
      <c r="L126" s="7">
        <v>0.45</v>
      </c>
      <c r="M126" s="7">
        <v>0.33</v>
      </c>
      <c r="N126" s="6">
        <v>4.3</v>
      </c>
      <c r="O126" s="7">
        <v>0.16300000000000001</v>
      </c>
      <c r="P126" s="6">
        <v>0.36399999999999999</v>
      </c>
      <c r="Q126" s="6">
        <v>47.894463414634103</v>
      </c>
      <c r="R126" s="8">
        <v>0.474231913</v>
      </c>
      <c r="S126" s="6">
        <v>71.952460360000003</v>
      </c>
      <c r="T126" s="7">
        <v>2.6861560099999999</v>
      </c>
      <c r="U126" s="6">
        <v>3.1629364680636236</v>
      </c>
      <c r="V126" s="6">
        <v>0.117911485471342</v>
      </c>
      <c r="W126" s="6">
        <v>11.7</v>
      </c>
      <c r="X126" s="6">
        <v>1</v>
      </c>
      <c r="Y126" s="7">
        <v>1.9074747577507059</v>
      </c>
      <c r="Z126" s="6">
        <v>20.78</v>
      </c>
    </row>
    <row r="127" spans="1:26">
      <c r="A127" s="10" t="s">
        <v>275</v>
      </c>
      <c r="B127" s="13" t="s">
        <v>274</v>
      </c>
      <c r="C127" s="6">
        <v>-1.52</v>
      </c>
      <c r="D127" s="6">
        <v>2.8450000000000002</v>
      </c>
      <c r="E127" s="6">
        <v>71</v>
      </c>
      <c r="F127" s="6">
        <v>2.5</v>
      </c>
      <c r="G127" s="6">
        <v>378</v>
      </c>
      <c r="H127" s="6">
        <v>81</v>
      </c>
      <c r="I127" s="7">
        <v>65.39</v>
      </c>
      <c r="J127" s="6">
        <v>66.760000000000005</v>
      </c>
      <c r="K127" s="6">
        <v>0.25306013825557905</v>
      </c>
      <c r="L127" s="7">
        <v>0.25</v>
      </c>
      <c r="M127" s="7">
        <v>0.01</v>
      </c>
      <c r="N127" s="6">
        <v>7.4</v>
      </c>
      <c r="O127" s="7">
        <v>0.18</v>
      </c>
      <c r="P127" s="6">
        <v>1.714</v>
      </c>
      <c r="Q127" s="6">
        <v>61.554853658536501</v>
      </c>
      <c r="R127" s="8">
        <v>0.31254237299999998</v>
      </c>
      <c r="S127" s="6">
        <v>10.16135381</v>
      </c>
      <c r="T127" s="7">
        <v>0.56959703800000006</v>
      </c>
      <c r="U127" s="6">
        <v>7.2616102553006252</v>
      </c>
      <c r="V127" s="6">
        <v>0.25779434714865301</v>
      </c>
      <c r="W127" s="6">
        <v>13</v>
      </c>
      <c r="X127" s="6">
        <v>0.42</v>
      </c>
      <c r="Y127" s="7">
        <v>1.147631289019464</v>
      </c>
      <c r="Z127" s="6">
        <v>11.850000380000001</v>
      </c>
    </row>
    <row r="128" spans="1:26">
      <c r="A128" s="10" t="s">
        <v>277</v>
      </c>
      <c r="B128" s="13" t="s">
        <v>276</v>
      </c>
      <c r="C128" s="6">
        <v>-22.08</v>
      </c>
      <c r="D128" s="6">
        <v>1.6910000000000001</v>
      </c>
      <c r="E128" s="6">
        <v>92</v>
      </c>
      <c r="F128" s="6">
        <v>3</v>
      </c>
      <c r="G128" s="6">
        <v>21</v>
      </c>
      <c r="H128" s="6">
        <v>33</v>
      </c>
      <c r="I128" s="7">
        <v>78.040000000000006</v>
      </c>
      <c r="J128" s="6">
        <v>62.58</v>
      </c>
      <c r="K128" s="6">
        <v>4.7708333333333332E-4</v>
      </c>
      <c r="L128" s="7">
        <v>0.03</v>
      </c>
      <c r="M128" s="7">
        <v>0.6</v>
      </c>
      <c r="N128" s="6">
        <v>3.3</v>
      </c>
      <c r="O128" s="7">
        <v>0.16300000000000001</v>
      </c>
      <c r="P128" s="6">
        <v>3.5279999999999996</v>
      </c>
      <c r="Q128" s="6">
        <v>61.013585365853601</v>
      </c>
      <c r="R128" s="8">
        <v>0.413325108</v>
      </c>
      <c r="S128" s="6">
        <v>14.91795864</v>
      </c>
      <c r="T128" s="7">
        <v>0.61208820600000002</v>
      </c>
      <c r="U128" s="6">
        <v>0.33172498624044627</v>
      </c>
      <c r="V128" s="6">
        <v>2.5929763944944E-2</v>
      </c>
      <c r="W128" s="6">
        <v>34</v>
      </c>
      <c r="X128" s="6">
        <v>0.94</v>
      </c>
      <c r="Y128" s="7">
        <v>0.72878329628684912</v>
      </c>
      <c r="Z128" s="6">
        <v>12.80000019</v>
      </c>
    </row>
    <row r="129" spans="1:26">
      <c r="A129" s="10" t="s">
        <v>279</v>
      </c>
      <c r="B129" s="13" t="s">
        <v>278</v>
      </c>
      <c r="C129" s="6">
        <v>14.96</v>
      </c>
      <c r="D129" s="6">
        <v>50</v>
      </c>
      <c r="E129" s="6">
        <v>88</v>
      </c>
      <c r="F129" s="6">
        <v>2</v>
      </c>
      <c r="G129" s="6" t="e">
        <v>#N/A</v>
      </c>
      <c r="H129" s="6">
        <v>50</v>
      </c>
      <c r="I129" s="7">
        <v>33.36</v>
      </c>
      <c r="J129" s="6">
        <v>90</v>
      </c>
      <c r="K129" s="6">
        <v>0</v>
      </c>
      <c r="L129" s="7">
        <v>0.23</v>
      </c>
      <c r="M129" s="7">
        <v>1</v>
      </c>
      <c r="N129" s="6">
        <v>3</v>
      </c>
      <c r="O129" s="7">
        <v>0.307</v>
      </c>
      <c r="P129" s="6" t="e">
        <v>#N/A</v>
      </c>
      <c r="Q129" s="6" t="e">
        <v>#N/A</v>
      </c>
      <c r="R129" s="8">
        <v>0.16205266700000001</v>
      </c>
      <c r="S129" s="6" t="e">
        <v>#N/A</v>
      </c>
      <c r="T129" s="7" t="e">
        <v>#N/A</v>
      </c>
      <c r="U129" s="6">
        <v>75</v>
      </c>
      <c r="V129" s="6">
        <v>0.41984947043494902</v>
      </c>
      <c r="W129" s="6">
        <v>99.9</v>
      </c>
      <c r="X129" s="6">
        <v>0</v>
      </c>
      <c r="Y129" s="7" t="e">
        <v>#N/A</v>
      </c>
      <c r="Z129" s="6">
        <v>50</v>
      </c>
    </row>
    <row r="130" spans="1:26">
      <c r="A130" s="10" t="s">
        <v>281</v>
      </c>
      <c r="B130" s="13" t="s">
        <v>280</v>
      </c>
      <c r="C130" s="6">
        <v>6.57</v>
      </c>
      <c r="D130" s="6">
        <v>4.7859999999999996</v>
      </c>
      <c r="E130" s="6">
        <v>88</v>
      </c>
      <c r="F130" s="6">
        <v>3.3</v>
      </c>
      <c r="G130" s="6">
        <v>337</v>
      </c>
      <c r="H130" s="6">
        <v>31</v>
      </c>
      <c r="I130" s="7">
        <v>28.79</v>
      </c>
      <c r="J130" s="6">
        <v>82.28</v>
      </c>
      <c r="K130" s="6">
        <v>0.29032111689675033</v>
      </c>
      <c r="L130" s="7">
        <v>0.25</v>
      </c>
      <c r="M130" s="7">
        <v>0.05</v>
      </c>
      <c r="N130" s="6">
        <v>10</v>
      </c>
      <c r="O130" s="7">
        <v>0.18</v>
      </c>
      <c r="P130" s="6">
        <v>0.88</v>
      </c>
      <c r="Q130" s="6">
        <v>66.690073170731694</v>
      </c>
      <c r="R130" s="8">
        <v>0.332677165</v>
      </c>
      <c r="S130" s="6">
        <v>13.742478500000001</v>
      </c>
      <c r="T130" s="7">
        <v>1.24247251</v>
      </c>
      <c r="U130" s="6">
        <v>0</v>
      </c>
      <c r="V130" s="6">
        <v>0</v>
      </c>
      <c r="W130" s="6">
        <v>43.6</v>
      </c>
      <c r="X130" s="6">
        <v>1</v>
      </c>
      <c r="Y130" s="7">
        <v>9.4175095919079173</v>
      </c>
      <c r="Z130" s="6">
        <v>55.85</v>
      </c>
    </row>
    <row r="131" spans="1:26">
      <c r="A131" s="10" t="s">
        <v>283</v>
      </c>
      <c r="B131" s="13" t="s">
        <v>282</v>
      </c>
      <c r="C131" s="6">
        <v>0.16</v>
      </c>
      <c r="D131" s="6">
        <v>11.66</v>
      </c>
      <c r="E131" s="6">
        <v>100</v>
      </c>
      <c r="F131" s="6">
        <v>3.2</v>
      </c>
      <c r="G131" s="6">
        <v>0</v>
      </c>
      <c r="H131" s="6">
        <v>100</v>
      </c>
      <c r="I131" s="7">
        <v>11.65</v>
      </c>
      <c r="J131" s="6">
        <v>17.64</v>
      </c>
      <c r="K131" s="6">
        <v>0.554023807824226</v>
      </c>
      <c r="L131" s="7">
        <v>0.03</v>
      </c>
      <c r="M131" s="7">
        <v>1.22</v>
      </c>
      <c r="N131" s="6">
        <v>0</v>
      </c>
      <c r="O131" s="7">
        <v>2.7E-2</v>
      </c>
      <c r="P131" s="6">
        <v>7.992</v>
      </c>
      <c r="Q131" s="6">
        <v>80.400731707316993</v>
      </c>
      <c r="R131" s="8">
        <v>6.5573770000000003E-2</v>
      </c>
      <c r="S131" s="6">
        <v>0</v>
      </c>
      <c r="T131" s="7">
        <v>1.417801E-2</v>
      </c>
      <c r="U131" s="6">
        <v>74.871754482898183</v>
      </c>
      <c r="V131" s="6">
        <v>0.73900016982005901</v>
      </c>
      <c r="W131" s="6">
        <v>100</v>
      </c>
      <c r="X131" s="6">
        <v>0.19</v>
      </c>
      <c r="Y131" s="7">
        <v>13.329383886255924</v>
      </c>
      <c r="Z131" s="6">
        <v>90</v>
      </c>
    </row>
    <row r="132" spans="1:26">
      <c r="A132" s="10" t="s">
        <v>285</v>
      </c>
      <c r="B132" s="13" t="s">
        <v>284</v>
      </c>
      <c r="C132" s="6">
        <v>7.89</v>
      </c>
      <c r="D132" s="6">
        <v>1.454</v>
      </c>
      <c r="E132" s="6">
        <v>100</v>
      </c>
      <c r="F132" s="6">
        <v>1.9</v>
      </c>
      <c r="G132" s="6">
        <v>0</v>
      </c>
      <c r="H132" s="6">
        <v>100</v>
      </c>
      <c r="I132" s="7">
        <v>-3.66</v>
      </c>
      <c r="J132" s="6">
        <v>13.32</v>
      </c>
      <c r="K132" s="6">
        <v>0.53173816017852715</v>
      </c>
      <c r="L132" s="7">
        <v>0.06</v>
      </c>
      <c r="M132" s="7">
        <v>0.42</v>
      </c>
      <c r="N132" s="6">
        <v>0</v>
      </c>
      <c r="O132" s="7">
        <v>0.34</v>
      </c>
      <c r="P132" s="6">
        <v>15.637999999999998</v>
      </c>
      <c r="Q132" s="6">
        <v>80.151219512195098</v>
      </c>
      <c r="R132" s="8">
        <v>3.5629453999999998E-2</v>
      </c>
      <c r="S132" s="6">
        <v>0</v>
      </c>
      <c r="T132" s="7">
        <v>2.6419607000000001E-2</v>
      </c>
      <c r="U132" s="6">
        <v>3.0978471862597328</v>
      </c>
      <c r="V132" s="6">
        <v>0.14685605728470399</v>
      </c>
      <c r="W132" s="6">
        <v>100</v>
      </c>
      <c r="X132" s="6">
        <v>0.62</v>
      </c>
      <c r="Y132" s="7">
        <v>3.9221545702439209</v>
      </c>
      <c r="Z132" s="6">
        <v>65.89</v>
      </c>
    </row>
    <row r="133" spans="1:26">
      <c r="A133" s="10" t="s">
        <v>287</v>
      </c>
      <c r="B133" s="13" t="s">
        <v>286</v>
      </c>
      <c r="C133" s="6">
        <v>-4</v>
      </c>
      <c r="D133" s="6">
        <v>0.65510000000000002</v>
      </c>
      <c r="E133" s="6">
        <v>85</v>
      </c>
      <c r="F133" s="6">
        <v>2.5</v>
      </c>
      <c r="G133" s="6">
        <v>102</v>
      </c>
      <c r="H133" s="6">
        <v>52</v>
      </c>
      <c r="I133" s="7">
        <v>39.43</v>
      </c>
      <c r="J133" s="6">
        <v>42.98</v>
      </c>
      <c r="K133" s="6">
        <v>5.3778947368500002E-2</v>
      </c>
      <c r="L133" s="7">
        <v>0.04</v>
      </c>
      <c r="M133" s="7">
        <v>0.4</v>
      </c>
      <c r="N133" s="6">
        <v>0.6</v>
      </c>
      <c r="O133" s="7">
        <v>0.09</v>
      </c>
      <c r="P133" s="6">
        <v>1.81</v>
      </c>
      <c r="Q133" s="6">
        <v>73.141999999999996</v>
      </c>
      <c r="R133" s="8">
        <v>0.13530326600000001</v>
      </c>
      <c r="S133" s="6">
        <v>11.775330569999999</v>
      </c>
      <c r="T133" s="7">
        <v>0.33240775500000003</v>
      </c>
      <c r="U133" s="6">
        <v>6.1505329555806867</v>
      </c>
      <c r="V133" s="6">
        <v>2.08678450589668E-2</v>
      </c>
      <c r="W133" s="6">
        <v>72.099999999999994</v>
      </c>
      <c r="X133" s="6">
        <v>0.48</v>
      </c>
      <c r="Y133" s="7">
        <v>5.0004167013917824</v>
      </c>
      <c r="Z133" s="6">
        <v>12</v>
      </c>
    </row>
    <row r="134" spans="1:26">
      <c r="A134" s="10" t="s">
        <v>289</v>
      </c>
      <c r="B134" s="13" t="s">
        <v>288</v>
      </c>
      <c r="C134" s="6">
        <v>-5.68</v>
      </c>
      <c r="D134" s="6">
        <v>7.0250000000000004</v>
      </c>
      <c r="E134" s="6">
        <v>48</v>
      </c>
      <c r="F134" s="6">
        <v>3.1</v>
      </c>
      <c r="G134" s="6">
        <v>1229</v>
      </c>
      <c r="H134" s="6">
        <v>9</v>
      </c>
      <c r="I134" s="7">
        <v>56.74</v>
      </c>
      <c r="J134" s="6">
        <v>83.38</v>
      </c>
      <c r="K134" s="6">
        <v>7.2172773066666663E-4</v>
      </c>
      <c r="L134" s="7">
        <v>0.03</v>
      </c>
      <c r="M134" s="7">
        <v>0.08</v>
      </c>
      <c r="N134" s="6">
        <v>12</v>
      </c>
      <c r="O134" s="7">
        <v>8.3000000000000004E-2</v>
      </c>
      <c r="P134" s="6">
        <v>0.17800000000000002</v>
      </c>
      <c r="Q134" s="6">
        <v>51.401463414634101</v>
      </c>
      <c r="R134" s="8">
        <v>0.51372273000000002</v>
      </c>
      <c r="S134" s="6">
        <v>32.64258701</v>
      </c>
      <c r="T134" s="7">
        <v>6.4391069090000004</v>
      </c>
      <c r="U134" s="6">
        <v>0</v>
      </c>
      <c r="V134" s="6">
        <v>0</v>
      </c>
      <c r="W134" s="6">
        <v>9.3000000000000007</v>
      </c>
      <c r="X134" s="6">
        <v>0.55000000000000004</v>
      </c>
      <c r="Y134" s="7">
        <v>0.82892555459066863</v>
      </c>
      <c r="Z134" s="6">
        <v>20.65</v>
      </c>
    </row>
    <row r="135" spans="1:26">
      <c r="A135" s="10" t="s">
        <v>291</v>
      </c>
      <c r="B135" s="13" t="s">
        <v>290</v>
      </c>
      <c r="C135" s="6">
        <v>14.59</v>
      </c>
      <c r="D135" s="6">
        <v>3.6019999999999999</v>
      </c>
      <c r="E135" s="6">
        <v>58</v>
      </c>
      <c r="F135" s="6">
        <v>2.7</v>
      </c>
      <c r="G135" s="6">
        <v>560</v>
      </c>
      <c r="H135" s="6">
        <v>32</v>
      </c>
      <c r="I135" s="7">
        <v>30.78</v>
      </c>
      <c r="J135" s="6">
        <v>50.92</v>
      </c>
      <c r="K135" s="6">
        <v>2.2119866666666665E-2</v>
      </c>
      <c r="L135" s="7">
        <v>0.11</v>
      </c>
      <c r="M135" s="7">
        <v>0.12</v>
      </c>
      <c r="N135" s="6">
        <v>9</v>
      </c>
      <c r="O135" s="7">
        <v>8.3000000000000004E-2</v>
      </c>
      <c r="P135" s="6">
        <v>2.4000000000000004</v>
      </c>
      <c r="Q135" s="6">
        <v>47.908585365853597</v>
      </c>
      <c r="R135" s="8">
        <v>0.484566104</v>
      </c>
      <c r="S135" s="6">
        <v>4.8588455069999998</v>
      </c>
      <c r="T135" s="7">
        <v>4.3612940089999999</v>
      </c>
      <c r="U135" s="6">
        <v>1.4878801093305618</v>
      </c>
      <c r="V135" s="6">
        <v>6.0776866111679401E-2</v>
      </c>
      <c r="W135" s="6">
        <v>46.8</v>
      </c>
      <c r="X135" s="6">
        <v>0</v>
      </c>
      <c r="Y135" s="7">
        <v>2.9645245232056392</v>
      </c>
      <c r="Z135" s="6">
        <v>15</v>
      </c>
    </row>
    <row r="136" spans="1:26">
      <c r="A136" s="10" t="s">
        <v>293</v>
      </c>
      <c r="B136" s="13" t="s">
        <v>292</v>
      </c>
      <c r="C136" s="6">
        <v>12.65</v>
      </c>
      <c r="D136" s="6">
        <v>0.76939999999999997</v>
      </c>
      <c r="E136" s="6">
        <v>100</v>
      </c>
      <c r="F136" s="6">
        <v>3.7</v>
      </c>
      <c r="G136" s="6">
        <v>0</v>
      </c>
      <c r="H136" s="6">
        <v>100</v>
      </c>
      <c r="I136" s="7">
        <v>-18.14</v>
      </c>
      <c r="J136" s="6">
        <v>22.46</v>
      </c>
      <c r="K136" s="6">
        <v>0.41901887243507002</v>
      </c>
      <c r="L136" s="7">
        <v>0.05</v>
      </c>
      <c r="M136" s="7">
        <v>0.44</v>
      </c>
      <c r="N136" s="6">
        <v>0</v>
      </c>
      <c r="O136" s="7">
        <v>2.7E-2</v>
      </c>
      <c r="P136" s="6">
        <v>22.911999999999999</v>
      </c>
      <c r="Q136" s="6">
        <v>80.741463414634097</v>
      </c>
      <c r="R136" s="8">
        <v>6.3380281999999996E-2</v>
      </c>
      <c r="S136" s="6">
        <v>0</v>
      </c>
      <c r="T136" s="7">
        <v>1.3221180000000001E-2</v>
      </c>
      <c r="U136" s="6">
        <v>4.1550519834411048</v>
      </c>
      <c r="V136" s="6">
        <v>8.6320587824525202E-2</v>
      </c>
      <c r="W136" s="6">
        <v>100</v>
      </c>
      <c r="X136" s="6">
        <v>0.64</v>
      </c>
      <c r="Y136" s="7">
        <v>1.4789010122255817</v>
      </c>
      <c r="Z136" s="6">
        <v>80.45</v>
      </c>
    </row>
    <row r="137" spans="1:26">
      <c r="A137" s="10" t="s">
        <v>295</v>
      </c>
      <c r="B137" s="13" t="s">
        <v>294</v>
      </c>
      <c r="C137" s="6">
        <v>12.37</v>
      </c>
      <c r="D137" s="6">
        <v>86.57</v>
      </c>
      <c r="E137" s="6">
        <v>88</v>
      </c>
      <c r="F137" s="6">
        <v>2.9</v>
      </c>
      <c r="G137" s="6">
        <v>0</v>
      </c>
      <c r="H137" s="6">
        <v>87</v>
      </c>
      <c r="I137" s="7">
        <v>44.93</v>
      </c>
      <c r="J137" s="6">
        <v>28.34</v>
      </c>
      <c r="K137" s="6">
        <v>0.5</v>
      </c>
      <c r="L137" s="7">
        <v>0.09</v>
      </c>
      <c r="M137" s="7">
        <v>1</v>
      </c>
      <c r="N137" s="6">
        <v>1.3</v>
      </c>
      <c r="O137" s="7">
        <v>0.03</v>
      </c>
      <c r="P137" s="6">
        <v>7.9120000000000008</v>
      </c>
      <c r="Q137" s="6">
        <v>75.913219512195099</v>
      </c>
      <c r="R137" s="8">
        <v>3.1029619000000001E-2</v>
      </c>
      <c r="S137" s="6">
        <v>0</v>
      </c>
      <c r="T137" s="7">
        <v>6.4254625999999995E-2</v>
      </c>
      <c r="U137" s="6">
        <v>1.3777088819041827</v>
      </c>
      <c r="V137" s="6">
        <v>0.18263317430403</v>
      </c>
      <c r="W137" s="6">
        <v>98</v>
      </c>
      <c r="X137" s="6">
        <v>0</v>
      </c>
      <c r="Y137" s="7">
        <v>0</v>
      </c>
      <c r="Z137" s="6">
        <v>43.46</v>
      </c>
    </row>
    <row r="138" spans="1:26">
      <c r="A138" s="10" t="s">
        <v>297</v>
      </c>
      <c r="B138" s="13" t="s">
        <v>296</v>
      </c>
      <c r="C138" s="6">
        <v>23.89</v>
      </c>
      <c r="D138" s="6">
        <v>79.510000000000005</v>
      </c>
      <c r="E138" s="6">
        <v>90</v>
      </c>
      <c r="F138" s="6">
        <v>3.5</v>
      </c>
      <c r="G138" s="6">
        <v>205</v>
      </c>
      <c r="H138" s="6">
        <v>45</v>
      </c>
      <c r="I138" s="7">
        <v>50.58</v>
      </c>
      <c r="J138" s="6">
        <v>63.42</v>
      </c>
      <c r="K138" s="6">
        <v>0.77221998329000008</v>
      </c>
      <c r="L138" s="7">
        <v>0.05</v>
      </c>
      <c r="M138" s="7">
        <v>0.01</v>
      </c>
      <c r="N138" s="6">
        <v>12.6</v>
      </c>
      <c r="O138" s="7">
        <v>0.313</v>
      </c>
      <c r="P138" s="6">
        <v>2.1859999999999999</v>
      </c>
      <c r="Q138" s="6">
        <v>66.5290975609756</v>
      </c>
      <c r="R138" s="8">
        <v>0.32521008400000001</v>
      </c>
      <c r="S138" s="6">
        <v>3.6969235650000001</v>
      </c>
      <c r="T138" s="7">
        <v>1.0709803609999999</v>
      </c>
      <c r="U138" s="6">
        <v>2.8264567202829749</v>
      </c>
      <c r="V138" s="6">
        <v>2.9429240533700302E-2</v>
      </c>
      <c r="W138" s="6">
        <v>57.6</v>
      </c>
      <c r="X138" s="6">
        <v>0.47</v>
      </c>
      <c r="Y138" s="7">
        <v>3.6970734744707348</v>
      </c>
      <c r="Z138" s="6">
        <v>65.360183719999995</v>
      </c>
    </row>
    <row r="139" spans="1:26">
      <c r="A139" s="10" t="s">
        <v>299</v>
      </c>
      <c r="B139" s="13" t="s">
        <v>298</v>
      </c>
      <c r="C139" s="6">
        <v>4.09</v>
      </c>
      <c r="D139" s="6">
        <v>50</v>
      </c>
      <c r="E139" s="6">
        <v>84</v>
      </c>
      <c r="F139" s="6">
        <v>1.9</v>
      </c>
      <c r="G139" s="6">
        <v>40</v>
      </c>
      <c r="H139" s="6">
        <v>83</v>
      </c>
      <c r="I139" s="7">
        <v>33.36</v>
      </c>
      <c r="J139" s="6">
        <v>18.420000000000002</v>
      </c>
      <c r="K139" s="6">
        <v>0</v>
      </c>
      <c r="L139" s="7">
        <v>0.03</v>
      </c>
      <c r="M139" s="7">
        <v>1</v>
      </c>
      <c r="N139" s="6">
        <v>3</v>
      </c>
      <c r="O139" s="7">
        <v>0.307</v>
      </c>
      <c r="P139" s="6">
        <v>8.5</v>
      </c>
      <c r="Q139" s="6">
        <v>69.129268292682895</v>
      </c>
      <c r="R139" s="8">
        <v>0.18848167499999999</v>
      </c>
      <c r="S139" s="6">
        <v>46</v>
      </c>
      <c r="T139" s="7">
        <v>2</v>
      </c>
      <c r="U139" s="6">
        <v>19.322973000418731</v>
      </c>
      <c r="V139" s="6">
        <v>0.51496675914453205</v>
      </c>
      <c r="W139" s="6">
        <v>99.5</v>
      </c>
      <c r="X139" s="6">
        <v>0.5</v>
      </c>
      <c r="Y139" s="7">
        <v>0</v>
      </c>
      <c r="Z139" s="6">
        <v>50</v>
      </c>
    </row>
    <row r="140" spans="1:26">
      <c r="A140" s="10" t="s">
        <v>301</v>
      </c>
      <c r="B140" s="13" t="s">
        <v>300</v>
      </c>
      <c r="C140" s="6">
        <v>4.84</v>
      </c>
      <c r="D140" s="6">
        <v>0.30520000000000003</v>
      </c>
      <c r="E140" s="6">
        <v>93</v>
      </c>
      <c r="F140" s="6">
        <v>2.2999999999999998</v>
      </c>
      <c r="G140" s="6">
        <v>55</v>
      </c>
      <c r="H140" s="6">
        <v>69</v>
      </c>
      <c r="I140" s="7">
        <v>39.43</v>
      </c>
      <c r="J140" s="6">
        <v>26</v>
      </c>
      <c r="K140" s="6">
        <v>5.878041362533333E-2</v>
      </c>
      <c r="L140" s="7">
        <v>0.04</v>
      </c>
      <c r="M140" s="7">
        <v>0.76</v>
      </c>
      <c r="N140" s="6">
        <v>3</v>
      </c>
      <c r="O140" s="7">
        <v>0.127</v>
      </c>
      <c r="P140" s="6">
        <v>5.77</v>
      </c>
      <c r="Q140" s="6">
        <v>75.660756097560906</v>
      </c>
      <c r="R140" s="8">
        <v>0.168807339</v>
      </c>
      <c r="S140" s="6">
        <v>9.8024799999999995E-2</v>
      </c>
      <c r="T140" s="7">
        <v>0.19252135300000001</v>
      </c>
      <c r="U140" s="6">
        <v>4.4881928840523271</v>
      </c>
      <c r="V140" s="6">
        <v>7.3612317997076598E-2</v>
      </c>
      <c r="W140" s="6">
        <v>88.1</v>
      </c>
      <c r="X140" s="6">
        <v>0.91</v>
      </c>
      <c r="Y140" s="7">
        <v>14.124293785310735</v>
      </c>
      <c r="Z140" s="6">
        <v>38.14</v>
      </c>
    </row>
    <row r="141" spans="1:26">
      <c r="A141" s="10" t="s">
        <v>303</v>
      </c>
      <c r="B141" s="13" t="s">
        <v>302</v>
      </c>
      <c r="C141" s="6">
        <v>8.25</v>
      </c>
      <c r="D141" s="6">
        <v>3.39E-2</v>
      </c>
      <c r="E141" s="6">
        <v>40</v>
      </c>
      <c r="F141" s="6">
        <v>2</v>
      </c>
      <c r="G141" s="6">
        <v>288</v>
      </c>
      <c r="H141" s="6">
        <v>45</v>
      </c>
      <c r="I141" s="7">
        <v>38.94</v>
      </c>
      <c r="J141" s="6">
        <v>87.48</v>
      </c>
      <c r="K141" s="6">
        <v>0.13093209876550002</v>
      </c>
      <c r="L141" s="7">
        <v>7.0000000000000007E-2</v>
      </c>
      <c r="M141" s="7">
        <v>1</v>
      </c>
      <c r="N141" s="6">
        <v>5.4</v>
      </c>
      <c r="O141" s="7">
        <v>0.307</v>
      </c>
      <c r="P141" s="6">
        <v>0.61599999999999999</v>
      </c>
      <c r="Q141" s="6">
        <v>61.1010243902439</v>
      </c>
      <c r="R141" s="8">
        <v>0.308774834</v>
      </c>
      <c r="S141" s="6">
        <v>19.99940896</v>
      </c>
      <c r="T141" s="7">
        <v>1.0671747680000001</v>
      </c>
      <c r="U141" s="6">
        <v>2.1615336702716528</v>
      </c>
      <c r="V141" s="6">
        <v>2.7365348741470199E-2</v>
      </c>
      <c r="W141" s="6">
        <v>10</v>
      </c>
      <c r="X141" s="6">
        <v>0.3</v>
      </c>
      <c r="Y141" s="7">
        <v>0.99368458243165658</v>
      </c>
      <c r="Z141" s="6">
        <v>3.5</v>
      </c>
    </row>
    <row r="142" spans="1:26">
      <c r="A142" s="10" t="s">
        <v>305</v>
      </c>
      <c r="B142" s="13" t="s">
        <v>304</v>
      </c>
      <c r="C142" s="6">
        <v>0.75</v>
      </c>
      <c r="D142" s="6">
        <v>0.14580000000000001</v>
      </c>
      <c r="E142" s="6">
        <v>86</v>
      </c>
      <c r="F142" s="6">
        <v>2.8</v>
      </c>
      <c r="G142" s="6">
        <v>56</v>
      </c>
      <c r="H142" s="6">
        <v>70</v>
      </c>
      <c r="I142" s="7">
        <v>71.55</v>
      </c>
      <c r="J142" s="6">
        <v>39.1</v>
      </c>
      <c r="K142" s="6">
        <v>0.11137420634916666</v>
      </c>
      <c r="L142" s="7">
        <v>0.12</v>
      </c>
      <c r="M142" s="7">
        <v>0.09</v>
      </c>
      <c r="N142" s="6" t="e">
        <v>#N/A</v>
      </c>
      <c r="O142" s="7">
        <v>0.127</v>
      </c>
      <c r="P142" s="6">
        <v>4.01</v>
      </c>
      <c r="Q142" s="6">
        <v>71.884780487804804</v>
      </c>
      <c r="R142" s="8">
        <v>0.14927768899999999</v>
      </c>
      <c r="S142" s="6">
        <v>1.7194397850000001</v>
      </c>
      <c r="T142" s="7">
        <v>0.31872144800000002</v>
      </c>
      <c r="U142" s="6">
        <v>0</v>
      </c>
      <c r="V142" s="6">
        <v>0</v>
      </c>
      <c r="W142" s="6">
        <v>94.5</v>
      </c>
      <c r="X142" s="6">
        <v>1</v>
      </c>
      <c r="Y142" s="7">
        <v>1.5101938082053863</v>
      </c>
      <c r="Z142" s="6">
        <v>50.799999239999998</v>
      </c>
    </row>
    <row r="143" spans="1:26">
      <c r="A143" s="10" t="s">
        <v>307</v>
      </c>
      <c r="B143" s="13" t="s">
        <v>306</v>
      </c>
      <c r="C143" s="6">
        <v>6.3</v>
      </c>
      <c r="D143" s="6">
        <v>1.01</v>
      </c>
      <c r="E143" s="6">
        <v>82</v>
      </c>
      <c r="F143" s="6">
        <v>2.8</v>
      </c>
      <c r="G143" s="6">
        <v>69</v>
      </c>
      <c r="H143" s="6">
        <v>68</v>
      </c>
      <c r="I143" s="7">
        <v>50.92</v>
      </c>
      <c r="J143" s="6">
        <v>28.5</v>
      </c>
      <c r="K143" s="6">
        <v>0.13592968036533334</v>
      </c>
      <c r="L143" s="7">
        <v>0.18</v>
      </c>
      <c r="M143" s="7">
        <v>0.51</v>
      </c>
      <c r="N143" s="6">
        <v>0.5</v>
      </c>
      <c r="O143" s="7">
        <v>0.09</v>
      </c>
      <c r="P143" s="6">
        <v>3.1100000000000003</v>
      </c>
      <c r="Q143" s="6">
        <v>73.261902439024297</v>
      </c>
      <c r="R143" s="8">
        <v>0.28267973899999999</v>
      </c>
      <c r="S143" s="6">
        <v>0.958299385</v>
      </c>
      <c r="T143" s="7">
        <v>0.269250451</v>
      </c>
      <c r="U143" s="6">
        <v>0.46021735040835726</v>
      </c>
      <c r="V143" s="6">
        <v>1.7865612563228599E-2</v>
      </c>
      <c r="W143" s="6">
        <v>76.900000000000006</v>
      </c>
      <c r="X143" s="6">
        <v>0.65</v>
      </c>
      <c r="Y143" s="7">
        <v>1.875</v>
      </c>
      <c r="Z143" s="6">
        <v>13.88094093</v>
      </c>
    </row>
    <row r="144" spans="1:26">
      <c r="A144" s="10" t="s">
        <v>309</v>
      </c>
      <c r="B144" s="13" t="s">
        <v>308</v>
      </c>
      <c r="C144" s="6">
        <v>2.42</v>
      </c>
      <c r="D144" s="6">
        <v>17.03</v>
      </c>
      <c r="E144" s="6">
        <v>91</v>
      </c>
      <c r="F144" s="6">
        <v>1.9</v>
      </c>
      <c r="G144" s="6">
        <v>96</v>
      </c>
      <c r="H144" s="6">
        <v>76</v>
      </c>
      <c r="I144" s="7">
        <v>38.94</v>
      </c>
      <c r="J144" s="6">
        <v>34.340000000000003</v>
      </c>
      <c r="K144" s="6">
        <v>0.21861981132083333</v>
      </c>
      <c r="L144" s="7">
        <v>0.04</v>
      </c>
      <c r="M144" s="7">
        <v>0.25</v>
      </c>
      <c r="N144" s="6">
        <v>3</v>
      </c>
      <c r="O144" s="7">
        <v>0.307</v>
      </c>
      <c r="P144" s="6">
        <v>8.3060000000000009</v>
      </c>
      <c r="Q144" s="6">
        <v>71.834463414634101</v>
      </c>
      <c r="R144" s="8">
        <v>0.261016949</v>
      </c>
      <c r="S144" s="6">
        <v>4.3000002420000003</v>
      </c>
      <c r="T144" s="7">
        <v>0.30776228799999999</v>
      </c>
      <c r="U144" s="6">
        <v>7.6771402987331152</v>
      </c>
      <c r="V144" s="6">
        <v>0.17703882549799699</v>
      </c>
      <c r="W144" s="6">
        <v>86</v>
      </c>
      <c r="X144" s="6">
        <v>0.53</v>
      </c>
      <c r="Y144" s="7">
        <v>13.582855418050105</v>
      </c>
      <c r="Z144" s="6">
        <v>9.8999996190000008</v>
      </c>
    </row>
    <row r="145" spans="1:26">
      <c r="A145" s="10" t="s">
        <v>311</v>
      </c>
      <c r="B145" s="13" t="s">
        <v>310</v>
      </c>
      <c r="C145" s="6">
        <v>5.53</v>
      </c>
      <c r="D145" s="6">
        <v>19.399999999999999</v>
      </c>
      <c r="E145" s="6">
        <v>100</v>
      </c>
      <c r="F145" s="6">
        <v>4</v>
      </c>
      <c r="G145" s="6">
        <v>0</v>
      </c>
      <c r="H145" s="6">
        <v>90</v>
      </c>
      <c r="I145" s="7">
        <v>7.82</v>
      </c>
      <c r="J145" s="6">
        <v>38.74</v>
      </c>
      <c r="K145" s="6">
        <v>0.32177847535906051</v>
      </c>
      <c r="L145" s="7">
        <v>0.03</v>
      </c>
      <c r="M145" s="7">
        <v>0.11</v>
      </c>
      <c r="N145" s="6">
        <v>0</v>
      </c>
      <c r="O145" s="7">
        <v>0.03</v>
      </c>
      <c r="P145" s="6">
        <v>10.018000000000001</v>
      </c>
      <c r="Q145" s="6">
        <v>75.533170731707301</v>
      </c>
      <c r="R145" s="8">
        <v>4.4585987000000001E-2</v>
      </c>
      <c r="S145" s="6">
        <v>0</v>
      </c>
      <c r="T145" s="7">
        <v>7.5379490000000004E-3</v>
      </c>
      <c r="U145" s="6">
        <v>1.9555589171861514</v>
      </c>
      <c r="V145" s="6">
        <v>2.5313311200472002E-2</v>
      </c>
      <c r="W145" s="6">
        <v>100</v>
      </c>
      <c r="X145" s="6">
        <v>0.3</v>
      </c>
      <c r="Y145" s="7">
        <v>1.4790468364831553</v>
      </c>
      <c r="Z145" s="6">
        <v>68.151292470000001</v>
      </c>
    </row>
    <row r="146" spans="1:26">
      <c r="A146" s="10" t="s">
        <v>313</v>
      </c>
      <c r="B146" s="13" t="s">
        <v>312</v>
      </c>
      <c r="C146" s="6">
        <v>-19.420000000000002</v>
      </c>
      <c r="D146" s="6">
        <v>12.32</v>
      </c>
      <c r="E146" s="6">
        <v>99</v>
      </c>
      <c r="F146" s="6">
        <v>3</v>
      </c>
      <c r="G146" s="6">
        <v>0</v>
      </c>
      <c r="H146" s="6">
        <v>100</v>
      </c>
      <c r="I146" s="7">
        <v>15.97</v>
      </c>
      <c r="J146" s="6">
        <v>39.92</v>
      </c>
      <c r="K146" s="6">
        <v>0.51455032508809795</v>
      </c>
      <c r="L146" s="7">
        <v>0.09</v>
      </c>
      <c r="M146" s="7">
        <v>0.81</v>
      </c>
      <c r="N146" s="6">
        <v>0</v>
      </c>
      <c r="O146" s="7">
        <v>2.7E-2</v>
      </c>
      <c r="P146" s="6">
        <v>12.84</v>
      </c>
      <c r="Q146" s="6">
        <v>79.249756097560905</v>
      </c>
      <c r="R146" s="8">
        <v>9.8290598000000007E-2</v>
      </c>
      <c r="S146" s="6">
        <v>0</v>
      </c>
      <c r="T146" s="7">
        <v>1.0207535E-2</v>
      </c>
      <c r="U146" s="6">
        <v>2.3553347609705031</v>
      </c>
      <c r="V146" s="6">
        <v>5.4811007844475602E-2</v>
      </c>
      <c r="W146" s="6">
        <v>100</v>
      </c>
      <c r="X146" s="6">
        <v>0.82</v>
      </c>
      <c r="Y146" s="7">
        <v>8.1967213114754092</v>
      </c>
      <c r="Z146" s="6">
        <v>86</v>
      </c>
    </row>
    <row r="147" spans="1:26">
      <c r="A147" s="10" t="s">
        <v>315</v>
      </c>
      <c r="B147" s="13" t="s">
        <v>314</v>
      </c>
      <c r="C147" s="6">
        <v>29.9</v>
      </c>
      <c r="D147" s="6">
        <v>455.2</v>
      </c>
      <c r="E147" s="6">
        <v>100</v>
      </c>
      <c r="F147" s="6">
        <v>3.6</v>
      </c>
      <c r="G147" s="6">
        <v>6</v>
      </c>
      <c r="H147" s="6">
        <v>100</v>
      </c>
      <c r="I147" s="7">
        <v>44.93</v>
      </c>
      <c r="J147" s="6">
        <v>4.28</v>
      </c>
      <c r="K147" s="6">
        <v>0.46153846153849998</v>
      </c>
      <c r="L147" s="7">
        <v>0.14000000000000001</v>
      </c>
      <c r="M147" s="7">
        <v>1</v>
      </c>
      <c r="N147" s="6">
        <v>0</v>
      </c>
      <c r="O147" s="7">
        <v>0.03</v>
      </c>
      <c r="P147" s="6">
        <v>12.884</v>
      </c>
      <c r="Q147" s="6">
        <v>75.942097560975597</v>
      </c>
      <c r="R147" s="8">
        <v>6.7538126000000004E-2</v>
      </c>
      <c r="S147" s="6">
        <v>0</v>
      </c>
      <c r="T147" s="7">
        <v>2.2561482000000001E-2</v>
      </c>
      <c r="U147" s="6">
        <v>22.988831188903621</v>
      </c>
      <c r="V147" s="6">
        <v>0.33104463039743398</v>
      </c>
      <c r="W147" s="6">
        <v>98.7</v>
      </c>
      <c r="X147" s="6">
        <v>0</v>
      </c>
      <c r="Y147" s="7">
        <v>0</v>
      </c>
      <c r="Z147" s="6">
        <v>90</v>
      </c>
    </row>
    <row r="148" spans="1:26">
      <c r="A148" s="10" t="s">
        <v>317</v>
      </c>
      <c r="B148" s="13" t="s">
        <v>316</v>
      </c>
      <c r="C148" s="6">
        <v>-4.9000000000000004</v>
      </c>
      <c r="D148" s="6">
        <v>3.2450000000000001</v>
      </c>
      <c r="E148" s="6">
        <v>100</v>
      </c>
      <c r="F148" s="6">
        <v>4.2</v>
      </c>
      <c r="G148" s="6" t="e">
        <v>#N/A</v>
      </c>
      <c r="H148" s="6">
        <v>72</v>
      </c>
      <c r="I148" s="7" t="e">
        <v>#N/A</v>
      </c>
      <c r="J148" s="6">
        <v>45.58</v>
      </c>
      <c r="K148" s="6">
        <v>0</v>
      </c>
      <c r="L148" s="7">
        <v>0.08</v>
      </c>
      <c r="M148" s="7">
        <v>0.13</v>
      </c>
      <c r="N148" s="6">
        <v>0.3</v>
      </c>
      <c r="O148" s="7">
        <v>0.03</v>
      </c>
      <c r="P148" s="6">
        <v>8.023200000000001</v>
      </c>
      <c r="Q148" s="6" t="e">
        <v>#N/A</v>
      </c>
      <c r="R148" s="8">
        <v>5.1841746000000001E-2</v>
      </c>
      <c r="S148" s="6">
        <v>0</v>
      </c>
      <c r="T148" s="7">
        <v>3.6676074000000003E-2</v>
      </c>
      <c r="U148" s="6">
        <v>3.6266029652120038</v>
      </c>
      <c r="V148" s="6">
        <v>3.41823568080762E-2</v>
      </c>
      <c r="W148" s="6">
        <v>100</v>
      </c>
      <c r="X148" s="6">
        <v>0.1</v>
      </c>
      <c r="Y148" s="7" t="e">
        <v>#N/A</v>
      </c>
      <c r="Z148" s="6">
        <v>30.200000760000002</v>
      </c>
    </row>
    <row r="149" spans="1:26">
      <c r="A149" s="10" t="s">
        <v>437</v>
      </c>
      <c r="B149" s="13" t="s">
        <v>318</v>
      </c>
      <c r="C149" s="6">
        <v>16.96</v>
      </c>
      <c r="D149" s="6">
        <v>1.4690000000000001</v>
      </c>
      <c r="E149" s="6">
        <v>96</v>
      </c>
      <c r="F149" s="6">
        <v>5.4</v>
      </c>
      <c r="G149" s="6">
        <v>5</v>
      </c>
      <c r="H149" s="6">
        <v>87</v>
      </c>
      <c r="I149" s="7">
        <v>12.81</v>
      </c>
      <c r="J149" s="6">
        <v>27.18</v>
      </c>
      <c r="K149" s="6">
        <v>4.6179446362363097E-2</v>
      </c>
      <c r="L149" s="7">
        <v>0.5</v>
      </c>
      <c r="M149" s="7">
        <v>0.03</v>
      </c>
      <c r="N149" s="6">
        <v>0.5</v>
      </c>
      <c r="O149" s="7">
        <v>0.35</v>
      </c>
      <c r="P149" s="6">
        <v>17.137799999999999</v>
      </c>
      <c r="Q149" s="6">
        <v>67.844634146341406</v>
      </c>
      <c r="R149" s="8">
        <v>6.9133397999999999E-2</v>
      </c>
      <c r="S149" s="6">
        <v>0</v>
      </c>
      <c r="T149" s="7">
        <v>5.3838497999999999E-2</v>
      </c>
      <c r="U149" s="6">
        <v>1.6662488420424135</v>
      </c>
      <c r="V149" s="6">
        <v>2.44347857486415E-2</v>
      </c>
      <c r="W149" s="6">
        <v>100</v>
      </c>
      <c r="X149" s="6">
        <v>0</v>
      </c>
      <c r="Y149" s="7">
        <v>0.2564456390197915</v>
      </c>
      <c r="Z149" s="6">
        <v>80.06</v>
      </c>
    </row>
    <row r="150" spans="1:26">
      <c r="A150" s="10" t="s">
        <v>321</v>
      </c>
      <c r="B150" s="13" t="s">
        <v>320</v>
      </c>
      <c r="C150" s="6">
        <v>5.22</v>
      </c>
      <c r="D150" s="6">
        <v>1.579</v>
      </c>
      <c r="E150" s="6">
        <v>65</v>
      </c>
      <c r="F150" s="6">
        <v>2.7</v>
      </c>
      <c r="G150" s="6">
        <v>970</v>
      </c>
      <c r="H150" s="6">
        <v>54</v>
      </c>
      <c r="I150" s="7">
        <v>65.89</v>
      </c>
      <c r="J150" s="6">
        <v>81.38</v>
      </c>
      <c r="K150" s="6">
        <v>1.3891472868166667E-2</v>
      </c>
      <c r="L150" s="7">
        <v>0.12</v>
      </c>
      <c r="M150" s="7">
        <v>0.27</v>
      </c>
      <c r="N150" s="6">
        <v>4.4000000000000004</v>
      </c>
      <c r="O150" s="7">
        <v>0.16300000000000001</v>
      </c>
      <c r="P150" s="6">
        <v>0.498</v>
      </c>
      <c r="Q150" s="6">
        <v>50.130926829268198</v>
      </c>
      <c r="R150" s="8">
        <v>0.41695865500000001</v>
      </c>
      <c r="S150" s="6">
        <v>53.190784039999997</v>
      </c>
      <c r="T150" s="7">
        <v>2.8674297979999999</v>
      </c>
      <c r="U150" s="6">
        <v>0</v>
      </c>
      <c r="V150" s="6">
        <v>0</v>
      </c>
      <c r="W150" s="6">
        <v>4.8</v>
      </c>
      <c r="X150" s="6">
        <v>0.33</v>
      </c>
      <c r="Y150" s="7">
        <v>24.321037697608428</v>
      </c>
      <c r="Z150" s="6">
        <v>19</v>
      </c>
    </row>
    <row r="151" spans="1:26">
      <c r="A151" s="10" t="s">
        <v>323</v>
      </c>
      <c r="B151" s="13" t="s">
        <v>322</v>
      </c>
      <c r="C151" s="6">
        <v>-10.69</v>
      </c>
      <c r="D151" s="6">
        <v>50</v>
      </c>
      <c r="E151" s="6">
        <v>99</v>
      </c>
      <c r="F151" s="6">
        <v>2.1</v>
      </c>
      <c r="G151" s="6">
        <v>28</v>
      </c>
      <c r="H151" s="6">
        <v>96</v>
      </c>
      <c r="I151" s="7">
        <v>65.39</v>
      </c>
      <c r="J151" s="6">
        <v>67.64</v>
      </c>
      <c r="K151" s="6">
        <v>2.2083333333333333E-2</v>
      </c>
      <c r="L151" s="7">
        <v>0.15</v>
      </c>
      <c r="M151" s="7">
        <v>0.79</v>
      </c>
      <c r="N151" s="6">
        <v>3</v>
      </c>
      <c r="O151" s="7">
        <v>0.127</v>
      </c>
      <c r="P151" s="6">
        <v>6.9003999999999994</v>
      </c>
      <c r="Q151" s="6">
        <v>71.336585365853594</v>
      </c>
      <c r="R151" s="8">
        <v>7.8811370000000006E-2</v>
      </c>
      <c r="S151" s="6">
        <v>0</v>
      </c>
      <c r="T151" s="7">
        <v>2</v>
      </c>
      <c r="U151" s="6">
        <v>17.441193075236576</v>
      </c>
      <c r="V151" s="6">
        <v>0.170847449676337</v>
      </c>
      <c r="W151" s="6">
        <v>87</v>
      </c>
      <c r="X151" s="6">
        <v>0</v>
      </c>
      <c r="Y151" s="7">
        <v>0</v>
      </c>
      <c r="Z151" s="6">
        <v>42.5</v>
      </c>
    </row>
    <row r="152" spans="1:26">
      <c r="A152" s="10" t="s">
        <v>325</v>
      </c>
      <c r="B152" s="13" t="s">
        <v>324</v>
      </c>
      <c r="C152" s="6">
        <v>-14.2</v>
      </c>
      <c r="D152" s="6">
        <v>50</v>
      </c>
      <c r="E152" s="6">
        <v>98</v>
      </c>
      <c r="F152" s="6">
        <v>2</v>
      </c>
      <c r="G152" s="6">
        <v>2</v>
      </c>
      <c r="H152" s="6">
        <v>89</v>
      </c>
      <c r="I152" s="7">
        <v>65.39</v>
      </c>
      <c r="J152" s="6">
        <v>72.08</v>
      </c>
      <c r="K152" s="6">
        <v>0</v>
      </c>
      <c r="L152" s="7" t="e">
        <v>#N/A</v>
      </c>
      <c r="M152" s="7">
        <v>1.01</v>
      </c>
      <c r="N152" s="6">
        <v>3</v>
      </c>
      <c r="O152" s="7">
        <v>0.127</v>
      </c>
      <c r="P152" s="6">
        <v>3.1059999999999999</v>
      </c>
      <c r="Q152" s="6">
        <v>72.739268292682894</v>
      </c>
      <c r="R152" s="8">
        <v>0.124423963</v>
      </c>
      <c r="S152" s="6">
        <v>1.944041812</v>
      </c>
      <c r="T152" s="7">
        <v>2</v>
      </c>
      <c r="U152" s="6">
        <v>4.0567494042948864</v>
      </c>
      <c r="V152" s="6">
        <v>4.2824159881293102E-2</v>
      </c>
      <c r="W152" s="6">
        <v>99</v>
      </c>
      <c r="X152" s="6">
        <v>0</v>
      </c>
      <c r="Y152" s="7">
        <v>0</v>
      </c>
      <c r="Z152" s="6">
        <v>50</v>
      </c>
    </row>
    <row r="153" spans="1:26">
      <c r="A153" s="10" t="s">
        <v>438</v>
      </c>
      <c r="B153" s="13" t="s">
        <v>326</v>
      </c>
      <c r="C153" s="6">
        <v>-11.62</v>
      </c>
      <c r="D153" s="6">
        <v>50</v>
      </c>
      <c r="E153" s="6">
        <v>93</v>
      </c>
      <c r="F153" s="6">
        <v>2</v>
      </c>
      <c r="G153" s="6">
        <v>0</v>
      </c>
      <c r="H153" s="6">
        <v>96</v>
      </c>
      <c r="I153" s="7">
        <v>65.39</v>
      </c>
      <c r="J153" s="6">
        <v>52.58</v>
      </c>
      <c r="K153" s="6">
        <v>0</v>
      </c>
      <c r="L153" s="7" t="e">
        <v>#N/A</v>
      </c>
      <c r="M153" s="7">
        <v>2.04</v>
      </c>
      <c r="N153" s="6">
        <v>3</v>
      </c>
      <c r="O153" s="7">
        <v>0.127</v>
      </c>
      <c r="P153" s="6">
        <v>5.2984</v>
      </c>
      <c r="Q153" s="6">
        <v>71.6576097560975</v>
      </c>
      <c r="R153" s="8">
        <v>0.149544863</v>
      </c>
      <c r="S153" s="6">
        <v>2.2509432550000001</v>
      </c>
      <c r="T153" s="7">
        <v>2</v>
      </c>
      <c r="U153" s="6">
        <v>10.892550279601592</v>
      </c>
      <c r="V153" s="6">
        <v>9.1147246059120904E-2</v>
      </c>
      <c r="W153" s="6">
        <v>99</v>
      </c>
      <c r="X153" s="6">
        <v>0</v>
      </c>
      <c r="Y153" s="7">
        <v>0</v>
      </c>
      <c r="Z153" s="6">
        <v>70</v>
      </c>
    </row>
    <row r="154" spans="1:26">
      <c r="A154" s="10" t="s">
        <v>329</v>
      </c>
      <c r="B154" s="13" t="s">
        <v>328</v>
      </c>
      <c r="C154" s="6">
        <v>-5.73</v>
      </c>
      <c r="D154" s="6">
        <v>50</v>
      </c>
      <c r="E154" s="6">
        <v>88</v>
      </c>
      <c r="F154" s="6">
        <v>1.7</v>
      </c>
      <c r="G154" s="6">
        <v>63</v>
      </c>
      <c r="H154" s="6">
        <v>100</v>
      </c>
      <c r="I154" s="7">
        <v>33.36</v>
      </c>
      <c r="J154" s="6">
        <v>76.8</v>
      </c>
      <c r="K154" s="6">
        <v>3.0666666666666668E-3</v>
      </c>
      <c r="L154" s="7">
        <v>0.04</v>
      </c>
      <c r="M154" s="7">
        <v>1.01</v>
      </c>
      <c r="N154" s="6">
        <v>3</v>
      </c>
      <c r="O154" s="7">
        <v>0.307</v>
      </c>
      <c r="P154" s="6">
        <v>1.48</v>
      </c>
      <c r="Q154" s="6">
        <v>71.753195121951194</v>
      </c>
      <c r="R154" s="8">
        <v>0.212719298</v>
      </c>
      <c r="S154" s="6">
        <v>12.58567597</v>
      </c>
      <c r="T154" s="7">
        <v>2</v>
      </c>
      <c r="U154" s="6">
        <v>8.3589982106898351</v>
      </c>
      <c r="V154" s="6">
        <v>0.235714343154588</v>
      </c>
      <c r="W154" s="6">
        <v>97</v>
      </c>
      <c r="X154" s="6">
        <v>0</v>
      </c>
      <c r="Y154" s="7">
        <v>53.003533568904594</v>
      </c>
      <c r="Z154" s="6">
        <v>14.210000040000001</v>
      </c>
    </row>
    <row r="155" spans="1:26">
      <c r="A155" s="10" t="s">
        <v>331</v>
      </c>
      <c r="B155" s="13" t="s">
        <v>330</v>
      </c>
      <c r="C155" s="6">
        <v>-5.1100000000000003</v>
      </c>
      <c r="D155" s="6" t="e">
        <v>#N/A</v>
      </c>
      <c r="E155" s="6">
        <v>100</v>
      </c>
      <c r="F155" s="6">
        <v>3.6</v>
      </c>
      <c r="G155" s="6">
        <v>0</v>
      </c>
      <c r="H155" s="6">
        <v>100</v>
      </c>
      <c r="I155" s="7">
        <v>8.32</v>
      </c>
      <c r="J155" s="6">
        <v>5.74</v>
      </c>
      <c r="K155" s="6">
        <v>0</v>
      </c>
      <c r="L155" s="7" t="e">
        <v>#N/A</v>
      </c>
      <c r="M155" s="7">
        <v>1</v>
      </c>
      <c r="N155" s="6">
        <v>0</v>
      </c>
      <c r="O155" s="7">
        <v>2.7E-2</v>
      </c>
      <c r="P155" s="6" t="e">
        <v>#N/A</v>
      </c>
      <c r="Q155" s="6">
        <v>82.186341463414607</v>
      </c>
      <c r="R155" s="8">
        <v>5.5072464000000002E-2</v>
      </c>
      <c r="S155" s="6">
        <v>0</v>
      </c>
      <c r="T155" s="7">
        <v>2</v>
      </c>
      <c r="U155" s="6">
        <v>0</v>
      </c>
      <c r="V155" s="6">
        <v>0</v>
      </c>
      <c r="W155" s="6">
        <v>100</v>
      </c>
      <c r="X155" s="6" t="e">
        <v>#N/A</v>
      </c>
      <c r="Y155" s="7">
        <v>0</v>
      </c>
      <c r="Z155" s="6">
        <v>100</v>
      </c>
    </row>
    <row r="156" spans="1:26">
      <c r="A156" s="10" t="s">
        <v>439</v>
      </c>
      <c r="B156" s="13" t="s">
        <v>332</v>
      </c>
      <c r="C156" s="6">
        <v>9.7899999999999991</v>
      </c>
      <c r="D156" s="6">
        <v>0.3211</v>
      </c>
      <c r="E156" s="6">
        <v>89</v>
      </c>
      <c r="F156" s="6">
        <v>2.1</v>
      </c>
      <c r="G156" s="6">
        <v>428</v>
      </c>
      <c r="H156" s="6">
        <v>26</v>
      </c>
      <c r="I156" s="7">
        <v>54.41</v>
      </c>
      <c r="J156" s="6">
        <v>38.619999999999997</v>
      </c>
      <c r="K156" s="6">
        <v>0</v>
      </c>
      <c r="L156" s="7" t="e">
        <v>#N/A</v>
      </c>
      <c r="M156" s="7">
        <v>1.01</v>
      </c>
      <c r="N156" s="6">
        <v>1.2</v>
      </c>
      <c r="O156" s="7">
        <v>8.3000000000000004E-2</v>
      </c>
      <c r="P156" s="6">
        <v>2.85</v>
      </c>
      <c r="Q156" s="6">
        <v>65.531073170731702</v>
      </c>
      <c r="R156" s="8">
        <v>0.30032292799999999</v>
      </c>
      <c r="S156" s="6">
        <v>38.711440600000003</v>
      </c>
      <c r="T156" s="7">
        <v>2</v>
      </c>
      <c r="U156" s="6">
        <v>75</v>
      </c>
      <c r="V156" s="6">
        <v>0.26040545514607499</v>
      </c>
      <c r="W156" s="6">
        <v>48.5</v>
      </c>
      <c r="X156" s="6">
        <v>0</v>
      </c>
      <c r="Y156" s="7">
        <v>0</v>
      </c>
      <c r="Z156" s="6">
        <v>68.099998470000003</v>
      </c>
    </row>
    <row r="157" spans="1:26">
      <c r="A157" s="10" t="s">
        <v>335</v>
      </c>
      <c r="B157" s="13" t="s">
        <v>334</v>
      </c>
      <c r="C157" s="6">
        <v>2.48</v>
      </c>
      <c r="D157" s="6">
        <v>943.3</v>
      </c>
      <c r="E157" s="6">
        <v>90</v>
      </c>
      <c r="F157" s="6">
        <v>3.6</v>
      </c>
      <c r="G157" s="6">
        <v>0</v>
      </c>
      <c r="H157" s="6" t="e">
        <v>#N/A</v>
      </c>
      <c r="I157" s="7">
        <v>36.44</v>
      </c>
      <c r="J157" s="6">
        <v>17.739999999999998</v>
      </c>
      <c r="K157" s="6">
        <v>0.12530953762816668</v>
      </c>
      <c r="L157" s="7">
        <v>0.05</v>
      </c>
      <c r="M157" s="7">
        <v>0.88</v>
      </c>
      <c r="N157" s="6">
        <v>2.8</v>
      </c>
      <c r="O157" s="7">
        <v>0.03</v>
      </c>
      <c r="P157" s="6">
        <v>3.9779999999999998</v>
      </c>
      <c r="Q157" s="6">
        <v>73.119048780487802</v>
      </c>
      <c r="R157" s="8">
        <v>0.107769424</v>
      </c>
      <c r="S157" s="6">
        <v>0</v>
      </c>
      <c r="T157" s="7">
        <v>7.9354750000000002E-2</v>
      </c>
      <c r="U157" s="6">
        <v>0.70476808090587906</v>
      </c>
      <c r="V157" s="6">
        <v>0.13462215009415199</v>
      </c>
      <c r="W157" s="6">
        <v>99</v>
      </c>
      <c r="X157" s="6">
        <v>0</v>
      </c>
      <c r="Y157" s="7">
        <v>0.3</v>
      </c>
      <c r="Z157" s="6">
        <v>21.469999309999999</v>
      </c>
    </row>
    <row r="158" spans="1:26">
      <c r="A158" s="10" t="s">
        <v>337</v>
      </c>
      <c r="B158" s="13" t="s">
        <v>336</v>
      </c>
      <c r="C158" s="6">
        <v>-9.34</v>
      </c>
      <c r="D158" s="6">
        <v>5.7240000000000002</v>
      </c>
      <c r="E158" s="6">
        <v>69</v>
      </c>
      <c r="F158" s="6">
        <v>2.8</v>
      </c>
      <c r="G158" s="6">
        <v>530</v>
      </c>
      <c r="H158" s="6">
        <v>51</v>
      </c>
      <c r="I158" s="7">
        <v>86.36</v>
      </c>
      <c r="J158" s="6">
        <v>57.36</v>
      </c>
      <c r="K158" s="6">
        <v>1.12619263717739E-2</v>
      </c>
      <c r="L158" s="7">
        <v>0.25</v>
      </c>
      <c r="M158" s="7">
        <v>0.71</v>
      </c>
      <c r="N158" s="6">
        <v>3</v>
      </c>
      <c r="O158" s="7">
        <v>8.3000000000000004E-2</v>
      </c>
      <c r="P158" s="6">
        <v>0.53800000000000003</v>
      </c>
      <c r="Q158" s="6">
        <v>55.595292682926797</v>
      </c>
      <c r="R158" s="8">
        <v>0.413149351</v>
      </c>
      <c r="S158" s="6">
        <v>13.99622244</v>
      </c>
      <c r="T158" s="7">
        <v>2.1526367560000002</v>
      </c>
      <c r="U158" s="6">
        <v>7.4530056941375458</v>
      </c>
      <c r="V158" s="6">
        <v>0.31479057632968399</v>
      </c>
      <c r="W158" s="6">
        <v>42</v>
      </c>
      <c r="X158" s="6">
        <v>0.61</v>
      </c>
      <c r="Y158" s="7">
        <v>4.6745961668311429</v>
      </c>
      <c r="Z158" s="6">
        <v>29.260000229999999</v>
      </c>
    </row>
    <row r="159" spans="1:26">
      <c r="A159" s="10" t="s">
        <v>339</v>
      </c>
      <c r="B159" s="13" t="s">
        <v>338</v>
      </c>
      <c r="C159" s="6">
        <v>-10.9</v>
      </c>
      <c r="D159" s="6" t="e">
        <v>#N/A</v>
      </c>
      <c r="E159" s="6">
        <v>99</v>
      </c>
      <c r="F159" s="6">
        <v>3.5</v>
      </c>
      <c r="G159" s="6">
        <v>0</v>
      </c>
      <c r="H159" s="6">
        <v>92</v>
      </c>
      <c r="I159" s="7">
        <v>14.4</v>
      </c>
      <c r="J159" s="6">
        <v>47.78</v>
      </c>
      <c r="K159" s="6">
        <v>0.19718662069012446</v>
      </c>
      <c r="L159" s="7">
        <v>0.16</v>
      </c>
      <c r="M159" s="7">
        <v>0.01</v>
      </c>
      <c r="N159" s="6">
        <v>0.1</v>
      </c>
      <c r="O159" s="7">
        <v>0.03</v>
      </c>
      <c r="P159" s="6">
        <v>8.5</v>
      </c>
      <c r="Q159" s="6">
        <v>73.636585365853605</v>
      </c>
      <c r="R159" s="8">
        <v>2.2222222E-2</v>
      </c>
      <c r="S159" s="6">
        <v>0.43414821300000001</v>
      </c>
      <c r="T159" s="7">
        <v>1.3276774999999999E-2</v>
      </c>
      <c r="U159" s="6" t="e">
        <v>#N/A</v>
      </c>
      <c r="V159" s="6" t="e">
        <v>#N/A</v>
      </c>
      <c r="W159" s="6">
        <v>100</v>
      </c>
      <c r="X159" s="6">
        <v>0.54</v>
      </c>
      <c r="Y159" s="7" t="e">
        <v>#N/A</v>
      </c>
      <c r="Z159" s="6">
        <v>47.74</v>
      </c>
    </row>
    <row r="160" spans="1:26">
      <c r="A160" s="10" t="s">
        <v>341</v>
      </c>
      <c r="B160" s="13" t="s">
        <v>340</v>
      </c>
      <c r="C160" s="6">
        <v>0.43</v>
      </c>
      <c r="D160" s="6">
        <v>50</v>
      </c>
      <c r="E160" s="6">
        <v>100</v>
      </c>
      <c r="F160" s="6">
        <v>2</v>
      </c>
      <c r="G160" s="6" t="e">
        <v>#N/A</v>
      </c>
      <c r="H160" s="6">
        <v>97</v>
      </c>
      <c r="I160" s="7">
        <v>33.36</v>
      </c>
      <c r="J160" s="6">
        <v>45.18</v>
      </c>
      <c r="K160" s="6">
        <v>4.8333333333333332E-2</v>
      </c>
      <c r="L160" s="7">
        <v>0</v>
      </c>
      <c r="M160" s="7">
        <v>1.04</v>
      </c>
      <c r="N160" s="6">
        <v>3</v>
      </c>
      <c r="O160" s="7">
        <v>8.3000000000000004E-2</v>
      </c>
      <c r="P160" s="6">
        <v>10.95</v>
      </c>
      <c r="Q160" s="6">
        <v>73.163414634146307</v>
      </c>
      <c r="R160" s="8">
        <v>0.18908629399999999</v>
      </c>
      <c r="S160" s="6">
        <v>1.4308117709999999</v>
      </c>
      <c r="T160" s="7">
        <v>2</v>
      </c>
      <c r="U160" s="6">
        <v>20.038687033249481</v>
      </c>
      <c r="V160" s="6">
        <v>0.17425087683402701</v>
      </c>
      <c r="W160" s="6">
        <v>96</v>
      </c>
      <c r="X160" s="6">
        <v>0</v>
      </c>
      <c r="Y160" s="7">
        <v>326.08695652173913</v>
      </c>
      <c r="Z160" s="6">
        <v>96.456692910000001</v>
      </c>
    </row>
    <row r="161" spans="1:26">
      <c r="A161" s="10" t="s">
        <v>343</v>
      </c>
      <c r="B161" s="13" t="s">
        <v>342</v>
      </c>
      <c r="C161" s="6">
        <v>14.08</v>
      </c>
      <c r="D161" s="6">
        <v>0.30830000000000002</v>
      </c>
      <c r="E161" s="6">
        <v>49</v>
      </c>
      <c r="F161" s="6">
        <v>2.5</v>
      </c>
      <c r="G161" s="6">
        <v>1473</v>
      </c>
      <c r="H161" s="6">
        <v>13</v>
      </c>
      <c r="I161" s="7">
        <v>54.41</v>
      </c>
      <c r="J161" s="6">
        <v>61.92</v>
      </c>
      <c r="K161" s="6">
        <v>0</v>
      </c>
      <c r="L161" s="7">
        <v>0.12</v>
      </c>
      <c r="M161" s="7">
        <v>0.21</v>
      </c>
      <c r="N161" s="6">
        <v>8.4</v>
      </c>
      <c r="O161" s="7">
        <v>8.3000000000000004E-2</v>
      </c>
      <c r="P161" s="6">
        <v>0.20200000000000001</v>
      </c>
      <c r="Q161" s="6">
        <v>47.5999756097561</v>
      </c>
      <c r="R161" s="8">
        <v>0.54928834999999998</v>
      </c>
      <c r="S161" s="6">
        <v>20.381543189999999</v>
      </c>
      <c r="T161" s="7">
        <v>4.8644382679999998</v>
      </c>
      <c r="U161" s="6">
        <v>6.4526520341839504</v>
      </c>
      <c r="V161" s="6">
        <v>9.6793483454035698E-2</v>
      </c>
      <c r="W161" s="6">
        <v>5.0999999999999996</v>
      </c>
      <c r="X161" s="6">
        <v>0</v>
      </c>
      <c r="Y161" s="7">
        <v>2.0943870427254958</v>
      </c>
      <c r="Z161" s="6">
        <v>8</v>
      </c>
    </row>
    <row r="162" spans="1:26">
      <c r="A162" s="10" t="s">
        <v>345</v>
      </c>
      <c r="B162" s="13" t="s">
        <v>344</v>
      </c>
      <c r="C162" s="6">
        <v>-4.76</v>
      </c>
      <c r="D162" s="6">
        <v>50</v>
      </c>
      <c r="E162" s="6">
        <v>100</v>
      </c>
      <c r="F162" s="6">
        <v>2.2000000000000002</v>
      </c>
      <c r="G162" s="6">
        <v>0</v>
      </c>
      <c r="H162" s="6">
        <v>100</v>
      </c>
      <c r="I162" s="7">
        <v>38.94</v>
      </c>
      <c r="J162" s="6">
        <v>0</v>
      </c>
      <c r="K162" s="6">
        <v>0</v>
      </c>
      <c r="L162" s="7">
        <v>0.04</v>
      </c>
      <c r="M162" s="7">
        <v>1</v>
      </c>
      <c r="N162" s="6">
        <v>0.2</v>
      </c>
      <c r="O162" s="7">
        <v>0.34</v>
      </c>
      <c r="P162" s="6">
        <v>9.5660000000000007</v>
      </c>
      <c r="Q162" s="6">
        <v>80.741463414634097</v>
      </c>
      <c r="R162" s="8">
        <v>0.16500000000000001</v>
      </c>
      <c r="S162" s="6">
        <v>0</v>
      </c>
      <c r="T162" s="7">
        <v>1.0035221E-2</v>
      </c>
      <c r="U162" s="6">
        <v>17.942110480394582</v>
      </c>
      <c r="V162" s="6">
        <v>0.149891532087291</v>
      </c>
      <c r="W162" s="6">
        <v>100</v>
      </c>
      <c r="X162" s="6">
        <v>1</v>
      </c>
      <c r="Y162" s="7">
        <v>0</v>
      </c>
      <c r="Z162" s="6">
        <v>100</v>
      </c>
    </row>
    <row r="163" spans="1:26">
      <c r="A163" s="10" t="s">
        <v>347</v>
      </c>
      <c r="B163" s="13" t="s">
        <v>346</v>
      </c>
      <c r="C163" s="6">
        <v>1.62</v>
      </c>
      <c r="D163" s="6">
        <v>1.373</v>
      </c>
      <c r="E163" s="6">
        <v>100</v>
      </c>
      <c r="F163" s="6">
        <v>4</v>
      </c>
      <c r="G163" s="6">
        <v>0</v>
      </c>
      <c r="H163" s="6">
        <v>100</v>
      </c>
      <c r="I163" s="7">
        <v>8.32</v>
      </c>
      <c r="J163" s="6">
        <v>43.32</v>
      </c>
      <c r="K163" s="6">
        <v>0.23012687089027961</v>
      </c>
      <c r="L163" s="7">
        <v>0.28000000000000003</v>
      </c>
      <c r="M163" s="7">
        <v>0.18</v>
      </c>
      <c r="N163" s="6">
        <v>0</v>
      </c>
      <c r="O163" s="7">
        <v>0.03</v>
      </c>
      <c r="P163" s="6">
        <v>12.58</v>
      </c>
      <c r="Q163" s="6">
        <v>74.810731707317004</v>
      </c>
      <c r="R163" s="8">
        <v>5.1698671000000002E-2</v>
      </c>
      <c r="S163" s="6">
        <v>0</v>
      </c>
      <c r="T163" s="7">
        <v>7.4943070000000004E-3</v>
      </c>
      <c r="U163" s="6">
        <v>0</v>
      </c>
      <c r="V163" s="6">
        <v>0</v>
      </c>
      <c r="W163" s="6">
        <v>100</v>
      </c>
      <c r="X163" s="6">
        <v>0.71</v>
      </c>
      <c r="Y163" s="7">
        <v>9.3555093555093567</v>
      </c>
      <c r="Z163" s="6">
        <v>87.02999878</v>
      </c>
    </row>
    <row r="164" spans="1:26">
      <c r="A164" s="10" t="s">
        <v>349</v>
      </c>
      <c r="B164" s="13" t="s">
        <v>348</v>
      </c>
      <c r="C164" s="6">
        <v>-1.34</v>
      </c>
      <c r="D164" s="6">
        <v>2.956</v>
      </c>
      <c r="E164" s="6">
        <v>99</v>
      </c>
      <c r="F164" s="6">
        <v>3.9</v>
      </c>
      <c r="G164" s="6">
        <v>0</v>
      </c>
      <c r="H164" s="6">
        <v>100</v>
      </c>
      <c r="I164" s="7">
        <v>14.31</v>
      </c>
      <c r="J164" s="6">
        <v>51.7</v>
      </c>
      <c r="K164" s="6">
        <v>0.48055817946830626</v>
      </c>
      <c r="L164" s="7">
        <v>0.14000000000000001</v>
      </c>
      <c r="M164" s="7">
        <v>0.54</v>
      </c>
      <c r="N164" s="6">
        <v>0</v>
      </c>
      <c r="O164" s="7">
        <v>2.7E-2</v>
      </c>
      <c r="P164" s="6">
        <v>13.106</v>
      </c>
      <c r="Q164" s="6">
        <v>78.9739024390244</v>
      </c>
      <c r="R164" s="8">
        <v>4.4117647000000003E-2</v>
      </c>
      <c r="S164" s="6">
        <v>0</v>
      </c>
      <c r="T164" s="7">
        <v>2.4143048E-2</v>
      </c>
      <c r="U164" s="6">
        <v>0.1644182029107234</v>
      </c>
      <c r="V164" s="6">
        <v>1.48715457560635E-2</v>
      </c>
      <c r="W164" s="6">
        <v>100</v>
      </c>
      <c r="X164" s="6">
        <v>0.64</v>
      </c>
      <c r="Y164" s="7">
        <v>0</v>
      </c>
      <c r="Z164" s="6">
        <v>100</v>
      </c>
    </row>
    <row r="165" spans="1:26">
      <c r="A165" s="10" t="s">
        <v>351</v>
      </c>
      <c r="B165" s="13" t="s">
        <v>350</v>
      </c>
      <c r="C165" s="6">
        <v>8.2899999999999991</v>
      </c>
      <c r="D165" s="6">
        <v>50</v>
      </c>
      <c r="E165" s="6">
        <v>69</v>
      </c>
      <c r="F165" s="6">
        <v>1.9</v>
      </c>
      <c r="G165" s="6">
        <v>84</v>
      </c>
      <c r="H165" s="6">
        <v>29</v>
      </c>
      <c r="I165" s="7">
        <v>33.36</v>
      </c>
      <c r="J165" s="6">
        <v>81.72</v>
      </c>
      <c r="K165" s="6">
        <v>0</v>
      </c>
      <c r="L165" s="7">
        <v>0.13</v>
      </c>
      <c r="M165" s="7">
        <v>1.1200000000000001</v>
      </c>
      <c r="N165" s="6">
        <v>3</v>
      </c>
      <c r="O165" s="7">
        <v>0.307</v>
      </c>
      <c r="P165" s="6">
        <v>1.8220000000000001</v>
      </c>
      <c r="Q165" s="6">
        <v>66.255024390243904</v>
      </c>
      <c r="R165" s="8">
        <v>0.23167848699999999</v>
      </c>
      <c r="S165" s="6">
        <v>29.38083344</v>
      </c>
      <c r="T165" s="7">
        <v>0.42920237700000002</v>
      </c>
      <c r="U165" s="6">
        <v>10.354566382345434</v>
      </c>
      <c r="V165" s="6">
        <v>0.194672185468558</v>
      </c>
      <c r="W165" s="6">
        <v>14.4</v>
      </c>
      <c r="X165" s="6">
        <v>0</v>
      </c>
      <c r="Y165" s="7">
        <v>0</v>
      </c>
      <c r="Z165" s="6">
        <v>2.4400000570000002</v>
      </c>
    </row>
    <row r="166" spans="1:26">
      <c r="A166" s="10" t="s">
        <v>353</v>
      </c>
      <c r="B166" s="13" t="s">
        <v>352</v>
      </c>
      <c r="C166" s="6">
        <v>7.44</v>
      </c>
      <c r="D166" s="6">
        <v>22.44</v>
      </c>
      <c r="E166" s="6">
        <v>30</v>
      </c>
      <c r="F166" s="6">
        <v>2.5</v>
      </c>
      <c r="G166" s="6">
        <v>885</v>
      </c>
      <c r="H166" s="6">
        <v>23</v>
      </c>
      <c r="I166" s="7">
        <v>27.62</v>
      </c>
      <c r="J166" s="6">
        <v>63.04</v>
      </c>
      <c r="K166" s="6">
        <v>0</v>
      </c>
      <c r="L166" s="7">
        <v>0.01</v>
      </c>
      <c r="M166" s="7">
        <v>1</v>
      </c>
      <c r="N166" s="6">
        <v>11.6</v>
      </c>
      <c r="O166" s="7">
        <v>0.313</v>
      </c>
      <c r="P166" s="6">
        <v>0.18</v>
      </c>
      <c r="Q166" s="6">
        <v>49.835439024390197</v>
      </c>
      <c r="R166" s="8">
        <v>0.38696109400000001</v>
      </c>
      <c r="S166" s="6" t="e">
        <v>#N/A</v>
      </c>
      <c r="T166" s="7">
        <v>7.2981192080000001</v>
      </c>
      <c r="U166" s="6">
        <v>1.0012375942229652</v>
      </c>
      <c r="V166" s="6">
        <v>4.9785423036339198E-2</v>
      </c>
      <c r="W166" s="6">
        <v>100</v>
      </c>
      <c r="X166" s="6">
        <v>0</v>
      </c>
      <c r="Y166" s="7">
        <v>2.6301527082602734</v>
      </c>
      <c r="Z166" s="6">
        <v>11.80000019</v>
      </c>
    </row>
    <row r="167" spans="1:26">
      <c r="A167" s="10" t="s">
        <v>355</v>
      </c>
      <c r="B167" s="13" t="s">
        <v>354</v>
      </c>
      <c r="C167" s="6">
        <v>-9.49</v>
      </c>
      <c r="D167" s="6">
        <v>24.96</v>
      </c>
      <c r="E167" s="6">
        <v>91</v>
      </c>
      <c r="F167" s="6">
        <v>2.9</v>
      </c>
      <c r="G167" s="6">
        <v>104</v>
      </c>
      <c r="H167" s="6">
        <v>77</v>
      </c>
      <c r="I167" s="7">
        <v>55.57</v>
      </c>
      <c r="J167" s="6">
        <v>38.78</v>
      </c>
      <c r="K167" s="6">
        <v>8.2821954022999994E-2</v>
      </c>
      <c r="L167" s="7">
        <v>0.25</v>
      </c>
      <c r="M167" s="7">
        <v>0.25</v>
      </c>
      <c r="N167" s="6">
        <v>2.9</v>
      </c>
      <c r="O167" s="7">
        <v>0.16300000000000001</v>
      </c>
      <c r="P167" s="6">
        <v>5.62</v>
      </c>
      <c r="Q167" s="6">
        <v>51.477243902439</v>
      </c>
      <c r="R167" s="8">
        <v>0.58165680500000005</v>
      </c>
      <c r="S167" s="6">
        <v>1.9032421390000001</v>
      </c>
      <c r="T167" s="7">
        <v>0.99106281200000002</v>
      </c>
      <c r="U167" s="6">
        <v>0.14127374470356338</v>
      </c>
      <c r="V167" s="6">
        <v>1.04820979531015E-2</v>
      </c>
      <c r="W167" s="6">
        <v>75</v>
      </c>
      <c r="X167" s="6">
        <v>0</v>
      </c>
      <c r="Y167" s="7">
        <v>1.8526600080693636</v>
      </c>
      <c r="Z167" s="6">
        <v>17.299999239999998</v>
      </c>
    </row>
    <row r="168" spans="1:26">
      <c r="A168" s="10" t="s">
        <v>357</v>
      </c>
      <c r="B168" s="13" t="s">
        <v>356</v>
      </c>
      <c r="C168" s="6">
        <v>-15.11</v>
      </c>
      <c r="D168" s="6">
        <v>29.02</v>
      </c>
      <c r="E168" s="6">
        <v>100</v>
      </c>
      <c r="F168" s="6">
        <v>3.5</v>
      </c>
      <c r="G168" s="6">
        <v>0</v>
      </c>
      <c r="H168" s="6">
        <v>100</v>
      </c>
      <c r="I168" s="7">
        <v>14.81</v>
      </c>
      <c r="J168" s="6">
        <v>22.74</v>
      </c>
      <c r="K168" s="6">
        <v>0.29589640717992632</v>
      </c>
      <c r="L168" s="7">
        <v>0.16</v>
      </c>
      <c r="M168" s="7">
        <v>0.37</v>
      </c>
      <c r="N168" s="6">
        <v>0</v>
      </c>
      <c r="O168" s="7">
        <v>2.7E-2</v>
      </c>
      <c r="P168" s="6">
        <v>12.57</v>
      </c>
      <c r="Q168" s="6">
        <v>81.088048780487796</v>
      </c>
      <c r="R168" s="8">
        <v>6.0301507999999997E-2</v>
      </c>
      <c r="S168" s="6">
        <v>0</v>
      </c>
      <c r="T168" s="7">
        <v>8.7587840000000004E-3</v>
      </c>
      <c r="U168" s="6">
        <v>1.3060807626335527</v>
      </c>
      <c r="V168" s="6">
        <v>7.7373712561670305E-2</v>
      </c>
      <c r="W168" s="6">
        <v>100</v>
      </c>
      <c r="X168" s="6">
        <v>0.79</v>
      </c>
      <c r="Y168" s="7">
        <v>1.803679506192633</v>
      </c>
      <c r="Z168" s="6">
        <v>99</v>
      </c>
    </row>
    <row r="169" spans="1:26">
      <c r="A169" s="10" t="s">
        <v>359</v>
      </c>
      <c r="B169" s="13" t="s">
        <v>358</v>
      </c>
      <c r="C169" s="6">
        <v>5.35</v>
      </c>
      <c r="D169" s="6">
        <v>24.53</v>
      </c>
      <c r="E169" s="6">
        <v>90</v>
      </c>
      <c r="F169" s="6">
        <v>2.1</v>
      </c>
      <c r="G169" s="6">
        <v>42</v>
      </c>
      <c r="H169" s="6">
        <v>91</v>
      </c>
      <c r="I169" s="7">
        <v>33.44</v>
      </c>
      <c r="J169" s="6">
        <v>84.9</v>
      </c>
      <c r="K169" s="6">
        <v>0.47381866666666667</v>
      </c>
      <c r="L169" s="7">
        <v>0.18</v>
      </c>
      <c r="M169" s="7">
        <v>0.38</v>
      </c>
      <c r="N169" s="6">
        <v>3</v>
      </c>
      <c r="O169" s="7">
        <v>0.03</v>
      </c>
      <c r="P169" s="6">
        <v>2.9139999999999997</v>
      </c>
      <c r="Q169" s="6">
        <v>74.127121951219493</v>
      </c>
      <c r="R169" s="8">
        <v>8.4491978999999995E-2</v>
      </c>
      <c r="S169" s="6">
        <v>1.952401651</v>
      </c>
      <c r="T169" s="7">
        <v>9.0558250000000007E-2</v>
      </c>
      <c r="U169" s="6">
        <v>8.2579139883161368</v>
      </c>
      <c r="V169" s="6">
        <v>0.117909652069053</v>
      </c>
      <c r="W169" s="6">
        <v>76.599999999999994</v>
      </c>
      <c r="X169" s="6">
        <v>0.69</v>
      </c>
      <c r="Y169" s="7">
        <v>37.134457682190934</v>
      </c>
      <c r="Z169" s="6">
        <v>81</v>
      </c>
    </row>
    <row r="170" spans="1:26">
      <c r="A170" s="10" t="s">
        <v>361</v>
      </c>
      <c r="B170" s="13" t="s">
        <v>360</v>
      </c>
      <c r="C170" s="6">
        <v>19.64</v>
      </c>
      <c r="D170" s="6">
        <v>57.58</v>
      </c>
      <c r="E170" s="6">
        <v>57</v>
      </c>
      <c r="F170" s="6">
        <v>3</v>
      </c>
      <c r="G170" s="6">
        <v>255</v>
      </c>
      <c r="H170" s="6">
        <v>34</v>
      </c>
      <c r="I170" s="7">
        <v>93.34</v>
      </c>
      <c r="J170" s="6">
        <v>55.68</v>
      </c>
      <c r="K170" s="6">
        <v>1.85112837910478E-2</v>
      </c>
      <c r="L170" s="7">
        <v>0.03</v>
      </c>
      <c r="M170" s="7">
        <v>0.23</v>
      </c>
      <c r="N170" s="6">
        <v>9.4</v>
      </c>
      <c r="O170" s="7">
        <v>0.313</v>
      </c>
      <c r="P170" s="6">
        <v>1.4</v>
      </c>
      <c r="Q170" s="6">
        <v>58.147853658536498</v>
      </c>
      <c r="R170" s="8">
        <v>0.26511954999999998</v>
      </c>
      <c r="S170" s="6">
        <v>3.1510926279999998</v>
      </c>
      <c r="T170" s="7">
        <v>3.126546753</v>
      </c>
      <c r="U170" s="6">
        <v>0.13117162498819748</v>
      </c>
      <c r="V170" s="6">
        <v>5.5283365736773201E-3</v>
      </c>
      <c r="W170" s="6">
        <v>31.4</v>
      </c>
      <c r="X170" s="6">
        <v>0</v>
      </c>
      <c r="Y170" s="7">
        <v>0.75757575757575757</v>
      </c>
      <c r="Z170" s="6">
        <v>36.299999239999998</v>
      </c>
    </row>
    <row r="171" spans="1:26">
      <c r="A171" s="10" t="s">
        <v>363</v>
      </c>
      <c r="B171" s="13" t="s">
        <v>362</v>
      </c>
      <c r="C171" s="6">
        <v>-14.12</v>
      </c>
      <c r="D171" s="6">
        <v>0.54920000000000002</v>
      </c>
      <c r="E171" s="6">
        <v>93</v>
      </c>
      <c r="F171" s="6">
        <v>2.8</v>
      </c>
      <c r="G171" s="6">
        <v>43</v>
      </c>
      <c r="H171" s="6">
        <v>84</v>
      </c>
      <c r="I171" s="7">
        <v>42.68</v>
      </c>
      <c r="J171" s="6">
        <v>24.74</v>
      </c>
      <c r="K171" s="6">
        <v>0.5</v>
      </c>
      <c r="L171" s="7">
        <v>0.14000000000000001</v>
      </c>
      <c r="M171" s="7">
        <v>0.26</v>
      </c>
      <c r="N171" s="6">
        <v>0.8</v>
      </c>
      <c r="O171" s="7">
        <v>0.127</v>
      </c>
      <c r="P171" s="6">
        <v>2.52</v>
      </c>
      <c r="Q171" s="6">
        <v>69.0215121951219</v>
      </c>
      <c r="R171" s="8">
        <v>0.16321243499999999</v>
      </c>
      <c r="S171" s="6">
        <v>3.266753654</v>
      </c>
      <c r="T171" s="7">
        <v>0.24829711199999999</v>
      </c>
      <c r="U171" s="6">
        <v>5.3078200158802709</v>
      </c>
      <c r="V171" s="6">
        <v>0.76156668254306104</v>
      </c>
      <c r="W171" s="6">
        <v>78.599999999999994</v>
      </c>
      <c r="X171" s="6">
        <v>0.75</v>
      </c>
      <c r="Y171" s="7">
        <v>0</v>
      </c>
      <c r="Z171" s="6">
        <v>26.25</v>
      </c>
    </row>
    <row r="172" spans="1:26">
      <c r="A172" s="10" t="s">
        <v>365</v>
      </c>
      <c r="B172" s="13" t="s">
        <v>364</v>
      </c>
      <c r="C172" s="6">
        <v>-2.7</v>
      </c>
      <c r="D172" s="6">
        <v>23.1</v>
      </c>
      <c r="E172" s="6">
        <v>69</v>
      </c>
      <c r="F172" s="6">
        <v>2.7</v>
      </c>
      <c r="G172" s="6">
        <v>252</v>
      </c>
      <c r="H172" s="6">
        <v>55</v>
      </c>
      <c r="I172" s="7">
        <v>63.06</v>
      </c>
      <c r="J172" s="6">
        <v>74.78</v>
      </c>
      <c r="K172" s="6">
        <v>0</v>
      </c>
      <c r="L172" s="7">
        <v>0.05</v>
      </c>
      <c r="M172" s="7">
        <v>0.82</v>
      </c>
      <c r="N172" s="6">
        <v>2.2000000000000002</v>
      </c>
      <c r="O172" s="7">
        <v>0.16300000000000001</v>
      </c>
      <c r="P172" s="6">
        <v>6.62</v>
      </c>
      <c r="Q172" s="6">
        <v>45.765195121951201</v>
      </c>
      <c r="R172" s="8">
        <v>0.52747252700000002</v>
      </c>
      <c r="S172" s="6">
        <v>12.211082230000001</v>
      </c>
      <c r="T172" s="7">
        <v>1.3250768429999999</v>
      </c>
      <c r="U172" s="6">
        <v>0</v>
      </c>
      <c r="V172" s="6">
        <v>0</v>
      </c>
      <c r="W172" s="6">
        <v>29.7</v>
      </c>
      <c r="X172" s="6">
        <v>0.7</v>
      </c>
      <c r="Y172" s="7">
        <v>8.720930232558139</v>
      </c>
      <c r="Z172" s="6">
        <v>29.989999770000001</v>
      </c>
    </row>
    <row r="173" spans="1:26">
      <c r="A173" s="10" t="s">
        <v>367</v>
      </c>
      <c r="B173" s="13" t="s">
        <v>366</v>
      </c>
      <c r="C173" s="6">
        <v>12.93</v>
      </c>
      <c r="D173" s="6">
        <v>1.5029999999999999</v>
      </c>
      <c r="E173" s="6">
        <v>100</v>
      </c>
      <c r="F173" s="6">
        <v>4.0999999999999996</v>
      </c>
      <c r="G173" s="6">
        <v>0</v>
      </c>
      <c r="H173" s="6">
        <v>100</v>
      </c>
      <c r="I173" s="7">
        <v>-18.14</v>
      </c>
      <c r="J173" s="6">
        <v>15.38</v>
      </c>
      <c r="K173" s="6">
        <v>0.23687864940333331</v>
      </c>
      <c r="L173" s="7">
        <v>0.26</v>
      </c>
      <c r="M173" s="7">
        <v>0.14000000000000001</v>
      </c>
      <c r="N173" s="6">
        <v>0</v>
      </c>
      <c r="O173" s="7">
        <v>2.7E-2</v>
      </c>
      <c r="P173" s="6">
        <v>18.736000000000001</v>
      </c>
      <c r="Q173" s="6">
        <v>81.237170731707295</v>
      </c>
      <c r="R173" s="8">
        <v>4.8780487999999997E-2</v>
      </c>
      <c r="S173" s="6">
        <v>0</v>
      </c>
      <c r="T173" s="7">
        <v>8.7515370000000002E-3</v>
      </c>
      <c r="U173" s="6">
        <v>1.8779315698323262</v>
      </c>
      <c r="V173" s="6">
        <v>7.1766598898714201E-2</v>
      </c>
      <c r="W173" s="6">
        <v>100</v>
      </c>
      <c r="X173" s="6">
        <v>0.66</v>
      </c>
      <c r="Y173" s="7">
        <v>0</v>
      </c>
      <c r="Z173" s="6">
        <v>23.57</v>
      </c>
    </row>
    <row r="174" spans="1:26">
      <c r="A174" s="10" t="s">
        <v>369</v>
      </c>
      <c r="B174" s="13" t="s">
        <v>368</v>
      </c>
      <c r="C174" s="6">
        <v>3.67</v>
      </c>
      <c r="D174" s="6">
        <v>4.8860000000000001</v>
      </c>
      <c r="E174" s="6">
        <v>100</v>
      </c>
      <c r="F174" s="6">
        <v>3.7</v>
      </c>
      <c r="G174" s="6">
        <v>0</v>
      </c>
      <c r="H174" s="6">
        <v>100</v>
      </c>
      <c r="I174" s="7">
        <v>8.32</v>
      </c>
      <c r="J174" s="6">
        <v>26.46</v>
      </c>
      <c r="K174" s="6">
        <v>0.377185892726</v>
      </c>
      <c r="L174" s="7">
        <v>0.08</v>
      </c>
      <c r="M174" s="7">
        <v>0.54</v>
      </c>
      <c r="N174" s="6">
        <v>0</v>
      </c>
      <c r="O174" s="7">
        <v>2.7E-2</v>
      </c>
      <c r="P174" s="6">
        <v>24.1</v>
      </c>
      <c r="Q174" s="6">
        <v>82.161707317073095</v>
      </c>
      <c r="R174" s="8">
        <v>4.5945946000000001E-2</v>
      </c>
      <c r="S174" s="6">
        <v>0</v>
      </c>
      <c r="T174" s="7">
        <v>1.3149104E-2</v>
      </c>
      <c r="U174" s="6">
        <v>0</v>
      </c>
      <c r="V174" s="6">
        <v>0</v>
      </c>
      <c r="W174" s="6">
        <v>100</v>
      </c>
      <c r="X174" s="6">
        <v>0.78</v>
      </c>
      <c r="Y174" s="7">
        <v>11.25</v>
      </c>
      <c r="Z174" s="6">
        <v>100</v>
      </c>
    </row>
    <row r="175" spans="1:26">
      <c r="A175" s="10" t="s">
        <v>440</v>
      </c>
      <c r="B175" s="13" t="s">
        <v>370</v>
      </c>
      <c r="C175" s="6">
        <v>-19.77</v>
      </c>
      <c r="D175" s="6">
        <v>99.76</v>
      </c>
      <c r="E175" s="6">
        <v>89</v>
      </c>
      <c r="F175" s="6">
        <v>3.8</v>
      </c>
      <c r="G175" s="6">
        <v>54</v>
      </c>
      <c r="H175" s="6">
        <v>96</v>
      </c>
      <c r="I175" s="7">
        <v>44.93</v>
      </c>
      <c r="J175" s="6">
        <v>45.44</v>
      </c>
      <c r="K175" s="6">
        <v>0.24421799184818757</v>
      </c>
      <c r="L175" s="7">
        <v>7.0000000000000007E-2</v>
      </c>
      <c r="M175" s="7">
        <v>0.27</v>
      </c>
      <c r="N175" s="6">
        <v>1.8</v>
      </c>
      <c r="O175" s="7">
        <v>0.03</v>
      </c>
      <c r="P175" s="6">
        <v>4.8600000000000003</v>
      </c>
      <c r="Q175" s="6">
        <v>74.2253170731707</v>
      </c>
      <c r="R175" s="8">
        <v>7.7777778000000006E-2</v>
      </c>
      <c r="S175" s="6">
        <v>1.0152496470000001</v>
      </c>
      <c r="T175" s="7">
        <v>0.16356458600000001</v>
      </c>
      <c r="U175" s="6">
        <v>5.3849077602487062E-2</v>
      </c>
      <c r="V175" s="6">
        <v>6.1777839027265602E-3</v>
      </c>
      <c r="W175" s="6">
        <v>92.7</v>
      </c>
      <c r="X175" s="6">
        <v>0</v>
      </c>
      <c r="Y175" s="7">
        <v>0</v>
      </c>
      <c r="Z175" s="6">
        <v>91.03</v>
      </c>
    </row>
    <row r="176" spans="1:26">
      <c r="A176" s="10" t="s">
        <v>373</v>
      </c>
      <c r="B176" s="13" t="s">
        <v>372</v>
      </c>
      <c r="C176" s="6">
        <v>-5.71</v>
      </c>
      <c r="D176" s="6">
        <v>74.84</v>
      </c>
      <c r="E176" s="6">
        <v>70</v>
      </c>
      <c r="F176" s="6">
        <v>4.5999999999999996</v>
      </c>
      <c r="G176" s="6">
        <v>551</v>
      </c>
      <c r="H176" s="6">
        <v>94</v>
      </c>
      <c r="I176" s="7">
        <v>9.82</v>
      </c>
      <c r="J176" s="6">
        <v>73.52</v>
      </c>
      <c r="K176" s="6">
        <v>0.15020097313306502</v>
      </c>
      <c r="L176" s="7">
        <v>0.19</v>
      </c>
      <c r="M176" s="7">
        <v>0.57999999999999996</v>
      </c>
      <c r="N176" s="6">
        <v>5.3</v>
      </c>
      <c r="O176" s="7">
        <v>0.03</v>
      </c>
      <c r="P176" s="6">
        <v>9.0556000000000001</v>
      </c>
      <c r="Q176" s="6">
        <v>66.747024390243894</v>
      </c>
      <c r="R176" s="8">
        <v>0.23178137700000001</v>
      </c>
      <c r="S176" s="6">
        <v>11.695573</v>
      </c>
      <c r="T176" s="7">
        <v>0.23464374199999999</v>
      </c>
      <c r="U176" s="6">
        <v>0</v>
      </c>
      <c r="V176" s="6">
        <v>0</v>
      </c>
      <c r="W176" s="6">
        <v>100</v>
      </c>
      <c r="X176" s="6">
        <v>0.99</v>
      </c>
      <c r="Y176" s="7">
        <v>12.860817376393255</v>
      </c>
      <c r="Z176" s="6">
        <v>82.699996949999999</v>
      </c>
    </row>
    <row r="177" spans="1:26">
      <c r="A177" s="10" t="s">
        <v>441</v>
      </c>
      <c r="B177" s="13" t="s">
        <v>374</v>
      </c>
      <c r="C177" s="6">
        <v>3.35</v>
      </c>
      <c r="D177" s="6">
        <v>5.3849999999999998</v>
      </c>
      <c r="E177" s="6">
        <v>54</v>
      </c>
      <c r="F177" s="6">
        <v>2.6</v>
      </c>
      <c r="G177" s="6">
        <v>322</v>
      </c>
      <c r="H177" s="6">
        <v>24</v>
      </c>
      <c r="I177" s="7">
        <v>40.270000000000003</v>
      </c>
      <c r="J177" s="6">
        <v>74.040000000000006</v>
      </c>
      <c r="K177" s="6">
        <v>9.9114583333333346E-3</v>
      </c>
      <c r="L177" s="7">
        <v>0.12</v>
      </c>
      <c r="M177" s="7">
        <v>0.15</v>
      </c>
      <c r="N177" s="6">
        <v>3.7</v>
      </c>
      <c r="O177" s="7">
        <v>0.16300000000000001</v>
      </c>
      <c r="P177" s="6">
        <v>0.25600000000000001</v>
      </c>
      <c r="Q177" s="6">
        <v>55.646804878048698</v>
      </c>
      <c r="R177" s="8">
        <v>0.47480267199999998</v>
      </c>
      <c r="S177" s="6">
        <v>56.46941649</v>
      </c>
      <c r="T177" s="7">
        <v>4.3752475950000003</v>
      </c>
      <c r="U177" s="6">
        <v>0.34233914853065761</v>
      </c>
      <c r="V177" s="6">
        <v>2.2521697348586101E-2</v>
      </c>
      <c r="W177" s="6">
        <v>11.5</v>
      </c>
      <c r="X177" s="6">
        <v>0.63</v>
      </c>
      <c r="Y177" s="7">
        <v>2.2013998645292392</v>
      </c>
      <c r="Z177" s="6">
        <v>7.38</v>
      </c>
    </row>
    <row r="178" spans="1:26">
      <c r="A178" s="10" t="s">
        <v>377</v>
      </c>
      <c r="B178" s="13" t="s">
        <v>376</v>
      </c>
      <c r="C178" s="6">
        <v>-1.97</v>
      </c>
      <c r="D178" s="6">
        <v>13.07</v>
      </c>
      <c r="E178" s="6">
        <v>98</v>
      </c>
      <c r="F178" s="6">
        <v>2.4</v>
      </c>
      <c r="G178" s="6">
        <v>59</v>
      </c>
      <c r="H178" s="6">
        <v>96</v>
      </c>
      <c r="I178" s="7">
        <v>43.59</v>
      </c>
      <c r="J178" s="6">
        <v>66.34</v>
      </c>
      <c r="K178" s="6">
        <v>0.21813508771933332</v>
      </c>
      <c r="L178" s="7">
        <v>0.25</v>
      </c>
      <c r="M178" s="7">
        <v>0.12</v>
      </c>
      <c r="N178" s="6">
        <v>0.4</v>
      </c>
      <c r="O178" s="7">
        <v>0.03</v>
      </c>
      <c r="P178" s="6">
        <v>2.1160000000000001</v>
      </c>
      <c r="Q178" s="6">
        <v>68.860121951219497</v>
      </c>
      <c r="R178" s="8">
        <v>0.16381156299999999</v>
      </c>
      <c r="S178" s="6">
        <v>0.53641322899999999</v>
      </c>
      <c r="T178" s="7">
        <v>8.4209901000000004E-2</v>
      </c>
      <c r="U178" s="6">
        <v>6.9209849247744089</v>
      </c>
      <c r="V178" s="6">
        <v>0.26319040322522902</v>
      </c>
      <c r="W178" s="6">
        <v>99.3</v>
      </c>
      <c r="X178" s="6">
        <v>0.43</v>
      </c>
      <c r="Y178" s="7">
        <v>8.8081583119653928</v>
      </c>
      <c r="Z178" s="6">
        <v>98.5</v>
      </c>
    </row>
    <row r="179" spans="1:26">
      <c r="A179" s="10" t="s">
        <v>379</v>
      </c>
      <c r="B179" s="13" t="s">
        <v>378</v>
      </c>
      <c r="C179" s="6">
        <v>0.1</v>
      </c>
      <c r="D179" s="6">
        <v>50</v>
      </c>
      <c r="E179" s="6">
        <v>69</v>
      </c>
      <c r="F179" s="6">
        <v>2.2000000000000002</v>
      </c>
      <c r="G179" s="6">
        <v>149</v>
      </c>
      <c r="H179" s="6">
        <v>50</v>
      </c>
      <c r="I179" s="7" t="e">
        <v>#N/A</v>
      </c>
      <c r="J179" s="6">
        <v>72.3</v>
      </c>
      <c r="K179" s="6">
        <v>0</v>
      </c>
      <c r="L179" s="7">
        <v>0.02</v>
      </c>
      <c r="M179" s="7">
        <v>0.33</v>
      </c>
      <c r="N179" s="6">
        <v>14.6</v>
      </c>
      <c r="O179" s="7">
        <v>0.18</v>
      </c>
      <c r="P179" s="6">
        <v>2.39</v>
      </c>
      <c r="Q179" s="6" t="e">
        <v>#N/A</v>
      </c>
      <c r="R179" s="8">
        <v>0.42085308100000002</v>
      </c>
      <c r="S179" s="6">
        <v>0</v>
      </c>
      <c r="T179" s="7">
        <v>2.2584445990000002</v>
      </c>
      <c r="U179" s="6">
        <v>75</v>
      </c>
      <c r="V179" s="6">
        <v>3.4949750731594703E-2</v>
      </c>
      <c r="W179" s="6">
        <v>22</v>
      </c>
      <c r="X179" s="6">
        <v>0.5</v>
      </c>
      <c r="Y179" s="7" t="e">
        <v>#N/A</v>
      </c>
      <c r="Z179" s="6">
        <v>50</v>
      </c>
    </row>
    <row r="180" spans="1:26">
      <c r="A180" s="10" t="s">
        <v>381</v>
      </c>
      <c r="B180" s="13" t="s">
        <v>380</v>
      </c>
      <c r="C180" s="6">
        <v>18.149999999999999</v>
      </c>
      <c r="D180" s="6">
        <v>1.1499999999999999</v>
      </c>
      <c r="E180" s="6">
        <v>60</v>
      </c>
      <c r="F180" s="6">
        <v>2.7</v>
      </c>
      <c r="G180" s="6">
        <v>419</v>
      </c>
      <c r="H180" s="6">
        <v>12</v>
      </c>
      <c r="I180" s="7">
        <v>54.41</v>
      </c>
      <c r="J180" s="6">
        <v>57.3</v>
      </c>
      <c r="K180" s="6">
        <v>8.0941734416666664E-3</v>
      </c>
      <c r="L180" s="7">
        <v>0.8</v>
      </c>
      <c r="M180" s="7">
        <v>0.17</v>
      </c>
      <c r="N180" s="6">
        <v>3.2</v>
      </c>
      <c r="O180" s="7">
        <v>8.3000000000000004E-2</v>
      </c>
      <c r="P180" s="6">
        <v>0.376</v>
      </c>
      <c r="Q180" s="6">
        <v>62.507463414634103</v>
      </c>
      <c r="R180" s="8">
        <v>0.44908062199999998</v>
      </c>
      <c r="S180" s="6">
        <v>17.411077410000001</v>
      </c>
      <c r="T180" s="7">
        <v>1.5009436380000001</v>
      </c>
      <c r="U180" s="6">
        <v>0.91709478619887708</v>
      </c>
      <c r="V180" s="6">
        <v>0.11909779706789</v>
      </c>
      <c r="W180" s="6">
        <v>20</v>
      </c>
      <c r="X180" s="6">
        <v>0.78</v>
      </c>
      <c r="Y180" s="7">
        <v>11.031439602868176</v>
      </c>
      <c r="Z180" s="6">
        <v>21</v>
      </c>
    </row>
    <row r="181" spans="1:26">
      <c r="A181" s="10" t="s">
        <v>383</v>
      </c>
      <c r="B181" s="13" t="s">
        <v>382</v>
      </c>
      <c r="C181" s="6">
        <v>2.5099999999999998</v>
      </c>
      <c r="D181" s="6">
        <v>50</v>
      </c>
      <c r="E181" s="6">
        <v>100</v>
      </c>
      <c r="F181" s="6">
        <v>1.7</v>
      </c>
      <c r="G181" s="6">
        <v>55</v>
      </c>
      <c r="H181" s="6">
        <v>96</v>
      </c>
      <c r="I181" s="7">
        <v>33.36</v>
      </c>
      <c r="J181" s="6">
        <v>74.959999999999994</v>
      </c>
      <c r="K181" s="6">
        <v>0.11233333333333334</v>
      </c>
      <c r="L181" s="7">
        <v>0.08</v>
      </c>
      <c r="M181" s="7">
        <v>1</v>
      </c>
      <c r="N181" s="6">
        <v>3</v>
      </c>
      <c r="O181" s="7">
        <v>0.307</v>
      </c>
      <c r="P181" s="6">
        <v>3.5124000000000004</v>
      </c>
      <c r="Q181" s="6">
        <v>71.876487804877996</v>
      </c>
      <c r="R181" s="8">
        <v>0.198394495</v>
      </c>
      <c r="S181" s="6">
        <v>4.1825095059999997</v>
      </c>
      <c r="T181" s="7">
        <v>2</v>
      </c>
      <c r="U181" s="6">
        <v>40.180280121320685</v>
      </c>
      <c r="V181" s="6">
        <v>0.42953491524639298</v>
      </c>
      <c r="W181" s="6">
        <v>92.3</v>
      </c>
      <c r="X181" s="6">
        <v>0</v>
      </c>
      <c r="Y181" s="7">
        <v>0</v>
      </c>
      <c r="Z181" s="6">
        <v>27</v>
      </c>
    </row>
    <row r="182" spans="1:26">
      <c r="A182" s="10" t="s">
        <v>442</v>
      </c>
      <c r="B182" s="13" t="s">
        <v>384</v>
      </c>
      <c r="C182" s="6">
        <v>-12.19</v>
      </c>
      <c r="D182" s="6">
        <v>6.0309999999999997</v>
      </c>
      <c r="E182" s="6">
        <v>94</v>
      </c>
      <c r="F182" s="6">
        <v>2.2999999999999998</v>
      </c>
      <c r="G182" s="6">
        <v>5</v>
      </c>
      <c r="H182" s="6">
        <v>92</v>
      </c>
      <c r="I182" s="7">
        <v>65.39</v>
      </c>
      <c r="J182" s="6">
        <v>86.44</v>
      </c>
      <c r="K182" s="6">
        <v>0.62727272727272698</v>
      </c>
      <c r="L182" s="7">
        <v>0.25</v>
      </c>
      <c r="M182" s="7">
        <v>1.2</v>
      </c>
      <c r="N182" s="6">
        <v>0.5</v>
      </c>
      <c r="O182" s="7">
        <v>0.127</v>
      </c>
      <c r="P182" s="6">
        <v>5.91</v>
      </c>
      <c r="Q182" s="6">
        <v>69.339268292682902</v>
      </c>
      <c r="R182" s="8">
        <v>0.122641509</v>
      </c>
      <c r="S182" s="6">
        <v>0.231982258</v>
      </c>
      <c r="T182" s="7">
        <v>9.4373174000000004E-2</v>
      </c>
      <c r="U182" s="6">
        <v>9.2918162989990165</v>
      </c>
      <c r="V182" s="6">
        <v>0.12578938824183999</v>
      </c>
      <c r="W182" s="6">
        <v>99</v>
      </c>
      <c r="X182" s="6">
        <v>0</v>
      </c>
      <c r="Y182" s="7">
        <v>58.479532163742689</v>
      </c>
      <c r="Z182" s="6">
        <v>51.099998470000003</v>
      </c>
    </row>
    <row r="183" spans="1:26">
      <c r="A183" s="10" t="s">
        <v>387</v>
      </c>
      <c r="B183" s="13" t="s">
        <v>386</v>
      </c>
      <c r="C183" s="6">
        <v>-20.79</v>
      </c>
      <c r="D183" s="6">
        <v>61.74</v>
      </c>
      <c r="E183" s="6">
        <v>94</v>
      </c>
      <c r="F183" s="6">
        <v>3.4</v>
      </c>
      <c r="G183" s="6">
        <v>64</v>
      </c>
      <c r="H183" s="6">
        <v>85</v>
      </c>
      <c r="I183" s="7">
        <v>59.9</v>
      </c>
      <c r="J183" s="6">
        <v>33.1</v>
      </c>
      <c r="K183" s="6">
        <v>9.3644228637141169E-2</v>
      </c>
      <c r="L183" s="7">
        <v>0.14000000000000001</v>
      </c>
      <c r="M183" s="7">
        <v>0.71</v>
      </c>
      <c r="N183" s="6">
        <v>0.2</v>
      </c>
      <c r="O183" s="7">
        <v>0.03</v>
      </c>
      <c r="P183" s="6">
        <v>5.66</v>
      </c>
      <c r="Q183" s="6">
        <v>74.302439024390196</v>
      </c>
      <c r="R183" s="8">
        <v>0.21102362199999999</v>
      </c>
      <c r="S183" s="6">
        <v>1.201888812</v>
      </c>
      <c r="T183" s="7">
        <v>0.116225727</v>
      </c>
      <c r="U183" s="6">
        <v>3.3031196831601517</v>
      </c>
      <c r="V183" s="6">
        <v>0.147664530976194</v>
      </c>
      <c r="W183" s="6">
        <v>99.5</v>
      </c>
      <c r="X183" s="6">
        <v>0.18</v>
      </c>
      <c r="Y183" s="7">
        <v>1.9309989701338826</v>
      </c>
      <c r="Z183" s="6">
        <v>75.180000000000007</v>
      </c>
    </row>
    <row r="184" spans="1:26">
      <c r="A184" s="10" t="s">
        <v>389</v>
      </c>
      <c r="B184" s="13" t="s">
        <v>388</v>
      </c>
      <c r="C184" s="6">
        <v>-21.34</v>
      </c>
      <c r="D184" s="6">
        <v>18.77</v>
      </c>
      <c r="E184" s="6">
        <v>99</v>
      </c>
      <c r="F184" s="6">
        <v>3.7</v>
      </c>
      <c r="G184" s="6">
        <v>85</v>
      </c>
      <c r="H184" s="6">
        <v>90</v>
      </c>
      <c r="I184" s="7">
        <v>26.96</v>
      </c>
      <c r="J184" s="6">
        <v>30.86</v>
      </c>
      <c r="K184" s="6">
        <v>0.28116912268917837</v>
      </c>
      <c r="L184" s="7">
        <v>0.19</v>
      </c>
      <c r="M184" s="7">
        <v>0.11</v>
      </c>
      <c r="N184" s="6">
        <v>0.3</v>
      </c>
      <c r="O184" s="7">
        <v>0.03</v>
      </c>
      <c r="P184" s="6">
        <v>4.7919999999999998</v>
      </c>
      <c r="Q184" s="6">
        <v>71.891536585365799</v>
      </c>
      <c r="R184" s="8">
        <v>7.8635015000000003E-2</v>
      </c>
      <c r="S184" s="6">
        <v>0</v>
      </c>
      <c r="T184" s="7">
        <v>5.3243403000000002E-2</v>
      </c>
      <c r="U184" s="6">
        <v>1.1706164787661333</v>
      </c>
      <c r="V184" s="6">
        <v>3.6734833849850199E-2</v>
      </c>
      <c r="W184" s="6">
        <v>100</v>
      </c>
      <c r="X184" s="6">
        <v>0.75</v>
      </c>
      <c r="Y184" s="7">
        <v>2.5336850174759298</v>
      </c>
      <c r="Z184" s="6">
        <v>34</v>
      </c>
    </row>
    <row r="185" spans="1:26">
      <c r="A185" s="10" t="s">
        <v>391</v>
      </c>
      <c r="B185" s="13" t="s">
        <v>390</v>
      </c>
      <c r="C185" s="6">
        <v>-7.35</v>
      </c>
      <c r="D185" s="6">
        <v>100.8</v>
      </c>
      <c r="E185" s="6">
        <v>83</v>
      </c>
      <c r="F185" s="6">
        <v>4</v>
      </c>
      <c r="G185" s="6">
        <v>449</v>
      </c>
      <c r="H185" s="6">
        <v>98</v>
      </c>
      <c r="I185" s="7">
        <v>9.82</v>
      </c>
      <c r="J185" s="6">
        <v>50.94</v>
      </c>
      <c r="K185" s="6">
        <v>0</v>
      </c>
      <c r="L185" s="7">
        <v>0.06</v>
      </c>
      <c r="M185" s="7">
        <v>0.06</v>
      </c>
      <c r="N185" s="6">
        <v>1.6</v>
      </c>
      <c r="O185" s="7">
        <v>0.03</v>
      </c>
      <c r="P185" s="6">
        <v>9.3960000000000008</v>
      </c>
      <c r="Q185" s="6">
        <v>64.8212195121951</v>
      </c>
      <c r="R185" s="8">
        <v>0.13216560499999999</v>
      </c>
      <c r="S185" s="6">
        <v>0.62367676500000002</v>
      </c>
      <c r="T185" s="7">
        <v>0.20011405800000001</v>
      </c>
      <c r="U185" s="6">
        <v>0</v>
      </c>
      <c r="V185" s="6">
        <v>0</v>
      </c>
      <c r="W185" s="6">
        <v>100</v>
      </c>
      <c r="X185" s="6">
        <v>0</v>
      </c>
      <c r="Y185" s="7">
        <v>0.31919647607090418</v>
      </c>
      <c r="Z185" s="6">
        <v>81.199996949999999</v>
      </c>
    </row>
    <row r="186" spans="1:26">
      <c r="A186" s="10" t="s">
        <v>393</v>
      </c>
      <c r="B186" s="13" t="s">
        <v>392</v>
      </c>
      <c r="C186" s="6">
        <v>9.2200000000000006</v>
      </c>
      <c r="D186" s="6" t="e">
        <v>#N/A</v>
      </c>
      <c r="E186" s="6">
        <v>97</v>
      </c>
      <c r="F186" s="6">
        <v>1.8</v>
      </c>
      <c r="G186" s="6">
        <v>148</v>
      </c>
      <c r="H186" s="6">
        <v>84</v>
      </c>
      <c r="I186" s="7">
        <v>33.36</v>
      </c>
      <c r="J186" s="6">
        <v>50.06</v>
      </c>
      <c r="K186" s="6">
        <v>0</v>
      </c>
      <c r="L186" s="7">
        <v>0.21</v>
      </c>
      <c r="M186" s="7">
        <v>1</v>
      </c>
      <c r="N186" s="6">
        <v>3</v>
      </c>
      <c r="O186" s="7">
        <v>0.307</v>
      </c>
      <c r="P186" s="6">
        <v>7.0920000000000005</v>
      </c>
      <c r="Q186" s="6" t="e">
        <v>#N/A</v>
      </c>
      <c r="R186" s="8">
        <v>0.199101796</v>
      </c>
      <c r="S186" s="6">
        <v>15.98915989</v>
      </c>
      <c r="T186" s="7" t="e">
        <v>#N/A</v>
      </c>
      <c r="U186" s="6">
        <v>75</v>
      </c>
      <c r="V186" s="6">
        <v>0.99495920975555097</v>
      </c>
      <c r="W186" s="6">
        <v>98</v>
      </c>
      <c r="X186" s="6">
        <v>0</v>
      </c>
      <c r="Y186" s="7" t="e">
        <v>#N/A</v>
      </c>
      <c r="Z186" s="6">
        <v>50</v>
      </c>
    </row>
    <row r="187" spans="1:26">
      <c r="A187" s="10" t="s">
        <v>395</v>
      </c>
      <c r="B187" s="13" t="s">
        <v>394</v>
      </c>
      <c r="C187" s="6">
        <v>11.55</v>
      </c>
      <c r="D187" s="6">
        <v>0.49940000000000001</v>
      </c>
      <c r="E187" s="6">
        <v>67</v>
      </c>
      <c r="F187" s="6">
        <v>2.6</v>
      </c>
      <c r="G187" s="6">
        <v>427</v>
      </c>
      <c r="H187" s="6">
        <v>48</v>
      </c>
      <c r="I187" s="7">
        <v>27.95</v>
      </c>
      <c r="J187" s="6">
        <v>86.86</v>
      </c>
      <c r="K187" s="6">
        <v>5.5976401180000005E-3</v>
      </c>
      <c r="L187" s="7">
        <v>0.12</v>
      </c>
      <c r="M187" s="7">
        <v>0.19</v>
      </c>
      <c r="N187" s="6">
        <v>4.5999999999999996</v>
      </c>
      <c r="O187" s="7">
        <v>0.16300000000000001</v>
      </c>
      <c r="P187" s="6">
        <v>1.544</v>
      </c>
      <c r="Q187" s="6">
        <v>52.6667804878048</v>
      </c>
      <c r="R187" s="8">
        <v>0.431539691</v>
      </c>
      <c r="S187" s="6">
        <v>20.898043739999999</v>
      </c>
      <c r="T187" s="7">
        <v>2.829816809</v>
      </c>
      <c r="U187" s="6">
        <v>0</v>
      </c>
      <c r="V187" s="6">
        <v>0</v>
      </c>
      <c r="W187" s="6">
        <v>9</v>
      </c>
      <c r="X187" s="6">
        <v>1</v>
      </c>
      <c r="Y187" s="7">
        <v>6.8493150684931505</v>
      </c>
      <c r="Z187" s="6">
        <v>23</v>
      </c>
    </row>
    <row r="188" spans="1:26">
      <c r="A188" s="10" t="s">
        <v>397</v>
      </c>
      <c r="B188" s="13" t="s">
        <v>396</v>
      </c>
      <c r="C188" s="6">
        <v>0.99</v>
      </c>
      <c r="D188" s="6">
        <v>27.56</v>
      </c>
      <c r="E188" s="6">
        <v>98</v>
      </c>
      <c r="F188" s="6">
        <v>4.4000000000000004</v>
      </c>
      <c r="G188" s="6">
        <v>3</v>
      </c>
      <c r="H188" s="6">
        <v>95</v>
      </c>
      <c r="I188" s="7">
        <v>8.65</v>
      </c>
      <c r="J188" s="6">
        <v>31.96</v>
      </c>
      <c r="K188" s="6">
        <v>0.10726994728517897</v>
      </c>
      <c r="L188" s="7">
        <v>0.8</v>
      </c>
      <c r="M188" s="7">
        <v>0.03</v>
      </c>
      <c r="N188" s="6">
        <v>0.2</v>
      </c>
      <c r="O188" s="7">
        <v>0.35</v>
      </c>
      <c r="P188" s="6">
        <v>14.700799999999999</v>
      </c>
      <c r="Q188" s="6">
        <v>68.251463414634102</v>
      </c>
      <c r="R188" s="8">
        <v>9.1350825999999996E-2</v>
      </c>
      <c r="S188" s="6">
        <v>0.52073768399999998</v>
      </c>
      <c r="T188" s="7">
        <v>3.3873710000000001E-2</v>
      </c>
      <c r="U188" s="6">
        <v>2.0583973291919251</v>
      </c>
      <c r="V188" s="6">
        <v>2.6547972431963201E-2</v>
      </c>
      <c r="W188" s="6">
        <v>100</v>
      </c>
      <c r="X188" s="6">
        <v>0.44</v>
      </c>
      <c r="Y188" s="7">
        <v>1.5535187199005747</v>
      </c>
      <c r="Z188" s="6">
        <v>97.81</v>
      </c>
    </row>
    <row r="189" spans="1:26">
      <c r="A189" s="10" t="s">
        <v>399</v>
      </c>
      <c r="B189" s="13" t="s">
        <v>398</v>
      </c>
      <c r="C189" s="6">
        <v>21.13</v>
      </c>
      <c r="D189" s="6">
        <v>2032</v>
      </c>
      <c r="E189" s="6">
        <v>100</v>
      </c>
      <c r="F189" s="6">
        <v>3.5</v>
      </c>
      <c r="G189" s="6">
        <v>10</v>
      </c>
      <c r="H189" s="6">
        <v>97</v>
      </c>
      <c r="I189" s="7">
        <v>44.93</v>
      </c>
      <c r="J189" s="6">
        <v>22.06</v>
      </c>
      <c r="K189" s="6">
        <v>0.5</v>
      </c>
      <c r="L189" s="7">
        <v>0.18</v>
      </c>
      <c r="M189" s="7">
        <v>2.2000000000000002</v>
      </c>
      <c r="N189" s="6">
        <v>3.2</v>
      </c>
      <c r="O189" s="7">
        <v>0.03</v>
      </c>
      <c r="P189" s="6">
        <v>7.9499999999999993</v>
      </c>
      <c r="Q189" s="6">
        <v>77.748073170731701</v>
      </c>
      <c r="R189" s="8">
        <v>0.14119922600000001</v>
      </c>
      <c r="S189" s="6">
        <v>0</v>
      </c>
      <c r="T189" s="7">
        <v>2.3932878000000001E-2</v>
      </c>
      <c r="U189" s="6">
        <v>6.0429217412360545</v>
      </c>
      <c r="V189" s="6">
        <v>0.21641434477615101</v>
      </c>
      <c r="W189" s="6">
        <v>100</v>
      </c>
      <c r="X189" s="6">
        <v>0</v>
      </c>
      <c r="Y189" s="7">
        <v>0</v>
      </c>
      <c r="Z189" s="6">
        <v>100</v>
      </c>
    </row>
    <row r="190" spans="1:26">
      <c r="A190" s="10" t="s">
        <v>401</v>
      </c>
      <c r="B190" s="13" t="s">
        <v>400</v>
      </c>
      <c r="C190" s="6">
        <v>3.12</v>
      </c>
      <c r="D190" s="6">
        <v>8.8160000000000007</v>
      </c>
      <c r="E190" s="6">
        <v>100</v>
      </c>
      <c r="F190" s="6">
        <v>2.7</v>
      </c>
      <c r="G190" s="6">
        <v>0</v>
      </c>
      <c r="H190" s="6">
        <v>100</v>
      </c>
      <c r="I190" s="7">
        <v>6.49</v>
      </c>
      <c r="J190" s="6">
        <v>9.98</v>
      </c>
      <c r="K190" s="6">
        <v>0.34693311129616666</v>
      </c>
      <c r="L190" s="7">
        <v>0.61</v>
      </c>
      <c r="M190" s="7">
        <v>0.23</v>
      </c>
      <c r="N190" s="6">
        <v>0</v>
      </c>
      <c r="O190" s="7">
        <v>2.7E-2</v>
      </c>
      <c r="P190" s="6">
        <v>15.778</v>
      </c>
      <c r="Q190" s="6">
        <v>79.903365853658499</v>
      </c>
      <c r="R190" s="8">
        <v>7.7922078000000006E-2</v>
      </c>
      <c r="S190" s="6">
        <v>0</v>
      </c>
      <c r="T190" s="7">
        <v>2.1318474E-2</v>
      </c>
      <c r="U190" s="6">
        <v>9.003375085838023</v>
      </c>
      <c r="V190" s="6">
        <v>0.117410344315455</v>
      </c>
      <c r="W190" s="6">
        <v>100</v>
      </c>
      <c r="X190" s="6">
        <v>0.2</v>
      </c>
      <c r="Y190" s="7">
        <v>8.680196751126358</v>
      </c>
      <c r="Z190" s="6">
        <v>100</v>
      </c>
    </row>
    <row r="191" spans="1:26">
      <c r="A191" s="10" t="s">
        <v>403</v>
      </c>
      <c r="B191" s="13" t="s">
        <v>402</v>
      </c>
      <c r="C191" s="6">
        <v>3.01</v>
      </c>
      <c r="D191" s="6">
        <v>15.57</v>
      </c>
      <c r="E191" s="6">
        <v>99</v>
      </c>
      <c r="F191" s="6">
        <v>4.0999999999999996</v>
      </c>
      <c r="G191" s="6">
        <v>0</v>
      </c>
      <c r="H191" s="6">
        <v>100</v>
      </c>
      <c r="I191" s="7">
        <v>7.49</v>
      </c>
      <c r="J191" s="6">
        <v>18</v>
      </c>
      <c r="K191" s="6">
        <v>0.1718025415445</v>
      </c>
      <c r="L191" s="7">
        <v>0.04</v>
      </c>
      <c r="M191" s="7">
        <v>0.03</v>
      </c>
      <c r="N191" s="6">
        <v>0</v>
      </c>
      <c r="O191" s="7">
        <v>0.37</v>
      </c>
      <c r="P191" s="6">
        <v>15.164000000000001</v>
      </c>
      <c r="Q191" s="6">
        <v>78.439024390200004</v>
      </c>
      <c r="R191" s="8">
        <v>6.7326733E-2</v>
      </c>
      <c r="S191" s="6">
        <v>0</v>
      </c>
      <c r="T191" s="7">
        <v>4.7451056999999998E-2</v>
      </c>
      <c r="U191" s="6">
        <v>2.5695687870945427</v>
      </c>
      <c r="V191" s="6">
        <v>8.0748953173138599E-2</v>
      </c>
      <c r="W191" s="6">
        <v>100</v>
      </c>
      <c r="X191" s="6">
        <v>0.27</v>
      </c>
      <c r="Y191" s="7">
        <v>0.81860570710069502</v>
      </c>
      <c r="Z191" s="6">
        <v>67.37</v>
      </c>
    </row>
    <row r="192" spans="1:26">
      <c r="A192" s="10" t="s">
        <v>405</v>
      </c>
      <c r="B192" s="13" t="s">
        <v>404</v>
      </c>
      <c r="C192" s="6">
        <v>12.69</v>
      </c>
      <c r="D192" s="6">
        <v>2.633</v>
      </c>
      <c r="E192" s="6">
        <v>100</v>
      </c>
      <c r="F192" s="6">
        <v>2.2000000000000002</v>
      </c>
      <c r="G192" s="6">
        <v>3</v>
      </c>
      <c r="H192" s="6">
        <v>100</v>
      </c>
      <c r="I192" s="7">
        <v>40.6</v>
      </c>
      <c r="J192" s="6">
        <v>7.5999999999999899</v>
      </c>
      <c r="K192" s="6">
        <v>0.20932117759284305</v>
      </c>
      <c r="L192" s="7">
        <v>0.06</v>
      </c>
      <c r="M192" s="7">
        <v>0.12</v>
      </c>
      <c r="N192" s="6">
        <v>0.8</v>
      </c>
      <c r="O192" s="7">
        <v>0.127</v>
      </c>
      <c r="P192" s="6">
        <v>13.022</v>
      </c>
      <c r="Q192" s="6">
        <v>75.980731707317005</v>
      </c>
      <c r="R192" s="8">
        <v>8.7579617999999998E-2</v>
      </c>
      <c r="S192" s="6">
        <v>3.5880119000000002E-2</v>
      </c>
      <c r="T192" s="7">
        <v>5.8464541000000002E-2</v>
      </c>
      <c r="U192" s="6">
        <v>3.7999023968467029</v>
      </c>
      <c r="V192" s="6">
        <v>0.10576699467832</v>
      </c>
      <c r="W192" s="6">
        <v>99.5</v>
      </c>
      <c r="X192" s="6">
        <v>0.84</v>
      </c>
      <c r="Y192" s="7">
        <v>4.2852245457661979</v>
      </c>
      <c r="Z192" s="6">
        <v>50</v>
      </c>
    </row>
    <row r="193" spans="1:26">
      <c r="A193" s="10" t="s">
        <v>407</v>
      </c>
      <c r="B193" s="13" t="s">
        <v>406</v>
      </c>
      <c r="C193" s="6">
        <v>-0.11</v>
      </c>
      <c r="D193" s="6">
        <v>118.3</v>
      </c>
      <c r="E193" s="6">
        <v>87</v>
      </c>
      <c r="F193" s="6">
        <v>4.4000000000000004</v>
      </c>
      <c r="G193" s="6">
        <v>325</v>
      </c>
      <c r="H193" s="6">
        <v>100</v>
      </c>
      <c r="I193" s="7">
        <v>20.13</v>
      </c>
      <c r="J193" s="6">
        <v>63.14</v>
      </c>
      <c r="K193" s="6">
        <v>0</v>
      </c>
      <c r="L193" s="7">
        <v>0.09</v>
      </c>
      <c r="M193" s="7">
        <v>0.15</v>
      </c>
      <c r="N193" s="6">
        <v>0.8</v>
      </c>
      <c r="O193" s="7">
        <v>0.03</v>
      </c>
      <c r="P193" s="6">
        <v>16.044</v>
      </c>
      <c r="Q193" s="6">
        <v>67.756121951219498</v>
      </c>
      <c r="R193" s="8">
        <v>0.10547667300000001</v>
      </c>
      <c r="S193" s="6">
        <v>1.8181242419999999</v>
      </c>
      <c r="T193" s="7">
        <v>7.3613139999999994E-2</v>
      </c>
      <c r="U193" s="6">
        <v>0</v>
      </c>
      <c r="V193" s="6">
        <v>0</v>
      </c>
      <c r="W193" s="6">
        <v>100</v>
      </c>
      <c r="X193" s="6">
        <v>0.05</v>
      </c>
      <c r="Y193" s="7">
        <v>0</v>
      </c>
      <c r="Z193" s="6">
        <v>87.300003050000001</v>
      </c>
    </row>
    <row r="194" spans="1:26">
      <c r="A194" s="10" t="s">
        <v>409</v>
      </c>
      <c r="B194" s="13" t="s">
        <v>408</v>
      </c>
      <c r="C194" s="6">
        <v>2.8</v>
      </c>
      <c r="D194" s="6">
        <v>50</v>
      </c>
      <c r="E194" s="6">
        <v>83</v>
      </c>
      <c r="F194" s="6">
        <v>1.9</v>
      </c>
      <c r="G194" s="6">
        <v>41</v>
      </c>
      <c r="H194" s="6">
        <v>52</v>
      </c>
      <c r="I194" s="7">
        <v>33.36</v>
      </c>
      <c r="J194" s="6">
        <v>74.819999999999993</v>
      </c>
      <c r="K194" s="6">
        <v>0</v>
      </c>
      <c r="L194" s="7">
        <v>7.0000000000000007E-2</v>
      </c>
      <c r="M194" s="7">
        <v>0.94</v>
      </c>
      <c r="N194" s="6">
        <v>2.2000000000000002</v>
      </c>
      <c r="O194" s="7">
        <v>0.307</v>
      </c>
      <c r="P194" s="6">
        <v>1.9319999999999999</v>
      </c>
      <c r="Q194" s="6">
        <v>70.292121951219499</v>
      </c>
      <c r="R194" s="8">
        <v>0.19618834099999999</v>
      </c>
      <c r="S194" s="6">
        <v>13.99997771</v>
      </c>
      <c r="T194" s="7">
        <v>2</v>
      </c>
      <c r="U194" s="6">
        <v>7.3794291779240906</v>
      </c>
      <c r="V194" s="6">
        <v>4.5264538682378903E-2</v>
      </c>
      <c r="W194" s="6">
        <v>19</v>
      </c>
      <c r="X194" s="6">
        <v>0</v>
      </c>
      <c r="Y194" s="7">
        <v>12.305168170631665</v>
      </c>
      <c r="Z194" s="6">
        <v>23.899999619999999</v>
      </c>
    </row>
    <row r="195" spans="1:26">
      <c r="A195" s="10" t="s">
        <v>443</v>
      </c>
      <c r="B195" s="13" t="s">
        <v>410</v>
      </c>
      <c r="C195" s="6">
        <v>4.38</v>
      </c>
      <c r="D195" s="6">
        <v>0.73470000000000002</v>
      </c>
      <c r="E195" s="6">
        <v>93</v>
      </c>
      <c r="F195" s="6">
        <v>2.7</v>
      </c>
      <c r="G195" s="6">
        <v>30</v>
      </c>
      <c r="H195" s="6">
        <v>91</v>
      </c>
      <c r="I195" s="7">
        <v>53.08</v>
      </c>
      <c r="J195" s="6">
        <v>6.34</v>
      </c>
      <c r="K195" s="6">
        <v>0.3881388888888333</v>
      </c>
      <c r="L195" s="7">
        <v>0.01</v>
      </c>
      <c r="M195" s="7">
        <v>0.39</v>
      </c>
      <c r="N195" s="6">
        <v>0.8</v>
      </c>
      <c r="O195" s="7">
        <v>0.127</v>
      </c>
      <c r="P195" s="6">
        <v>5.01</v>
      </c>
      <c r="Q195" s="6">
        <v>73.549073170731702</v>
      </c>
      <c r="R195" s="8">
        <v>0.117355372</v>
      </c>
      <c r="S195" s="6">
        <v>1.1870807000000001E-2</v>
      </c>
      <c r="T195" s="7">
        <v>0.186524457</v>
      </c>
      <c r="U195" s="6">
        <v>3.6076843881421334</v>
      </c>
      <c r="V195" s="6">
        <v>6.7862859324012301E-2</v>
      </c>
      <c r="W195" s="6">
        <v>99</v>
      </c>
      <c r="X195" s="6">
        <v>0.23</v>
      </c>
      <c r="Y195" s="7">
        <v>2.0407006405532564</v>
      </c>
      <c r="Z195" s="6">
        <v>33.599998470000003</v>
      </c>
    </row>
    <row r="196" spans="1:26">
      <c r="A196" s="10" t="s">
        <v>413</v>
      </c>
      <c r="B196" s="13" t="s">
        <v>412</v>
      </c>
      <c r="C196" s="6">
        <v>0.09</v>
      </c>
      <c r="D196" s="6">
        <v>9.2780000000000005</v>
      </c>
      <c r="E196" s="6">
        <v>94</v>
      </c>
      <c r="F196" s="6">
        <v>2.5</v>
      </c>
      <c r="G196" s="6">
        <v>65</v>
      </c>
      <c r="H196" s="6">
        <v>75</v>
      </c>
      <c r="I196" s="7">
        <v>25.12</v>
      </c>
      <c r="J196" s="6">
        <v>71.680000000000007</v>
      </c>
      <c r="K196" s="6">
        <v>0.47761798941799999</v>
      </c>
      <c r="L196" s="7">
        <v>0.03</v>
      </c>
      <c r="M196" s="7">
        <v>0.09</v>
      </c>
      <c r="N196" s="6">
        <v>5</v>
      </c>
      <c r="O196" s="7">
        <v>0.307</v>
      </c>
      <c r="P196" s="6">
        <v>3.4580000000000002</v>
      </c>
      <c r="Q196" s="6">
        <v>74.371463414634107</v>
      </c>
      <c r="R196" s="8">
        <v>0.153459119</v>
      </c>
      <c r="S196" s="6">
        <v>1.700000001</v>
      </c>
      <c r="T196" s="7">
        <v>0.117443882</v>
      </c>
      <c r="U196" s="6">
        <v>20.206007662727885</v>
      </c>
      <c r="V196" s="6">
        <v>0.55096713685635501</v>
      </c>
      <c r="W196" s="6">
        <v>89</v>
      </c>
      <c r="X196" s="6">
        <v>0.23</v>
      </c>
      <c r="Y196" s="7">
        <v>10.158996355661625</v>
      </c>
      <c r="Z196" s="6">
        <v>47.624134079999997</v>
      </c>
    </row>
    <row r="197" spans="1:26">
      <c r="A197" s="10" t="s">
        <v>415</v>
      </c>
      <c r="B197" s="13" t="s">
        <v>414</v>
      </c>
      <c r="C197" s="6">
        <v>7.23</v>
      </c>
      <c r="D197" s="6">
        <v>168.6</v>
      </c>
      <c r="E197" s="6">
        <v>62</v>
      </c>
      <c r="F197" s="6">
        <v>2.9</v>
      </c>
      <c r="G197" s="6">
        <v>377</v>
      </c>
      <c r="H197" s="6">
        <v>52</v>
      </c>
      <c r="I197" s="7">
        <v>46.92</v>
      </c>
      <c r="J197" s="6">
        <v>68.78</v>
      </c>
      <c r="K197" s="6">
        <v>5.6416989750485001E-2</v>
      </c>
      <c r="L197" s="7">
        <v>0.02</v>
      </c>
      <c r="M197" s="7">
        <v>0.81</v>
      </c>
      <c r="N197" s="6">
        <v>15.2</v>
      </c>
      <c r="O197" s="7">
        <v>0.313</v>
      </c>
      <c r="P197" s="6">
        <v>1.26</v>
      </c>
      <c r="Q197" s="6">
        <v>62.916439024390201</v>
      </c>
      <c r="R197" s="8">
        <v>0.20530973499999999</v>
      </c>
      <c r="S197" s="6">
        <v>5.2502450569999999</v>
      </c>
      <c r="T197" s="7">
        <v>1.1028864169999999</v>
      </c>
      <c r="U197" s="6">
        <v>0.76349217347524778</v>
      </c>
      <c r="V197" s="6">
        <v>2.3693721684414099E-2</v>
      </c>
      <c r="W197" s="6">
        <v>38.200000000000003</v>
      </c>
      <c r="X197" s="6">
        <v>0</v>
      </c>
      <c r="Y197" s="7">
        <v>3.1251775669072104</v>
      </c>
      <c r="Z197" s="6">
        <v>8.6999998089999995</v>
      </c>
    </row>
    <row r="198" spans="1:26">
      <c r="A198" s="10" t="s">
        <v>417</v>
      </c>
      <c r="B198" s="13" t="s">
        <v>416</v>
      </c>
      <c r="C198" s="6">
        <v>-9.06</v>
      </c>
      <c r="D198" s="6">
        <v>1.6539999999999999</v>
      </c>
      <c r="E198" s="6">
        <v>60</v>
      </c>
      <c r="F198" s="6">
        <v>2.8</v>
      </c>
      <c r="G198" s="6">
        <v>503</v>
      </c>
      <c r="H198" s="6">
        <v>49</v>
      </c>
      <c r="I198" s="7">
        <v>65.89</v>
      </c>
      <c r="J198" s="6">
        <v>64.44</v>
      </c>
      <c r="K198" s="6">
        <v>8.3494692144333332E-2</v>
      </c>
      <c r="L198" s="7">
        <v>0.11</v>
      </c>
      <c r="M198" s="7">
        <v>0.19</v>
      </c>
      <c r="N198" s="6">
        <v>2.9</v>
      </c>
      <c r="O198" s="7">
        <v>0.16300000000000001</v>
      </c>
      <c r="P198" s="6">
        <v>0.82</v>
      </c>
      <c r="Q198" s="6">
        <v>45.395756097560898</v>
      </c>
      <c r="R198" s="8">
        <v>0.46313252999999999</v>
      </c>
      <c r="S198" s="6">
        <v>50.302094650000001</v>
      </c>
      <c r="T198" s="7">
        <v>2.6597440560000001</v>
      </c>
      <c r="U198" s="6">
        <v>0</v>
      </c>
      <c r="V198" s="6">
        <v>0</v>
      </c>
      <c r="W198" s="6">
        <v>18.8</v>
      </c>
      <c r="X198" s="6">
        <v>1</v>
      </c>
      <c r="Y198" s="7">
        <v>1029.4117647058824</v>
      </c>
      <c r="Z198" s="6">
        <v>22</v>
      </c>
    </row>
    <row r="199" spans="1:26">
      <c r="A199" s="10" t="s">
        <v>419</v>
      </c>
      <c r="B199" s="13" t="s">
        <v>418</v>
      </c>
      <c r="C199" s="6">
        <v>-7.29</v>
      </c>
      <c r="D199" s="6">
        <v>21.02</v>
      </c>
      <c r="E199" s="6">
        <v>82</v>
      </c>
      <c r="F199" s="6">
        <v>2.9</v>
      </c>
      <c r="G199" s="6">
        <v>256</v>
      </c>
      <c r="H199" s="6">
        <v>44</v>
      </c>
      <c r="I199" s="7">
        <v>63.06</v>
      </c>
      <c r="J199" s="6">
        <v>62.18</v>
      </c>
      <c r="K199" s="6">
        <v>4.6511617515666667E-2</v>
      </c>
      <c r="L199" s="7">
        <v>0.22</v>
      </c>
      <c r="M199" s="7">
        <v>0.28000000000000003</v>
      </c>
      <c r="N199" s="6">
        <v>3.2</v>
      </c>
      <c r="O199" s="7">
        <v>0.16300000000000001</v>
      </c>
      <c r="P199" s="6">
        <v>1.04</v>
      </c>
      <c r="Q199" s="6">
        <v>44.214414634146301</v>
      </c>
      <c r="R199" s="8">
        <v>0.69069870899999997</v>
      </c>
      <c r="S199" s="6">
        <v>5.4838874129999997</v>
      </c>
      <c r="T199" s="7">
        <v>2.3664276950000001</v>
      </c>
      <c r="U199" s="6">
        <v>0</v>
      </c>
      <c r="V199" s="6">
        <v>0</v>
      </c>
      <c r="W199" s="6">
        <v>41.5</v>
      </c>
      <c r="X199" s="6">
        <v>0.57999999999999996</v>
      </c>
      <c r="Y199" s="7">
        <v>1.5509887553315238</v>
      </c>
      <c r="Z199" s="6">
        <v>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O199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L59" sqref="L59"/>
    </sheetView>
  </sheetViews>
  <sheetFormatPr baseColWidth="10" defaultRowHeight="15" x14ac:dyDescent="0"/>
  <cols>
    <col min="1" max="1" width="29" customWidth="1"/>
    <col min="27" max="27" width="19.6640625" customWidth="1"/>
    <col min="28" max="28" width="7.33203125" customWidth="1"/>
    <col min="30" max="30" width="6.33203125" customWidth="1"/>
    <col min="32" max="32" width="4.83203125" customWidth="1"/>
    <col min="33" max="33" width="21.6640625" customWidth="1"/>
    <col min="34" max="34" width="6" customWidth="1"/>
    <col min="35" max="35" width="5.1640625" customWidth="1"/>
    <col min="36" max="36" width="21.6640625" customWidth="1"/>
  </cols>
  <sheetData>
    <row r="1" spans="1:41">
      <c r="A1" s="31"/>
      <c r="B1" s="32" t="s">
        <v>623</v>
      </c>
      <c r="C1" s="52">
        <f t="shared" ref="C1:Z1" si="0">mmean(C8:C199)</f>
        <v>0.49343576388888888</v>
      </c>
      <c r="D1" s="52">
        <f t="shared" si="0"/>
        <v>0.22799038918918921</v>
      </c>
      <c r="E1" s="52">
        <f t="shared" si="0"/>
        <v>0.14083333333333337</v>
      </c>
      <c r="F1" s="52">
        <f t="shared" si="0"/>
        <v>0.3752604166666666</v>
      </c>
      <c r="G1" s="52">
        <f t="shared" si="0"/>
        <v>0.1311604938271605</v>
      </c>
      <c r="H1" s="52">
        <f t="shared" si="0"/>
        <v>0.2784816753926701</v>
      </c>
      <c r="I1" s="52">
        <f t="shared" si="0"/>
        <v>0.46852304964538993</v>
      </c>
      <c r="J1" s="52">
        <f t="shared" si="0"/>
        <v>0.44909895833333335</v>
      </c>
      <c r="K1" s="52">
        <f t="shared" si="0"/>
        <v>0.83435987820776925</v>
      </c>
      <c r="L1" s="52">
        <f t="shared" si="0"/>
        <v>0.28551351351351362</v>
      </c>
      <c r="M1" s="52">
        <f t="shared" si="0"/>
        <v>0.50613756613756633</v>
      </c>
      <c r="N1" s="52">
        <f t="shared" si="0"/>
        <v>0.27680628272251284</v>
      </c>
      <c r="O1" s="52">
        <f t="shared" si="0"/>
        <v>0.35540575916230416</v>
      </c>
      <c r="P1" s="52">
        <f t="shared" si="0"/>
        <v>0.72475293121693096</v>
      </c>
      <c r="Q1" s="52">
        <f t="shared" si="0"/>
        <v>0.32861819339233234</v>
      </c>
      <c r="R1" s="52">
        <f t="shared" si="0"/>
        <v>0.40808622913088993</v>
      </c>
      <c r="S1" s="52">
        <f t="shared" si="0"/>
        <v>9.4467166420531948E-2</v>
      </c>
      <c r="T1" s="52">
        <f t="shared" si="0"/>
        <v>0.23681102181283425</v>
      </c>
      <c r="U1" s="52">
        <f t="shared" si="0"/>
        <v>9.2067296214756553E-2</v>
      </c>
      <c r="V1" s="52">
        <f t="shared" si="0"/>
        <v>0.13124932668673278</v>
      </c>
      <c r="W1" s="52">
        <f t="shared" si="0"/>
        <v>0.25833157894736836</v>
      </c>
      <c r="X1" s="52">
        <f t="shared" si="0"/>
        <v>0.43491891891891898</v>
      </c>
      <c r="Y1" s="52">
        <f t="shared" si="0"/>
        <v>8.8605759634491674E-2</v>
      </c>
      <c r="Z1" s="52">
        <f t="shared" si="0"/>
        <v>0.4959575414641148</v>
      </c>
    </row>
    <row r="2" spans="1:41">
      <c r="A2" s="31"/>
      <c r="B2" s="32" t="s">
        <v>624</v>
      </c>
      <c r="C2" s="52">
        <f>mstDev(C8:C199)</f>
        <v>0.18073200709469431</v>
      </c>
      <c r="D2" s="52">
        <f t="shared" ref="D2:Z2" si="1">mstDev(D8:D199)</f>
        <v>0.29573432035706348</v>
      </c>
      <c r="E2" s="52">
        <f t="shared" si="1"/>
        <v>0.17232422057927552</v>
      </c>
      <c r="F2" s="52">
        <f t="shared" si="1"/>
        <v>0.19794410574925639</v>
      </c>
      <c r="G2" s="52">
        <f t="shared" si="1"/>
        <v>0.19161540662858523</v>
      </c>
      <c r="H2" s="52">
        <f t="shared" si="1"/>
        <v>0.29713420400343893</v>
      </c>
      <c r="I2" s="52">
        <f t="shared" si="1"/>
        <v>0.20358271081610657</v>
      </c>
      <c r="J2" s="52">
        <f t="shared" si="1"/>
        <v>0.2337602871134658</v>
      </c>
      <c r="K2" s="52">
        <f t="shared" si="1"/>
        <v>0.20771605342865446</v>
      </c>
      <c r="L2" s="52">
        <f t="shared" si="1"/>
        <v>0.24895844135701456</v>
      </c>
      <c r="M2" s="52">
        <f t="shared" si="1"/>
        <v>0.36018966947453146</v>
      </c>
      <c r="N2" s="52">
        <f t="shared" si="1"/>
        <v>0.32171703677267927</v>
      </c>
      <c r="O2" s="52">
        <f t="shared" si="1"/>
        <v>0.28401653772887786</v>
      </c>
      <c r="P2" s="52">
        <f t="shared" si="1"/>
        <v>0.24461370540224744</v>
      </c>
      <c r="Q2" s="52">
        <f t="shared" si="1"/>
        <v>0.20431609907645937</v>
      </c>
      <c r="R2" s="52">
        <f t="shared" si="1"/>
        <v>0.31274376556846784</v>
      </c>
      <c r="S2" s="52">
        <f t="shared" si="1"/>
        <v>0.16541545593486934</v>
      </c>
      <c r="T2" s="52">
        <f t="shared" si="1"/>
        <v>0.31177962563213774</v>
      </c>
      <c r="U2" s="52">
        <f t="shared" si="1"/>
        <v>0.19078955634042818</v>
      </c>
      <c r="V2" s="52">
        <f t="shared" si="1"/>
        <v>0.19424046445451892</v>
      </c>
      <c r="W2" s="52">
        <f t="shared" si="1"/>
        <v>0.33961531389405314</v>
      </c>
      <c r="X2" s="52">
        <f t="shared" si="1"/>
        <v>0.37123782210874251</v>
      </c>
      <c r="Y2" s="52">
        <f t="shared" si="1"/>
        <v>0.17176348817172829</v>
      </c>
      <c r="Z2" s="52">
        <f t="shared" si="1"/>
        <v>0.33023765807644895</v>
      </c>
    </row>
    <row r="3" spans="1:41">
      <c r="A3" s="24"/>
      <c r="B3" s="24" t="s">
        <v>592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41">
      <c r="A4" s="25"/>
      <c r="B4" s="25" t="s">
        <v>593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100</v>
      </c>
      <c r="W4">
        <v>100</v>
      </c>
      <c r="X4">
        <v>1</v>
      </c>
      <c r="Y4">
        <v>100</v>
      </c>
      <c r="Z4">
        <v>100</v>
      </c>
    </row>
    <row r="5" spans="1:41">
      <c r="A5" s="25"/>
      <c r="B5" s="26" t="s">
        <v>594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41">
      <c r="A6" s="9"/>
      <c r="B6" s="9"/>
      <c r="C6" t="s">
        <v>480</v>
      </c>
      <c r="D6" t="s">
        <v>486</v>
      </c>
      <c r="E6" t="s">
        <v>487</v>
      </c>
      <c r="F6" t="s">
        <v>481</v>
      </c>
      <c r="G6" t="s">
        <v>477</v>
      </c>
      <c r="H6" t="s">
        <v>567</v>
      </c>
      <c r="I6" t="s">
        <v>581</v>
      </c>
      <c r="J6" t="s">
        <v>490</v>
      </c>
      <c r="K6" t="s">
        <v>474</v>
      </c>
      <c r="L6" t="s">
        <v>492</v>
      </c>
      <c r="M6" t="s">
        <v>482</v>
      </c>
      <c r="N6" t="s">
        <v>491</v>
      </c>
      <c r="O6" t="s">
        <v>532</v>
      </c>
      <c r="P6" t="s">
        <v>483</v>
      </c>
      <c r="Q6" t="s">
        <v>484</v>
      </c>
      <c r="R6" t="s">
        <v>578</v>
      </c>
      <c r="S6" t="s">
        <v>479</v>
      </c>
      <c r="T6" t="s">
        <v>493</v>
      </c>
      <c r="U6" t="s">
        <v>475</v>
      </c>
      <c r="V6" t="s">
        <v>476</v>
      </c>
      <c r="W6" t="s">
        <v>473</v>
      </c>
      <c r="X6" t="s">
        <v>478</v>
      </c>
      <c r="Y6" t="s">
        <v>488</v>
      </c>
      <c r="Z6" t="s">
        <v>489</v>
      </c>
      <c r="AB6">
        <v>20</v>
      </c>
      <c r="AD6">
        <f>mmax(AD8:AD199)</f>
        <v>187</v>
      </c>
    </row>
    <row r="7" spans="1:41" ht="30">
      <c r="A7" s="9"/>
      <c r="B7" s="9"/>
      <c r="C7" s="16" t="s">
        <v>480</v>
      </c>
      <c r="D7" s="16" t="s">
        <v>486</v>
      </c>
      <c r="E7" s="16" t="s">
        <v>487</v>
      </c>
      <c r="F7" s="16" t="s">
        <v>481</v>
      </c>
      <c r="G7" s="16" t="s">
        <v>477</v>
      </c>
      <c r="H7" s="16" t="s">
        <v>567</v>
      </c>
      <c r="I7" s="16" t="s">
        <v>581</v>
      </c>
      <c r="J7" s="16" t="s">
        <v>490</v>
      </c>
      <c r="K7" s="16" t="s">
        <v>474</v>
      </c>
      <c r="L7" s="16" t="s">
        <v>492</v>
      </c>
      <c r="M7" s="16" t="s">
        <v>482</v>
      </c>
      <c r="N7" s="16" t="s">
        <v>491</v>
      </c>
      <c r="O7" s="16" t="s">
        <v>532</v>
      </c>
      <c r="P7" s="16" t="s">
        <v>483</v>
      </c>
      <c r="Q7" s="16" t="s">
        <v>484</v>
      </c>
      <c r="R7" s="16" t="s">
        <v>578</v>
      </c>
      <c r="S7" s="16" t="s">
        <v>479</v>
      </c>
      <c r="T7" s="16" t="s">
        <v>493</v>
      </c>
      <c r="U7" s="16" t="s">
        <v>475</v>
      </c>
      <c r="V7" s="16" t="s">
        <v>476</v>
      </c>
      <c r="W7" s="16" t="s">
        <v>473</v>
      </c>
      <c r="X7" s="16" t="s">
        <v>478</v>
      </c>
      <c r="Y7" s="16" t="s">
        <v>488</v>
      </c>
      <c r="Z7" s="16" t="s">
        <v>489</v>
      </c>
      <c r="AB7" s="16" t="s">
        <v>595</v>
      </c>
      <c r="AC7" s="16" t="s">
        <v>596</v>
      </c>
      <c r="AD7" s="16" t="s">
        <v>598</v>
      </c>
      <c r="AG7" s="16" t="s">
        <v>599</v>
      </c>
      <c r="AJ7" s="16" t="s">
        <v>600</v>
      </c>
    </row>
    <row r="8" spans="1:41">
      <c r="A8" s="9" t="s">
        <v>40</v>
      </c>
      <c r="B8" s="12" t="s">
        <v>39</v>
      </c>
      <c r="C8" s="7">
        <f>MAX(0,MIN(1,IF(C$5=0,1-(Tab_Raw!C8-Tab_Raw!C$3)/(Tab_Raw!C$4-Tab_Raw!C$3),(Tab_Raw!C8-Tab_Raw!C$3)/(Tab_Raw!C$4-Tab_Raw!C$3))))</f>
        <v>0.62149999999999994</v>
      </c>
      <c r="D8" s="7">
        <f>MAX(0,MIN(1,IF(D$5=0,1-(Tab_Raw!D8-Tab_Raw!D$3)/(Tab_Raw!D$4-Tab_Raw!D$3),(Tab_Raw!D8-Tab_Raw!D$3)/(Tab_Raw!D$4-Tab_Raw!D$3))))</f>
        <v>0.35570000000000002</v>
      </c>
      <c r="E8" s="7">
        <f>MAX(0,MIN(1,IF(E$5=0,1-(Tab_Raw!E8-Tab_Raw!E$3)/(Tab_Raw!E$4-Tab_Raw!E$3),(Tab_Raw!E8-Tab_Raw!E$3)/(Tab_Raw!E$4-Tab_Raw!E$3))))</f>
        <v>0.52</v>
      </c>
      <c r="F8" s="7">
        <f>MAX(0,MIN(1,IF(F$5=0,1-(Tab_Raw!F8-Tab_Raw!F$3)/(Tab_Raw!F$4-Tab_Raw!F$3),(Tab_Raw!F8-Tab_Raw!F$3)/(Tab_Raw!F$4-Tab_Raw!F$3))))</f>
        <v>0.7</v>
      </c>
      <c r="G8" s="7">
        <f>MAX(0,MIN(1,IF(G$5=0,1-(Tab_Raw!G8-Tab_Raw!G$3)/(Tab_Raw!G$4-Tab_Raw!G$3),(Tab_Raw!G8-Tab_Raw!G$3)/(Tab_Raw!G$4-Tab_Raw!G$3))))</f>
        <v>0.93666666666666665</v>
      </c>
      <c r="H8" s="7">
        <f>MAX(0,MIN(1,IF(H$5=0,1-(Tab_Raw!H8-Tab_Raw!H$3)/(Tab_Raw!H$4-Tab_Raw!H$3),(Tab_Raw!H8-Tab_Raw!H$3)/(Tab_Raw!H$4-Tab_Raw!H$3))))</f>
        <v>0.63</v>
      </c>
      <c r="I8" s="7">
        <f>MAX(0,MIN(1,IF(I$5=0,1-(Tab_Raw!I8-Tab_Raw!I$3)/(Tab_Raw!I$4-Tab_Raw!I$3),(Tab_Raw!I8-Tab_Raw!I$3)/(Tab_Raw!I$4-Tab_Raw!I$3))))</f>
        <v>0.50916666666666666</v>
      </c>
      <c r="J8" s="7">
        <f>MAX(0,MIN(1,IF(J$5=0,1-(Tab_Raw!J8-Tab_Raw!J$3)/(Tab_Raw!J$4-Tab_Raw!J$3),(Tab_Raw!J8-Tab_Raw!J$3)/(Tab_Raw!J$4-Tab_Raw!J$3))))</f>
        <v>0.75580000000000003</v>
      </c>
      <c r="K8" s="7">
        <f>MAX(0,MIN(1,IF(K$5=0,1-(Tab_Raw!K8-Tab_Raw!K$3)/(Tab_Raw!K$4-Tab_Raw!K$3),(Tab_Raw!K8-Tab_Raw!K$3)/(Tab_Raw!K$4-Tab_Raw!K$3))))</f>
        <v>0.93686692848183339</v>
      </c>
      <c r="L8" s="7" t="e">
        <f>MAX(0,MIN(1,IF(L$5=0,1-(Tab_Raw!L8-Tab_Raw!L$3)/(Tab_Raw!L$4-Tab_Raw!L$3),(Tab_Raw!L8-Tab_Raw!L$3)/(Tab_Raw!L$4-Tab_Raw!L$3))))</f>
        <v>#N/A</v>
      </c>
      <c r="M8" s="7" t="e">
        <f>MAX(0,MIN(1,IF(M$5=0,1-(Tab_Raw!M8-Tab_Raw!M$3)/(Tab_Raw!M$4-Tab_Raw!M$3),(Tab_Raw!M8-Tab_Raw!M$3)/(Tab_Raw!M$4-Tab_Raw!M$3))))</f>
        <v>#N/A</v>
      </c>
      <c r="N8" s="7">
        <f>MAX(0,MIN(1,IF(N$5=0,1-(Tab_Raw!N8-Tab_Raw!N$3)/(Tab_Raw!N$4-Tab_Raw!N$3),(Tab_Raw!N8-Tab_Raw!N$3)/(Tab_Raw!N$4-Tab_Raw!N$3))))</f>
        <v>1</v>
      </c>
      <c r="O8" s="7">
        <f>MAX(0,MIN(1,IF(O$5=0,1-(Tab_Raw!O8-Tab_Raw!O$3)/(Tab_Raw!O$4-Tab_Raw!O$3),(Tab_Raw!O8-Tab_Raw!O$3)/(Tab_Raw!O$4-Tab_Raw!O$3))))</f>
        <v>0.78249999999999997</v>
      </c>
      <c r="P8" s="7">
        <f>MAX(0,MIN(1,IF(P$5=0,1-(Tab_Raw!P8-Tab_Raw!P$3)/(Tab_Raw!P$4-Tab_Raw!P$3),(Tab_Raw!P8-Tab_Raw!P$3)/(Tab_Raw!P$4-Tab_Raw!P$3))))</f>
        <v>0.96320000000000006</v>
      </c>
      <c r="Q8" s="7">
        <f>MAX(0,MIN(1,IF(Q$5=0,1-(Tab_Raw!Q8-Tab_Raw!Q$3)/(Tab_Raw!Q$4-Tab_Raw!Q$3),(Tab_Raw!Q8-Tab_Raw!Q$3)/(Tab_Raw!Q$4-Tab_Raw!Q$3))))</f>
        <v>0.82107560975609806</v>
      </c>
      <c r="R8" s="7">
        <f>MAX(0,MIN(1,IF(R$5=0,1-(Tab_Raw!R8-Tab_Raw!R$3)/(Tab_Raw!R$4-Tab_Raw!R$3),(Tab_Raw!R8-Tab_Raw!R$3)/(Tab_Raw!R$4-Tab_Raw!R$3))))</f>
        <v>0.72056594200000001</v>
      </c>
      <c r="S8" s="7">
        <f>MAX(0,MIN(1,IF(S$5=0,1-(Tab_Raw!S8-Tab_Raw!S$3)/(Tab_Raw!S$4-Tab_Raw!S$3),(Tab_Raw!S8-Tab_Raw!S$3)/(Tab_Raw!S$4-Tab_Raw!S$3))))</f>
        <v>0.17516267190000001</v>
      </c>
      <c r="T8" s="7">
        <f>MAX(0,MIN(1,IF(T$5=0,1-(Tab_Raw!T8-Tab_Raw!T$3)/(Tab_Raw!T$4-Tab_Raw!T$3),(Tab_Raw!T8-Tab_Raw!T$3)/(Tab_Raw!T$4-Tab_Raw!T$3))))</f>
        <v>1</v>
      </c>
      <c r="U8" s="7">
        <f>MAX(0,MIN(1,IF(U$5=0,1-(Tab_Raw!U8-Tab_Raw!U$3)/(Tab_Raw!U$4-Tab_Raw!U$3),(Tab_Raw!U8-Tab_Raw!U$3)/(Tab_Raw!U$4-Tab_Raw!U$3))))</f>
        <v>0</v>
      </c>
      <c r="V8" s="7">
        <f>MAX(0,MIN(1,IF(V$5=0,1-(Tab_Raw!V8-Tab_Raw!V$3)/(Tab_Raw!V$4-Tab_Raw!V$3),(Tab_Raw!V8-Tab_Raw!V$3)/(Tab_Raw!V$4-Tab_Raw!V$3))))</f>
        <v>0</v>
      </c>
      <c r="W8" s="7">
        <f>MAX(0,MIN(1,IF(W$5=0,1-(Tab_Raw!W8-Tab_Raw!W$3)/(Tab_Raw!W$4-Tab_Raw!W$3),(Tab_Raw!W8-Tab_Raw!W$3)/(Tab_Raw!W$4-Tab_Raw!W$3))))</f>
        <v>0.85599999999999998</v>
      </c>
      <c r="X8" s="7" t="e">
        <f>MAX(0,MIN(1,IF(X$5=0,1-(Tab_Raw!X8-Tab_Raw!X$3)/(Tab_Raw!X$4-Tab_Raw!X$3),(Tab_Raw!X8-Tab_Raw!X$3)/(Tab_Raw!X$4-Tab_Raw!X$3))))</f>
        <v>#N/A</v>
      </c>
      <c r="Y8" s="7">
        <f>MAX(0,MIN(1,IF(Y$5=0,1-(Tab_Raw!Y8-Tab_Raw!Y$3)/(Tab_Raw!Y$4-Tab_Raw!Y$3),(Tab_Raw!Y8-Tab_Raw!Y$3)/(Tab_Raw!Y$4-Tab_Raw!Y$3))))</f>
        <v>7.3593670944298792E-2</v>
      </c>
      <c r="Z8" s="7">
        <f>MAX(0,MIN(1,IF(Z$5=0,1-(Tab_Raw!Z8-Tab_Raw!Z$3)/(Tab_Raw!Z$4-Tab_Raw!Z$3),(Tab_Raw!Z8-Tab_Raw!Z$3)/(Tab_Raw!Z$4-Tab_Raw!Z$3))))</f>
        <v>0.70700000000000007</v>
      </c>
      <c r="AA8" s="9" t="str">
        <f>A8</f>
        <v>Afghanistan</v>
      </c>
      <c r="AB8" s="14">
        <f>COUNT(C8:AA8)</f>
        <v>21</v>
      </c>
      <c r="AC8" s="8">
        <f t="shared" ref="AC8:AC39" si="2">IF(AB8&gt;=AB$6,mmean(C8:Z8),"")</f>
        <v>0.62213324554359828</v>
      </c>
      <c r="AD8" s="14">
        <f>RANK(AC8,$AC$8:$AC$199)</f>
        <v>1</v>
      </c>
      <c r="AF8">
        <v>1</v>
      </c>
      <c r="AG8" s="29" t="str">
        <f>INDEX($AA$8:$AA$199,MATCH(AF8,$AD$8:$AD$199,0))</f>
        <v>Afghanistan</v>
      </c>
      <c r="AH8" s="28">
        <f>AD6</f>
        <v>187</v>
      </c>
      <c r="AI8">
        <v>1</v>
      </c>
      <c r="AJ8" s="30" t="str">
        <f>INDEX($AA$8:$AA$199,MATCH(AH8,$AD$8:$AD$199,0))</f>
        <v>Denmark</v>
      </c>
      <c r="AM8" s="9" t="s">
        <v>46</v>
      </c>
      <c r="AN8" s="14">
        <v>17</v>
      </c>
      <c r="AO8" s="8" t="s">
        <v>597</v>
      </c>
    </row>
    <row r="9" spans="1:41">
      <c r="A9" s="9" t="s">
        <v>42</v>
      </c>
      <c r="B9" s="12" t="s">
        <v>41</v>
      </c>
      <c r="C9" s="7">
        <f>MAX(0,MIN(1,IF(C$5=0,1-(Tab_Raw!C9-Tab_Raw!C$3)/(Tab_Raw!C$4-Tab_Raw!C$3),(Tab_Raw!C9-Tab_Raw!C$3)/(Tab_Raw!C$4-Tab_Raw!C$3))))</f>
        <v>0.21950000000000003</v>
      </c>
      <c r="D9" s="7">
        <f>MAX(0,MIN(1,IF(D$5=0,1-(Tab_Raw!D9-Tab_Raw!D$3)/(Tab_Raw!D$4-Tab_Raw!D$3),(Tab_Raw!D9-Tab_Raw!D$3)/(Tab_Raw!D$4-Tab_Raw!D$3))))</f>
        <v>4.4080000000000001E-2</v>
      </c>
      <c r="E9" s="7">
        <f>MAX(0,MIN(1,IF(E$5=0,1-(Tab_Raw!E9-Tab_Raw!E$3)/(Tab_Raw!E$4-Tab_Raw!E$3),(Tab_Raw!E9-Tab_Raw!E$3)/(Tab_Raw!E$4-Tab_Raw!E$3))))</f>
        <v>3.0000000000000027E-2</v>
      </c>
      <c r="F9" s="7">
        <f>MAX(0,MIN(1,IF(F$5=0,1-(Tab_Raw!F9-Tab_Raw!F$3)/(Tab_Raw!F$4-Tab_Raw!F$3),(Tab_Raw!F9-Tab_Raw!F$3)/(Tab_Raw!F$4-Tab_Raw!F$3))))</f>
        <v>0.52500000000000002</v>
      </c>
      <c r="G9" s="7">
        <f>MAX(0,MIN(1,IF(G$5=0,1-(Tab_Raw!G9-Tab_Raw!G$3)/(Tab_Raw!G$4-Tab_Raw!G$3),(Tab_Raw!G9-Tab_Raw!G$3)/(Tab_Raw!G$4-Tab_Raw!G$3))))</f>
        <v>3.3333333333333333E-2</v>
      </c>
      <c r="H9" s="7">
        <f>MAX(0,MIN(1,IF(H$5=0,1-(Tab_Raw!H9-Tab_Raw!H$3)/(Tab_Raw!H$4-Tab_Raw!H$3),(Tab_Raw!H9-Tab_Raw!H$3)/(Tab_Raw!H$4-Tab_Raw!H$3))))</f>
        <v>2.0000000000000018E-2</v>
      </c>
      <c r="I9" s="7">
        <f>MAX(0,MIN(1,IF(I$5=0,1-(Tab_Raw!I9-Tab_Raw!I$3)/(Tab_Raw!I$4-Tab_Raw!I$3),(Tab_Raw!I9-Tab_Raw!I$3)/(Tab_Raw!I$4-Tab_Raw!I$3))))</f>
        <v>0.28591666666666671</v>
      </c>
      <c r="J9" s="7">
        <f>MAX(0,MIN(1,IF(J$5=0,1-(Tab_Raw!J9-Tab_Raw!J$3)/(Tab_Raw!J$4-Tab_Raw!J$3),(Tab_Raw!J9-Tab_Raw!J$3)/(Tab_Raw!J$4-Tab_Raw!J$3))))</f>
        <v>0.52639999999999998</v>
      </c>
      <c r="K9" s="7">
        <f>MAX(0,MIN(1,IF(K$5=0,1-(Tab_Raw!K9-Tab_Raw!K$3)/(Tab_Raw!K$4-Tab_Raw!K$3),(Tab_Raw!K9-Tab_Raw!K$3)/(Tab_Raw!K$4-Tab_Raw!K$3))))</f>
        <v>0.83609287072641369</v>
      </c>
      <c r="L9" s="7">
        <f>MAX(0,MIN(1,IF(L$5=0,1-(Tab_Raw!L9-Tab_Raw!L$3)/(Tab_Raw!L$4-Tab_Raw!L$3),(Tab_Raw!L9-Tab_Raw!L$3)/(Tab_Raw!L$4-Tab_Raw!L$3))))</f>
        <v>0.34</v>
      </c>
      <c r="M9" s="7">
        <f>MAX(0,MIN(1,IF(M$5=0,1-(Tab_Raw!M9-Tab_Raw!M$3)/(Tab_Raw!M$4-Tab_Raw!M$3),(Tab_Raw!M9-Tab_Raw!M$3)/(Tab_Raw!M$4-Tab_Raw!M$3))))</f>
        <v>0.53</v>
      </c>
      <c r="N9" s="7">
        <f>MAX(0,MIN(1,IF(N$5=0,1-(Tab_Raw!N9-Tab_Raw!N$3)/(Tab_Raw!N$4-Tab_Raw!N$3),(Tab_Raw!N9-Tab_Raw!N$3)/(Tab_Raw!N$4-Tab_Raw!N$3))))</f>
        <v>0.12</v>
      </c>
      <c r="O9" s="7">
        <f>MAX(0,MIN(1,IF(O$5=0,1-(Tab_Raw!O9-Tab_Raw!O$3)/(Tab_Raw!O$4-Tab_Raw!O$3),(Tab_Raw!O9-Tab_Raw!O$3)/(Tab_Raw!O$4-Tab_Raw!O$3))))</f>
        <v>7.4999999999999997E-2</v>
      </c>
      <c r="P9" s="7">
        <f>MAX(0,MIN(1,IF(P$5=0,1-(Tab_Raw!P9-Tab_Raw!P$3)/(Tab_Raw!P$4-Tab_Raw!P$3),(Tab_Raw!P9-Tab_Raw!P$3)/(Tab_Raw!P$4-Tab_Raw!P$3))))</f>
        <v>0.74712000000000001</v>
      </c>
      <c r="Q9" s="7">
        <f>MAX(0,MIN(1,IF(Q$5=0,1-(Tab_Raw!Q9-Tab_Raw!Q$3)/(Tab_Raw!Q$4-Tab_Raw!Q$3),(Tab_Raw!Q9-Tab_Raw!Q$3)/(Tab_Raw!Q$4-Tab_Raw!Q$3))))</f>
        <v>0.16732585365853792</v>
      </c>
      <c r="R9" s="7">
        <f>MAX(0,MIN(1,IF(R$5=0,1-(Tab_Raw!R9-Tab_Raw!R$3)/(Tab_Raw!R$4-Tab_Raw!R$3),(Tab_Raw!R9-Tab_Raw!R$3)/(Tab_Raw!R$4-Tab_Raw!R$3))))</f>
        <v>0.11386138599999999</v>
      </c>
      <c r="S9" s="7">
        <f>MAX(0,MIN(1,IF(S$5=0,1-(Tab_Raw!S9-Tab_Raw!S$3)/(Tab_Raw!S$4-Tab_Raw!S$3),(Tab_Raw!S9-Tab_Raw!S$3)/(Tab_Raw!S$4-Tab_Raw!S$3))))</f>
        <v>2.6541994949999998E-2</v>
      </c>
      <c r="T9" s="7">
        <f>MAX(0,MIN(1,IF(T$5=0,1-(Tab_Raw!T9-Tab_Raw!T$3)/(Tab_Raw!T$4-Tab_Raw!T$3),(Tab_Raw!T9-Tab_Raw!T$3)/(Tab_Raw!T$4-Tab_Raw!T$3))))</f>
        <v>1.479809875E-2</v>
      </c>
      <c r="U9" s="7">
        <f>MAX(0,MIN(1,IF(U$5=0,1-(Tab_Raw!U9-Tab_Raw!U$3)/(Tab_Raw!U$4-Tab_Raw!U$3),(Tab_Raw!U9-Tab_Raw!U$3)/(Tab_Raw!U$4-Tab_Raw!U$3))))</f>
        <v>6.0117243360477038E-2</v>
      </c>
      <c r="V9" s="7">
        <f>MAX(0,MIN(1,IF(V$5=0,1-(Tab_Raw!V9-Tab_Raw!V$3)/(Tab_Raw!V$4-Tab_Raw!V$3),(Tab_Raw!V9-Tab_Raw!V$3)/(Tab_Raw!V$4-Tab_Raw!V$3))))</f>
        <v>0.101428297547159</v>
      </c>
      <c r="W9" s="7">
        <f>MAX(0,MIN(1,IF(W$5=0,1-(Tab_Raw!W9-Tab_Raw!W$3)/(Tab_Raw!W$4-Tab_Raw!W$3),(Tab_Raw!W9-Tab_Raw!W$3)/(Tab_Raw!W$4-Tab_Raw!W$3))))</f>
        <v>0</v>
      </c>
      <c r="X9" s="7">
        <f>MAX(0,MIN(1,IF(X$5=0,1-(Tab_Raw!X9-Tab_Raw!X$3)/(Tab_Raw!X$4-Tab_Raw!X$3),(Tab_Raw!X9-Tab_Raw!X$3)/(Tab_Raw!X$4-Tab_Raw!X$3))))</f>
        <v>1</v>
      </c>
      <c r="Y9" s="7">
        <f>MAX(0,MIN(1,IF(Y$5=0,1-(Tab_Raw!Y9-Tab_Raw!Y$3)/(Tab_Raw!Y$4-Tab_Raw!Y$3),(Tab_Raw!Y9-Tab_Raw!Y$3)/(Tab_Raw!Y$4-Tab_Raw!Y$3))))</f>
        <v>0.32846715328467158</v>
      </c>
      <c r="Z9" s="7">
        <f>MAX(0,MIN(1,IF(Z$5=0,1-(Tab_Raw!Z9-Tab_Raw!Z$3)/(Tab_Raw!Z$4-Tab_Raw!Z$3),(Tab_Raw!Z9-Tab_Raw!Z$3)/(Tab_Raw!Z$4-Tab_Raw!Z$3))))</f>
        <v>0.61</v>
      </c>
      <c r="AA9" s="9" t="str">
        <f t="shared" ref="AA9:AA23" si="3">A9</f>
        <v>Albania</v>
      </c>
      <c r="AB9" s="14">
        <f t="shared" ref="AB9:AB23" si="4">COUNT(C9:AA9)</f>
        <v>24</v>
      </c>
      <c r="AC9" s="8">
        <f t="shared" si="2"/>
        <v>0.28145762076155245</v>
      </c>
      <c r="AD9" s="14">
        <f t="shared" ref="AD9:AD72" si="5">RANK(AC9,$AC$8:$AC$199)</f>
        <v>113</v>
      </c>
      <c r="AF9">
        <v>2</v>
      </c>
      <c r="AG9" s="29" t="str">
        <f t="shared" ref="AG9:AG72" si="6">INDEX($AA$8:$AA$199,MATCH(AF9,$AD$8:$AD$199,0))</f>
        <v>Burundi</v>
      </c>
      <c r="AH9" s="28">
        <f>AH8-1</f>
        <v>186</v>
      </c>
      <c r="AI9">
        <v>2</v>
      </c>
      <c r="AJ9" s="30" t="str">
        <f t="shared" ref="AJ9:AJ32" si="7">INDEX($AA$8:$AA$199,MATCH(AH9,$AD$8:$AD$199,0))</f>
        <v>France</v>
      </c>
      <c r="AM9" s="9" t="s">
        <v>428</v>
      </c>
      <c r="AN9" s="14">
        <v>19</v>
      </c>
      <c r="AO9" s="8" t="s">
        <v>597</v>
      </c>
    </row>
    <row r="10" spans="1:41">
      <c r="A10" s="9" t="s">
        <v>44</v>
      </c>
      <c r="B10" s="12" t="s">
        <v>43</v>
      </c>
      <c r="C10" s="7">
        <f>MAX(0,MIN(1,IF(C$5=0,1-(Tab_Raw!C10-Tab_Raw!C$3)/(Tab_Raw!C$4-Tab_Raw!C$3),(Tab_Raw!C10-Tab_Raw!C$3)/(Tab_Raw!C$4-Tab_Raw!C$3))))</f>
        <v>0.35316666666666663</v>
      </c>
      <c r="D10" s="7">
        <f>MAX(0,MIN(1,IF(D$5=0,1-(Tab_Raw!D10-Tab_Raw!D$3)/(Tab_Raw!D$4-Tab_Raw!D$3),(Tab_Raw!D10-Tab_Raw!D$3)/(Tab_Raw!D$4-Tab_Raw!D$3))))</f>
        <v>0.52649999999999997</v>
      </c>
      <c r="E10" s="7">
        <f>MAX(0,MIN(1,IF(E$5=0,1-(Tab_Raw!E10-Tab_Raw!E$3)/(Tab_Raw!E$4-Tab_Raw!E$3),(Tab_Raw!E10-Tab_Raw!E$3)/(Tab_Raw!E$4-Tab_Raw!E$3))))</f>
        <v>0.17000000000000004</v>
      </c>
      <c r="F10" s="7">
        <f>MAX(0,MIN(1,IF(F$5=0,1-(Tab_Raw!F10-Tab_Raw!F$3)/(Tab_Raw!F$4-Tab_Raw!F$3),(Tab_Raw!F10-Tab_Raw!F$3)/(Tab_Raw!F$4-Tab_Raw!F$3))))</f>
        <v>0.57499999999999996</v>
      </c>
      <c r="G10" s="7">
        <f>MAX(0,MIN(1,IF(G$5=0,1-(Tab_Raw!G10-Tab_Raw!G$3)/(Tab_Raw!G$4-Tab_Raw!G$3),(Tab_Raw!G10-Tab_Raw!G$3)/(Tab_Raw!G$4-Tab_Raw!G$3))))</f>
        <v>6.7333333333333328E-2</v>
      </c>
      <c r="H10" s="7">
        <f>MAX(0,MIN(1,IF(H$5=0,1-(Tab_Raw!H10-Tab_Raw!H$3)/(Tab_Raw!H$4-Tab_Raw!H$3),(Tab_Raw!H10-Tab_Raw!H$3)/(Tab_Raw!H$4-Tab_Raw!H$3))))</f>
        <v>5.0000000000000044E-2</v>
      </c>
      <c r="I10" s="7">
        <f>MAX(0,MIN(1,IF(I$5=0,1-(Tab_Raw!I10-Tab_Raw!I$3)/(Tab_Raw!I$4-Tab_Raw!I$3),(Tab_Raw!I10-Tab_Raw!I$3)/(Tab_Raw!I$4-Tab_Raw!I$3))))</f>
        <v>0.66583333333333339</v>
      </c>
      <c r="J10" s="7">
        <f>MAX(0,MIN(1,IF(J$5=0,1-(Tab_Raw!J10-Tab_Raw!J$3)/(Tab_Raw!J$4-Tab_Raw!J$3),(Tab_Raw!J10-Tab_Raw!J$3)/(Tab_Raw!J$4-Tab_Raw!J$3))))</f>
        <v>0.34139999999999998</v>
      </c>
      <c r="K10" s="7">
        <f>MAX(0,MIN(1,IF(K$5=0,1-(Tab_Raw!K10-Tab_Raw!K$3)/(Tab_Raw!K$4-Tab_Raw!K$3),(Tab_Raw!K10-Tab_Raw!K$3)/(Tab_Raw!K$4-Tab_Raw!K$3))))</f>
        <v>0.9679067287719495</v>
      </c>
      <c r="L10" s="7">
        <f>MAX(0,MIN(1,IF(L$5=0,1-(Tab_Raw!L10-Tab_Raw!L$3)/(Tab_Raw!L$4-Tab_Raw!L$3),(Tab_Raw!L10-Tab_Raw!L$3)/(Tab_Raw!L$4-Tab_Raw!L$3))))</f>
        <v>0.08</v>
      </c>
      <c r="M10" s="7">
        <f>MAX(0,MIN(1,IF(M$5=0,1-(Tab_Raw!M10-Tab_Raw!M$3)/(Tab_Raw!M$4-Tab_Raw!M$3),(Tab_Raw!M10-Tab_Raw!M$3)/(Tab_Raw!M$4-Tab_Raw!M$3))))</f>
        <v>0.67</v>
      </c>
      <c r="N10" s="7">
        <f>MAX(0,MIN(1,IF(N$5=0,1-(Tab_Raw!N10-Tab_Raw!N$3)/(Tab_Raw!N$4-Tab_Raw!N$3),(Tab_Raw!N10-Tab_Raw!N$3)/(Tab_Raw!N$4-Tab_Raw!N$3))))</f>
        <v>0.06</v>
      </c>
      <c r="O10" s="7">
        <f>MAX(0,MIN(1,IF(O$5=0,1-(Tab_Raw!O10-Tab_Raw!O$3)/(Tab_Raw!O$4-Tab_Raw!O$3),(Tab_Raw!O10-Tab_Raw!O$3)/(Tab_Raw!O$4-Tab_Raw!O$3))))</f>
        <v>0.20749999999999999</v>
      </c>
      <c r="P10" s="7">
        <f>MAX(0,MIN(1,IF(P$5=0,1-(Tab_Raw!P10-Tab_Raw!P$3)/(Tab_Raw!P$4-Tab_Raw!P$3),(Tab_Raw!P10-Tab_Raw!P$3)/(Tab_Raw!P$4-Tab_Raw!P$3))))</f>
        <v>0.82543999999999995</v>
      </c>
      <c r="Q10" s="7">
        <f>MAX(0,MIN(1,IF(Q$5=0,1-(Tab_Raw!Q10-Tab_Raw!Q$3)/(Tab_Raw!Q$4-Tab_Raw!Q$3),(Tab_Raw!Q10-Tab_Raw!Q$3)/(Tab_Raw!Q$4-Tab_Raw!Q$3))))</f>
        <v>0.25221902439024402</v>
      </c>
      <c r="R10" s="7">
        <f>MAX(0,MIN(1,IF(R$5=0,1-(Tab_Raw!R10-Tab_Raw!R$3)/(Tab_Raw!R$4-Tab_Raw!R$3),(Tab_Raw!R10-Tab_Raw!R$3)/(Tab_Raw!R$4-Tab_Raw!R$3))))</f>
        <v>0.52331606200000003</v>
      </c>
      <c r="S10" s="7">
        <f>MAX(0,MIN(1,IF(S$5=0,1-(Tab_Raw!S10-Tab_Raw!S$3)/(Tab_Raw!S$4-Tab_Raw!S$3),(Tab_Raw!S10-Tab_Raw!S$3)/(Tab_Raw!S$4-Tab_Raw!S$3))))</f>
        <v>3.6068560999999997E-4</v>
      </c>
      <c r="T10" s="7">
        <f>MAX(0,MIN(1,IF(T$5=0,1-(Tab_Raw!T10-Tab_Raw!T$3)/(Tab_Raw!T$4-Tab_Raw!T$3),(Tab_Raw!T10-Tab_Raw!T$3)/(Tab_Raw!T$4-Tab_Raw!T$3))))</f>
        <v>7.3170175749999997E-2</v>
      </c>
      <c r="U10" s="7">
        <f>MAX(0,MIN(1,IF(U$5=0,1-(Tab_Raw!U10-Tab_Raw!U$3)/(Tab_Raw!U$4-Tab_Raw!U$3),(Tab_Raw!U10-Tab_Raw!U$3)/(Tab_Raw!U$4-Tab_Raw!U$3))))</f>
        <v>1.0060310681844005E-3</v>
      </c>
      <c r="V10" s="7">
        <f>MAX(0,MIN(1,IF(V$5=0,1-(Tab_Raw!V10-Tab_Raw!V$3)/(Tab_Raw!V$4-Tab_Raw!V$3),(Tab_Raw!V10-Tab_Raw!V$3)/(Tab_Raw!V$4-Tab_Raw!V$3))))</f>
        <v>3.96350430218027E-2</v>
      </c>
      <c r="W10" s="7">
        <f>MAX(0,MIN(1,IF(W$5=0,1-(Tab_Raw!W10-Tab_Raw!W$3)/(Tab_Raw!W$4-Tab_Raw!W$3),(Tab_Raw!W10-Tab_Raw!W$3)/(Tab_Raw!W$4-Tab_Raw!W$3))))</f>
        <v>7.0000000000000062E-3</v>
      </c>
      <c r="X10" s="7">
        <f>MAX(0,MIN(1,IF(X$5=0,1-(Tab_Raw!X10-Tab_Raw!X$3)/(Tab_Raw!X$4-Tab_Raw!X$3),(Tab_Raw!X10-Tab_Raw!X$3)/(Tab_Raw!X$4-Tab_Raw!X$3))))</f>
        <v>0</v>
      </c>
      <c r="Y10" s="7">
        <f>MAX(0,MIN(1,IF(Y$5=0,1-(Tab_Raw!Y10-Tab_Raw!Y$3)/(Tab_Raw!Y$4-Tab_Raw!Y$3),(Tab_Raw!Y10-Tab_Raw!Y$3)/(Tab_Raw!Y$4-Tab_Raw!Y$3))))</f>
        <v>1.4485208293096644E-2</v>
      </c>
      <c r="Z10" s="7">
        <f>MAX(0,MIN(1,IF(Z$5=0,1-(Tab_Raw!Z10-Tab_Raw!Z$3)/(Tab_Raw!Z$4-Tab_Raw!Z$3),(Tab_Raw!Z10-Tab_Raw!Z$3)/(Tab_Raw!Z$4-Tab_Raw!Z$3))))</f>
        <v>0.26540000000000008</v>
      </c>
      <c r="AA10" s="9" t="str">
        <f t="shared" si="3"/>
        <v>Algeria</v>
      </c>
      <c r="AB10" s="14">
        <f t="shared" si="4"/>
        <v>24</v>
      </c>
      <c r="AC10" s="8">
        <f t="shared" si="2"/>
        <v>0.28069467884327537</v>
      </c>
      <c r="AD10" s="14">
        <f t="shared" si="5"/>
        <v>114</v>
      </c>
      <c r="AF10">
        <v>3</v>
      </c>
      <c r="AG10" s="29" t="str">
        <f t="shared" si="6"/>
        <v>Central African Rep</v>
      </c>
      <c r="AH10" s="28">
        <f t="shared" ref="AH10:AH32" si="8">AH9-1</f>
        <v>185</v>
      </c>
      <c r="AI10">
        <v>3</v>
      </c>
      <c r="AJ10" s="30" t="str">
        <f t="shared" si="7"/>
        <v>Norway</v>
      </c>
      <c r="AM10" s="9" t="s">
        <v>233</v>
      </c>
      <c r="AN10" s="14">
        <v>17</v>
      </c>
      <c r="AO10" s="8" t="s">
        <v>597</v>
      </c>
    </row>
    <row r="11" spans="1:41">
      <c r="A11" s="9" t="s">
        <v>46</v>
      </c>
      <c r="B11" s="12" t="s">
        <v>45</v>
      </c>
      <c r="C11" s="7">
        <f>MAX(0,MIN(1,IF(C$5=0,1-(Tab_Raw!C11-Tab_Raw!C$3)/(Tab_Raw!C$4-Tab_Raw!C$3),(Tab_Raw!C11-Tab_Raw!C$3)/(Tab_Raw!C$4-Tab_Raw!C$3))))</f>
        <v>0.33866666666666667</v>
      </c>
      <c r="D11" s="7" t="e">
        <f>MAX(0,MIN(1,IF(D$5=0,1-(Tab_Raw!D11-Tab_Raw!D$3)/(Tab_Raw!D$4-Tab_Raw!D$3),(Tab_Raw!D11-Tab_Raw!D$3)/(Tab_Raw!D$4-Tab_Raw!D$3))))</f>
        <v>#N/A</v>
      </c>
      <c r="E11" s="7">
        <f>MAX(0,MIN(1,IF(E$5=0,1-(Tab_Raw!E11-Tab_Raw!E$3)/(Tab_Raw!E$4-Tab_Raw!E$3),(Tab_Raw!E11-Tab_Raw!E$3)/(Tab_Raw!E$4-Tab_Raw!E$3))))</f>
        <v>0</v>
      </c>
      <c r="F11" s="7">
        <f>MAX(0,MIN(1,IF(F$5=0,1-(Tab_Raw!F11-Tab_Raw!F$3)/(Tab_Raw!F$4-Tab_Raw!F$3),(Tab_Raw!F11-Tab_Raw!F$3)/(Tab_Raw!F$4-Tab_Raw!F$3))))</f>
        <v>0.55000000000000004</v>
      </c>
      <c r="G11" s="7">
        <f>MAX(0,MIN(1,IF(G$5=0,1-(Tab_Raw!G11-Tab_Raw!G$3)/(Tab_Raw!G$4-Tab_Raw!G$3),(Tab_Raw!G11-Tab_Raw!G$3)/(Tab_Raw!G$4-Tab_Raw!G$3))))</f>
        <v>0</v>
      </c>
      <c r="H11" s="7">
        <f>MAX(0,MIN(1,IF(H$5=0,1-(Tab_Raw!H11-Tab_Raw!H$3)/(Tab_Raw!H$4-Tab_Raw!H$3),(Tab_Raw!H11-Tab_Raw!H$3)/(Tab_Raw!H$4-Tab_Raw!H$3))))</f>
        <v>0</v>
      </c>
      <c r="I11" s="7" t="e">
        <f>MAX(0,MIN(1,IF(I$5=0,1-(Tab_Raw!I11-Tab_Raw!I$3)/(Tab_Raw!I$4-Tab_Raw!I$3),(Tab_Raw!I11-Tab_Raw!I$3)/(Tab_Raw!I$4-Tab_Raw!I$3))))</f>
        <v>#N/A</v>
      </c>
      <c r="J11" s="7">
        <f>MAX(0,MIN(1,IF(J$5=0,1-(Tab_Raw!J11-Tab_Raw!J$3)/(Tab_Raw!J$4-Tab_Raw!J$3),(Tab_Raw!J11-Tab_Raw!J$3)/(Tab_Raw!J$4-Tab_Raw!J$3))))</f>
        <v>0.11539999999999999</v>
      </c>
      <c r="K11" s="7">
        <f>MAX(0,MIN(1,IF(K$5=0,1-(Tab_Raw!K11-Tab_Raw!K$3)/(Tab_Raw!K$4-Tab_Raw!K$3),(Tab_Raw!K11-Tab_Raw!K$3)/(Tab_Raw!K$4-Tab_Raw!K$3))))</f>
        <v>1</v>
      </c>
      <c r="L11" s="7">
        <f>MAX(0,MIN(1,IF(L$5=0,1-(Tab_Raw!L11-Tab_Raw!L$3)/(Tab_Raw!L$4-Tab_Raw!L$3),(Tab_Raw!L11-Tab_Raw!L$3)/(Tab_Raw!L$4-Tab_Raw!L$3))))</f>
        <v>0.32</v>
      </c>
      <c r="M11" s="7" t="e">
        <f>MAX(0,MIN(1,IF(M$5=0,1-(Tab_Raw!M11-Tab_Raw!M$3)/(Tab_Raw!M$4-Tab_Raw!M$3),(Tab_Raw!M11-Tab_Raw!M$3)/(Tab_Raw!M$4-Tab_Raw!M$3))))</f>
        <v>#N/A</v>
      </c>
      <c r="N11" s="7">
        <f>MAX(0,MIN(1,IF(N$5=0,1-(Tab_Raw!N11-Tab_Raw!N$3)/(Tab_Raw!N$4-Tab_Raw!N$3),(Tab_Raw!N11-Tab_Raw!N$3)/(Tab_Raw!N$4-Tab_Raw!N$3))))</f>
        <v>0</v>
      </c>
      <c r="O11" s="7">
        <f>MAX(0,MIN(1,IF(O$5=0,1-(Tab_Raw!O11-Tab_Raw!O$3)/(Tab_Raw!O$4-Tab_Raw!O$3),(Tab_Raw!O11-Tab_Raw!O$3)/(Tab_Raw!O$4-Tab_Raw!O$3))))</f>
        <v>6.7499999999999991E-2</v>
      </c>
      <c r="P11" s="7">
        <f>MAX(0,MIN(1,IF(P$5=0,1-(Tab_Raw!P11-Tab_Raw!P$3)/(Tab_Raw!P$4-Tab_Raw!P$3),(Tab_Raw!P11-Tab_Raw!P$3)/(Tab_Raw!P$4-Tab_Raw!P$3))))</f>
        <v>0.53552</v>
      </c>
      <c r="Q11" s="7" t="e">
        <f>MAX(0,MIN(1,IF(Q$5=0,1-(Tab_Raw!Q11-Tab_Raw!Q$3)/(Tab_Raw!Q$4-Tab_Raw!Q$3),(Tab_Raw!Q11-Tab_Raw!Q$3)/(Tab_Raw!Q$4-Tab_Raw!Q$3))))</f>
        <v>#N/A</v>
      </c>
      <c r="R11" s="7">
        <f>MAX(0,MIN(1,IF(R$5=0,1-(Tab_Raw!R11-Tab_Raw!R$3)/(Tab_Raw!R$4-Tab_Raw!R$3),(Tab_Raw!R11-Tab_Raw!R$3)/(Tab_Raw!R$4-Tab_Raw!R$3))))</f>
        <v>8.3989501999999994E-2</v>
      </c>
      <c r="S11" s="7">
        <f>MAX(0,MIN(1,IF(S$5=0,1-(Tab_Raw!S11-Tab_Raw!S$3)/(Tab_Raw!S$4-Tab_Raw!S$3),(Tab_Raw!S11-Tab_Raw!S$3)/(Tab_Raw!S$4-Tab_Raw!S$3))))</f>
        <v>0</v>
      </c>
      <c r="T11" s="7" t="e">
        <f>MAX(0,MIN(1,IF(T$5=0,1-(Tab_Raw!T11-Tab_Raw!T$3)/(Tab_Raw!T$4-Tab_Raw!T$3),(Tab_Raw!T11-Tab_Raw!T$3)/(Tab_Raw!T$4-Tab_Raw!T$3))))</f>
        <v>#N/A</v>
      </c>
      <c r="U11" s="7">
        <f>MAX(0,MIN(1,IF(U$5=0,1-(Tab_Raw!U11-Tab_Raw!U$3)/(Tab_Raw!U$4-Tab_Raw!U$3),(Tab_Raw!U11-Tab_Raw!U$3)/(Tab_Raw!U$4-Tab_Raw!U$3))))</f>
        <v>0</v>
      </c>
      <c r="V11" s="7">
        <f>MAX(0,MIN(1,IF(V$5=0,1-(Tab_Raw!V11-Tab_Raw!V$3)/(Tab_Raw!V$4-Tab_Raw!V$3),(Tab_Raw!V11-Tab_Raw!V$3)/(Tab_Raw!V$4-Tab_Raw!V$3))))</f>
        <v>0</v>
      </c>
      <c r="W11" s="7">
        <f>MAX(0,MIN(1,IF(W$5=0,1-(Tab_Raw!W11-Tab_Raw!W$3)/(Tab_Raw!W$4-Tab_Raw!W$3),(Tab_Raw!W11-Tab_Raw!W$3)/(Tab_Raw!W$4-Tab_Raw!W$3))))</f>
        <v>0</v>
      </c>
      <c r="X11" s="7" t="e">
        <f>MAX(0,MIN(1,IF(X$5=0,1-(Tab_Raw!X11-Tab_Raw!X$3)/(Tab_Raw!X$4-Tab_Raw!X$3),(Tab_Raw!X11-Tab_Raw!X$3)/(Tab_Raw!X$4-Tab_Raw!X$3))))</f>
        <v>#N/A</v>
      </c>
      <c r="Y11" s="7" t="e">
        <f>MAX(0,MIN(1,IF(Y$5=0,1-(Tab_Raw!Y11-Tab_Raw!Y$3)/(Tab_Raw!Y$4-Tab_Raw!Y$3),(Tab_Raw!Y11-Tab_Raw!Y$3)/(Tab_Raw!Y$4-Tab_Raw!Y$3))))</f>
        <v>#N/A</v>
      </c>
      <c r="Z11" s="7">
        <f>MAX(0,MIN(1,IF(Z$5=0,1-(Tab_Raw!Z11-Tab_Raw!Z$3)/(Tab_Raw!Z$4-Tab_Raw!Z$3),(Tab_Raw!Z11-Tab_Raw!Z$3)/(Tab_Raw!Z$4-Tab_Raw!Z$3))))</f>
        <v>0</v>
      </c>
      <c r="AA11" s="9" t="str">
        <f t="shared" si="3"/>
        <v>Andorra</v>
      </c>
      <c r="AB11" s="14">
        <f t="shared" si="4"/>
        <v>17</v>
      </c>
      <c r="AC11" s="8" t="str">
        <f t="shared" si="2"/>
        <v/>
      </c>
      <c r="AD11" s="14" t="e">
        <f t="shared" si="5"/>
        <v>#VALUE!</v>
      </c>
      <c r="AF11">
        <v>4</v>
      </c>
      <c r="AG11" s="29" t="str">
        <f t="shared" si="6"/>
        <v>Chad</v>
      </c>
      <c r="AH11" s="28">
        <f t="shared" si="8"/>
        <v>184</v>
      </c>
      <c r="AI11">
        <v>4</v>
      </c>
      <c r="AJ11" s="30" t="str">
        <f t="shared" si="7"/>
        <v>Greece</v>
      </c>
      <c r="AM11" s="9" t="s">
        <v>263</v>
      </c>
      <c r="AN11" s="14">
        <v>20</v>
      </c>
      <c r="AO11" s="8" t="s">
        <v>597</v>
      </c>
    </row>
    <row r="12" spans="1:41">
      <c r="A12" s="9" t="s">
        <v>48</v>
      </c>
      <c r="B12" s="12" t="s">
        <v>47</v>
      </c>
      <c r="C12" s="7">
        <f>MAX(0,MIN(1,IF(C$5=0,1-(Tab_Raw!C12-Tab_Raw!C$3)/(Tab_Raw!C$4-Tab_Raw!C$3),(Tab_Raw!C12-Tab_Raw!C$3)/(Tab_Raw!C$4-Tab_Raw!C$3))))</f>
        <v>0.56566666666666665</v>
      </c>
      <c r="D12" s="7">
        <f>MAX(0,MIN(1,IF(D$5=0,1-(Tab_Raw!D12-Tab_Raw!D$3)/(Tab_Raw!D$4-Tab_Raw!D$3),(Tab_Raw!D12-Tab_Raw!D$3)/(Tab_Raw!D$4-Tab_Raw!D$3))))</f>
        <v>4.3270000000000001E-3</v>
      </c>
      <c r="E12" s="7">
        <f>MAX(0,MIN(1,IF(E$5=0,1-(Tab_Raw!E12-Tab_Raw!E$3)/(Tab_Raw!E$4-Tab_Raw!E$3),(Tab_Raw!E12-Tab_Raw!E$3)/(Tab_Raw!E$4-Tab_Raw!E$3))))</f>
        <v>0.5</v>
      </c>
      <c r="F12" s="7">
        <f>MAX(0,MIN(1,IF(F$5=0,1-(Tab_Raw!F12-Tab_Raw!F$3)/(Tab_Raw!F$4-Tab_Raw!F$3),(Tab_Raw!F12-Tab_Raw!F$3)/(Tab_Raw!F$4-Tab_Raw!F$3))))</f>
        <v>0.35</v>
      </c>
      <c r="G12" s="7">
        <f>MAX(0,MIN(1,IF(G$5=0,1-(Tab_Raw!G12-Tab_Raw!G$3)/(Tab_Raw!G$4-Tab_Raw!G$3),(Tab_Raw!G12-Tab_Raw!G$3)/(Tab_Raw!G$4-Tab_Raw!G$3))))</f>
        <v>0.84399999999999997</v>
      </c>
      <c r="H12" s="7">
        <f>MAX(0,MIN(1,IF(H$5=0,1-(Tab_Raw!H12-Tab_Raw!H$3)/(Tab_Raw!H$4-Tab_Raw!H$3),(Tab_Raw!H12-Tab_Raw!H$3)/(Tab_Raw!H$4-Tab_Raw!H$3))))</f>
        <v>0.43000000000000005</v>
      </c>
      <c r="I12" s="7">
        <f>MAX(0,MIN(1,IF(I$5=0,1-(Tab_Raw!I12-Tab_Raw!I$3)/(Tab_Raw!I$4-Tab_Raw!I$3),(Tab_Raw!I12-Tab_Raw!I$3)/(Tab_Raw!I$4-Tab_Raw!I$3))))</f>
        <v>0.52441666666666664</v>
      </c>
      <c r="J12" s="7">
        <f>MAX(0,MIN(1,IF(J$5=0,1-(Tab_Raw!J12-Tab_Raw!J$3)/(Tab_Raw!J$4-Tab_Raw!J$3),(Tab_Raw!J12-Tab_Raw!J$3)/(Tab_Raw!J$4-Tab_Raw!J$3))))</f>
        <v>0.42399999999999999</v>
      </c>
      <c r="K12" s="7">
        <f>MAX(0,MIN(1,IF(K$5=0,1-(Tab_Raw!K12-Tab_Raw!K$3)/(Tab_Raw!K$4-Tab_Raw!K$3),(Tab_Raw!K12-Tab_Raw!K$3)/(Tab_Raw!K$4-Tab_Raw!K$3))))</f>
        <v>0.98623529411766664</v>
      </c>
      <c r="L12" s="7">
        <f>MAX(0,MIN(1,IF(L$5=0,1-(Tab_Raw!L12-Tab_Raw!L$3)/(Tab_Raw!L$4-Tab_Raw!L$3),(Tab_Raw!L12-Tab_Raw!L$3)/(Tab_Raw!L$4-Tab_Raw!L$3))))</f>
        <v>1</v>
      </c>
      <c r="M12" s="7">
        <f>MAX(0,MIN(1,IF(M$5=0,1-(Tab_Raw!M12-Tab_Raw!M$3)/(Tab_Raw!M$4-Tab_Raw!M$3),(Tab_Raw!M12-Tab_Raw!M$3)/(Tab_Raw!M$4-Tab_Raw!M$3))))</f>
        <v>0.55000000000000004</v>
      </c>
      <c r="N12" s="7">
        <f>MAX(0,MIN(1,IF(N$5=0,1-(Tab_Raw!N12-Tab_Raw!N$3)/(Tab_Raw!N$4-Tab_Raw!N$3),(Tab_Raw!N12-Tab_Raw!N$3)/(Tab_Raw!N$4-Tab_Raw!N$3))))</f>
        <v>0.84000000000000008</v>
      </c>
      <c r="O12" s="7">
        <f>MAX(0,MIN(1,IF(O$5=0,1-(Tab_Raw!O12-Tab_Raw!O$3)/(Tab_Raw!O$4-Tab_Raw!O$3),(Tab_Raw!O12-Tab_Raw!O$3)/(Tab_Raw!O$4-Tab_Raw!O$3))))</f>
        <v>0.20749999999999999</v>
      </c>
      <c r="P12" s="7">
        <f>MAX(0,MIN(1,IF(P$5=0,1-(Tab_Raw!P12-Tab_Raw!P$3)/(Tab_Raw!P$4-Tab_Raw!P$3),(Tab_Raw!P12-Tab_Raw!P$3)/(Tab_Raw!P$4-Tab_Raw!P$3))))</f>
        <v>0.93959999999999999</v>
      </c>
      <c r="Q12" s="7">
        <f>MAX(0,MIN(1,IF(Q$5=0,1-(Tab_Raw!Q12-Tab_Raw!Q$3)/(Tab_Raw!Q$4-Tab_Raw!Q$3),(Tab_Raw!Q12-Tab_Raw!Q$3)/(Tab_Raw!Q$4-Tab_Raw!Q$3))))</f>
        <v>0.75924536585365998</v>
      </c>
      <c r="R12" s="7">
        <f>MAX(0,MIN(1,IF(R$5=0,1-(Tab_Raw!R12-Tab_Raw!R$3)/(Tab_Raw!R$4-Tab_Raw!R$3),(Tab_Raw!R12-Tab_Raw!R$3)/(Tab_Raw!R$4-Tab_Raw!R$3))))</f>
        <v>0.92385786800000003</v>
      </c>
      <c r="S12" s="7">
        <f>MAX(0,MIN(1,IF(S$5=0,1-(Tab_Raw!S12-Tab_Raw!S$3)/(Tab_Raw!S$4-Tab_Raw!S$3),(Tab_Raw!S12-Tab_Raw!S$3)/(Tab_Raw!S$4-Tab_Raw!S$3))))</f>
        <v>2.7331363639999998E-2</v>
      </c>
      <c r="T12" s="7">
        <f>MAX(0,MIN(1,IF(T$5=0,1-(Tab_Raw!T12-Tab_Raw!T$3)/(Tab_Raw!T$4-Tab_Raw!T$3),(Tab_Raw!T12-Tab_Raw!T$3)/(Tab_Raw!T$4-Tab_Raw!T$3))))</f>
        <v>0.87492555925000004</v>
      </c>
      <c r="U12" s="7">
        <f>MAX(0,MIN(1,IF(U$5=0,1-(Tab_Raw!U12-Tab_Raw!U$3)/(Tab_Raw!U$4-Tab_Raw!U$3),(Tab_Raw!U12-Tab_Raw!U$3)/(Tab_Raw!U$4-Tab_Raw!U$3))))</f>
        <v>2.8238353245001592E-3</v>
      </c>
      <c r="V12" s="7">
        <f>MAX(0,MIN(1,IF(V$5=0,1-(Tab_Raw!V12-Tab_Raw!V$3)/(Tab_Raw!V$4-Tab_Raw!V$3),(Tab_Raw!V12-Tab_Raw!V$3)/(Tab_Raw!V$4-Tab_Raw!V$3))))</f>
        <v>5.2795712771018903E-2</v>
      </c>
      <c r="W12" s="7">
        <f>MAX(0,MIN(1,IF(W$5=0,1-(Tab_Raw!W12-Tab_Raw!W$3)/(Tab_Raw!W$4-Tab_Raw!W$3),(Tab_Raw!W12-Tab_Raw!W$3)/(Tab_Raw!W$4-Tab_Raw!W$3))))</f>
        <v>0.73799999999999999</v>
      </c>
      <c r="X12" s="7">
        <f>MAX(0,MIN(1,IF(X$5=0,1-(Tab_Raw!X12-Tab_Raw!X$3)/(Tab_Raw!X$4-Tab_Raw!X$3),(Tab_Raw!X12-Tab_Raw!X$3)/(Tab_Raw!X$4-Tab_Raw!X$3))))</f>
        <v>0.64</v>
      </c>
      <c r="Y12" s="7">
        <f>MAX(0,MIN(1,IF(Y$5=0,1-(Tab_Raw!Y12-Tab_Raw!Y$3)/(Tab_Raw!Y$4-Tab_Raw!Y$3),(Tab_Raw!Y12-Tab_Raw!Y$3)/(Tab_Raw!Y$4-Tab_Raw!Y$3))))</f>
        <v>1.8047645784872061E-2</v>
      </c>
      <c r="Z12" s="7">
        <f>MAX(0,MIN(1,IF(Z$5=0,1-(Tab_Raw!Z12-Tab_Raw!Z$3)/(Tab_Raw!Z$4-Tab_Raw!Z$3),(Tab_Raw!Z12-Tab_Raw!Z$3)/(Tab_Raw!Z$4-Tab_Raw!Z$3))))</f>
        <v>0.8960000038</v>
      </c>
      <c r="AA12" s="9" t="str">
        <f t="shared" si="3"/>
        <v>Angola</v>
      </c>
      <c r="AB12" s="14">
        <f t="shared" si="4"/>
        <v>24</v>
      </c>
      <c r="AC12" s="8">
        <f t="shared" si="2"/>
        <v>0.54578220757812712</v>
      </c>
      <c r="AD12" s="14">
        <f t="shared" si="5"/>
        <v>8</v>
      </c>
      <c r="AF12">
        <v>5</v>
      </c>
      <c r="AG12" s="29" t="str">
        <f t="shared" si="6"/>
        <v>Mozambique</v>
      </c>
      <c r="AH12" s="28">
        <f t="shared" si="8"/>
        <v>183</v>
      </c>
      <c r="AI12">
        <v>5</v>
      </c>
      <c r="AJ12" s="30" t="str">
        <f t="shared" si="7"/>
        <v>Switzerland</v>
      </c>
      <c r="AM12" s="9" t="s">
        <v>269</v>
      </c>
      <c r="AN12" s="14">
        <v>19</v>
      </c>
      <c r="AO12" s="8" t="s">
        <v>597</v>
      </c>
    </row>
    <row r="13" spans="1:41">
      <c r="A13" s="9" t="s">
        <v>50</v>
      </c>
      <c r="B13" s="12" t="s">
        <v>49</v>
      </c>
      <c r="C13" s="7">
        <f>MAX(0,MIN(1,IF(C$5=0,1-(Tab_Raw!C13-Tab_Raw!C$3)/(Tab_Raw!C$4-Tab_Raw!C$3),(Tab_Raw!C13-Tab_Raw!C$3)/(Tab_Raw!C$4-Tab_Raw!C$3))))</f>
        <v>0.33</v>
      </c>
      <c r="D13" s="7">
        <f>MAX(0,MIN(1,IF(D$5=0,1-(Tab_Raw!D13-Tab_Raw!D$3)/(Tab_Raw!D$4-Tab_Raw!D$3),(Tab_Raw!D13-Tab_Raw!D$3)/(Tab_Raw!D$4-Tab_Raw!D$3))))</f>
        <v>0.5</v>
      </c>
      <c r="E13" s="7">
        <f>MAX(0,MIN(1,IF(E$5=0,1-(Tab_Raw!E13-Tab_Raw!E$3)/(Tab_Raw!E$4-Tab_Raw!E$3),(Tab_Raw!E13-Tab_Raw!E$3)/(Tab_Raw!E$4-Tab_Raw!E$3))))</f>
        <v>8.9999999999999969E-2</v>
      </c>
      <c r="F13" s="7">
        <f>MAX(0,MIN(1,IF(F$5=0,1-(Tab_Raw!F13-Tab_Raw!F$3)/(Tab_Raw!F$4-Tab_Raw!F$3),(Tab_Raw!F13-Tab_Raw!F$3)/(Tab_Raw!F$4-Tab_Raw!F$3))))</f>
        <v>0.17500000000000004</v>
      </c>
      <c r="G13" s="7">
        <f>MAX(0,MIN(1,IF(G$5=0,1-(Tab_Raw!G13-Tab_Raw!G$3)/(Tab_Raw!G$4-Tab_Raw!G$3),(Tab_Raw!G13-Tab_Raw!G$3)/(Tab_Raw!G$4-Tab_Raw!G$3))))</f>
        <v>0</v>
      </c>
      <c r="H13" s="7">
        <f>MAX(0,MIN(1,IF(H$5=0,1-(Tab_Raw!H13-Tab_Raw!H$3)/(Tab_Raw!H$4-Tab_Raw!H$3),(Tab_Raw!H13-Tab_Raw!H$3)/(Tab_Raw!H$4-Tab_Raw!H$3))))</f>
        <v>5.0000000000000044E-2</v>
      </c>
      <c r="I13" s="7">
        <f>MAX(0,MIN(1,IF(I$5=0,1-(Tab_Raw!I13-Tab_Raw!I$3)/(Tab_Raw!I$4-Tab_Raw!I$3),(Tab_Raw!I13-Tab_Raw!I$3)/(Tab_Raw!I$4-Tab_Raw!I$3))))</f>
        <v>0.71158333333333335</v>
      </c>
      <c r="J13" s="7">
        <f>MAX(0,MIN(1,IF(J$5=0,1-(Tab_Raw!J13-Tab_Raw!J$3)/(Tab_Raw!J$4-Tab_Raw!J$3),(Tab_Raw!J13-Tab_Raw!J$3)/(Tab_Raw!J$4-Tab_Raw!J$3))))</f>
        <v>0.69620000000000004</v>
      </c>
      <c r="K13" s="7">
        <f>MAX(0,MIN(1,IF(K$5=0,1-(Tab_Raw!K13-Tab_Raw!K$3)/(Tab_Raw!K$4-Tab_Raw!K$3),(Tab_Raw!K13-Tab_Raw!K$3)/(Tab_Raw!K$4-Tab_Raw!K$3))))</f>
        <v>0.99729166666666669</v>
      </c>
      <c r="L13" s="7">
        <f>MAX(0,MIN(1,IF(L$5=0,1-(Tab_Raw!L13-Tab_Raw!L$3)/(Tab_Raw!L$4-Tab_Raw!L$3),(Tab_Raw!L13-Tab_Raw!L$3)/(Tab_Raw!L$4-Tab_Raw!L$3))))</f>
        <v>0.46</v>
      </c>
      <c r="M13" s="7">
        <f>MAX(0,MIN(1,IF(M$5=0,1-(Tab_Raw!M13-Tab_Raw!M$3)/(Tab_Raw!M$4-Tab_Raw!M$3),(Tab_Raw!M13-Tab_Raw!M$3)/(Tab_Raw!M$4-Tab_Raw!M$3))))</f>
        <v>0.93</v>
      </c>
      <c r="N13" s="7">
        <f>MAX(0,MIN(1,IF(N$5=0,1-(Tab_Raw!N13-Tab_Raw!N$3)/(Tab_Raw!N$4-Tab_Raw!N$3),(Tab_Raw!N13-Tab_Raw!N$3)/(Tab_Raw!N$4-Tab_Raw!N$3))))</f>
        <v>0</v>
      </c>
      <c r="O13" s="7">
        <f>MAX(0,MIN(1,IF(O$5=0,1-(Tab_Raw!O13-Tab_Raw!O$3)/(Tab_Raw!O$4-Tab_Raw!O$3),(Tab_Raw!O13-Tab_Raw!O$3)/(Tab_Raw!O$4-Tab_Raw!O$3))))</f>
        <v>0.3175</v>
      </c>
      <c r="P13" s="7">
        <f>MAX(0,MIN(1,IF(P$5=0,1-(Tab_Raw!P13-Tab_Raw!P$3)/(Tab_Raw!P$4-Tab_Raw!P$3),(Tab_Raw!P13-Tab_Raw!P$3)/(Tab_Raw!P$4-Tab_Raw!P$3))))</f>
        <v>0.85519999999999996</v>
      </c>
      <c r="Q13" s="7">
        <f>MAX(0,MIN(1,IF(Q$5=0,1-(Tab_Raw!Q13-Tab_Raw!Q$3)/(Tab_Raw!Q$4-Tab_Raw!Q$3),(Tab_Raw!Q13-Tab_Raw!Q$3)/(Tab_Raw!Q$4-Tab_Raw!Q$3))))</f>
        <v>0.19439024390243986</v>
      </c>
      <c r="R13" s="7">
        <f>MAX(0,MIN(1,IF(R$5=0,1-(Tab_Raw!R13-Tab_Raw!R$3)/(Tab_Raw!R$4-Tab_Raw!R$3),(Tab_Raw!R13-Tab_Raw!R$3)/(Tab_Raw!R$4-Tab_Raw!R$3))))</f>
        <v>0.25294117599999999</v>
      </c>
      <c r="S13" s="7">
        <f>MAX(0,MIN(1,IF(S$5=0,1-(Tab_Raw!S13-Tab_Raw!S$3)/(Tab_Raw!S$4-Tab_Raw!S$3),(Tab_Raw!S13-Tab_Raw!S$3)/(Tab_Raw!S$4-Tab_Raw!S$3))))</f>
        <v>0</v>
      </c>
      <c r="T13" s="7">
        <f>MAX(0,MIN(1,IF(T$5=0,1-(Tab_Raw!T13-Tab_Raw!T$3)/(Tab_Raw!T$4-Tab_Raw!T$3),(Tab_Raw!T13-Tab_Raw!T$3)/(Tab_Raw!T$4-Tab_Raw!T$3))))</f>
        <v>5.0000000000000001E-3</v>
      </c>
      <c r="U13" s="7">
        <f>MAX(0,MIN(1,IF(U$5=0,1-(Tab_Raw!U13-Tab_Raw!U$3)/(Tab_Raw!U$4-Tab_Raw!U$3),(Tab_Raw!U13-Tab_Raw!U$3)/(Tab_Raw!U$4-Tab_Raw!U$3))))</f>
        <v>0.40674142063787289</v>
      </c>
      <c r="V13" s="7">
        <f>MAX(0,MIN(1,IF(V$5=0,1-(Tab_Raw!V13-Tab_Raw!V$3)/(Tab_Raw!V$4-Tab_Raw!V$3),(Tab_Raw!V13-Tab_Raw!V$3)/(Tab_Raw!V$4-Tab_Raw!V$3))))</f>
        <v>0.31135530638454401</v>
      </c>
      <c r="W13" s="7">
        <f>MAX(0,MIN(1,IF(W$5=0,1-(Tab_Raw!W13-Tab_Raw!W$3)/(Tab_Raw!W$4-Tab_Raw!W$3),(Tab_Raw!W13-Tab_Raw!W$3)/(Tab_Raw!W$4-Tab_Raw!W$3))))</f>
        <v>5.0000000000000044E-2</v>
      </c>
      <c r="X13" s="7">
        <f>MAX(0,MIN(1,IF(X$5=0,1-(Tab_Raw!X13-Tab_Raw!X$3)/(Tab_Raw!X$4-Tab_Raw!X$3),(Tab_Raw!X13-Tab_Raw!X$3)/(Tab_Raw!X$4-Tab_Raw!X$3))))</f>
        <v>0</v>
      </c>
      <c r="Y13" s="7">
        <f>MAX(0,MIN(1,IF(Y$5=0,1-(Tab_Raw!Y13-Tab_Raw!Y$3)/(Tab_Raw!Y$4-Tab_Raw!Y$3),(Tab_Raw!Y13-Tab_Raw!Y$3)/(Tab_Raw!Y$4-Tab_Raw!Y$3))))</f>
        <v>0</v>
      </c>
      <c r="Z13" s="7">
        <f>MAX(0,MIN(1,IF(Z$5=0,1-(Tab_Raw!Z13-Tab_Raw!Z$3)/(Tab_Raw!Z$4-Tab_Raw!Z$3),(Tab_Raw!Z13-Tab_Raw!Z$3)/(Tab_Raw!Z$4-Tab_Raw!Z$3))))</f>
        <v>0.67040000919999998</v>
      </c>
      <c r="AA13" s="9" t="str">
        <f t="shared" si="3"/>
        <v>Antigua and Barbuda</v>
      </c>
      <c r="AB13" s="14">
        <f t="shared" si="4"/>
        <v>24</v>
      </c>
      <c r="AC13" s="8">
        <f t="shared" si="2"/>
        <v>0.33348346483853569</v>
      </c>
      <c r="AD13" s="14">
        <f t="shared" si="5"/>
        <v>77</v>
      </c>
      <c r="AF13">
        <v>6</v>
      </c>
      <c r="AG13" s="29" t="str">
        <f t="shared" si="6"/>
        <v>Ethiopia</v>
      </c>
      <c r="AH13" s="28">
        <f t="shared" si="8"/>
        <v>182</v>
      </c>
      <c r="AI13">
        <v>6</v>
      </c>
      <c r="AJ13" s="30" t="str">
        <f t="shared" si="7"/>
        <v>Czech Republic</v>
      </c>
      <c r="AM13" s="9" t="s">
        <v>279</v>
      </c>
      <c r="AN13" s="14">
        <v>18</v>
      </c>
      <c r="AO13" s="8" t="s">
        <v>597</v>
      </c>
    </row>
    <row r="14" spans="1:41">
      <c r="A14" s="9" t="s">
        <v>52</v>
      </c>
      <c r="B14" s="12" t="s">
        <v>51</v>
      </c>
      <c r="C14" s="7">
        <f>MAX(0,MIN(1,IF(C$5=0,1-(Tab_Raw!C14-Tab_Raw!C$3)/(Tab_Raw!C$4-Tab_Raw!C$3),(Tab_Raw!C14-Tab_Raw!C$3)/(Tab_Raw!C$4-Tab_Raw!C$3))))</f>
        <v>0.54483333333333328</v>
      </c>
      <c r="D14" s="7">
        <f>MAX(0,MIN(1,IF(D$5=0,1-(Tab_Raw!D14-Tab_Raw!D$3)/(Tab_Raw!D$4-Tab_Raw!D$3),(Tab_Raw!D14-Tab_Raw!D$3)/(Tab_Raw!D$4-Tab_Raw!D$3))))</f>
        <v>4.0010000000000004E-2</v>
      </c>
      <c r="E14" s="7">
        <f>MAX(0,MIN(1,IF(E$5=0,1-(Tab_Raw!E14-Tab_Raw!E$3)/(Tab_Raw!E$4-Tab_Raw!E$3),(Tab_Raw!E14-Tab_Raw!E$3)/(Tab_Raw!E$4-Tab_Raw!E$3))))</f>
        <v>3.0000000000000027E-2</v>
      </c>
      <c r="F14" s="7">
        <f>MAX(0,MIN(1,IF(F$5=0,1-(Tab_Raw!F14-Tab_Raw!F$3)/(Tab_Raw!F$4-Tab_Raw!F$3),(Tab_Raw!F14-Tab_Raw!F$3)/(Tab_Raw!F$4-Tab_Raw!F$3))))</f>
        <v>0.19999999999999996</v>
      </c>
      <c r="G14" s="7">
        <f>MAX(0,MIN(1,IF(G$5=0,1-(Tab_Raw!G14-Tab_Raw!G$3)/(Tab_Raw!G$4-Tab_Raw!G$3),(Tab_Raw!G14-Tab_Raw!G$3)/(Tab_Raw!G$4-Tab_Raw!G$3))))</f>
        <v>2E-3</v>
      </c>
      <c r="H14" s="7">
        <f>MAX(0,MIN(1,IF(H$5=0,1-(Tab_Raw!H14-Tab_Raw!H$3)/(Tab_Raw!H$4-Tab_Raw!H$3),(Tab_Raw!H14-Tab_Raw!H$3)/(Tab_Raw!H$4-Tab_Raw!H$3))))</f>
        <v>9.9999999999999978E-2</v>
      </c>
      <c r="I14" s="7">
        <f>MAX(0,MIN(1,IF(I$5=0,1-(Tab_Raw!I14-Tab_Raw!I$3)/(Tab_Raw!I$4-Tab_Raw!I$3),(Tab_Raw!I14-Tab_Raw!I$3)/(Tab_Raw!I$4-Tab_Raw!I$3))))</f>
        <v>0.32058333333333333</v>
      </c>
      <c r="J14" s="7">
        <f>MAX(0,MIN(1,IF(J$5=0,1-(Tab_Raw!J14-Tab_Raw!J$3)/(Tab_Raw!J$4-Tab_Raw!J$3),(Tab_Raw!J14-Tab_Raw!J$3)/(Tab_Raw!J$4-Tab_Raw!J$3))))</f>
        <v>7.8E-2</v>
      </c>
      <c r="K14" s="7">
        <f>MAX(0,MIN(1,IF(K$5=0,1-(Tab_Raw!K14-Tab_Raw!K$3)/(Tab_Raw!K$4-Tab_Raw!K$3),(Tab_Raw!K14-Tab_Raw!K$3)/(Tab_Raw!K$4-Tab_Raw!K$3))))</f>
        <v>0.92481438249048975</v>
      </c>
      <c r="L14" s="7">
        <f>MAX(0,MIN(1,IF(L$5=0,1-(Tab_Raw!L14-Tab_Raw!L$3)/(Tab_Raw!L$4-Tab_Raw!L$3),(Tab_Raw!L14-Tab_Raw!L$3)/(Tab_Raw!L$4-Tab_Raw!L$3))))</f>
        <v>0.08</v>
      </c>
      <c r="M14" s="7">
        <f>MAX(0,MIN(1,IF(M$5=0,1-(Tab_Raw!M14-Tab_Raw!M$3)/(Tab_Raw!M$4-Tab_Raw!M$3),(Tab_Raw!M14-Tab_Raw!M$3)/(Tab_Raw!M$4-Tab_Raw!M$3))))</f>
        <v>0</v>
      </c>
      <c r="N14" s="7">
        <f>MAX(0,MIN(1,IF(N$5=0,1-(Tab_Raw!N14-Tab_Raw!N$3)/(Tab_Raw!N$4-Tab_Raw!N$3),(Tab_Raw!N14-Tab_Raw!N$3)/(Tab_Raw!N$4-Tab_Raw!N$3))))</f>
        <v>0.12</v>
      </c>
      <c r="O14" s="7">
        <f>MAX(0,MIN(1,IF(O$5=0,1-(Tab_Raw!O14-Tab_Raw!O$3)/(Tab_Raw!O$4-Tab_Raw!O$3),(Tab_Raw!O14-Tab_Raw!O$3)/(Tab_Raw!O$4-Tab_Raw!O$3))))</f>
        <v>0.3175</v>
      </c>
      <c r="P14" s="7">
        <f>MAX(0,MIN(1,IF(P$5=0,1-(Tab_Raw!P14-Tab_Raw!P$3)/(Tab_Raw!P$4-Tab_Raw!P$3),(Tab_Raw!P14-Tab_Raw!P$3)/(Tab_Raw!P$4-Tab_Raw!P$3))))</f>
        <v>0.72840000000000005</v>
      </c>
      <c r="Q14" s="7">
        <f>MAX(0,MIN(1,IF(Q$5=0,1-(Tab_Raw!Q14-Tab_Raw!Q$3)/(Tab_Raw!Q$4-Tab_Raw!Q$3),(Tab_Raw!Q14-Tab_Raw!Q$3)/(Tab_Raw!Q$4-Tab_Raw!Q$3))))</f>
        <v>0.19332048780487809</v>
      </c>
      <c r="R14" s="7">
        <f>MAX(0,MIN(1,IF(R$5=0,1-(Tab_Raw!R14-Tab_Raw!R$3)/(Tab_Raw!R$4-Tab_Raw!R$3),(Tab_Raw!R14-Tab_Raw!R$3)/(Tab_Raw!R$4-Tab_Raw!R$3))))</f>
        <v>0.27358490600000002</v>
      </c>
      <c r="S14" s="7">
        <f>MAX(0,MIN(1,IF(S$5=0,1-(Tab_Raw!S14-Tab_Raw!S$3)/(Tab_Raw!S$4-Tab_Raw!S$3),(Tab_Raw!S14-Tab_Raw!S$3)/(Tab_Raw!S$4-Tab_Raw!S$3))))</f>
        <v>0</v>
      </c>
      <c r="T14" s="7">
        <f>MAX(0,MIN(1,IF(T$5=0,1-(Tab_Raw!T14-Tab_Raw!T$3)/(Tab_Raw!T$4-Tab_Raw!T$3),(Tab_Raw!T14-Tab_Raw!T$3)/(Tab_Raw!T$4-Tab_Raw!T$3))))</f>
        <v>4.1527948750000002E-2</v>
      </c>
      <c r="U14" s="7">
        <f>MAX(0,MIN(1,IF(U$5=0,1-(Tab_Raw!U14-Tab_Raw!U$3)/(Tab_Raw!U$4-Tab_Raw!U$3),(Tab_Raw!U14-Tab_Raw!U$3)/(Tab_Raw!U$4-Tab_Raw!U$3))))</f>
        <v>1.8841976410093067E-2</v>
      </c>
      <c r="V14" s="7">
        <f>MAX(0,MIN(1,IF(V$5=0,1-(Tab_Raw!V14-Tab_Raw!V$3)/(Tab_Raw!V$4-Tab_Raw!V$3),(Tab_Raw!V14-Tab_Raw!V$3)/(Tab_Raw!V$4-Tab_Raw!V$3))))</f>
        <v>0.109338425914286</v>
      </c>
      <c r="W14" s="7">
        <f>MAX(0,MIN(1,IF(W$5=0,1-(Tab_Raw!W14-Tab_Raw!W$3)/(Tab_Raw!W$4-Tab_Raw!W$3),(Tab_Raw!W14-Tab_Raw!W$3)/(Tab_Raw!W$4-Tab_Raw!W$3))))</f>
        <v>2.8000000000000025E-2</v>
      </c>
      <c r="X14" s="7">
        <f>MAX(0,MIN(1,IF(X$5=0,1-(Tab_Raw!X14-Tab_Raw!X$3)/(Tab_Raw!X$4-Tab_Raw!X$3),(Tab_Raw!X14-Tab_Raw!X$3)/(Tab_Raw!X$4-Tab_Raw!X$3))))</f>
        <v>0.19</v>
      </c>
      <c r="Y14" s="7">
        <f>MAX(0,MIN(1,IF(Y$5=0,1-(Tab_Raw!Y14-Tab_Raw!Y$3)/(Tab_Raw!Y$4-Tab_Raw!Y$3),(Tab_Raw!Y14-Tab_Raw!Y$3)/(Tab_Raw!Y$4-Tab_Raw!Y$3))))</f>
        <v>1.1510255089177072E-2</v>
      </c>
      <c r="Z14" s="7">
        <f>MAX(0,MIN(1,IF(Z$5=0,1-(Tab_Raw!Z14-Tab_Raw!Z$3)/(Tab_Raw!Z$4-Tab_Raw!Z$3),(Tab_Raw!Z14-Tab_Raw!Z$3)/(Tab_Raw!Z$4-Tab_Raw!Z$3))))</f>
        <v>0.7</v>
      </c>
      <c r="AA14" s="9" t="str">
        <f t="shared" si="3"/>
        <v>Argentina</v>
      </c>
      <c r="AB14" s="14">
        <f t="shared" si="4"/>
        <v>24</v>
      </c>
      <c r="AC14" s="8">
        <f t="shared" si="2"/>
        <v>0.21051104371356633</v>
      </c>
      <c r="AD14" s="14">
        <f t="shared" si="5"/>
        <v>163</v>
      </c>
      <c r="AF14">
        <v>7</v>
      </c>
      <c r="AG14" s="29" t="str">
        <f t="shared" si="6"/>
        <v>Niger</v>
      </c>
      <c r="AH14" s="28">
        <f t="shared" si="8"/>
        <v>181</v>
      </c>
      <c r="AI14">
        <v>7</v>
      </c>
      <c r="AJ14" s="30" t="str">
        <f t="shared" si="7"/>
        <v>Germany</v>
      </c>
      <c r="AM14" s="9" t="s">
        <v>317</v>
      </c>
      <c r="AN14" s="14">
        <v>20</v>
      </c>
      <c r="AO14" s="8" t="s">
        <v>597</v>
      </c>
    </row>
    <row r="15" spans="1:41">
      <c r="A15" s="9" t="s">
        <v>54</v>
      </c>
      <c r="B15" s="12" t="s">
        <v>53</v>
      </c>
      <c r="C15" s="7">
        <f>MAX(0,MIN(1,IF(C$5=0,1-(Tab_Raw!C15-Tab_Raw!C$3)/(Tab_Raw!C$4-Tab_Raw!C$3),(Tab_Raw!C15-Tab_Raw!C$3)/(Tab_Raw!C$4-Tab_Raw!C$3))))</f>
        <v>0.34049999999999997</v>
      </c>
      <c r="D15" s="7">
        <f>MAX(0,MIN(1,IF(D$5=0,1-(Tab_Raw!D15-Tab_Raw!D$3)/(Tab_Raw!D$4-Tab_Raw!D$3),(Tab_Raw!D15-Tab_Raw!D$3)/(Tab_Raw!D$4-Tab_Raw!D$3))))</f>
        <v>0.3639</v>
      </c>
      <c r="E15" s="7">
        <f>MAX(0,MIN(1,IF(E$5=0,1-(Tab_Raw!E15-Tab_Raw!E$3)/(Tab_Raw!E$4-Tab_Raw!E$3),(Tab_Raw!E15-Tab_Raw!E$3)/(Tab_Raw!E$4-Tab_Raw!E$3))))</f>
        <v>4.0000000000000036E-2</v>
      </c>
      <c r="F15" s="7">
        <f>MAX(0,MIN(1,IF(F$5=0,1-(Tab_Raw!F15-Tab_Raw!F$3)/(Tab_Raw!F$4-Tab_Raw!F$3),(Tab_Raw!F15-Tab_Raw!F$3)/(Tab_Raw!F$4-Tab_Raw!F$3))))</f>
        <v>0.67500000000000004</v>
      </c>
      <c r="G15" s="7">
        <f>MAX(0,MIN(1,IF(G$5=0,1-(Tab_Raw!G15-Tab_Raw!G$3)/(Tab_Raw!G$4-Tab_Raw!G$3),(Tab_Raw!G15-Tab_Raw!G$3)/(Tab_Raw!G$4-Tab_Raw!G$3))))</f>
        <v>4.3333333333333335E-2</v>
      </c>
      <c r="H15" s="7">
        <f>MAX(0,MIN(1,IF(H$5=0,1-(Tab_Raw!H15-Tab_Raw!H$3)/(Tab_Raw!H$4-Tab_Raw!H$3),(Tab_Raw!H15-Tab_Raw!H$3)/(Tab_Raw!H$4-Tab_Raw!H$3))))</f>
        <v>9.9999999999999978E-2</v>
      </c>
      <c r="I15" s="7">
        <f>MAX(0,MIN(1,IF(I$5=0,1-(Tab_Raw!I15-Tab_Raw!I$3)/(Tab_Raw!I$4-Tab_Raw!I$3),(Tab_Raw!I15-Tab_Raw!I$3)/(Tab_Raw!I$4-Tab_Raw!I$3))))</f>
        <v>0.27966666666666667</v>
      </c>
      <c r="J15" s="7">
        <f>MAX(0,MIN(1,IF(J$5=0,1-(Tab_Raw!J15-Tab_Raw!J$3)/(Tab_Raw!J$4-Tab_Raw!J$3),(Tab_Raw!J15-Tab_Raw!J$3)/(Tab_Raw!J$4-Tab_Raw!J$3))))</f>
        <v>0.36219999999999997</v>
      </c>
      <c r="K15" s="7">
        <f>MAX(0,MIN(1,IF(K$5=0,1-(Tab_Raw!K15-Tab_Raw!K$3)/(Tab_Raw!K$4-Tab_Raw!K$3),(Tab_Raw!K15-Tab_Raw!K$3)/(Tab_Raw!K$4-Tab_Raw!K$3))))</f>
        <v>0.88119770910725392</v>
      </c>
      <c r="L15" s="7">
        <f>MAX(0,MIN(1,IF(L$5=0,1-(Tab_Raw!L15-Tab_Raw!L$3)/(Tab_Raw!L$4-Tab_Raw!L$3),(Tab_Raw!L15-Tab_Raw!L$3)/(Tab_Raw!L$4-Tab_Raw!L$3))))</f>
        <v>0.14000000000000001</v>
      </c>
      <c r="M15" s="7">
        <f>MAX(0,MIN(1,IF(M$5=0,1-(Tab_Raw!M15-Tab_Raw!M$3)/(Tab_Raw!M$4-Tab_Raw!M$3),(Tab_Raw!M15-Tab_Raw!M$3)/(Tab_Raw!M$4-Tab_Raw!M$3))))</f>
        <v>0.82</v>
      </c>
      <c r="N15" s="7">
        <f>MAX(0,MIN(1,IF(N$5=0,1-(Tab_Raw!N15-Tab_Raw!N$3)/(Tab_Raw!N$4-Tab_Raw!N$3),(Tab_Raw!N15-Tab_Raw!N$3)/(Tab_Raw!N$4-Tab_Raw!N$3))))</f>
        <v>0.01</v>
      </c>
      <c r="O15" s="7">
        <f>MAX(0,MIN(1,IF(O$5=0,1-(Tab_Raw!O15-Tab_Raw!O$3)/(Tab_Raw!O$4-Tab_Raw!O$3),(Tab_Raw!O15-Tab_Raw!O$3)/(Tab_Raw!O$4-Tab_Raw!O$3))))</f>
        <v>7.4999999999999997E-2</v>
      </c>
      <c r="P15" s="7">
        <f>MAX(0,MIN(1,IF(P$5=0,1-(Tab_Raw!P15-Tab_Raw!P$3)/(Tab_Raw!P$4-Tab_Raw!P$3),(Tab_Raw!P15-Tab_Raw!P$3)/(Tab_Raw!P$4-Tab_Raw!P$3))))</f>
        <v>0.50944</v>
      </c>
      <c r="Q15" s="7">
        <f>MAX(0,MIN(1,IF(Q$5=0,1-(Tab_Raw!Q15-Tab_Raw!Q$3)/(Tab_Raw!Q$4-Tab_Raw!Q$3),(Tab_Raw!Q15-Tab_Raw!Q$3)/(Tab_Raw!Q$4-Tab_Raw!Q$3))))</f>
        <v>0.22925219512195216</v>
      </c>
      <c r="R15" s="7">
        <f>MAX(0,MIN(1,IF(R$5=0,1-(Tab_Raw!R15-Tab_Raw!R$3)/(Tab_Raw!R$4-Tab_Raw!R$3),(Tab_Raw!R15-Tab_Raw!R$3)/(Tab_Raw!R$4-Tab_Raw!R$3))))</f>
        <v>0.144249512</v>
      </c>
      <c r="S15" s="7">
        <f>MAX(0,MIN(1,IF(S$5=0,1-(Tab_Raw!S15-Tab_Raw!S$3)/(Tab_Raw!S$4-Tab_Raw!S$3),(Tab_Raw!S15-Tab_Raw!S$3)/(Tab_Raw!S$4-Tab_Raw!S$3))))</f>
        <v>8.4355135489999997E-2</v>
      </c>
      <c r="T15" s="7">
        <f>MAX(0,MIN(1,IF(T$5=0,1-(Tab_Raw!T15-Tab_Raw!T$3)/(Tab_Raw!T$4-Tab_Raw!T$3),(Tab_Raw!T15-Tab_Raw!T$3)/(Tab_Raw!T$4-Tab_Raw!T$3))))</f>
        <v>1.33800165E-2</v>
      </c>
      <c r="U15" s="7">
        <f>MAX(0,MIN(1,IF(U$5=0,1-(Tab_Raw!U15-Tab_Raw!U$3)/(Tab_Raw!U$4-Tab_Raw!U$3),(Tab_Raw!U15-Tab_Raw!U$3)/(Tab_Raw!U$4-Tab_Raw!U$3))))</f>
        <v>0</v>
      </c>
      <c r="V15" s="7">
        <f>MAX(0,MIN(1,IF(V$5=0,1-(Tab_Raw!V15-Tab_Raw!V$3)/(Tab_Raw!V$4-Tab_Raw!V$3),(Tab_Raw!V15-Tab_Raw!V$3)/(Tab_Raw!V$4-Tab_Raw!V$3))))</f>
        <v>0</v>
      </c>
      <c r="W15" s="7">
        <f>MAX(0,MIN(1,IF(W$5=0,1-(Tab_Raw!W15-Tab_Raw!W$3)/(Tab_Raw!W$4-Tab_Raw!W$3),(Tab_Raw!W15-Tab_Raw!W$3)/(Tab_Raw!W$4-Tab_Raw!W$3))))</f>
        <v>0</v>
      </c>
      <c r="X15" s="7">
        <f>MAX(0,MIN(1,IF(X$5=0,1-(Tab_Raw!X15-Tab_Raw!X$3)/(Tab_Raw!X$4-Tab_Raw!X$3),(Tab_Raw!X15-Tab_Raw!X$3)/(Tab_Raw!X$4-Tab_Raw!X$3))))</f>
        <v>0.82</v>
      </c>
      <c r="Y15" s="7">
        <f>MAX(0,MIN(1,IF(Y$5=0,1-(Tab_Raw!Y15-Tab_Raw!Y$3)/(Tab_Raw!Y$4-Tab_Raw!Y$3),(Tab_Raw!Y15-Tab_Raw!Y$3)/(Tab_Raw!Y$4-Tab_Raw!Y$3))))</f>
        <v>0.15957446808510639</v>
      </c>
      <c r="Z15" s="7">
        <f>MAX(0,MIN(1,IF(Z$5=0,1-(Tab_Raw!Z15-Tab_Raw!Z$3)/(Tab_Raw!Z$4-Tab_Raw!Z$3),(Tab_Raw!Z15-Tab_Raw!Z$3)/(Tab_Raw!Z$4-Tab_Raw!Z$3))))</f>
        <v>9.4799999999999995E-2</v>
      </c>
      <c r="AA15" s="9" t="str">
        <f t="shared" si="3"/>
        <v>Armenia</v>
      </c>
      <c r="AB15" s="14">
        <f t="shared" si="4"/>
        <v>24</v>
      </c>
      <c r="AC15" s="8">
        <f t="shared" si="2"/>
        <v>0.25774370984601308</v>
      </c>
      <c r="AD15" s="14">
        <f t="shared" si="5"/>
        <v>131</v>
      </c>
      <c r="AF15">
        <v>8</v>
      </c>
      <c r="AG15" s="29" t="str">
        <f t="shared" si="6"/>
        <v>Angola</v>
      </c>
      <c r="AH15" s="28">
        <f t="shared" si="8"/>
        <v>180</v>
      </c>
      <c r="AI15">
        <v>8</v>
      </c>
      <c r="AJ15" s="30" t="str">
        <f t="shared" si="7"/>
        <v>United Kingdom</v>
      </c>
      <c r="AM15" s="9" t="s">
        <v>331</v>
      </c>
      <c r="AN15" s="14">
        <v>20</v>
      </c>
      <c r="AO15" s="8" t="s">
        <v>597</v>
      </c>
    </row>
    <row r="16" spans="1:41">
      <c r="A16" s="9" t="s">
        <v>56</v>
      </c>
      <c r="B16" s="12" t="s">
        <v>55</v>
      </c>
      <c r="C16" s="7">
        <f>MAX(0,MIN(1,IF(C$5=0,1-(Tab_Raw!C16-Tab_Raw!C$3)/(Tab_Raw!C$4-Tab_Raw!C$3),(Tab_Raw!C16-Tab_Raw!C$3)/(Tab_Raw!C$4-Tab_Raw!C$3))))</f>
        <v>0.41816666666666669</v>
      </c>
      <c r="D16" s="7">
        <f>MAX(0,MIN(1,IF(D$5=0,1-(Tab_Raw!D16-Tab_Raw!D$3)/(Tab_Raw!D$4-Tab_Raw!D$3),(Tab_Raw!D16-Tab_Raw!D$3)/(Tab_Raw!D$4-Tab_Raw!D$3))))</f>
        <v>4.5830000000000003E-2</v>
      </c>
      <c r="E16" s="7">
        <f>MAX(0,MIN(1,IF(E$5=0,1-(Tab_Raw!E16-Tab_Raw!E$3)/(Tab_Raw!E$4-Tab_Raw!E$3),(Tab_Raw!E16-Tab_Raw!E$3)/(Tab_Raw!E$4-Tab_Raw!E$3))))</f>
        <v>0</v>
      </c>
      <c r="F16" s="7">
        <f>MAX(0,MIN(1,IF(F$5=0,1-(Tab_Raw!F16-Tab_Raw!F$3)/(Tab_Raw!F$4-Tab_Raw!F$3),(Tab_Raw!F16-Tab_Raw!F$3)/(Tab_Raw!F$4-Tab_Raw!F$3))))</f>
        <v>0.27500000000000002</v>
      </c>
      <c r="G16" s="7">
        <f>MAX(0,MIN(1,IF(G$5=0,1-(Tab_Raw!G16-Tab_Raw!G$3)/(Tab_Raw!G$4-Tab_Raw!G$3),(Tab_Raw!G16-Tab_Raw!G$3)/(Tab_Raw!G$4-Tab_Raw!G$3))))</f>
        <v>0</v>
      </c>
      <c r="H16" s="7">
        <f>MAX(0,MIN(1,IF(H$5=0,1-(Tab_Raw!H16-Tab_Raw!H$3)/(Tab_Raw!H$4-Tab_Raw!H$3),(Tab_Raw!H16-Tab_Raw!H$3)/(Tab_Raw!H$4-Tab_Raw!H$3))))</f>
        <v>0</v>
      </c>
      <c r="I16" s="7">
        <f>MAX(0,MIN(1,IF(I$5=0,1-(Tab_Raw!I16-Tab_Raw!I$3)/(Tab_Raw!I$4-Tab_Raw!I$3),(Tab_Raw!I16-Tab_Raw!I$3)/(Tab_Raw!I$4-Tab_Raw!I$3))))</f>
        <v>0.49116666666666664</v>
      </c>
      <c r="J16" s="7">
        <f>MAX(0,MIN(1,IF(J$5=0,1-(Tab_Raw!J16-Tab_Raw!J$3)/(Tab_Raw!J$4-Tab_Raw!J$3),(Tab_Raw!J16-Tab_Raw!J$3)/(Tab_Raw!J$4-Tab_Raw!J$3))))</f>
        <v>0.1108</v>
      </c>
      <c r="K16" s="7">
        <f>MAX(0,MIN(1,IF(K$5=0,1-(Tab_Raw!K16-Tab_Raw!K$3)/(Tab_Raw!K$4-Tab_Raw!K$3),(Tab_Raw!K16-Tab_Raw!K$3)/(Tab_Raw!K$4-Tab_Raw!K$3))))</f>
        <v>0.93914510234079085</v>
      </c>
      <c r="L16" s="7">
        <f>MAX(0,MIN(1,IF(L$5=0,1-(Tab_Raw!L16-Tab_Raw!L$3)/(Tab_Raw!L$4-Tab_Raw!L$3),(Tab_Raw!L16-Tab_Raw!L$3)/(Tab_Raw!L$4-Tab_Raw!L$3))))</f>
        <v>0.32</v>
      </c>
      <c r="M16" s="7">
        <f>MAX(0,MIN(1,IF(M$5=0,1-(Tab_Raw!M16-Tab_Raw!M$3)/(Tab_Raw!M$4-Tab_Raw!M$3),(Tab_Raw!M16-Tab_Raw!M$3)/(Tab_Raw!M$4-Tab_Raw!M$3))))</f>
        <v>0.03</v>
      </c>
      <c r="N16" s="7">
        <f>MAX(0,MIN(1,IF(N$5=0,1-(Tab_Raw!N16-Tab_Raw!N$3)/(Tab_Raw!N$4-Tab_Raw!N$3),(Tab_Raw!N16-Tab_Raw!N$3)/(Tab_Raw!N$4-Tab_Raw!N$3))))</f>
        <v>0</v>
      </c>
      <c r="O16" s="7">
        <f>MAX(0,MIN(1,IF(O$5=0,1-(Tab_Raw!O16-Tab_Raw!O$3)/(Tab_Raw!O$4-Tab_Raw!O$3),(Tab_Raw!O16-Tab_Raw!O$3)/(Tab_Raw!O$4-Tab_Raw!O$3))))</f>
        <v>0.85</v>
      </c>
      <c r="P16" s="7">
        <f>MAX(0,MIN(1,IF(P$5=0,1-(Tab_Raw!P16-Tab_Raw!P$3)/(Tab_Raw!P$4-Tab_Raw!P$3),(Tab_Raw!P16-Tab_Raw!P$3)/(Tab_Raw!P$4-Tab_Raw!P$3))))</f>
        <v>0.37712000000000001</v>
      </c>
      <c r="Q16" s="7">
        <f>MAX(0,MIN(1,IF(Q$5=0,1-(Tab_Raw!Q16-Tab_Raw!Q$3)/(Tab_Raw!Q$4-Tab_Raw!Q$3),(Tab_Raw!Q16-Tab_Raw!Q$3)/(Tab_Raw!Q$4-Tab_Raw!Q$3))))</f>
        <v>7.2097560975610153E-2</v>
      </c>
      <c r="R16" s="7">
        <f>MAX(0,MIN(1,IF(R$5=0,1-(Tab_Raw!R16-Tab_Raw!R$3)/(Tab_Raw!R$4-Tab_Raw!R$3),(Tab_Raw!R16-Tab_Raw!R$3)/(Tab_Raw!R$4-Tab_Raw!R$3))))</f>
        <v>9.5238095999999994E-2</v>
      </c>
      <c r="S16" s="7">
        <f>MAX(0,MIN(1,IF(S$5=0,1-(Tab_Raw!S16-Tab_Raw!S$3)/(Tab_Raw!S$4-Tab_Raw!S$3),(Tab_Raw!S16-Tab_Raw!S$3)/(Tab_Raw!S$4-Tab_Raw!S$3))))</f>
        <v>0</v>
      </c>
      <c r="T16" s="7">
        <f>MAX(0,MIN(1,IF(T$5=0,1-(Tab_Raw!T16-Tab_Raw!T$3)/(Tab_Raw!T$4-Tab_Raw!T$3),(Tab_Raw!T16-Tab_Raw!T$3)/(Tab_Raw!T$4-Tab_Raw!T$3))))</f>
        <v>3.3824537500000001E-3</v>
      </c>
      <c r="U16" s="7">
        <f>MAX(0,MIN(1,IF(U$5=0,1-(Tab_Raw!U16-Tab_Raw!U$3)/(Tab_Raw!U$4-Tab_Raw!U$3),(Tab_Raw!U16-Tab_Raw!U$3)/(Tab_Raw!U$4-Tab_Raw!U$3))))</f>
        <v>1.604261631696664E-2</v>
      </c>
      <c r="V16" s="7">
        <f>MAX(0,MIN(1,IF(V$5=0,1-(Tab_Raw!V16-Tab_Raw!V$3)/(Tab_Raw!V$4-Tab_Raw!V$3),(Tab_Raw!V16-Tab_Raw!V$3)/(Tab_Raw!V$4-Tab_Raw!V$3))))</f>
        <v>0.121074922878081</v>
      </c>
      <c r="W16" s="7">
        <f>MAX(0,MIN(1,IF(W$5=0,1-(Tab_Raw!W16-Tab_Raw!W$3)/(Tab_Raw!W$4-Tab_Raw!W$3),(Tab_Raw!W16-Tab_Raw!W$3)/(Tab_Raw!W$4-Tab_Raw!W$3))))</f>
        <v>0</v>
      </c>
      <c r="X16" s="7">
        <f>MAX(0,MIN(1,IF(X$5=0,1-(Tab_Raw!X16-Tab_Raw!X$3)/(Tab_Raw!X$4-Tab_Raw!X$3),(Tab_Raw!X16-Tab_Raw!X$3)/(Tab_Raw!X$4-Tab_Raw!X$3))))</f>
        <v>0</v>
      </c>
      <c r="Y16" s="7">
        <f>MAX(0,MIN(1,IF(Y$5=0,1-(Tab_Raw!Y16-Tab_Raw!Y$3)/(Tab_Raw!Y$4-Tab_Raw!Y$3),(Tab_Raw!Y16-Tab_Raw!Y$3)/(Tab_Raw!Y$4-Tab_Raw!Y$3))))</f>
        <v>4.6860966116918116E-3</v>
      </c>
      <c r="Z16" s="7">
        <f>MAX(0,MIN(1,IF(Z$5=0,1-(Tab_Raw!Z16-Tab_Raw!Z$3)/(Tab_Raw!Z$4-Tab_Raw!Z$3),(Tab_Raw!Z16-Tab_Raw!Z$3)/(Tab_Raw!Z$4-Tab_Raw!Z$3))))</f>
        <v>0.61299999240000003</v>
      </c>
      <c r="AA16" s="9" t="str">
        <f t="shared" si="3"/>
        <v>Australia</v>
      </c>
      <c r="AB16" s="14">
        <f t="shared" si="4"/>
        <v>24</v>
      </c>
      <c r="AC16" s="8">
        <f t="shared" si="2"/>
        <v>0.19928125727526971</v>
      </c>
      <c r="AD16" s="14">
        <f t="shared" si="5"/>
        <v>168</v>
      </c>
      <c r="AF16">
        <v>9</v>
      </c>
      <c r="AG16" s="29" t="str">
        <f t="shared" si="6"/>
        <v>Sierra Leone</v>
      </c>
      <c r="AH16" s="28">
        <f t="shared" si="8"/>
        <v>179</v>
      </c>
      <c r="AI16">
        <v>9</v>
      </c>
      <c r="AJ16" s="30" t="str">
        <f t="shared" si="7"/>
        <v>Ireland</v>
      </c>
      <c r="AM16" s="9" t="s">
        <v>339</v>
      </c>
      <c r="AN16" s="14">
        <v>20</v>
      </c>
      <c r="AO16" s="8" t="s">
        <v>597</v>
      </c>
    </row>
    <row r="17" spans="1:41">
      <c r="A17" s="9" t="s">
        <v>58</v>
      </c>
      <c r="B17" s="12" t="s">
        <v>57</v>
      </c>
      <c r="C17" s="7">
        <f>MAX(0,MIN(1,IF(C$5=0,1-(Tab_Raw!C17-Tab_Raw!C$3)/(Tab_Raw!C$4-Tab_Raw!C$3),(Tab_Raw!C17-Tab_Raw!C$3)/(Tab_Raw!C$4-Tab_Raw!C$3))))</f>
        <v>0.5675</v>
      </c>
      <c r="D17" s="7">
        <f>MAX(0,MIN(1,IF(D$5=0,1-(Tab_Raw!D17-Tab_Raw!D$3)/(Tab_Raw!D$4-Tab_Raw!D$3),(Tab_Raw!D17-Tab_Raw!D$3)/(Tab_Raw!D$4-Tab_Raw!D$3))))</f>
        <v>4.7039999999999998E-2</v>
      </c>
      <c r="E17" s="7">
        <f>MAX(0,MIN(1,IF(E$5=0,1-(Tab_Raw!E17-Tab_Raw!E$3)/(Tab_Raw!E$4-Tab_Raw!E$3),(Tab_Raw!E17-Tab_Raw!E$3)/(Tab_Raw!E$4-Tab_Raw!E$3))))</f>
        <v>0</v>
      </c>
      <c r="F17" s="7">
        <f>MAX(0,MIN(1,IF(F$5=0,1-(Tab_Raw!F17-Tab_Raw!F$3)/(Tab_Raw!F$4-Tab_Raw!F$3),(Tab_Raw!F17-Tab_Raw!F$3)/(Tab_Raw!F$4-Tab_Raw!F$3))))</f>
        <v>0.57499999999999996</v>
      </c>
      <c r="G17" s="7">
        <f>MAX(0,MIN(1,IF(G$5=0,1-(Tab_Raw!G17-Tab_Raw!G$3)/(Tab_Raw!G$4-Tab_Raw!G$3),(Tab_Raw!G17-Tab_Raw!G$3)/(Tab_Raw!G$4-Tab_Raw!G$3))))</f>
        <v>0</v>
      </c>
      <c r="H17" s="7">
        <f>MAX(0,MIN(1,IF(H$5=0,1-(Tab_Raw!H17-Tab_Raw!H$3)/(Tab_Raw!H$4-Tab_Raw!H$3),(Tab_Raw!H17-Tab_Raw!H$3)/(Tab_Raw!H$4-Tab_Raw!H$3))))</f>
        <v>0</v>
      </c>
      <c r="I17" s="7">
        <f>MAX(0,MIN(1,IF(I$5=0,1-(Tab_Raw!I17-Tab_Raw!I$3)/(Tab_Raw!I$4-Tab_Raw!I$3),(Tab_Raw!I17-Tab_Raw!I$3)/(Tab_Raw!I$4-Tab_Raw!I$3))))</f>
        <v>0.23600000000000002</v>
      </c>
      <c r="J17" s="7">
        <f>MAX(0,MIN(1,IF(J$5=0,1-(Tab_Raw!J17-Tab_Raw!J$3)/(Tab_Raw!J$4-Tab_Raw!J$3),(Tab_Raw!J17-Tab_Raw!J$3)/(Tab_Raw!J$4-Tab_Raw!J$3))))</f>
        <v>0.32619999999999999</v>
      </c>
      <c r="K17" s="7">
        <f>MAX(0,MIN(1,IF(K$5=0,1-(Tab_Raw!K17-Tab_Raw!K$3)/(Tab_Raw!K$4-Tab_Raw!K$3),(Tab_Raw!K17-Tab_Raw!K$3)/(Tab_Raw!K$4-Tab_Raw!K$3))))</f>
        <v>0.80367836541058646</v>
      </c>
      <c r="L17" s="7">
        <f>MAX(0,MIN(1,IF(L$5=0,1-(Tab_Raw!L17-Tab_Raw!L$3)/(Tab_Raw!L$4-Tab_Raw!L$3),(Tab_Raw!L17-Tab_Raw!L$3)/(Tab_Raw!L$4-Tab_Raw!L$3))))</f>
        <v>0.42</v>
      </c>
      <c r="M17" s="7">
        <f>MAX(0,MIN(1,IF(M$5=0,1-(Tab_Raw!M17-Tab_Raw!M$3)/(Tab_Raw!M$4-Tab_Raw!M$3),(Tab_Raw!M17-Tab_Raw!M$3)/(Tab_Raw!M$4-Tab_Raw!M$3))))</f>
        <v>0.27</v>
      </c>
      <c r="N17" s="7">
        <f>MAX(0,MIN(1,IF(N$5=0,1-(Tab_Raw!N17-Tab_Raw!N$3)/(Tab_Raw!N$4-Tab_Raw!N$3),(Tab_Raw!N17-Tab_Raw!N$3)/(Tab_Raw!N$4-Tab_Raw!N$3))))</f>
        <v>0</v>
      </c>
      <c r="O17" s="7">
        <f>MAX(0,MIN(1,IF(O$5=0,1-(Tab_Raw!O17-Tab_Raw!O$3)/(Tab_Raw!O$4-Tab_Raw!O$3),(Tab_Raw!O17-Tab_Raw!O$3)/(Tab_Raw!O$4-Tab_Raw!O$3))))</f>
        <v>6.7499999999999991E-2</v>
      </c>
      <c r="P17" s="7">
        <f>MAX(0,MIN(1,IF(P$5=0,1-(Tab_Raw!P17-Tab_Raw!P$3)/(Tab_Raw!P$4-Tab_Raw!P$3),(Tab_Raw!P17-Tab_Raw!P$3)/(Tab_Raw!P$4-Tab_Raw!P$3))))</f>
        <v>0.30647999999999997</v>
      </c>
      <c r="Q17" s="7">
        <f>MAX(0,MIN(1,IF(Q$5=0,1-(Tab_Raw!Q17-Tab_Raw!Q$3)/(Tab_Raw!Q$4-Tab_Raw!Q$3),(Tab_Raw!Q17-Tab_Raw!Q$3)/(Tab_Raw!Q$4-Tab_Raw!Q$3))))</f>
        <v>9.1048780487805958E-2</v>
      </c>
      <c r="R17" s="7">
        <f>MAX(0,MIN(1,IF(R$5=0,1-(Tab_Raw!R17-Tab_Raw!R$3)/(Tab_Raw!R$4-Tab_Raw!R$3),(Tab_Raw!R17-Tab_Raw!R$3)/(Tab_Raw!R$4-Tab_Raw!R$3))))</f>
        <v>6.6508313999999999E-2</v>
      </c>
      <c r="S17" s="7">
        <f>MAX(0,MIN(1,IF(S$5=0,1-(Tab_Raw!S17-Tab_Raw!S$3)/(Tab_Raw!S$4-Tab_Raw!S$3),(Tab_Raw!S17-Tab_Raw!S$3)/(Tab_Raw!S$4-Tab_Raw!S$3))))</f>
        <v>0</v>
      </c>
      <c r="T17" s="7">
        <f>MAX(0,MIN(1,IF(T$5=0,1-(Tab_Raw!T17-Tab_Raw!T$3)/(Tab_Raw!T$4-Tab_Raw!T$3),(Tab_Raw!T17-Tab_Raw!T$3)/(Tab_Raw!T$4-Tab_Raw!T$3))))</f>
        <v>1.7534695000000001E-3</v>
      </c>
      <c r="U17" s="7">
        <f>MAX(0,MIN(1,IF(U$5=0,1-(Tab_Raw!U17-Tab_Raw!U$3)/(Tab_Raw!U$4-Tab_Raw!U$3),(Tab_Raw!U17-Tab_Raw!U$3)/(Tab_Raw!U$4-Tab_Raw!U$3))))</f>
        <v>0</v>
      </c>
      <c r="V17" s="7">
        <f>MAX(0,MIN(1,IF(V$5=0,1-(Tab_Raw!V17-Tab_Raw!V$3)/(Tab_Raw!V$4-Tab_Raw!V$3),(Tab_Raw!V17-Tab_Raw!V$3)/(Tab_Raw!V$4-Tab_Raw!V$3))))</f>
        <v>0</v>
      </c>
      <c r="W17" s="7">
        <f>MAX(0,MIN(1,IF(W$5=0,1-(Tab_Raw!W17-Tab_Raw!W$3)/(Tab_Raw!W$4-Tab_Raw!W$3),(Tab_Raw!W17-Tab_Raw!W$3)/(Tab_Raw!W$4-Tab_Raw!W$3))))</f>
        <v>0</v>
      </c>
      <c r="X17" s="7">
        <f>MAX(0,MIN(1,IF(X$5=0,1-(Tab_Raw!X17-Tab_Raw!X$3)/(Tab_Raw!X$4-Tab_Raw!X$3),(Tab_Raw!X17-Tab_Raw!X$3)/(Tab_Raw!X$4-Tab_Raw!X$3))))</f>
        <v>0.86</v>
      </c>
      <c r="Y17" s="7">
        <f>MAX(0,MIN(1,IF(Y$5=0,1-(Tab_Raw!Y17-Tab_Raw!Y$3)/(Tab_Raw!Y$4-Tab_Raw!Y$3),(Tab_Raw!Y17-Tab_Raw!Y$3)/(Tab_Raw!Y$4-Tab_Raw!Y$3))))</f>
        <v>7.2771376591873868E-2</v>
      </c>
      <c r="Z17" s="7">
        <f>MAX(0,MIN(1,IF(Z$5=0,1-(Tab_Raw!Z17-Tab_Raw!Z$3)/(Tab_Raw!Z$4-Tab_Raw!Z$3),(Tab_Raw!Z17-Tab_Raw!Z$3)/(Tab_Raw!Z$4-Tab_Raw!Z$3))))</f>
        <v>0</v>
      </c>
      <c r="AA17" s="9" t="str">
        <f t="shared" si="3"/>
        <v>Austria</v>
      </c>
      <c r="AB17" s="14">
        <f t="shared" si="4"/>
        <v>24</v>
      </c>
      <c r="AC17" s="8">
        <f t="shared" si="2"/>
        <v>0.19631167941626107</v>
      </c>
      <c r="AD17" s="14">
        <f t="shared" si="5"/>
        <v>170</v>
      </c>
      <c r="AF17">
        <v>10</v>
      </c>
      <c r="AG17" s="29" t="str">
        <f t="shared" si="6"/>
        <v>Somalia</v>
      </c>
      <c r="AH17" s="28">
        <f t="shared" si="8"/>
        <v>178</v>
      </c>
      <c r="AI17">
        <v>10</v>
      </c>
      <c r="AJ17" s="30" t="str">
        <f t="shared" si="7"/>
        <v>Finland</v>
      </c>
      <c r="AM17" s="9" t="s">
        <v>393</v>
      </c>
      <c r="AN17" s="14">
        <v>20</v>
      </c>
      <c r="AO17" s="8" t="s">
        <v>597</v>
      </c>
    </row>
    <row r="18" spans="1:41">
      <c r="A18" s="9" t="s">
        <v>60</v>
      </c>
      <c r="B18" s="12" t="s">
        <v>59</v>
      </c>
      <c r="C18" s="7">
        <f>MAX(0,MIN(1,IF(C$5=0,1-(Tab_Raw!C18-Tab_Raw!C$3)/(Tab_Raw!C$4-Tab_Raw!C$3),(Tab_Raw!C18-Tab_Raw!C$3)/(Tab_Raw!C$4-Tab_Raw!C$3))))</f>
        <v>0.35233333333333333</v>
      </c>
      <c r="D18" s="7">
        <f>MAX(0,MIN(1,IF(D$5=0,1-(Tab_Raw!D18-Tab_Raw!D$3)/(Tab_Raw!D$4-Tab_Raw!D$3),(Tab_Raw!D18-Tab_Raw!D$3)/(Tab_Raw!D$4-Tab_Raw!D$3))))</f>
        <v>0.35210000000000002</v>
      </c>
      <c r="E18" s="7">
        <f>MAX(0,MIN(1,IF(E$5=0,1-(Tab_Raw!E18-Tab_Raw!E$3)/(Tab_Raw!E$4-Tab_Raw!E$3),(Tab_Raw!E18-Tab_Raw!E$3)/(Tab_Raw!E$4-Tab_Raw!E$3))))</f>
        <v>0.19999999999999996</v>
      </c>
      <c r="F18" s="7">
        <f>MAX(0,MIN(1,IF(F$5=0,1-(Tab_Raw!F18-Tab_Raw!F$3)/(Tab_Raw!F$4-Tab_Raw!F$3),(Tab_Raw!F18-Tab_Raw!F$3)/(Tab_Raw!F$4-Tab_Raw!F$3))))</f>
        <v>0.625</v>
      </c>
      <c r="G18" s="7">
        <f>MAX(0,MIN(1,IF(G$5=0,1-(Tab_Raw!G18-Tab_Raw!G$3)/(Tab_Raw!G$4-Tab_Raw!G$3),(Tab_Raw!G18-Tab_Raw!G$3)/(Tab_Raw!G$4-Tab_Raw!G$3))))</f>
        <v>0.17933333333333334</v>
      </c>
      <c r="H18" s="7">
        <f>MAX(0,MIN(1,IF(H$5=0,1-(Tab_Raw!H18-Tab_Raw!H$3)/(Tab_Raw!H$4-Tab_Raw!H$3),(Tab_Raw!H18-Tab_Raw!H$3)/(Tab_Raw!H$4-Tab_Raw!H$3))))</f>
        <v>0.55000000000000004</v>
      </c>
      <c r="I18" s="7">
        <f>MAX(0,MIN(1,IF(I$5=0,1-(Tab_Raw!I18-Tab_Raw!I$3)/(Tab_Raw!I$4-Tab_Raw!I$3),(Tab_Raw!I18-Tab_Raw!I$3)/(Tab_Raw!I$4-Tab_Raw!I$3))))</f>
        <v>0.29150000000000004</v>
      </c>
      <c r="J18" s="7">
        <f>MAX(0,MIN(1,IF(J$5=0,1-(Tab_Raw!J18-Tab_Raw!J$3)/(Tab_Raw!J$4-Tab_Raw!J$3),(Tab_Raw!J18-Tab_Raw!J$3)/(Tab_Raw!J$4-Tab_Raw!J$3))))</f>
        <v>0.47939999999999999</v>
      </c>
      <c r="K18" s="7">
        <f>MAX(0,MIN(1,IF(K$5=0,1-(Tab_Raw!K18-Tab_Raw!K$3)/(Tab_Raw!K$4-Tab_Raw!K$3),(Tab_Raw!K18-Tab_Raw!K$3)/(Tab_Raw!K$4-Tab_Raw!K$3))))</f>
        <v>0.66468664936567667</v>
      </c>
      <c r="L18" s="7">
        <f>MAX(0,MIN(1,IF(L$5=0,1-(Tab_Raw!L18-Tab_Raw!L$3)/(Tab_Raw!L$4-Tab_Raw!L$3),(Tab_Raw!L18-Tab_Raw!L$3)/(Tab_Raw!L$4-Tab_Raw!L$3))))</f>
        <v>0.12</v>
      </c>
      <c r="M18" s="7">
        <f>MAX(0,MIN(1,IF(M$5=0,1-(Tab_Raw!M18-Tab_Raw!M$3)/(Tab_Raw!M$4-Tab_Raw!M$3),(Tab_Raw!M18-Tab_Raw!M$3)/(Tab_Raw!M$4-Tab_Raw!M$3))))</f>
        <v>0.47</v>
      </c>
      <c r="N18" s="7">
        <f>MAX(0,MIN(1,IF(N$5=0,1-(Tab_Raw!N18-Tab_Raw!N$3)/(Tab_Raw!N$4-Tab_Raw!N$3),(Tab_Raw!N18-Tab_Raw!N$3)/(Tab_Raw!N$4-Tab_Raw!N$3))))</f>
        <v>0.15</v>
      </c>
      <c r="O18" s="7">
        <f>MAX(0,MIN(1,IF(O$5=0,1-(Tab_Raw!O18-Tab_Raw!O$3)/(Tab_Raw!O$4-Tab_Raw!O$3),(Tab_Raw!O18-Tab_Raw!O$3)/(Tab_Raw!O$4-Tab_Raw!O$3))))</f>
        <v>7.4999999999999997E-2</v>
      </c>
      <c r="P18" s="7">
        <f>MAX(0,MIN(1,IF(P$5=0,1-(Tab_Raw!P18-Tab_Raw!P$3)/(Tab_Raw!P$4-Tab_Raw!P$3),(Tab_Raw!P18-Tab_Raw!P$3)/(Tab_Raw!P$4-Tab_Raw!P$3))))</f>
        <v>0.35968</v>
      </c>
      <c r="Q18" s="7">
        <f>MAX(0,MIN(1,IF(Q$5=0,1-(Tab_Raw!Q18-Tab_Raw!Q$3)/(Tab_Raw!Q$4-Tab_Raw!Q$3),(Tab_Raw!Q18-Tab_Raw!Q$3)/(Tab_Raw!Q$4-Tab_Raw!Q$3))))</f>
        <v>0.29644634146341586</v>
      </c>
      <c r="R18" s="7">
        <f>MAX(0,MIN(1,IF(R$5=0,1-(Tab_Raw!R18-Tab_Raw!R$3)/(Tab_Raw!R$4-Tab_Raw!R$3),(Tab_Raw!R18-Tab_Raw!R$3)/(Tab_Raw!R$4-Tab_Raw!R$3))))</f>
        <v>0.19012115600000001</v>
      </c>
      <c r="S18" s="7">
        <f>MAX(0,MIN(1,IF(S$5=0,1-(Tab_Raw!S18-Tab_Raw!S$3)/(Tab_Raw!S$4-Tab_Raw!S$3),(Tab_Raw!S18-Tab_Raw!S$3)/(Tab_Raw!S$4-Tab_Raw!S$3))))</f>
        <v>5.9367515799999999E-3</v>
      </c>
      <c r="T18" s="7">
        <f>MAX(0,MIN(1,IF(T$5=0,1-(Tab_Raw!T18-Tab_Raw!T$3)/(Tab_Raw!T$4-Tab_Raw!T$3),(Tab_Raw!T18-Tab_Raw!T$3)/(Tab_Raw!T$4-Tab_Raw!T$3))))</f>
        <v>2.0858994499999998E-2</v>
      </c>
      <c r="U18" s="7">
        <f>MAX(0,MIN(1,IF(U$5=0,1-(Tab_Raw!U18-Tab_Raw!U$3)/(Tab_Raw!U$4-Tab_Raw!U$3),(Tab_Raw!U18-Tab_Raw!U$3)/(Tab_Raw!U$4-Tab_Raw!U$3))))</f>
        <v>0</v>
      </c>
      <c r="V18" s="7">
        <f>MAX(0,MIN(1,IF(V$5=0,1-(Tab_Raw!V18-Tab_Raw!V$3)/(Tab_Raw!V$4-Tab_Raw!V$3),(Tab_Raw!V18-Tab_Raw!V$3)/(Tab_Raw!V$4-Tab_Raw!V$3))))</f>
        <v>0</v>
      </c>
      <c r="W18" s="7">
        <f>MAX(0,MIN(1,IF(W$5=0,1-(Tab_Raw!W18-Tab_Raw!W$3)/(Tab_Raw!W$4-Tab_Raw!W$3),(Tab_Raw!W18-Tab_Raw!W$3)/(Tab_Raw!W$4-Tab_Raw!W$3))))</f>
        <v>0</v>
      </c>
      <c r="X18" s="7">
        <f>MAX(0,MIN(1,IF(X$5=0,1-(Tab_Raw!X18-Tab_Raw!X$3)/(Tab_Raw!X$4-Tab_Raw!X$3),(Tab_Raw!X18-Tab_Raw!X$3)/(Tab_Raw!X$4-Tab_Raw!X$3))))</f>
        <v>0</v>
      </c>
      <c r="Y18" s="7">
        <f>MAX(0,MIN(1,IF(Y$5=0,1-(Tab_Raw!Y18-Tab_Raw!Y$3)/(Tab_Raw!Y$4-Tab_Raw!Y$3),(Tab_Raw!Y18-Tab_Raw!Y$3)/(Tab_Raw!Y$4-Tab_Raw!Y$3))))</f>
        <v>9.076716407072577E-2</v>
      </c>
      <c r="Z18" s="7">
        <f>MAX(0,MIN(1,IF(Z$5=0,1-(Tab_Raw!Z18-Tab_Raw!Z$3)/(Tab_Raw!Z$4-Tab_Raw!Z$3),(Tab_Raw!Z18-Tab_Raw!Z$3)/(Tab_Raw!Z$4-Tab_Raw!Z$3))))</f>
        <v>0.49397453820000004</v>
      </c>
      <c r="AA18" s="9" t="str">
        <f t="shared" si="3"/>
        <v>Azerbaijan</v>
      </c>
      <c r="AB18" s="14">
        <f t="shared" si="4"/>
        <v>24</v>
      </c>
      <c r="AC18" s="8">
        <f t="shared" si="2"/>
        <v>0.24863076091027025</v>
      </c>
      <c r="AD18" s="14">
        <f t="shared" si="5"/>
        <v>140</v>
      </c>
      <c r="AF18">
        <v>11</v>
      </c>
      <c r="AG18" s="29" t="str">
        <f t="shared" si="6"/>
        <v>Mali</v>
      </c>
      <c r="AH18" s="28">
        <f t="shared" si="8"/>
        <v>177</v>
      </c>
      <c r="AI18">
        <v>11</v>
      </c>
      <c r="AJ18" s="30" t="str">
        <f t="shared" si="7"/>
        <v>Croatia</v>
      </c>
      <c r="AM18" s="9" t="s">
        <v>40</v>
      </c>
      <c r="AN18" s="14">
        <v>21</v>
      </c>
      <c r="AO18" s="8">
        <v>0.62213324554359828</v>
      </c>
    </row>
    <row r="19" spans="1:41">
      <c r="A19" s="9" t="s">
        <v>62</v>
      </c>
      <c r="B19" s="12" t="s">
        <v>61</v>
      </c>
      <c r="C19" s="7">
        <f>MAX(0,MIN(1,IF(C$5=0,1-(Tab_Raw!C19-Tab_Raw!C$3)/(Tab_Raw!C$4-Tab_Raw!C$3),(Tab_Raw!C19-Tab_Raw!C$3)/(Tab_Raw!C$4-Tab_Raw!C$3))))</f>
        <v>0.28249999999999997</v>
      </c>
      <c r="D19" s="7">
        <f>MAX(0,MIN(1,IF(D$5=0,1-(Tab_Raw!D19-Tab_Raw!D$3)/(Tab_Raw!D$4-Tab_Raw!D$3),(Tab_Raw!D19-Tab_Raw!D$3)/(Tab_Raw!D$4-Tab_Raw!D$3))))</f>
        <v>0.5</v>
      </c>
      <c r="E19" s="7">
        <f>MAX(0,MIN(1,IF(E$5=0,1-(Tab_Raw!E19-Tab_Raw!E$3)/(Tab_Raw!E$4-Tab_Raw!E$3),(Tab_Raw!E19-Tab_Raw!E$3)/(Tab_Raw!E$4-Tab_Raw!E$3))))</f>
        <v>3.0000000000000027E-2</v>
      </c>
      <c r="F19" s="7">
        <f>MAX(0,MIN(1,IF(F$5=0,1-(Tab_Raw!F19-Tab_Raw!F$3)/(Tab_Raw!F$4-Tab_Raw!F$3),(Tab_Raw!F19-Tab_Raw!F$3)/(Tab_Raw!F$4-Tab_Raw!F$3))))</f>
        <v>0.15000000000000002</v>
      </c>
      <c r="G19" s="7">
        <f>MAX(0,MIN(1,IF(G$5=0,1-(Tab_Raw!G19-Tab_Raw!G$3)/(Tab_Raw!G$4-Tab_Raw!G$3),(Tab_Raw!G19-Tab_Raw!G$3)/(Tab_Raw!G$4-Tab_Raw!G$3))))</f>
        <v>1.3333333333333333E-3</v>
      </c>
      <c r="H19" s="7">
        <f>MAX(0,MIN(1,IF(H$5=0,1-(Tab_Raw!H19-Tab_Raw!H$3)/(Tab_Raw!H$4-Tab_Raw!H$3),(Tab_Raw!H19-Tab_Raw!H$3)/(Tab_Raw!H$4-Tab_Raw!H$3))))</f>
        <v>0</v>
      </c>
      <c r="I19" s="7">
        <f>MAX(0,MIN(1,IF(I$5=0,1-(Tab_Raw!I19-Tab_Raw!I$3)/(Tab_Raw!I$4-Tab_Raw!I$3),(Tab_Raw!I19-Tab_Raw!I$3)/(Tab_Raw!I$4-Tab_Raw!I$3))))</f>
        <v>0.71158333333333335</v>
      </c>
      <c r="J19" s="7">
        <f>MAX(0,MIN(1,IF(J$5=0,1-(Tab_Raw!J19-Tab_Raw!J$3)/(Tab_Raw!J$4-Tab_Raw!J$3),(Tab_Raw!J19-Tab_Raw!J$3)/(Tab_Raw!J$4-Tab_Raw!J$3))))</f>
        <v>0.161</v>
      </c>
      <c r="K19" s="7">
        <f>MAX(0,MIN(1,IF(K$5=0,1-(Tab_Raw!K19-Tab_Raw!K$3)/(Tab_Raw!K$4-Tab_Raw!K$3),(Tab_Raw!K19-Tab_Raw!K$3)/(Tab_Raw!K$4-Tab_Raw!K$3))))</f>
        <v>1</v>
      </c>
      <c r="L19" s="7">
        <f>MAX(0,MIN(1,IF(L$5=0,1-(Tab_Raw!L19-Tab_Raw!L$3)/(Tab_Raw!L$4-Tab_Raw!L$3),(Tab_Raw!L19-Tab_Raw!L$3)/(Tab_Raw!L$4-Tab_Raw!L$3))))</f>
        <v>0.24</v>
      </c>
      <c r="M19" s="7">
        <f>MAX(0,MIN(1,IF(M$5=0,1-(Tab_Raw!M19-Tab_Raw!M$3)/(Tab_Raw!M$4-Tab_Raw!M$3),(Tab_Raw!M19-Tab_Raw!M$3)/(Tab_Raw!M$4-Tab_Raw!M$3))))</f>
        <v>1</v>
      </c>
      <c r="N19" s="7">
        <f>MAX(0,MIN(1,IF(N$5=0,1-(Tab_Raw!N19-Tab_Raw!N$3)/(Tab_Raw!N$4-Tab_Raw!N$3),(Tab_Raw!N19-Tab_Raw!N$3)/(Tab_Raw!N$4-Tab_Raw!N$3))))</f>
        <v>0</v>
      </c>
      <c r="O19" s="7">
        <f>MAX(0,MIN(1,IF(O$5=0,1-(Tab_Raw!O19-Tab_Raw!O$3)/(Tab_Raw!O$4-Tab_Raw!O$3),(Tab_Raw!O19-Tab_Raw!O$3)/(Tab_Raw!O$4-Tab_Raw!O$3))))</f>
        <v>0.3175</v>
      </c>
      <c r="P19" s="7">
        <f>MAX(0,MIN(1,IF(P$5=0,1-(Tab_Raw!P19-Tab_Raw!P$3)/(Tab_Raw!P$4-Tab_Raw!P$3),(Tab_Raw!P19-Tab_Raw!P$3)/(Tab_Raw!P$4-Tab_Raw!P$3))))</f>
        <v>0.73719999999999997</v>
      </c>
      <c r="Q19" s="7">
        <f>MAX(0,MIN(1,IF(Q$5=0,1-(Tab_Raw!Q19-Tab_Raw!Q$3)/(Tab_Raw!Q$4-Tab_Raw!Q$3),(Tab_Raw!Q19-Tab_Raw!Q$3)/(Tab_Raw!Q$4-Tab_Raw!Q$3))))</f>
        <v>0.23029073170731806</v>
      </c>
      <c r="R19" s="7">
        <f>MAX(0,MIN(1,IF(R$5=0,1-(Tab_Raw!R19-Tab_Raw!R$3)/(Tab_Raw!R$4-Tab_Raw!R$3),(Tab_Raw!R19-Tab_Raw!R$3)/(Tab_Raw!R$4-Tab_Raw!R$3))))</f>
        <v>0.30232558199999998</v>
      </c>
      <c r="S19" s="7">
        <f>MAX(0,MIN(1,IF(S$5=0,1-(Tab_Raw!S19-Tab_Raw!S$3)/(Tab_Raw!S$4-Tab_Raw!S$3),(Tab_Raw!S19-Tab_Raw!S$3)/(Tab_Raw!S$4-Tab_Raw!S$3))))</f>
        <v>0</v>
      </c>
      <c r="T19" s="7">
        <f>MAX(0,MIN(1,IF(T$5=0,1-(Tab_Raw!T19-Tab_Raw!T$3)/(Tab_Raw!T$4-Tab_Raw!T$3),(Tab_Raw!T19-Tab_Raw!T$3)/(Tab_Raw!T$4-Tab_Raw!T$3))))</f>
        <v>2.49268175E-2</v>
      </c>
      <c r="U19" s="7">
        <f>MAX(0,MIN(1,IF(U$5=0,1-(Tab_Raw!U19-Tab_Raw!U$3)/(Tab_Raw!U$4-Tab_Raw!U$3),(Tab_Raw!U19-Tab_Raw!U$3)/(Tab_Raw!U$4-Tab_Raw!U$3))))</f>
        <v>0.93182496652727775</v>
      </c>
      <c r="V19" s="7">
        <f>MAX(0,MIN(1,IF(V$5=0,1-(Tab_Raw!V19-Tab_Raw!V$3)/(Tab_Raw!V$4-Tab_Raw!V$3),(Tab_Raw!V19-Tab_Raw!V$3)/(Tab_Raw!V$4-Tab_Raw!V$3))))</f>
        <v>0.87632329726901204</v>
      </c>
      <c r="W19" s="7">
        <f>MAX(0,MIN(1,IF(W$5=0,1-(Tab_Raw!W19-Tab_Raw!W$3)/(Tab_Raw!W$4-Tab_Raw!W$3),(Tab_Raw!W19-Tab_Raw!W$3)/(Tab_Raw!W$4-Tab_Raw!W$3))))</f>
        <v>6.0000000000000053E-2</v>
      </c>
      <c r="X19" s="7">
        <f>MAX(0,MIN(1,IF(X$5=0,1-(Tab_Raw!X19-Tab_Raw!X$3)/(Tab_Raw!X$4-Tab_Raw!X$3),(Tab_Raw!X19-Tab_Raw!X$3)/(Tab_Raw!X$4-Tab_Raw!X$3))))</f>
        <v>0</v>
      </c>
      <c r="Y19" s="7">
        <f>MAX(0,MIN(1,IF(Y$5=0,1-(Tab_Raw!Y19-Tab_Raw!Y$3)/(Tab_Raw!Y$4-Tab_Raw!Y$3),(Tab_Raw!Y19-Tab_Raw!Y$3)/(Tab_Raw!Y$4-Tab_Raw!Y$3))))</f>
        <v>0</v>
      </c>
      <c r="Z19" s="7">
        <f>MAX(0,MIN(1,IF(Z$5=0,1-(Tab_Raw!Z19-Tab_Raw!Z$3)/(Tab_Raw!Z$4-Tab_Raw!Z$3),(Tab_Raw!Z19-Tab_Raw!Z$3)/(Tab_Raw!Z$4-Tab_Raw!Z$3))))</f>
        <v>0.4259999847</v>
      </c>
      <c r="AA19" s="9" t="str">
        <f t="shared" si="3"/>
        <v>Bahamas</v>
      </c>
      <c r="AB19" s="14">
        <f t="shared" si="4"/>
        <v>24</v>
      </c>
      <c r="AC19" s="8">
        <f t="shared" si="2"/>
        <v>0.33261700193209476</v>
      </c>
      <c r="AD19" s="14">
        <f t="shared" si="5"/>
        <v>79</v>
      </c>
      <c r="AF19">
        <v>12</v>
      </c>
      <c r="AG19" s="29" t="str">
        <f t="shared" si="6"/>
        <v>Zambia</v>
      </c>
      <c r="AH19" s="28">
        <f t="shared" si="8"/>
        <v>176</v>
      </c>
      <c r="AI19">
        <v>12</v>
      </c>
      <c r="AJ19" s="30" t="str">
        <f t="shared" si="7"/>
        <v>New Zealand</v>
      </c>
      <c r="AM19" s="9" t="s">
        <v>93</v>
      </c>
      <c r="AN19" s="14">
        <v>24</v>
      </c>
      <c r="AO19" s="8">
        <v>0.60123863486353823</v>
      </c>
    </row>
    <row r="20" spans="1:41">
      <c r="A20" s="9" t="s">
        <v>64</v>
      </c>
      <c r="B20" s="12" t="s">
        <v>63</v>
      </c>
      <c r="C20" s="7">
        <f>MAX(0,MIN(1,IF(C$5=0,1-(Tab_Raw!C20-Tab_Raw!C$3)/(Tab_Raw!C$4-Tab_Raw!C$3),(Tab_Raw!C20-Tab_Raw!C$3)/(Tab_Raw!C$4-Tab_Raw!C$3))))</f>
        <v>0.71733333333333327</v>
      </c>
      <c r="D20" s="7">
        <f>MAX(0,MIN(1,IF(D$5=0,1-(Tab_Raw!D20-Tab_Raw!D$3)/(Tab_Raw!D$4-Tab_Raw!D$3),(Tab_Raw!D20-Tab_Raw!D$3)/(Tab_Raw!D$4-Tab_Raw!D$3))))</f>
        <v>1</v>
      </c>
      <c r="E20" s="7">
        <f>MAX(0,MIN(1,IF(E$5=0,1-(Tab_Raw!E20-Tab_Raw!E$3)/(Tab_Raw!E$4-Tab_Raw!E$3),(Tab_Raw!E20-Tab_Raw!E$3)/(Tab_Raw!E$4-Tab_Raw!E$3))))</f>
        <v>0</v>
      </c>
      <c r="F20" s="7">
        <f>MAX(0,MIN(1,IF(F$5=0,1-(Tab_Raw!F20-Tab_Raw!F$3)/(Tab_Raw!F$4-Tab_Raw!F$3),(Tab_Raw!F20-Tab_Raw!F$3)/(Tab_Raw!F$4-Tab_Raw!F$3))))</f>
        <v>0.52500000000000002</v>
      </c>
      <c r="G20" s="7">
        <f>MAX(0,MIN(1,IF(G$5=0,1-(Tab_Raw!G20-Tab_Raw!G$3)/(Tab_Raw!G$4-Tab_Raw!G$3),(Tab_Raw!G20-Tab_Raw!G$3)/(Tab_Raw!G$4-Tab_Raw!G$3))))</f>
        <v>0</v>
      </c>
      <c r="H20" s="7">
        <f>MAX(0,MIN(1,IF(H$5=0,1-(Tab_Raw!H20-Tab_Raw!H$3)/(Tab_Raw!H$4-Tab_Raw!H$3),(Tab_Raw!H20-Tab_Raw!H$3)/(Tab_Raw!H$4-Tab_Raw!H$3))))</f>
        <v>0</v>
      </c>
      <c r="I20" s="7">
        <f>MAX(0,MIN(1,IF(I$5=0,1-(Tab_Raw!I20-Tab_Raw!I$3)/(Tab_Raw!I$4-Tab_Raw!I$3),(Tab_Raw!I20-Tab_Raw!I$3)/(Tab_Raw!I$4-Tab_Raw!I$3))))</f>
        <v>0.54108333333333336</v>
      </c>
      <c r="J20" s="7">
        <f>MAX(0,MIN(1,IF(J$5=0,1-(Tab_Raw!J20-Tab_Raw!J$3)/(Tab_Raw!J$4-Tab_Raw!J$3),(Tab_Raw!J20-Tab_Raw!J$3)/(Tab_Raw!J$4-Tab_Raw!J$3))))</f>
        <v>0.1144</v>
      </c>
      <c r="K20" s="7">
        <f>MAX(0,MIN(1,IF(K$5=0,1-(Tab_Raw!K20-Tab_Raw!K$3)/(Tab_Raw!K$4-Tab_Raw!K$3),(Tab_Raw!K20-Tab_Raw!K$3)/(Tab_Raw!K$4-Tab_Raw!K$3))))</f>
        <v>1</v>
      </c>
      <c r="L20" s="7">
        <f>MAX(0,MIN(1,IF(L$5=0,1-(Tab_Raw!L20-Tab_Raw!L$3)/(Tab_Raw!L$4-Tab_Raw!L$3),(Tab_Raw!L20-Tab_Raw!L$3)/(Tab_Raw!L$4-Tab_Raw!L$3))))</f>
        <v>0.1</v>
      </c>
      <c r="M20" s="7">
        <f>MAX(0,MIN(1,IF(M$5=0,1-(Tab_Raw!M20-Tab_Raw!M$3)/(Tab_Raw!M$4-Tab_Raw!M$3),(Tab_Raw!M20-Tab_Raw!M$3)/(Tab_Raw!M$4-Tab_Raw!M$3))))</f>
        <v>1</v>
      </c>
      <c r="N20" s="7">
        <f>MAX(0,MIN(1,IF(N$5=0,1-(Tab_Raw!N20-Tab_Raw!N$3)/(Tab_Raw!N$4-Tab_Raw!N$3),(Tab_Raw!N20-Tab_Raw!N$3)/(Tab_Raw!N$4-Tab_Raw!N$3))))</f>
        <v>0.18</v>
      </c>
      <c r="O20" s="7">
        <f>MAX(0,MIN(1,IF(O$5=0,1-(Tab_Raw!O20-Tab_Raw!O$3)/(Tab_Raw!O$4-Tab_Raw!O$3),(Tab_Raw!O20-Tab_Raw!O$3)/(Tab_Raw!O$4-Tab_Raw!O$3))))</f>
        <v>7.4999999999999997E-2</v>
      </c>
      <c r="P20" s="7">
        <f>MAX(0,MIN(1,IF(P$5=0,1-(Tab_Raw!P20-Tab_Raw!P$3)/(Tab_Raw!P$4-Tab_Raw!P$3),(Tab_Raw!P20-Tab_Raw!P$3)/(Tab_Raw!P$4-Tab_Raw!P$3))))</f>
        <v>0.73543999999999998</v>
      </c>
      <c r="Q20" s="7">
        <f>MAX(0,MIN(1,IF(Q$5=0,1-(Tab_Raw!Q20-Tab_Raw!Q$3)/(Tab_Raw!Q$4-Tab_Raw!Q$3),(Tab_Raw!Q20-Tab_Raw!Q$3)/(Tab_Raw!Q$4-Tab_Raw!Q$3))))</f>
        <v>0.1817702439024399</v>
      </c>
      <c r="R20" s="7">
        <f>MAX(0,MIN(1,IF(R$5=0,1-(Tab_Raw!R20-Tab_Raw!R$3)/(Tab_Raw!R$4-Tab_Raw!R$3),(Tab_Raw!R20-Tab_Raw!R$3)/(Tab_Raw!R$4-Tab_Raw!R$3))))</f>
        <v>0.18367347000000001</v>
      </c>
      <c r="S20" s="7">
        <f>MAX(0,MIN(1,IF(S$5=0,1-(Tab_Raw!S20-Tab_Raw!S$3)/(Tab_Raw!S$4-Tab_Raw!S$3),(Tab_Raw!S20-Tab_Raw!S$3)/(Tab_Raw!S$4-Tab_Raw!S$3))))</f>
        <v>0</v>
      </c>
      <c r="T20" s="7">
        <f>MAX(0,MIN(1,IF(T$5=0,1-(Tab_Raw!T20-Tab_Raw!T$3)/(Tab_Raw!T$4-Tab_Raw!T$3),(Tab_Raw!T20-Tab_Raw!T$3)/(Tab_Raw!T$4-Tab_Raw!T$3))))</f>
        <v>1.12826835E-2</v>
      </c>
      <c r="U20" s="7">
        <f>MAX(0,MIN(1,IF(U$5=0,1-(Tab_Raw!U20-Tab_Raw!U$3)/(Tab_Raw!U$4-Tab_Raw!U$3),(Tab_Raw!U20-Tab_Raw!U$3)/(Tab_Raw!U$4-Tab_Raw!U$3))))</f>
        <v>0.52112770970668865</v>
      </c>
      <c r="V20" s="7">
        <f>MAX(0,MIN(1,IF(V$5=0,1-(Tab_Raw!V20-Tab_Raw!V$3)/(Tab_Raw!V$4-Tab_Raw!V$3),(Tab_Raw!V20-Tab_Raw!V$3)/(Tab_Raw!V$4-Tab_Raw!V$3))))</f>
        <v>0.77416756354415095</v>
      </c>
      <c r="W20" s="7">
        <f>MAX(0,MIN(1,IF(W$5=0,1-(Tab_Raw!W20-Tab_Raw!W$3)/(Tab_Raw!W$4-Tab_Raw!W$3),(Tab_Raw!W20-Tab_Raw!W$3)/(Tab_Raw!W$4-Tab_Raw!W$3))))</f>
        <v>5.9999999999998943E-3</v>
      </c>
      <c r="X20" s="7">
        <f>MAX(0,MIN(1,IF(X$5=0,1-(Tab_Raw!X20-Tab_Raw!X$3)/(Tab_Raw!X$4-Tab_Raw!X$3),(Tab_Raw!X20-Tab_Raw!X$3)/(Tab_Raw!X$4-Tab_Raw!X$3))))</f>
        <v>0</v>
      </c>
      <c r="Y20" s="7">
        <f>MAX(0,MIN(1,IF(Y$5=0,1-(Tab_Raw!Y20-Tab_Raw!Y$3)/(Tab_Raw!Y$4-Tab_Raw!Y$3),(Tab_Raw!Y20-Tab_Raw!Y$3)/(Tab_Raw!Y$4-Tab_Raw!Y$3))))</f>
        <v>0</v>
      </c>
      <c r="Z20" s="7">
        <f>MAX(0,MIN(1,IF(Z$5=0,1-(Tab_Raw!Z20-Tab_Raw!Z$3)/(Tab_Raw!Z$4-Tab_Raw!Z$3),(Tab_Raw!Z20-Tab_Raw!Z$3)/(Tab_Raw!Z$4-Tab_Raw!Z$3))))</f>
        <v>0.18518518520000005</v>
      </c>
      <c r="AA20" s="9" t="str">
        <f t="shared" si="3"/>
        <v>Bahrain</v>
      </c>
      <c r="AB20" s="14">
        <f t="shared" si="4"/>
        <v>24</v>
      </c>
      <c r="AC20" s="8">
        <f t="shared" si="2"/>
        <v>0.32714431343833111</v>
      </c>
      <c r="AD20" s="14">
        <f t="shared" si="5"/>
        <v>83</v>
      </c>
      <c r="AF20">
        <v>13</v>
      </c>
      <c r="AG20" s="29" t="str">
        <f t="shared" si="6"/>
        <v>Liberia</v>
      </c>
      <c r="AH20" s="28">
        <f t="shared" si="8"/>
        <v>175</v>
      </c>
      <c r="AI20">
        <v>13</v>
      </c>
      <c r="AJ20" s="30" t="str">
        <f t="shared" si="7"/>
        <v>Poland</v>
      </c>
      <c r="AM20" s="9" t="s">
        <v>445</v>
      </c>
      <c r="AN20" s="14">
        <v>24</v>
      </c>
      <c r="AO20" s="8">
        <v>0.59196505640669828</v>
      </c>
    </row>
    <row r="21" spans="1:41">
      <c r="A21" s="9" t="s">
        <v>66</v>
      </c>
      <c r="B21" s="12" t="s">
        <v>65</v>
      </c>
      <c r="C21" s="7">
        <f>MAX(0,MIN(1,IF(C$5=0,1-(Tab_Raw!C21-Tab_Raw!C$3)/(Tab_Raw!C$4-Tab_Raw!C$3),(Tab_Raw!C21-Tab_Raw!C$3)/(Tab_Raw!C$4-Tab_Raw!C$3))))</f>
        <v>0.62966666666666671</v>
      </c>
      <c r="D21" s="7">
        <f>MAX(0,MIN(1,IF(D$5=0,1-(Tab_Raw!D21-Tab_Raw!D$3)/(Tab_Raw!D$4-Tab_Raw!D$3),(Tab_Raw!D21-Tab_Raw!D$3)/(Tab_Raw!D$4-Tab_Raw!D$3))))</f>
        <v>2.9229999999999999E-2</v>
      </c>
      <c r="E21" s="7">
        <f>MAX(0,MIN(1,IF(E$5=0,1-(Tab_Raw!E21-Tab_Raw!E$3)/(Tab_Raw!E$4-Tab_Raw!E$3),(Tab_Raw!E21-Tab_Raw!E$3)/(Tab_Raw!E$4-Tab_Raw!E$3))))</f>
        <v>0.19999999999999996</v>
      </c>
      <c r="F21" s="7">
        <f>MAX(0,MIN(1,IF(F$5=0,1-(Tab_Raw!F21-Tab_Raw!F$3)/(Tab_Raw!F$4-Tab_Raw!F$3),(Tab_Raw!F21-Tab_Raw!F$3)/(Tab_Raw!F$4-Tab_Raw!F$3))))</f>
        <v>0.27500000000000002</v>
      </c>
      <c r="G21" s="7">
        <f>MAX(0,MIN(1,IF(G$5=0,1-(Tab_Raw!G21-Tab_Raw!G$3)/(Tab_Raw!G$4-Tab_Raw!G$3),(Tab_Raw!G21-Tab_Raw!G$3)/(Tab_Raw!G$4-Tab_Raw!G$3))))</f>
        <v>0.22266666666666668</v>
      </c>
      <c r="H21" s="7">
        <f>MAX(0,MIN(1,IF(H$5=0,1-(Tab_Raw!H21-Tab_Raw!H$3)/(Tab_Raw!H$4-Tab_Raw!H$3),(Tab_Raw!H21-Tab_Raw!H$3)/(Tab_Raw!H$4-Tab_Raw!H$3))))</f>
        <v>0.47</v>
      </c>
      <c r="I21" s="7">
        <f>MAX(0,MIN(1,IF(I$5=0,1-(Tab_Raw!I21-Tab_Raw!I$3)/(Tab_Raw!I$4-Tab_Raw!I$3),(Tab_Raw!I21-Tab_Raw!I$3)/(Tab_Raw!I$4-Tab_Raw!I$3))))</f>
        <v>0.46758333333333335</v>
      </c>
      <c r="J21" s="7">
        <f>MAX(0,MIN(1,IF(J$5=0,1-(Tab_Raw!J21-Tab_Raw!J$3)/(Tab_Raw!J$4-Tab_Raw!J$3),(Tab_Raw!J21-Tab_Raw!J$3)/(Tab_Raw!J$4-Tab_Raw!J$3))))</f>
        <v>0.7238</v>
      </c>
      <c r="K21" s="7">
        <f>MAX(0,MIN(1,IF(K$5=0,1-(Tab_Raw!K21-Tab_Raw!K$3)/(Tab_Raw!K$4-Tab_Raw!K$3),(Tab_Raw!K21-Tab_Raw!K$3)/(Tab_Raw!K$4-Tab_Raw!K$3))))</f>
        <v>0.22578902953583335</v>
      </c>
      <c r="L21" s="7">
        <f>MAX(0,MIN(1,IF(L$5=0,1-(Tab_Raw!L21-Tab_Raw!L$3)/(Tab_Raw!L$4-Tab_Raw!L$3),(Tab_Raw!L21-Tab_Raw!L$3)/(Tab_Raw!L$4-Tab_Raw!L$3))))</f>
        <v>1</v>
      </c>
      <c r="M21" s="7">
        <f>MAX(0,MIN(1,IF(M$5=0,1-(Tab_Raw!M21-Tab_Raw!M$3)/(Tab_Raw!M$4-Tab_Raw!M$3),(Tab_Raw!M21-Tab_Raw!M$3)/(Tab_Raw!M$4-Tab_Raw!M$3))))</f>
        <v>0.11</v>
      </c>
      <c r="N21" s="7">
        <f>MAX(0,MIN(1,IF(N$5=0,1-(Tab_Raw!N21-Tab_Raw!N$3)/(Tab_Raw!N$4-Tab_Raw!N$3),(Tab_Raw!N21-Tab_Raw!N$3)/(Tab_Raw!N$4-Tab_Raw!N$3))))</f>
        <v>1</v>
      </c>
      <c r="O21" s="7">
        <f>MAX(0,MIN(1,IF(O$5=0,1-(Tab_Raw!O21-Tab_Raw!O$3)/(Tab_Raw!O$4-Tab_Raw!O$3),(Tab_Raw!O21-Tab_Raw!O$3)/(Tab_Raw!O$4-Tab_Raw!O$3))))</f>
        <v>0.44999999999999996</v>
      </c>
      <c r="P21" s="7">
        <f>MAX(0,MIN(1,IF(P$5=0,1-(Tab_Raw!P21-Tab_Raw!P$3)/(Tab_Raw!P$4-Tab_Raw!P$3),(Tab_Raw!P21-Tab_Raw!P$3)/(Tab_Raw!P$4-Tab_Raw!P$3))))</f>
        <v>0.96560000000000001</v>
      </c>
      <c r="Q21" s="7">
        <f>MAX(0,MIN(1,IF(Q$5=0,1-(Tab_Raw!Q21-Tab_Raw!Q$3)/(Tab_Raw!Q$4-Tab_Raw!Q$3),(Tab_Raw!Q21-Tab_Raw!Q$3)/(Tab_Raw!Q$4-Tab_Raw!Q$3))))</f>
        <v>0.3771000000000001</v>
      </c>
      <c r="R21" s="7">
        <f>MAX(0,MIN(1,IF(R$5=0,1-(Tab_Raw!R21-Tab_Raw!R$3)/(Tab_Raw!R$4-Tab_Raw!R$3),(Tab_Raw!R21-Tab_Raw!R$3)/(Tab_Raw!R$4-Tab_Raw!R$3))))</f>
        <v>0.60510114400000004</v>
      </c>
      <c r="S21" s="7">
        <f>MAX(0,MIN(1,IF(S$5=0,1-(Tab_Raw!S21-Tab_Raw!S$3)/(Tab_Raw!S$4-Tab_Raw!S$3),(Tab_Raw!S21-Tab_Raw!S$3)/(Tab_Raw!S$4-Tab_Raw!S$3))))</f>
        <v>8.0015608090000009E-2</v>
      </c>
      <c r="T21" s="7">
        <f>MAX(0,MIN(1,IF(T$5=0,1-(Tab_Raw!T21-Tab_Raw!T$3)/(Tab_Raw!T$4-Tab_Raw!T$3),(Tab_Raw!T21-Tab_Raw!T$3)/(Tab_Raw!T$4-Tab_Raw!T$3))))</f>
        <v>0.221379616</v>
      </c>
      <c r="U21" s="7">
        <f>MAX(0,MIN(1,IF(U$5=0,1-(Tab_Raw!U21-Tab_Raw!U$3)/(Tab_Raw!U$4-Tab_Raw!U$3),(Tab_Raw!U21-Tab_Raw!U$3)/(Tab_Raw!U$4-Tab_Raw!U$3))))</f>
        <v>0.39954954747682664</v>
      </c>
      <c r="V21" s="7">
        <f>MAX(0,MIN(1,IF(V$5=0,1-(Tab_Raw!V21-Tab_Raw!V$3)/(Tab_Raw!V$4-Tab_Raw!V$3),(Tab_Raw!V21-Tab_Raw!V$3)/(Tab_Raw!V$4-Tab_Raw!V$3))))</f>
        <v>0.455607547870235</v>
      </c>
      <c r="W21" s="7">
        <f>MAX(0,MIN(1,IF(W$5=0,1-(Tab_Raw!W21-Tab_Raw!W$3)/(Tab_Raw!W$4-Tab_Raw!W$3),(Tab_Raw!W21-Tab_Raw!W$3)/(Tab_Raw!W$4-Tab_Raw!W$3))))</f>
        <v>0.59000000000000008</v>
      </c>
      <c r="X21" s="7">
        <f>MAX(0,MIN(1,IF(X$5=0,1-(Tab_Raw!X21-Tab_Raw!X$3)/(Tab_Raw!X$4-Tab_Raw!X$3),(Tab_Raw!X21-Tab_Raw!X$3)/(Tab_Raw!X$4-Tab_Raw!X$3))))</f>
        <v>0.2</v>
      </c>
      <c r="Y21" s="7">
        <f>MAX(0,MIN(1,IF(Y$5=0,1-(Tab_Raw!Y21-Tab_Raw!Y$3)/(Tab_Raw!Y$4-Tab_Raw!Y$3),(Tab_Raw!Y21-Tab_Raw!Y$3)/(Tab_Raw!Y$4-Tab_Raw!Y$3))))</f>
        <v>0.34570177460244295</v>
      </c>
      <c r="Z21" s="7">
        <f>MAX(0,MIN(1,IF(Z$5=0,1-(Tab_Raw!Z21-Tab_Raw!Z$3)/(Tab_Raw!Z$4-Tab_Raw!Z$3),(Tab_Raw!Z21-Tab_Raw!Z$3)/(Tab_Raw!Z$4-Tab_Raw!Z$3))))</f>
        <v>0.90500000000000003</v>
      </c>
      <c r="AA21" s="9" t="str">
        <f t="shared" si="3"/>
        <v>Bangladesh</v>
      </c>
      <c r="AB21" s="14">
        <f t="shared" si="4"/>
        <v>24</v>
      </c>
      <c r="AC21" s="8">
        <f t="shared" si="2"/>
        <v>0.45619962226008348</v>
      </c>
      <c r="AD21" s="14">
        <f t="shared" si="5"/>
        <v>42</v>
      </c>
      <c r="AF21">
        <v>14</v>
      </c>
      <c r="AG21" s="29" t="str">
        <f t="shared" si="6"/>
        <v>Burkina Faso</v>
      </c>
      <c r="AH21" s="28">
        <f t="shared" si="8"/>
        <v>174</v>
      </c>
      <c r="AI21">
        <v>14</v>
      </c>
      <c r="AJ21" s="30" t="str">
        <f t="shared" si="7"/>
        <v>Spain</v>
      </c>
      <c r="AM21" s="9" t="s">
        <v>105</v>
      </c>
      <c r="AN21" s="14">
        <v>24</v>
      </c>
      <c r="AO21" s="8">
        <v>0.56470949050107244</v>
      </c>
    </row>
    <row r="22" spans="1:41">
      <c r="A22" s="9" t="s">
        <v>68</v>
      </c>
      <c r="B22" s="12" t="s">
        <v>67</v>
      </c>
      <c r="C22" s="7">
        <f>MAX(0,MIN(1,IF(C$5=0,1-(Tab_Raw!C22-Tab_Raw!C$3)/(Tab_Raw!C$4-Tab_Raw!C$3),(Tab_Raw!C22-Tab_Raw!C$3)/(Tab_Raw!C$4-Tab_Raw!C$3))))</f>
        <v>0.26233333333333336</v>
      </c>
      <c r="D22" s="7">
        <f>MAX(0,MIN(1,IF(D$5=0,1-(Tab_Raw!D22-Tab_Raw!D$3)/(Tab_Raw!D$4-Tab_Raw!D$3),(Tab_Raw!D22-Tab_Raw!D$3)/(Tab_Raw!D$4-Tab_Raw!D$3))))</f>
        <v>0.7612000000000001</v>
      </c>
      <c r="E22" s="7">
        <f>MAX(0,MIN(1,IF(E$5=0,1-(Tab_Raw!E22-Tab_Raw!E$3)/(Tab_Raw!E$4-Tab_Raw!E$3),(Tab_Raw!E22-Tab_Raw!E$3)/(Tab_Raw!E$4-Tab_Raw!E$3))))</f>
        <v>0</v>
      </c>
      <c r="F22" s="7">
        <f>MAX(0,MIN(1,IF(F$5=0,1-(Tab_Raw!F22-Tab_Raw!F$3)/(Tab_Raw!F$4-Tab_Raw!F$3),(Tab_Raw!F22-Tab_Raw!F$3)/(Tab_Raw!F$4-Tab_Raw!F$3))))</f>
        <v>0.125</v>
      </c>
      <c r="G22" s="7">
        <f>MAX(0,MIN(1,IF(G$5=0,1-(Tab_Raw!G22-Tab_Raw!G$3)/(Tab_Raw!G$4-Tab_Raw!G$3),(Tab_Raw!G22-Tab_Raw!G$3)/(Tab_Raw!G$4-Tab_Raw!G$3))))</f>
        <v>0</v>
      </c>
      <c r="H22" s="7">
        <f>MAX(0,MIN(1,IF(H$5=0,1-(Tab_Raw!H22-Tab_Raw!H$3)/(Tab_Raw!H$4-Tab_Raw!H$3),(Tab_Raw!H22-Tab_Raw!H$3)/(Tab_Raw!H$4-Tab_Raw!H$3))))</f>
        <v>0</v>
      </c>
      <c r="I22" s="7">
        <f>MAX(0,MIN(1,IF(I$5=0,1-(Tab_Raw!I22-Tab_Raw!I$3)/(Tab_Raw!I$4-Tab_Raw!I$3),(Tab_Raw!I22-Tab_Raw!I$3)/(Tab_Raw!I$4-Tab_Raw!I$3))))</f>
        <v>0.71158333333333335</v>
      </c>
      <c r="J22" s="7">
        <f>MAX(0,MIN(1,IF(J$5=0,1-(Tab_Raw!J22-Tab_Raw!J$3)/(Tab_Raw!J$4-Tab_Raw!J$3),(Tab_Raw!J22-Tab_Raw!J$3)/(Tab_Raw!J$4-Tab_Raw!J$3))))</f>
        <v>0.5968</v>
      </c>
      <c r="K22" s="7">
        <f>MAX(0,MIN(1,IF(K$5=0,1-(Tab_Raw!K22-Tab_Raw!K$3)/(Tab_Raw!K$4-Tab_Raw!K$3),(Tab_Raw!K22-Tab_Raw!K$3)/(Tab_Raw!K$4-Tab_Raw!K$3))))</f>
        <v>0.81729166666666664</v>
      </c>
      <c r="L22" s="7">
        <f>MAX(0,MIN(1,IF(L$5=0,1-(Tab_Raw!L22-Tab_Raw!L$3)/(Tab_Raw!L$4-Tab_Raw!L$3),(Tab_Raw!L22-Tab_Raw!L$3)/(Tab_Raw!L$4-Tab_Raw!L$3))))</f>
        <v>0.08</v>
      </c>
      <c r="M22" s="7">
        <f>MAX(0,MIN(1,IF(M$5=0,1-(Tab_Raw!M22-Tab_Raw!M$3)/(Tab_Raw!M$4-Tab_Raw!M$3),(Tab_Raw!M22-Tab_Raw!M$3)/(Tab_Raw!M$4-Tab_Raw!M$3))))</f>
        <v>1</v>
      </c>
      <c r="N22" s="7">
        <f>MAX(0,MIN(1,IF(N$5=0,1-(Tab_Raw!N22-Tab_Raw!N$3)/(Tab_Raw!N$4-Tab_Raw!N$3),(Tab_Raw!N22-Tab_Raw!N$3)/(Tab_Raw!N$4-Tab_Raw!N$3))))</f>
        <v>0</v>
      </c>
      <c r="O22" s="7">
        <f>MAX(0,MIN(1,IF(O$5=0,1-(Tab_Raw!O22-Tab_Raw!O$3)/(Tab_Raw!O$4-Tab_Raw!O$3),(Tab_Raw!O22-Tab_Raw!O$3)/(Tab_Raw!O$4-Tab_Raw!O$3))))</f>
        <v>0.3175</v>
      </c>
      <c r="P22" s="7">
        <f>MAX(0,MIN(1,IF(P$5=0,1-(Tab_Raw!P22-Tab_Raw!P$3)/(Tab_Raw!P$4-Tab_Raw!P$3),(Tab_Raw!P22-Tab_Raw!P$3)/(Tab_Raw!P$4-Tab_Raw!P$3))))</f>
        <v>0.66071999999999997</v>
      </c>
      <c r="Q22" s="7">
        <f>MAX(0,MIN(1,IF(Q$5=0,1-(Tab_Raw!Q22-Tab_Raw!Q$3)/(Tab_Raw!Q$4-Tab_Raw!Q$3),(Tab_Raw!Q22-Tab_Raw!Q$3)/(Tab_Raw!Q$4-Tab_Raw!Q$3))))</f>
        <v>0.15982195121951404</v>
      </c>
      <c r="R22" s="7">
        <f>MAX(0,MIN(1,IF(R$5=0,1-(Tab_Raw!R22-Tab_Raw!R$3)/(Tab_Raw!R$4-Tab_Raw!R$3),(Tab_Raw!R22-Tab_Raw!R$3)/(Tab_Raw!R$4-Tab_Raw!R$3))))</f>
        <v>0.28429752000000003</v>
      </c>
      <c r="S22" s="7">
        <f>MAX(0,MIN(1,IF(S$5=0,1-(Tab_Raw!S22-Tab_Raw!S$3)/(Tab_Raw!S$4-Tab_Raw!S$3),(Tab_Raw!S22-Tab_Raw!S$3)/(Tab_Raw!S$4-Tab_Raw!S$3))))</f>
        <v>1.8763445560000001E-2</v>
      </c>
      <c r="T22" s="7">
        <f>MAX(0,MIN(1,IF(T$5=0,1-(Tab_Raw!T22-Tab_Raw!T$3)/(Tab_Raw!T$4-Tab_Raw!T$3),(Tab_Raw!T22-Tab_Raw!T$3)/(Tab_Raw!T$4-Tab_Raw!T$3))))</f>
        <v>2.2846467499999999E-2</v>
      </c>
      <c r="U22" s="7">
        <f>MAX(0,MIN(1,IF(U$5=0,1-(Tab_Raw!U22-Tab_Raw!U$3)/(Tab_Raw!U$4-Tab_Raw!U$3),(Tab_Raw!U22-Tab_Raw!U$3)/(Tab_Raw!U$4-Tab_Raw!U$3))))</f>
        <v>4.3447176195445289E-2</v>
      </c>
      <c r="V22" s="7">
        <f>MAX(0,MIN(1,IF(V$5=0,1-(Tab_Raw!V22-Tab_Raw!V$3)/(Tab_Raw!V$4-Tab_Raw!V$3),(Tab_Raw!V22-Tab_Raw!V$3)/(Tab_Raw!V$4-Tab_Raw!V$3))))</f>
        <v>4.3447321860959502E-2</v>
      </c>
      <c r="W22" s="7">
        <f>MAX(0,MIN(1,IF(W$5=0,1-(Tab_Raw!W22-Tab_Raw!W$3)/(Tab_Raw!W$4-Tab_Raw!W$3),(Tab_Raw!W22-Tab_Raw!W$3)/(Tab_Raw!W$4-Tab_Raw!W$3))))</f>
        <v>0</v>
      </c>
      <c r="X22" s="7">
        <f>MAX(0,MIN(1,IF(X$5=0,1-(Tab_Raw!X22-Tab_Raw!X$3)/(Tab_Raw!X$4-Tab_Raw!X$3),(Tab_Raw!X22-Tab_Raw!X$3)/(Tab_Raw!X$4-Tab_Raw!X$3))))</f>
        <v>0</v>
      </c>
      <c r="Y22" s="7">
        <f>MAX(0,MIN(1,IF(Y$5=0,1-(Tab_Raw!Y22-Tab_Raw!Y$3)/(Tab_Raw!Y$4-Tab_Raw!Y$3),(Tab_Raw!Y22-Tab_Raw!Y$3)/(Tab_Raw!Y$4-Tab_Raw!Y$3))))</f>
        <v>0</v>
      </c>
      <c r="Z22" s="7">
        <f>MAX(0,MIN(1,IF(Z$5=0,1-(Tab_Raw!Z22-Tab_Raw!Z$3)/(Tab_Raw!Z$4-Tab_Raw!Z$3),(Tab_Raw!Z22-Tab_Raw!Z$3)/(Tab_Raw!Z$4-Tab_Raw!Z$3))))</f>
        <v>0</v>
      </c>
      <c r="AA22" s="9" t="str">
        <f t="shared" si="3"/>
        <v>Barbados</v>
      </c>
      <c r="AB22" s="14">
        <f t="shared" si="4"/>
        <v>24</v>
      </c>
      <c r="AC22" s="8">
        <f t="shared" si="2"/>
        <v>0.24604384231955223</v>
      </c>
      <c r="AD22" s="14">
        <f t="shared" si="5"/>
        <v>142</v>
      </c>
      <c r="AF22">
        <v>15</v>
      </c>
      <c r="AG22" s="29" t="str">
        <f t="shared" si="6"/>
        <v>Rwanda</v>
      </c>
      <c r="AH22" s="28">
        <f t="shared" si="8"/>
        <v>173</v>
      </c>
      <c r="AI22">
        <v>15</v>
      </c>
      <c r="AJ22" s="30" t="str">
        <f t="shared" si="7"/>
        <v>Luxembourg</v>
      </c>
      <c r="AM22" s="9" t="s">
        <v>273</v>
      </c>
      <c r="AN22" s="14">
        <v>24</v>
      </c>
      <c r="AO22" s="8">
        <v>0.55493636351056275</v>
      </c>
    </row>
    <row r="23" spans="1:41">
      <c r="A23" s="9" t="s">
        <v>70</v>
      </c>
      <c r="B23" s="12" t="s">
        <v>69</v>
      </c>
      <c r="C23" s="7">
        <f>MAX(0,MIN(1,IF(C$5=0,1-(Tab_Raw!C23-Tab_Raw!C$3)/(Tab_Raw!C$4-Tab_Raw!C$3),(Tab_Raw!C23-Tab_Raw!C$3)/(Tab_Raw!C$4-Tab_Raw!C$3))))</f>
        <v>0.61216666666666675</v>
      </c>
      <c r="D23" s="7">
        <f>MAX(0,MIN(1,IF(D$5=0,1-(Tab_Raw!D23-Tab_Raw!D$3)/(Tab_Raw!D$4-Tab_Raw!D$3),(Tab_Raw!D23-Tab_Raw!D$3)/(Tab_Raw!D$4-Tab_Raw!D$3))))</f>
        <v>7.4789999999999995E-2</v>
      </c>
      <c r="E23" s="7">
        <f>MAX(0,MIN(1,IF(E$5=0,1-(Tab_Raw!E23-Tab_Raw!E$3)/(Tab_Raw!E$4-Tab_Raw!E$3),(Tab_Raw!E23-Tab_Raw!E$3)/(Tab_Raw!E$4-Tab_Raw!E$3))))</f>
        <v>0</v>
      </c>
      <c r="F23" s="7">
        <f>MAX(0,MIN(1,IF(F$5=0,1-(Tab_Raw!F23-Tab_Raw!F$3)/(Tab_Raw!F$4-Tab_Raw!F$3),(Tab_Raw!F23-Tab_Raw!F$3)/(Tab_Raw!F$4-Tab_Raw!F$3))))</f>
        <v>0.75</v>
      </c>
      <c r="G23" s="7">
        <f>MAX(0,MIN(1,IF(G$5=0,1-(Tab_Raw!G23-Tab_Raw!G$3)/(Tab_Raw!G$4-Tab_Raw!G$3),(Tab_Raw!G23-Tab_Raw!G$3)/(Tab_Raw!G$4-Tab_Raw!G$3))))</f>
        <v>6.6666666666666664E-4</v>
      </c>
      <c r="H23" s="7">
        <f>MAX(0,MIN(1,IF(H$5=0,1-(Tab_Raw!H23-Tab_Raw!H$3)/(Tab_Raw!H$4-Tab_Raw!H$3),(Tab_Raw!H23-Tab_Raw!H$3)/(Tab_Raw!H$4-Tab_Raw!H$3))))</f>
        <v>6.9999999999999951E-2</v>
      </c>
      <c r="I23" s="7">
        <f>MAX(0,MIN(1,IF(I$5=0,1-(Tab_Raw!I23-Tab_Raw!I$3)/(Tab_Raw!I$4-Tab_Raw!I$3),(Tab_Raw!I23-Tab_Raw!I$3)/(Tab_Raw!I$4-Tab_Raw!I$3))))</f>
        <v>0.27966666666666667</v>
      </c>
      <c r="J23" s="7">
        <f>MAX(0,MIN(1,IF(J$5=0,1-(Tab_Raw!J23-Tab_Raw!J$3)/(Tab_Raw!J$4-Tab_Raw!J$3),(Tab_Raw!J23-Tab_Raw!J$3)/(Tab_Raw!J$4-Tab_Raw!J$3))))</f>
        <v>0.26119999999999999</v>
      </c>
      <c r="K23" s="7">
        <f>MAX(0,MIN(1,IF(K$5=0,1-(Tab_Raw!K23-Tab_Raw!K$3)/(Tab_Raw!K$4-Tab_Raw!K$3),(Tab_Raw!K23-Tab_Raw!K$3)/(Tab_Raw!K$4-Tab_Raw!K$3))))</f>
        <v>0.59757391433783347</v>
      </c>
      <c r="L23" s="7">
        <f>MAX(0,MIN(1,IF(L$5=0,1-(Tab_Raw!L23-Tab_Raw!L$3)/(Tab_Raw!L$4-Tab_Raw!L$3),(Tab_Raw!L23-Tab_Raw!L$3)/(Tab_Raw!L$4-Tab_Raw!L$3))))</f>
        <v>0.04</v>
      </c>
      <c r="M23" s="7">
        <f>MAX(0,MIN(1,IF(M$5=0,1-(Tab_Raw!M23-Tab_Raw!M$3)/(Tab_Raw!M$4-Tab_Raw!M$3),(Tab_Raw!M23-Tab_Raw!M$3)/(Tab_Raw!M$4-Tab_Raw!M$3))))</f>
        <v>0.1</v>
      </c>
      <c r="N23" s="7">
        <f>MAX(0,MIN(1,IF(N$5=0,1-(Tab_Raw!N23-Tab_Raw!N$3)/(Tab_Raw!N$4-Tab_Raw!N$3),(Tab_Raw!N23-Tab_Raw!N$3)/(Tab_Raw!N$4-Tab_Raw!N$3))))</f>
        <v>0.01</v>
      </c>
      <c r="O23" s="7">
        <f>MAX(0,MIN(1,IF(O$5=0,1-(Tab_Raw!O23-Tab_Raw!O$3)/(Tab_Raw!O$4-Tab_Raw!O$3),(Tab_Raw!O23-Tab_Raw!O$3)/(Tab_Raw!O$4-Tab_Raw!O$3))))</f>
        <v>0.87499999999999989</v>
      </c>
      <c r="P23" s="7">
        <f>MAX(0,MIN(1,IF(P$5=0,1-(Tab_Raw!P23-Tab_Raw!P$3)/(Tab_Raw!P$4-Tab_Raw!P$3),(Tab_Raw!P23-Tab_Raw!P$3)/(Tab_Raw!P$4-Tab_Raw!P$3))))</f>
        <v>0.10807999999999995</v>
      </c>
      <c r="Q23" s="7">
        <f>MAX(0,MIN(1,IF(Q$5=0,1-(Tab_Raw!Q23-Tab_Raw!Q$3)/(Tab_Raw!Q$4-Tab_Raw!Q$3),(Tab_Raw!Q23-Tab_Raw!Q$3)/(Tab_Raw!Q$4-Tab_Raw!Q$3))))</f>
        <v>0.28734243902439005</v>
      </c>
      <c r="R23" s="7">
        <f>MAX(0,MIN(1,IF(R$5=0,1-(Tab_Raw!R23-Tab_Raw!R$3)/(Tab_Raw!R$4-Tab_Raw!R$3),(Tab_Raw!R23-Tab_Raw!R$3)/(Tab_Raw!R$4-Tab_Raw!R$3))))</f>
        <v>6.6371682000000001E-2</v>
      </c>
      <c r="S23" s="7">
        <f>MAX(0,MIN(1,IF(S$5=0,1-(Tab_Raw!S23-Tab_Raw!S$3)/(Tab_Raw!S$4-Tab_Raw!S$3),(Tab_Raw!S23-Tab_Raw!S$3)/(Tab_Raw!S$4-Tab_Raw!S$3))))</f>
        <v>2.4188192499999999E-3</v>
      </c>
      <c r="T23" s="7">
        <f>MAX(0,MIN(1,IF(T$5=0,1-(Tab_Raw!T23-Tab_Raw!T$3)/(Tab_Raw!T$4-Tab_Raw!T$3),(Tab_Raw!T23-Tab_Raw!T$3)/(Tab_Raw!T$4-Tab_Raw!T$3))))</f>
        <v>4.9034660000000004E-3</v>
      </c>
      <c r="U23" s="7">
        <f>MAX(0,MIN(1,IF(U$5=0,1-(Tab_Raw!U23-Tab_Raw!U$3)/(Tab_Raw!U$4-Tab_Raw!U$3),(Tab_Raw!U23-Tab_Raw!U$3)/(Tab_Raw!U$4-Tab_Raw!U$3))))</f>
        <v>0</v>
      </c>
      <c r="V23" s="7">
        <f>MAX(0,MIN(1,IF(V$5=0,1-(Tab_Raw!V23-Tab_Raw!V$3)/(Tab_Raw!V$4-Tab_Raw!V$3),(Tab_Raw!V23-Tab_Raw!V$3)/(Tab_Raw!V$4-Tab_Raw!V$3))))</f>
        <v>0</v>
      </c>
      <c r="W23" s="7">
        <f>MAX(0,MIN(1,IF(W$5=0,1-(Tab_Raw!W23-Tab_Raw!W$3)/(Tab_Raw!W$4-Tab_Raw!W$3),(Tab_Raw!W23-Tab_Raw!W$3)/(Tab_Raw!W$4-Tab_Raw!W$3))))</f>
        <v>0</v>
      </c>
      <c r="X23" s="7">
        <f>MAX(0,MIN(1,IF(X$5=0,1-(Tab_Raw!X23-Tab_Raw!X$3)/(Tab_Raw!X$4-Tab_Raw!X$3),(Tab_Raw!X23-Tab_Raw!X$3)/(Tab_Raw!X$4-Tab_Raw!X$3))))</f>
        <v>0.86</v>
      </c>
      <c r="Y23" s="7">
        <f>MAX(0,MIN(1,IF(Y$5=0,1-(Tab_Raw!Y23-Tab_Raw!Y$3)/(Tab_Raw!Y$4-Tab_Raw!Y$3),(Tab_Raw!Y23-Tab_Raw!Y$3)/(Tab_Raw!Y$4-Tab_Raw!Y$3))))</f>
        <v>2.2178413011335635E-2</v>
      </c>
      <c r="Z23" s="7">
        <f>MAX(0,MIN(1,IF(Z$5=0,1-(Tab_Raw!Z23-Tab_Raw!Z$3)/(Tab_Raw!Z$4-Tab_Raw!Z$3),(Tab_Raw!Z23-Tab_Raw!Z$3)/(Tab_Raw!Z$4-Tab_Raw!Z$3))))</f>
        <v>0.11360000609999998</v>
      </c>
      <c r="AA23" s="9" t="str">
        <f t="shared" si="3"/>
        <v>Belarus</v>
      </c>
      <c r="AB23" s="14">
        <f t="shared" si="4"/>
        <v>24</v>
      </c>
      <c r="AC23" s="8">
        <f t="shared" si="2"/>
        <v>0.21399828082181496</v>
      </c>
      <c r="AD23" s="14">
        <f t="shared" si="5"/>
        <v>162</v>
      </c>
      <c r="AF23">
        <v>16</v>
      </c>
      <c r="AG23" s="29" t="str">
        <f t="shared" si="6"/>
        <v>Tanzania</v>
      </c>
      <c r="AH23" s="28">
        <f t="shared" si="8"/>
        <v>172</v>
      </c>
      <c r="AI23">
        <v>16</v>
      </c>
      <c r="AJ23" s="30" t="str">
        <f t="shared" si="7"/>
        <v>Slovenia</v>
      </c>
      <c r="AM23" s="9" t="s">
        <v>150</v>
      </c>
      <c r="AN23" s="14">
        <v>24</v>
      </c>
      <c r="AO23" s="8">
        <v>0.55405100239961691</v>
      </c>
    </row>
    <row r="24" spans="1:41">
      <c r="A24" s="9" t="s">
        <v>72</v>
      </c>
      <c r="B24" s="12" t="s">
        <v>71</v>
      </c>
      <c r="C24" s="7">
        <f>MAX(0,MIN(1,IF(C$5=0,1-(Tab_Raw!C24-Tab_Raw!C$3)/(Tab_Raw!C$4-Tab_Raw!C$3),(Tab_Raw!C24-Tab_Raw!C$3)/(Tab_Raw!C$4-Tab_Raw!C$3))))</f>
        <v>0.43349999999999994</v>
      </c>
      <c r="D24" s="7">
        <f>MAX(0,MIN(1,IF(D$5=0,1-(Tab_Raw!D24-Tab_Raw!D$3)/(Tab_Raw!D$4-Tab_Raw!D$3),(Tab_Raw!D24-Tab_Raw!D$3)/(Tab_Raw!D$4-Tab_Raw!D$3))))</f>
        <v>0.3397</v>
      </c>
      <c r="E24" s="7">
        <f>MAX(0,MIN(1,IF(E$5=0,1-(Tab_Raw!E24-Tab_Raw!E$3)/(Tab_Raw!E$4-Tab_Raw!E$3),(Tab_Raw!E24-Tab_Raw!E$3)/(Tab_Raw!E$4-Tab_Raw!E$3))))</f>
        <v>0</v>
      </c>
      <c r="F24" s="7">
        <f>MAX(0,MIN(1,IF(F$5=0,1-(Tab_Raw!F24-Tab_Raw!F$3)/(Tab_Raw!F$4-Tab_Raw!F$3),(Tab_Raw!F24-Tab_Raw!F$3)/(Tab_Raw!F$4-Tab_Raw!F$3))))</f>
        <v>0.44999999999999996</v>
      </c>
      <c r="G24" s="7">
        <f>MAX(0,MIN(1,IF(G$5=0,1-(Tab_Raw!G24-Tab_Raw!G$3)/(Tab_Raw!G$4-Tab_Raw!G$3),(Tab_Raw!G24-Tab_Raw!G$3)/(Tab_Raw!G$4-Tab_Raw!G$3))))</f>
        <v>0</v>
      </c>
      <c r="H24" s="7">
        <f>MAX(0,MIN(1,IF(H$5=0,1-(Tab_Raw!H24-Tab_Raw!H$3)/(Tab_Raw!H$4-Tab_Raw!H$3),(Tab_Raw!H24-Tab_Raw!H$3)/(Tab_Raw!H$4-Tab_Raw!H$3))))</f>
        <v>0</v>
      </c>
      <c r="I24" s="7">
        <f>MAX(0,MIN(1,IF(I$5=0,1-(Tab_Raw!I24-Tab_Raw!I$3)/(Tab_Raw!I$4-Tab_Raw!I$3),(Tab_Raw!I24-Tab_Raw!I$3)/(Tab_Raw!I$4-Tab_Raw!I$3))))</f>
        <v>0.25958333333333333</v>
      </c>
      <c r="J24" s="7">
        <f>MAX(0,MIN(1,IF(J$5=0,1-(Tab_Raw!J24-Tab_Raw!J$3)/(Tab_Raw!J$4-Tab_Raw!J$3),(Tab_Raw!J24-Tab_Raw!J$3)/(Tab_Raw!J$4-Tab_Raw!J$3))))</f>
        <v>2.6200000000000001E-2</v>
      </c>
      <c r="K24" s="7">
        <f>MAX(0,MIN(1,IF(K$5=0,1-(Tab_Raw!K24-Tab_Raw!K$3)/(Tab_Raw!K$4-Tab_Raw!K$3),(Tab_Raw!K24-Tab_Raw!K$3)/(Tab_Raw!K$4-Tab_Raw!K$3))))</f>
        <v>0.9832116788321168</v>
      </c>
      <c r="L24" s="7">
        <f>MAX(0,MIN(1,IF(L$5=0,1-(Tab_Raw!L24-Tab_Raw!L$3)/(Tab_Raw!L$4-Tab_Raw!L$3),(Tab_Raw!L24-Tab_Raw!L$3)/(Tab_Raw!L$4-Tab_Raw!L$3))))</f>
        <v>0.36</v>
      </c>
      <c r="M24" s="7">
        <f>MAX(0,MIN(1,IF(M$5=0,1-(Tab_Raw!M24-Tab_Raw!M$3)/(Tab_Raw!M$4-Tab_Raw!M$3),(Tab_Raw!M24-Tab_Raw!M$3)/(Tab_Raw!M$4-Tab_Raw!M$3))))</f>
        <v>1</v>
      </c>
      <c r="N24" s="7">
        <f>MAX(0,MIN(1,IF(N$5=0,1-(Tab_Raw!N24-Tab_Raw!N$3)/(Tab_Raw!N$4-Tab_Raw!N$3),(Tab_Raw!N24-Tab_Raw!N$3)/(Tab_Raw!N$4-Tab_Raw!N$3))))</f>
        <v>0</v>
      </c>
      <c r="O24" s="7">
        <f>MAX(0,MIN(1,IF(O$5=0,1-(Tab_Raw!O24-Tab_Raw!O$3)/(Tab_Raw!O$4-Tab_Raw!O$3),(Tab_Raw!O24-Tab_Raw!O$3)/(Tab_Raw!O$4-Tab_Raw!O$3))))</f>
        <v>6.7499999999999991E-2</v>
      </c>
      <c r="P24" s="7">
        <f>MAX(0,MIN(1,IF(P$5=0,1-(Tab_Raw!P24-Tab_Raw!P$3)/(Tab_Raw!P$4-Tab_Raw!P$3),(Tab_Raw!P24-Tab_Raw!P$3)/(Tab_Raw!P$4-Tab_Raw!P$3))))</f>
        <v>0.74903999999999993</v>
      </c>
      <c r="Q24" s="7">
        <f>MAX(0,MIN(1,IF(Q$5=0,1-(Tab_Raw!Q24-Tab_Raw!Q$3)/(Tab_Raw!Q$4-Tab_Raw!Q$3),(Tab_Raw!Q24-Tab_Raw!Q$3)/(Tab_Raw!Q$4-Tab_Raw!Q$3))))</f>
        <v>9.7808780487806057E-2</v>
      </c>
      <c r="R24" s="7">
        <f>MAX(0,MIN(1,IF(R$5=0,1-(Tab_Raw!R24-Tab_Raw!R$3)/(Tab_Raw!R$4-Tab_Raw!R$3),(Tab_Raw!R24-Tab_Raw!R$3)/(Tab_Raw!R$4-Tab_Raw!R$3))))</f>
        <v>0.14932126600000001</v>
      </c>
      <c r="S24" s="7">
        <f>MAX(0,MIN(1,IF(S$5=0,1-(Tab_Raw!S24-Tab_Raw!S$3)/(Tab_Raw!S$4-Tab_Raw!S$3),(Tab_Raw!S24-Tab_Raw!S$3)/(Tab_Raw!S$4-Tab_Raw!S$3))))</f>
        <v>0</v>
      </c>
      <c r="T24" s="7">
        <f>MAX(0,MIN(1,IF(T$5=0,1-(Tab_Raw!T24-Tab_Raw!T$3)/(Tab_Raw!T$4-Tab_Raw!T$3),(Tab_Raw!T24-Tab_Raw!T$3)/(Tab_Raw!T$4-Tab_Raw!T$3))))</f>
        <v>2.28323375E-3</v>
      </c>
      <c r="U24" s="7">
        <f>MAX(0,MIN(1,IF(U$5=0,1-(Tab_Raw!U24-Tab_Raw!U$3)/(Tab_Raw!U$4-Tab_Raw!U$3),(Tab_Raw!U24-Tab_Raw!U$3)/(Tab_Raw!U$4-Tab_Raw!U$3))))</f>
        <v>0.14447460360993447</v>
      </c>
      <c r="V24" s="7">
        <f>MAX(0,MIN(1,IF(V$5=0,1-(Tab_Raw!V24-Tab_Raw!V$3)/(Tab_Raw!V$4-Tab_Raw!V$3),(Tab_Raw!V24-Tab_Raw!V$3)/(Tab_Raw!V$4-Tab_Raw!V$3))))</f>
        <v>0.229527806512104</v>
      </c>
      <c r="W24" s="7">
        <f>MAX(0,MIN(1,IF(W$5=0,1-(Tab_Raw!W24-Tab_Raw!W$3)/(Tab_Raw!W$4-Tab_Raw!W$3),(Tab_Raw!W24-Tab_Raw!W$3)/(Tab_Raw!W$4-Tab_Raw!W$3))))</f>
        <v>0</v>
      </c>
      <c r="X24" s="7">
        <f>MAX(0,MIN(1,IF(X$5=0,1-(Tab_Raw!X24-Tab_Raw!X$3)/(Tab_Raw!X$4-Tab_Raw!X$3),(Tab_Raw!X24-Tab_Raw!X$3)/(Tab_Raw!X$4-Tab_Raw!X$3))))</f>
        <v>0.72</v>
      </c>
      <c r="Y24" s="7">
        <f>MAX(0,MIN(1,IF(Y$5=0,1-(Tab_Raw!Y24-Tab_Raw!Y$3)/(Tab_Raw!Y$4-Tab_Raw!Y$3),(Tab_Raw!Y24-Tab_Raw!Y$3)/(Tab_Raw!Y$4-Tab_Raw!Y$3))))</f>
        <v>0.49537648612945839</v>
      </c>
      <c r="Z24" s="7">
        <f>MAX(0,MIN(1,IF(Z$5=0,1-(Tab_Raw!Z24-Tab_Raw!Z$3)/(Tab_Raw!Z$4-Tab_Raw!Z$3),(Tab_Raw!Z24-Tab_Raw!Z$3)/(Tab_Raw!Z$4-Tab_Raw!Z$3))))</f>
        <v>0.21799999999999997</v>
      </c>
      <c r="AA24" s="9" t="str">
        <f t="shared" ref="AA24:AA87" si="9">A24</f>
        <v>Belgium</v>
      </c>
      <c r="AB24" s="14">
        <f t="shared" ref="AB24:AB87" si="10">COUNT(C24:AA24)</f>
        <v>24</v>
      </c>
      <c r="AC24" s="8">
        <f t="shared" si="2"/>
        <v>0.28023029952728135</v>
      </c>
      <c r="AD24" s="14">
        <f t="shared" si="5"/>
        <v>115</v>
      </c>
      <c r="AF24">
        <v>17</v>
      </c>
      <c r="AG24" s="29" t="str">
        <f t="shared" si="6"/>
        <v>Malawi</v>
      </c>
      <c r="AH24" s="28">
        <f t="shared" si="8"/>
        <v>171</v>
      </c>
      <c r="AI24">
        <v>17</v>
      </c>
      <c r="AJ24" s="30" t="str">
        <f t="shared" si="7"/>
        <v>Italy</v>
      </c>
      <c r="AM24" s="9" t="s">
        <v>289</v>
      </c>
      <c r="AN24" s="14">
        <v>24</v>
      </c>
      <c r="AO24" s="8">
        <v>0.54979419984538447</v>
      </c>
    </row>
    <row r="25" spans="1:41">
      <c r="A25" s="9" t="s">
        <v>74</v>
      </c>
      <c r="B25" s="12" t="s">
        <v>73</v>
      </c>
      <c r="C25" s="7">
        <f>MAX(0,MIN(1,IF(C$5=0,1-(Tab_Raw!C25-Tab_Raw!C$3)/(Tab_Raw!C$4-Tab_Raw!C$3),(Tab_Raw!C25-Tab_Raw!C$3)/(Tab_Raw!C$4-Tab_Raw!C$3))))</f>
        <v>0.17283333333333334</v>
      </c>
      <c r="D25" s="7">
        <f>MAX(0,MIN(1,IF(D$5=0,1-(Tab_Raw!D25-Tab_Raw!D$3)/(Tab_Raw!D$4-Tab_Raw!D$3),(Tab_Raw!D25-Tab_Raw!D$3)/(Tab_Raw!D$4-Tab_Raw!D$3))))</f>
        <v>8.0859999999999994E-3</v>
      </c>
      <c r="E25" s="7">
        <f>MAX(0,MIN(1,IF(E$5=0,1-(Tab_Raw!E25-Tab_Raw!E$3)/(Tab_Raw!E$4-Tab_Raw!E$3),(Tab_Raw!E25-Tab_Raw!E$3)/(Tab_Raw!E$4-Tab_Raw!E$3))))</f>
        <v>1.0000000000000009E-2</v>
      </c>
      <c r="F25" s="7">
        <f>MAX(0,MIN(1,IF(F$5=0,1-(Tab_Raw!F25-Tab_Raw!F$3)/(Tab_Raw!F$4-Tab_Raw!F$3),(Tab_Raw!F25-Tab_Raw!F$3)/(Tab_Raw!F$4-Tab_Raw!F$3))))</f>
        <v>0.30000000000000004</v>
      </c>
      <c r="G25" s="7">
        <f>MAX(0,MIN(1,IF(G$5=0,1-(Tab_Raw!G25-Tab_Raw!G$3)/(Tab_Raw!G$4-Tab_Raw!G$3),(Tab_Raw!G25-Tab_Raw!G$3)/(Tab_Raw!G$4-Tab_Raw!G$3))))</f>
        <v>1.7333333333333333E-2</v>
      </c>
      <c r="H25" s="7">
        <f>MAX(0,MIN(1,IF(H$5=0,1-(Tab_Raw!H25-Tab_Raw!H$3)/(Tab_Raw!H$4-Tab_Raw!H$3),(Tab_Raw!H25-Tab_Raw!H$3)/(Tab_Raw!H$4-Tab_Raw!H$3))))</f>
        <v>9.9999999999999978E-2</v>
      </c>
      <c r="I25" s="7">
        <f>MAX(0,MIN(1,IF(I$5=0,1-(Tab_Raw!I25-Tab_Raw!I$3)/(Tab_Raw!I$4-Tab_Raw!I$3),(Tab_Raw!I25-Tab_Raw!I$3)/(Tab_Raw!I$4-Tab_Raw!I$3))))</f>
        <v>0.49525000000000002</v>
      </c>
      <c r="J25" s="7">
        <f>MAX(0,MIN(1,IF(J$5=0,1-(Tab_Raw!J25-Tab_Raw!J$3)/(Tab_Raw!J$4-Tab_Raw!J$3),(Tab_Raw!J25-Tab_Raw!J$3)/(Tab_Raw!J$4-Tab_Raw!J$3))))</f>
        <v>0.47799999999999998</v>
      </c>
      <c r="K25" s="7">
        <f>MAX(0,MIN(1,IF(K$5=0,1-(Tab_Raw!K25-Tab_Raw!K$3)/(Tab_Raw!K$4-Tab_Raw!K$3),(Tab_Raw!K25-Tab_Raw!K$3)/(Tab_Raw!K$4-Tab_Raw!K$3))))</f>
        <v>0.91707142857150004</v>
      </c>
      <c r="L25" s="7">
        <f>MAX(0,MIN(1,IF(L$5=0,1-(Tab_Raw!L25-Tab_Raw!L$3)/(Tab_Raw!L$4-Tab_Raw!L$3),(Tab_Raw!L25-Tab_Raw!L$3)/(Tab_Raw!L$4-Tab_Raw!L$3))))</f>
        <v>0.06</v>
      </c>
      <c r="M25" s="7">
        <f>MAX(0,MIN(1,IF(M$5=0,1-(Tab_Raw!M25-Tab_Raw!M$3)/(Tab_Raw!M$4-Tab_Raw!M$3),(Tab_Raw!M25-Tab_Raw!M$3)/(Tab_Raw!M$4-Tab_Raw!M$3))))</f>
        <v>0.32</v>
      </c>
      <c r="N25" s="7">
        <f>MAX(0,MIN(1,IF(N$5=0,1-(Tab_Raw!N25-Tab_Raw!N$3)/(Tab_Raw!N$4-Tab_Raw!N$3),(Tab_Raw!N25-Tab_Raw!N$3)/(Tab_Raw!N$4-Tab_Raw!N$3))))</f>
        <v>6.9999999999999993E-2</v>
      </c>
      <c r="O25" s="7">
        <f>MAX(0,MIN(1,IF(O$5=0,1-(Tab_Raw!O25-Tab_Raw!O$3)/(Tab_Raw!O$4-Tab_Raw!O$3),(Tab_Raw!O25-Tab_Raw!O$3)/(Tab_Raw!O$4-Tab_Raw!O$3))))</f>
        <v>0.3175</v>
      </c>
      <c r="P25" s="7">
        <f>MAX(0,MIN(1,IF(P$5=0,1-(Tab_Raw!P25-Tab_Raw!P$3)/(Tab_Raw!P$4-Tab_Raw!P$3),(Tab_Raw!P25-Tab_Raw!P$3)/(Tab_Raw!P$4-Tab_Raw!P$3))))</f>
        <v>0.85536000000000001</v>
      </c>
      <c r="Q25" s="7">
        <f>MAX(0,MIN(1,IF(Q$5=0,1-(Tab_Raw!Q25-Tab_Raw!Q$3)/(Tab_Raw!Q$4-Tab_Raw!Q$3),(Tab_Raw!Q25-Tab_Raw!Q$3)/(Tab_Raw!Q$4-Tab_Raw!Q$3))))</f>
        <v>0.17353414634146391</v>
      </c>
      <c r="R25" s="7">
        <f>MAX(0,MIN(1,IF(R$5=0,1-(Tab_Raw!R25-Tab_Raw!R$3)/(Tab_Raw!R$4-Tab_Raw!R$3),(Tab_Raw!R25-Tab_Raw!R$3)/(Tab_Raw!R$4-Tab_Raw!R$3))))</f>
        <v>0.33615819200000002</v>
      </c>
      <c r="S25" s="7">
        <f>MAX(0,MIN(1,IF(S$5=0,1-(Tab_Raw!S25-Tab_Raw!S$3)/(Tab_Raw!S$4-Tab_Raw!S$3),(Tab_Raw!S25-Tab_Raw!S$3)/(Tab_Raw!S$4-Tab_Raw!S$3))))</f>
        <v>7.5055597500000007E-3</v>
      </c>
      <c r="T25" s="7">
        <f>MAX(0,MIN(1,IF(T$5=0,1-(Tab_Raw!T25-Tab_Raw!T$3)/(Tab_Raw!T$4-Tab_Raw!T$3),(Tab_Raw!T25-Tab_Raw!T$3)/(Tab_Raw!T$4-Tab_Raw!T$3))))</f>
        <v>7.6366076000000005E-2</v>
      </c>
      <c r="U25" s="7">
        <f>MAX(0,MIN(1,IF(U$5=0,1-(Tab_Raw!U25-Tab_Raw!U$3)/(Tab_Raw!U$4-Tab_Raw!U$3),(Tab_Raw!U25-Tab_Raw!U$3)/(Tab_Raw!U$4-Tab_Raw!U$3))))</f>
        <v>0.1559046237035541</v>
      </c>
      <c r="V25" s="7">
        <f>MAX(0,MIN(1,IF(V$5=0,1-(Tab_Raw!V25-Tab_Raw!V$3)/(Tab_Raw!V$4-Tab_Raw!V$3),(Tab_Raw!V25-Tab_Raw!V$3)/(Tab_Raw!V$4-Tab_Raw!V$3))))</f>
        <v>0.40332035678730699</v>
      </c>
      <c r="W25" s="7">
        <f>MAX(0,MIN(1,IF(W$5=0,1-(Tab_Raw!W25-Tab_Raw!W$3)/(Tab_Raw!W$4-Tab_Raw!W$3),(Tab_Raw!W25-Tab_Raw!W$3)/(Tab_Raw!W$4-Tab_Raw!W$3))))</f>
        <v>8.2999999999999963E-2</v>
      </c>
      <c r="X25" s="7">
        <f>MAX(0,MIN(1,IF(X$5=0,1-(Tab_Raw!X25-Tab_Raw!X$3)/(Tab_Raw!X$4-Tab_Raw!X$3),(Tab_Raw!X25-Tab_Raw!X$3)/(Tab_Raw!X$4-Tab_Raw!X$3))))</f>
        <v>0.4</v>
      </c>
      <c r="Y25" s="7">
        <f>MAX(0,MIN(1,IF(Y$5=0,1-(Tab_Raw!Y25-Tab_Raw!Y$3)/(Tab_Raw!Y$4-Tab_Raw!Y$3),(Tab_Raw!Y25-Tab_Raw!Y$3)/(Tab_Raw!Y$4-Tab_Raw!Y$3))))</f>
        <v>6.5760631302060502E-2</v>
      </c>
      <c r="Z25" s="7">
        <f>MAX(0,MIN(1,IF(Z$5=0,1-(Tab_Raw!Z25-Tab_Raw!Z$3)/(Tab_Raw!Z$4-Tab_Raw!Z$3),(Tab_Raw!Z25-Tab_Raw!Z$3)/(Tab_Raw!Z$4-Tab_Raw!Z$3))))</f>
        <v>0.83</v>
      </c>
      <c r="AA25" s="9" t="str">
        <f t="shared" si="9"/>
        <v>Belize</v>
      </c>
      <c r="AB25" s="14">
        <f t="shared" si="10"/>
        <v>24</v>
      </c>
      <c r="AC25" s="8">
        <f t="shared" si="2"/>
        <v>0.27720765338010639</v>
      </c>
      <c r="AD25" s="14">
        <f t="shared" si="5"/>
        <v>116</v>
      </c>
      <c r="AF25">
        <v>18</v>
      </c>
      <c r="AG25" s="29" t="str">
        <f t="shared" si="6"/>
        <v>Togo</v>
      </c>
      <c r="AH25" s="28">
        <f t="shared" si="8"/>
        <v>170</v>
      </c>
      <c r="AI25">
        <v>18</v>
      </c>
      <c r="AJ25" s="30" t="str">
        <f t="shared" si="7"/>
        <v>Austria</v>
      </c>
      <c r="AM25" s="9" t="s">
        <v>48</v>
      </c>
      <c r="AN25" s="14">
        <v>24</v>
      </c>
      <c r="AO25" s="8">
        <v>0.54360438442632264</v>
      </c>
    </row>
    <row r="26" spans="1:41">
      <c r="A26" s="9" t="s">
        <v>76</v>
      </c>
      <c r="B26" s="12" t="s">
        <v>75</v>
      </c>
      <c r="C26" s="7">
        <f>MAX(0,MIN(1,IF(C$5=0,1-(Tab_Raw!C26-Tab_Raw!C$3)/(Tab_Raw!C$4-Tab_Raw!C$3),(Tab_Raw!C26-Tab_Raw!C$3)/(Tab_Raw!C$4-Tab_Raw!C$3))))</f>
        <v>0.86149999999999993</v>
      </c>
      <c r="D26" s="7">
        <f>MAX(0,MIN(1,IF(D$5=0,1-(Tab_Raw!D26-Tab_Raw!D$3)/(Tab_Raw!D$4-Tab_Raw!D$3),(Tab_Raw!D26-Tab_Raw!D$3)/(Tab_Raw!D$4-Tab_Raw!D$3))))</f>
        <v>4.9259999999999998E-3</v>
      </c>
      <c r="E26" s="7">
        <f>MAX(0,MIN(1,IF(E$5=0,1-(Tab_Raw!E26-Tab_Raw!E$3)/(Tab_Raw!E$4-Tab_Raw!E$3),(Tab_Raw!E26-Tab_Raw!E$3)/(Tab_Raw!E$4-Tab_Raw!E$3))))</f>
        <v>0.25</v>
      </c>
      <c r="F26" s="7">
        <f>MAX(0,MIN(1,IF(F$5=0,1-(Tab_Raw!F26-Tab_Raw!F$3)/(Tab_Raw!F$4-Tab_Raw!F$3),(Tab_Raw!F26-Tab_Raw!F$3)/(Tab_Raw!F$4-Tab_Raw!F$3))))</f>
        <v>0.32499999999999996</v>
      </c>
      <c r="G26" s="7">
        <f>MAX(0,MIN(1,IF(G$5=0,1-(Tab_Raw!G26-Tab_Raw!G$3)/(Tab_Raw!G$4-Tab_Raw!G$3),(Tab_Raw!G26-Tab_Raw!G$3)/(Tab_Raw!G$4-Tab_Raw!G$3))))</f>
        <v>0.34533333333333333</v>
      </c>
      <c r="H26" s="7">
        <f>MAX(0,MIN(1,IF(H$5=0,1-(Tab_Raw!H26-Tab_Raw!H$3)/(Tab_Raw!H$4-Tab_Raw!H$3),(Tab_Raw!H26-Tab_Raw!H$3)/(Tab_Raw!H$4-Tab_Raw!H$3))))</f>
        <v>0.88</v>
      </c>
      <c r="I26" s="7">
        <f>MAX(0,MIN(1,IF(I$5=0,1-(Tab_Raw!I26-Tab_Raw!I$3)/(Tab_Raw!I$4-Tab_Raw!I$3),(Tab_Raw!I26-Tab_Raw!I$3)/(Tab_Raw!I$4-Tab_Raw!I$3))))</f>
        <v>0.62008333333333332</v>
      </c>
      <c r="J26" s="7">
        <f>MAX(0,MIN(1,IF(J$5=0,1-(Tab_Raw!J26-Tab_Raw!J$3)/(Tab_Raw!J$4-Tab_Raw!J$3),(Tab_Raw!J26-Tab_Raw!J$3)/(Tab_Raw!J$4-Tab_Raw!J$3))))</f>
        <v>0.58399999999999996</v>
      </c>
      <c r="K26" s="7">
        <f>MAX(0,MIN(1,IF(K$5=0,1-(Tab_Raw!K26-Tab_Raw!K$3)/(Tab_Raw!K$4-Tab_Raw!K$3),(Tab_Raw!K26-Tab_Raw!K$3)/(Tab_Raw!K$4-Tab_Raw!K$3))))</f>
        <v>1</v>
      </c>
      <c r="L26" s="7">
        <f>MAX(0,MIN(1,IF(L$5=0,1-(Tab_Raw!L26-Tab_Raw!L$3)/(Tab_Raw!L$4-Tab_Raw!L$3),(Tab_Raw!L26-Tab_Raw!L$3)/(Tab_Raw!L$4-Tab_Raw!L$3))))</f>
        <v>0.26</v>
      </c>
      <c r="M26" s="7">
        <f>MAX(0,MIN(1,IF(M$5=0,1-(Tab_Raw!M26-Tab_Raw!M$3)/(Tab_Raw!M$4-Tab_Raw!M$3),(Tab_Raw!M26-Tab_Raw!M$3)/(Tab_Raw!M$4-Tab_Raw!M$3))))</f>
        <v>0.18</v>
      </c>
      <c r="N26" s="7">
        <f>MAX(0,MIN(1,IF(N$5=0,1-(Tab_Raw!N26-Tab_Raw!N$3)/(Tab_Raw!N$4-Tab_Raw!N$3),(Tab_Raw!N26-Tab_Raw!N$3)/(Tab_Raw!N$4-Tab_Raw!N$3))))</f>
        <v>0.47000000000000003</v>
      </c>
      <c r="O26" s="7">
        <f>MAX(0,MIN(1,IF(O$5=0,1-(Tab_Raw!O26-Tab_Raw!O$3)/(Tab_Raw!O$4-Tab_Raw!O$3),(Tab_Raw!O26-Tab_Raw!O$3)/(Tab_Raw!O$4-Tab_Raw!O$3))))</f>
        <v>0.20749999999999999</v>
      </c>
      <c r="P26" s="7">
        <f>MAX(0,MIN(1,IF(P$5=0,1-(Tab_Raw!P26-Tab_Raw!P$3)/(Tab_Raw!P$4-Tab_Raw!P$3),(Tab_Raw!P26-Tab_Raw!P$3)/(Tab_Raw!P$4-Tab_Raw!P$3))))</f>
        <v>0.96448</v>
      </c>
      <c r="Q26" s="7">
        <f>MAX(0,MIN(1,IF(Q$5=0,1-(Tab_Raw!Q26-Tab_Raw!Q$3)/(Tab_Raw!Q$4-Tab_Raw!Q$3),(Tab_Raw!Q26-Tab_Raw!Q$3)/(Tab_Raw!Q$4-Tab_Raw!Q$3))))</f>
        <v>0.47244048780488002</v>
      </c>
      <c r="R26" s="7">
        <f>MAX(0,MIN(1,IF(R$5=0,1-(Tab_Raw!R26-Tab_Raw!R$3)/(Tab_Raw!R$4-Tab_Raw!R$3),(Tab_Raw!R26-Tab_Raw!R$3)/(Tab_Raw!R$4-Tab_Raw!R$3))))</f>
        <v>0.81908548800000003</v>
      </c>
      <c r="S26" s="7">
        <f>MAX(0,MIN(1,IF(S$5=0,1-(Tab_Raw!S26-Tab_Raw!S$3)/(Tab_Raw!S$4-Tab_Raw!S$3),(Tab_Raw!S26-Tab_Raw!S$3)/(Tab_Raw!S$4-Tab_Raw!S$3))))</f>
        <v>0.22634307410000001</v>
      </c>
      <c r="T26" s="7">
        <f>MAX(0,MIN(1,IF(T$5=0,1-(Tab_Raw!T26-Tab_Raw!T$3)/(Tab_Raw!T$4-Tab_Raw!T$3),(Tab_Raw!T26-Tab_Raw!T$3)/(Tab_Raw!T$4-Tab_Raw!T$3))))</f>
        <v>0.57623481875000004</v>
      </c>
      <c r="U26" s="7">
        <f>MAX(0,MIN(1,IF(U$5=0,1-(Tab_Raw!U26-Tab_Raw!U$3)/(Tab_Raw!U$4-Tab_Raw!U$3),(Tab_Raw!U26-Tab_Raw!U$3)/(Tab_Raw!U$4-Tab_Raw!U$3))))</f>
        <v>1.6341815777022133E-2</v>
      </c>
      <c r="V26" s="7">
        <f>MAX(0,MIN(1,IF(V$5=0,1-(Tab_Raw!V26-Tab_Raw!V$3)/(Tab_Raw!V$4-Tab_Raw!V$3),(Tab_Raw!V26-Tab_Raw!V$3)/(Tab_Raw!V$4-Tab_Raw!V$3))))</f>
        <v>0.209514596205015</v>
      </c>
      <c r="W26" s="7">
        <f>MAX(0,MIN(1,IF(W$5=0,1-(Tab_Raw!W26-Tab_Raw!W$3)/(Tab_Raw!W$4-Tab_Raw!W$3),(Tab_Raw!W26-Tab_Raw!W$3)/(Tab_Raw!W$4-Tab_Raw!W$3))))</f>
        <v>0.752</v>
      </c>
      <c r="X26" s="7">
        <f>MAX(0,MIN(1,IF(X$5=0,1-(Tab_Raw!X26-Tab_Raw!X$3)/(Tab_Raw!X$4-Tab_Raw!X$3),(Tab_Raw!X26-Tab_Raw!X$3)/(Tab_Raw!X$4-Tab_Raw!X$3))))</f>
        <v>0.39</v>
      </c>
      <c r="Y26" s="7">
        <f>MAX(0,MIN(1,IF(Y$5=0,1-(Tab_Raw!Y26-Tab_Raw!Y$3)/(Tab_Raw!Y$4-Tab_Raw!Y$3),(Tab_Raw!Y26-Tab_Raw!Y$3)/(Tab_Raw!Y$4-Tab_Raw!Y$3))))</f>
        <v>8.1359609473874522E-2</v>
      </c>
      <c r="Z26" s="7">
        <f>MAX(0,MIN(1,IF(Z$5=0,1-(Tab_Raw!Z26-Tab_Raw!Z$3)/(Tab_Raw!Z$4-Tab_Raw!Z$3),(Tab_Raw!Z26-Tab_Raw!Z$3)/(Tab_Raw!Z$4-Tab_Raw!Z$3))))</f>
        <v>0.90500000000000003</v>
      </c>
      <c r="AA26" s="9" t="str">
        <f t="shared" si="9"/>
        <v>Benin</v>
      </c>
      <c r="AB26" s="14">
        <f t="shared" si="10"/>
        <v>24</v>
      </c>
      <c r="AC26" s="8">
        <f t="shared" si="2"/>
        <v>0.47504760653239408</v>
      </c>
      <c r="AD26" s="14">
        <f t="shared" si="5"/>
        <v>35</v>
      </c>
      <c r="AF26">
        <v>19</v>
      </c>
      <c r="AG26" s="29" t="str">
        <f t="shared" si="6"/>
        <v>Timor-Leste</v>
      </c>
      <c r="AH26" s="28">
        <f t="shared" si="8"/>
        <v>169</v>
      </c>
      <c r="AI26">
        <v>19</v>
      </c>
      <c r="AJ26" s="30" t="str">
        <f t="shared" si="7"/>
        <v>San Marino</v>
      </c>
      <c r="AM26" s="9" t="s">
        <v>343</v>
      </c>
      <c r="AN26" s="14">
        <v>24</v>
      </c>
      <c r="AO26" s="8">
        <v>0.54107113522118799</v>
      </c>
    </row>
    <row r="27" spans="1:41">
      <c r="A27" s="9" t="s">
        <v>78</v>
      </c>
      <c r="B27" s="12" t="s">
        <v>77</v>
      </c>
      <c r="C27" s="7">
        <f>MAX(0,MIN(1,IF(C$5=0,1-(Tab_Raw!C27-Tab_Raw!C$3)/(Tab_Raw!C$4-Tab_Raw!C$3),(Tab_Raw!C27-Tab_Raw!C$3)/(Tab_Raw!C$4-Tab_Raw!C$3))))</f>
        <v>0.60866666666666658</v>
      </c>
      <c r="D27" s="7">
        <f>MAX(0,MIN(1,IF(D$5=0,1-(Tab_Raw!D27-Tab_Raw!D$3)/(Tab_Raw!D$4-Tab_Raw!D$3),(Tab_Raw!D27-Tab_Raw!D$3)/(Tab_Raw!D$4-Tab_Raw!D$3))))</f>
        <v>4.333E-3</v>
      </c>
      <c r="E27" s="7">
        <f>MAX(0,MIN(1,IF(E$5=0,1-(Tab_Raw!E27-Tab_Raw!E$3)/(Tab_Raw!E$4-Tab_Raw!E$3),(Tab_Raw!E27-Tab_Raw!E$3)/(Tab_Raw!E$4-Tab_Raw!E$3))))</f>
        <v>7.999999999999996E-2</v>
      </c>
      <c r="F27" s="7">
        <f>MAX(0,MIN(1,IF(F$5=0,1-(Tab_Raw!F27-Tab_Raw!F$3)/(Tab_Raw!F$4-Tab_Raw!F$3),(Tab_Raw!F27-Tab_Raw!F$3)/(Tab_Raw!F$4-Tab_Raw!F$3))))</f>
        <v>0.42500000000000004</v>
      </c>
      <c r="G27" s="7">
        <f>MAX(0,MIN(1,IF(G$5=0,1-(Tab_Raw!G27-Tab_Raw!G$3)/(Tab_Raw!G$4-Tab_Raw!G$3),(Tab_Raw!G27-Tab_Raw!G$3)/(Tab_Raw!G$4-Tab_Raw!G$3))))</f>
        <v>0.216</v>
      </c>
      <c r="H27" s="7">
        <f>MAX(0,MIN(1,IF(H$5=0,1-(Tab_Raw!H27-Tab_Raw!H$3)/(Tab_Raw!H$4-Tab_Raw!H$3),(Tab_Raw!H27-Tab_Raw!H$3)/(Tab_Raw!H$4-Tab_Raw!H$3))))</f>
        <v>0.35</v>
      </c>
      <c r="I27" s="7">
        <f>MAX(0,MIN(1,IF(I$5=0,1-(Tab_Raw!I27-Tab_Raw!I$3)/(Tab_Raw!I$4-Tab_Raw!I$3),(Tab_Raw!I27-Tab_Raw!I$3)/(Tab_Raw!I$4-Tab_Raw!I$3))))</f>
        <v>0.45650000000000002</v>
      </c>
      <c r="J27" s="7">
        <f>MAX(0,MIN(1,IF(J$5=0,1-(Tab_Raw!J27-Tab_Raw!J$3)/(Tab_Raw!J$4-Tab_Raw!J$3),(Tab_Raw!J27-Tab_Raw!J$3)/(Tab_Raw!J$4-Tab_Raw!J$3))))</f>
        <v>0.64359999999999995</v>
      </c>
      <c r="K27" s="7">
        <f>MAX(0,MIN(1,IF(K$5=0,1-(Tab_Raw!K27-Tab_Raw!K$3)/(Tab_Raw!K$4-Tab_Raw!K$3),(Tab_Raw!K27-Tab_Raw!K$3)/(Tab_Raw!K$4-Tab_Raw!K$3))))</f>
        <v>0.91724111247034401</v>
      </c>
      <c r="L27" s="7">
        <f>MAX(0,MIN(1,IF(L$5=0,1-(Tab_Raw!L27-Tab_Raw!L$3)/(Tab_Raw!L$4-Tab_Raw!L$3),(Tab_Raw!L27-Tab_Raw!L$3)/(Tab_Raw!L$4-Tab_Raw!L$3))))</f>
        <v>0.14000000000000001</v>
      </c>
      <c r="M27" s="7">
        <f>MAX(0,MIN(1,IF(M$5=0,1-(Tab_Raw!M27-Tab_Raw!M$3)/(Tab_Raw!M$4-Tab_Raw!M$3),(Tab_Raw!M27-Tab_Raw!M$3)/(Tab_Raw!M$4-Tab_Raw!M$3))))</f>
        <v>1</v>
      </c>
      <c r="N27" s="7">
        <f>MAX(0,MIN(1,IF(N$5=0,1-(Tab_Raw!N27-Tab_Raw!N$3)/(Tab_Raw!N$4-Tab_Raw!N$3),(Tab_Raw!N27-Tab_Raw!N$3)/(Tab_Raw!N$4-Tab_Raw!N$3))))</f>
        <v>0.31</v>
      </c>
      <c r="O27" s="7">
        <f>MAX(0,MIN(1,IF(O$5=0,1-(Tab_Raw!O27-Tab_Raw!O$3)/(Tab_Raw!O$4-Tab_Raw!O$3),(Tab_Raw!O27-Tab_Raw!O$3)/(Tab_Raw!O$4-Tab_Raw!O$3))))</f>
        <v>0.44999999999999996</v>
      </c>
      <c r="P27" s="7">
        <f>MAX(0,MIN(1,IF(P$5=0,1-(Tab_Raw!P27-Tab_Raw!P$3)/(Tab_Raw!P$4-Tab_Raw!P$3),(Tab_Raw!P27-Tab_Raw!P$3)/(Tab_Raw!P$4-Tab_Raw!P$3))))</f>
        <v>0.98536000000000001</v>
      </c>
      <c r="Q27" s="7">
        <f>MAX(0,MIN(1,IF(Q$5=0,1-(Tab_Raw!Q27-Tab_Raw!Q$3)/(Tab_Raw!Q$4-Tab_Raw!Q$3),(Tab_Raw!Q27-Tab_Raw!Q$3)/(Tab_Raw!Q$4-Tab_Raw!Q$3))))</f>
        <v>0.37732878048780605</v>
      </c>
      <c r="R27" s="7">
        <f>MAX(0,MIN(1,IF(R$5=0,1-(Tab_Raw!R27-Tab_Raw!R$3)/(Tab_Raw!R$4-Tab_Raw!R$3),(Tab_Raw!R27-Tab_Raw!R$3)/(Tab_Raw!R$4-Tab_Raw!R$3))))</f>
        <v>0.59883235999999995</v>
      </c>
      <c r="S27" s="7">
        <f>MAX(0,MIN(1,IF(S$5=0,1-(Tab_Raw!S27-Tab_Raw!S$3)/(Tab_Raw!S$4-Tab_Raw!S$3),(Tab_Raw!S27-Tab_Raw!S$3)/(Tab_Raw!S$4-Tab_Raw!S$3))))</f>
        <v>7.5885970489999996E-2</v>
      </c>
      <c r="T27" s="7">
        <f>MAX(0,MIN(1,IF(T$5=0,1-(Tab_Raw!T27-Tab_Raw!T$3)/(Tab_Raw!T$4-Tab_Raw!T$3),(Tab_Raw!T27-Tab_Raw!T$3)/(Tab_Raw!T$4-Tab_Raw!T$3))))</f>
        <v>0.14438768599999999</v>
      </c>
      <c r="U27" s="7">
        <f>MAX(0,MIN(1,IF(U$5=0,1-(Tab_Raw!U27-Tab_Raw!U$3)/(Tab_Raw!U$4-Tab_Raw!U$3),(Tab_Raw!U27-Tab_Raw!U$3)/(Tab_Raw!U$4-Tab_Raw!U$3))))</f>
        <v>0</v>
      </c>
      <c r="V27" s="7">
        <f>MAX(0,MIN(1,IF(V$5=0,1-(Tab_Raw!V27-Tab_Raw!V$3)/(Tab_Raw!V$4-Tab_Raw!V$3),(Tab_Raw!V27-Tab_Raw!V$3)/(Tab_Raw!V$4-Tab_Raw!V$3))))</f>
        <v>0</v>
      </c>
      <c r="W27" s="7">
        <f>MAX(0,MIN(1,IF(W$5=0,1-(Tab_Raw!W27-Tab_Raw!W$3)/(Tab_Raw!W$4-Tab_Raw!W$3),(Tab_Raw!W27-Tab_Raw!W$3)/(Tab_Raw!W$4-Tab_Raw!W$3))))</f>
        <v>0.31499999999999995</v>
      </c>
      <c r="X27" s="7">
        <f>MAX(0,MIN(1,IF(X$5=0,1-(Tab_Raw!X27-Tab_Raw!X$3)/(Tab_Raw!X$4-Tab_Raw!X$3),(Tab_Raw!X27-Tab_Raw!X$3)/(Tab_Raw!X$4-Tab_Raw!X$3))))</f>
        <v>1</v>
      </c>
      <c r="Y27" s="7">
        <f>MAX(0,MIN(1,IF(Y$5=0,1-(Tab_Raw!Y27-Tab_Raw!Y$3)/(Tab_Raw!Y$4-Tab_Raw!Y$3),(Tab_Raw!Y27-Tab_Raw!Y$3)/(Tab_Raw!Y$4-Tab_Raw!Y$3))))</f>
        <v>0.15627441787779339</v>
      </c>
      <c r="Z27" s="7">
        <f>MAX(0,MIN(1,IF(Z$5=0,1-(Tab_Raw!Z27-Tab_Raw!Z$3)/(Tab_Raw!Z$4-Tab_Raw!Z$3),(Tab_Raw!Z27-Tab_Raw!Z$3)/(Tab_Raw!Z$4-Tab_Raw!Z$3))))</f>
        <v>0.38</v>
      </c>
      <c r="AA27" s="9" t="str">
        <f t="shared" si="9"/>
        <v>Bhutan</v>
      </c>
      <c r="AB27" s="14">
        <f t="shared" si="10"/>
        <v>24</v>
      </c>
      <c r="AC27" s="8">
        <f t="shared" si="2"/>
        <v>0.40143374974969204</v>
      </c>
      <c r="AD27" s="14">
        <f t="shared" si="5"/>
        <v>62</v>
      </c>
      <c r="AF27">
        <v>20</v>
      </c>
      <c r="AG27" s="29" t="str">
        <f t="shared" si="6"/>
        <v>Guinea-Bissau</v>
      </c>
      <c r="AH27" s="28">
        <f t="shared" si="8"/>
        <v>168</v>
      </c>
      <c r="AI27">
        <v>20</v>
      </c>
      <c r="AJ27" s="30" t="str">
        <f t="shared" si="7"/>
        <v>Australia</v>
      </c>
      <c r="AM27" s="9" t="s">
        <v>353</v>
      </c>
      <c r="AN27" s="14">
        <v>23</v>
      </c>
      <c r="AO27" s="8">
        <v>0.53812863026959679</v>
      </c>
    </row>
    <row r="28" spans="1:41">
      <c r="A28" s="9" t="s">
        <v>427</v>
      </c>
      <c r="B28" s="12" t="s">
        <v>79</v>
      </c>
      <c r="C28" s="7">
        <f>MAX(0,MIN(1,IF(C$5=0,1-(Tab_Raw!C28-Tab_Raw!C$3)/(Tab_Raw!C$4-Tab_Raw!C$3),(Tab_Raw!C28-Tab_Raw!C$3)/(Tab_Raw!C$4-Tab_Raw!C$3))))</f>
        <v>0.39583333333333331</v>
      </c>
      <c r="D28" s="7">
        <f>MAX(0,MIN(1,IF(D$5=0,1-(Tab_Raw!D28-Tab_Raw!D$3)/(Tab_Raw!D$4-Tab_Raw!D$3),(Tab_Raw!D28-Tab_Raw!D$3)/(Tab_Raw!D$4-Tab_Raw!D$3))))</f>
        <v>3.2560000000000002E-3</v>
      </c>
      <c r="E28" s="7">
        <f>MAX(0,MIN(1,IF(E$5=0,1-(Tab_Raw!E28-Tab_Raw!E$3)/(Tab_Raw!E$4-Tab_Raw!E$3),(Tab_Raw!E28-Tab_Raw!E$3)/(Tab_Raw!E$4-Tab_Raw!E$3))))</f>
        <v>0.14000000000000001</v>
      </c>
      <c r="F28" s="7">
        <f>MAX(0,MIN(1,IF(F$5=0,1-(Tab_Raw!F28-Tab_Raw!F$3)/(Tab_Raw!F$4-Tab_Raw!F$3),(Tab_Raw!F28-Tab_Raw!F$3)/(Tab_Raw!F$4-Tab_Raw!F$3))))</f>
        <v>0.4</v>
      </c>
      <c r="G28" s="7">
        <f>MAX(0,MIN(1,IF(G$5=0,1-(Tab_Raw!G28-Tab_Raw!G$3)/(Tab_Raw!G$4-Tab_Raw!G$3),(Tab_Raw!G28-Tab_Raw!G$3)/(Tab_Raw!G$4-Tab_Raw!G$3))))</f>
        <v>0.16333333333333333</v>
      </c>
      <c r="H28" s="7">
        <f>MAX(0,MIN(1,IF(H$5=0,1-(Tab_Raw!H28-Tab_Raw!H$3)/(Tab_Raw!H$4-Tab_Raw!H$3),(Tab_Raw!H28-Tab_Raw!H$3)/(Tab_Raw!H$4-Tab_Raw!H$3))))</f>
        <v>0.75</v>
      </c>
      <c r="I28" s="7">
        <f>MAX(0,MIN(1,IF(I$5=0,1-(Tab_Raw!I28-Tab_Raw!I$3)/(Tab_Raw!I$4-Tab_Raw!I$3),(Tab_Raw!I28-Tab_Raw!I$3)/(Tab_Raw!I$4-Tab_Raw!I$3))))</f>
        <v>0.76291666666666669</v>
      </c>
      <c r="J28" s="7">
        <f>MAX(0,MIN(1,IF(J$5=0,1-(Tab_Raw!J28-Tab_Raw!J$3)/(Tab_Raw!J$4-Tab_Raw!J$3),(Tab_Raw!J28-Tab_Raw!J$3)/(Tab_Raw!J$4-Tab_Raw!J$3))))</f>
        <v>0.33960000000000001</v>
      </c>
      <c r="K28" s="7">
        <f>MAX(0,MIN(1,IF(K$5=0,1-(Tab_Raw!K28-Tab_Raw!K$3)/(Tab_Raw!K$4-Tab_Raw!K$3),(Tab_Raw!K28-Tab_Raw!K$3)/(Tab_Raw!K$4-Tab_Raw!K$3))))</f>
        <v>0.99090925925933337</v>
      </c>
      <c r="L28" s="7">
        <f>MAX(0,MIN(1,IF(L$5=0,1-(Tab_Raw!L28-Tab_Raw!L$3)/(Tab_Raw!L$4-Tab_Raw!L$3),(Tab_Raw!L28-Tab_Raw!L$3)/(Tab_Raw!L$4-Tab_Raw!L$3))))</f>
        <v>0.38</v>
      </c>
      <c r="M28" s="7">
        <f>MAX(0,MIN(1,IF(M$5=0,1-(Tab_Raw!M28-Tab_Raw!M$3)/(Tab_Raw!M$4-Tab_Raw!M$3),(Tab_Raw!M28-Tab_Raw!M$3)/(Tab_Raw!M$4-Tab_Raw!M$3))))</f>
        <v>0.25</v>
      </c>
      <c r="N28" s="7">
        <f>MAX(0,MIN(1,IF(N$5=0,1-(Tab_Raw!N28-Tab_Raw!N$3)/(Tab_Raw!N$4-Tab_Raw!N$3),(Tab_Raw!N28-Tab_Raw!N$3)/(Tab_Raw!N$4-Tab_Raw!N$3))))</f>
        <v>0.08</v>
      </c>
      <c r="O28" s="7">
        <f>MAX(0,MIN(1,IF(O$5=0,1-(Tab_Raw!O28-Tab_Raw!O$3)/(Tab_Raw!O$4-Tab_Raw!O$3),(Tab_Raw!O28-Tab_Raw!O$3)/(Tab_Raw!O$4-Tab_Raw!O$3))))</f>
        <v>0.22499999999999998</v>
      </c>
      <c r="P28" s="7">
        <f>MAX(0,MIN(1,IF(P$5=0,1-(Tab_Raw!P28-Tab_Raw!P$3)/(Tab_Raw!P$4-Tab_Raw!P$3),(Tab_Raw!P28-Tab_Raw!P$3)/(Tab_Raw!P$4-Tab_Raw!P$3))))</f>
        <v>0.81719999999999993</v>
      </c>
      <c r="Q28" s="7">
        <f>MAX(0,MIN(1,IF(Q$5=0,1-(Tab_Raw!Q28-Tab_Raw!Q$3)/(Tab_Raw!Q$4-Tab_Raw!Q$3),(Tab_Raw!Q28-Tab_Raw!Q$3)/(Tab_Raw!Q$4-Tab_Raw!Q$3))))</f>
        <v>0.38632439024390408</v>
      </c>
      <c r="R28" s="7">
        <f>MAX(0,MIN(1,IF(R$5=0,1-(Tab_Raw!R28-Tab_Raw!R$3)/(Tab_Raw!R$4-Tab_Raw!R$3),(Tab_Raw!R28-Tab_Raw!R$3)/(Tab_Raw!R$4-Tab_Raw!R$3))))</f>
        <v>0.52653486000000005</v>
      </c>
      <c r="S28" s="7">
        <f>MAX(0,MIN(1,IF(S$5=0,1-(Tab_Raw!S28-Tab_Raw!S$3)/(Tab_Raw!S$4-Tab_Raw!S$3),(Tab_Raw!S28-Tab_Raw!S$3)/(Tab_Raw!S$4-Tab_Raw!S$3))))</f>
        <v>7.4440441339999996E-2</v>
      </c>
      <c r="T28" s="7">
        <f>MAX(0,MIN(1,IF(T$5=0,1-(Tab_Raw!T28-Tab_Raw!T$3)/(Tab_Raw!T$4-Tab_Raw!T$3),(Tab_Raw!T28-Tab_Raw!T$3)/(Tab_Raw!T$4-Tab_Raw!T$3))))</f>
        <v>0.16649229825</v>
      </c>
      <c r="U28" s="7">
        <f>MAX(0,MIN(1,IF(U$5=0,1-(Tab_Raw!U28-Tab_Raw!U$3)/(Tab_Raw!U$4-Tab_Raw!U$3),(Tab_Raw!U28-Tab_Raw!U$3)/(Tab_Raw!U$4-Tab_Raw!U$3))))</f>
        <v>0</v>
      </c>
      <c r="V28" s="7">
        <f>MAX(0,MIN(1,IF(V$5=0,1-(Tab_Raw!V28-Tab_Raw!V$3)/(Tab_Raw!V$4-Tab_Raw!V$3),(Tab_Raw!V28-Tab_Raw!V$3)/(Tab_Raw!V$4-Tab_Raw!V$3))))</f>
        <v>0</v>
      </c>
      <c r="W28" s="7">
        <f>MAX(0,MIN(1,IF(W$5=0,1-(Tab_Raw!W28-Tab_Raw!W$3)/(Tab_Raw!W$4-Tab_Raw!W$3),(Tab_Raw!W28-Tab_Raw!W$3)/(Tab_Raw!W$4-Tab_Raw!W$3))))</f>
        <v>0.22499999999999998</v>
      </c>
      <c r="X28" s="7">
        <f>MAX(0,MIN(1,IF(X$5=0,1-(Tab_Raw!X28-Tab_Raw!X$3)/(Tab_Raw!X$4-Tab_Raw!X$3),(Tab_Raw!X28-Tab_Raw!X$3)/(Tab_Raw!X$4-Tab_Raw!X$3))))</f>
        <v>0</v>
      </c>
      <c r="Y28" s="7">
        <f>MAX(0,MIN(1,IF(Y$5=0,1-(Tab_Raw!Y28-Tab_Raw!Y$3)/(Tab_Raw!Y$4-Tab_Raw!Y$3),(Tab_Raw!Y28-Tab_Raw!Y$3)/(Tab_Raw!Y$4-Tab_Raw!Y$3))))</f>
        <v>1.3846579894765992E-2</v>
      </c>
      <c r="Z28" s="7">
        <f>MAX(0,MIN(1,IF(Z$5=0,1-(Tab_Raw!Z28-Tab_Raw!Z$3)/(Tab_Raw!Z$4-Tab_Raw!Z$3),(Tab_Raw!Z28-Tab_Raw!Z$3)/(Tab_Raw!Z$4-Tab_Raw!Z$3))))</f>
        <v>0.92999999999999994</v>
      </c>
      <c r="AA28" s="9" t="str">
        <f t="shared" si="9"/>
        <v>Bolivia</v>
      </c>
      <c r="AB28" s="14">
        <f t="shared" si="10"/>
        <v>24</v>
      </c>
      <c r="AC28" s="8">
        <f t="shared" si="2"/>
        <v>0.33419529843005563</v>
      </c>
      <c r="AD28" s="14">
        <f t="shared" si="5"/>
        <v>76</v>
      </c>
      <c r="AF28">
        <v>21</v>
      </c>
      <c r="AG28" s="29" t="str">
        <f t="shared" si="6"/>
        <v>Lesotho</v>
      </c>
      <c r="AH28" s="28">
        <f t="shared" si="8"/>
        <v>167</v>
      </c>
      <c r="AI28">
        <v>21</v>
      </c>
      <c r="AJ28" s="30" t="str">
        <f t="shared" si="7"/>
        <v>Portugal</v>
      </c>
      <c r="AM28" s="9" t="s">
        <v>247</v>
      </c>
      <c r="AN28" s="14">
        <v>24</v>
      </c>
      <c r="AO28" s="8">
        <v>0.53606827249237743</v>
      </c>
    </row>
    <row r="29" spans="1:41">
      <c r="A29" s="9" t="s">
        <v>444</v>
      </c>
      <c r="B29" s="12" t="s">
        <v>80</v>
      </c>
      <c r="C29" s="7">
        <f>MAX(0,MIN(1,IF(C$5=0,1-(Tab_Raw!C29-Tab_Raw!C$3)/(Tab_Raw!C$4-Tab_Raw!C$3),(Tab_Raw!C29-Tab_Raw!C$3)/(Tab_Raw!C$4-Tab_Raw!C$3))))</f>
        <v>0.36166666666666664</v>
      </c>
      <c r="D29" s="7">
        <f>MAX(0,MIN(1,IF(D$5=0,1-(Tab_Raw!D29-Tab_Raw!D$3)/(Tab_Raw!D$4-Tab_Raw!D$3),(Tab_Raw!D29-Tab_Raw!D$3)/(Tab_Raw!D$4-Tab_Raw!D$3))))</f>
        <v>9.0399999999999994E-3</v>
      </c>
      <c r="E29" s="7">
        <f>MAX(0,MIN(1,IF(E$5=0,1-(Tab_Raw!E29-Tab_Raw!E$3)/(Tab_Raw!E$4-Tab_Raw!E$3),(Tab_Raw!E29-Tab_Raw!E$3)/(Tab_Raw!E$4-Tab_Raw!E$3))))</f>
        <v>1.0000000000000009E-2</v>
      </c>
      <c r="F29" s="7">
        <f>MAX(0,MIN(1,IF(F$5=0,1-(Tab_Raw!F29-Tab_Raw!F$3)/(Tab_Raw!F$4-Tab_Raw!F$3),(Tab_Raw!F29-Tab_Raw!F$3)/(Tab_Raw!F$4-Tab_Raw!F$3))))</f>
        <v>0.47499999999999998</v>
      </c>
      <c r="G29" s="7">
        <f>MAX(0,MIN(1,IF(G$5=0,1-(Tab_Raw!G29-Tab_Raw!G$3)/(Tab_Raw!G$4-Tab_Raw!G$3),(Tab_Raw!G29-Tab_Raw!G$3)/(Tab_Raw!G$4-Tab_Raw!G$3))))</f>
        <v>1.3333333333333333E-3</v>
      </c>
      <c r="H29" s="7">
        <f>MAX(0,MIN(1,IF(H$5=0,1-(Tab_Raw!H29-Tab_Raw!H$3)/(Tab_Raw!H$4-Tab_Raw!H$3),(Tab_Raw!H29-Tab_Raw!H$3)/(Tab_Raw!H$4-Tab_Raw!H$3))))</f>
        <v>5.0000000000000044E-2</v>
      </c>
      <c r="I29" s="7">
        <f>MAX(0,MIN(1,IF(I$5=0,1-(Tab_Raw!I29-Tab_Raw!I$3)/(Tab_Raw!I$4-Tab_Raw!I$3),(Tab_Raw!I29-Tab_Raw!I$3)/(Tab_Raw!I$4-Tab_Raw!I$3))))</f>
        <v>0.28591666666666671</v>
      </c>
      <c r="J29" s="7">
        <f>MAX(0,MIN(1,IF(J$5=0,1-(Tab_Raw!J29-Tab_Raw!J$3)/(Tab_Raw!J$4-Tab_Raw!J$3),(Tab_Raw!J29-Tab_Raw!J$3)/(Tab_Raw!J$4-Tab_Raw!J$3))))</f>
        <v>0.51979999999999993</v>
      </c>
      <c r="K29" s="7">
        <f>MAX(0,MIN(1,IF(K$5=0,1-(Tab_Raw!K29-Tab_Raw!K$3)/(Tab_Raw!K$4-Tab_Raw!K$3),(Tab_Raw!K29-Tab_Raw!K$3)/(Tab_Raw!K$4-Tab_Raw!K$3))))</f>
        <v>0.9802166005291667</v>
      </c>
      <c r="L29" s="7">
        <f>MAX(0,MIN(1,IF(L$5=0,1-(Tab_Raw!L29-Tab_Raw!L$3)/(Tab_Raw!L$4-Tab_Raw!L$3),(Tab_Raw!L29-Tab_Raw!L$3)/(Tab_Raw!L$4-Tab_Raw!L$3))))</f>
        <v>0.16</v>
      </c>
      <c r="M29" s="7">
        <f>MAX(0,MIN(1,IF(M$5=0,1-(Tab_Raw!M29-Tab_Raw!M$3)/(Tab_Raw!M$4-Tab_Raw!M$3),(Tab_Raw!M29-Tab_Raw!M$3)/(Tab_Raw!M$4-Tab_Raw!M$3))))</f>
        <v>0.46</v>
      </c>
      <c r="N29" s="7">
        <f>MAX(0,MIN(1,IF(N$5=0,1-(Tab_Raw!N29-Tab_Raw!N$3)/(Tab_Raw!N$4-Tab_Raw!N$3),(Tab_Raw!N29-Tab_Raw!N$3)/(Tab_Raw!N$4-Tab_Raw!N$3))))</f>
        <v>0.04</v>
      </c>
      <c r="O29" s="7">
        <f>MAX(0,MIN(1,IF(O$5=0,1-(Tab_Raw!O29-Tab_Raw!O$3)/(Tab_Raw!O$4-Tab_Raw!O$3),(Tab_Raw!O29-Tab_Raw!O$3)/(Tab_Raw!O$4-Tab_Raw!O$3))))</f>
        <v>7.4999999999999997E-2</v>
      </c>
      <c r="P29" s="7">
        <f>MAX(0,MIN(1,IF(P$5=0,1-(Tab_Raw!P29-Tab_Raw!P$3)/(Tab_Raw!P$4-Tab_Raw!P$3),(Tab_Raw!P29-Tab_Raw!P$3)/(Tab_Raw!P$4-Tab_Raw!P$3))))</f>
        <v>0.69896800000000003</v>
      </c>
      <c r="Q29" s="7">
        <f>MAX(0,MIN(1,IF(Q$5=0,1-(Tab_Raw!Q29-Tab_Raw!Q$3)/(Tab_Raw!Q$4-Tab_Raw!Q$3),(Tab_Raw!Q29-Tab_Raw!Q$3)/(Tab_Raw!Q$4-Tab_Raw!Q$3))))</f>
        <v>0.19787365853658601</v>
      </c>
      <c r="R29" s="7">
        <f>MAX(0,MIN(1,IF(R$5=0,1-(Tab_Raw!R29-Tab_Raw!R$3)/(Tab_Raw!R$4-Tab_Raw!R$3),(Tab_Raw!R29-Tab_Raw!R$3)/(Tab_Raw!R$4-Tab_Raw!R$3))))</f>
        <v>6.9291337999999994E-2</v>
      </c>
      <c r="S29" s="7">
        <f>MAX(0,MIN(1,IF(S$5=0,1-(Tab_Raw!S29-Tab_Raw!S$3)/(Tab_Raw!S$4-Tab_Raw!S$3),(Tab_Raw!S29-Tab_Raw!S$3)/(Tab_Raw!S$4-Tab_Raw!S$3))))</f>
        <v>1.028841522E-2</v>
      </c>
      <c r="T29" s="7">
        <f>MAX(0,MIN(1,IF(T$5=0,1-(Tab_Raw!T29-Tab_Raw!T$3)/(Tab_Raw!T$4-Tab_Raw!T$3),(Tab_Raw!T29-Tab_Raw!T$3)/(Tab_Raw!T$4-Tab_Raw!T$3))))</f>
        <v>2.6816689999999998E-3</v>
      </c>
      <c r="U29" s="7">
        <f>MAX(0,MIN(1,IF(U$5=0,1-(Tab_Raw!U29-Tab_Raw!U$3)/(Tab_Raw!U$4-Tab_Raw!U$3),(Tab_Raw!U29-Tab_Raw!U$3)/(Tab_Raw!U$4-Tab_Raw!U$3))))</f>
        <v>2.7250118542791936E-4</v>
      </c>
      <c r="V29" s="7">
        <f>MAX(0,MIN(1,IF(V$5=0,1-(Tab_Raw!V29-Tab_Raw!V$3)/(Tab_Raw!V$4-Tab_Raw!V$3),(Tab_Raw!V29-Tab_Raw!V$3)/(Tab_Raw!V$4-Tab_Raw!V$3))))</f>
        <v>1.7602833475632599E-4</v>
      </c>
      <c r="W29" s="7">
        <f>MAX(0,MIN(1,IF(W$5=0,1-(Tab_Raw!W29-Tab_Raw!W$3)/(Tab_Raw!W$4-Tab_Raw!W$3),(Tab_Raw!W29-Tab_Raw!W$3)/(Tab_Raw!W$4-Tab_Raw!W$3))))</f>
        <v>0</v>
      </c>
      <c r="X29" s="7">
        <f>MAX(0,MIN(1,IF(X$5=0,1-(Tab_Raw!X29-Tab_Raw!X$3)/(Tab_Raw!X$4-Tab_Raw!X$3),(Tab_Raw!X29-Tab_Raw!X$3)/(Tab_Raw!X$4-Tab_Raw!X$3))))</f>
        <v>0.52</v>
      </c>
      <c r="Y29" s="7">
        <f>MAX(0,MIN(1,IF(Y$5=0,1-(Tab_Raw!Y29-Tab_Raw!Y$3)/(Tab_Raw!Y$4-Tab_Raw!Y$3),(Tab_Raw!Y29-Tab_Raw!Y$3)/(Tab_Raw!Y$4-Tab_Raw!Y$3))))</f>
        <v>0.146484375</v>
      </c>
      <c r="Z29" s="7">
        <f>MAX(0,MIN(1,IF(Z$5=0,1-(Tab_Raw!Z29-Tab_Raw!Z$3)/(Tab_Raw!Z$4-Tab_Raw!Z$3),(Tab_Raw!Z29-Tab_Raw!Z$3)/(Tab_Raw!Z$4-Tab_Raw!Z$3))))</f>
        <v>0.47700000760000005</v>
      </c>
      <c r="AA29" s="9" t="str">
        <f t="shared" si="9"/>
        <v>Bosnia &amp; Herzegovina</v>
      </c>
      <c r="AB29" s="14">
        <f t="shared" si="10"/>
        <v>24</v>
      </c>
      <c r="AC29" s="8">
        <f t="shared" si="2"/>
        <v>0.2312920525030252</v>
      </c>
      <c r="AD29" s="14">
        <f t="shared" si="5"/>
        <v>156</v>
      </c>
      <c r="AF29">
        <v>22</v>
      </c>
      <c r="AG29" s="29" t="str">
        <f t="shared" si="6"/>
        <v>Uganda</v>
      </c>
      <c r="AH29" s="28">
        <f t="shared" si="8"/>
        <v>166</v>
      </c>
      <c r="AI29">
        <v>22</v>
      </c>
      <c r="AJ29" s="30" t="str">
        <f t="shared" si="7"/>
        <v>Bulgaria</v>
      </c>
      <c r="AM29" s="9" t="s">
        <v>417</v>
      </c>
      <c r="AN29" s="14">
        <v>24</v>
      </c>
      <c r="AO29" s="8">
        <v>0.53189731415574082</v>
      </c>
    </row>
    <row r="30" spans="1:41">
      <c r="A30" s="9" t="s">
        <v>83</v>
      </c>
      <c r="B30" s="12" t="s">
        <v>82</v>
      </c>
      <c r="C30" s="7">
        <f>MAX(0,MIN(1,IF(C$5=0,1-(Tab_Raw!C30-Tab_Raw!C$3)/(Tab_Raw!C$4-Tab_Raw!C$3),(Tab_Raw!C30-Tab_Raw!C$3)/(Tab_Raw!C$4-Tab_Raw!C$3))))</f>
        <v>0.14566666666666664</v>
      </c>
      <c r="D30" s="7">
        <f>MAX(0,MIN(1,IF(D$5=0,1-(Tab_Raw!D30-Tab_Raw!D$3)/(Tab_Raw!D$4-Tab_Raw!D$3),(Tab_Raw!D30-Tab_Raw!D$3)/(Tab_Raw!D$4-Tab_Raw!D$3))))</f>
        <v>1.585E-2</v>
      </c>
      <c r="E30" s="7">
        <f>MAX(0,MIN(1,IF(E$5=0,1-(Tab_Raw!E30-Tab_Raw!E$3)/(Tab_Raw!E$4-Tab_Raw!E$3),(Tab_Raw!E30-Tab_Raw!E$3)/(Tab_Raw!E$4-Tab_Raw!E$3))))</f>
        <v>5.0000000000000044E-2</v>
      </c>
      <c r="F30" s="7">
        <f>MAX(0,MIN(1,IF(F$5=0,1-(Tab_Raw!F30-Tab_Raw!F$3)/(Tab_Raw!F$4-Tab_Raw!F$3),(Tab_Raw!F30-Tab_Raw!F$3)/(Tab_Raw!F$4-Tab_Raw!F$3))))</f>
        <v>0.44999999999999996</v>
      </c>
      <c r="G30" s="7">
        <f>MAX(0,MIN(1,IF(G$5=0,1-(Tab_Raw!G30-Tab_Raw!G$3)/(Tab_Raw!G$4-Tab_Raw!G$3),(Tab_Raw!G30-Tab_Raw!G$3)/(Tab_Raw!G$4-Tab_Raw!G$3))))</f>
        <v>0.22733333333333333</v>
      </c>
      <c r="H30" s="7">
        <f>MAX(0,MIN(1,IF(H$5=0,1-(Tab_Raw!H30-Tab_Raw!H$3)/(Tab_Raw!H$4-Tab_Raw!H$3),(Tab_Raw!H30-Tab_Raw!H$3)/(Tab_Raw!H$4-Tab_Raw!H$3))))</f>
        <v>0.4</v>
      </c>
      <c r="I30" s="7">
        <f>MAX(0,MIN(1,IF(I$5=0,1-(Tab_Raw!I30-Tab_Raw!I$3)/(Tab_Raw!I$4-Tab_Raw!I$3),(Tab_Raw!I30-Tab_Raw!I$3)/(Tab_Raw!I$4-Tab_Raw!I$3))))</f>
        <v>0.81700000000000006</v>
      </c>
      <c r="J30" s="7">
        <f>MAX(0,MIN(1,IF(J$5=0,1-(Tab_Raw!J30-Tab_Raw!J$3)/(Tab_Raw!J$4-Tab_Raw!J$3),(Tab_Raw!J30-Tab_Raw!J$3)/(Tab_Raw!J$4-Tab_Raw!J$3))))</f>
        <v>0.39659999999999995</v>
      </c>
      <c r="K30" s="7">
        <f>MAX(0,MIN(1,IF(K$5=0,1-(Tab_Raw!K30-Tab_Raw!K$3)/(Tab_Raw!K$4-Tab_Raw!K$3),(Tab_Raw!K30-Tab_Raw!K$3)/(Tab_Raw!K$4-Tab_Raw!K$3))))</f>
        <v>0.99992260511193232</v>
      </c>
      <c r="L30" s="7">
        <f>MAX(0,MIN(1,IF(L$5=0,1-(Tab_Raw!L30-Tab_Raw!L$3)/(Tab_Raw!L$4-Tab_Raw!L$3),(Tab_Raw!L30-Tab_Raw!L$3)/(Tab_Raw!L$4-Tab_Raw!L$3))))</f>
        <v>0.3</v>
      </c>
      <c r="M30" s="7">
        <f>MAX(0,MIN(1,IF(M$5=0,1-(Tab_Raw!M30-Tab_Raw!M$3)/(Tab_Raw!M$4-Tab_Raw!M$3),(Tab_Raw!M30-Tab_Raw!M$3)/(Tab_Raw!M$4-Tab_Raw!M$3))))</f>
        <v>0.82</v>
      </c>
      <c r="N30" s="7">
        <f>MAX(0,MIN(1,IF(N$5=0,1-(Tab_Raw!N30-Tab_Raw!N$3)/(Tab_Raw!N$4-Tab_Raw!N$3),(Tab_Raw!N30-Tab_Raw!N$3)/(Tab_Raw!N$4-Tab_Raw!N$3))))</f>
        <v>0.24</v>
      </c>
      <c r="O30" s="7">
        <f>MAX(0,MIN(1,IF(O$5=0,1-(Tab_Raw!O30-Tab_Raw!O$3)/(Tab_Raw!O$4-Tab_Raw!O$3),(Tab_Raw!O30-Tab_Raw!O$3)/(Tab_Raw!O$4-Tab_Raw!O$3))))</f>
        <v>0.40749999999999997</v>
      </c>
      <c r="P30" s="7">
        <f>MAX(0,MIN(1,IF(P$5=0,1-(Tab_Raw!P30-Tab_Raw!P$3)/(Tab_Raw!P$4-Tab_Raw!P$3),(Tab_Raw!P30-Tab_Raw!P$3)/(Tab_Raw!P$4-Tab_Raw!P$3))))</f>
        <v>0.85952000000000006</v>
      </c>
      <c r="Q30" s="7">
        <f>MAX(0,MIN(1,IF(Q$5=0,1-(Tab_Raw!Q30-Tab_Raw!Q$3)/(Tab_Raw!Q$4-Tab_Raw!Q$3),(Tab_Raw!Q30-Tab_Raw!Q$3)/(Tab_Raw!Q$4-Tab_Raw!Q$3))))</f>
        <v>0.61517951219512201</v>
      </c>
      <c r="R30" s="7">
        <f>MAX(0,MIN(1,IF(R$5=0,1-(Tab_Raw!R30-Tab_Raw!R$3)/(Tab_Raw!R$4-Tab_Raw!R$3),(Tab_Raw!R30-Tab_Raw!R$3)/(Tab_Raw!R$4-Tab_Raw!R$3))))</f>
        <v>1</v>
      </c>
      <c r="S30" s="7">
        <f>MAX(0,MIN(1,IF(S$5=0,1-(Tab_Raw!S30-Tab_Raw!S$3)/(Tab_Raw!S$4-Tab_Raw!S$3),(Tab_Raw!S30-Tab_Raw!S$3)/(Tab_Raw!S$4-Tab_Raw!S$3))))</f>
        <v>0.18788994509999998</v>
      </c>
      <c r="T30" s="7">
        <f>MAX(0,MIN(1,IF(T$5=0,1-(Tab_Raw!T30-Tab_Raw!T$3)/(Tab_Raw!T$4-Tab_Raw!T$3),(Tab_Raw!T30-Tab_Raw!T$3)/(Tab_Raw!T$4-Tab_Raw!T$3))))</f>
        <v>0.13707604849999999</v>
      </c>
      <c r="U30" s="7">
        <f>MAX(0,MIN(1,IF(U$5=0,1-(Tab_Raw!U30-Tab_Raw!U$3)/(Tab_Raw!U$4-Tab_Raw!U$3),(Tab_Raw!U30-Tab_Raw!U$3)/(Tab_Raw!U$4-Tab_Raw!U$3))))</f>
        <v>0</v>
      </c>
      <c r="V30" s="7">
        <f>MAX(0,MIN(1,IF(V$5=0,1-(Tab_Raw!V30-Tab_Raw!V$3)/(Tab_Raw!V$4-Tab_Raw!V$3),(Tab_Raw!V30-Tab_Raw!V$3)/(Tab_Raw!V$4-Tab_Raw!V$3))))</f>
        <v>0</v>
      </c>
      <c r="W30" s="7">
        <f>MAX(0,MIN(1,IF(W$5=0,1-(Tab_Raw!W30-Tab_Raw!W$3)/(Tab_Raw!W$4-Tab_Raw!W$3),(Tab_Raw!W30-Tab_Raw!W$3)/(Tab_Raw!W$4-Tab_Raw!W$3))))</f>
        <v>0.54600000000000004</v>
      </c>
      <c r="X30" s="7">
        <f>MAX(0,MIN(1,IF(X$5=0,1-(Tab_Raw!X30-Tab_Raw!X$3)/(Tab_Raw!X$4-Tab_Raw!X$3),(Tab_Raw!X30-Tab_Raw!X$3)/(Tab_Raw!X$4-Tab_Raw!X$3))))</f>
        <v>0.53</v>
      </c>
      <c r="Y30" s="7">
        <f>MAX(0,MIN(1,IF(Y$5=0,1-(Tab_Raw!Y30-Tab_Raw!Y$3)/(Tab_Raw!Y$4-Tab_Raw!Y$3),(Tab_Raw!Y30-Tab_Raw!Y$3)/(Tab_Raw!Y$4-Tab_Raw!Y$3))))</f>
        <v>1.0587052035360754E-2</v>
      </c>
      <c r="Z30" s="7">
        <f>MAX(0,MIN(1,IF(Z$5=0,1-(Tab_Raw!Z30-Tab_Raw!Z$3)/(Tab_Raw!Z$4-Tab_Raw!Z$3),(Tab_Raw!Z30-Tab_Raw!Z$3)/(Tab_Raw!Z$4-Tab_Raw!Z$3))))</f>
        <v>0.67400001529999998</v>
      </c>
      <c r="AA30" s="9" t="str">
        <f t="shared" si="9"/>
        <v>Botswana</v>
      </c>
      <c r="AB30" s="14">
        <f t="shared" si="10"/>
        <v>24</v>
      </c>
      <c r="AC30" s="8">
        <f t="shared" si="2"/>
        <v>0.4095885490934339</v>
      </c>
      <c r="AD30" s="14">
        <f t="shared" si="5"/>
        <v>61</v>
      </c>
      <c r="AF30">
        <v>23</v>
      </c>
      <c r="AG30" s="29" t="str">
        <f t="shared" si="6"/>
        <v>Micronesia FS</v>
      </c>
      <c r="AH30" s="28">
        <f t="shared" si="8"/>
        <v>165</v>
      </c>
      <c r="AI30">
        <v>23</v>
      </c>
      <c r="AJ30" s="30" t="str">
        <f t="shared" si="7"/>
        <v>Sweden</v>
      </c>
      <c r="AM30" s="9" t="s">
        <v>229</v>
      </c>
      <c r="AN30" s="14">
        <v>24</v>
      </c>
      <c r="AO30" s="8">
        <v>0.52091848027603904</v>
      </c>
    </row>
    <row r="31" spans="1:41">
      <c r="A31" s="9" t="s">
        <v>85</v>
      </c>
      <c r="B31" s="12" t="s">
        <v>84</v>
      </c>
      <c r="C31" s="7">
        <f>MAX(0,MIN(1,IF(C$5=0,1-(Tab_Raw!C31-Tab_Raw!C$3)/(Tab_Raw!C$4-Tab_Raw!C$3),(Tab_Raw!C31-Tab_Raw!C$3)/(Tab_Raw!C$4-Tab_Raw!C$3))))</f>
        <v>0.45016666666666666</v>
      </c>
      <c r="D31" s="7">
        <f>MAX(0,MIN(1,IF(D$5=0,1-(Tab_Raw!D31-Tab_Raw!D$3)/(Tab_Raw!D$4-Tab_Raw!D$3),(Tab_Raw!D31-Tab_Raw!D$3)/(Tab_Raw!D$4-Tab_Raw!D$3))))</f>
        <v>7.0530000000000002E-3</v>
      </c>
      <c r="E31" s="7">
        <f>MAX(0,MIN(1,IF(E$5=0,1-(Tab_Raw!E31-Tab_Raw!E$3)/(Tab_Raw!E$4-Tab_Raw!E$3),(Tab_Raw!E31-Tab_Raw!E$3)/(Tab_Raw!E$4-Tab_Raw!E$3))))</f>
        <v>3.0000000000000027E-2</v>
      </c>
      <c r="F31" s="7">
        <f>MAX(0,MIN(1,IF(F$5=0,1-(Tab_Raw!F31-Tab_Raw!F$3)/(Tab_Raw!F$4-Tab_Raw!F$3),(Tab_Raw!F31-Tab_Raw!F$3)/(Tab_Raw!F$4-Tab_Raw!F$3))))</f>
        <v>0.32499999999999996</v>
      </c>
      <c r="G31" s="7">
        <f>MAX(0,MIN(1,IF(G$5=0,1-(Tab_Raw!G31-Tab_Raw!G$3)/(Tab_Raw!G$4-Tab_Raw!G$3),(Tab_Raw!G31-Tab_Raw!G$3)/(Tab_Raw!G$4-Tab_Raw!G$3))))</f>
        <v>8.2000000000000003E-2</v>
      </c>
      <c r="H31" s="7">
        <f>MAX(0,MIN(1,IF(H$5=0,1-(Tab_Raw!H31-Tab_Raw!H$3)/(Tab_Raw!H$4-Tab_Raw!H$3),(Tab_Raw!H31-Tab_Raw!H$3)/(Tab_Raw!H$4-Tab_Raw!H$3))))</f>
        <v>0.19999999999999996</v>
      </c>
      <c r="I31" s="7">
        <f>MAX(0,MIN(1,IF(I$5=0,1-(Tab_Raw!I31-Tab_Raw!I$3)/(Tab_Raw!I$4-Tab_Raw!I$3),(Tab_Raw!I31-Tab_Raw!I$3)/(Tab_Raw!I$4-Tab_Raw!I$3))))</f>
        <v>0.4356666666666667</v>
      </c>
      <c r="J31" s="7">
        <f>MAX(0,MIN(1,IF(J$5=0,1-(Tab_Raw!J31-Tab_Raw!J$3)/(Tab_Raw!J$4-Tab_Raw!J$3),(Tab_Raw!J31-Tab_Raw!J$3)/(Tab_Raw!J$4-Tab_Raw!J$3))))</f>
        <v>0.1396</v>
      </c>
      <c r="K31" s="7">
        <f>MAX(0,MIN(1,IF(K$5=0,1-(Tab_Raw!K31-Tab_Raw!K$3)/(Tab_Raw!K$4-Tab_Raw!K$3),(Tab_Raw!K31-Tab_Raw!K$3)/(Tab_Raw!K$4-Tab_Raw!K$3))))</f>
        <v>0.72380797814199993</v>
      </c>
      <c r="L31" s="7">
        <f>MAX(0,MIN(1,IF(L$5=0,1-(Tab_Raw!L31-Tab_Raw!L$3)/(Tab_Raw!L$4-Tab_Raw!L$3),(Tab_Raw!L31-Tab_Raw!L$3)/(Tab_Raw!L$4-Tab_Raw!L$3))))</f>
        <v>1</v>
      </c>
      <c r="M31" s="7">
        <f>MAX(0,MIN(1,IF(M$5=0,1-(Tab_Raw!M31-Tab_Raw!M$3)/(Tab_Raw!M$4-Tab_Raw!M$3),(Tab_Raw!M31-Tab_Raw!M$3)/(Tab_Raw!M$4-Tab_Raw!M$3))))</f>
        <v>0.16</v>
      </c>
      <c r="N31" s="7">
        <f>MAX(0,MIN(1,IF(N$5=0,1-(Tab_Raw!N31-Tab_Raw!N$3)/(Tab_Raw!N$4-Tab_Raw!N$3),(Tab_Raw!N31-Tab_Raw!N$3)/(Tab_Raw!N$4-Tab_Raw!N$3))))</f>
        <v>0.06</v>
      </c>
      <c r="O31" s="7">
        <f>MAX(0,MIN(1,IF(O$5=0,1-(Tab_Raw!O31-Tab_Raw!O$3)/(Tab_Raw!O$4-Tab_Raw!O$3),(Tab_Raw!O31-Tab_Raw!O$3)/(Tab_Raw!O$4-Tab_Raw!O$3))))</f>
        <v>0.3175</v>
      </c>
      <c r="P31" s="7">
        <f>MAX(0,MIN(1,IF(P$5=0,1-(Tab_Raw!P31-Tab_Raw!P$3)/(Tab_Raw!P$4-Tab_Raw!P$3),(Tab_Raw!P31-Tab_Raw!P$3)/(Tab_Raw!P$4-Tab_Raw!P$3))))</f>
        <v>0.60240000000000005</v>
      </c>
      <c r="Q31" s="7">
        <f>MAX(0,MIN(1,IF(Q$5=0,1-(Tab_Raw!Q31-Tab_Raw!Q$3)/(Tab_Raw!Q$4-Tab_Raw!Q$3),(Tab_Raw!Q31-Tab_Raw!Q$3)/(Tab_Raw!Q$4-Tab_Raw!Q$3))))</f>
        <v>0.25195756097561006</v>
      </c>
      <c r="R31" s="7">
        <f>MAX(0,MIN(1,IF(R$5=0,1-(Tab_Raw!R31-Tab_Raw!R$3)/(Tab_Raw!R$4-Tab_Raw!R$3),(Tab_Raw!R31-Tab_Raw!R$3)/(Tab_Raw!R$4-Tab_Raw!R$3))))</f>
        <v>0.27439886800000002</v>
      </c>
      <c r="S31" s="7">
        <f>MAX(0,MIN(1,IF(S$5=0,1-(Tab_Raw!S31-Tab_Raw!S$3)/(Tab_Raw!S$4-Tab_Raw!S$3),(Tab_Raw!S31-Tab_Raw!S$3)/(Tab_Raw!S$4-Tab_Raw!S$3))))</f>
        <v>1.4067662999999998E-4</v>
      </c>
      <c r="T31" s="7">
        <f>MAX(0,MIN(1,IF(T$5=0,1-(Tab_Raw!T31-Tab_Raw!T$3)/(Tab_Raw!T$4-Tab_Raw!T$3),(Tab_Raw!T31-Tab_Raw!T$3)/(Tab_Raw!T$4-Tab_Raw!T$3))))</f>
        <v>2.903680875E-2</v>
      </c>
      <c r="U31" s="7">
        <f>MAX(0,MIN(1,IF(U$5=0,1-(Tab_Raw!U31-Tab_Raw!U$3)/(Tab_Raw!U$4-Tab_Raw!U$3),(Tab_Raw!U31-Tab_Raw!U$3)/(Tab_Raw!U$4-Tab_Raw!U$3))))</f>
        <v>1.4378442478146191E-2</v>
      </c>
      <c r="V31" s="7">
        <f>MAX(0,MIN(1,IF(V$5=0,1-(Tab_Raw!V31-Tab_Raw!V$3)/(Tab_Raw!V$4-Tab_Raw!V$3),(Tab_Raw!V31-Tab_Raw!V$3)/(Tab_Raw!V$4-Tab_Raw!V$3))))</f>
        <v>6.6733880428496498E-2</v>
      </c>
      <c r="W31" s="7">
        <f>MAX(0,MIN(1,IF(W$5=0,1-(Tab_Raw!W31-Tab_Raw!W$3)/(Tab_Raw!W$4-Tab_Raw!W$3),(Tab_Raw!W31-Tab_Raw!W$3)/(Tab_Raw!W$4-Tab_Raw!W$3))))</f>
        <v>2.200000000000002E-2</v>
      </c>
      <c r="X31" s="7">
        <f>MAX(0,MIN(1,IF(X$5=0,1-(Tab_Raw!X31-Tab_Raw!X$3)/(Tab_Raw!X$4-Tab_Raw!X$3),(Tab_Raw!X31-Tab_Raw!X$3)/(Tab_Raw!X$4-Tab_Raw!X$3))))</f>
        <v>0.81</v>
      </c>
      <c r="Y31" s="7">
        <f>MAX(0,MIN(1,IF(Y$5=0,1-(Tab_Raw!Y31-Tab_Raw!Y$3)/(Tab_Raw!Y$4-Tab_Raw!Y$3),(Tab_Raw!Y31-Tab_Raw!Y$3)/(Tab_Raw!Y$4-Tab_Raw!Y$3))))</f>
        <v>5.6741478730220271E-3</v>
      </c>
      <c r="Z31" s="7">
        <f>MAX(0,MIN(1,IF(Z$5=0,1-(Tab_Raw!Z31-Tab_Raw!Z$3)/(Tab_Raw!Z$4-Tab_Raw!Z$3),(Tab_Raw!Z31-Tab_Raw!Z$3)/(Tab_Raw!Z$4-Tab_Raw!Z$3))))</f>
        <v>0.94499999999999995</v>
      </c>
      <c r="AA31" s="9" t="str">
        <f t="shared" si="9"/>
        <v>Brazil</v>
      </c>
      <c r="AB31" s="14">
        <f t="shared" si="10"/>
        <v>24</v>
      </c>
      <c r="AC31" s="8">
        <f t="shared" si="2"/>
        <v>0.2896881123587754</v>
      </c>
      <c r="AD31" s="14">
        <f t="shared" si="5"/>
        <v>106</v>
      </c>
      <c r="AF31">
        <v>24</v>
      </c>
      <c r="AG31" s="29" t="str">
        <f t="shared" si="6"/>
        <v>Kenya</v>
      </c>
      <c r="AH31" s="28">
        <f t="shared" si="8"/>
        <v>164</v>
      </c>
      <c r="AI31">
        <v>24</v>
      </c>
      <c r="AJ31" s="30" t="str">
        <f t="shared" si="7"/>
        <v>United States</v>
      </c>
      <c r="AM31" s="9" t="s">
        <v>91</v>
      </c>
      <c r="AN31" s="14">
        <v>24</v>
      </c>
      <c r="AO31" s="8">
        <v>0.51423678594715139</v>
      </c>
    </row>
    <row r="32" spans="1:41">
      <c r="A32" s="9" t="s">
        <v>87</v>
      </c>
      <c r="B32" s="12" t="s">
        <v>86</v>
      </c>
      <c r="C32" s="7">
        <f>MAX(0,MIN(1,IF(C$5=0,1-(Tab_Raw!C32-Tab_Raw!C$3)/(Tab_Raw!C$4-Tab_Raw!C$3),(Tab_Raw!C32-Tab_Raw!C$3)/(Tab_Raw!C$4-Tab_Raw!C$3))))</f>
        <v>0.53133333333333332</v>
      </c>
      <c r="D32" s="7">
        <f>MAX(0,MIN(1,IF(D$5=0,1-(Tab_Raw!D32-Tab_Raw!D$3)/(Tab_Raw!D$4-Tab_Raw!D$3),(Tab_Raw!D32-Tab_Raw!D$3)/(Tab_Raw!D$4-Tab_Raw!D$3))))</f>
        <v>1.0820000000000001E-2</v>
      </c>
      <c r="E32" s="7">
        <f>MAX(0,MIN(1,IF(E$5=0,1-(Tab_Raw!E32-Tab_Raw!E$3)/(Tab_Raw!E$4-Tab_Raw!E$3),(Tab_Raw!E32-Tab_Raw!E$3)/(Tab_Raw!E$4-Tab_Raw!E$3))))</f>
        <v>1.0000000000000009E-2</v>
      </c>
      <c r="F32" s="7">
        <f>MAX(0,MIN(1,IF(F$5=0,1-(Tab_Raw!F32-Tab_Raw!F$3)/(Tab_Raw!F$4-Tab_Raw!F$3),(Tab_Raw!F32-Tab_Raw!F$3)/(Tab_Raw!F$4-Tab_Raw!F$3))))</f>
        <v>0.125</v>
      </c>
      <c r="G32" s="7">
        <f>MAX(0,MIN(1,IF(G$5=0,1-(Tab_Raw!G32-Tab_Raw!G$3)/(Tab_Raw!G$4-Tab_Raw!G$3),(Tab_Raw!G32-Tab_Raw!G$3)/(Tab_Raw!G$4-Tab_Raw!G$3))))</f>
        <v>0</v>
      </c>
      <c r="H32" s="7">
        <f>MAX(0,MIN(1,IF(H$5=0,1-(Tab_Raw!H32-Tab_Raw!H$3)/(Tab_Raw!H$4-Tab_Raw!H$3),(Tab_Raw!H32-Tab_Raw!H$3)/(Tab_Raw!H$4-Tab_Raw!H$3))))</f>
        <v>0</v>
      </c>
      <c r="I32" s="7">
        <f>MAX(0,MIN(1,IF(I$5=0,1-(Tab_Raw!I32-Tab_Raw!I$3)/(Tab_Raw!I$4-Tab_Raw!I$3),(Tab_Raw!I32-Tab_Raw!I$3)/(Tab_Raw!I$4-Tab_Raw!I$3))))</f>
        <v>0.49116666666666664</v>
      </c>
      <c r="J32" s="7">
        <f>MAX(0,MIN(1,IF(J$5=0,1-(Tab_Raw!J32-Tab_Raw!J$3)/(Tab_Raw!J$4-Tab_Raw!J$3),(Tab_Raw!J32-Tab_Raw!J$3)/(Tab_Raw!J$4-Tab_Raw!J$3))))</f>
        <v>0.24739999999999998</v>
      </c>
      <c r="K32" s="7">
        <f>MAX(0,MIN(1,IF(K$5=0,1-(Tab_Raw!K32-Tab_Raw!K$3)/(Tab_Raw!K$4-Tab_Raw!K$3),(Tab_Raw!K32-Tab_Raw!K$3)/(Tab_Raw!K$4-Tab_Raw!K$3))))</f>
        <v>0.83611111111116665</v>
      </c>
      <c r="L32" s="7">
        <f>MAX(0,MIN(1,IF(L$5=0,1-(Tab_Raw!L32-Tab_Raw!L$3)/(Tab_Raw!L$4-Tab_Raw!L$3),(Tab_Raw!L32-Tab_Raw!L$3)/(Tab_Raw!L$4-Tab_Raw!L$3))))</f>
        <v>0.12</v>
      </c>
      <c r="M32" s="7">
        <f>MAX(0,MIN(1,IF(M$5=0,1-(Tab_Raw!M32-Tab_Raw!M$3)/(Tab_Raw!M$4-Tab_Raw!M$3),(Tab_Raw!M32-Tab_Raw!M$3)/(Tab_Raw!M$4-Tab_Raw!M$3))))</f>
        <v>0.96</v>
      </c>
      <c r="N32" s="7">
        <f>MAX(0,MIN(1,IF(N$5=0,1-(Tab_Raw!N32-Tab_Raw!N$3)/(Tab_Raw!N$4-Tab_Raw!N$3),(Tab_Raw!N32-Tab_Raw!N$3)/(Tab_Raw!N$4-Tab_Raw!N$3))))</f>
        <v>0</v>
      </c>
      <c r="O32" s="7">
        <f>MAX(0,MIN(1,IF(O$5=0,1-(Tab_Raw!O32-Tab_Raw!O$3)/(Tab_Raw!O$4-Tab_Raw!O$3),(Tab_Raw!O32-Tab_Raw!O$3)/(Tab_Raw!O$4-Tab_Raw!O$3))))</f>
        <v>0.85</v>
      </c>
      <c r="P32" s="7">
        <f>MAX(0,MIN(1,IF(P$5=0,1-(Tab_Raw!P32-Tab_Raw!P$3)/(Tab_Raw!P$4-Tab_Raw!P$3),(Tab_Raw!P32-Tab_Raw!P$3)/(Tab_Raw!P$4-Tab_Raw!P$3))))</f>
        <v>0.69144000000000005</v>
      </c>
      <c r="Q32" s="7">
        <f>MAX(0,MIN(1,IF(Q$5=0,1-(Tab_Raw!Q32-Tab_Raw!Q$3)/(Tab_Raw!Q$4-Tab_Raw!Q$3),(Tab_Raw!Q32-Tab_Raw!Q$3)/(Tab_Raw!Q$4-Tab_Raw!Q$3))))</f>
        <v>0.15271804878048811</v>
      </c>
      <c r="R32" s="7">
        <f>MAX(0,MIN(1,IF(R$5=0,1-(Tab_Raw!R32-Tab_Raw!R$3)/(Tab_Raw!R$4-Tab_Raw!R$3),(Tab_Raw!R32-Tab_Raw!R$3)/(Tab_Raw!R$4-Tab_Raw!R$3))))</f>
        <v>0.18363939800000001</v>
      </c>
      <c r="S32" s="7">
        <f>MAX(0,MIN(1,IF(S$5=0,1-(Tab_Raw!S32-Tab_Raw!S$3)/(Tab_Raw!S$4-Tab_Raw!S$3),(Tab_Raw!S32-Tab_Raw!S$3)/(Tab_Raw!S$4-Tab_Raw!S$3))))</f>
        <v>0</v>
      </c>
      <c r="T32" s="7">
        <f>MAX(0,MIN(1,IF(T$5=0,1-(Tab_Raw!T32-Tab_Raw!T$3)/(Tab_Raw!T$4-Tab_Raw!T$3),(Tab_Raw!T32-Tab_Raw!T$3)/(Tab_Raw!T$4-Tab_Raw!T$3))))</f>
        <v>1.24032265E-2</v>
      </c>
      <c r="U32" s="7">
        <f>MAX(0,MIN(1,IF(U$5=0,1-(Tab_Raw!U32-Tab_Raw!U$3)/(Tab_Raw!U$4-Tab_Raw!U$3),(Tab_Raw!U32-Tab_Raw!U$3)/(Tab_Raw!U$4-Tab_Raw!U$3))))</f>
        <v>5.4343307561017108E-2</v>
      </c>
      <c r="V32" s="7">
        <f>MAX(0,MIN(1,IF(V$5=0,1-(Tab_Raw!V32-Tab_Raw!V$3)/(Tab_Raw!V$4-Tab_Raw!V$3),(Tab_Raw!V32-Tab_Raw!V$3)/(Tab_Raw!V$4-Tab_Raw!V$3))))</f>
        <v>9.4738862994147605E-2</v>
      </c>
      <c r="W32" s="7">
        <f>MAX(0,MIN(1,IF(W$5=0,1-(Tab_Raw!W32-Tab_Raw!W$3)/(Tab_Raw!W$4-Tab_Raw!W$3),(Tab_Raw!W32-Tab_Raw!W$3)/(Tab_Raw!W$4-Tab_Raw!W$3))))</f>
        <v>3.0000000000000027E-3</v>
      </c>
      <c r="X32" s="7">
        <f>MAX(0,MIN(1,IF(X$5=0,1-(Tab_Raw!X32-Tab_Raw!X$3)/(Tab_Raw!X$4-Tab_Raw!X$3),(Tab_Raw!X32-Tab_Raw!X$3)/(Tab_Raw!X$4-Tab_Raw!X$3))))</f>
        <v>0</v>
      </c>
      <c r="Y32" s="7">
        <f>MAX(0,MIN(1,IF(Y$5=0,1-(Tab_Raw!Y32-Tab_Raw!Y$3)/(Tab_Raw!Y$4-Tab_Raw!Y$3),(Tab_Raw!Y32-Tab_Raw!Y$3)/(Tab_Raw!Y$4-Tab_Raw!Y$3))))</f>
        <v>0</v>
      </c>
      <c r="Z32" s="7">
        <f>MAX(0,MIN(1,IF(Z$5=0,1-(Tab_Raw!Z32-Tab_Raw!Z$3)/(Tab_Raw!Z$4-Tab_Raw!Z$3),(Tab_Raw!Z32-Tab_Raw!Z$3)/(Tab_Raw!Z$4-Tab_Raw!Z$3))))</f>
        <v>0.22769996640000001</v>
      </c>
      <c r="AA32" s="9" t="str">
        <f t="shared" si="9"/>
        <v>Brunei Darussalam</v>
      </c>
      <c r="AB32" s="14">
        <f t="shared" si="10"/>
        <v>24</v>
      </c>
      <c r="AC32" s="8">
        <f t="shared" si="2"/>
        <v>0.23340891338945083</v>
      </c>
      <c r="AD32" s="14">
        <f t="shared" si="5"/>
        <v>155</v>
      </c>
      <c r="AF32">
        <v>25</v>
      </c>
      <c r="AG32" s="29" t="str">
        <f t="shared" si="6"/>
        <v>Mauritania</v>
      </c>
      <c r="AH32" s="28">
        <f t="shared" si="8"/>
        <v>163</v>
      </c>
      <c r="AI32">
        <v>25</v>
      </c>
      <c r="AJ32" s="30" t="str">
        <f t="shared" si="7"/>
        <v>Argentina</v>
      </c>
      <c r="AM32" s="9" t="s">
        <v>321</v>
      </c>
      <c r="AN32" s="14">
        <v>24</v>
      </c>
      <c r="AO32" s="8">
        <v>0.51366540142038419</v>
      </c>
    </row>
    <row r="33" spans="1:41">
      <c r="A33" s="9" t="s">
        <v>89</v>
      </c>
      <c r="B33" s="12" t="s">
        <v>88</v>
      </c>
      <c r="C33" s="7">
        <f>MAX(0,MIN(1,IF(C$5=0,1-(Tab_Raw!C33-Tab_Raw!C$3)/(Tab_Raw!C$4-Tab_Raw!C$3),(Tab_Raw!C33-Tab_Raw!C$3)/(Tab_Raw!C$4-Tab_Raw!C$3))))</f>
        <v>0.26016666666666666</v>
      </c>
      <c r="D33" s="7">
        <f>MAX(0,MIN(1,IF(D$5=0,1-(Tab_Raw!D33-Tab_Raw!D$3)/(Tab_Raw!D$4-Tab_Raw!D$3),(Tab_Raw!D33-Tab_Raw!D$3)/(Tab_Raw!D$4-Tab_Raw!D$3))))</f>
        <v>0.2873</v>
      </c>
      <c r="E33" s="7">
        <f>MAX(0,MIN(1,IF(E$5=0,1-(Tab_Raw!E33-Tab_Raw!E$3)/(Tab_Raw!E$4-Tab_Raw!E$3),(Tab_Raw!E33-Tab_Raw!E$3)/(Tab_Raw!E$4-Tab_Raw!E$3))))</f>
        <v>0</v>
      </c>
      <c r="F33" s="7">
        <f>MAX(0,MIN(1,IF(F$5=0,1-(Tab_Raw!F33-Tab_Raw!F$3)/(Tab_Raw!F$4-Tab_Raw!F$3),(Tab_Raw!F33-Tab_Raw!F$3)/(Tab_Raw!F$4-Tab_Raw!F$3))))</f>
        <v>0.6</v>
      </c>
      <c r="G33" s="7">
        <f>MAX(0,MIN(1,IF(G$5=0,1-(Tab_Raw!G33-Tab_Raw!G$3)/(Tab_Raw!G$4-Tab_Raw!G$3),(Tab_Raw!G33-Tab_Raw!G$3)/(Tab_Raw!G$4-Tab_Raw!G$3))))</f>
        <v>1.3333333333333333E-3</v>
      </c>
      <c r="H33" s="7">
        <f>MAX(0,MIN(1,IF(H$5=0,1-(Tab_Raw!H33-Tab_Raw!H$3)/(Tab_Raw!H$4-Tab_Raw!H$3),(Tab_Raw!H33-Tab_Raw!H$3)/(Tab_Raw!H$4-Tab_Raw!H$3))))</f>
        <v>0</v>
      </c>
      <c r="I33" s="7">
        <f>MAX(0,MIN(1,IF(I$5=0,1-(Tab_Raw!I33-Tab_Raw!I$3)/(Tab_Raw!I$4-Tab_Raw!I$3),(Tab_Raw!I33-Tab_Raw!I$3)/(Tab_Raw!I$4-Tab_Raw!I$3))))</f>
        <v>0.28591666666666671</v>
      </c>
      <c r="J33" s="7">
        <f>MAX(0,MIN(1,IF(J$5=0,1-(Tab_Raw!J33-Tab_Raw!J$3)/(Tab_Raw!J$4-Tab_Raw!J$3),(Tab_Raw!J33-Tab_Raw!J$3)/(Tab_Raw!J$4-Tab_Raw!J$3))))</f>
        <v>0.28600000000000003</v>
      </c>
      <c r="K33" s="7">
        <f>MAX(0,MIN(1,IF(K$5=0,1-(Tab_Raw!K33-Tab_Raw!K$3)/(Tab_Raw!K$4-Tab_Raw!K$3),(Tab_Raw!K33-Tab_Raw!K$3)/(Tab_Raw!K$4-Tab_Raw!K$3))))</f>
        <v>0.849486348597569</v>
      </c>
      <c r="L33" s="7">
        <f>MAX(0,MIN(1,IF(L$5=0,1-(Tab_Raw!L33-Tab_Raw!L$3)/(Tab_Raw!L$4-Tab_Raw!L$3),(Tab_Raw!L33-Tab_Raw!L$3)/(Tab_Raw!L$4-Tab_Raw!L$3))))</f>
        <v>0.68</v>
      </c>
      <c r="M33" s="7">
        <f>MAX(0,MIN(1,IF(M$5=0,1-(Tab_Raw!M33-Tab_Raw!M$3)/(Tab_Raw!M$4-Tab_Raw!M$3),(Tab_Raw!M33-Tab_Raw!M$3)/(Tab_Raw!M$4-Tab_Raw!M$3))))</f>
        <v>0.11</v>
      </c>
      <c r="N33" s="7">
        <f>MAX(0,MIN(1,IF(N$5=0,1-(Tab_Raw!N33-Tab_Raw!N$3)/(Tab_Raw!N$4-Tab_Raw!N$3),(Tab_Raw!N33-Tab_Raw!N$3)/(Tab_Raw!N$4-Tab_Raw!N$3))))</f>
        <v>0</v>
      </c>
      <c r="O33" s="7">
        <f>MAX(0,MIN(1,IF(O$5=0,1-(Tab_Raw!O33-Tab_Raw!O$3)/(Tab_Raw!O$4-Tab_Raw!O$3),(Tab_Raw!O33-Tab_Raw!O$3)/(Tab_Raw!O$4-Tab_Raw!O$3))))</f>
        <v>7.4999999999999997E-2</v>
      </c>
      <c r="P33" s="7">
        <f>MAX(0,MIN(1,IF(P$5=0,1-(Tab_Raw!P33-Tab_Raw!P$3)/(Tab_Raw!P$4-Tab_Raw!P$3),(Tab_Raw!P33-Tab_Raw!P$3)/(Tab_Raw!P$4-Tab_Raw!P$3))))</f>
        <v>0.52040000000000008</v>
      </c>
      <c r="Q33" s="7">
        <f>MAX(0,MIN(1,IF(Q$5=0,1-(Tab_Raw!Q33-Tab_Raw!Q$3)/(Tab_Raw!Q$4-Tab_Raw!Q$3),(Tab_Raw!Q33-Tab_Raw!Q$3)/(Tab_Raw!Q$4-Tab_Raw!Q$3))))</f>
        <v>0.23366829268292799</v>
      </c>
      <c r="R33" s="7">
        <f>MAX(0,MIN(1,IF(R$5=0,1-(Tab_Raw!R33-Tab_Raw!R$3)/(Tab_Raw!R$4-Tab_Raw!R$3),(Tab_Raw!R33-Tab_Raw!R$3)/(Tab_Raw!R$4-Tab_Raw!R$3))))</f>
        <v>8.0939947999999998E-2</v>
      </c>
      <c r="S33" s="7">
        <f>MAX(0,MIN(1,IF(S$5=0,1-(Tab_Raw!S33-Tab_Raw!S$3)/(Tab_Raw!S$4-Tab_Raw!S$3),(Tab_Raw!S33-Tab_Raw!S$3)/(Tab_Raw!S$4-Tab_Raw!S$3))))</f>
        <v>0</v>
      </c>
      <c r="T33" s="7">
        <f>MAX(0,MIN(1,IF(T$5=0,1-(Tab_Raw!T33-Tab_Raw!T$3)/(Tab_Raw!T$4-Tab_Raw!T$3),(Tab_Raw!T33-Tab_Raw!T$3)/(Tab_Raw!T$4-Tab_Raw!T$3))))</f>
        <v>4.34488275E-3</v>
      </c>
      <c r="U33" s="7">
        <f>MAX(0,MIN(1,IF(U$5=0,1-(Tab_Raw!U33-Tab_Raw!U$3)/(Tab_Raw!U$4-Tab_Raw!U$3),(Tab_Raw!U33-Tab_Raw!U$3)/(Tab_Raw!U$4-Tab_Raw!U$3))))</f>
        <v>4.462614037092162E-3</v>
      </c>
      <c r="V33" s="7">
        <f>MAX(0,MIN(1,IF(V$5=0,1-(Tab_Raw!V33-Tab_Raw!V$3)/(Tab_Raw!V$4-Tab_Raw!V$3),(Tab_Raw!V33-Tab_Raw!V$3)/(Tab_Raw!V$4-Tab_Raw!V$3))))</f>
        <v>1.5294866726029499E-2</v>
      </c>
      <c r="W33" s="7">
        <f>MAX(0,MIN(1,IF(W$5=0,1-(Tab_Raw!W33-Tab_Raw!W$3)/(Tab_Raw!W$4-Tab_Raw!W$3),(Tab_Raw!W33-Tab_Raw!W$3)/(Tab_Raw!W$4-Tab_Raw!W$3))))</f>
        <v>0</v>
      </c>
      <c r="X33" s="7">
        <f>MAX(0,MIN(1,IF(X$5=0,1-(Tab_Raw!X33-Tab_Raw!X$3)/(Tab_Raw!X$4-Tab_Raw!X$3),(Tab_Raw!X33-Tab_Raw!X$3)/(Tab_Raw!X$4-Tab_Raw!X$3))))</f>
        <v>0.51</v>
      </c>
      <c r="Y33" s="7">
        <f>MAX(0,MIN(1,IF(Y$5=0,1-(Tab_Raw!Y33-Tab_Raw!Y$3)/(Tab_Raw!Y$4-Tab_Raw!Y$3),(Tab_Raw!Y33-Tab_Raw!Y$3)/(Tab_Raw!Y$4-Tab_Raw!Y$3))))</f>
        <v>9.6676180830494438E-2</v>
      </c>
      <c r="Z33" s="7">
        <f>MAX(0,MIN(1,IF(Z$5=0,1-(Tab_Raw!Z33-Tab_Raw!Z$3)/(Tab_Raw!Z$4-Tab_Raw!Z$3),(Tab_Raw!Z33-Tab_Raw!Z$3)/(Tab_Raw!Z$4-Tab_Raw!Z$3))))</f>
        <v>1.5999984700000081E-2</v>
      </c>
      <c r="AA33" s="9" t="str">
        <f t="shared" si="9"/>
        <v>Bulgaria</v>
      </c>
      <c r="AB33" s="14">
        <f t="shared" si="10"/>
        <v>24</v>
      </c>
      <c r="AC33" s="8">
        <f t="shared" si="2"/>
        <v>0.20487457437461579</v>
      </c>
      <c r="AD33" s="14">
        <f t="shared" si="5"/>
        <v>166</v>
      </c>
      <c r="AF33">
        <v>26</v>
      </c>
      <c r="AG33" s="29" t="str">
        <f t="shared" si="6"/>
        <v>Guinea</v>
      </c>
      <c r="AH33" s="28">
        <f t="shared" ref="AH33:AH54" si="11">AH32-1</f>
        <v>162</v>
      </c>
      <c r="AI33">
        <v>26</v>
      </c>
      <c r="AJ33" s="30" t="str">
        <f t="shared" ref="AJ33:AJ54" si="12">INDEX($AA$8:$AA$199,MATCH(AH33,$AD$8:$AD$199,0))</f>
        <v>Belarus</v>
      </c>
      <c r="AM33" s="9" t="s">
        <v>441</v>
      </c>
      <c r="AN33" s="14">
        <v>24</v>
      </c>
      <c r="AO33" s="8">
        <v>0.51156560667124074</v>
      </c>
    </row>
    <row r="34" spans="1:41">
      <c r="A34" s="9" t="s">
        <v>91</v>
      </c>
      <c r="B34" s="12" t="s">
        <v>90</v>
      </c>
      <c r="C34" s="7">
        <f>MAX(0,MIN(1,IF(C$5=0,1-(Tab_Raw!C34-Tab_Raw!C$3)/(Tab_Raw!C$4-Tab_Raw!C$3),(Tab_Raw!C34-Tab_Raw!C$3)/(Tab_Raw!C$4-Tab_Raw!C$3))))</f>
        <v>0.52216666666666667</v>
      </c>
      <c r="D34" s="7">
        <f>MAX(0,MIN(1,IF(D$5=0,1-(Tab_Raw!D34-Tab_Raw!D$3)/(Tab_Raw!D$4-Tab_Raw!D$3),(Tab_Raw!D34-Tab_Raw!D$3)/(Tab_Raw!D$4-Tab_Raw!D$3))))</f>
        <v>7.8799999999999995E-2</v>
      </c>
      <c r="E34" s="7">
        <f>MAX(0,MIN(1,IF(E$5=0,1-(Tab_Raw!E34-Tab_Raw!E$3)/(Tab_Raw!E$4-Tab_Raw!E$3),(Tab_Raw!E34-Tab_Raw!E$3)/(Tab_Raw!E$4-Tab_Raw!E$3))))</f>
        <v>0.24</v>
      </c>
      <c r="F34" s="7">
        <f>MAX(0,MIN(1,IF(F$5=0,1-(Tab_Raw!F34-Tab_Raw!F$3)/(Tab_Raw!F$4-Tab_Raw!F$3),(Tab_Raw!F34-Tab_Raw!F$3)/(Tab_Raw!F$4-Tab_Raw!F$3))))</f>
        <v>0.35</v>
      </c>
      <c r="G34" s="7">
        <f>MAX(0,MIN(1,IF(G$5=0,1-(Tab_Raw!G34-Tab_Raw!G$3)/(Tab_Raw!G$4-Tab_Raw!G$3),(Tab_Raw!G34-Tab_Raw!G$3)/(Tab_Raw!G$4-Tab_Raw!G$3))))</f>
        <v>0.52400000000000002</v>
      </c>
      <c r="H34" s="7">
        <f>MAX(0,MIN(1,IF(H$5=0,1-(Tab_Raw!H34-Tab_Raw!H$3)/(Tab_Raw!H$4-Tab_Raw!H$3),(Tab_Raw!H34-Tab_Raw!H$3)/(Tab_Raw!H$4-Tab_Raw!H$3))))</f>
        <v>0.89</v>
      </c>
      <c r="I34" s="7">
        <f>MAX(0,MIN(1,IF(I$5=0,1-(Tab_Raw!I34-Tab_Raw!I$3)/(Tab_Raw!I$4-Tab_Raw!I$3),(Tab_Raw!I34-Tab_Raw!I$3)/(Tab_Raw!I$4-Tab_Raw!I$3))))</f>
        <v>0.50358333333333338</v>
      </c>
      <c r="J34" s="7">
        <f>MAX(0,MIN(1,IF(J$5=0,1-(Tab_Raw!J34-Tab_Raw!J$3)/(Tab_Raw!J$4-Tab_Raw!J$3),(Tab_Raw!J34-Tab_Raw!J$3)/(Tab_Raw!J$4-Tab_Raw!J$3))))</f>
        <v>0.80019999999999991</v>
      </c>
      <c r="K34" s="7">
        <f>MAX(0,MIN(1,IF(K$5=0,1-(Tab_Raw!K34-Tab_Raw!K$3)/(Tab_Raw!K$4-Tab_Raw!K$3),(Tab_Raw!K34-Tab_Raw!K$3)/(Tab_Raw!K$4-Tab_Raw!K$3))))</f>
        <v>0.99350714285716668</v>
      </c>
      <c r="L34" s="7">
        <f>MAX(0,MIN(1,IF(L$5=0,1-(Tab_Raw!L34-Tab_Raw!L$3)/(Tab_Raw!L$4-Tab_Raw!L$3),(Tab_Raw!L34-Tab_Raw!L$3)/(Tab_Raw!L$4-Tab_Raw!L$3))))</f>
        <v>0.38</v>
      </c>
      <c r="M34" s="7">
        <f>MAX(0,MIN(1,IF(M$5=0,1-(Tab_Raw!M34-Tab_Raw!M$3)/(Tab_Raw!M$4-Tab_Raw!M$3),(Tab_Raw!M34-Tab_Raw!M$3)/(Tab_Raw!M$4-Tab_Raw!M$3))))</f>
        <v>7.0000000000000007E-2</v>
      </c>
      <c r="N34" s="7">
        <f>MAX(0,MIN(1,IF(N$5=0,1-(Tab_Raw!N34-Tab_Raw!N$3)/(Tab_Raw!N$4-Tab_Raw!N$3),(Tab_Raw!N34-Tab_Raw!N$3)/(Tab_Raw!N$4-Tab_Raw!N$3))))</f>
        <v>1</v>
      </c>
      <c r="O34" s="7">
        <f>MAX(0,MIN(1,IF(O$5=0,1-(Tab_Raw!O34-Tab_Raw!O$3)/(Tab_Raw!O$4-Tab_Raw!O$3),(Tab_Raw!O34-Tab_Raw!O$3)/(Tab_Raw!O$4-Tab_Raw!O$3))))</f>
        <v>0.20749999999999999</v>
      </c>
      <c r="P34" s="7">
        <f>MAX(0,MIN(1,IF(P$5=0,1-(Tab_Raw!P34-Tab_Raw!P$3)/(Tab_Raw!P$4-Tab_Raw!P$3),(Tab_Raw!P34-Tab_Raw!P$3)/(Tab_Raw!P$4-Tab_Raw!P$3))))</f>
        <v>0.96567999999999998</v>
      </c>
      <c r="Q34" s="7">
        <f>MAX(0,MIN(1,IF(Q$5=0,1-(Tab_Raw!Q34-Tab_Raw!Q$3)/(Tab_Raw!Q$4-Tab_Raw!Q$3),(Tab_Raw!Q34-Tab_Raw!Q$3)/(Tab_Raw!Q$4-Tab_Raw!Q$3))))</f>
        <v>0.64024634146341597</v>
      </c>
      <c r="R34" s="7">
        <f>MAX(0,MIN(1,IF(R$5=0,1-(Tab_Raw!R34-Tab_Raw!R$3)/(Tab_Raw!R$4-Tab_Raw!R$3),(Tab_Raw!R34-Tab_Raw!R$3)/(Tab_Raw!R$4-Tab_Raw!R$3))))</f>
        <v>0.93193717200000004</v>
      </c>
      <c r="S34" s="7">
        <f>MAX(0,MIN(1,IF(S$5=0,1-(Tab_Raw!S34-Tab_Raw!S$3)/(Tab_Raw!S$4-Tab_Raw!S$3),(Tab_Raw!S34-Tab_Raw!S$3)/(Tab_Raw!S$4-Tab_Raw!S$3))))</f>
        <v>0.21924247699999999</v>
      </c>
      <c r="T34" s="7">
        <f>MAX(0,MIN(1,IF(T$5=0,1-(Tab_Raw!T34-Tab_Raw!T$3)/(Tab_Raw!T$4-Tab_Raw!T$3),(Tab_Raw!T34-Tab_Raw!T$3)/(Tab_Raw!T$4-Tab_Raw!T$3))))</f>
        <v>0.89007236175000004</v>
      </c>
      <c r="U34" s="7">
        <f>MAX(0,MIN(1,IF(U$5=0,1-(Tab_Raw!U34-Tab_Raw!U$3)/(Tab_Raw!U$4-Tab_Raw!U$3),(Tab_Raw!U34-Tab_Raw!U$3)/(Tab_Raw!U$4-Tab_Raw!U$3))))</f>
        <v>0</v>
      </c>
      <c r="V34" s="7">
        <f>MAX(0,MIN(1,IF(V$5=0,1-(Tab_Raw!V34-Tab_Raw!V$3)/(Tab_Raw!V$4-Tab_Raw!V$3),(Tab_Raw!V34-Tab_Raw!V$3)/(Tab_Raw!V$4-Tab_Raw!V$3))))</f>
        <v>0</v>
      </c>
      <c r="W34" s="7">
        <f>MAX(0,MIN(1,IF(W$5=0,1-(Tab_Raw!W34-Tab_Raw!W$3)/(Tab_Raw!W$4-Tab_Raw!W$3),(Tab_Raw!W34-Tab_Raw!W$3)/(Tab_Raw!W$4-Tab_Raw!W$3))))</f>
        <v>0.9</v>
      </c>
      <c r="X34" s="7">
        <f>MAX(0,MIN(1,IF(X$5=0,1-(Tab_Raw!X34-Tab_Raw!X$3)/(Tab_Raw!X$4-Tab_Raw!X$3),(Tab_Raw!X34-Tab_Raw!X$3)/(Tab_Raw!X$4-Tab_Raw!X$3))))</f>
        <v>0.26</v>
      </c>
      <c r="Y34" s="7">
        <f>MAX(0,MIN(1,IF(Y$5=0,1-(Tab_Raw!Y34-Tab_Raw!Y$3)/(Tab_Raw!Y$4-Tab_Raw!Y$3),(Tab_Raw!Y34-Tab_Raw!Y$3)/(Tab_Raw!Y$4-Tab_Raw!Y$3))))</f>
        <v>1.6447368421052631E-2</v>
      </c>
      <c r="Z34" s="7">
        <f>MAX(0,MIN(1,IF(Z$5=0,1-(Tab_Raw!Z34-Tab_Raw!Z$3)/(Tab_Raw!Z$4-Tab_Raw!Z$3),(Tab_Raw!Z34-Tab_Raw!Z$3)/(Tab_Raw!Z$4-Tab_Raw!Z$3))))</f>
        <v>0.95829999923999998</v>
      </c>
      <c r="AA34" s="9" t="str">
        <f t="shared" si="9"/>
        <v>Burkina Faso</v>
      </c>
      <c r="AB34" s="14">
        <f t="shared" si="10"/>
        <v>24</v>
      </c>
      <c r="AC34" s="8">
        <f t="shared" si="2"/>
        <v>0.51423678594715139</v>
      </c>
      <c r="AD34" s="14">
        <f t="shared" si="5"/>
        <v>14</v>
      </c>
      <c r="AF34">
        <v>27</v>
      </c>
      <c r="AG34" s="29" t="str">
        <f t="shared" si="6"/>
        <v>Sudan</v>
      </c>
      <c r="AH34" s="28">
        <f t="shared" si="11"/>
        <v>161</v>
      </c>
      <c r="AI34">
        <v>27</v>
      </c>
      <c r="AJ34" s="30" t="str">
        <f t="shared" si="12"/>
        <v>Slovakia</v>
      </c>
      <c r="AM34" s="9" t="s">
        <v>241</v>
      </c>
      <c r="AN34" s="14">
        <v>24</v>
      </c>
      <c r="AO34" s="8">
        <v>0.50676236591715551</v>
      </c>
    </row>
    <row r="35" spans="1:41">
      <c r="A35" s="9" t="s">
        <v>93</v>
      </c>
      <c r="B35" s="12" t="s">
        <v>92</v>
      </c>
      <c r="C35" s="7">
        <f>MAX(0,MIN(1,IF(C$5=0,1-(Tab_Raw!C35-Tab_Raw!C$3)/(Tab_Raw!C$4-Tab_Raw!C$3),(Tab_Raw!C35-Tab_Raw!C$3)/(Tab_Raw!C$4-Tab_Raw!C$3))))</f>
        <v>0.71766666666666667</v>
      </c>
      <c r="D35" s="7">
        <f>MAX(0,MIN(1,IF(D$5=0,1-(Tab_Raw!D35-Tab_Raw!D$3)/(Tab_Raw!D$4-Tab_Raw!D$3),(Tab_Raw!D35-Tab_Raw!D$3)/(Tab_Raw!D$4-Tab_Raw!D$3))))</f>
        <v>2.2970000000000001E-2</v>
      </c>
      <c r="E35" s="7">
        <f>MAX(0,MIN(1,IF(E$5=0,1-(Tab_Raw!E35-Tab_Raw!E$3)/(Tab_Raw!E$4-Tab_Raw!E$3),(Tab_Raw!E35-Tab_Raw!E$3)/(Tab_Raw!E$4-Tab_Raw!E$3))))</f>
        <v>0.28000000000000003</v>
      </c>
      <c r="F35" s="7">
        <f>MAX(0,MIN(1,IF(F$5=0,1-(Tab_Raw!F35-Tab_Raw!F$3)/(Tab_Raw!F$4-Tab_Raw!F$3),(Tab_Raw!F35-Tab_Raw!F$3)/(Tab_Raw!F$4-Tab_Raw!F$3))))</f>
        <v>0.30000000000000004</v>
      </c>
      <c r="G35" s="7">
        <f>MAX(0,MIN(1,IF(G$5=0,1-(Tab_Raw!G35-Tab_Raw!G$3)/(Tab_Raw!G$4-Tab_Raw!G$3),(Tab_Raw!G35-Tab_Raw!G$3)/(Tab_Raw!G$4-Tab_Raw!G$3))))</f>
        <v>0.72533333333333339</v>
      </c>
      <c r="H35" s="7">
        <f>MAX(0,MIN(1,IF(H$5=0,1-(Tab_Raw!H35-Tab_Raw!H$3)/(Tab_Raw!H$4-Tab_Raw!H$3),(Tab_Raw!H35-Tab_Raw!H$3)/(Tab_Raw!H$4-Tab_Raw!H$3))))</f>
        <v>0.54</v>
      </c>
      <c r="I35" s="7">
        <f>MAX(0,MIN(1,IF(I$5=0,1-(Tab_Raw!I35-Tab_Raw!I$3)/(Tab_Raw!I$4-Tab_Raw!I$3),(Tab_Raw!I35-Tab_Raw!I$3)/(Tab_Raw!I$4-Tab_Raw!I$3))))</f>
        <v>0.71575</v>
      </c>
      <c r="J35" s="7">
        <f>MAX(0,MIN(1,IF(J$5=0,1-(Tab_Raw!J35-Tab_Raw!J$3)/(Tab_Raw!J$4-Tab_Raw!J$3),(Tab_Raw!J35-Tab_Raw!J$3)/(Tab_Raw!J$4-Tab_Raw!J$3))))</f>
        <v>0.89300000000000002</v>
      </c>
      <c r="K35" s="7">
        <f>MAX(0,MIN(1,IF(K$5=0,1-(Tab_Raw!K35-Tab_Raw!K$3)/(Tab_Raw!K$4-Tab_Raw!K$3),(Tab_Raw!K35-Tab_Raw!K$3)/(Tab_Raw!K$4-Tab_Raw!K$3))))</f>
        <v>0.99638703703700005</v>
      </c>
      <c r="L35" s="7">
        <f>MAX(0,MIN(1,IF(L$5=0,1-(Tab_Raw!L35-Tab_Raw!L$3)/(Tab_Raw!L$4-Tab_Raw!L$3),(Tab_Raw!L35-Tab_Raw!L$3)/(Tab_Raw!L$4-Tab_Raw!L$3))))</f>
        <v>0.18</v>
      </c>
      <c r="M35" s="7">
        <f>MAX(0,MIN(1,IF(M$5=0,1-(Tab_Raw!M35-Tab_Raw!M$3)/(Tab_Raw!M$4-Tab_Raw!M$3),(Tab_Raw!M35-Tab_Raw!M$3)/(Tab_Raw!M$4-Tab_Raw!M$3))))</f>
        <v>0.32</v>
      </c>
      <c r="N35" s="7">
        <f>MAX(0,MIN(1,IF(N$5=0,1-(Tab_Raw!N35-Tab_Raw!N$3)/(Tab_Raw!N$4-Tab_Raw!N$3),(Tab_Raw!N35-Tab_Raw!N$3)/(Tab_Raw!N$4-Tab_Raw!N$3))))</f>
        <v>1</v>
      </c>
      <c r="O35" s="7">
        <f>MAX(0,MIN(1,IF(O$5=0,1-(Tab_Raw!O35-Tab_Raw!O$3)/(Tab_Raw!O$4-Tab_Raw!O$3),(Tab_Raw!O35-Tab_Raw!O$3)/(Tab_Raw!O$4-Tab_Raw!O$3))))</f>
        <v>0.40749999999999997</v>
      </c>
      <c r="P35" s="7">
        <f>MAX(0,MIN(1,IF(P$5=0,1-(Tab_Raw!P35-Tab_Raw!P$3)/(Tab_Raw!P$4-Tab_Raw!P$3),(Tab_Raw!P35-Tab_Raw!P$3)/(Tab_Raw!P$4-Tab_Raw!P$3))))</f>
        <v>0.99</v>
      </c>
      <c r="Q35" s="7">
        <f>MAX(0,MIN(1,IF(Q$5=0,1-(Tab_Raw!Q35-Tab_Raw!Q$3)/(Tab_Raw!Q$4-Tab_Raw!Q$3),(Tab_Raw!Q35-Tab_Raw!Q$3)/(Tab_Raw!Q$4-Tab_Raw!Q$3))))</f>
        <v>0.69132682926829403</v>
      </c>
      <c r="R35" s="7">
        <f>MAX(0,MIN(1,IF(R$5=0,1-(Tab_Raw!R35-Tab_Raw!R$3)/(Tab_Raw!R$4-Tab_Raw!R$3),(Tab_Raw!R35-Tab_Raw!R$3)/(Tab_Raw!R$4-Tab_Raw!R$3))))</f>
        <v>0.98950682000000001</v>
      </c>
      <c r="S35" s="7">
        <f>MAX(0,MIN(1,IF(S$5=0,1-(Tab_Raw!S35-Tab_Raw!S$3)/(Tab_Raw!S$4-Tab_Raw!S$3),(Tab_Raw!S35-Tab_Raw!S$3)/(Tab_Raw!S$4-Tab_Raw!S$3))))</f>
        <v>0.45221925650000006</v>
      </c>
      <c r="T35" s="7">
        <f>MAX(0,MIN(1,IF(T$5=0,1-(Tab_Raw!T35-Tab_Raw!T$3)/(Tab_Raw!T$4-Tab_Raw!T$3),(Tab_Raw!T35-Tab_Raw!T$3)/(Tab_Raw!T$4-Tab_Raw!T$3))))</f>
        <v>1</v>
      </c>
      <c r="U35" s="7">
        <f>MAX(0,MIN(1,IF(U$5=0,1-(Tab_Raw!U35-Tab_Raw!U$3)/(Tab_Raw!U$4-Tab_Raw!U$3),(Tab_Raw!U35-Tab_Raw!U$3)/(Tab_Raw!U$4-Tab_Raw!U$3))))</f>
        <v>0</v>
      </c>
      <c r="V35" s="7">
        <f>MAX(0,MIN(1,IF(V$5=0,1-(Tab_Raw!V35-Tab_Raw!V$3)/(Tab_Raw!V$4-Tab_Raw!V$3),(Tab_Raw!V35-Tab_Raw!V$3)/(Tab_Raw!V$4-Tab_Raw!V$3))))</f>
        <v>0</v>
      </c>
      <c r="W35" s="7">
        <f>MAX(0,MIN(1,IF(W$5=0,1-(Tab_Raw!W35-Tab_Raw!W$3)/(Tab_Raw!W$4-Tab_Raw!W$3),(Tab_Raw!W35-Tab_Raw!W$3)/(Tab_Raw!W$4-Tab_Raw!W$3))))</f>
        <v>0.97199999999999998</v>
      </c>
      <c r="X35" s="7">
        <f>MAX(0,MIN(1,IF(X$5=0,1-(Tab_Raw!X35-Tab_Raw!X$3)/(Tab_Raw!X$4-Tab_Raw!X$3),(Tab_Raw!X35-Tab_Raw!X$3)/(Tab_Raw!X$4-Tab_Raw!X$3))))</f>
        <v>0.99</v>
      </c>
      <c r="Y35" s="7">
        <f>MAX(0,MIN(1,IF(Y$5=0,1-(Tab_Raw!Y35-Tab_Raw!Y$3)/(Tab_Raw!Y$4-Tab_Raw!Y$3),(Tab_Raw!Y35-Tab_Raw!Y$3)/(Tab_Raw!Y$4-Tab_Raw!Y$3))))</f>
        <v>0.35046728971962615</v>
      </c>
      <c r="Z35" s="7">
        <f>MAX(0,MIN(1,IF(Z$5=0,1-(Tab_Raw!Z35-Tab_Raw!Z$3)/(Tab_Raw!Z$4-Tab_Raw!Z$3),(Tab_Raw!Z35-Tab_Raw!Z$3)/(Tab_Raw!Z$4-Tab_Raw!Z$3))))</f>
        <v>0.89560000419999997</v>
      </c>
      <c r="AA35" s="9" t="str">
        <f t="shared" si="9"/>
        <v>Burundi</v>
      </c>
      <c r="AB35" s="14">
        <f t="shared" si="10"/>
        <v>24</v>
      </c>
      <c r="AC35" s="8">
        <f t="shared" si="2"/>
        <v>0.60123863486353823</v>
      </c>
      <c r="AD35" s="14">
        <f t="shared" si="5"/>
        <v>2</v>
      </c>
      <c r="AF35">
        <v>28</v>
      </c>
      <c r="AG35" s="29" t="str">
        <f t="shared" si="6"/>
        <v>Yemen</v>
      </c>
      <c r="AH35" s="28">
        <f t="shared" si="11"/>
        <v>160</v>
      </c>
      <c r="AI35">
        <v>28</v>
      </c>
      <c r="AJ35" s="30" t="str">
        <f t="shared" si="12"/>
        <v>Uruguay</v>
      </c>
      <c r="AM35" s="9" t="s">
        <v>379</v>
      </c>
      <c r="AN35" s="14">
        <v>21</v>
      </c>
      <c r="AO35" s="8">
        <v>0.4985746099646341</v>
      </c>
    </row>
    <row r="36" spans="1:41">
      <c r="A36" s="9" t="s">
        <v>95</v>
      </c>
      <c r="B36" s="12" t="s">
        <v>94</v>
      </c>
      <c r="C36" s="7">
        <f>MAX(0,MIN(1,IF(C$5=0,1-(Tab_Raw!C36-Tab_Raw!C$3)/(Tab_Raw!C$4-Tab_Raw!C$3),(Tab_Raw!C36-Tab_Raw!C$3)/(Tab_Raw!C$4-Tab_Raw!C$3))))</f>
        <v>0.39116666666666666</v>
      </c>
      <c r="D36" s="7">
        <f>MAX(0,MIN(1,IF(D$5=0,1-(Tab_Raw!D36-Tab_Raw!D$3)/(Tab_Raw!D$4-Tab_Raw!D$3),(Tab_Raw!D36-Tab_Raw!D$3)/(Tab_Raw!D$4-Tab_Raw!D$3))))</f>
        <v>4.5869999999999999E-3</v>
      </c>
      <c r="E36" s="7">
        <f>MAX(0,MIN(1,IF(E$5=0,1-(Tab_Raw!E36-Tab_Raw!E$3)/(Tab_Raw!E$4-Tab_Raw!E$3),(Tab_Raw!E36-Tab_Raw!E$3)/(Tab_Raw!E$4-Tab_Raw!E$3))))</f>
        <v>0.39</v>
      </c>
      <c r="F36" s="7">
        <f>MAX(0,MIN(1,IF(F$5=0,1-(Tab_Raw!F36-Tab_Raw!F$3)/(Tab_Raw!F$4-Tab_Raw!F$3),(Tab_Raw!F36-Tab_Raw!F$3)/(Tab_Raw!F$4-Tab_Raw!F$3))))</f>
        <v>0.25</v>
      </c>
      <c r="G36" s="7">
        <f>MAX(0,MIN(1,IF(G$5=0,1-(Tab_Raw!G36-Tab_Raw!G$3)/(Tab_Raw!G$4-Tab_Raw!G$3),(Tab_Raw!G36-Tab_Raw!G$3)/(Tab_Raw!G$4-Tab_Raw!G$3))))</f>
        <v>0.39733333333333332</v>
      </c>
      <c r="H36" s="7">
        <f>MAX(0,MIN(1,IF(H$5=0,1-(Tab_Raw!H36-Tab_Raw!H$3)/(Tab_Raw!H$4-Tab_Raw!H$3),(Tab_Raw!H36-Tab_Raw!H$3)/(Tab_Raw!H$4-Tab_Raw!H$3))))</f>
        <v>0.71</v>
      </c>
      <c r="I36" s="7">
        <f>MAX(0,MIN(1,IF(I$5=0,1-(Tab_Raw!I36-Tab_Raw!I$3)/(Tab_Raw!I$4-Tab_Raw!I$3),(Tab_Raw!I36-Tab_Raw!I$3)/(Tab_Raw!I$4-Tab_Raw!I$3))))</f>
        <v>0.54241666666666666</v>
      </c>
      <c r="J36" s="7">
        <f>MAX(0,MIN(1,IF(J$5=0,1-(Tab_Raw!J36-Tab_Raw!J$3)/(Tab_Raw!J$4-Tab_Raw!J$3),(Tab_Raw!J36-Tab_Raw!J$3)/(Tab_Raw!J$4-Tab_Raw!J$3))))</f>
        <v>0.77819999999999989</v>
      </c>
      <c r="K36" s="7">
        <f>MAX(0,MIN(1,IF(K$5=0,1-(Tab_Raw!K36-Tab_Raw!K$3)/(Tab_Raw!K$4-Tab_Raw!K$3),(Tab_Raw!K36-Tab_Raw!K$3)/(Tab_Raw!K$4-Tab_Raw!K$3))))</f>
        <v>0.96221581196583328</v>
      </c>
      <c r="L36" s="7">
        <f>MAX(0,MIN(1,IF(L$5=0,1-(Tab_Raw!L36-Tab_Raw!L$3)/(Tab_Raw!L$4-Tab_Raw!L$3),(Tab_Raw!L36-Tab_Raw!L$3)/(Tab_Raw!L$4-Tab_Raw!L$3))))</f>
        <v>0.08</v>
      </c>
      <c r="M36" s="7">
        <f>MAX(0,MIN(1,IF(M$5=0,1-(Tab_Raw!M36-Tab_Raw!M$3)/(Tab_Raw!M$4-Tab_Raw!M$3),(Tab_Raw!M36-Tab_Raw!M$3)/(Tab_Raw!M$4-Tab_Raw!M$3))))</f>
        <v>0.02</v>
      </c>
      <c r="N36" s="7">
        <f>MAX(0,MIN(1,IF(N$5=0,1-(Tab_Raw!N36-Tab_Raw!N$3)/(Tab_Raw!N$4-Tab_Raw!N$3),(Tab_Raw!N36-Tab_Raw!N$3)/(Tab_Raw!N$4-Tab_Raw!N$3))))</f>
        <v>0.69000000000000006</v>
      </c>
      <c r="O36" s="7">
        <f>MAX(0,MIN(1,IF(O$5=0,1-(Tab_Raw!O36-Tab_Raw!O$3)/(Tab_Raw!O$4-Tab_Raw!O$3),(Tab_Raw!O36-Tab_Raw!O$3)/(Tab_Raw!O$4-Tab_Raw!O$3))))</f>
        <v>0.76749999999999996</v>
      </c>
      <c r="P36" s="7">
        <f>MAX(0,MIN(1,IF(P$5=0,1-(Tab_Raw!P36-Tab_Raw!P$3)/(Tab_Raw!P$4-Tab_Raw!P$3),(Tab_Raw!P36-Tab_Raw!P$3)/(Tab_Raw!P$4-Tab_Raw!P$3))))</f>
        <v>0.95023999999999997</v>
      </c>
      <c r="Q36" s="7">
        <f>MAX(0,MIN(1,IF(Q$5=0,1-(Tab_Raw!Q36-Tab_Raw!Q$3)/(Tab_Raw!Q$4-Tab_Raw!Q$3),(Tab_Raw!Q36-Tab_Raw!Q$3)/(Tab_Raw!Q$4-Tab_Raw!Q$3))))</f>
        <v>0.48062975609756198</v>
      </c>
      <c r="R36" s="7">
        <f>MAX(0,MIN(1,IF(R$5=0,1-(Tab_Raw!R36-Tab_Raw!R$3)/(Tab_Raw!R$4-Tab_Raw!R$3),(Tab_Raw!R36-Tab_Raw!R$3)/(Tab_Raw!R$4-Tab_Raw!R$3))))</f>
        <v>0.74051123200000002</v>
      </c>
      <c r="S36" s="7">
        <f>MAX(0,MIN(1,IF(S$5=0,1-(Tab_Raw!S36-Tab_Raw!S$3)/(Tab_Raw!S$4-Tab_Raw!S$3),(Tab_Raw!S36-Tab_Raw!S$3)/(Tab_Raw!S$4-Tab_Raw!S$3))))</f>
        <v>9.0910351049999991E-2</v>
      </c>
      <c r="T36" s="7">
        <f>MAX(0,MIN(1,IF(T$5=0,1-(Tab_Raw!T36-Tab_Raw!T$3)/(Tab_Raw!T$4-Tab_Raw!T$3),(Tab_Raw!T36-Tab_Raw!T$3)/(Tab_Raw!T$4-Tab_Raw!T$3))))</f>
        <v>0.22180641200000001</v>
      </c>
      <c r="U36" s="7">
        <f>MAX(0,MIN(1,IF(U$5=0,1-(Tab_Raw!U36-Tab_Raw!U$3)/(Tab_Raw!U$4-Tab_Raw!U$3),(Tab_Raw!U36-Tab_Raw!U$3)/(Tab_Raw!U$4-Tab_Raw!U$3))))</f>
        <v>7.4136725619909305E-2</v>
      </c>
      <c r="V36" s="7">
        <f>MAX(0,MIN(1,IF(V$5=0,1-(Tab_Raw!V36-Tab_Raw!V$3)/(Tab_Raw!V$4-Tab_Raw!V$3),(Tab_Raw!V36-Tab_Raw!V$3)/(Tab_Raw!V$4-Tab_Raw!V$3))))</f>
        <v>0.238716185799286</v>
      </c>
      <c r="W36" s="7">
        <f>MAX(0,MIN(1,IF(W$5=0,1-(Tab_Raw!W36-Tab_Raw!W$3)/(Tab_Raw!W$4-Tab_Raw!W$3),(Tab_Raw!W36-Tab_Raw!W$3)/(Tab_Raw!W$4-Tab_Raw!W$3))))</f>
        <v>0.76</v>
      </c>
      <c r="X36" s="7">
        <f>MAX(0,MIN(1,IF(X$5=0,1-(Tab_Raw!X36-Tab_Raw!X$3)/(Tab_Raw!X$4-Tab_Raw!X$3),(Tab_Raw!X36-Tab_Raw!X$3)/(Tab_Raw!X$4-Tab_Raw!X$3))))</f>
        <v>0.33</v>
      </c>
      <c r="Y36" s="7">
        <f>MAX(0,MIN(1,IF(Y$5=0,1-(Tab_Raw!Y36-Tab_Raw!Y$3)/(Tab_Raw!Y$4-Tab_Raw!Y$3),(Tab_Raw!Y36-Tab_Raw!Y$3)/(Tab_Raw!Y$4-Tab_Raw!Y$3))))</f>
        <v>7.6478585995921139E-2</v>
      </c>
      <c r="Z36" s="7">
        <f>MAX(0,MIN(1,IF(Z$5=0,1-(Tab_Raw!Z36-Tab_Raw!Z$3)/(Tab_Raw!Z$4-Tab_Raw!Z$3),(Tab_Raw!Z36-Tab_Raw!Z$3)/(Tab_Raw!Z$4-Tab_Raw!Z$3))))</f>
        <v>0.93710000037999996</v>
      </c>
      <c r="AA36" s="9" t="str">
        <f t="shared" si="9"/>
        <v>Cambodia</v>
      </c>
      <c r="AB36" s="14">
        <f t="shared" si="10"/>
        <v>24</v>
      </c>
      <c r="AC36" s="8">
        <f t="shared" si="2"/>
        <v>0.45349786364896572</v>
      </c>
      <c r="AD36" s="14">
        <f t="shared" si="5"/>
        <v>43</v>
      </c>
      <c r="AF36">
        <v>29</v>
      </c>
      <c r="AG36" s="29" t="str">
        <f t="shared" si="6"/>
        <v>Madagascar</v>
      </c>
      <c r="AH36" s="28">
        <f t="shared" si="11"/>
        <v>159</v>
      </c>
      <c r="AI36">
        <v>29</v>
      </c>
      <c r="AJ36" s="30" t="str">
        <f t="shared" si="12"/>
        <v>Israel</v>
      </c>
      <c r="AM36" s="9" t="s">
        <v>381</v>
      </c>
      <c r="AN36" s="14">
        <v>24</v>
      </c>
      <c r="AO36" s="8">
        <v>0.4970340614330695</v>
      </c>
    </row>
    <row r="37" spans="1:41">
      <c r="A37" s="9" t="s">
        <v>97</v>
      </c>
      <c r="B37" s="12" t="s">
        <v>96</v>
      </c>
      <c r="C37" s="7">
        <f>MAX(0,MIN(1,IF(C$5=0,1-(Tab_Raw!C37-Tab_Raw!C$3)/(Tab_Raw!C$4-Tab_Raw!C$3),(Tab_Raw!C37-Tab_Raw!C$3)/(Tab_Raw!C$4-Tab_Raw!C$3))))</f>
        <v>0.6705000000000001</v>
      </c>
      <c r="D37" s="7">
        <f>MAX(0,MIN(1,IF(D$5=0,1-(Tab_Raw!D37-Tab_Raw!D$3)/(Tab_Raw!D$4-Tab_Raw!D$3),(Tab_Raw!D37-Tab_Raw!D$3)/(Tab_Raw!D$4-Tab_Raw!D$3))))</f>
        <v>3.3600000000000001E-3</v>
      </c>
      <c r="E37" s="7">
        <f>MAX(0,MIN(1,IF(E$5=0,1-(Tab_Raw!E37-Tab_Raw!E$3)/(Tab_Raw!E$4-Tab_Raw!E$3),(Tab_Raw!E37-Tab_Raw!E$3)/(Tab_Raw!E$4-Tab_Raw!E$3))))</f>
        <v>0.26</v>
      </c>
      <c r="F37" s="7">
        <f>MAX(0,MIN(1,IF(F$5=0,1-(Tab_Raw!F37-Tab_Raw!F$3)/(Tab_Raw!F$4-Tab_Raw!F$3),(Tab_Raw!F37-Tab_Raw!F$3)/(Tab_Raw!F$4-Tab_Raw!F$3))))</f>
        <v>0.27500000000000002</v>
      </c>
      <c r="G37" s="7">
        <f>MAX(0,MIN(1,IF(G$5=0,1-(Tab_Raw!G37-Tab_Raw!G$3)/(Tab_Raw!G$4-Tab_Raw!G$3),(Tab_Raw!G37-Tab_Raw!G$3)/(Tab_Raw!G$4-Tab_Raw!G$3))))</f>
        <v>0.33133333333333331</v>
      </c>
      <c r="H37" s="7">
        <f>MAX(0,MIN(1,IF(H$5=0,1-(Tab_Raw!H37-Tab_Raw!H$3)/(Tab_Raw!H$4-Tab_Raw!H$3),(Tab_Raw!H37-Tab_Raw!H$3)/(Tab_Raw!H$4-Tab_Raw!H$3))))</f>
        <v>0.53</v>
      </c>
      <c r="I37" s="7">
        <f>MAX(0,MIN(1,IF(I$5=0,1-(Tab_Raw!I37-Tab_Raw!I$3)/(Tab_Raw!I$4-Tab_Raw!I$3),(Tab_Raw!I37-Tab_Raw!I$3)/(Tab_Raw!I$4-Tab_Raw!I$3))))</f>
        <v>0.44400000000000001</v>
      </c>
      <c r="J37" s="7">
        <f>MAX(0,MIN(1,IF(J$5=0,1-(Tab_Raw!J37-Tab_Raw!J$3)/(Tab_Raw!J$4-Tab_Raw!J$3),(Tab_Raw!J37-Tab_Raw!J$3)/(Tab_Raw!J$4-Tab_Raw!J$3))))</f>
        <v>0.42420000000000002</v>
      </c>
      <c r="K37" s="7">
        <f>MAX(0,MIN(1,IF(K$5=0,1-(Tab_Raw!K37-Tab_Raw!K$3)/(Tab_Raw!K$4-Tab_Raw!K$3),(Tab_Raw!K37-Tab_Raw!K$3)/(Tab_Raw!K$4-Tab_Raw!K$3))))</f>
        <v>0.98570965397733334</v>
      </c>
      <c r="L37" s="7">
        <f>MAX(0,MIN(1,IF(L$5=0,1-(Tab_Raw!L37-Tab_Raw!L$3)/(Tab_Raw!L$4-Tab_Raw!L$3),(Tab_Raw!L37-Tab_Raw!L$3)/(Tab_Raw!L$4-Tab_Raw!L$3))))</f>
        <v>0.14000000000000001</v>
      </c>
      <c r="M37" s="7">
        <f>MAX(0,MIN(1,IF(M$5=0,1-(Tab_Raw!M37-Tab_Raw!M$3)/(Tab_Raw!M$4-Tab_Raw!M$3),(Tab_Raw!M37-Tab_Raw!M$3)/(Tab_Raw!M$4-Tab_Raw!M$3))))</f>
        <v>0.27</v>
      </c>
      <c r="N37" s="7">
        <f>MAX(0,MIN(1,IF(N$5=0,1-(Tab_Raw!N37-Tab_Raw!N$3)/(Tab_Raw!N$4-Tab_Raw!N$3),(Tab_Raw!N37-Tab_Raw!N$3)/(Tab_Raw!N$4-Tab_Raw!N$3))))</f>
        <v>0.52</v>
      </c>
      <c r="O37" s="7">
        <f>MAX(0,MIN(1,IF(O$5=0,1-(Tab_Raw!O37-Tab_Raw!O$3)/(Tab_Raw!O$4-Tab_Raw!O$3),(Tab_Raw!O37-Tab_Raw!O$3)/(Tab_Raw!O$4-Tab_Raw!O$3))))</f>
        <v>0.20749999999999999</v>
      </c>
      <c r="P37" s="7">
        <f>MAX(0,MIN(1,IF(P$5=0,1-(Tab_Raw!P37-Tab_Raw!P$3)/(Tab_Raw!P$4-Tab_Raw!P$3),(Tab_Raw!P37-Tab_Raw!P$3)/(Tab_Raw!P$4-Tab_Raw!P$3))))</f>
        <v>0.92080000000000006</v>
      </c>
      <c r="Q37" s="7">
        <f>MAX(0,MIN(1,IF(Q$5=0,1-(Tab_Raw!Q37-Tab_Raw!Q$3)/(Tab_Raw!Q$4-Tab_Raw!Q$3),(Tab_Raw!Q37-Tab_Raw!Q$3)/(Tab_Raw!Q$4-Tab_Raw!Q$3))))</f>
        <v>0.67871268292682996</v>
      </c>
      <c r="R37" s="7">
        <f>MAX(0,MIN(1,IF(R$5=0,1-(Tab_Raw!R37-Tab_Raw!R$3)/(Tab_Raw!R$4-Tab_Raw!R$3),(Tab_Raw!R37-Tab_Raw!R$3)/(Tab_Raw!R$4-Tab_Raw!R$3))))</f>
        <v>0.930307942</v>
      </c>
      <c r="S37" s="7">
        <f>MAX(0,MIN(1,IF(S$5=0,1-(Tab_Raw!S37-Tab_Raw!S$3)/(Tab_Raw!S$4-Tab_Raw!S$3),(Tab_Raw!S37-Tab_Raw!S$3)/(Tab_Raw!S$4-Tab_Raw!S$3))))</f>
        <v>8.1253048079999987E-2</v>
      </c>
      <c r="T37" s="7">
        <f>MAX(0,MIN(1,IF(T$5=0,1-(Tab_Raw!T37-Tab_Raw!T$3)/(Tab_Raw!T$4-Tab_Raw!T$3),(Tab_Raw!T37-Tab_Raw!T$3)/(Tab_Raw!T$4-Tab_Raw!T$3))))</f>
        <v>0.71302288449999995</v>
      </c>
      <c r="U37" s="7">
        <f>MAX(0,MIN(1,IF(U$5=0,1-(Tab_Raw!U37-Tab_Raw!U$3)/(Tab_Raw!U$4-Tab_Raw!U$3),(Tab_Raw!U37-Tab_Raw!U$3)/(Tab_Raw!U$4-Tab_Raw!U$3))))</f>
        <v>1.8746089557963445E-3</v>
      </c>
      <c r="V37" s="7">
        <f>MAX(0,MIN(1,IF(V$5=0,1-(Tab_Raw!V37-Tab_Raw!V$3)/(Tab_Raw!V$4-Tab_Raw!V$3),(Tab_Raw!V37-Tab_Raw!V$3)/(Tab_Raw!V$4-Tab_Raw!V$3))))</f>
        <v>2.8944314952209001E-2</v>
      </c>
      <c r="W37" s="7">
        <f>MAX(0,MIN(1,IF(W$5=0,1-(Tab_Raw!W37-Tab_Raw!W$3)/(Tab_Raw!W$4-Tab_Raw!W$3),(Tab_Raw!W37-Tab_Raw!W$3)/(Tab_Raw!W$4-Tab_Raw!W$3))))</f>
        <v>0.70599999999999996</v>
      </c>
      <c r="X37" s="7">
        <f>MAX(0,MIN(1,IF(X$5=0,1-(Tab_Raw!X37-Tab_Raw!X$3)/(Tab_Raw!X$4-Tab_Raw!X$3),(Tab_Raw!X37-Tab_Raw!X$3)/(Tab_Raw!X$4-Tab_Raw!X$3))))</f>
        <v>0.66</v>
      </c>
      <c r="Y37" s="7">
        <f>MAX(0,MIN(1,IF(Y$5=0,1-(Tab_Raw!Y37-Tab_Raw!Y$3)/(Tab_Raw!Y$4-Tab_Raw!Y$3),(Tab_Raw!Y37-Tab_Raw!Y$3)/(Tab_Raw!Y$4-Tab_Raw!Y$3))))</f>
        <v>1.5865964333312176E-2</v>
      </c>
      <c r="Z37" s="7">
        <f>MAX(0,MIN(1,IF(Z$5=0,1-(Tab_Raw!Z37-Tab_Raw!Z$3)/(Tab_Raw!Z$4-Tab_Raw!Z$3),(Tab_Raw!Z37-Tab_Raw!Z$3)/(Tab_Raw!Z$4-Tab_Raw!Z$3))))</f>
        <v>0.91630000113999999</v>
      </c>
      <c r="AA37" s="9" t="str">
        <f t="shared" si="9"/>
        <v>Cameroon</v>
      </c>
      <c r="AB37" s="14">
        <f t="shared" si="10"/>
        <v>24</v>
      </c>
      <c r="AC37" s="8">
        <f t="shared" si="2"/>
        <v>0.44644518475828382</v>
      </c>
      <c r="AD37" s="14">
        <f t="shared" si="5"/>
        <v>47</v>
      </c>
      <c r="AF37">
        <v>30</v>
      </c>
      <c r="AG37" s="29" t="str">
        <f t="shared" si="6"/>
        <v>Papua New Guinea</v>
      </c>
      <c r="AH37" s="28">
        <f t="shared" si="11"/>
        <v>158</v>
      </c>
      <c r="AI37">
        <v>30</v>
      </c>
      <c r="AJ37" s="30" t="str">
        <f t="shared" si="12"/>
        <v>Macedonia</v>
      </c>
      <c r="AM37" s="9" t="s">
        <v>227</v>
      </c>
      <c r="AN37" s="14">
        <v>24</v>
      </c>
      <c r="AO37" s="8">
        <v>0.49217623978463765</v>
      </c>
    </row>
    <row r="38" spans="1:41">
      <c r="A38" s="9" t="s">
        <v>99</v>
      </c>
      <c r="B38" s="12" t="s">
        <v>98</v>
      </c>
      <c r="C38" s="7">
        <f>MAX(0,MIN(1,IF(C$5=0,1-(Tab_Raw!C38-Tab_Raw!C$3)/(Tab_Raw!C$4-Tab_Raw!C$3),(Tab_Raw!C38-Tab_Raw!C$3)/(Tab_Raw!C$4-Tab_Raw!C$3))))</f>
        <v>0.72716666666666674</v>
      </c>
      <c r="D38" s="7">
        <f>MAX(0,MIN(1,IF(D$5=0,1-(Tab_Raw!D38-Tab_Raw!D$3)/(Tab_Raw!D$4-Tab_Raw!D$3),(Tab_Raw!D38-Tab_Raw!D$3)/(Tab_Raw!D$4-Tab_Raw!D$3))))</f>
        <v>1.584E-2</v>
      </c>
      <c r="E38" s="7">
        <f>MAX(0,MIN(1,IF(E$5=0,1-(Tab_Raw!E38-Tab_Raw!E$3)/(Tab_Raw!E$4-Tab_Raw!E$3),(Tab_Raw!E38-Tab_Raw!E$3)/(Tab_Raw!E$4-Tab_Raw!E$3))))</f>
        <v>0</v>
      </c>
      <c r="F38" s="7">
        <f>MAX(0,MIN(1,IF(F$5=0,1-(Tab_Raw!F38-Tab_Raw!F$3)/(Tab_Raw!F$4-Tab_Raw!F$3),(Tab_Raw!F38-Tab_Raw!F$3)/(Tab_Raw!F$4-Tab_Raw!F$3))))</f>
        <v>0.875</v>
      </c>
      <c r="G38" s="7">
        <f>MAX(0,MIN(1,IF(G$5=0,1-(Tab_Raw!G38-Tab_Raw!G$3)/(Tab_Raw!G$4-Tab_Raw!G$3),(Tab_Raw!G38-Tab_Raw!G$3)/(Tab_Raw!G$4-Tab_Raw!G$3))))</f>
        <v>0</v>
      </c>
      <c r="H38" s="7">
        <f>MAX(0,MIN(1,IF(H$5=0,1-(Tab_Raw!H38-Tab_Raw!H$3)/(Tab_Raw!H$4-Tab_Raw!H$3),(Tab_Raw!H38-Tab_Raw!H$3)/(Tab_Raw!H$4-Tab_Raw!H$3))))</f>
        <v>0</v>
      </c>
      <c r="I38" s="7">
        <f>MAX(0,MIN(1,IF(I$5=0,1-(Tab_Raw!I38-Tab_Raw!I$3)/(Tab_Raw!I$4-Tab_Raw!I$3),(Tab_Raw!I38-Tab_Raw!I$3)/(Tab_Raw!I$4-Tab_Raw!I$3))))</f>
        <v>0.19575000000000001</v>
      </c>
      <c r="J38" s="7">
        <f>MAX(0,MIN(1,IF(J$5=0,1-(Tab_Raw!J38-Tab_Raw!J$3)/(Tab_Raw!J$4-Tab_Raw!J$3),(Tab_Raw!J38-Tab_Raw!J$3)/(Tab_Raw!J$4-Tab_Raw!J$3))))</f>
        <v>0.19500000000000001</v>
      </c>
      <c r="K38" s="7">
        <f>MAX(0,MIN(1,IF(K$5=0,1-(Tab_Raw!K38-Tab_Raw!K$3)/(Tab_Raw!K$4-Tab_Raw!K$3),(Tab_Raw!K38-Tab_Raw!K$3)/(Tab_Raw!K$4-Tab_Raw!K$3))))</f>
        <v>0.90510088691799995</v>
      </c>
      <c r="L38" s="7">
        <f>MAX(0,MIN(1,IF(L$5=0,1-(Tab_Raw!L38-Tab_Raw!L$3)/(Tab_Raw!L$4-Tab_Raw!L$3),(Tab_Raw!L38-Tab_Raw!L$3)/(Tab_Raw!L$4-Tab_Raw!L$3))))</f>
        <v>0.36</v>
      </c>
      <c r="M38" s="7">
        <f>MAX(0,MIN(1,IF(M$5=0,1-(Tab_Raw!M38-Tab_Raw!M$3)/(Tab_Raw!M$4-Tab_Raw!M$3),(Tab_Raw!M38-Tab_Raw!M$3)/(Tab_Raw!M$4-Tab_Raw!M$3))))</f>
        <v>0.13</v>
      </c>
      <c r="N38" s="7">
        <f>MAX(0,MIN(1,IF(N$5=0,1-(Tab_Raw!N38-Tab_Raw!N$3)/(Tab_Raw!N$4-Tab_Raw!N$3),(Tab_Raw!N38-Tab_Raw!N$3)/(Tab_Raw!N$4-Tab_Raw!N$3))))</f>
        <v>0</v>
      </c>
      <c r="O38" s="7">
        <f>MAX(0,MIN(1,IF(O$5=0,1-(Tab_Raw!O38-Tab_Raw!O$3)/(Tab_Raw!O$4-Tab_Raw!O$3),(Tab_Raw!O38-Tab_Raw!O$3)/(Tab_Raw!O$4-Tab_Raw!O$3))))</f>
        <v>0.92499999999999993</v>
      </c>
      <c r="P38" s="7">
        <f>MAX(0,MIN(1,IF(P$5=0,1-(Tab_Raw!P38-Tab_Raw!P$3)/(Tab_Raw!P$4-Tab_Raw!P$3),(Tab_Raw!P38-Tab_Raw!P$3)/(Tab_Raw!P$4-Tab_Raw!P$3))))</f>
        <v>0.44494400000000001</v>
      </c>
      <c r="Q38" s="7">
        <f>MAX(0,MIN(1,IF(Q$5=0,1-(Tab_Raw!Q38-Tab_Raw!Q$3)/(Tab_Raw!Q$4-Tab_Raw!Q$3),(Tab_Raw!Q38-Tab_Raw!Q$3)/(Tab_Raw!Q$4-Tab_Raw!Q$3))))</f>
        <v>8.0702439024389894E-2</v>
      </c>
      <c r="R38" s="7">
        <f>MAX(0,MIN(1,IF(R$5=0,1-(Tab_Raw!R38-Tab_Raw!R$3)/(Tab_Raw!R$4-Tab_Raw!R$3),(Tab_Raw!R38-Tab_Raw!R$3)/(Tab_Raw!R$4-Tab_Raw!R$3))))</f>
        <v>0.11471321600000001</v>
      </c>
      <c r="S38" s="7">
        <f>MAX(0,MIN(1,IF(S$5=0,1-(Tab_Raw!S38-Tab_Raw!S$3)/(Tab_Raw!S$4-Tab_Raw!S$3),(Tab_Raw!S38-Tab_Raw!S$3)/(Tab_Raw!S$4-Tab_Raw!S$3))))</f>
        <v>0</v>
      </c>
      <c r="T38" s="7">
        <f>MAX(0,MIN(1,IF(T$5=0,1-(Tab_Raw!T38-Tab_Raw!T$3)/(Tab_Raw!T$4-Tab_Raw!T$3),(Tab_Raw!T38-Tab_Raw!T$3)/(Tab_Raw!T$4-Tab_Raw!T$3))))</f>
        <v>4.4501595000000001E-3</v>
      </c>
      <c r="U38" s="7">
        <f>MAX(0,MIN(1,IF(U$5=0,1-(Tab_Raw!U38-Tab_Raw!U$3)/(Tab_Raw!U$4-Tab_Raw!U$3),(Tab_Raw!U38-Tab_Raw!U$3)/(Tab_Raw!U$4-Tab_Raw!U$3))))</f>
        <v>2.7718634934874982E-2</v>
      </c>
      <c r="V38" s="7">
        <f>MAX(0,MIN(1,IF(V$5=0,1-(Tab_Raw!V38-Tab_Raw!V$3)/(Tab_Raw!V$4-Tab_Raw!V$3),(Tab_Raw!V38-Tab_Raw!V$3)/(Tab_Raw!V$4-Tab_Raw!V$3))))</f>
        <v>4.2564618421112303E-2</v>
      </c>
      <c r="W38" s="7">
        <f>MAX(0,MIN(1,IF(W$5=0,1-(Tab_Raw!W38-Tab_Raw!W$3)/(Tab_Raw!W$4-Tab_Raw!W$3),(Tab_Raw!W38-Tab_Raw!W$3)/(Tab_Raw!W$4-Tab_Raw!W$3))))</f>
        <v>0</v>
      </c>
      <c r="X38" s="7">
        <f>MAX(0,MIN(1,IF(X$5=0,1-(Tab_Raw!X38-Tab_Raw!X$3)/(Tab_Raw!X$4-Tab_Raw!X$3),(Tab_Raw!X38-Tab_Raw!X$3)/(Tab_Raw!X$4-Tab_Raw!X$3))))</f>
        <v>0.37</v>
      </c>
      <c r="Y38" s="7">
        <f>MAX(0,MIN(1,IF(Y$5=0,1-(Tab_Raw!Y38-Tab_Raw!Y$3)/(Tab_Raw!Y$4-Tab_Raw!Y$3),(Tab_Raw!Y38-Tab_Raw!Y$3)/(Tab_Raw!Y$4-Tab_Raw!Y$3))))</f>
        <v>2.3093392980268346E-3</v>
      </c>
      <c r="Z38" s="7">
        <f>MAX(0,MIN(1,IF(Z$5=0,1-(Tab_Raw!Z38-Tab_Raw!Z$3)/(Tab_Raw!Z$4-Tab_Raw!Z$3),(Tab_Raw!Z38-Tab_Raw!Z$3)/(Tab_Raw!Z$4-Tab_Raw!Z$3))))</f>
        <v>0.60130001069999994</v>
      </c>
      <c r="AA38" s="9" t="str">
        <f t="shared" si="9"/>
        <v>Canada</v>
      </c>
      <c r="AB38" s="14">
        <f t="shared" si="10"/>
        <v>24</v>
      </c>
      <c r="AC38" s="8">
        <f t="shared" si="2"/>
        <v>0.25073166547762793</v>
      </c>
      <c r="AD38" s="14">
        <f t="shared" si="5"/>
        <v>136</v>
      </c>
      <c r="AF38">
        <v>31</v>
      </c>
      <c r="AG38" s="29" t="str">
        <f t="shared" si="6"/>
        <v>Eritrea</v>
      </c>
      <c r="AH38" s="28">
        <f t="shared" si="11"/>
        <v>157</v>
      </c>
      <c r="AI38">
        <v>31</v>
      </c>
      <c r="AJ38" s="30" t="str">
        <f t="shared" si="12"/>
        <v>Venezuela</v>
      </c>
      <c r="AM38" s="9" t="s">
        <v>395</v>
      </c>
      <c r="AN38" s="14">
        <v>24</v>
      </c>
      <c r="AO38" s="8">
        <v>0.49083991343586808</v>
      </c>
    </row>
    <row r="39" spans="1:41">
      <c r="A39" s="9" t="s">
        <v>101</v>
      </c>
      <c r="B39" s="12" t="s">
        <v>100</v>
      </c>
      <c r="C39" s="7">
        <f>MAX(0,MIN(1,IF(C$5=0,1-(Tab_Raw!C39-Tab_Raw!C$3)/(Tab_Raw!C$4-Tab_Raw!C$3),(Tab_Raw!C39-Tab_Raw!C$3)/(Tab_Raw!C$4-Tab_Raw!C$3))))</f>
        <v>0.46283333333333332</v>
      </c>
      <c r="D39" s="7">
        <f>MAX(0,MIN(1,IF(D$5=0,1-(Tab_Raw!D39-Tab_Raw!D$3)/(Tab_Raw!D$4-Tab_Raw!D$3),(Tab_Raw!D39-Tab_Raw!D$3)/(Tab_Raw!D$4-Tab_Raw!D$3))))</f>
        <v>6.7670000000000008E-2</v>
      </c>
      <c r="E39" s="7">
        <f>MAX(0,MIN(1,IF(E$5=0,1-(Tab_Raw!E39-Tab_Raw!E$3)/(Tab_Raw!E$4-Tab_Raw!E$3),(Tab_Raw!E39-Tab_Raw!E$3)/(Tab_Raw!E$4-Tab_Raw!E$3))))</f>
        <v>0.16000000000000003</v>
      </c>
      <c r="F39" s="7">
        <f>MAX(0,MIN(1,IF(F$5=0,1-(Tab_Raw!F39-Tab_Raw!F$3)/(Tab_Raw!F$4-Tab_Raw!F$3),(Tab_Raw!F39-Tab_Raw!F$3)/(Tab_Raw!F$4-Tab_Raw!F$3))))</f>
        <v>0.19999999999999996</v>
      </c>
      <c r="G39" s="7">
        <f>MAX(0,MIN(1,IF(G$5=0,1-(Tab_Raw!G39-Tab_Raw!G$3)/(Tab_Raw!G$4-Tab_Raw!G$3),(Tab_Raw!G39-Tab_Raw!G$3)/(Tab_Raw!G$4-Tab_Raw!G$3))))</f>
        <v>6.2E-2</v>
      </c>
      <c r="H39" s="7">
        <f>MAX(0,MIN(1,IF(H$5=0,1-(Tab_Raw!H39-Tab_Raw!H$3)/(Tab_Raw!H$4-Tab_Raw!H$3),(Tab_Raw!H39-Tab_Raw!H$3)/(Tab_Raw!H$4-Tab_Raw!H$3))))</f>
        <v>0.45999999999999996</v>
      </c>
      <c r="I39" s="7">
        <f>MAX(0,MIN(1,IF(I$5=0,1-(Tab_Raw!I39-Tab_Raw!I$3)/(Tab_Raw!I$4-Tab_Raw!I$3),(Tab_Raw!I39-Tab_Raw!I$3)/(Tab_Raw!I$4-Tab_Raw!I$3))))</f>
        <v>0.62008333333333332</v>
      </c>
      <c r="J39" s="7">
        <f>MAX(0,MIN(1,IF(J$5=0,1-(Tab_Raw!J39-Tab_Raw!J$3)/(Tab_Raw!J$4-Tab_Raw!J$3),(Tab_Raw!J39-Tab_Raw!J$3)/(Tab_Raw!J$4-Tab_Raw!J$3))))</f>
        <v>0.39640000000000003</v>
      </c>
      <c r="K39" s="7">
        <f>MAX(0,MIN(1,IF(K$5=0,1-(Tab_Raw!K39-Tab_Raw!K$3)/(Tab_Raw!K$4-Tab_Raw!K$3),(Tab_Raw!K39-Tab_Raw!K$3)/(Tab_Raw!K$4-Tab_Raw!K$3))))</f>
        <v>1</v>
      </c>
      <c r="L39" s="7">
        <f>MAX(0,MIN(1,IF(L$5=0,1-(Tab_Raw!L39-Tab_Raw!L$3)/(Tab_Raw!L$4-Tab_Raw!L$3),(Tab_Raw!L39-Tab_Raw!L$3)/(Tab_Raw!L$4-Tab_Raw!L$3))))</f>
        <v>0.16</v>
      </c>
      <c r="M39" s="7">
        <f>MAX(0,MIN(1,IF(M$5=0,1-(Tab_Raw!M39-Tab_Raw!M$3)/(Tab_Raw!M$4-Tab_Raw!M$3),(Tab_Raw!M39-Tab_Raw!M$3)/(Tab_Raw!M$4-Tab_Raw!M$3))))</f>
        <v>0.82</v>
      </c>
      <c r="N39" s="7">
        <f>MAX(0,MIN(1,IF(N$5=0,1-(Tab_Raw!N39-Tab_Raw!N$3)/(Tab_Raw!N$4-Tab_Raw!N$3),(Tab_Raw!N39-Tab_Raw!N$3)/(Tab_Raw!N$4-Tab_Raw!N$3))))</f>
        <v>0.16</v>
      </c>
      <c r="O39" s="7">
        <f>MAX(0,MIN(1,IF(O$5=0,1-(Tab_Raw!O39-Tab_Raw!O$3)/(Tab_Raw!O$4-Tab_Raw!O$3),(Tab_Raw!O39-Tab_Raw!O$3)/(Tab_Raw!O$4-Tab_Raw!O$3))))</f>
        <v>0.20749999999999999</v>
      </c>
      <c r="P39" s="7">
        <f>MAX(0,MIN(1,IF(P$5=0,1-(Tab_Raw!P39-Tab_Raw!P$3)/(Tab_Raw!P$4-Tab_Raw!P$3),(Tab_Raw!P39-Tab_Raw!P$3)/(Tab_Raw!P$4-Tab_Raw!P$3))))</f>
        <v>0.90144000000000002</v>
      </c>
      <c r="Q39" s="7">
        <f>MAX(0,MIN(1,IF(Q$5=0,1-(Tab_Raw!Q39-Tab_Raw!Q$3)/(Tab_Raw!Q$4-Tab_Raw!Q$3),(Tab_Raw!Q39-Tab_Raw!Q$3)/(Tab_Raw!Q$4-Tab_Raw!Q$3))))</f>
        <v>0.27919268292682997</v>
      </c>
      <c r="R39" s="7">
        <f>MAX(0,MIN(1,IF(R$5=0,1-(Tab_Raw!R39-Tab_Raw!R$3)/(Tab_Raw!R$4-Tab_Raw!R$3),(Tab_Raw!R39-Tab_Raw!R$3)/(Tab_Raw!R$4-Tab_Raw!R$3))))</f>
        <v>0.51824817599999995</v>
      </c>
      <c r="S39" s="7">
        <f>MAX(0,MIN(1,IF(S$5=0,1-(Tab_Raw!S39-Tab_Raw!S$3)/(Tab_Raw!S$4-Tab_Raw!S$3),(Tab_Raw!S39-Tab_Raw!S$3)/(Tab_Raw!S$4-Tab_Raw!S$3))))</f>
        <v>7.3502882409999998E-2</v>
      </c>
      <c r="T39" s="7">
        <f>MAX(0,MIN(1,IF(T$5=0,1-(Tab_Raw!T39-Tab_Raw!T$3)/(Tab_Raw!T$4-Tab_Raw!T$3),(Tab_Raw!T39-Tab_Raw!T$3)/(Tab_Raw!T$4-Tab_Raw!T$3))))</f>
        <v>7.2133986999999997E-2</v>
      </c>
      <c r="U39" s="7">
        <f>MAX(0,MIN(1,IF(U$5=0,1-(Tab_Raw!U39-Tab_Raw!U$3)/(Tab_Raw!U$4-Tab_Raw!U$3),(Tab_Raw!U39-Tab_Raw!U$3)/(Tab_Raw!U$4-Tab_Raw!U$3))))</f>
        <v>0.10878458276764212</v>
      </c>
      <c r="V39" s="7">
        <f>MAX(0,MIN(1,IF(V$5=0,1-(Tab_Raw!V39-Tab_Raw!V$3)/(Tab_Raw!V$4-Tab_Raw!V$3),(Tab_Raw!V39-Tab_Raw!V$3)/(Tab_Raw!V$4-Tab_Raw!V$3))))</f>
        <v>0.126841776144479</v>
      </c>
      <c r="W39" s="7">
        <f>MAX(0,MIN(1,IF(W$5=0,1-(Tab_Raw!W39-Tab_Raw!W$3)/(Tab_Raw!W$4-Tab_Raw!W$3),(Tab_Raw!W39-Tab_Raw!W$3)/(Tab_Raw!W$4-Tab_Raw!W$3))))</f>
        <v>0.29599999999999993</v>
      </c>
      <c r="X39" s="7">
        <f>MAX(0,MIN(1,IF(X$5=0,1-(Tab_Raw!X39-Tab_Raw!X$3)/(Tab_Raw!X$4-Tab_Raw!X$3),(Tab_Raw!X39-Tab_Raw!X$3)/(Tab_Raw!X$4-Tab_Raw!X$3))))</f>
        <v>0</v>
      </c>
      <c r="Y39" s="7">
        <f>MAX(0,MIN(1,IF(Y$5=0,1-(Tab_Raw!Y39-Tab_Raw!Y$3)/(Tab_Raw!Y$4-Tab_Raw!Y$3),(Tab_Raw!Y39-Tab_Raw!Y$3)/(Tab_Raw!Y$4-Tab_Raw!Y$3))))</f>
        <v>0</v>
      </c>
      <c r="Z39" s="7">
        <f>MAX(0,MIN(1,IF(Z$5=0,1-(Tab_Raw!Z39-Tab_Raw!Z$3)/(Tab_Raw!Z$4-Tab_Raw!Z$3),(Tab_Raw!Z39-Tab_Raw!Z$3)/(Tab_Raw!Z$4-Tab_Raw!Z$3))))</f>
        <v>0.3095999908</v>
      </c>
      <c r="AA39" s="9" t="str">
        <f t="shared" si="9"/>
        <v>Cape Verde</v>
      </c>
      <c r="AB39" s="14">
        <f t="shared" si="10"/>
        <v>24</v>
      </c>
      <c r="AC39" s="8">
        <f t="shared" si="2"/>
        <v>0.3109262810298174</v>
      </c>
      <c r="AD39" s="14">
        <f t="shared" si="5"/>
        <v>91</v>
      </c>
      <c r="AF39">
        <v>32</v>
      </c>
      <c r="AG39" s="29" t="str">
        <f t="shared" si="6"/>
        <v>Marshall Islands</v>
      </c>
      <c r="AH39" s="28">
        <f t="shared" si="11"/>
        <v>156</v>
      </c>
      <c r="AI39">
        <v>32</v>
      </c>
      <c r="AJ39" s="30" t="str">
        <f t="shared" si="12"/>
        <v>Bosnia &amp; Herzegovina</v>
      </c>
      <c r="AM39" s="9" t="s">
        <v>210</v>
      </c>
      <c r="AN39" s="14">
        <v>24</v>
      </c>
      <c r="AO39" s="8">
        <v>0.48794785121969281</v>
      </c>
    </row>
    <row r="40" spans="1:41">
      <c r="A40" s="9" t="s">
        <v>445</v>
      </c>
      <c r="B40" s="12" t="s">
        <v>102</v>
      </c>
      <c r="C40" s="7">
        <f>MAX(0,MIN(1,IF(C$5=0,1-(Tab_Raw!C40-Tab_Raw!C$3)/(Tab_Raw!C$4-Tab_Raw!C$3),(Tab_Raw!C40-Tab_Raw!C$3)/(Tab_Raw!C$4-Tab_Raw!C$3))))</f>
        <v>0.6851666666666667</v>
      </c>
      <c r="D40" s="7">
        <f>MAX(0,MIN(1,IF(D$5=0,1-(Tab_Raw!D40-Tab_Raw!D$3)/(Tab_Raw!D$4-Tab_Raw!D$3),(Tab_Raw!D40-Tab_Raw!D$3)/(Tab_Raw!D$4-Tab_Raw!D$3))))</f>
        <v>4.6300000000000003E-4</v>
      </c>
      <c r="E40" s="7">
        <f>MAX(0,MIN(1,IF(E$5=0,1-(Tab_Raw!E40-Tab_Raw!E$3)/(Tab_Raw!E$4-Tab_Raw!E$3),(Tab_Raw!E40-Tab_Raw!E$3)/(Tab_Raw!E$4-Tab_Raw!E$3))))</f>
        <v>0.32999999999999996</v>
      </c>
      <c r="F40" s="7">
        <f>MAX(0,MIN(1,IF(F$5=0,1-(Tab_Raw!F40-Tab_Raw!F$3)/(Tab_Raw!F$4-Tab_Raw!F$3),(Tab_Raw!F40-Tab_Raw!F$3)/(Tab_Raw!F$4-Tab_Raw!F$3))))</f>
        <v>0.30000000000000004</v>
      </c>
      <c r="G40" s="7">
        <f>MAX(0,MIN(1,IF(G$5=0,1-(Tab_Raw!G40-Tab_Raw!G$3)/(Tab_Raw!G$4-Tab_Raw!G$3),(Tab_Raw!G40-Tab_Raw!G$3)/(Tab_Raw!G$4-Tab_Raw!G$3))))</f>
        <v>0.34066666666666667</v>
      </c>
      <c r="H40" s="7">
        <f>MAX(0,MIN(1,IF(H$5=0,1-(Tab_Raw!H40-Tab_Raw!H$3)/(Tab_Raw!H$4-Tab_Raw!H$3),(Tab_Raw!H40-Tab_Raw!H$3)/(Tab_Raw!H$4-Tab_Raw!H$3))))</f>
        <v>0.65999999999999992</v>
      </c>
      <c r="I40" s="7">
        <f>MAX(0,MIN(1,IF(I$5=0,1-(Tab_Raw!I40-Tab_Raw!I$3)/(Tab_Raw!I$4-Tab_Raw!I$3),(Tab_Raw!I40-Tab_Raw!I$3)/(Tab_Raw!I$4-Tab_Raw!I$3))))</f>
        <v>1</v>
      </c>
      <c r="J40" s="7">
        <f>MAX(0,MIN(1,IF(J$5=0,1-(Tab_Raw!J40-Tab_Raw!J$3)/(Tab_Raw!J$4-Tab_Raw!J$3),(Tab_Raw!J40-Tab_Raw!J$3)/(Tab_Raw!J$4-Tab_Raw!J$3))))</f>
        <v>0.61260000000000003</v>
      </c>
      <c r="K40" s="7">
        <f>MAX(0,MIN(1,IF(K$5=0,1-(Tab_Raw!K40-Tab_Raw!K$3)/(Tab_Raw!K$4-Tab_Raw!K$3),(Tab_Raw!K40-Tab_Raw!K$3)/(Tab_Raw!K$4-Tab_Raw!K$3))))</f>
        <v>1</v>
      </c>
      <c r="L40" s="7">
        <f>MAX(0,MIN(1,IF(L$5=0,1-(Tab_Raw!L40-Tab_Raw!L$3)/(Tab_Raw!L$4-Tab_Raw!L$3),(Tab_Raw!L40-Tab_Raw!L$3)/(Tab_Raw!L$4-Tab_Raw!L$3))))</f>
        <v>1</v>
      </c>
      <c r="M40" s="7">
        <f>MAX(0,MIN(1,IF(M$5=0,1-(Tab_Raw!M40-Tab_Raw!M$3)/(Tab_Raw!M$4-Tab_Raw!M$3),(Tab_Raw!M40-Tab_Raw!M$3)/(Tab_Raw!M$4-Tab_Raw!M$3))))</f>
        <v>0.22</v>
      </c>
      <c r="N40" s="7">
        <f>MAX(0,MIN(1,IF(N$5=0,1-(Tab_Raw!N40-Tab_Raw!N$3)/(Tab_Raw!N$4-Tab_Raw!N$3),(Tab_Raw!N40-Tab_Raw!N$3)/(Tab_Raw!N$4-Tab_Raw!N$3))))</f>
        <v>0.83000000000000007</v>
      </c>
      <c r="O40" s="7">
        <f>MAX(0,MIN(1,IF(O$5=0,1-(Tab_Raw!O40-Tab_Raw!O$3)/(Tab_Raw!O$4-Tab_Raw!O$3),(Tab_Raw!O40-Tab_Raw!O$3)/(Tab_Raw!O$4-Tab_Raw!O$3))))</f>
        <v>0.40749999999999997</v>
      </c>
      <c r="P40" s="7">
        <f>MAX(0,MIN(1,IF(P$5=0,1-(Tab_Raw!P40-Tab_Raw!P$3)/(Tab_Raw!P$4-Tab_Raw!P$3),(Tab_Raw!P40-Tab_Raw!P$3)/(Tab_Raw!P$4-Tab_Raw!P$3))))</f>
        <v>0.97719999999999996</v>
      </c>
      <c r="Q40" s="7">
        <f>MAX(0,MIN(1,IF(Q$5=0,1-(Tab_Raw!Q40-Tab_Raw!Q$3)/(Tab_Raw!Q$4-Tab_Raw!Q$3),(Tab_Raw!Q40-Tab_Raw!Q$3)/(Tab_Raw!Q$4-Tab_Raw!Q$3))))</f>
        <v>0.76082780487804991</v>
      </c>
      <c r="R40" s="7">
        <f>MAX(0,MIN(1,IF(R$5=0,1-(Tab_Raw!R40-Tab_Raw!R$3)/(Tab_Raw!R$4-Tab_Raw!R$3),(Tab_Raw!R40-Tab_Raw!R$3)/(Tab_Raw!R$4-Tab_Raw!R$3))))</f>
        <v>1</v>
      </c>
      <c r="S40" s="7">
        <f>MAX(0,MIN(1,IF(S$5=0,1-(Tab_Raw!S40-Tab_Raw!S$3)/(Tab_Raw!S$4-Tab_Raw!S$3),(Tab_Raw!S40-Tab_Raw!S$3)/(Tab_Raw!S$4-Tab_Raw!S$3))))</f>
        <v>0.40430739409999999</v>
      </c>
      <c r="T40" s="7">
        <f>MAX(0,MIN(1,IF(T$5=0,1-(Tab_Raw!T40-Tab_Raw!T$3)/(Tab_Raw!T$4-Tab_Raw!T$3),(Tab_Raw!T40-Tab_Raw!T$3)/(Tab_Raw!T$4-Tab_Raw!T$3))))</f>
        <v>0.93198359399999997</v>
      </c>
      <c r="U40" s="7">
        <f>MAX(0,MIN(1,IF(U$5=0,1-(Tab_Raw!U40-Tab_Raw!U$3)/(Tab_Raw!U$4-Tab_Raw!U$3),(Tab_Raw!U40-Tab_Raw!U$3)/(Tab_Raw!U$4-Tab_Raw!U$3))))</f>
        <v>0</v>
      </c>
      <c r="V40" s="7">
        <f>MAX(0,MIN(1,IF(V$5=0,1-(Tab_Raw!V40-Tab_Raw!V$3)/(Tab_Raw!V$4-Tab_Raw!V$3),(Tab_Raw!V40-Tab_Raw!V$3)/(Tab_Raw!V$4-Tab_Raw!V$3))))</f>
        <v>0</v>
      </c>
      <c r="W40" s="7">
        <f>MAX(0,MIN(1,IF(W$5=0,1-(Tab_Raw!W40-Tab_Raw!W$3)/(Tab_Raw!W$4-Tab_Raw!W$3),(Tab_Raw!W40-Tab_Raw!W$3)/(Tab_Raw!W$4-Tab_Raw!W$3))))</f>
        <v>0.94899999999999995</v>
      </c>
      <c r="X40" s="7">
        <f>MAX(0,MIN(1,IF(X$5=0,1-(Tab_Raw!X40-Tab_Raw!X$3)/(Tab_Raw!X$4-Tab_Raw!X$3),(Tab_Raw!X40-Tab_Raw!X$3)/(Tab_Raw!X$4-Tab_Raw!X$3))))</f>
        <v>0.81</v>
      </c>
      <c r="Y40" s="7">
        <f>MAX(0,MIN(1,IF(Y$5=0,1-(Tab_Raw!Y40-Tab_Raw!Y$3)/(Tab_Raw!Y$4-Tab_Raw!Y$3),(Tab_Raw!Y40-Tab_Raw!Y$3)/(Tab_Raw!Y$4-Tab_Raw!Y$3))))</f>
        <v>1.4446227929373995E-2</v>
      </c>
      <c r="Z40" s="7">
        <f>MAX(0,MIN(1,IF(Z$5=0,1-(Tab_Raw!Z40-Tab_Raw!Z$3)/(Tab_Raw!Z$4-Tab_Raw!Z$3),(Tab_Raw!Z40-Tab_Raw!Z$3)/(Tab_Raw!Z$4-Tab_Raw!Z$3))))</f>
        <v>0.97299999952000005</v>
      </c>
      <c r="AA40" s="9" t="str">
        <f t="shared" si="9"/>
        <v>Central African Rep</v>
      </c>
      <c r="AB40" s="14">
        <f t="shared" si="10"/>
        <v>24</v>
      </c>
      <c r="AC40" s="8">
        <f t="shared" ref="AC40:AC71" si="13">IF(AB40&gt;=AB$6,mmean(C40:Z40),"")</f>
        <v>0.59196505640669828</v>
      </c>
      <c r="AD40" s="14">
        <f t="shared" si="5"/>
        <v>3</v>
      </c>
      <c r="AF40">
        <v>33</v>
      </c>
      <c r="AG40" s="29" t="str">
        <f t="shared" si="6"/>
        <v>Haiti</v>
      </c>
      <c r="AH40" s="28">
        <f t="shared" si="11"/>
        <v>155</v>
      </c>
      <c r="AI40">
        <v>33</v>
      </c>
      <c r="AJ40" s="30" t="str">
        <f t="shared" si="12"/>
        <v>Brunei Darussalam</v>
      </c>
      <c r="AM40" s="9" t="s">
        <v>361</v>
      </c>
      <c r="AN40" s="14">
        <v>24</v>
      </c>
      <c r="AO40" s="8">
        <v>0.48707476898720542</v>
      </c>
    </row>
    <row r="41" spans="1:41">
      <c r="A41" s="9" t="s">
        <v>105</v>
      </c>
      <c r="B41" s="12" t="s">
        <v>104</v>
      </c>
      <c r="C41" s="7">
        <f>MAX(0,MIN(1,IF(C$5=0,1-(Tab_Raw!C41-Tab_Raw!C$3)/(Tab_Raw!C$4-Tab_Raw!C$3),(Tab_Raw!C41-Tab_Raw!C$3)/(Tab_Raw!C$4-Tab_Raw!C$3))))</f>
        <v>0.87033333333333329</v>
      </c>
      <c r="D41" s="7">
        <f>MAX(0,MIN(1,IF(D$5=0,1-(Tab_Raw!D41-Tab_Raw!D$3)/(Tab_Raw!D$4-Tab_Raw!D$3),(Tab_Raw!D41-Tab_Raw!D$3)/(Tab_Raw!D$4-Tab_Raw!D$3))))</f>
        <v>8.5350000000000009E-3</v>
      </c>
      <c r="E41" s="7">
        <f>MAX(0,MIN(1,IF(E$5=0,1-(Tab_Raw!E41-Tab_Raw!E$3)/(Tab_Raw!E$4-Tab_Raw!E$3),(Tab_Raw!E41-Tab_Raw!E$3)/(Tab_Raw!E$4-Tab_Raw!E$3))))</f>
        <v>0.5</v>
      </c>
      <c r="F41" s="7">
        <f>MAX(0,MIN(1,IF(F$5=0,1-(Tab_Raw!F41-Tab_Raw!F$3)/(Tab_Raw!F$4-Tab_Raw!F$3),(Tab_Raw!F41-Tab_Raw!F$3)/(Tab_Raw!F$4-Tab_Raw!F$3))))</f>
        <v>0.375</v>
      </c>
      <c r="G41" s="7">
        <f>MAX(0,MIN(1,IF(G$5=0,1-(Tab_Raw!G41-Tab_Raw!G$3)/(Tab_Raw!G$4-Tab_Raw!G$3),(Tab_Raw!G41-Tab_Raw!G$3)/(Tab_Raw!G$4-Tab_Raw!G$3))))</f>
        <v>0.41199999999999998</v>
      </c>
      <c r="H41" s="7">
        <f>MAX(0,MIN(1,IF(H$5=0,1-(Tab_Raw!H41-Tab_Raw!H$3)/(Tab_Raw!H$4-Tab_Raw!H$3),(Tab_Raw!H41-Tab_Raw!H$3)/(Tab_Raw!H$4-Tab_Raw!H$3))))</f>
        <v>0.91</v>
      </c>
      <c r="I41" s="7">
        <f>MAX(0,MIN(1,IF(I$5=0,1-(Tab_Raw!I41-Tab_Raw!I$3)/(Tab_Raw!I$4-Tab_Raw!I$3),(Tab_Raw!I41-Tab_Raw!I$3)/(Tab_Raw!I$4-Tab_Raw!I$3))))</f>
        <v>0.63950000000000007</v>
      </c>
      <c r="J41" s="7">
        <f>MAX(0,MIN(1,IF(J$5=0,1-(Tab_Raw!J41-Tab_Raw!J$3)/(Tab_Raw!J$4-Tab_Raw!J$3),(Tab_Raw!J41-Tab_Raw!J$3)/(Tab_Raw!J$4-Tab_Raw!J$3))))</f>
        <v>0.72860000000000003</v>
      </c>
      <c r="K41" s="7">
        <f>MAX(0,MIN(1,IF(K$5=0,1-(Tab_Raw!K41-Tab_Raw!K$3)/(Tab_Raw!K$4-Tab_Raw!K$3),(Tab_Raw!K41-Tab_Raw!K$3)/(Tab_Raw!K$4-Tab_Raw!K$3))))</f>
        <v>1</v>
      </c>
      <c r="L41" s="7">
        <f>MAX(0,MIN(1,IF(L$5=0,1-(Tab_Raw!L41-Tab_Raw!L$3)/(Tab_Raw!L$4-Tab_Raw!L$3),(Tab_Raw!L41-Tab_Raw!L$3)/(Tab_Raw!L$4-Tab_Raw!L$3))))</f>
        <v>0.08</v>
      </c>
      <c r="M41" s="7">
        <f>MAX(0,MIN(1,IF(M$5=0,1-(Tab_Raw!M41-Tab_Raw!M$3)/(Tab_Raw!M$4-Tab_Raw!M$3),(Tab_Raw!M41-Tab_Raw!M$3)/(Tab_Raw!M$4-Tab_Raw!M$3))))</f>
        <v>0.08</v>
      </c>
      <c r="N41" s="7">
        <f>MAX(0,MIN(1,IF(N$5=0,1-(Tab_Raw!N41-Tab_Raw!N$3)/(Tab_Raw!N$4-Tab_Raw!N$3),(Tab_Raw!N41-Tab_Raw!N$3)/(Tab_Raw!N$4-Tab_Raw!N$3))))</f>
        <v>1</v>
      </c>
      <c r="O41" s="7">
        <f>MAX(0,MIN(1,IF(O$5=0,1-(Tab_Raw!O41-Tab_Raw!O$3)/(Tab_Raw!O$4-Tab_Raw!O$3),(Tab_Raw!O41-Tab_Raw!O$3)/(Tab_Raw!O$4-Tab_Raw!O$3))))</f>
        <v>0.20749999999999999</v>
      </c>
      <c r="P41" s="7">
        <f>MAX(0,MIN(1,IF(P$5=0,1-(Tab_Raw!P41-Tab_Raw!P$3)/(Tab_Raw!P$4-Tab_Raw!P$3),(Tab_Raw!P41-Tab_Raw!P$3)/(Tab_Raw!P$4-Tab_Raw!P$3))))</f>
        <v>0.98560000000000003</v>
      </c>
      <c r="Q41" s="7">
        <f>MAX(0,MIN(1,IF(Q$5=0,1-(Tab_Raw!Q41-Tab_Raw!Q$3)/(Tab_Raw!Q$4-Tab_Raw!Q$3),(Tab_Raw!Q41-Tab_Raw!Q$3)/(Tab_Raw!Q$4-Tab_Raw!Q$3))))</f>
        <v>0.72538780487804999</v>
      </c>
      <c r="R41" s="7">
        <f>MAX(0,MIN(1,IF(R$5=0,1-(Tab_Raw!R41-Tab_Raw!R$3)/(Tab_Raw!R$4-Tab_Raw!R$3),(Tab_Raw!R41-Tab_Raw!R$3)/(Tab_Raw!R$4-Tab_Raw!R$3))))</f>
        <v>1</v>
      </c>
      <c r="S41" s="7">
        <f>MAX(0,MIN(1,IF(S$5=0,1-(Tab_Raw!S41-Tab_Raw!S$3)/(Tab_Raw!S$4-Tab_Raw!S$3),(Tab_Raw!S41-Tab_Raw!S$3)/(Tab_Raw!S$4-Tab_Raw!S$3))))</f>
        <v>6.8806703819999995E-2</v>
      </c>
      <c r="T41" s="7">
        <f>MAX(0,MIN(1,IF(T$5=0,1-(Tab_Raw!T41-Tab_Raw!T$3)/(Tab_Raw!T$4-Tab_Raw!T$3),(Tab_Raw!T41-Tab_Raw!T$3)/(Tab_Raw!T$4-Tab_Raw!T$3))))</f>
        <v>1</v>
      </c>
      <c r="U41" s="7">
        <f>MAX(0,MIN(1,IF(U$5=0,1-(Tab_Raw!U41-Tab_Raw!U$3)/(Tab_Raw!U$4-Tab_Raw!U$3),(Tab_Raw!U41-Tab_Raw!U$3)/(Tab_Raw!U$4-Tab_Raw!U$3))))</f>
        <v>0</v>
      </c>
      <c r="V41" s="7">
        <f>MAX(0,MIN(1,IF(V$5=0,1-(Tab_Raw!V41-Tab_Raw!V$3)/(Tab_Raw!V$4-Tab_Raw!V$3),(Tab_Raw!V41-Tab_Raw!V$3)/(Tab_Raw!V$4-Tab_Raw!V$3))))</f>
        <v>0</v>
      </c>
      <c r="W41" s="7">
        <f>MAX(0,MIN(1,IF(W$5=0,1-(Tab_Raw!W41-Tab_Raw!W$3)/(Tab_Raw!W$4-Tab_Raw!W$3),(Tab_Raw!W41-Tab_Raw!W$3)/(Tab_Raw!W$4-Tab_Raw!W$3))))</f>
        <v>0.96499999999999997</v>
      </c>
      <c r="X41" s="7">
        <f>MAX(0,MIN(1,IF(X$5=0,1-(Tab_Raw!X41-Tab_Raw!X$3)/(Tab_Raw!X$4-Tab_Raw!X$3),(Tab_Raw!X41-Tab_Raw!X$3)/(Tab_Raw!X$4-Tab_Raw!X$3))))</f>
        <v>1</v>
      </c>
      <c r="Y41" s="7">
        <f>MAX(0,MIN(1,IF(Y$5=0,1-(Tab_Raw!Y41-Tab_Raw!Y$3)/(Tab_Raw!Y$4-Tab_Raw!Y$3),(Tab_Raw!Y41-Tab_Raw!Y$3)/(Tab_Raw!Y$4-Tab_Raw!Y$3))))</f>
        <v>4.7649301143583237E-3</v>
      </c>
      <c r="Z41" s="7">
        <f>MAX(0,MIN(1,IF(Z$5=0,1-(Tab_Raw!Z41-Tab_Raw!Z$3)/(Tab_Raw!Z$4-Tab_Raw!Z$3),(Tab_Raw!Z41-Tab_Raw!Z$3)/(Tab_Raw!Z$4-Tab_Raw!Z$3))))</f>
        <v>0.99199999987999998</v>
      </c>
      <c r="AA41" s="9" t="str">
        <f t="shared" si="9"/>
        <v>Chad</v>
      </c>
      <c r="AB41" s="14">
        <f t="shared" si="10"/>
        <v>24</v>
      </c>
      <c r="AC41" s="8">
        <f t="shared" si="13"/>
        <v>0.56470949050107244</v>
      </c>
      <c r="AD41" s="14">
        <f t="shared" si="5"/>
        <v>4</v>
      </c>
      <c r="AF41">
        <v>34</v>
      </c>
      <c r="AG41" s="29" t="str">
        <f t="shared" si="6"/>
        <v>Senegal</v>
      </c>
      <c r="AH41" s="28">
        <f t="shared" si="11"/>
        <v>154</v>
      </c>
      <c r="AI41">
        <v>34</v>
      </c>
      <c r="AJ41" s="30" t="str">
        <f t="shared" si="12"/>
        <v>Syria</v>
      </c>
      <c r="AM41" s="9" t="s">
        <v>176</v>
      </c>
      <c r="AN41" s="14">
        <v>24</v>
      </c>
      <c r="AO41" s="8">
        <v>0.48454425248316135</v>
      </c>
    </row>
    <row r="42" spans="1:41">
      <c r="A42" s="9" t="s">
        <v>107</v>
      </c>
      <c r="B42" s="12" t="s">
        <v>106</v>
      </c>
      <c r="C42" s="7">
        <f>MAX(0,MIN(1,IF(C$5=0,1-(Tab_Raw!C42-Tab_Raw!C$3)/(Tab_Raw!C$4-Tab_Raw!C$3),(Tab_Raw!C42-Tab_Raw!C$3)/(Tab_Raw!C$4-Tab_Raw!C$3))))</f>
        <v>0.46799999999999997</v>
      </c>
      <c r="D42" s="7">
        <f>MAX(0,MIN(1,IF(D$5=0,1-(Tab_Raw!D42-Tab_Raw!D$3)/(Tab_Raw!D$4-Tab_Raw!D$3),(Tab_Raw!D42-Tab_Raw!D$3)/(Tab_Raw!D$4-Tab_Raw!D$3))))</f>
        <v>1.23E-2</v>
      </c>
      <c r="E42" s="7">
        <f>MAX(0,MIN(1,IF(E$5=0,1-(Tab_Raw!E42-Tab_Raw!E$3)/(Tab_Raw!E$4-Tab_Raw!E$3),(Tab_Raw!E42-Tab_Raw!E$3)/(Tab_Raw!E$4-Tab_Raw!E$3))))</f>
        <v>4.0000000000000036E-2</v>
      </c>
      <c r="F42" s="7">
        <f>MAX(0,MIN(1,IF(F$5=0,1-(Tab_Raw!F42-Tab_Raw!F$3)/(Tab_Raw!F$4-Tab_Raw!F$3),(Tab_Raw!F42-Tab_Raw!F$3)/(Tab_Raw!F$4-Tab_Raw!F$3))))</f>
        <v>0.15000000000000002</v>
      </c>
      <c r="G42" s="7">
        <f>MAX(0,MIN(1,IF(G$5=0,1-(Tab_Raw!G42-Tab_Raw!G$3)/(Tab_Raw!G$4-Tab_Raw!G$3),(Tab_Raw!G42-Tab_Raw!G$3)/(Tab_Raw!G$4-Tab_Raw!G$3))))</f>
        <v>6.6666666666666664E-4</v>
      </c>
      <c r="H42" s="7">
        <f>MAX(0,MIN(1,IF(H$5=0,1-(Tab_Raw!H42-Tab_Raw!H$3)/(Tab_Raw!H$4-Tab_Raw!H$3),(Tab_Raw!H42-Tab_Raw!H$3)/(Tab_Raw!H$4-Tab_Raw!H$3))))</f>
        <v>4.0000000000000036E-2</v>
      </c>
      <c r="I42" s="7">
        <f>MAX(0,MIN(1,IF(I$5=0,1-(Tab_Raw!I42-Tab_Raw!I$3)/(Tab_Raw!I$4-Tab_Raw!I$3),(Tab_Raw!I42-Tab_Raw!I$3)/(Tab_Raw!I$4-Tab_Raw!I$3))))</f>
        <v>0.505</v>
      </c>
      <c r="J42" s="7">
        <f>MAX(0,MIN(1,IF(J$5=0,1-(Tab_Raw!J42-Tab_Raw!J$3)/(Tab_Raw!J$4-Tab_Raw!J$3),(Tab_Raw!J42-Tab_Raw!J$3)/(Tab_Raw!J$4-Tab_Raw!J$3))))</f>
        <v>0.1128</v>
      </c>
      <c r="K42" s="7">
        <f>MAX(0,MIN(1,IF(K$5=0,1-(Tab_Raw!K42-Tab_Raw!K$3)/(Tab_Raw!K$4-Tab_Raw!K$3),(Tab_Raw!K42-Tab_Raw!K$3)/(Tab_Raw!K$4-Tab_Raw!K$3))))</f>
        <v>0.44369598373157093</v>
      </c>
      <c r="L42" s="7">
        <f>MAX(0,MIN(1,IF(L$5=0,1-(Tab_Raw!L42-Tab_Raw!L$3)/(Tab_Raw!L$4-Tab_Raw!L$3),(Tab_Raw!L42-Tab_Raw!L$3)/(Tab_Raw!L$4-Tab_Raw!L$3))))</f>
        <v>0.22</v>
      </c>
      <c r="M42" s="7">
        <f>MAX(0,MIN(1,IF(M$5=0,1-(Tab_Raw!M42-Tab_Raw!M$3)/(Tab_Raw!M$4-Tab_Raw!M$3),(Tab_Raw!M42-Tab_Raw!M$3)/(Tab_Raw!M$4-Tab_Raw!M$3))))</f>
        <v>0.57999999999999996</v>
      </c>
      <c r="N42" s="7">
        <f>MAX(0,MIN(1,IF(N$5=0,1-(Tab_Raw!N42-Tab_Raw!N$3)/(Tab_Raw!N$4-Tab_Raw!N$3),(Tab_Raw!N42-Tab_Raw!N$3)/(Tab_Raw!N$4-Tab_Raw!N$3))))</f>
        <v>0</v>
      </c>
      <c r="O42" s="7">
        <f>MAX(0,MIN(1,IF(O$5=0,1-(Tab_Raw!O42-Tab_Raw!O$3)/(Tab_Raw!O$4-Tab_Raw!O$3),(Tab_Raw!O42-Tab_Raw!O$3)/(Tab_Raw!O$4-Tab_Raw!O$3))))</f>
        <v>0.3175</v>
      </c>
      <c r="P42" s="7">
        <f>MAX(0,MIN(1,IF(P$5=0,1-(Tab_Raw!P42-Tab_Raw!P$3)/(Tab_Raw!P$4-Tab_Raw!P$3),(Tab_Raw!P42-Tab_Raw!P$3)/(Tab_Raw!P$4-Tab_Raw!P$3))))</f>
        <v>0.88759999999999994</v>
      </c>
      <c r="Q42" s="7">
        <f>MAX(0,MIN(1,IF(Q$5=0,1-(Tab_Raw!Q42-Tab_Raw!Q$3)/(Tab_Raw!Q$4-Tab_Raw!Q$3),(Tab_Raw!Q42-Tab_Raw!Q$3)/(Tab_Raw!Q$4-Tab_Raw!Q$3))))</f>
        <v>0.12772097560975593</v>
      </c>
      <c r="R42" s="7">
        <f>MAX(0,MIN(1,IF(R$5=0,1-(Tab_Raw!R42-Tab_Raw!R$3)/(Tab_Raw!R$4-Tab_Raw!R$3),(Tab_Raw!R42-Tab_Raw!R$3)/(Tab_Raw!R$4-Tab_Raw!R$3))))</f>
        <v>0.16962524600000001</v>
      </c>
      <c r="S42" s="7">
        <f>MAX(0,MIN(1,IF(S$5=0,1-(Tab_Raw!S42-Tab_Raw!S$3)/(Tab_Raw!S$4-Tab_Raw!S$3),(Tab_Raw!S42-Tab_Raw!S$3)/(Tab_Raw!S$4-Tab_Raw!S$3))))</f>
        <v>2.3156610000000001E-4</v>
      </c>
      <c r="T42" s="7">
        <f>MAX(0,MIN(1,IF(T$5=0,1-(Tab_Raw!T42-Tab_Raw!T$3)/(Tab_Raw!T$4-Tab_Raw!T$3),(Tab_Raw!T42-Tab_Raw!T$3)/(Tab_Raw!T$4-Tab_Raw!T$3))))</f>
        <v>1.2432199749999999E-2</v>
      </c>
      <c r="U42" s="7">
        <f>MAX(0,MIN(1,IF(U$5=0,1-(Tab_Raw!U42-Tab_Raw!U$3)/(Tab_Raw!U$4-Tab_Raw!U$3),(Tab_Raw!U42-Tab_Raw!U$3)/(Tab_Raw!U$4-Tab_Raw!U$3))))</f>
        <v>2.4630565365612207E-2</v>
      </c>
      <c r="V42" s="7">
        <f>MAX(0,MIN(1,IF(V$5=0,1-(Tab_Raw!V42-Tab_Raw!V$3)/(Tab_Raw!V$4-Tab_Raw!V$3),(Tab_Raw!V42-Tab_Raw!V$3)/(Tab_Raw!V$4-Tab_Raw!V$3))))</f>
        <v>2.21323952882077E-2</v>
      </c>
      <c r="W42" s="7">
        <f>MAX(0,MIN(1,IF(W$5=0,1-(Tab_Raw!W42-Tab_Raw!W$3)/(Tab_Raw!W$4-Tab_Raw!W$3),(Tab_Raw!W42-Tab_Raw!W$3)/(Tab_Raw!W$4-Tab_Raw!W$3))))</f>
        <v>1.5000000000000013E-2</v>
      </c>
      <c r="X42" s="7">
        <f>MAX(0,MIN(1,IF(X$5=0,1-(Tab_Raw!X42-Tab_Raw!X$3)/(Tab_Raw!X$4-Tab_Raw!X$3),(Tab_Raw!X42-Tab_Raw!X$3)/(Tab_Raw!X$4-Tab_Raw!X$3))))</f>
        <v>0.83</v>
      </c>
      <c r="Y42" s="7">
        <f>MAX(0,MIN(1,IF(Y$5=0,1-(Tab_Raw!Y42-Tab_Raw!Y$3)/(Tab_Raw!Y$4-Tab_Raw!Y$3),(Tab_Raw!Y42-Tab_Raw!Y$3)/(Tab_Raw!Y$4-Tab_Raw!Y$3))))</f>
        <v>3.0250067222371606E-2</v>
      </c>
      <c r="Z42" s="7">
        <f>MAX(0,MIN(1,IF(Z$5=0,1-(Tab_Raw!Z42-Tab_Raw!Z$3)/(Tab_Raw!Z$4-Tab_Raw!Z$3),(Tab_Raw!Z42-Tab_Raw!Z$3)/(Tab_Raw!Z$4-Tab_Raw!Z$3))))</f>
        <v>0.79799999239999997</v>
      </c>
      <c r="AA42" s="9" t="str">
        <f t="shared" si="9"/>
        <v>Chile</v>
      </c>
      <c r="AB42" s="14">
        <f t="shared" si="10"/>
        <v>24</v>
      </c>
      <c r="AC42" s="8">
        <f t="shared" si="13"/>
        <v>0.24198273575559101</v>
      </c>
      <c r="AD42" s="14">
        <f t="shared" si="5"/>
        <v>149</v>
      </c>
      <c r="AF42">
        <v>35</v>
      </c>
      <c r="AG42" s="29" t="str">
        <f t="shared" si="6"/>
        <v>Benin</v>
      </c>
      <c r="AH42" s="28">
        <f t="shared" si="11"/>
        <v>153</v>
      </c>
      <c r="AI42">
        <v>35</v>
      </c>
      <c r="AJ42" s="30" t="str">
        <f t="shared" si="12"/>
        <v>Hungary</v>
      </c>
      <c r="AM42" s="9" t="s">
        <v>174</v>
      </c>
      <c r="AN42" s="14">
        <v>24</v>
      </c>
      <c r="AO42" s="8">
        <v>0.48454173816753837</v>
      </c>
    </row>
    <row r="43" spans="1:41">
      <c r="A43" s="9" t="s">
        <v>109</v>
      </c>
      <c r="B43" s="12" t="s">
        <v>108</v>
      </c>
      <c r="C43" s="7">
        <f>MAX(0,MIN(1,IF(C$5=0,1-(Tab_Raw!C43-Tab_Raw!C$3)/(Tab_Raw!C$4-Tab_Raw!C$3),(Tab_Raw!C43-Tab_Raw!C$3)/(Tab_Raw!C$4-Tab_Raw!C$3))))</f>
        <v>0.65083333333333326</v>
      </c>
      <c r="D43" s="7">
        <f>MAX(0,MIN(1,IF(D$5=0,1-(Tab_Raw!D43-Tab_Raw!D$3)/(Tab_Raw!D$4-Tab_Raw!D$3),(Tab_Raw!D43-Tab_Raw!D$3)/(Tab_Raw!D$4-Tab_Raw!D$3))))</f>
        <v>0.19510000000000002</v>
      </c>
      <c r="E43" s="7">
        <f>MAX(0,MIN(1,IF(E$5=0,1-(Tab_Raw!E43-Tab_Raw!E$3)/(Tab_Raw!E$4-Tab_Raw!E$3),(Tab_Raw!E43-Tab_Raw!E$3)/(Tab_Raw!E$4-Tab_Raw!E$3))))</f>
        <v>0.10999999999999999</v>
      </c>
      <c r="F43" s="7">
        <f>MAX(0,MIN(1,IF(F$5=0,1-(Tab_Raw!F43-Tab_Raw!F$3)/(Tab_Raw!F$4-Tab_Raw!F$3),(Tab_Raw!F43-Tab_Raw!F$3)/(Tab_Raw!F$4-Tab_Raw!F$3))))</f>
        <v>0.625</v>
      </c>
      <c r="G43" s="7">
        <f>MAX(0,MIN(1,IF(G$5=0,1-(Tab_Raw!G43-Tab_Raw!G$3)/(Tab_Raw!G$4-Tab_Raw!G$3),(Tab_Raw!G43-Tab_Raw!G$3)/(Tab_Raw!G$4-Tab_Raw!G$3))))</f>
        <v>3.7333333333333336E-2</v>
      </c>
      <c r="H43" s="7">
        <f>MAX(0,MIN(1,IF(H$5=0,1-(Tab_Raw!H43-Tab_Raw!H$3)/(Tab_Raw!H$4-Tab_Raw!H$3),(Tab_Raw!H43-Tab_Raw!H$3)/(Tab_Raw!H$4-Tab_Raw!H$3))))</f>
        <v>0.44999999999999996</v>
      </c>
      <c r="I43" s="7">
        <f>MAX(0,MIN(1,IF(I$5=0,1-(Tab_Raw!I43-Tab_Raw!I$3)/(Tab_Raw!I$4-Tab_Raw!I$3),(Tab_Raw!I43-Tab_Raw!I$3)/(Tab_Raw!I$4-Tab_Raw!I$3))))</f>
        <v>0.20825000000000002</v>
      </c>
      <c r="J43" s="7">
        <f>MAX(0,MIN(1,IF(J$5=0,1-(Tab_Raw!J43-Tab_Raw!J$3)/(Tab_Raw!J$4-Tab_Raw!J$3),(Tab_Raw!J43-Tab_Raw!J$3)/(Tab_Raw!J$4-Tab_Raw!J$3))))</f>
        <v>0.56000000000000005</v>
      </c>
      <c r="K43" s="7">
        <f>MAX(0,MIN(1,IF(K$5=0,1-(Tab_Raw!K43-Tab_Raw!K$3)/(Tab_Raw!K$4-Tab_Raw!K$3),(Tab_Raw!K43-Tab_Raw!K$3)/(Tab_Raw!K$4-Tab_Raw!K$3))))</f>
        <v>0.39848461559326898</v>
      </c>
      <c r="L43" s="7">
        <f>MAX(0,MIN(1,IF(L$5=0,1-(Tab_Raw!L43-Tab_Raw!L$3)/(Tab_Raw!L$4-Tab_Raw!L$3),(Tab_Raw!L43-Tab_Raw!L$3)/(Tab_Raw!L$4-Tab_Raw!L$3))))</f>
        <v>0.12</v>
      </c>
      <c r="M43" s="7">
        <f>MAX(0,MIN(1,IF(M$5=0,1-(Tab_Raw!M43-Tab_Raw!M$3)/(Tab_Raw!M$4-Tab_Raw!M$3),(Tab_Raw!M43-Tab_Raw!M$3)/(Tab_Raw!M$4-Tab_Raw!M$3))))</f>
        <v>0.02</v>
      </c>
      <c r="N43" s="7">
        <f>MAX(0,MIN(1,IF(N$5=0,1-(Tab_Raw!N43-Tab_Raw!N$3)/(Tab_Raw!N$4-Tab_Raw!N$3),(Tab_Raw!N43-Tab_Raw!N$3)/(Tab_Raw!N$4-Tab_Raw!N$3))))</f>
        <v>0.12</v>
      </c>
      <c r="O43" s="7">
        <f>MAX(0,MIN(1,IF(O$5=0,1-(Tab_Raw!O43-Tab_Raw!O$3)/(Tab_Raw!O$4-Tab_Raw!O$3),(Tab_Raw!O43-Tab_Raw!O$3)/(Tab_Raw!O$4-Tab_Raw!O$3))))</f>
        <v>0.76749999999999996</v>
      </c>
      <c r="P43" s="7">
        <f>MAX(0,MIN(1,IF(P$5=0,1-(Tab_Raw!P43-Tab_Raw!P$3)/(Tab_Raw!P$4-Tab_Raw!P$3),(Tab_Raw!P43-Tab_Raw!P$3)/(Tab_Raw!P$4-Tab_Raw!P$3))))</f>
        <v>0.83160000000000001</v>
      </c>
      <c r="Q43" s="7">
        <f>MAX(0,MIN(1,IF(Q$5=0,1-(Tab_Raw!Q43-Tab_Raw!Q$3)/(Tab_Raw!Q$4-Tab_Raw!Q$3),(Tab_Raw!Q43-Tab_Raw!Q$3)/(Tab_Raw!Q$4-Tab_Raw!Q$3))))</f>
        <v>0.2375087804878061</v>
      </c>
      <c r="R43" s="7">
        <f>MAX(0,MIN(1,IF(R$5=0,1-(Tab_Raw!R43-Tab_Raw!R$3)/(Tab_Raw!R$4-Tab_Raw!R$3),(Tab_Raw!R43-Tab_Raw!R$3)/(Tab_Raw!R$4-Tab_Raw!R$3))))</f>
        <v>0.158469946</v>
      </c>
      <c r="S43" s="7">
        <f>MAX(0,MIN(1,IF(S$5=0,1-(Tab_Raw!S43-Tab_Raw!S$3)/(Tab_Raw!S$4-Tab_Raw!S$3),(Tab_Raw!S43-Tab_Raw!S$3)/(Tab_Raw!S$4-Tab_Raw!S$3))))</f>
        <v>0</v>
      </c>
      <c r="T43" s="7">
        <f>MAX(0,MIN(1,IF(T$5=0,1-(Tab_Raw!T43-Tab_Raw!T$3)/(Tab_Raw!T$4-Tab_Raw!T$3),(Tab_Raw!T43-Tab_Raw!T$3)/(Tab_Raw!T$4-Tab_Raw!T$3))))</f>
        <v>1.6348419499999999E-2</v>
      </c>
      <c r="U43" s="7">
        <f>MAX(0,MIN(1,IF(U$5=0,1-(Tab_Raw!U43-Tab_Raw!U$3)/(Tab_Raw!U$4-Tab_Raw!U$3),(Tab_Raw!U43-Tab_Raw!U$3)/(Tab_Raw!U$4-Tab_Raw!U$3))))</f>
        <v>1.9791169039169651E-2</v>
      </c>
      <c r="V43" s="7">
        <f>MAX(0,MIN(1,IF(V$5=0,1-(Tab_Raw!V43-Tab_Raw!V$3)/(Tab_Raw!V$4-Tab_Raw!V$3),(Tab_Raw!V43-Tab_Raw!V$3)/(Tab_Raw!V$4-Tab_Raw!V$3))))</f>
        <v>0.11397905071265001</v>
      </c>
      <c r="W43" s="7">
        <f>MAX(0,MIN(1,IF(W$5=0,1-(Tab_Raw!W43-Tab_Raw!W$3)/(Tab_Raw!W$4-Tab_Raw!W$3),(Tab_Raw!W43-Tab_Raw!W$3)/(Tab_Raw!W$4-Tab_Raw!W$3))))</f>
        <v>5.9999999999998943E-3</v>
      </c>
      <c r="X43" s="7">
        <f>MAX(0,MIN(1,IF(X$5=0,1-(Tab_Raw!X43-Tab_Raw!X$3)/(Tab_Raw!X$4-Tab_Raw!X$3),(Tab_Raw!X43-Tab_Raw!X$3)/(Tab_Raw!X$4-Tab_Raw!X$3))))</f>
        <v>0.22</v>
      </c>
      <c r="Y43" s="7">
        <f>MAX(0,MIN(1,IF(Y$5=0,1-(Tab_Raw!Y43-Tab_Raw!Y$3)/(Tab_Raw!Y$4-Tab_Raw!Y$3),(Tab_Raw!Y43-Tab_Raw!Y$3)/(Tab_Raw!Y$4-Tab_Raw!Y$3))))</f>
        <v>1.2865198768929132E-2</v>
      </c>
      <c r="Z43" s="7">
        <f>MAX(0,MIN(1,IF(Z$5=0,1-(Tab_Raw!Z43-Tab_Raw!Z$3)/(Tab_Raw!Z$4-Tab_Raw!Z$3),(Tab_Raw!Z43-Tab_Raw!Z$3)/(Tab_Raw!Z$4-Tab_Raw!Z$3))))</f>
        <v>0.46499999999999997</v>
      </c>
      <c r="AA43" s="9" t="str">
        <f t="shared" si="9"/>
        <v>China</v>
      </c>
      <c r="AB43" s="14">
        <f t="shared" si="10"/>
        <v>24</v>
      </c>
      <c r="AC43" s="8">
        <f t="shared" si="13"/>
        <v>0.26433599361535376</v>
      </c>
      <c r="AD43" s="14">
        <f t="shared" si="5"/>
        <v>127</v>
      </c>
      <c r="AF43">
        <v>36</v>
      </c>
      <c r="AG43" s="29" t="str">
        <f t="shared" si="6"/>
        <v>Solomon Islands</v>
      </c>
      <c r="AH43" s="28">
        <f t="shared" si="11"/>
        <v>152</v>
      </c>
      <c r="AI43">
        <v>36</v>
      </c>
      <c r="AJ43" s="30" t="str">
        <f t="shared" si="12"/>
        <v>Malta</v>
      </c>
      <c r="AM43" s="9" t="s">
        <v>415</v>
      </c>
      <c r="AN43" s="14">
        <v>24</v>
      </c>
      <c r="AO43" s="8">
        <v>0.48348422462968244</v>
      </c>
    </row>
    <row r="44" spans="1:41">
      <c r="A44" s="9" t="s">
        <v>111</v>
      </c>
      <c r="B44" s="12" t="s">
        <v>110</v>
      </c>
      <c r="C44" s="7">
        <f>MAX(0,MIN(1,IF(C$5=0,1-(Tab_Raw!C44-Tab_Raw!C$3)/(Tab_Raw!C$4-Tab_Raw!C$3),(Tab_Raw!C44-Tab_Raw!C$3)/(Tab_Raw!C$4-Tab_Raw!C$3))))</f>
        <v>0.6346666666666666</v>
      </c>
      <c r="D44" s="7">
        <f>MAX(0,MIN(1,IF(D$5=0,1-(Tab_Raw!D44-Tab_Raw!D$3)/(Tab_Raw!D$4-Tab_Raw!D$3),(Tab_Raw!D44-Tab_Raw!D$3)/(Tab_Raw!D$4-Tab_Raw!D$3))))</f>
        <v>5.9330000000000008E-3</v>
      </c>
      <c r="E44" s="7">
        <f>MAX(0,MIN(1,IF(E$5=0,1-(Tab_Raw!E44-Tab_Raw!E$3)/(Tab_Raw!E$4-Tab_Raw!E$3),(Tab_Raw!E44-Tab_Raw!E$3)/(Tab_Raw!E$4-Tab_Raw!E$3))))</f>
        <v>7.999999999999996E-2</v>
      </c>
      <c r="F44" s="7">
        <f>MAX(0,MIN(1,IF(F$5=0,1-(Tab_Raw!F44-Tab_Raw!F$3)/(Tab_Raw!F$4-Tab_Raw!F$3),(Tab_Raw!F44-Tab_Raw!F$3)/(Tab_Raw!F$4-Tab_Raw!F$3))))</f>
        <v>0.27500000000000002</v>
      </c>
      <c r="G44" s="7">
        <f>MAX(0,MIN(1,IF(G$5=0,1-(Tab_Raw!G44-Tab_Raw!G$3)/(Tab_Raw!G$4-Tab_Raw!G$3),(Tab_Raw!G44-Tab_Raw!G$3)/(Tab_Raw!G$4-Tab_Raw!G$3))))</f>
        <v>2.1999999999999999E-2</v>
      </c>
      <c r="H44" s="7">
        <f>MAX(0,MIN(1,IF(H$5=0,1-(Tab_Raw!H44-Tab_Raw!H$3)/(Tab_Raw!H$4-Tab_Raw!H$3),(Tab_Raw!H44-Tab_Raw!H$3)/(Tab_Raw!H$4-Tab_Raw!H$3))))</f>
        <v>0.26</v>
      </c>
      <c r="I44" s="7">
        <f>MAX(0,MIN(1,IF(I$5=0,1-(Tab_Raw!I44-Tab_Raw!I$3)/(Tab_Raw!I$4-Tab_Raw!I$3),(Tab_Raw!I44-Tab_Raw!I$3)/(Tab_Raw!I$4-Tab_Raw!I$3))))</f>
        <v>0.48833333333333334</v>
      </c>
      <c r="J44" s="7">
        <f>MAX(0,MIN(1,IF(J$5=0,1-(Tab_Raw!J44-Tab_Raw!J$3)/(Tab_Raw!J$4-Tab_Raw!J$3),(Tab_Raw!J44-Tab_Raw!J$3)/(Tab_Raw!J$4-Tab_Raw!J$3))))</f>
        <v>0.252</v>
      </c>
      <c r="K44" s="7">
        <f>MAX(0,MIN(1,IF(K$5=0,1-(Tab_Raw!K44-Tab_Raw!K$3)/(Tab_Raw!K$4-Tab_Raw!K$3),(Tab_Raw!K44-Tab_Raw!K$3)/(Tab_Raw!K$4-Tab_Raw!K$3))))</f>
        <v>0.5</v>
      </c>
      <c r="L44" s="7">
        <f>MAX(0,MIN(1,IF(L$5=0,1-(Tab_Raw!L44-Tab_Raw!L$3)/(Tab_Raw!L$4-Tab_Raw!L$3),(Tab_Raw!L44-Tab_Raw!L$3)/(Tab_Raw!L$4-Tab_Raw!L$3))))</f>
        <v>0.06</v>
      </c>
      <c r="M44" s="7">
        <f>MAX(0,MIN(1,IF(M$5=0,1-(Tab_Raw!M44-Tab_Raw!M$3)/(Tab_Raw!M$4-Tab_Raw!M$3),(Tab_Raw!M44-Tab_Raw!M$3)/(Tab_Raw!M$4-Tab_Raw!M$3))))</f>
        <v>0.61</v>
      </c>
      <c r="N44" s="7">
        <f>MAX(0,MIN(1,IF(N$5=0,1-(Tab_Raw!N44-Tab_Raw!N$3)/(Tab_Raw!N$4-Tab_Raw!N$3),(Tab_Raw!N44-Tab_Raw!N$3)/(Tab_Raw!N$4-Tab_Raw!N$3))))</f>
        <v>0.06</v>
      </c>
      <c r="O44" s="7">
        <f>MAX(0,MIN(1,IF(O$5=0,1-(Tab_Raw!O44-Tab_Raw!O$3)/(Tab_Raw!O$4-Tab_Raw!O$3),(Tab_Raw!O44-Tab_Raw!O$3)/(Tab_Raw!O$4-Tab_Raw!O$3))))</f>
        <v>0.3175</v>
      </c>
      <c r="P44" s="7">
        <f>MAX(0,MIN(1,IF(P$5=0,1-(Tab_Raw!P44-Tab_Raw!P$3)/(Tab_Raw!P$4-Tab_Raw!P$3),(Tab_Raw!P44-Tab_Raw!P$3)/(Tab_Raw!P$4-Tab_Raw!P$3))))</f>
        <v>0.87</v>
      </c>
      <c r="Q44" s="7">
        <f>MAX(0,MIN(1,IF(Q$5=0,1-(Tab_Raw!Q44-Tab_Raw!Q$3)/(Tab_Raw!Q$4-Tab_Raw!Q$3),(Tab_Raw!Q44-Tab_Raw!Q$3)/(Tab_Raw!Q$4-Tab_Raw!Q$3))))</f>
        <v>0.24039024390244013</v>
      </c>
      <c r="R44" s="7">
        <f>MAX(0,MIN(1,IF(R$5=0,1-(Tab_Raw!R44-Tab_Raw!R$3)/(Tab_Raw!R$4-Tab_Raw!R$3),(Tab_Raw!R44-Tab_Raw!R$3)/(Tab_Raw!R$4-Tab_Raw!R$3))))</f>
        <v>0.22654867200000001</v>
      </c>
      <c r="S44" s="7">
        <f>MAX(0,MIN(1,IF(S$5=0,1-(Tab_Raw!S44-Tab_Raw!S$3)/(Tab_Raw!S$4-Tab_Raw!S$3),(Tab_Raw!S44-Tab_Raw!S$3)/(Tab_Raw!S$4-Tab_Raw!S$3))))</f>
        <v>5.3121256999999998E-4</v>
      </c>
      <c r="T44" s="7">
        <f>MAX(0,MIN(1,IF(T$5=0,1-(Tab_Raw!T44-Tab_Raw!T$3)/(Tab_Raw!T$4-Tab_Raw!T$3),(Tab_Raw!T44-Tab_Raw!T$3)/(Tab_Raw!T$4-Tab_Raw!T$3))))</f>
        <v>5.4916139750000002E-2</v>
      </c>
      <c r="U44" s="7">
        <f>MAX(0,MIN(1,IF(U$5=0,1-(Tab_Raw!U44-Tab_Raw!U$3)/(Tab_Raw!U$4-Tab_Raw!U$3),(Tab_Raw!U44-Tab_Raw!U$3)/(Tab_Raw!U$4-Tab_Raw!U$3))))</f>
        <v>1.4399118745604797E-2</v>
      </c>
      <c r="V44" s="7">
        <f>MAX(0,MIN(1,IF(V$5=0,1-(Tab_Raw!V44-Tab_Raw!V$3)/(Tab_Raw!V$4-Tab_Raw!V$3),(Tab_Raw!V44-Tab_Raw!V$3)/(Tab_Raw!V$4-Tab_Raw!V$3))))</f>
        <v>3.5307722344131397E-2</v>
      </c>
      <c r="W44" s="7">
        <f>MAX(0,MIN(1,IF(W$5=0,1-(Tab_Raw!W44-Tab_Raw!W$3)/(Tab_Raw!W$4-Tab_Raw!W$3),(Tab_Raw!W44-Tab_Raw!W$3)/(Tab_Raw!W$4-Tab_Raw!W$3))))</f>
        <v>6.4000000000000057E-2</v>
      </c>
      <c r="X44" s="7">
        <f>MAX(0,MIN(1,IF(X$5=0,1-(Tab_Raw!X44-Tab_Raw!X$3)/(Tab_Raw!X$4-Tab_Raw!X$3),(Tab_Raw!X44-Tab_Raw!X$3)/(Tab_Raw!X$4-Tab_Raw!X$3))))</f>
        <v>0.48</v>
      </c>
      <c r="Y44" s="7">
        <f>MAX(0,MIN(1,IF(Y$5=0,1-(Tab_Raw!Y44-Tab_Raw!Y$3)/(Tab_Raw!Y$4-Tab_Raw!Y$3),(Tab_Raw!Y44-Tab_Raw!Y$3)/(Tab_Raw!Y$4-Tab_Raw!Y$3))))</f>
        <v>3.7854889589905363E-2</v>
      </c>
      <c r="Z44" s="7">
        <f>MAX(0,MIN(1,IF(Z$5=0,1-(Tab_Raw!Z44-Tab_Raw!Z$3)/(Tab_Raw!Z$4-Tab_Raw!Z$3),(Tab_Raw!Z44-Tab_Raw!Z$3)/(Tab_Raw!Z$4-Tab_Raw!Z$3))))</f>
        <v>0.85600000379999996</v>
      </c>
      <c r="AA44" s="9" t="str">
        <f t="shared" si="9"/>
        <v>Colombia</v>
      </c>
      <c r="AB44" s="14">
        <f t="shared" si="10"/>
        <v>24</v>
      </c>
      <c r="AC44" s="8">
        <f t="shared" si="13"/>
        <v>0.26855754177925339</v>
      </c>
      <c r="AD44" s="14">
        <f t="shared" si="5"/>
        <v>121</v>
      </c>
      <c r="AF44">
        <v>37</v>
      </c>
      <c r="AG44" s="29" t="str">
        <f t="shared" si="6"/>
        <v>Kiribati</v>
      </c>
      <c r="AH44" s="28">
        <f t="shared" si="11"/>
        <v>151</v>
      </c>
      <c r="AI44">
        <v>37</v>
      </c>
      <c r="AJ44" s="30" t="str">
        <f t="shared" si="12"/>
        <v>Iceland</v>
      </c>
      <c r="AM44" s="9" t="s">
        <v>303</v>
      </c>
      <c r="AN44" s="14">
        <v>24</v>
      </c>
      <c r="AO44" s="8">
        <v>0.4800781819046141</v>
      </c>
    </row>
    <row r="45" spans="1:41">
      <c r="A45" s="9" t="s">
        <v>113</v>
      </c>
      <c r="B45" s="12" t="s">
        <v>112</v>
      </c>
      <c r="C45" s="7">
        <f>MAX(0,MIN(1,IF(C$5=0,1-(Tab_Raw!C45-Tab_Raw!C$3)/(Tab_Raw!C$4-Tab_Raw!C$3),(Tab_Raw!C45-Tab_Raw!C$3)/(Tab_Raw!C$4-Tab_Raw!C$3))))</f>
        <v>0.45200000000000001</v>
      </c>
      <c r="D45" s="7">
        <f>MAX(0,MIN(1,IF(D$5=0,1-(Tab_Raw!D45-Tab_Raw!D$3)/(Tab_Raw!D$4-Tab_Raw!D$3),(Tab_Raw!D45-Tab_Raw!D$3)/(Tab_Raw!D$4-Tab_Raw!D$3))))</f>
        <v>8.3330000000000001E-3</v>
      </c>
      <c r="E45" s="7">
        <f>MAX(0,MIN(1,IF(E$5=0,1-(Tab_Raw!E45-Tab_Raw!E$3)/(Tab_Raw!E$4-Tab_Raw!E$3),(Tab_Raw!E45-Tab_Raw!E$3)/(Tab_Raw!E$4-Tab_Raw!E$3))))</f>
        <v>5.0000000000000044E-2</v>
      </c>
      <c r="F45" s="7">
        <f>MAX(0,MIN(1,IF(F$5=0,1-(Tab_Raw!F45-Tab_Raw!F$3)/(Tab_Raw!F$4-Tab_Raw!F$3),(Tab_Raw!F45-Tab_Raw!F$3)/(Tab_Raw!F$4-Tab_Raw!F$3))))</f>
        <v>0.125</v>
      </c>
      <c r="G45" s="7">
        <f>MAX(0,MIN(1,IF(G$5=0,1-(Tab_Raw!G45-Tab_Raw!G$3)/(Tab_Raw!G$4-Tab_Raw!G$3),(Tab_Raw!G45-Tab_Raw!G$3)/(Tab_Raw!G$4-Tab_Raw!G$3))))</f>
        <v>0.11799999999999999</v>
      </c>
      <c r="H45" s="7">
        <f>MAX(0,MIN(1,IF(H$5=0,1-(Tab_Raw!H45-Tab_Raw!H$3)/(Tab_Raw!H$4-Tab_Raw!H$3),(Tab_Raw!H45-Tab_Raw!H$3)/(Tab_Raw!H$4-Tab_Raw!H$3))))</f>
        <v>0.64</v>
      </c>
      <c r="I45" s="7">
        <f>MAX(0,MIN(1,IF(I$5=0,1-(Tab_Raw!I45-Tab_Raw!I$3)/(Tab_Raw!I$4-Tab_Raw!I$3),(Tab_Raw!I45-Tab_Raw!I$3)/(Tab_Raw!I$4-Tab_Raw!I$3))))</f>
        <v>0.44466666666666665</v>
      </c>
      <c r="J45" s="7">
        <f>MAX(0,MIN(1,IF(J$5=0,1-(Tab_Raw!J45-Tab_Raw!J$3)/(Tab_Raw!J$4-Tab_Raw!J$3),(Tab_Raw!J45-Tab_Raw!J$3)/(Tab_Raw!J$4-Tab_Raw!J$3))))</f>
        <v>0.71860000000000002</v>
      </c>
      <c r="K45" s="7">
        <f>MAX(0,MIN(1,IF(K$5=0,1-(Tab_Raw!K45-Tab_Raw!K$3)/(Tab_Raw!K$4-Tab_Raw!K$3),(Tab_Raw!K45-Tab_Raw!K$3)/(Tab_Raw!K$4-Tab_Raw!K$3))))</f>
        <v>1</v>
      </c>
      <c r="L45" s="7">
        <f>MAX(0,MIN(1,IF(L$5=0,1-(Tab_Raw!L45-Tab_Raw!L$3)/(Tab_Raw!L$4-Tab_Raw!L$3),(Tab_Raw!L45-Tab_Raw!L$3)/(Tab_Raw!L$4-Tab_Raw!L$3))))</f>
        <v>0.06</v>
      </c>
      <c r="M45" s="7">
        <f>MAX(0,MIN(1,IF(M$5=0,1-(Tab_Raw!M45-Tab_Raw!M$3)/(Tab_Raw!M$4-Tab_Raw!M$3),(Tab_Raw!M45-Tab_Raw!M$3)/(Tab_Raw!M$4-Tab_Raw!M$3))))</f>
        <v>0.75</v>
      </c>
      <c r="N45" s="7">
        <f>MAX(0,MIN(1,IF(N$5=0,1-(Tab_Raw!N45-Tab_Raw!N$3)/(Tab_Raw!N$4-Tab_Raw!N$3),(Tab_Raw!N45-Tab_Raw!N$3)/(Tab_Raw!N$4-Tab_Raw!N$3))))</f>
        <v>0.85</v>
      </c>
      <c r="O45" s="7">
        <f>MAX(0,MIN(1,IF(O$5=0,1-(Tab_Raw!O45-Tab_Raw!O$3)/(Tab_Raw!O$4-Tab_Raw!O$3),(Tab_Raw!O45-Tab_Raw!O$3)/(Tab_Raw!O$4-Tab_Raw!O$3))))</f>
        <v>0.20749999999999999</v>
      </c>
      <c r="P45" s="7">
        <f>MAX(0,MIN(1,IF(P$5=0,1-(Tab_Raw!P45-Tab_Raw!P$3)/(Tab_Raw!P$4-Tab_Raw!P$3),(Tab_Raw!P45-Tab_Raw!P$3)/(Tab_Raw!P$4-Tab_Raw!P$3))))</f>
        <v>0.95840000000000003</v>
      </c>
      <c r="Q45" s="7">
        <f>MAX(0,MIN(1,IF(Q$5=0,1-(Tab_Raw!Q45-Tab_Raw!Q$3)/(Tab_Raw!Q$4-Tab_Raw!Q$3),(Tab_Raw!Q45-Tab_Raw!Q$3)/(Tab_Raw!Q$4-Tab_Raw!Q$3))))</f>
        <v>0.39308536585365994</v>
      </c>
      <c r="R45" s="7">
        <f>MAX(0,MIN(1,IF(R$5=0,1-(Tab_Raw!R45-Tab_Raw!R$3)/(Tab_Raw!R$4-Tab_Raw!R$3),(Tab_Raw!R45-Tab_Raw!R$3)/(Tab_Raw!R$4-Tab_Raw!R$3))))</f>
        <v>0.70605834000000001</v>
      </c>
      <c r="S45" s="7">
        <f>MAX(0,MIN(1,IF(S$5=0,1-(Tab_Raw!S45-Tab_Raw!S$3)/(Tab_Raw!S$4-Tab_Raw!S$3),(Tab_Raw!S45-Tab_Raw!S$3)/(Tab_Raw!S$4-Tab_Raw!S$3))))</f>
        <v>0.15306062880000001</v>
      </c>
      <c r="T45" s="7">
        <f>MAX(0,MIN(1,IF(T$5=0,1-(Tab_Raw!T45-Tab_Raw!T$3)/(Tab_Raw!T$4-Tab_Raw!T$3),(Tab_Raw!T45-Tab_Raw!T$3)/(Tab_Raw!T$4-Tab_Raw!T$3))))</f>
        <v>0.35302821725</v>
      </c>
      <c r="U45" s="7">
        <f>MAX(0,MIN(1,IF(U$5=0,1-(Tab_Raw!U45-Tab_Raw!U$3)/(Tab_Raw!U$4-Tab_Raw!U$3),(Tab_Raw!U45-Tab_Raw!U$3)/(Tab_Raw!U$4-Tab_Raw!U$3))))</f>
        <v>0.10385718663663485</v>
      </c>
      <c r="V45" s="7">
        <f>MAX(0,MIN(1,IF(V$5=0,1-(Tab_Raw!V45-Tab_Raw!V$3)/(Tab_Raw!V$4-Tab_Raw!V$3),(Tab_Raw!V45-Tab_Raw!V$3)/(Tab_Raw!V$4-Tab_Raw!V$3))))</f>
        <v>0.14288783379352599</v>
      </c>
      <c r="W45" s="7">
        <f>MAX(0,MIN(1,IF(W$5=0,1-(Tab_Raw!W45-Tab_Raw!W$3)/(Tab_Raw!W$4-Tab_Raw!W$3),(Tab_Raw!W45-Tab_Raw!W$3)/(Tab_Raw!W$4-Tab_Raw!W$3))))</f>
        <v>0.59899999999999998</v>
      </c>
      <c r="X45" s="7">
        <f>MAX(0,MIN(1,IF(X$5=0,1-(Tab_Raw!X45-Tab_Raw!X$3)/(Tab_Raw!X$4-Tab_Raw!X$3),(Tab_Raw!X45-Tab_Raw!X$3)/(Tab_Raw!X$4-Tab_Raw!X$3))))</f>
        <v>0.5</v>
      </c>
      <c r="Y45" s="7">
        <f>MAX(0,MIN(1,IF(Y$5=0,1-(Tab_Raw!Y45-Tab_Raw!Y$3)/(Tab_Raw!Y$4-Tab_Raw!Y$3),(Tab_Raw!Y45-Tab_Raw!Y$3)/(Tab_Raw!Y$4-Tab_Raw!Y$3))))</f>
        <v>0.80645161290322576</v>
      </c>
      <c r="Z45" s="7">
        <f>MAX(0,MIN(1,IF(Z$5=0,1-(Tab_Raw!Z45-Tab_Raw!Z$3)/(Tab_Raw!Z$4-Tab_Raw!Z$3),(Tab_Raw!Z45-Tab_Raw!Z$3)/(Tab_Raw!Z$4-Tab_Raw!Z$3))))</f>
        <v>0.23499999999999999</v>
      </c>
      <c r="AA45" s="9" t="str">
        <f t="shared" si="9"/>
        <v>Comoros</v>
      </c>
      <c r="AB45" s="14">
        <f t="shared" si="10"/>
        <v>24</v>
      </c>
      <c r="AC45" s="8">
        <f t="shared" si="13"/>
        <v>0.43228870216265469</v>
      </c>
      <c r="AD45" s="14">
        <f t="shared" si="5"/>
        <v>52</v>
      </c>
      <c r="AF45">
        <v>38</v>
      </c>
      <c r="AG45" s="29" t="str">
        <f t="shared" si="6"/>
        <v>Djibouti</v>
      </c>
      <c r="AH45" s="28">
        <f t="shared" si="11"/>
        <v>150</v>
      </c>
      <c r="AI45">
        <v>38</v>
      </c>
      <c r="AJ45" s="30" t="str">
        <f t="shared" si="12"/>
        <v>Turkey</v>
      </c>
      <c r="AM45" s="9" t="s">
        <v>239</v>
      </c>
      <c r="AN45" s="14">
        <v>24</v>
      </c>
      <c r="AO45" s="8">
        <v>0.47958764928463699</v>
      </c>
    </row>
    <row r="46" spans="1:41">
      <c r="A46" s="9" t="s">
        <v>115</v>
      </c>
      <c r="B46" s="12" t="s">
        <v>114</v>
      </c>
      <c r="C46" s="7">
        <f>MAX(0,MIN(1,IF(C$5=0,1-(Tab_Raw!C46-Tab_Raw!C$3)/(Tab_Raw!C$4-Tab_Raw!C$3),(Tab_Raw!C46-Tab_Raw!C$3)/(Tab_Raw!C$4-Tab_Raw!C$3))))</f>
        <v>0.53100000000000003</v>
      </c>
      <c r="D46" s="7">
        <f>MAX(0,MIN(1,IF(D$5=0,1-(Tab_Raw!D46-Tab_Raw!D$3)/(Tab_Raw!D$4-Tab_Raw!D$3),(Tab_Raw!D46-Tab_Raw!D$3)/(Tab_Raw!D$4-Tab_Raw!D$3))))</f>
        <v>5.4999999999999995E-5</v>
      </c>
      <c r="E46" s="7">
        <f>MAX(0,MIN(1,IF(E$5=0,1-(Tab_Raw!E46-Tab_Raw!E$3)/(Tab_Raw!E$4-Tab_Raw!E$3),(Tab_Raw!E46-Tab_Raw!E$3)/(Tab_Raw!E$4-Tab_Raw!E$3))))</f>
        <v>0.29000000000000004</v>
      </c>
      <c r="F46" s="7">
        <f>MAX(0,MIN(1,IF(F$5=0,1-(Tab_Raw!F46-Tab_Raw!F$3)/(Tab_Raw!F$4-Tab_Raw!F$3),(Tab_Raw!F46-Tab_Raw!F$3)/(Tab_Raw!F$4-Tab_Raw!F$3))))</f>
        <v>0.25</v>
      </c>
      <c r="G46" s="7">
        <f>MAX(0,MIN(1,IF(G$5=0,1-(Tab_Raw!G46-Tab_Raw!G$3)/(Tab_Raw!G$4-Tab_Raw!G$3),(Tab_Raw!G46-Tab_Raw!G$3)/(Tab_Raw!G$4-Tab_Raw!G$3))))</f>
        <v>0.14666666666666667</v>
      </c>
      <c r="H46" s="7">
        <f>MAX(0,MIN(1,IF(H$5=0,1-(Tab_Raw!H46-Tab_Raw!H$3)/(Tab_Raw!H$4-Tab_Raw!H$3),(Tab_Raw!H46-Tab_Raw!H$3)/(Tab_Raw!H$4-Tab_Raw!H$3))))</f>
        <v>0.7</v>
      </c>
      <c r="I46" s="7">
        <f>MAX(0,MIN(1,IF(I$5=0,1-(Tab_Raw!I46-Tab_Raw!I$3)/(Tab_Raw!I$4-Tab_Raw!I$3),(Tab_Raw!I46-Tab_Raw!I$3)/(Tab_Raw!I$4-Tab_Raw!I$3))))</f>
        <v>1</v>
      </c>
      <c r="J46" s="7">
        <f>MAX(0,MIN(1,IF(J$5=0,1-(Tab_Raw!J46-Tab_Raw!J$3)/(Tab_Raw!J$4-Tab_Raw!J$3),(Tab_Raw!J46-Tab_Raw!J$3)/(Tab_Raw!J$4-Tab_Raw!J$3))))</f>
        <v>0.38280000000000003</v>
      </c>
      <c r="K46" s="7">
        <f>MAX(0,MIN(1,IF(K$5=0,1-(Tab_Raw!K46-Tab_Raw!K$3)/(Tab_Raw!K$4-Tab_Raw!K$3),(Tab_Raw!K46-Tab_Raw!K$3)/(Tab_Raw!K$4-Tab_Raw!K$3))))</f>
        <v>0.99815986394550005</v>
      </c>
      <c r="L46" s="7">
        <f>MAX(0,MIN(1,IF(L$5=0,1-(Tab_Raw!L46-Tab_Raw!L$3)/(Tab_Raw!L$4-Tab_Raw!L$3),(Tab_Raw!L46-Tab_Raw!L$3)/(Tab_Raw!L$4-Tab_Raw!L$3))))</f>
        <v>0.02</v>
      </c>
      <c r="M46" s="7">
        <f>MAX(0,MIN(1,IF(M$5=0,1-(Tab_Raw!M46-Tab_Raw!M$3)/(Tab_Raw!M$4-Tab_Raw!M$3),(Tab_Raw!M46-Tab_Raw!M$3)/(Tab_Raw!M$4-Tab_Raw!M$3))))</f>
        <v>0.84</v>
      </c>
      <c r="N46" s="7">
        <f>MAX(0,MIN(1,IF(N$5=0,1-(Tab_Raw!N46-Tab_Raw!N$3)/(Tab_Raw!N$4-Tab_Raw!N$3),(Tab_Raw!N46-Tab_Raw!N$3)/(Tab_Raw!N$4-Tab_Raw!N$3))))</f>
        <v>0.27</v>
      </c>
      <c r="O46" s="7">
        <f>MAX(0,MIN(1,IF(O$5=0,1-(Tab_Raw!O46-Tab_Raw!O$3)/(Tab_Raw!O$4-Tab_Raw!O$3),(Tab_Raw!O46-Tab_Raw!O$3)/(Tab_Raw!O$4-Tab_Raw!O$3))))</f>
        <v>0.40749999999999997</v>
      </c>
      <c r="P46" s="7">
        <f>MAX(0,MIN(1,IF(P$5=0,1-(Tab_Raw!P46-Tab_Raw!P$3)/(Tab_Raw!P$4-Tab_Raw!P$3),(Tab_Raw!P46-Tab_Raw!P$3)/(Tab_Raw!P$4-Tab_Raw!P$3))))</f>
        <v>0.95960000000000001</v>
      </c>
      <c r="Q46" s="7">
        <f>MAX(0,MIN(1,IF(Q$5=0,1-(Tab_Raw!Q46-Tab_Raw!Q$3)/(Tab_Raw!Q$4-Tab_Raw!Q$3),(Tab_Raw!Q46-Tab_Raw!Q$3)/(Tab_Raw!Q$4-Tab_Raw!Q$3))))</f>
        <v>0.62896243902439197</v>
      </c>
      <c r="R46" s="7">
        <f>MAX(0,MIN(1,IF(R$5=0,1-(Tab_Raw!R46-Tab_Raw!R$3)/(Tab_Raw!R$4-Tab_Raw!R$3),(Tab_Raw!R46-Tab_Raw!R$3)/(Tab_Raw!R$4-Tab_Raw!R$3))))</f>
        <v>0.84236153400000002</v>
      </c>
      <c r="S46" s="7">
        <f>MAX(0,MIN(1,IF(S$5=0,1-(Tab_Raw!S46-Tab_Raw!S$3)/(Tab_Raw!S$4-Tab_Raw!S$3),(Tab_Raw!S46-Tab_Raw!S$3)/(Tab_Raw!S$4-Tab_Raw!S$3))))</f>
        <v>7.1615171840000005E-2</v>
      </c>
      <c r="T46" s="7">
        <f>MAX(0,MIN(1,IF(T$5=0,1-(Tab_Raw!T46-Tab_Raw!T$3)/(Tab_Raw!T$4-Tab_Raw!T$3),(Tab_Raw!T46-Tab_Raw!T$3)/(Tab_Raw!T$4-Tab_Raw!T$3))))</f>
        <v>0.64670208725</v>
      </c>
      <c r="U46" s="7">
        <f>MAX(0,MIN(1,IF(U$5=0,1-(Tab_Raw!U46-Tab_Raw!U$3)/(Tab_Raw!U$4-Tab_Raw!U$3),(Tab_Raw!U46-Tab_Raw!U$3)/(Tab_Raw!U$4-Tab_Raw!U$3))))</f>
        <v>5.2343314521500583E-4</v>
      </c>
      <c r="V46" s="7">
        <f>MAX(0,MIN(1,IF(V$5=0,1-(Tab_Raw!V46-Tab_Raw!V$3)/(Tab_Raw!V$4-Tab_Raw!V$3),(Tab_Raw!V46-Tab_Raw!V$3)/(Tab_Raw!V$4-Tab_Raw!V$3))))</f>
        <v>2.9502723996677201E-2</v>
      </c>
      <c r="W46" s="7">
        <f>MAX(0,MIN(1,IF(W$5=0,1-(Tab_Raw!W46-Tab_Raw!W$3)/(Tab_Raw!W$4-Tab_Raw!W$3),(Tab_Raw!W46-Tab_Raw!W$3)/(Tab_Raw!W$4-Tab_Raw!W$3))))</f>
        <v>0.7</v>
      </c>
      <c r="X46" s="7">
        <f>MAX(0,MIN(1,IF(X$5=0,1-(Tab_Raw!X46-Tab_Raw!X$3)/(Tab_Raw!X$4-Tab_Raw!X$3),(Tab_Raw!X46-Tab_Raw!X$3)/(Tab_Raw!X$4-Tab_Raw!X$3))))</f>
        <v>0</v>
      </c>
      <c r="Y46" s="7">
        <f>MAX(0,MIN(1,IF(Y$5=0,1-(Tab_Raw!Y46-Tab_Raw!Y$3)/(Tab_Raw!Y$4-Tab_Raw!Y$3),(Tab_Raw!Y46-Tab_Raw!Y$3)/(Tab_Raw!Y$4-Tab_Raw!Y$3))))</f>
        <v>1.7569546120058562E-2</v>
      </c>
      <c r="Z46" s="7">
        <f>MAX(0,MIN(1,IF(Z$5=0,1-(Tab_Raw!Z46-Tab_Raw!Z$3)/(Tab_Raw!Z$4-Tab_Raw!Z$3),(Tab_Raw!Z46-Tab_Raw!Z$3)/(Tab_Raw!Z$4-Tab_Raw!Z$3))))</f>
        <v>0.92870588234999996</v>
      </c>
      <c r="AA46" s="9" t="str">
        <f t="shared" si="9"/>
        <v>Congo</v>
      </c>
      <c r="AB46" s="14">
        <f t="shared" si="10"/>
        <v>24</v>
      </c>
      <c r="AC46" s="8">
        <f t="shared" si="13"/>
        <v>0.44423851451410457</v>
      </c>
      <c r="AD46" s="14">
        <f t="shared" si="5"/>
        <v>48</v>
      </c>
      <c r="AF46">
        <v>39</v>
      </c>
      <c r="AG46" s="29" t="str">
        <f t="shared" si="6"/>
        <v>Swaziland</v>
      </c>
      <c r="AH46" s="28">
        <f t="shared" si="11"/>
        <v>149</v>
      </c>
      <c r="AI46">
        <v>39</v>
      </c>
      <c r="AJ46" s="30" t="str">
        <f t="shared" si="12"/>
        <v>Chile</v>
      </c>
      <c r="AM46" s="9" t="s">
        <v>146</v>
      </c>
      <c r="AN46" s="14">
        <v>24</v>
      </c>
      <c r="AO46" s="8">
        <v>0.47870349638129034</v>
      </c>
    </row>
    <row r="47" spans="1:41">
      <c r="A47" s="9" t="s">
        <v>428</v>
      </c>
      <c r="B47" s="12" t="s">
        <v>116</v>
      </c>
      <c r="C47" s="7">
        <f>MAX(0,MIN(1,IF(C$5=0,1-(Tab_Raw!C47-Tab_Raw!C$3)/(Tab_Raw!C$4-Tab_Raw!C$3),(Tab_Raw!C47-Tab_Raw!C$3)/(Tab_Raw!C$4-Tab_Raw!C$3))))</f>
        <v>0.55033333333333334</v>
      </c>
      <c r="D47" s="7">
        <f>MAX(0,MIN(1,IF(D$5=0,1-(Tab_Raw!D47-Tab_Raw!D$3)/(Tab_Raw!D$4-Tab_Raw!D$3),(Tab_Raw!D47-Tab_Raw!D$3)/(Tab_Raw!D$4-Tab_Raw!D$3))))</f>
        <v>4.8500000000000003E-4</v>
      </c>
      <c r="E47" s="7">
        <f>MAX(0,MIN(1,IF(E$5=0,1-(Tab_Raw!E47-Tab_Raw!E$3)/(Tab_Raw!E$4-Tab_Raw!E$3),(Tab_Raw!E47-Tab_Raw!E$3)/(Tab_Raw!E$4-Tab_Raw!E$3))))</f>
        <v>0.75</v>
      </c>
      <c r="F47" s="7">
        <f>MAX(0,MIN(1,IF(F$5=0,1-(Tab_Raw!F47-Tab_Raw!F$3)/(Tab_Raw!F$4-Tab_Raw!F$3),(Tab_Raw!F47-Tab_Raw!F$3)/(Tab_Raw!F$4-Tab_Raw!F$3))))</f>
        <v>0.30000000000000004</v>
      </c>
      <c r="G47" s="7">
        <f>MAX(0,MIN(1,IF(G$5=0,1-(Tab_Raw!G47-Tab_Raw!G$3)/(Tab_Raw!G$4-Tab_Raw!G$3),(Tab_Raw!G47-Tab_Raw!G$3)/(Tab_Raw!G$4-Tab_Raw!G$3))))</f>
        <v>0.52400000000000002</v>
      </c>
      <c r="H47" s="7">
        <f>MAX(0,MIN(1,IF(H$5=0,1-(Tab_Raw!H47-Tab_Raw!H$3)/(Tab_Raw!H$4-Tab_Raw!H$3),(Tab_Raw!H47-Tab_Raw!H$3)/(Tab_Raw!H$4-Tab_Raw!H$3))))</f>
        <v>0.75</v>
      </c>
      <c r="I47" s="7" t="e">
        <f>MAX(0,MIN(1,IF(I$5=0,1-(Tab_Raw!I47-Tab_Raw!I$3)/(Tab_Raw!I$4-Tab_Raw!I$3),(Tab_Raw!I47-Tab_Raw!I$3)/(Tab_Raw!I$4-Tab_Raw!I$3))))</f>
        <v>#N/A</v>
      </c>
      <c r="J47" s="7">
        <f>MAX(0,MIN(1,IF(J$5=0,1-(Tab_Raw!J47-Tab_Raw!J$3)/(Tab_Raw!J$4-Tab_Raw!J$3),(Tab_Raw!J47-Tab_Raw!J$3)/(Tab_Raw!J$4-Tab_Raw!J$3))))</f>
        <v>0.9</v>
      </c>
      <c r="K47" s="7">
        <f>MAX(0,MIN(1,IF(K$5=0,1-(Tab_Raw!K47-Tab_Raw!K$3)/(Tab_Raw!K$4-Tab_Raw!K$3),(Tab_Raw!K47-Tab_Raw!K$3)/(Tab_Raw!K$4-Tab_Raw!K$3))))</f>
        <v>1</v>
      </c>
      <c r="L47" s="7">
        <f>MAX(0,MIN(1,IF(L$5=0,1-(Tab_Raw!L47-Tab_Raw!L$3)/(Tab_Raw!L$4-Tab_Raw!L$3),(Tab_Raw!L47-Tab_Raw!L$3)/(Tab_Raw!L$4-Tab_Raw!L$3))))</f>
        <v>0.1</v>
      </c>
      <c r="M47" s="7">
        <f>MAX(0,MIN(1,IF(M$5=0,1-(Tab_Raw!M47-Tab_Raw!M$3)/(Tab_Raw!M$4-Tab_Raw!M$3),(Tab_Raw!M47-Tab_Raw!M$3)/(Tab_Raw!M$4-Tab_Raw!M$3))))</f>
        <v>0.28000000000000003</v>
      </c>
      <c r="N47" s="7">
        <f>MAX(0,MIN(1,IF(N$5=0,1-(Tab_Raw!N47-Tab_Raw!N$3)/(Tab_Raw!N$4-Tab_Raw!N$3),(Tab_Raw!N47-Tab_Raw!N$3)/(Tab_Raw!N$4-Tab_Raw!N$3))))</f>
        <v>0.80999999999999994</v>
      </c>
      <c r="O47" s="7">
        <f>MAX(0,MIN(1,IF(O$5=0,1-(Tab_Raw!O47-Tab_Raw!O$3)/(Tab_Raw!O$4-Tab_Raw!O$3),(Tab_Raw!O47-Tab_Raw!O$3)/(Tab_Raw!O$4-Tab_Raw!O$3))))</f>
        <v>0.40749999999999997</v>
      </c>
      <c r="P47" s="7">
        <f>MAX(0,MIN(1,IF(P$5=0,1-(Tab_Raw!P47-Tab_Raw!P$3)/(Tab_Raw!P$4-Tab_Raw!P$3),(Tab_Raw!P47-Tab_Raw!P$3)/(Tab_Raw!P$4-Tab_Raw!P$3))))</f>
        <v>0.97</v>
      </c>
      <c r="Q47" s="7" t="e">
        <f>MAX(0,MIN(1,IF(Q$5=0,1-(Tab_Raw!Q47-Tab_Raw!Q$3)/(Tab_Raw!Q$4-Tab_Raw!Q$3),(Tab_Raw!Q47-Tab_Raw!Q$3)/(Tab_Raw!Q$4-Tab_Raw!Q$3))))</f>
        <v>#N/A</v>
      </c>
      <c r="R47" s="7">
        <f>MAX(0,MIN(1,IF(R$5=0,1-(Tab_Raw!R47-Tab_Raw!R$3)/(Tab_Raw!R$4-Tab_Raw!R$3),(Tab_Raw!R47-Tab_Raw!R$3)/(Tab_Raw!R$4-Tab_Raw!R$3))))</f>
        <v>0.968814968</v>
      </c>
      <c r="S47" s="7">
        <f>MAX(0,MIN(1,IF(S$5=0,1-(Tab_Raw!S47-Tab_Raw!S$3)/(Tab_Raw!S$4-Tab_Raw!S$3),(Tab_Raw!S47-Tab_Raw!S$3)/(Tab_Raw!S$4-Tab_Raw!S$3))))</f>
        <v>0.35796614580000002</v>
      </c>
      <c r="T47" s="7">
        <f>MAX(0,MIN(1,IF(T$5=0,1-(Tab_Raw!T47-Tab_Raw!T$3)/(Tab_Raw!T$4-Tab_Raw!T$3),(Tab_Raw!T47-Tab_Raw!T$3)/(Tab_Raw!T$4-Tab_Raw!T$3))))</f>
        <v>1</v>
      </c>
      <c r="U47" s="7">
        <f>MAX(0,MIN(1,IF(U$5=0,1-(Tab_Raw!U47-Tab_Raw!U$3)/(Tab_Raw!U$4-Tab_Raw!U$3),(Tab_Raw!U47-Tab_Raw!U$3)/(Tab_Raw!U$4-Tab_Raw!U$3))))</f>
        <v>2.5902310534874307E-4</v>
      </c>
      <c r="V47" s="7">
        <f>MAX(0,MIN(1,IF(V$5=0,1-(Tab_Raw!V47-Tab_Raw!V$3)/(Tab_Raw!V$4-Tab_Raw!V$3),(Tab_Raw!V47-Tab_Raw!V$3)/(Tab_Raw!V$4-Tab_Raw!V$3))))</f>
        <v>3.69403006291977E-4</v>
      </c>
      <c r="W47" s="7" t="e">
        <f>MAX(0,MIN(1,IF(W$5=0,1-(Tab_Raw!W47-Tab_Raw!W$3)/(Tab_Raw!W$4-Tab_Raw!W$3),(Tab_Raw!W47-Tab_Raw!W$3)/(Tab_Raw!W$4-Tab_Raw!W$3))))</f>
        <v>#N/A</v>
      </c>
      <c r="X47" s="7" t="e">
        <f>MAX(0,MIN(1,IF(X$5=0,1-(Tab_Raw!X47-Tab_Raw!X$3)/(Tab_Raw!X$4-Tab_Raw!X$3),(Tab_Raw!X47-Tab_Raw!X$3)/(Tab_Raw!X$4-Tab_Raw!X$3))))</f>
        <v>#N/A</v>
      </c>
      <c r="Y47" s="7" t="e">
        <f>MAX(0,MIN(1,IF(Y$5=0,1-(Tab_Raw!Y47-Tab_Raw!Y$3)/(Tab_Raw!Y$4-Tab_Raw!Y$3),(Tab_Raw!Y47-Tab_Raw!Y$3)/(Tab_Raw!Y$4-Tab_Raw!Y$3))))</f>
        <v>#N/A</v>
      </c>
      <c r="Z47" s="7">
        <f>MAX(0,MIN(1,IF(Z$5=0,1-(Tab_Raw!Z47-Tab_Raw!Z$3)/(Tab_Raw!Z$4-Tab_Raw!Z$3),(Tab_Raw!Z47-Tab_Raw!Z$3)/(Tab_Raw!Z$4-Tab_Raw!Z$3))))</f>
        <v>0.98179999947999996</v>
      </c>
      <c r="AA47" s="9" t="str">
        <f t="shared" si="9"/>
        <v>Congo, Dem Rep</v>
      </c>
      <c r="AB47" s="14">
        <f t="shared" si="10"/>
        <v>19</v>
      </c>
      <c r="AC47" s="8" t="str">
        <f t="shared" si="13"/>
        <v/>
      </c>
      <c r="AD47" s="14" t="e">
        <f t="shared" si="5"/>
        <v>#VALUE!</v>
      </c>
      <c r="AF47">
        <v>40</v>
      </c>
      <c r="AG47" s="29" t="str">
        <f t="shared" si="6"/>
        <v>Nigeria</v>
      </c>
      <c r="AH47" s="28">
        <f t="shared" si="11"/>
        <v>148</v>
      </c>
      <c r="AI47">
        <v>40</v>
      </c>
      <c r="AJ47" s="30" t="str">
        <f t="shared" si="12"/>
        <v>Cyprus</v>
      </c>
      <c r="AM47" s="9" t="s">
        <v>435</v>
      </c>
      <c r="AN47" s="14">
        <v>24</v>
      </c>
      <c r="AO47" s="8">
        <v>0.47647383997854131</v>
      </c>
    </row>
    <row r="48" spans="1:41">
      <c r="A48" s="9" t="s">
        <v>118</v>
      </c>
      <c r="B48" s="12" t="s">
        <v>117</v>
      </c>
      <c r="C48" s="7">
        <f>MAX(0,MIN(1,IF(C$5=0,1-(Tab_Raw!C48-Tab_Raw!C$3)/(Tab_Raw!C$4-Tab_Raw!C$3),(Tab_Raw!C48-Tab_Raw!C$3)/(Tab_Raw!C$4-Tab_Raw!C$3))))</f>
        <v>0.43049999999999999</v>
      </c>
      <c r="D48" s="7">
        <f>MAX(0,MIN(1,IF(D$5=0,1-(Tab_Raw!D48-Tab_Raw!D$3)/(Tab_Raw!D$4-Tab_Raw!D$3),(Tab_Raw!D48-Tab_Raw!D$3)/(Tab_Raw!D$4-Tab_Raw!D$3))))</f>
        <v>2.384E-2</v>
      </c>
      <c r="E48" s="7">
        <f>MAX(0,MIN(1,IF(E$5=0,1-(Tab_Raw!E48-Tab_Raw!E$3)/(Tab_Raw!E$4-Tab_Raw!E$3),(Tab_Raw!E48-Tab_Raw!E$3)/(Tab_Raw!E$4-Tab_Raw!E$3))))</f>
        <v>3.0000000000000027E-2</v>
      </c>
      <c r="F48" s="7">
        <f>MAX(0,MIN(1,IF(F$5=0,1-(Tab_Raw!F48-Tab_Raw!F$3)/(Tab_Raw!F$4-Tab_Raw!F$3),(Tab_Raw!F48-Tab_Raw!F$3)/(Tab_Raw!F$4-Tab_Raw!F$3))))</f>
        <v>0.22499999999999998</v>
      </c>
      <c r="G48" s="7">
        <f>MAX(0,MIN(1,IF(G$5=0,1-(Tab_Raw!G48-Tab_Raw!G$3)/(Tab_Raw!G$4-Tab_Raw!G$3),(Tab_Raw!G48-Tab_Raw!G$3)/(Tab_Raw!G$4-Tab_Raw!G$3))))</f>
        <v>2.6666666666666666E-3</v>
      </c>
      <c r="H48" s="7">
        <f>MAX(0,MIN(1,IF(H$5=0,1-(Tab_Raw!H48-Tab_Raw!H$3)/(Tab_Raw!H$4-Tab_Raw!H$3),(Tab_Raw!H48-Tab_Raw!H$3)/(Tab_Raw!H$4-Tab_Raw!H$3))))</f>
        <v>5.0000000000000044E-2</v>
      </c>
      <c r="I48" s="7">
        <f>MAX(0,MIN(1,IF(I$5=0,1-(Tab_Raw!I48-Tab_Raw!I$3)/(Tab_Raw!I$4-Tab_Raw!I$3),(Tab_Raw!I48-Tab_Raw!I$3)/(Tab_Raw!I$4-Tab_Raw!I$3))))</f>
        <v>0.49525000000000002</v>
      </c>
      <c r="J48" s="7">
        <f>MAX(0,MIN(1,IF(J$5=0,1-(Tab_Raw!J48-Tab_Raw!J$3)/(Tab_Raw!J$4-Tab_Raw!J$3),(Tab_Raw!J48-Tab_Raw!J$3)/(Tab_Raw!J$4-Tab_Raw!J$3))))</f>
        <v>0.36219999999999997</v>
      </c>
      <c r="K48" s="7">
        <f>MAX(0,MIN(1,IF(K$5=0,1-(Tab_Raw!K48-Tab_Raw!K$3)/(Tab_Raw!K$4-Tab_Raw!K$3),(Tab_Raw!K48-Tab_Raw!K$3)/(Tab_Raw!K$4-Tab_Raw!K$3))))</f>
        <v>0.5</v>
      </c>
      <c r="L48" s="7">
        <f>MAX(0,MIN(1,IF(L$5=0,1-(Tab_Raw!L48-Tab_Raw!L$3)/(Tab_Raw!L$4-Tab_Raw!L$3),(Tab_Raw!L48-Tab_Raw!L$3)/(Tab_Raw!L$4-Tab_Raw!L$3))))</f>
        <v>1</v>
      </c>
      <c r="M48" s="7">
        <f>MAX(0,MIN(1,IF(M$5=0,1-(Tab_Raw!M48-Tab_Raw!M$3)/(Tab_Raw!M$4-Tab_Raw!M$3),(Tab_Raw!M48-Tab_Raw!M$3)/(Tab_Raw!M$4-Tab_Raw!M$3))))</f>
        <v>0.97</v>
      </c>
      <c r="N48" s="7">
        <f>MAX(0,MIN(1,IF(N$5=0,1-(Tab_Raw!N48-Tab_Raw!N$3)/(Tab_Raw!N$4-Tab_Raw!N$3),(Tab_Raw!N48-Tab_Raw!N$3)/(Tab_Raw!N$4-Tab_Raw!N$3))))</f>
        <v>0.04</v>
      </c>
      <c r="O48" s="7">
        <f>MAX(0,MIN(1,IF(O$5=0,1-(Tab_Raw!O48-Tab_Raw!O$3)/(Tab_Raw!O$4-Tab_Raw!O$3),(Tab_Raw!O48-Tab_Raw!O$3)/(Tab_Raw!O$4-Tab_Raw!O$3))))</f>
        <v>0.3175</v>
      </c>
      <c r="P48" s="7">
        <f>MAX(0,MIN(1,IF(P$5=0,1-(Tab_Raw!P48-Tab_Raw!P$3)/(Tab_Raw!P$4-Tab_Raw!P$3),(Tab_Raw!P48-Tab_Raw!P$3)/(Tab_Raw!P$4-Tab_Raw!P$3))))</f>
        <v>0.85719999999999996</v>
      </c>
      <c r="Q48" s="7">
        <f>MAX(0,MIN(1,IF(Q$5=0,1-(Tab_Raw!Q48-Tab_Raw!Q$3)/(Tab_Raw!Q$4-Tab_Raw!Q$3),(Tab_Raw!Q48-Tab_Raw!Q$3)/(Tab_Raw!Q$4-Tab_Raw!Q$3))))</f>
        <v>0.12163951219512203</v>
      </c>
      <c r="R48" s="7">
        <f>MAX(0,MIN(1,IF(R$5=0,1-(Tab_Raw!R48-Tab_Raw!R$3)/(Tab_Raw!R$4-Tab_Raw!R$3),(Tab_Raw!R48-Tab_Raw!R$3)/(Tab_Raw!R$4-Tab_Raw!R$3))))</f>
        <v>0.128772636</v>
      </c>
      <c r="S48" s="7">
        <f>MAX(0,MIN(1,IF(S$5=0,1-(Tab_Raw!S48-Tab_Raw!S$3)/(Tab_Raw!S$4-Tab_Raw!S$3),(Tab_Raw!S48-Tab_Raw!S$3)/(Tab_Raw!S$4-Tab_Raw!S$3))))</f>
        <v>1.55855622E-3</v>
      </c>
      <c r="T48" s="7">
        <f>MAX(0,MIN(1,IF(T$5=0,1-(Tab_Raw!T48-Tab_Raw!T$3)/(Tab_Raw!T$4-Tab_Raw!T$3),(Tab_Raw!T48-Tab_Raw!T$3)/(Tab_Raw!T$4-Tab_Raw!T$3))))</f>
        <v>2.3547275499999999E-2</v>
      </c>
      <c r="U48" s="7">
        <f>MAX(0,MIN(1,IF(U$5=0,1-(Tab_Raw!U48-Tab_Raw!U$3)/(Tab_Raw!U$4-Tab_Raw!U$3),(Tab_Raw!U48-Tab_Raw!U$3)/(Tab_Raw!U$4-Tab_Raw!U$3))))</f>
        <v>3.509733604268795E-2</v>
      </c>
      <c r="V48" s="7">
        <f>MAX(0,MIN(1,IF(V$5=0,1-(Tab_Raw!V48-Tab_Raw!V$3)/(Tab_Raw!V$4-Tab_Raw!V$3),(Tab_Raw!V48-Tab_Raw!V$3)/(Tab_Raw!V$4-Tab_Raw!V$3))))</f>
        <v>2.3556027702306501E-2</v>
      </c>
      <c r="W48" s="7">
        <f>MAX(0,MIN(1,IF(W$5=0,1-(Tab_Raw!W48-Tab_Raw!W$3)/(Tab_Raw!W$4-Tab_Raw!W$3),(Tab_Raw!W48-Tab_Raw!W$3)/(Tab_Raw!W$4-Tab_Raw!W$3))))</f>
        <v>9.000000000000008E-3</v>
      </c>
      <c r="X48" s="7">
        <f>MAX(0,MIN(1,IF(X$5=0,1-(Tab_Raw!X48-Tab_Raw!X$3)/(Tab_Raw!X$4-Tab_Raw!X$3),(Tab_Raw!X48-Tab_Raw!X$3)/(Tab_Raw!X$4-Tab_Raw!X$3))))</f>
        <v>0.88</v>
      </c>
      <c r="Y48" s="7">
        <f>MAX(0,MIN(1,IF(Y$5=0,1-(Tab_Raw!Y48-Tab_Raw!Y$3)/(Tab_Raw!Y$4-Tab_Raw!Y$3),(Tab_Raw!Y48-Tab_Raw!Y$3)/(Tab_Raw!Y$4-Tab_Raw!Y$3))))</f>
        <v>0.41128084606345483</v>
      </c>
      <c r="Z48" s="7">
        <f>MAX(0,MIN(1,IF(Z$5=0,1-(Tab_Raw!Z48-Tab_Raw!Z$3)/(Tab_Raw!Z$4-Tab_Raw!Z$3),(Tab_Raw!Z48-Tab_Raw!Z$3)/(Tab_Raw!Z$4-Tab_Raw!Z$3))))</f>
        <v>0.74719999999999998</v>
      </c>
      <c r="AA48" s="9" t="str">
        <f t="shared" si="9"/>
        <v>Costa Rica</v>
      </c>
      <c r="AB48" s="14">
        <f t="shared" si="10"/>
        <v>24</v>
      </c>
      <c r="AC48" s="8">
        <f t="shared" si="13"/>
        <v>0.32024203568292658</v>
      </c>
      <c r="AD48" s="14">
        <f t="shared" si="5"/>
        <v>87</v>
      </c>
      <c r="AF48">
        <v>41</v>
      </c>
      <c r="AG48" s="29" t="str">
        <f t="shared" si="6"/>
        <v>Zimbabwe</v>
      </c>
      <c r="AH48" s="28">
        <f t="shared" si="11"/>
        <v>147</v>
      </c>
      <c r="AI48">
        <v>41</v>
      </c>
      <c r="AJ48" s="30" t="str">
        <f t="shared" si="12"/>
        <v>Iran</v>
      </c>
      <c r="AM48" s="9" t="s">
        <v>253</v>
      </c>
      <c r="AN48" s="14">
        <v>24</v>
      </c>
      <c r="AO48" s="8">
        <v>0.47618960289380624</v>
      </c>
    </row>
    <row r="49" spans="1:41">
      <c r="A49" s="9" t="s">
        <v>120</v>
      </c>
      <c r="B49" s="12" t="s">
        <v>119</v>
      </c>
      <c r="C49" s="7">
        <f>MAX(0,MIN(1,IF(C$5=0,1-(Tab_Raw!C49-Tab_Raw!C$3)/(Tab_Raw!C$4-Tab_Raw!C$3),(Tab_Raw!C49-Tab_Raw!C$3)/(Tab_Raw!C$4-Tab_Raw!C$3))))</f>
        <v>0.66366666666666663</v>
      </c>
      <c r="D49" s="7">
        <f>MAX(0,MIN(1,IF(D$5=0,1-(Tab_Raw!D49-Tab_Raw!D$3)/(Tab_Raw!D$4-Tab_Raw!D$3),(Tab_Raw!D49-Tab_Raw!D$3)/(Tab_Raw!D$4-Tab_Raw!D$3))))</f>
        <v>1.737E-2</v>
      </c>
      <c r="E49" s="7">
        <f>MAX(0,MIN(1,IF(E$5=0,1-(Tab_Raw!E49-Tab_Raw!E$3)/(Tab_Raw!E$4-Tab_Raw!E$3),(Tab_Raw!E49-Tab_Raw!E$3)/(Tab_Raw!E$4-Tab_Raw!E$3))))</f>
        <v>0.19999999999999996</v>
      </c>
      <c r="F49" s="7">
        <f>MAX(0,MIN(1,IF(F$5=0,1-(Tab_Raw!F49-Tab_Raw!F$3)/(Tab_Raw!F$4-Tab_Raw!F$3),(Tab_Raw!F49-Tab_Raw!F$3)/(Tab_Raw!F$4-Tab_Raw!F$3))))</f>
        <v>0.27500000000000002</v>
      </c>
      <c r="G49" s="7">
        <f>MAX(0,MIN(1,IF(G$5=0,1-(Tab_Raw!G49-Tab_Raw!G$3)/(Tab_Raw!G$4-Tab_Raw!G$3),(Tab_Raw!G49-Tab_Raw!G$3)/(Tab_Raw!G$4-Tab_Raw!G$3))))</f>
        <v>0.374</v>
      </c>
      <c r="H49" s="7">
        <f>MAX(0,MIN(1,IF(H$5=0,1-(Tab_Raw!H49-Tab_Raw!H$3)/(Tab_Raw!H$4-Tab_Raw!H$3),(Tab_Raw!H49-Tab_Raw!H$3)/(Tab_Raw!H$4-Tab_Raw!H$3))))</f>
        <v>0.77</v>
      </c>
      <c r="I49" s="7">
        <f>MAX(0,MIN(1,IF(I$5=0,1-(Tab_Raw!I49-Tab_Raw!I$3)/(Tab_Raw!I$4-Tab_Raw!I$3),(Tab_Raw!I49-Tab_Raw!I$3)/(Tab_Raw!I$4-Tab_Raw!I$3))))</f>
        <v>0.36491666666666667</v>
      </c>
      <c r="J49" s="7">
        <f>MAX(0,MIN(1,IF(J$5=0,1-(Tab_Raw!J49-Tab_Raw!J$3)/(Tab_Raw!J$4-Tab_Raw!J$3),(Tab_Raw!J49-Tab_Raw!J$3)/(Tab_Raw!J$4-Tab_Raw!J$3))))</f>
        <v>0.50560000000000005</v>
      </c>
      <c r="K49" s="7">
        <f>MAX(0,MIN(1,IF(K$5=0,1-(Tab_Raw!K49-Tab_Raw!K$3)/(Tab_Raw!K$4-Tab_Raw!K$3),(Tab_Raw!K49-Tab_Raw!K$3)/(Tab_Raw!K$4-Tab_Raw!K$3))))</f>
        <v>0.96856369047616664</v>
      </c>
      <c r="L49" s="7">
        <f>MAX(0,MIN(1,IF(L$5=0,1-(Tab_Raw!L49-Tab_Raw!L$3)/(Tab_Raw!L$4-Tab_Raw!L$3),(Tab_Raw!L49-Tab_Raw!L$3)/(Tab_Raw!L$4-Tab_Raw!L$3))))</f>
        <v>0.16</v>
      </c>
      <c r="M49" s="7">
        <f>MAX(0,MIN(1,IF(M$5=0,1-(Tab_Raw!M49-Tab_Raw!M$3)/(Tab_Raw!M$4-Tab_Raw!M$3),(Tab_Raw!M49-Tab_Raw!M$3)/(Tab_Raw!M$4-Tab_Raw!M$3))))</f>
        <v>0.53</v>
      </c>
      <c r="N49" s="7">
        <f>MAX(0,MIN(1,IF(N$5=0,1-(Tab_Raw!N49-Tab_Raw!N$3)/(Tab_Raw!N$4-Tab_Raw!N$3),(Tab_Raw!N49-Tab_Raw!N$3)/(Tab_Raw!N$4-Tab_Raw!N$3))))</f>
        <v>0.43</v>
      </c>
      <c r="O49" s="7">
        <f>MAX(0,MIN(1,IF(O$5=0,1-(Tab_Raw!O49-Tab_Raw!O$3)/(Tab_Raw!O$4-Tab_Raw!O$3),(Tab_Raw!O49-Tab_Raw!O$3)/(Tab_Raw!O$4-Tab_Raw!O$3))))</f>
        <v>0.40749999999999997</v>
      </c>
      <c r="P49" s="7">
        <f>MAX(0,MIN(1,IF(P$5=0,1-(Tab_Raw!P49-Tab_Raw!P$3)/(Tab_Raw!P$4-Tab_Raw!P$3),(Tab_Raw!P49-Tab_Raw!P$3)/(Tab_Raw!P$4-Tab_Raw!P$3))))</f>
        <v>0.96928000000000003</v>
      </c>
      <c r="Q49" s="7">
        <f>MAX(0,MIN(1,IF(Q$5=0,1-(Tab_Raw!Q49-Tab_Raw!Q$3)/(Tab_Raw!Q$4-Tab_Raw!Q$3),(Tab_Raw!Q49-Tab_Raw!Q$3)/(Tab_Raw!Q$4-Tab_Raw!Q$3))))</f>
        <v>0.55115121951219614</v>
      </c>
      <c r="R49" s="7">
        <f>MAX(0,MIN(1,IF(R$5=0,1-(Tab_Raw!R49-Tab_Raw!R$3)/(Tab_Raw!R$4-Tab_Raw!R$3),(Tab_Raw!R49-Tab_Raw!R$3)/(Tab_Raw!R$4-Tab_Raw!R$3))))</f>
        <v>0.89593657000000004</v>
      </c>
      <c r="S49" s="7">
        <f>MAX(0,MIN(1,IF(S$5=0,1-(Tab_Raw!S49-Tab_Raw!S$3)/(Tab_Raw!S$4-Tab_Raw!S$3),(Tab_Raw!S49-Tab_Raw!S$3)/(Tab_Raw!S$4-Tab_Raw!S$3))))</f>
        <v>0.1063180961</v>
      </c>
      <c r="T49" s="7">
        <f>MAX(0,MIN(1,IF(T$5=0,1-(Tab_Raw!T49-Tab_Raw!T$3)/(Tab_Raw!T$4-Tab_Raw!T$3),(Tab_Raw!T49-Tab_Raw!T$3)/(Tab_Raw!T$4-Tab_Raw!T$3))))</f>
        <v>0.56216547674999995</v>
      </c>
      <c r="U49" s="7">
        <f>MAX(0,MIN(1,IF(U$5=0,1-(Tab_Raw!U49-Tab_Raw!U$3)/(Tab_Raw!U$4-Tab_Raw!U$3),(Tab_Raw!U49-Tab_Raw!U$3)/(Tab_Raw!U$4-Tab_Raw!U$3))))</f>
        <v>3.4615097838185433E-3</v>
      </c>
      <c r="V49" s="7">
        <f>MAX(0,MIN(1,IF(V$5=0,1-(Tab_Raw!V49-Tab_Raw!V$3)/(Tab_Raw!V$4-Tab_Raw!V$3),(Tab_Raw!V49-Tab_Raw!V$3)/(Tab_Raw!V$4-Tab_Raw!V$3))))</f>
        <v>6.3369439124179597E-2</v>
      </c>
      <c r="W49" s="7">
        <f>MAX(0,MIN(1,IF(W$5=0,1-(Tab_Raw!W49-Tab_Raw!W$3)/(Tab_Raw!W$4-Tab_Raw!W$3),(Tab_Raw!W49-Tab_Raw!W$3)/(Tab_Raw!W$4-Tab_Raw!W$3))))</f>
        <v>0.52700000000000002</v>
      </c>
      <c r="X49" s="7">
        <f>MAX(0,MIN(1,IF(X$5=0,1-(Tab_Raw!X49-Tab_Raw!X$3)/(Tab_Raw!X$4-Tab_Raw!X$3),(Tab_Raw!X49-Tab_Raw!X$3)/(Tab_Raw!X$4-Tab_Raw!X$3))))</f>
        <v>0.25</v>
      </c>
      <c r="Y49" s="7">
        <f>MAX(0,MIN(1,IF(Y$5=0,1-(Tab_Raw!Y49-Tab_Raw!Y$3)/(Tab_Raw!Y$4-Tab_Raw!Y$3),(Tab_Raw!Y49-Tab_Raw!Y$3)/(Tab_Raw!Y$4-Tab_Raw!Y$3))))</f>
        <v>4.7169811320754715E-3</v>
      </c>
      <c r="Z49" s="7">
        <f>MAX(0,MIN(1,IF(Z$5=0,1-(Tab_Raw!Z49-Tab_Raw!Z$3)/(Tab_Raw!Z$4-Tab_Raw!Z$3),(Tab_Raw!Z49-Tab_Raw!Z$3)/(Tab_Raw!Z$4-Tab_Raw!Z$3))))</f>
        <v>0.92070344895</v>
      </c>
      <c r="AA49" s="9" t="str">
        <f t="shared" si="9"/>
        <v>Côte d'Ivoire</v>
      </c>
      <c r="AB49" s="14">
        <f t="shared" si="10"/>
        <v>24</v>
      </c>
      <c r="AC49" s="8">
        <f t="shared" si="13"/>
        <v>0.43836332354840707</v>
      </c>
      <c r="AD49" s="14">
        <f t="shared" si="5"/>
        <v>51</v>
      </c>
      <c r="AF49">
        <v>42</v>
      </c>
      <c r="AG49" s="29" t="str">
        <f t="shared" si="6"/>
        <v>Bangladesh</v>
      </c>
      <c r="AH49" s="28">
        <f t="shared" si="11"/>
        <v>146</v>
      </c>
      <c r="AI49">
        <v>42</v>
      </c>
      <c r="AJ49" s="30" t="str">
        <f t="shared" si="12"/>
        <v>Serbia</v>
      </c>
      <c r="AM49" s="9" t="s">
        <v>180</v>
      </c>
      <c r="AN49" s="14">
        <v>24</v>
      </c>
      <c r="AO49" s="8">
        <v>0.47354336479843379</v>
      </c>
    </row>
    <row r="50" spans="1:41">
      <c r="A50" s="9" t="s">
        <v>122</v>
      </c>
      <c r="B50" s="12" t="s">
        <v>121</v>
      </c>
      <c r="C50" s="7">
        <f>MAX(0,MIN(1,IF(C$5=0,1-(Tab_Raw!C50-Tab_Raw!C$3)/(Tab_Raw!C$4-Tab_Raw!C$3),(Tab_Raw!C50-Tab_Raw!C$3)/(Tab_Raw!C$4-Tab_Raw!C$3))))</f>
        <v>0.39900000000000002</v>
      </c>
      <c r="D50" s="7">
        <f>MAX(0,MIN(1,IF(D$5=0,1-(Tab_Raw!D50-Tab_Raw!D$3)/(Tab_Raw!D$4-Tab_Raw!D$3),(Tab_Raw!D50-Tab_Raw!D$3)/(Tab_Raw!D$4-Tab_Raw!D$3))))</f>
        <v>5.9809999999999993E-3</v>
      </c>
      <c r="E50" s="7">
        <f>MAX(0,MIN(1,IF(E$5=0,1-(Tab_Raw!E50-Tab_Raw!E$3)/(Tab_Raw!E$4-Tab_Raw!E$3),(Tab_Raw!E50-Tab_Raw!E$3)/(Tab_Raw!E$4-Tab_Raw!E$3))))</f>
        <v>1.0000000000000009E-2</v>
      </c>
      <c r="F50" s="7">
        <f>MAX(0,MIN(1,IF(F$5=0,1-(Tab_Raw!F50-Tab_Raw!F$3)/(Tab_Raw!F$4-Tab_Raw!F$3),(Tab_Raw!F50-Tab_Raw!F$3)/(Tab_Raw!F$4-Tab_Raw!F$3))))</f>
        <v>0.57499999999999996</v>
      </c>
      <c r="G50" s="7">
        <f>MAX(0,MIN(1,IF(G$5=0,1-(Tab_Raw!G50-Tab_Raw!G$3)/(Tab_Raw!G$4-Tab_Raw!G$3),(Tab_Raw!G50-Tab_Raw!G$3)/(Tab_Raw!G$4-Tab_Raw!G$3))))</f>
        <v>0</v>
      </c>
      <c r="H50" s="7">
        <f>MAX(0,MIN(1,IF(H$5=0,1-(Tab_Raw!H50-Tab_Raw!H$3)/(Tab_Raw!H$4-Tab_Raw!H$3),(Tab_Raw!H50-Tab_Raw!H$3)/(Tab_Raw!H$4-Tab_Raw!H$3))))</f>
        <v>1.0000000000000009E-2</v>
      </c>
      <c r="I50" s="7">
        <f>MAX(0,MIN(1,IF(I$5=0,1-(Tab_Raw!I50-Tab_Raw!I$3)/(Tab_Raw!I$4-Tab_Raw!I$3),(Tab_Raw!I50-Tab_Raw!I$3)/(Tab_Raw!I$4-Tab_Raw!I$3))))</f>
        <v>0.28591666666666671</v>
      </c>
      <c r="J50" s="7">
        <f>MAX(0,MIN(1,IF(J$5=0,1-(Tab_Raw!J50-Tab_Raw!J$3)/(Tab_Raw!J$4-Tab_Raw!J$3),(Tab_Raw!J50-Tab_Raw!J$3)/(Tab_Raw!J$4-Tab_Raw!J$3))))</f>
        <v>0.42460000000000003</v>
      </c>
      <c r="K50" s="7">
        <f>MAX(0,MIN(1,IF(K$5=0,1-(Tab_Raw!K50-Tab_Raw!K$3)/(Tab_Raw!K$4-Tab_Raw!K$3),(Tab_Raw!K50-Tab_Raw!K$3)/(Tab_Raw!K$4-Tab_Raw!K$3))))</f>
        <v>0.49334442595673877</v>
      </c>
      <c r="L50" s="7">
        <f>MAX(0,MIN(1,IF(L$5=0,1-(Tab_Raw!L50-Tab_Raw!L$3)/(Tab_Raw!L$4-Tab_Raw!L$3),(Tab_Raw!L50-Tab_Raw!L$3)/(Tab_Raw!L$4-Tab_Raw!L$3))))</f>
        <v>0.32</v>
      </c>
      <c r="M50" s="7">
        <f>MAX(0,MIN(1,IF(M$5=0,1-(Tab_Raw!M50-Tab_Raw!M$3)/(Tab_Raw!M$4-Tab_Raw!M$3),(Tab_Raw!M50-Tab_Raw!M$3)/(Tab_Raw!M$4-Tab_Raw!M$3))))</f>
        <v>0.11</v>
      </c>
      <c r="N50" s="7">
        <f>MAX(0,MIN(1,IF(N$5=0,1-(Tab_Raw!N50-Tab_Raw!N$3)/(Tab_Raw!N$4-Tab_Raw!N$3),(Tab_Raw!N50-Tab_Raw!N$3)/(Tab_Raw!N$4-Tab_Raw!N$3))))</f>
        <v>0</v>
      </c>
      <c r="O50" s="7">
        <f>MAX(0,MIN(1,IF(O$5=0,1-(Tab_Raw!O50-Tab_Raw!O$3)/(Tab_Raw!O$4-Tab_Raw!O$3),(Tab_Raw!O50-Tab_Raw!O$3)/(Tab_Raw!O$4-Tab_Raw!O$3))))</f>
        <v>6.7499999999999991E-2</v>
      </c>
      <c r="P50" s="7">
        <f>MAX(0,MIN(1,IF(P$5=0,1-(Tab_Raw!P50-Tab_Raw!P$3)/(Tab_Raw!P$4-Tab_Raw!P$3),(Tab_Raw!P50-Tab_Raw!P$3)/(Tab_Raw!P$4-Tab_Raw!P$3))))</f>
        <v>0.5696</v>
      </c>
      <c r="Q50" s="7">
        <f>MAX(0,MIN(1,IF(Q$5=0,1-(Tab_Raw!Q50-Tab_Raw!Q$3)/(Tab_Raw!Q$4-Tab_Raw!Q$3),(Tab_Raw!Q50-Tab_Raw!Q$3)/(Tab_Raw!Q$4-Tab_Raw!Q$3))))</f>
        <v>0.18175609756097599</v>
      </c>
      <c r="R50" s="7">
        <f>MAX(0,MIN(1,IF(R$5=0,1-(Tab_Raw!R50-Tab_Raw!R$3)/(Tab_Raw!R$4-Tab_Raw!R$3),(Tab_Raw!R50-Tab_Raw!R$3)/(Tab_Raw!R$4-Tab_Raw!R$3))))</f>
        <v>6.3694267999999998E-2</v>
      </c>
      <c r="S50" s="7">
        <f>MAX(0,MIN(1,IF(S$5=0,1-(Tab_Raw!S50-Tab_Raw!S$3)/(Tab_Raw!S$4-Tab_Raw!S$3),(Tab_Raw!S50-Tab_Raw!S$3)/(Tab_Raw!S$4-Tab_Raw!S$3))))</f>
        <v>0</v>
      </c>
      <c r="T50" s="7">
        <f>MAX(0,MIN(1,IF(T$5=0,1-(Tab_Raw!T50-Tab_Raw!T$3)/(Tab_Raw!T$4-Tab_Raw!T$3),(Tab_Raw!T50-Tab_Raw!T$3)/(Tab_Raw!T$4-Tab_Raw!T$3))))</f>
        <v>4.8077084999999997E-3</v>
      </c>
      <c r="U50" s="7">
        <f>MAX(0,MIN(1,IF(U$5=0,1-(Tab_Raw!U50-Tab_Raw!U$3)/(Tab_Raw!U$4-Tab_Raw!U$3),(Tab_Raw!U50-Tab_Raw!U$3)/(Tab_Raw!U$4-Tab_Raw!U$3))))</f>
        <v>2.2483917506110417E-2</v>
      </c>
      <c r="V50" s="7">
        <f>MAX(0,MIN(1,IF(V$5=0,1-(Tab_Raw!V50-Tab_Raw!V$3)/(Tab_Raw!V$4-Tab_Raw!V$3),(Tab_Raw!V50-Tab_Raw!V$3)/(Tab_Raw!V$4-Tab_Raw!V$3))))</f>
        <v>3.0071427716422398E-2</v>
      </c>
      <c r="W50" s="7">
        <f>MAX(0,MIN(1,IF(W$5=0,1-(Tab_Raw!W50-Tab_Raw!W$3)/(Tab_Raw!W$4-Tab_Raw!W$3),(Tab_Raw!W50-Tab_Raw!W$3)/(Tab_Raw!W$4-Tab_Raw!W$3))))</f>
        <v>0</v>
      </c>
      <c r="X50" s="7">
        <f>MAX(0,MIN(1,IF(X$5=0,1-(Tab_Raw!X50-Tab_Raw!X$3)/(Tab_Raw!X$4-Tab_Raw!X$3),(Tab_Raw!X50-Tab_Raw!X$3)/(Tab_Raw!X$4-Tab_Raw!X$3))))</f>
        <v>0.75</v>
      </c>
      <c r="Y50" s="7">
        <f>MAX(0,MIN(1,IF(Y$5=0,1-(Tab_Raw!Y50-Tab_Raw!Y$3)/(Tab_Raw!Y$4-Tab_Raw!Y$3),(Tab_Raw!Y50-Tab_Raw!Y$3)/(Tab_Raw!Y$4-Tab_Raw!Y$3))))</f>
        <v>8.347245409015025E-2</v>
      </c>
      <c r="Z50" s="7">
        <f>MAX(0,MIN(1,IF(Z$5=0,1-(Tab_Raw!Z50-Tab_Raw!Z$3)/(Tab_Raw!Z$4-Tab_Raw!Z$3),(Tab_Raw!Z50-Tab_Raw!Z$3)/(Tab_Raw!Z$4-Tab_Raw!Z$3))))</f>
        <v>0.13120000000000009</v>
      </c>
      <c r="AA50" s="9" t="str">
        <f t="shared" si="9"/>
        <v>Croatia</v>
      </c>
      <c r="AB50" s="14">
        <f t="shared" si="10"/>
        <v>24</v>
      </c>
      <c r="AC50" s="8">
        <f t="shared" si="13"/>
        <v>0.18910116524987763</v>
      </c>
      <c r="AD50" s="14">
        <f t="shared" si="5"/>
        <v>177</v>
      </c>
      <c r="AF50">
        <v>43</v>
      </c>
      <c r="AG50" s="29" t="str">
        <f t="shared" si="6"/>
        <v>Cambodia</v>
      </c>
      <c r="AH50" s="28">
        <f t="shared" si="11"/>
        <v>145</v>
      </c>
      <c r="AI50">
        <v>43</v>
      </c>
      <c r="AJ50" s="30" t="str">
        <f t="shared" si="12"/>
        <v>Netherlands</v>
      </c>
      <c r="AM50" s="9" t="s">
        <v>76</v>
      </c>
      <c r="AN50" s="14">
        <v>24</v>
      </c>
      <c r="AO50" s="8">
        <v>0.46640512943893725</v>
      </c>
    </row>
    <row r="51" spans="1:41">
      <c r="A51" s="9" t="s">
        <v>124</v>
      </c>
      <c r="B51" s="12" t="s">
        <v>123</v>
      </c>
      <c r="C51" s="7">
        <f>MAX(0,MIN(1,IF(C$5=0,1-(Tab_Raw!C51-Tab_Raw!C$3)/(Tab_Raw!C$4-Tab_Raw!C$3),(Tab_Raw!C51-Tab_Raw!C$3)/(Tab_Raw!C$4-Tab_Raw!C$3))))</f>
        <v>0.36233333333333334</v>
      </c>
      <c r="D51" s="7">
        <f>MAX(0,MIN(1,IF(D$5=0,1-(Tab_Raw!D51-Tab_Raw!D$3)/(Tab_Raw!D$4-Tab_Raw!D$3),(Tab_Raw!D51-Tab_Raw!D$3)/(Tab_Raw!D$4-Tab_Raw!D$3))))</f>
        <v>0.19800000000000001</v>
      </c>
      <c r="E51" s="7">
        <f>MAX(0,MIN(1,IF(E$5=0,1-(Tab_Raw!E51-Tab_Raw!E$3)/(Tab_Raw!E$4-Tab_Raw!E$3),(Tab_Raw!E51-Tab_Raw!E$3)/(Tab_Raw!E$4-Tab_Raw!E$3))))</f>
        <v>6.0000000000000053E-2</v>
      </c>
      <c r="F51" s="7">
        <f>MAX(0,MIN(1,IF(F$5=0,1-(Tab_Raw!F51-Tab_Raw!F$3)/(Tab_Raw!F$4-Tab_Raw!F$3),(Tab_Raw!F51-Tab_Raw!F$3)/(Tab_Raw!F$4-Tab_Raw!F$3))))</f>
        <v>0.15000000000000002</v>
      </c>
      <c r="G51" s="7">
        <f>MAX(0,MIN(1,IF(G$5=0,1-(Tab_Raw!G51-Tab_Raw!G$3)/(Tab_Raw!G$4-Tab_Raw!G$3),(Tab_Raw!G51-Tab_Raw!G$3)/(Tab_Raw!G$4-Tab_Raw!G$3))))</f>
        <v>6.6666666666666664E-4</v>
      </c>
      <c r="H51" s="7">
        <f>MAX(0,MIN(1,IF(H$5=0,1-(Tab_Raw!H51-Tab_Raw!H$3)/(Tab_Raw!H$4-Tab_Raw!H$3),(Tab_Raw!H51-Tab_Raw!H$3)/(Tab_Raw!H$4-Tab_Raw!H$3))))</f>
        <v>8.9999999999999969E-2</v>
      </c>
      <c r="I51" s="7">
        <f>MAX(0,MIN(1,IF(I$5=0,1-(Tab_Raw!I51-Tab_Raw!I$3)/(Tab_Raw!I$4-Tab_Raw!I$3),(Tab_Raw!I51-Tab_Raw!I$3)/(Tab_Raw!I$4-Tab_Raw!I$3))))</f>
        <v>0.71158333333333335</v>
      </c>
      <c r="J51" s="7">
        <f>MAX(0,MIN(1,IF(J$5=0,1-(Tab_Raw!J51-Tab_Raw!J$3)/(Tab_Raw!J$4-Tab_Raw!J$3),(Tab_Raw!J51-Tab_Raw!J$3)/(Tab_Raw!J$4-Tab_Raw!J$3))))</f>
        <v>0.2432</v>
      </c>
      <c r="K51" s="7">
        <f>MAX(0,MIN(1,IF(K$5=0,1-(Tab_Raw!K51-Tab_Raw!K$3)/(Tab_Raw!K$4-Tab_Raw!K$3),(Tab_Raw!K51-Tab_Raw!K$3)/(Tab_Raw!K$4-Tab_Raw!K$3))))</f>
        <v>0.93384033613450002</v>
      </c>
      <c r="L51" s="7">
        <f>MAX(0,MIN(1,IF(L$5=0,1-(Tab_Raw!L51-Tab_Raw!L$3)/(Tab_Raw!L$4-Tab_Raw!L$3),(Tab_Raw!L51-Tab_Raw!L$3)/(Tab_Raw!L$4-Tab_Raw!L$3))))</f>
        <v>0.26</v>
      </c>
      <c r="M51" s="7">
        <f>MAX(0,MIN(1,IF(M$5=0,1-(Tab_Raw!M51-Tab_Raw!M$3)/(Tab_Raw!M$4-Tab_Raw!M$3),(Tab_Raw!M51-Tab_Raw!M$3)/(Tab_Raw!M$4-Tab_Raw!M$3))))</f>
        <v>0.75</v>
      </c>
      <c r="N51" s="7">
        <f>MAX(0,MIN(1,IF(N$5=0,1-(Tab_Raw!N51-Tab_Raw!N$3)/(Tab_Raw!N$4-Tab_Raw!N$3),(Tab_Raw!N51-Tab_Raw!N$3)/(Tab_Raw!N$4-Tab_Raw!N$3))))</f>
        <v>0.04</v>
      </c>
      <c r="O51" s="7">
        <f>MAX(0,MIN(1,IF(O$5=0,1-(Tab_Raw!O51-Tab_Raw!O$3)/(Tab_Raw!O$4-Tab_Raw!O$3),(Tab_Raw!O51-Tab_Raw!O$3)/(Tab_Raw!O$4-Tab_Raw!O$3))))</f>
        <v>0.92499999999999993</v>
      </c>
      <c r="P51" s="7">
        <f>MAX(0,MIN(1,IF(P$5=0,1-(Tab_Raw!P51-Tab_Raw!P$3)/(Tab_Raw!P$4-Tab_Raw!P$3),(Tab_Raw!P51-Tab_Raw!P$3)/(Tab_Raw!P$4-Tab_Raw!P$3))))</f>
        <v>0.14247999999999994</v>
      </c>
      <c r="Q51" s="7">
        <f>MAX(0,MIN(1,IF(Q$5=0,1-(Tab_Raw!Q51-Tab_Raw!Q$3)/(Tab_Raw!Q$4-Tab_Raw!Q$3),(Tab_Raw!Q51-Tab_Raw!Q$3)/(Tab_Raw!Q$4-Tab_Raw!Q$3))))</f>
        <v>0.12557317073170793</v>
      </c>
      <c r="R51" s="7">
        <f>MAX(0,MIN(1,IF(R$5=0,1-(Tab_Raw!R51-Tab_Raw!R$3)/(Tab_Raw!R$4-Tab_Raw!R$3),(Tab_Raw!R51-Tab_Raw!R$3)/(Tab_Raw!R$4-Tab_Raw!R$3))))</f>
        <v>0.16696269999999999</v>
      </c>
      <c r="S51" s="7">
        <f>MAX(0,MIN(1,IF(S$5=0,1-(Tab_Raw!S51-Tab_Raw!S$3)/(Tab_Raw!S$4-Tab_Raw!S$3),(Tab_Raw!S51-Tab_Raw!S$3)/(Tab_Raw!S$4-Tab_Raw!S$3))))</f>
        <v>1.1355320600000001E-3</v>
      </c>
      <c r="T51" s="7">
        <f>MAX(0,MIN(1,IF(T$5=0,1-(Tab_Raw!T51-Tab_Raw!T$3)/(Tab_Raw!T$4-Tab_Raw!T$3),(Tab_Raw!T51-Tab_Raw!T$3)/(Tab_Raw!T$4-Tab_Raw!T$3))))</f>
        <v>1.8106405999999999E-2</v>
      </c>
      <c r="U51" s="7">
        <f>MAX(0,MIN(1,IF(U$5=0,1-(Tab_Raw!U51-Tab_Raw!U$3)/(Tab_Raw!U$4-Tab_Raw!U$3),(Tab_Raw!U51-Tab_Raw!U$3)/(Tab_Raw!U$4-Tab_Raw!U$3))))</f>
        <v>0.21099075596255706</v>
      </c>
      <c r="V51" s="7">
        <f>MAX(0,MIN(1,IF(V$5=0,1-(Tab_Raw!V51-Tab_Raw!V$3)/(Tab_Raw!V$4-Tab_Raw!V$3),(Tab_Raw!V51-Tab_Raw!V$3)/(Tab_Raw!V$4-Tab_Raw!V$3))))</f>
        <v>0.133394075491963</v>
      </c>
      <c r="W51" s="7">
        <f>MAX(0,MIN(1,IF(W$5=0,1-(Tab_Raw!W51-Tab_Raw!W$3)/(Tab_Raw!W$4-Tab_Raw!W$3),(Tab_Raw!W51-Tab_Raw!W$3)/(Tab_Raw!W$4-Tab_Raw!W$3))))</f>
        <v>3.0000000000000027E-2</v>
      </c>
      <c r="X51" s="7">
        <f>MAX(0,MIN(1,IF(X$5=0,1-(Tab_Raw!X51-Tab_Raw!X$3)/(Tab_Raw!X$4-Tab_Raw!X$3),(Tab_Raw!X51-Tab_Raw!X$3)/(Tab_Raw!X$4-Tab_Raw!X$3))))</f>
        <v>0.57999999999999996</v>
      </c>
      <c r="Y51" s="7">
        <f>MAX(0,MIN(1,IF(Y$5=0,1-(Tab_Raw!Y51-Tab_Raw!Y$3)/(Tab_Raw!Y$4-Tab_Raw!Y$3),(Tab_Raw!Y51-Tab_Raw!Y$3)/(Tab_Raw!Y$4-Tab_Raw!Y$3))))</f>
        <v>0.13658714259697688</v>
      </c>
      <c r="Z51" s="7">
        <f>MAX(0,MIN(1,IF(Z$5=0,1-(Tab_Raw!Z51-Tab_Raw!Z$3)/(Tab_Raw!Z$4-Tab_Raw!Z$3),(Tab_Raw!Z51-Tab_Raw!Z$3)/(Tab_Raw!Z$4-Tab_Raw!Z$3))))</f>
        <v>0.51</v>
      </c>
      <c r="AA51" s="9" t="str">
        <f t="shared" si="9"/>
        <v>Cuba</v>
      </c>
      <c r="AB51" s="14">
        <f t="shared" si="10"/>
        <v>24</v>
      </c>
      <c r="AC51" s="8">
        <f t="shared" si="13"/>
        <v>0.28249389384629325</v>
      </c>
      <c r="AD51" s="14">
        <f t="shared" si="5"/>
        <v>112</v>
      </c>
      <c r="AF51">
        <v>44</v>
      </c>
      <c r="AG51" s="29" t="str">
        <f t="shared" si="6"/>
        <v>Tuvalu</v>
      </c>
      <c r="AH51" s="28">
        <f t="shared" si="11"/>
        <v>144</v>
      </c>
      <c r="AI51">
        <v>44</v>
      </c>
      <c r="AJ51" s="30" t="str">
        <f t="shared" si="12"/>
        <v>Ecuador</v>
      </c>
      <c r="AM51" s="9" t="s">
        <v>212</v>
      </c>
      <c r="AN51" s="14">
        <v>22</v>
      </c>
      <c r="AO51" s="8">
        <v>0.4651874325535108</v>
      </c>
    </row>
    <row r="52" spans="1:41">
      <c r="A52" s="9" t="s">
        <v>126</v>
      </c>
      <c r="B52" s="12" t="s">
        <v>125</v>
      </c>
      <c r="C52" s="7">
        <f>MAX(0,MIN(1,IF(C$5=0,1-(Tab_Raw!C52-Tab_Raw!C$3)/(Tab_Raw!C$4-Tab_Raw!C$3),(Tab_Raw!C52-Tab_Raw!C$3)/(Tab_Raw!C$4-Tab_Raw!C$3))))</f>
        <v>0.2495</v>
      </c>
      <c r="D52" s="7">
        <f>MAX(0,MIN(1,IF(D$5=0,1-(Tab_Raw!D52-Tab_Raw!D$3)/(Tab_Raw!D$4-Tab_Raw!D$3),(Tab_Raw!D52-Tab_Raw!D$3)/(Tab_Raw!D$4-Tab_Raw!D$3))))</f>
        <v>0.19289999999999999</v>
      </c>
      <c r="E52" s="7">
        <f>MAX(0,MIN(1,IF(E$5=0,1-(Tab_Raw!E52-Tab_Raw!E$3)/(Tab_Raw!E$4-Tab_Raw!E$3),(Tab_Raw!E52-Tab_Raw!E$3)/(Tab_Raw!E$4-Tab_Raw!E$3))))</f>
        <v>0</v>
      </c>
      <c r="F52" s="7">
        <f>MAX(0,MIN(1,IF(F$5=0,1-(Tab_Raw!F52-Tab_Raw!F$3)/(Tab_Raw!F$4-Tab_Raw!F$3),(Tab_Raw!F52-Tab_Raw!F$3)/(Tab_Raw!F$4-Tab_Raw!F$3))))</f>
        <v>0.4</v>
      </c>
      <c r="G52" s="7">
        <f>MAX(0,MIN(1,IF(G$5=0,1-(Tab_Raw!G52-Tab_Raw!G$3)/(Tab_Raw!G$4-Tab_Raw!G$3),(Tab_Raw!G52-Tab_Raw!G$3)/(Tab_Raw!G$4-Tab_Raw!G$3))))</f>
        <v>9.3333333333333341E-3</v>
      </c>
      <c r="H52" s="7">
        <f>MAX(0,MIN(1,IF(H$5=0,1-(Tab_Raw!H52-Tab_Raw!H$3)/(Tab_Raw!H$4-Tab_Raw!H$3),(Tab_Raw!H52-Tab_Raw!H$3)/(Tab_Raw!H$4-Tab_Raw!H$3))))</f>
        <v>0</v>
      </c>
      <c r="I52" s="7">
        <f>MAX(0,MIN(1,IF(I$5=0,1-(Tab_Raw!I52-Tab_Raw!I$3)/(Tab_Raw!I$4-Tab_Raw!I$3),(Tab_Raw!I52-Tab_Raw!I$3)/(Tab_Raw!I$4-Tab_Raw!I$3))))</f>
        <v>0.23600000000000002</v>
      </c>
      <c r="J52" s="7">
        <f>MAX(0,MIN(1,IF(J$5=0,1-(Tab_Raw!J52-Tab_Raw!J$3)/(Tab_Raw!J$4-Tab_Raw!J$3),(Tab_Raw!J52-Tab_Raw!J$3)/(Tab_Raw!J$4-Tab_Raw!J$3))))</f>
        <v>0.29899999999999999</v>
      </c>
      <c r="K52" s="7">
        <f>MAX(0,MIN(1,IF(K$5=0,1-(Tab_Raw!K52-Tab_Raw!K$3)/(Tab_Raw!K$4-Tab_Raw!K$3),(Tab_Raw!K52-Tab_Raw!K$3)/(Tab_Raw!K$4-Tab_Raw!K$3))))</f>
        <v>0.59970954972509505</v>
      </c>
      <c r="L52" s="7">
        <f>MAX(0,MIN(1,IF(L$5=0,1-(Tab_Raw!L52-Tab_Raw!L$3)/(Tab_Raw!L$4-Tab_Raw!L$3),(Tab_Raw!L52-Tab_Raw!L$3)/(Tab_Raw!L$4-Tab_Raw!L$3))))</f>
        <v>0.3</v>
      </c>
      <c r="M52" s="7">
        <f>MAX(0,MIN(1,IF(M$5=0,1-(Tab_Raw!M52-Tab_Raw!M$3)/(Tab_Raw!M$4-Tab_Raw!M$3),(Tab_Raw!M52-Tab_Raw!M$3)/(Tab_Raw!M$4-Tab_Raw!M$3))))</f>
        <v>1</v>
      </c>
      <c r="N52" s="7">
        <f>MAX(0,MIN(1,IF(N$5=0,1-(Tab_Raw!N52-Tab_Raw!N$3)/(Tab_Raw!N$4-Tab_Raw!N$3),(Tab_Raw!N52-Tab_Raw!N$3)/(Tab_Raw!N$4-Tab_Raw!N$3))))</f>
        <v>0</v>
      </c>
      <c r="O52" s="7">
        <f>MAX(0,MIN(1,IF(O$5=0,1-(Tab_Raw!O52-Tab_Raw!O$3)/(Tab_Raw!O$4-Tab_Raw!O$3),(Tab_Raw!O52-Tab_Raw!O$3)/(Tab_Raw!O$4-Tab_Raw!O$3))))</f>
        <v>6.7499999999999991E-2</v>
      </c>
      <c r="P52" s="7">
        <f>MAX(0,MIN(1,IF(P$5=0,1-(Tab_Raw!P52-Tab_Raw!P$3)/(Tab_Raw!P$4-Tab_Raw!P$3),(Tab_Raw!P52-Tab_Raw!P$3)/(Tab_Raw!P$4-Tab_Raw!P$3))))</f>
        <v>0.65680000000000005</v>
      </c>
      <c r="Q52" s="7">
        <f>MAX(0,MIN(1,IF(Q$5=0,1-(Tab_Raw!Q52-Tab_Raw!Q$3)/(Tab_Raw!Q$4-Tab_Raw!Q$3),(Tab_Raw!Q52-Tab_Raw!Q$3)/(Tab_Raw!Q$4-Tab_Raw!Q$3))))</f>
        <v>0.10677024390243983</v>
      </c>
      <c r="R52" s="7">
        <f>MAX(0,MIN(1,IF(R$5=0,1-(Tab_Raw!R52-Tab_Raw!R$3)/(Tab_Raw!R$4-Tab_Raw!R$3),(Tab_Raw!R52-Tab_Raw!R$3)/(Tab_Raw!R$4-Tab_Raw!R$3))))</f>
        <v>8.1145584000000007E-2</v>
      </c>
      <c r="S52" s="7">
        <f>MAX(0,MIN(1,IF(S$5=0,1-(Tab_Raw!S52-Tab_Raw!S$3)/(Tab_Raw!S$4-Tab_Raw!S$3),(Tab_Raw!S52-Tab_Raw!S$3)/(Tab_Raw!S$4-Tab_Raw!S$3))))</f>
        <v>0</v>
      </c>
      <c r="T52" s="7">
        <f>MAX(0,MIN(1,IF(T$5=0,1-(Tab_Raw!T52-Tab_Raw!T$3)/(Tab_Raw!T$4-Tab_Raw!T$3),(Tab_Raw!T52-Tab_Raw!T$3)/(Tab_Raw!T$4-Tab_Raw!T$3))))</f>
        <v>3.7739737499999999E-3</v>
      </c>
      <c r="U52" s="7">
        <f>MAX(0,MIN(1,IF(U$5=0,1-(Tab_Raw!U52-Tab_Raw!U$3)/(Tab_Raw!U$4-Tab_Raw!U$3),(Tab_Raw!U52-Tab_Raw!U$3)/(Tab_Raw!U$4-Tab_Raw!U$3))))</f>
        <v>5.8787831093118748E-2</v>
      </c>
      <c r="V52" s="7">
        <f>MAX(0,MIN(1,IF(V$5=0,1-(Tab_Raw!V52-Tab_Raw!V$3)/(Tab_Raw!V$4-Tab_Raw!V$3),(Tab_Raw!V52-Tab_Raw!V$3)/(Tab_Raw!V$4-Tab_Raw!V$3))))</f>
        <v>8.1660770395557095E-2</v>
      </c>
      <c r="W52" s="7">
        <f>MAX(0,MIN(1,IF(W$5=0,1-(Tab_Raw!W52-Tab_Raw!W$3)/(Tab_Raw!W$4-Tab_Raw!W$3),(Tab_Raw!W52-Tab_Raw!W$3)/(Tab_Raw!W$4-Tab_Raw!W$3))))</f>
        <v>0</v>
      </c>
      <c r="X52" s="7">
        <f>MAX(0,MIN(1,IF(X$5=0,1-(Tab_Raw!X52-Tab_Raw!X$3)/(Tab_Raw!X$4-Tab_Raw!X$3),(Tab_Raw!X52-Tab_Raw!X$3)/(Tab_Raw!X$4-Tab_Raw!X$3))))</f>
        <v>0.97</v>
      </c>
      <c r="Y52" s="7">
        <f>MAX(0,MIN(1,IF(Y$5=0,1-(Tab_Raw!Y52-Tab_Raw!Y$3)/(Tab_Raw!Y$4-Tab_Raw!Y$3),(Tab_Raw!Y52-Tab_Raw!Y$3)/(Tab_Raw!Y$4-Tab_Raw!Y$3))))</f>
        <v>0.16233766233766234</v>
      </c>
      <c r="Z52" s="7">
        <f>MAX(0,MIN(1,IF(Z$5=0,1-(Tab_Raw!Z52-Tab_Raw!Z$3)/(Tab_Raw!Z$4-Tab_Raw!Z$3),(Tab_Raw!Z52-Tab_Raw!Z$3)/(Tab_Raw!Z$4-Tab_Raw!Z$3))))</f>
        <v>0.35389999999999999</v>
      </c>
      <c r="AA52" s="9" t="str">
        <f t="shared" si="9"/>
        <v>Cyprus</v>
      </c>
      <c r="AB52" s="14">
        <f t="shared" si="10"/>
        <v>24</v>
      </c>
      <c r="AC52" s="8">
        <f t="shared" si="13"/>
        <v>0.24287995618905026</v>
      </c>
      <c r="AD52" s="14">
        <f t="shared" si="5"/>
        <v>148</v>
      </c>
      <c r="AF52">
        <v>45</v>
      </c>
      <c r="AG52" s="29" t="str">
        <f t="shared" si="6"/>
        <v>Equatorial Guinea</v>
      </c>
      <c r="AH52" s="28">
        <f t="shared" si="11"/>
        <v>143</v>
      </c>
      <c r="AI52">
        <v>45</v>
      </c>
      <c r="AJ52" s="30" t="str">
        <f t="shared" si="12"/>
        <v>Romania</v>
      </c>
      <c r="AM52" s="9" t="s">
        <v>337</v>
      </c>
      <c r="AN52" s="14">
        <v>24</v>
      </c>
      <c r="AO52" s="8">
        <v>0.4641206773934447</v>
      </c>
    </row>
    <row r="53" spans="1:41">
      <c r="A53" s="9" t="s">
        <v>128</v>
      </c>
      <c r="B53" s="12" t="s">
        <v>127</v>
      </c>
      <c r="C53" s="7">
        <f>MAX(0,MIN(1,IF(C$5=0,1-(Tab_Raw!C53-Tab_Raw!C$3)/(Tab_Raw!C$4-Tab_Raw!C$3),(Tab_Raw!C53-Tab_Raw!C$3)/(Tab_Raw!C$4-Tab_Raw!C$3))))</f>
        <v>0.58416666666666661</v>
      </c>
      <c r="D53" s="7">
        <f>MAX(0,MIN(1,IF(D$5=0,1-(Tab_Raw!D53-Tab_Raw!D$3)/(Tab_Raw!D$4-Tab_Raw!D$3),(Tab_Raw!D53-Tab_Raw!D$3)/(Tab_Raw!D$4-Tab_Raw!D$3))))</f>
        <v>0.14810000000000001</v>
      </c>
      <c r="E53" s="7">
        <f>MAX(0,MIN(1,IF(E$5=0,1-(Tab_Raw!E53-Tab_Raw!E$3)/(Tab_Raw!E$4-Tab_Raw!E$3),(Tab_Raw!E53-Tab_Raw!E$3)/(Tab_Raw!E$4-Tab_Raw!E$3))))</f>
        <v>0</v>
      </c>
      <c r="F53" s="7">
        <f>MAX(0,MIN(1,IF(F$5=0,1-(Tab_Raw!F53-Tab_Raw!F$3)/(Tab_Raw!F$4-Tab_Raw!F$3),(Tab_Raw!F53-Tab_Raw!F$3)/(Tab_Raw!F$4-Tab_Raw!F$3))))</f>
        <v>0.55000000000000004</v>
      </c>
      <c r="G53" s="7">
        <f>MAX(0,MIN(1,IF(G$5=0,1-(Tab_Raw!G53-Tab_Raw!G$3)/(Tab_Raw!G$4-Tab_Raw!G$3),(Tab_Raw!G53-Tab_Raw!G$3)/(Tab_Raw!G$4-Tab_Raw!G$3))))</f>
        <v>6.6666666666666664E-4</v>
      </c>
      <c r="H53" s="7">
        <f>MAX(0,MIN(1,IF(H$5=0,1-(Tab_Raw!H53-Tab_Raw!H$3)/(Tab_Raw!H$4-Tab_Raw!H$3),(Tab_Raw!H53-Tab_Raw!H$3)/(Tab_Raw!H$4-Tab_Raw!H$3))))</f>
        <v>2.0000000000000018E-2</v>
      </c>
      <c r="I53" s="7">
        <f>MAX(0,MIN(1,IF(I$5=0,1-(Tab_Raw!I53-Tab_Raw!I$3)/(Tab_Raw!I$4-Tab_Raw!I$3),(Tab_Raw!I53-Tab_Raw!I$3)/(Tab_Raw!I$4-Tab_Raw!I$3))))</f>
        <v>0.23600000000000002</v>
      </c>
      <c r="J53" s="7">
        <f>MAX(0,MIN(1,IF(J$5=0,1-(Tab_Raw!J53-Tab_Raw!J$3)/(Tab_Raw!J$4-Tab_Raw!J$3),(Tab_Raw!J53-Tab_Raw!J$3)/(Tab_Raw!J$4-Tab_Raw!J$3))))</f>
        <v>0.26500000000000001</v>
      </c>
      <c r="K53" s="7">
        <f>MAX(0,MIN(1,IF(K$5=0,1-(Tab_Raw!K53-Tab_Raw!K$3)/(Tab_Raw!K$4-Tab_Raw!K$3),(Tab_Raw!K53-Tab_Raw!K$3)/(Tab_Raw!K$4-Tab_Raw!K$3))))</f>
        <v>0.7725231153326042</v>
      </c>
      <c r="L53" s="7">
        <f>MAX(0,MIN(1,IF(L$5=0,1-(Tab_Raw!L53-Tab_Raw!L$3)/(Tab_Raw!L$4-Tab_Raw!L$3),(Tab_Raw!L53-Tab_Raw!L$3)/(Tab_Raw!L$4-Tab_Raw!L$3))))</f>
        <v>0.56000000000000005</v>
      </c>
      <c r="M53" s="7">
        <f>MAX(0,MIN(1,IF(M$5=0,1-(Tab_Raw!M53-Tab_Raw!M$3)/(Tab_Raw!M$4-Tab_Raw!M$3),(Tab_Raw!M53-Tab_Raw!M$3)/(Tab_Raw!M$4-Tab_Raw!M$3))))</f>
        <v>0.12</v>
      </c>
      <c r="N53" s="7">
        <f>MAX(0,MIN(1,IF(N$5=0,1-(Tab_Raw!N53-Tab_Raw!N$3)/(Tab_Raw!N$4-Tab_Raw!N$3),(Tab_Raw!N53-Tab_Raw!N$3)/(Tab_Raw!N$4-Tab_Raw!N$3))))</f>
        <v>0</v>
      </c>
      <c r="O53" s="7">
        <f>MAX(0,MIN(1,IF(O$5=0,1-(Tab_Raw!O53-Tab_Raw!O$3)/(Tab_Raw!O$4-Tab_Raw!O$3),(Tab_Raw!O53-Tab_Raw!O$3)/(Tab_Raw!O$4-Tab_Raw!O$3))))</f>
        <v>6.7499999999999991E-2</v>
      </c>
      <c r="P53" s="7">
        <f>MAX(0,MIN(1,IF(P$5=0,1-(Tab_Raw!P53-Tab_Raw!P$3)/(Tab_Raw!P$4-Tab_Raw!P$3),(Tab_Raw!P53-Tab_Raw!P$3)/(Tab_Raw!P$4-Tab_Raw!P$3))))</f>
        <v>0.36799999999999999</v>
      </c>
      <c r="Q53" s="7">
        <f>MAX(0,MIN(1,IF(Q$5=0,1-(Tab_Raw!Q53-Tab_Raw!Q$3)/(Tab_Raw!Q$4-Tab_Raw!Q$3),(Tab_Raw!Q53-Tab_Raw!Q$3)/(Tab_Raw!Q$4-Tab_Raw!Q$3))))</f>
        <v>0.15577560975609794</v>
      </c>
      <c r="R53" s="7">
        <f>MAX(0,MIN(1,IF(R$5=0,1-(Tab_Raw!R53-Tab_Raw!R$3)/(Tab_Raw!R$4-Tab_Raw!R$3),(Tab_Raw!R53-Tab_Raw!R$3)/(Tab_Raw!R$4-Tab_Raw!R$3))))</f>
        <v>8.8652482000000005E-2</v>
      </c>
      <c r="S53" s="7">
        <f>MAX(0,MIN(1,IF(S$5=0,1-(Tab_Raw!S53-Tab_Raw!S$3)/(Tab_Raw!S$4-Tab_Raw!S$3),(Tab_Raw!S53-Tab_Raw!S$3)/(Tab_Raw!S$4-Tab_Raw!S$3))))</f>
        <v>0</v>
      </c>
      <c r="T53" s="7">
        <f>MAX(0,MIN(1,IF(T$5=0,1-(Tab_Raw!T53-Tab_Raw!T$3)/(Tab_Raw!T$4-Tab_Raw!T$3),(Tab_Raw!T53-Tab_Raw!T$3)/(Tab_Raw!T$4-Tab_Raw!T$3))))</f>
        <v>2.94032525E-3</v>
      </c>
      <c r="U53" s="7">
        <f>MAX(0,MIN(1,IF(U$5=0,1-(Tab_Raw!U53-Tab_Raw!U$3)/(Tab_Raw!U$4-Tab_Raw!U$3),(Tab_Raw!U53-Tab_Raw!U$3)/(Tab_Raw!U$4-Tab_Raw!U$3))))</f>
        <v>0</v>
      </c>
      <c r="V53" s="7">
        <f>MAX(0,MIN(1,IF(V$5=0,1-(Tab_Raw!V53-Tab_Raw!V$3)/(Tab_Raw!V$4-Tab_Raw!V$3),(Tab_Raw!V53-Tab_Raw!V$3)/(Tab_Raw!V$4-Tab_Raw!V$3))))</f>
        <v>0</v>
      </c>
      <c r="W53" s="7">
        <f>MAX(0,MIN(1,IF(W$5=0,1-(Tab_Raw!W53-Tab_Raw!W$3)/(Tab_Raw!W$4-Tab_Raw!W$3),(Tab_Raw!W53-Tab_Raw!W$3)/(Tab_Raw!W$4-Tab_Raw!W$3))))</f>
        <v>0</v>
      </c>
      <c r="X53" s="7">
        <f>MAX(0,MIN(1,IF(X$5=0,1-(Tab_Raw!X53-Tab_Raw!X$3)/(Tab_Raw!X$4-Tab_Raw!X$3),(Tab_Raw!X53-Tab_Raw!X$3)/(Tab_Raw!X$4-Tab_Raw!X$3))))</f>
        <v>0.3</v>
      </c>
      <c r="Y53" s="7">
        <f>MAX(0,MIN(1,IF(Y$5=0,1-(Tab_Raw!Y53-Tab_Raw!Y$3)/(Tab_Raw!Y$4-Tab_Raw!Y$3),(Tab_Raw!Y53-Tab_Raw!Y$3)/(Tab_Raw!Y$4-Tab_Raw!Y$3))))</f>
        <v>3.8834951456310683E-2</v>
      </c>
      <c r="Z53" s="7">
        <f>MAX(0,MIN(1,IF(Z$5=0,1-(Tab_Raw!Z53-Tab_Raw!Z$3)/(Tab_Raw!Z$4-Tab_Raw!Z$3),(Tab_Raw!Z53-Tab_Raw!Z$3)/(Tab_Raw!Z$4-Tab_Raw!Z$3))))</f>
        <v>0</v>
      </c>
      <c r="AA53" s="9" t="str">
        <f t="shared" si="9"/>
        <v>Czech Republic</v>
      </c>
      <c r="AB53" s="14">
        <f t="shared" si="10"/>
        <v>24</v>
      </c>
      <c r="AC53" s="8">
        <f t="shared" si="13"/>
        <v>0.1782566590470144</v>
      </c>
      <c r="AD53" s="14">
        <f t="shared" si="5"/>
        <v>182</v>
      </c>
      <c r="AF53">
        <v>46</v>
      </c>
      <c r="AG53" s="29" t="str">
        <f t="shared" si="6"/>
        <v>Laos</v>
      </c>
      <c r="AH53" s="28">
        <f t="shared" si="11"/>
        <v>142</v>
      </c>
      <c r="AI53">
        <v>46</v>
      </c>
      <c r="AJ53" s="30" t="str">
        <f t="shared" si="12"/>
        <v>Barbados</v>
      </c>
      <c r="AM53" s="9" t="s">
        <v>365</v>
      </c>
      <c r="AN53" s="14">
        <v>24</v>
      </c>
      <c r="AO53" s="8">
        <v>0.46104383757930084</v>
      </c>
    </row>
    <row r="54" spans="1:41">
      <c r="A54" s="9" t="s">
        <v>130</v>
      </c>
      <c r="B54" s="12" t="s">
        <v>129</v>
      </c>
      <c r="C54" s="7">
        <f>MAX(0,MIN(1,IF(C$5=0,1-(Tab_Raw!C54-Tab_Raw!C$3)/(Tab_Raw!C$4-Tab_Raw!C$3),(Tab_Raw!C54-Tab_Raw!C$3)/(Tab_Raw!C$4-Tab_Raw!C$3))))</f>
        <v>0.64733333333333343</v>
      </c>
      <c r="D54" s="7">
        <f>MAX(0,MIN(1,IF(D$5=0,1-(Tab_Raw!D54-Tab_Raw!D$3)/(Tab_Raw!D$4-Tab_Raw!D$3),(Tab_Raw!D54-Tab_Raw!D$3)/(Tab_Raw!D$4-Tab_Raw!D$3))))</f>
        <v>0.1075</v>
      </c>
      <c r="E54" s="7">
        <f>MAX(0,MIN(1,IF(E$5=0,1-(Tab_Raw!E54-Tab_Raw!E$3)/(Tab_Raw!E$4-Tab_Raw!E$3),(Tab_Raw!E54-Tab_Raw!E$3)/(Tab_Raw!E$4-Tab_Raw!E$3))))</f>
        <v>0</v>
      </c>
      <c r="F54" s="7">
        <f>MAX(0,MIN(1,IF(F$5=0,1-(Tab_Raw!F54-Tab_Raw!F$3)/(Tab_Raw!F$4-Tab_Raw!F$3),(Tab_Raw!F54-Tab_Raw!F$3)/(Tab_Raw!F$4-Tab_Raw!F$3))))</f>
        <v>0.47499999999999998</v>
      </c>
      <c r="G54" s="7">
        <f>MAX(0,MIN(1,IF(G$5=0,1-(Tab_Raw!G54-Tab_Raw!G$3)/(Tab_Raw!G$4-Tab_Raw!G$3),(Tab_Raw!G54-Tab_Raw!G$3)/(Tab_Raw!G$4-Tab_Raw!G$3))))</f>
        <v>6.6666666666666664E-4</v>
      </c>
      <c r="H54" s="7">
        <f>MAX(0,MIN(1,IF(H$5=0,1-(Tab_Raw!H54-Tab_Raw!H$3)/(Tab_Raw!H$4-Tab_Raw!H$3),(Tab_Raw!H54-Tab_Raw!H$3)/(Tab_Raw!H$4-Tab_Raw!H$3))))</f>
        <v>0</v>
      </c>
      <c r="I54" s="7">
        <f>MAX(0,MIN(1,IF(I$5=0,1-(Tab_Raw!I54-Tab_Raw!I$3)/(Tab_Raw!I$4-Tab_Raw!I$3),(Tab_Raw!I54-Tab_Raw!I$3)/(Tab_Raw!I$4-Tab_Raw!I$3))))</f>
        <v>1.5499999999999995E-2</v>
      </c>
      <c r="J54" s="7">
        <f>MAX(0,MIN(1,IF(J$5=0,1-(Tab_Raw!J54-Tab_Raw!J$3)/(Tab_Raw!J$4-Tab_Raw!J$3),(Tab_Raw!J54-Tab_Raw!J$3)/(Tab_Raw!J$4-Tab_Raw!J$3))))</f>
        <v>0.13059999999999999</v>
      </c>
      <c r="K54" s="7">
        <f>MAX(0,MIN(1,IF(K$5=0,1-(Tab_Raw!K54-Tab_Raw!K$3)/(Tab_Raw!K$4-Tab_Raw!K$3),(Tab_Raw!K54-Tab_Raw!K$3)/(Tab_Raw!K$4-Tab_Raw!K$3))))</f>
        <v>0.69095801786606703</v>
      </c>
      <c r="L54" s="7">
        <f>MAX(0,MIN(1,IF(L$5=0,1-(Tab_Raw!L54-Tab_Raw!L$3)/(Tab_Raw!L$4-Tab_Raw!L$3),(Tab_Raw!L54-Tab_Raw!L$3)/(Tab_Raw!L$4-Tab_Raw!L$3))))</f>
        <v>0.16</v>
      </c>
      <c r="M54" s="7">
        <f>MAX(0,MIN(1,IF(M$5=0,1-(Tab_Raw!M54-Tab_Raw!M$3)/(Tab_Raw!M$4-Tab_Raw!M$3),(Tab_Raw!M54-Tab_Raw!M$3)/(Tab_Raw!M$4-Tab_Raw!M$3))))</f>
        <v>0.14000000000000001</v>
      </c>
      <c r="N54" s="7">
        <f>MAX(0,MIN(1,IF(N$5=0,1-(Tab_Raw!N54-Tab_Raw!N$3)/(Tab_Raw!N$4-Tab_Raw!N$3),(Tab_Raw!N54-Tab_Raw!N$3)/(Tab_Raw!N$4-Tab_Raw!N$3))))</f>
        <v>0</v>
      </c>
      <c r="O54" s="7">
        <f>MAX(0,MIN(1,IF(O$5=0,1-(Tab_Raw!O54-Tab_Raw!O$3)/(Tab_Raw!O$4-Tab_Raw!O$3),(Tab_Raw!O54-Tab_Raw!O$3)/(Tab_Raw!O$4-Tab_Raw!O$3))))</f>
        <v>6.7499999999999991E-2</v>
      </c>
      <c r="P54" s="7">
        <f>MAX(0,MIN(1,IF(P$5=0,1-(Tab_Raw!P54-Tab_Raw!P$3)/(Tab_Raw!P$4-Tab_Raw!P$3),(Tab_Raw!P54-Tab_Raw!P$3)/(Tab_Raw!P$4-Tab_Raw!P$3))))</f>
        <v>0.14488000000000001</v>
      </c>
      <c r="Q54" s="7">
        <f>MAX(0,MIN(1,IF(Q$5=0,1-(Tab_Raw!Q54-Tab_Raw!Q$3)/(Tab_Raw!Q$4-Tab_Raw!Q$3),(Tab_Raw!Q54-Tab_Raw!Q$3)/(Tab_Raw!Q$4-Tab_Raw!Q$3))))</f>
        <v>0.12599024390244007</v>
      </c>
      <c r="R54" s="7">
        <f>MAX(0,MIN(1,IF(R$5=0,1-(Tab_Raw!R54-Tab_Raw!R$3)/(Tab_Raw!R$4-Tab_Raw!R$3),(Tab_Raw!R54-Tab_Raw!R$3)/(Tab_Raw!R$4-Tab_Raw!R$3))))</f>
        <v>0.108</v>
      </c>
      <c r="S54" s="7">
        <f>MAX(0,MIN(1,IF(S$5=0,1-(Tab_Raw!S54-Tab_Raw!S$3)/(Tab_Raw!S$4-Tab_Raw!S$3),(Tab_Raw!S54-Tab_Raw!S$3)/(Tab_Raw!S$4-Tab_Raw!S$3))))</f>
        <v>0</v>
      </c>
      <c r="T54" s="7">
        <f>MAX(0,MIN(1,IF(T$5=0,1-(Tab_Raw!T54-Tab_Raw!T$3)/(Tab_Raw!T$4-Tab_Raw!T$3),(Tab_Raw!T54-Tab_Raw!T$3)/(Tab_Raw!T$4-Tab_Raw!T$3))))</f>
        <v>2.2873027500000002E-3</v>
      </c>
      <c r="U54" s="7">
        <f>MAX(0,MIN(1,IF(U$5=0,1-(Tab_Raw!U54-Tab_Raw!U$3)/(Tab_Raw!U$4-Tab_Raw!U$3),(Tab_Raw!U54-Tab_Raw!U$3)/(Tab_Raw!U$4-Tab_Raw!U$3))))</f>
        <v>0.26090374567946506</v>
      </c>
      <c r="V54" s="7">
        <f>MAX(0,MIN(1,IF(V$5=0,1-(Tab_Raw!V54-Tab_Raw!V$3)/(Tab_Raw!V$4-Tab_Raw!V$3),(Tab_Raw!V54-Tab_Raw!V$3)/(Tab_Raw!V$4-Tab_Raw!V$3))))</f>
        <v>0.27046939186906199</v>
      </c>
      <c r="W54" s="7">
        <f>MAX(0,MIN(1,IF(W$5=0,1-(Tab_Raw!W54-Tab_Raw!W$3)/(Tab_Raw!W$4-Tab_Raw!W$3),(Tab_Raw!W54-Tab_Raw!W$3)/(Tab_Raw!W$4-Tab_Raw!W$3))))</f>
        <v>0</v>
      </c>
      <c r="X54" s="7">
        <f>MAX(0,MIN(1,IF(X$5=0,1-(Tab_Raw!X54-Tab_Raw!X$3)/(Tab_Raw!X$4-Tab_Raw!X$3),(Tab_Raw!X54-Tab_Raw!X$3)/(Tab_Raw!X$4-Tab_Raw!X$3))))</f>
        <v>0</v>
      </c>
      <c r="Y54" s="7">
        <f>MAX(0,MIN(1,IF(Y$5=0,1-(Tab_Raw!Y54-Tab_Raw!Y$3)/(Tab_Raw!Y$4-Tab_Raw!Y$3),(Tab_Raw!Y54-Tab_Raw!Y$3)/(Tab_Raw!Y$4-Tab_Raw!Y$3))))</f>
        <v>0</v>
      </c>
      <c r="Z54" s="7">
        <f>MAX(0,MIN(1,IF(Z$5=0,1-(Tab_Raw!Z54-Tab_Raw!Z$3)/(Tab_Raw!Z$4-Tab_Raw!Z$3),(Tab_Raw!Z54-Tab_Raw!Z$3)/(Tab_Raw!Z$4-Tab_Raw!Z$3))))</f>
        <v>0</v>
      </c>
      <c r="AA54" s="9" t="str">
        <f t="shared" si="9"/>
        <v>Denmark</v>
      </c>
      <c r="AB54" s="14">
        <f t="shared" si="10"/>
        <v>24</v>
      </c>
      <c r="AC54" s="8">
        <f t="shared" si="13"/>
        <v>0.13948286258612644</v>
      </c>
      <c r="AD54" s="14">
        <f t="shared" si="5"/>
        <v>187</v>
      </c>
      <c r="AF54">
        <v>47</v>
      </c>
      <c r="AG54" s="29" t="str">
        <f t="shared" si="6"/>
        <v>Cameroon</v>
      </c>
      <c r="AH54" s="28">
        <f t="shared" si="11"/>
        <v>141</v>
      </c>
      <c r="AI54">
        <v>47</v>
      </c>
      <c r="AJ54" s="30" t="str">
        <f t="shared" si="12"/>
        <v>Mexico</v>
      </c>
      <c r="AM54" s="9" t="s">
        <v>351</v>
      </c>
      <c r="AN54" s="14">
        <v>24</v>
      </c>
      <c r="AO54" s="8">
        <v>0.458629630553608</v>
      </c>
    </row>
    <row r="55" spans="1:41">
      <c r="A55" s="9" t="s">
        <v>132</v>
      </c>
      <c r="B55" s="12" t="s">
        <v>131</v>
      </c>
      <c r="C55" s="7">
        <f>MAX(0,MIN(1,IF(C$5=0,1-(Tab_Raw!C55-Tab_Raw!C$3)/(Tab_Raw!C$4-Tab_Raw!C$3),(Tab_Raw!C55-Tab_Raw!C$3)/(Tab_Raw!C$4-Tab_Raw!C$3))))</f>
        <v>0.62116666666666664</v>
      </c>
      <c r="D55" s="7">
        <f>MAX(0,MIN(1,IF(D$5=0,1-(Tab_Raw!D55-Tab_Raw!D$3)/(Tab_Raw!D$4-Tab_Raw!D$3),(Tab_Raw!D55-Tab_Raw!D$3)/(Tab_Raw!D$4-Tab_Raw!D$3))))</f>
        <v>6.3E-2</v>
      </c>
      <c r="E55" s="7">
        <f>MAX(0,MIN(1,IF(E$5=0,1-(Tab_Raw!E55-Tab_Raw!E$3)/(Tab_Raw!E$4-Tab_Raw!E$3),(Tab_Raw!E55-Tab_Raw!E$3)/(Tab_Raw!E$4-Tab_Raw!E$3))))</f>
        <v>7.999999999999996E-2</v>
      </c>
      <c r="F55" s="7">
        <f>MAX(0,MIN(1,IF(F$5=0,1-(Tab_Raw!F55-Tab_Raw!F$3)/(Tab_Raw!F$4-Tab_Raw!F$3),(Tab_Raw!F55-Tab_Raw!F$3)/(Tab_Raw!F$4-Tab_Raw!F$3))))</f>
        <v>0.35</v>
      </c>
      <c r="G55" s="7">
        <f>MAX(0,MIN(1,IF(G$5=0,1-(Tab_Raw!G55-Tab_Raw!G$3)/(Tab_Raw!G$4-Tab_Raw!G$3),(Tab_Raw!G55-Tab_Raw!G$3)/(Tab_Raw!G$4-Tab_Raw!G$3))))</f>
        <v>0.30266666666666664</v>
      </c>
      <c r="H55" s="7">
        <f>MAX(0,MIN(1,IF(H$5=0,1-(Tab_Raw!H55-Tab_Raw!H$3)/(Tab_Raw!H$4-Tab_Raw!H$3),(Tab_Raw!H55-Tab_Raw!H$3)/(Tab_Raw!H$4-Tab_Raw!H$3))))</f>
        <v>0.43999999999999995</v>
      </c>
      <c r="I55" s="7">
        <f>MAX(0,MIN(1,IF(I$5=0,1-(Tab_Raw!I55-Tab_Raw!I$3)/(Tab_Raw!I$4-Tab_Raw!I$3),(Tab_Raw!I55-Tab_Raw!I$3)/(Tab_Raw!I$4-Tab_Raw!I$3))))</f>
        <v>0.39683333333333337</v>
      </c>
      <c r="J55" s="7">
        <f>MAX(0,MIN(1,IF(J$5=0,1-(Tab_Raw!J55-Tab_Raw!J$3)/(Tab_Raw!J$4-Tab_Raw!J$3),(Tab_Raw!J55-Tab_Raw!J$3)/(Tab_Raw!J$4-Tab_Raw!J$3))))</f>
        <v>0.12300000000000001</v>
      </c>
      <c r="K55" s="7">
        <f>MAX(0,MIN(1,IF(K$5=0,1-(Tab_Raw!K55-Tab_Raw!K$3)/(Tab_Raw!K$4-Tab_Raw!K$3),(Tab_Raw!K55-Tab_Raw!K$3)/(Tab_Raw!K$4-Tab_Raw!K$3))))</f>
        <v>1</v>
      </c>
      <c r="L55" s="7">
        <f>MAX(0,MIN(1,IF(L$5=0,1-(Tab_Raw!L55-Tab_Raw!L$3)/(Tab_Raw!L$4-Tab_Raw!L$3),(Tab_Raw!L55-Tab_Raw!L$3)/(Tab_Raw!L$4-Tab_Raw!L$3))))</f>
        <v>0.14000000000000001</v>
      </c>
      <c r="M55" s="7">
        <f>MAX(0,MIN(1,IF(M$5=0,1-(Tab_Raw!M55-Tab_Raw!M$3)/(Tab_Raw!M$4-Tab_Raw!M$3),(Tab_Raw!M55-Tab_Raw!M$3)/(Tab_Raw!M$4-Tab_Raw!M$3))))</f>
        <v>1</v>
      </c>
      <c r="N55" s="7">
        <f>MAX(0,MIN(1,IF(N$5=0,1-(Tab_Raw!N55-Tab_Raw!N$3)/(Tab_Raw!N$4-Tab_Raw!N$3),(Tab_Raw!N55-Tab_Raw!N$3)/(Tab_Raw!N$4-Tab_Raw!N$3))))</f>
        <v>0.80999999999999994</v>
      </c>
      <c r="O55" s="7">
        <f>MAX(0,MIN(1,IF(O$5=0,1-(Tab_Raw!O55-Tab_Raw!O$3)/(Tab_Raw!O$4-Tab_Raw!O$3),(Tab_Raw!O55-Tab_Raw!O$3)/(Tab_Raw!O$4-Tab_Raw!O$3))))</f>
        <v>0.78249999999999997</v>
      </c>
      <c r="P55" s="7">
        <f>MAX(0,MIN(1,IF(P$5=0,1-(Tab_Raw!P55-Tab_Raw!P$3)/(Tab_Raw!P$4-Tab_Raw!P$3),(Tab_Raw!P55-Tab_Raw!P$3)/(Tab_Raw!P$4-Tab_Raw!P$3))))</f>
        <v>0.94967999999999997</v>
      </c>
      <c r="Q55" s="7">
        <f>MAX(0,MIN(1,IF(Q$5=0,1-(Tab_Raw!Q55-Tab_Raw!Q$3)/(Tab_Raw!Q$4-Tab_Raw!Q$3),(Tab_Raw!Q55-Tab_Raw!Q$3)/(Tab_Raw!Q$4-Tab_Raw!Q$3))))</f>
        <v>0.59221512195121995</v>
      </c>
      <c r="R55" s="7">
        <f>MAX(0,MIN(1,IF(R$5=0,1-(Tab_Raw!R55-Tab_Raw!R$3)/(Tab_Raw!R$4-Tab_Raw!R$3),(Tab_Raw!R55-Tab_Raw!R$3)/(Tab_Raw!R$4-Tab_Raw!R$3))))</f>
        <v>0.69168506200000002</v>
      </c>
      <c r="S55" s="7">
        <f>MAX(0,MIN(1,IF(S$5=0,1-(Tab_Raw!S55-Tab_Raw!S$3)/(Tab_Raw!S$4-Tab_Raw!S$3),(Tab_Raw!S55-Tab_Raw!S$3)/(Tab_Raw!S$4-Tab_Raw!S$3))))</f>
        <v>0.30229725680000002</v>
      </c>
      <c r="T55" s="7">
        <f>MAX(0,MIN(1,IF(T$5=0,1-(Tab_Raw!T55-Tab_Raw!T$3)/(Tab_Raw!T$4-Tab_Raw!T$3),(Tab_Raw!T55-Tab_Raw!T$3)/(Tab_Raw!T$4-Tab_Raw!T$3))))</f>
        <v>0.26879461650000003</v>
      </c>
      <c r="U55" s="7">
        <f>MAX(0,MIN(1,IF(U$5=0,1-(Tab_Raw!U55-Tab_Raw!U$3)/(Tab_Raw!U$4-Tab_Raw!U$3),(Tab_Raw!U55-Tab_Raw!U$3)/(Tab_Raw!U$4-Tab_Raw!U$3))))</f>
        <v>1.8642547827821387E-2</v>
      </c>
      <c r="V55" s="7">
        <f>MAX(0,MIN(1,IF(V$5=0,1-(Tab_Raw!V55-Tab_Raw!V$3)/(Tab_Raw!V$4-Tab_Raw!V$3),(Tab_Raw!V55-Tab_Raw!V$3)/(Tab_Raw!V$4-Tab_Raw!V$3))))</f>
        <v>0.40578297067453101</v>
      </c>
      <c r="W55" s="7">
        <f>MAX(0,MIN(1,IF(W$5=0,1-(Tab_Raw!W55-Tab_Raw!W$3)/(Tab_Raw!W$4-Tab_Raw!W$3),(Tab_Raw!W55-Tab_Raw!W$3)/(Tab_Raw!W$4-Tab_Raw!W$3))))</f>
        <v>0.50299999999999989</v>
      </c>
      <c r="X55" s="7">
        <f>MAX(0,MIN(1,IF(X$5=0,1-(Tab_Raw!X55-Tab_Raw!X$3)/(Tab_Raw!X$4-Tab_Raw!X$3),(Tab_Raw!X55-Tab_Raw!X$3)/(Tab_Raw!X$4-Tab_Raw!X$3))))</f>
        <v>0.5</v>
      </c>
      <c r="Y55" s="7">
        <f>MAX(0,MIN(1,IF(Y$5=0,1-(Tab_Raw!Y55-Tab_Raw!Y$3)/(Tab_Raw!Y$4-Tab_Raw!Y$3),(Tab_Raw!Y55-Tab_Raw!Y$3)/(Tab_Raw!Y$4-Tab_Raw!Y$3))))</f>
        <v>0.25884383088869717</v>
      </c>
      <c r="Z55" s="7">
        <f>MAX(0,MIN(1,IF(Z$5=0,1-(Tab_Raw!Z55-Tab_Raw!Z$3)/(Tab_Raw!Z$4-Tab_Raw!Z$3),(Tab_Raw!Z55-Tab_Raw!Z$3)/(Tab_Raw!Z$4-Tab_Raw!Z$3))))</f>
        <v>0.55000000000000004</v>
      </c>
      <c r="AA55" s="9" t="str">
        <f t="shared" si="9"/>
        <v>Djibouti</v>
      </c>
      <c r="AB55" s="14">
        <f t="shared" si="10"/>
        <v>24</v>
      </c>
      <c r="AC55" s="8">
        <f t="shared" si="13"/>
        <v>0.46458783638787238</v>
      </c>
      <c r="AD55" s="14">
        <f t="shared" si="5"/>
        <v>38</v>
      </c>
      <c r="AF55">
        <v>48</v>
      </c>
      <c r="AG55" s="29" t="str">
        <f t="shared" si="6"/>
        <v>Congo</v>
      </c>
      <c r="AH55" s="28">
        <f t="shared" ref="AH55:AH107" si="14">AH54-1</f>
        <v>140</v>
      </c>
      <c r="AI55">
        <v>48</v>
      </c>
      <c r="AJ55" s="30" t="str">
        <f t="shared" ref="AJ55:AJ107" si="15">INDEX($AA$8:$AA$199,MATCH(AH55,$AD$8:$AD$199,0))</f>
        <v>Azerbaijan</v>
      </c>
      <c r="AM55" s="9" t="s">
        <v>291</v>
      </c>
      <c r="AN55" s="14">
        <v>24</v>
      </c>
      <c r="AO55" s="8">
        <v>0.45837281544747532</v>
      </c>
    </row>
    <row r="56" spans="1:41">
      <c r="A56" s="9" t="s">
        <v>134</v>
      </c>
      <c r="B56" s="12" t="s">
        <v>133</v>
      </c>
      <c r="C56" s="7">
        <f>MAX(0,MIN(1,IF(C$5=0,1-(Tab_Raw!C56-Tab_Raw!C$3)/(Tab_Raw!C$4-Tab_Raw!C$3),(Tab_Raw!C56-Tab_Raw!C$3)/(Tab_Raw!C$4-Tab_Raw!C$3))))</f>
        <v>0.27799999999999997</v>
      </c>
      <c r="D56" s="7">
        <f>MAX(0,MIN(1,IF(D$5=0,1-(Tab_Raw!D56-Tab_Raw!D$3)/(Tab_Raw!D$4-Tab_Raw!D$3),(Tab_Raw!D56-Tab_Raw!D$3)/(Tab_Raw!D$4-Tab_Raw!D$3))))</f>
        <v>0.5</v>
      </c>
      <c r="E56" s="7">
        <f>MAX(0,MIN(1,IF(E$5=0,1-(Tab_Raw!E56-Tab_Raw!E$3)/(Tab_Raw!E$4-Tab_Raw!E$3),(Tab_Raw!E56-Tab_Raw!E$3)/(Tab_Raw!E$4-Tab_Raw!E$3))))</f>
        <v>5.0000000000000044E-2</v>
      </c>
      <c r="F56" s="7">
        <f>MAX(0,MIN(1,IF(F$5=0,1-(Tab_Raw!F56-Tab_Raw!F$3)/(Tab_Raw!F$4-Tab_Raw!F$3),(Tab_Raw!F56-Tab_Raw!F$3)/(Tab_Raw!F$4-Tab_Raw!F$3))))</f>
        <v>0.125</v>
      </c>
      <c r="G56" s="7">
        <f>MAX(0,MIN(1,IF(G$5=0,1-(Tab_Raw!G56-Tab_Raw!G$3)/(Tab_Raw!G$4-Tab_Raw!G$3),(Tab_Raw!G56-Tab_Raw!G$3)/(Tab_Raw!G$4-Tab_Raw!G$3))))</f>
        <v>0</v>
      </c>
      <c r="H56" s="7">
        <f>MAX(0,MIN(1,IF(H$5=0,1-(Tab_Raw!H56-Tab_Raw!H$3)/(Tab_Raw!H$4-Tab_Raw!H$3),(Tab_Raw!H56-Tab_Raw!H$3)/(Tab_Raw!H$4-Tab_Raw!H$3))))</f>
        <v>0.18999999999999995</v>
      </c>
      <c r="I56" s="7">
        <f>MAX(0,MIN(1,IF(I$5=0,1-(Tab_Raw!I56-Tab_Raw!I$3)/(Tab_Raw!I$4-Tab_Raw!I$3),(Tab_Raw!I56-Tab_Raw!I$3)/(Tab_Raw!I$4-Tab_Raw!I$3))))</f>
        <v>0.71158333333333335</v>
      </c>
      <c r="J56" s="7">
        <f>MAX(0,MIN(1,IF(J$5=0,1-(Tab_Raw!J56-Tab_Raw!J$3)/(Tab_Raw!J$4-Tab_Raw!J$3),(Tab_Raw!J56-Tab_Raw!J$3)/(Tab_Raw!J$4-Tab_Raw!J$3))))</f>
        <v>0.25739999999999996</v>
      </c>
      <c r="K56" s="7">
        <f>MAX(0,MIN(1,IF(K$5=0,1-(Tab_Raw!K56-Tab_Raw!K$3)/(Tab_Raw!K$4-Tab_Raw!K$3),(Tab_Raw!K56-Tab_Raw!K$3)/(Tab_Raw!K$4-Tab_Raw!K$3))))</f>
        <v>0.92600000000000005</v>
      </c>
      <c r="L56" s="7">
        <f>MAX(0,MIN(1,IF(L$5=0,1-(Tab_Raw!L56-Tab_Raw!L$3)/(Tab_Raw!L$4-Tab_Raw!L$3),(Tab_Raw!L56-Tab_Raw!L$3)/(Tab_Raw!L$4-Tab_Raw!L$3))))</f>
        <v>0.08</v>
      </c>
      <c r="M56" s="7">
        <f>MAX(0,MIN(1,IF(M$5=0,1-(Tab_Raw!M56-Tab_Raw!M$3)/(Tab_Raw!M$4-Tab_Raw!M$3),(Tab_Raw!M56-Tab_Raw!M$3)/(Tab_Raw!M$4-Tab_Raw!M$3))))</f>
        <v>0.98</v>
      </c>
      <c r="N56" s="7">
        <f>MAX(0,MIN(1,IF(N$5=0,1-(Tab_Raw!N56-Tab_Raw!N$3)/(Tab_Raw!N$4-Tab_Raw!N$3),(Tab_Raw!N56-Tab_Raw!N$3)/(Tab_Raw!N$4-Tab_Raw!N$3))))</f>
        <v>0.3</v>
      </c>
      <c r="O56" s="7">
        <f>MAX(0,MIN(1,IF(O$5=0,1-(Tab_Raw!O56-Tab_Raw!O$3)/(Tab_Raw!O$4-Tab_Raw!O$3),(Tab_Raw!O56-Tab_Raw!O$3)/(Tab_Raw!O$4-Tab_Raw!O$3))))</f>
        <v>0.3175</v>
      </c>
      <c r="P56" s="7">
        <f>MAX(0,MIN(1,IF(P$5=0,1-(Tab_Raw!P56-Tab_Raw!P$3)/(Tab_Raw!P$4-Tab_Raw!P$3),(Tab_Raw!P56-Tab_Raw!P$3)/(Tab_Raw!P$4-Tab_Raw!P$3))))</f>
        <v>0.79320000000000002</v>
      </c>
      <c r="Q56" s="7">
        <f>MAX(0,MIN(1,IF(Q$5=0,1-(Tab_Raw!Q56-Tab_Raw!Q$3)/(Tab_Raw!Q$4-Tab_Raw!Q$3),(Tab_Raw!Q56-Tab_Raw!Q$3)/(Tab_Raw!Q$4-Tab_Raw!Q$3))))</f>
        <v>0.16804878048780614</v>
      </c>
      <c r="R56" s="7">
        <f>MAX(0,MIN(1,IF(R$5=0,1-(Tab_Raw!R56-Tab_Raw!R$3)/(Tab_Raw!R$4-Tab_Raw!R$3),(Tab_Raw!R56-Tab_Raw!R$3)/(Tab_Raw!R$4-Tab_Raw!R$3))))</f>
        <v>0.20995962400000001</v>
      </c>
      <c r="S56" s="7">
        <f>MAX(0,MIN(1,IF(S$5=0,1-(Tab_Raw!S56-Tab_Raw!S$3)/(Tab_Raw!S$4-Tab_Raw!S$3),(Tab_Raw!S56-Tab_Raw!S$3)/(Tab_Raw!S$4-Tab_Raw!S$3))))</f>
        <v>4.6153368600000003E-3</v>
      </c>
      <c r="T56" s="7">
        <f>MAX(0,MIN(1,IF(T$5=0,1-(Tab_Raw!T56-Tab_Raw!T$3)/(Tab_Raw!T$4-Tab_Raw!T$3),(Tab_Raw!T56-Tab_Raw!T$3)/(Tab_Raw!T$4-Tab_Raw!T$3))))</f>
        <v>0.5</v>
      </c>
      <c r="U56" s="7">
        <f>MAX(0,MIN(1,IF(U$5=0,1-(Tab_Raw!U56-Tab_Raw!U$3)/(Tab_Raw!U$4-Tab_Raw!U$3),(Tab_Raw!U56-Tab_Raw!U$3)/(Tab_Raw!U$4-Tab_Raw!U$3))))</f>
        <v>4.5390711380742771E-2</v>
      </c>
      <c r="V56" s="7">
        <f>MAX(0,MIN(1,IF(V$5=0,1-(Tab_Raw!V56-Tab_Raw!V$3)/(Tab_Raw!V$4-Tab_Raw!V$3),(Tab_Raw!V56-Tab_Raw!V$3)/(Tab_Raw!V$4-Tab_Raw!V$3))))</f>
        <v>6.7322767800189906E-2</v>
      </c>
      <c r="W56" s="7">
        <f>MAX(0,MIN(1,IF(W$5=0,1-(Tab_Raw!W56-Tab_Raw!W$3)/(Tab_Raw!W$4-Tab_Raw!W$3),(Tab_Raw!W56-Tab_Raw!W$3)/(Tab_Raw!W$4-Tab_Raw!W$3))))</f>
        <v>1.0000000000000009E-2</v>
      </c>
      <c r="X56" s="7">
        <f>MAX(0,MIN(1,IF(X$5=0,1-(Tab_Raw!X56-Tab_Raw!X$3)/(Tab_Raw!X$4-Tab_Raw!X$3),(Tab_Raw!X56-Tab_Raw!X$3)/(Tab_Raw!X$4-Tab_Raw!X$3))))</f>
        <v>1</v>
      </c>
      <c r="Y56" s="7">
        <f>MAX(0,MIN(1,IF(Y$5=0,1-(Tab_Raw!Y56-Tab_Raw!Y$3)/(Tab_Raw!Y$4-Tab_Raw!Y$3),(Tab_Raw!Y56-Tab_Raw!Y$3)/(Tab_Raw!Y$4-Tab_Raw!Y$3))))</f>
        <v>1</v>
      </c>
      <c r="Z56" s="7">
        <f>MAX(0,MIN(1,IF(Z$5=0,1-(Tab_Raw!Z56-Tab_Raw!Z$3)/(Tab_Raw!Z$4-Tab_Raw!Z$3),(Tab_Raw!Z56-Tab_Raw!Z$3)/(Tab_Raw!Z$4-Tab_Raw!Z$3))))</f>
        <v>0.49599998470000006</v>
      </c>
      <c r="AA56" s="9" t="str">
        <f t="shared" si="9"/>
        <v>Dominica</v>
      </c>
      <c r="AB56" s="14">
        <f t="shared" si="10"/>
        <v>24</v>
      </c>
      <c r="AC56" s="8">
        <f t="shared" si="13"/>
        <v>0.37541752244008625</v>
      </c>
      <c r="AD56" s="14">
        <f t="shared" si="5"/>
        <v>67</v>
      </c>
      <c r="AF56">
        <v>49</v>
      </c>
      <c r="AG56" s="29" t="str">
        <f t="shared" si="6"/>
        <v>Nepal</v>
      </c>
      <c r="AH56" s="28">
        <f t="shared" si="14"/>
        <v>139</v>
      </c>
      <c r="AI56">
        <v>49</v>
      </c>
      <c r="AJ56" s="30" t="str">
        <f t="shared" si="15"/>
        <v>Lebanon</v>
      </c>
      <c r="AM56" s="9" t="s">
        <v>419</v>
      </c>
      <c r="AN56" s="14">
        <v>24</v>
      </c>
      <c r="AO56" s="8">
        <v>0.45730787952366908</v>
      </c>
    </row>
    <row r="57" spans="1:41">
      <c r="A57" s="9" t="s">
        <v>429</v>
      </c>
      <c r="B57" s="12" t="s">
        <v>135</v>
      </c>
      <c r="C57" s="7">
        <f>MAX(0,MIN(1,IF(C$5=0,1-(Tab_Raw!C57-Tab_Raw!C$3)/(Tab_Raw!C$4-Tab_Raw!C$3),(Tab_Raw!C57-Tab_Raw!C$3)/(Tab_Raw!C$4-Tab_Raw!C$3))))</f>
        <v>0.46316666666666667</v>
      </c>
      <c r="D57" s="7">
        <f>MAX(0,MIN(1,IF(D$5=0,1-(Tab_Raw!D57-Tab_Raw!D$3)/(Tab_Raw!D$4-Tab_Raw!D$3),(Tab_Raw!D57-Tab_Raw!D$3)/(Tab_Raw!D$4-Tab_Raw!D$3))))</f>
        <v>0.16600000000000001</v>
      </c>
      <c r="E57" s="7">
        <f>MAX(0,MIN(1,IF(E$5=0,1-(Tab_Raw!E57-Tab_Raw!E$3)/(Tab_Raw!E$4-Tab_Raw!E$3),(Tab_Raw!E57-Tab_Raw!E$3)/(Tab_Raw!E$4-Tab_Raw!E$3))))</f>
        <v>0.14000000000000001</v>
      </c>
      <c r="F57" s="7">
        <f>MAX(0,MIN(1,IF(F$5=0,1-(Tab_Raw!F57-Tab_Raw!F$3)/(Tab_Raw!F$4-Tab_Raw!F$3),(Tab_Raw!F57-Tab_Raw!F$3)/(Tab_Raw!F$4-Tab_Raw!F$3))))</f>
        <v>0.15000000000000002</v>
      </c>
      <c r="G57" s="7">
        <f>MAX(0,MIN(1,IF(G$5=0,1-(Tab_Raw!G57-Tab_Raw!G$3)/(Tab_Raw!G$4-Tab_Raw!G$3),(Tab_Raw!G57-Tab_Raw!G$3)/(Tab_Raw!G$4-Tab_Raw!G$3))))</f>
        <v>4.8666666666666664E-2</v>
      </c>
      <c r="H57" s="7">
        <f>MAX(0,MIN(1,IF(H$5=0,1-(Tab_Raw!H57-Tab_Raw!H$3)/(Tab_Raw!H$4-Tab_Raw!H$3),(Tab_Raw!H57-Tab_Raw!H$3)/(Tab_Raw!H$4-Tab_Raw!H$3))))</f>
        <v>0.17000000000000004</v>
      </c>
      <c r="I57" s="7">
        <f>MAX(0,MIN(1,IF(I$5=0,1-(Tab_Raw!I57-Tab_Raw!I$3)/(Tab_Raw!I$4-Tab_Raw!I$3),(Tab_Raw!I57-Tab_Raw!I$3)/(Tab_Raw!I$4-Tab_Raw!I$3))))</f>
        <v>0.71158333333333335</v>
      </c>
      <c r="J57" s="7">
        <f>MAX(0,MIN(1,IF(J$5=0,1-(Tab_Raw!J57-Tab_Raw!J$3)/(Tab_Raw!J$4-Tab_Raw!J$3),(Tab_Raw!J57-Tab_Raw!J$3)/(Tab_Raw!J$4-Tab_Raw!J$3))))</f>
        <v>0.3024</v>
      </c>
      <c r="K57" s="7">
        <f>MAX(0,MIN(1,IF(K$5=0,1-(Tab_Raw!K57-Tab_Raw!K$3)/(Tab_Raw!K$4-Tab_Raw!K$3),(Tab_Raw!K57-Tab_Raw!K$3)/(Tab_Raw!K$4-Tab_Raw!K$3))))</f>
        <v>0.91140246324990071</v>
      </c>
      <c r="L57" s="7">
        <f>MAX(0,MIN(1,IF(L$5=0,1-(Tab_Raw!L57-Tab_Raw!L$3)/(Tab_Raw!L$4-Tab_Raw!L$3),(Tab_Raw!L57-Tab_Raw!L$3)/(Tab_Raw!L$4-Tab_Raw!L$3))))</f>
        <v>0.06</v>
      </c>
      <c r="M57" s="7">
        <f>MAX(0,MIN(1,IF(M$5=0,1-(Tab_Raw!M57-Tab_Raw!M$3)/(Tab_Raw!M$4-Tab_Raw!M$3),(Tab_Raw!M57-Tab_Raw!M$3)/(Tab_Raw!M$4-Tab_Raw!M$3))))</f>
        <v>0.81</v>
      </c>
      <c r="N57" s="7">
        <f>MAX(0,MIN(1,IF(N$5=0,1-(Tab_Raw!N57-Tab_Raw!N$3)/(Tab_Raw!N$4-Tab_Raw!N$3),(Tab_Raw!N57-Tab_Raw!N$3)/(Tab_Raw!N$4-Tab_Raw!N$3))))</f>
        <v>0.03</v>
      </c>
      <c r="O57" s="7">
        <f>MAX(0,MIN(1,IF(O$5=0,1-(Tab_Raw!O57-Tab_Raw!O$3)/(Tab_Raw!O$4-Tab_Raw!O$3),(Tab_Raw!O57-Tab_Raw!O$3)/(Tab_Raw!O$4-Tab_Raw!O$3))))</f>
        <v>0.3175</v>
      </c>
      <c r="P57" s="7">
        <f>MAX(0,MIN(1,IF(P$5=0,1-(Tab_Raw!P57-Tab_Raw!P$3)/(Tab_Raw!P$4-Tab_Raw!P$3),(Tab_Raw!P57-Tab_Raw!P$3)/(Tab_Raw!P$4-Tab_Raw!P$3))))</f>
        <v>0.77600000000000002</v>
      </c>
      <c r="Q57" s="7">
        <f>MAX(0,MIN(1,IF(Q$5=0,1-(Tab_Raw!Q57-Tab_Raw!Q$3)/(Tab_Raw!Q$4-Tab_Raw!Q$3),(Tab_Raw!Q57-Tab_Raw!Q$3)/(Tab_Raw!Q$4-Tab_Raw!Q$3))))</f>
        <v>0.24858487804878193</v>
      </c>
      <c r="R57" s="7">
        <f>MAX(0,MIN(1,IF(R$5=0,1-(Tab_Raw!R57-Tab_Raw!R$3)/(Tab_Raw!R$4-Tab_Raw!R$3),(Tab_Raw!R57-Tab_Raw!R$3)/(Tab_Raw!R$4-Tab_Raw!R$3))))</f>
        <v>0.37309644600000003</v>
      </c>
      <c r="S57" s="7">
        <f>MAX(0,MIN(1,IF(S$5=0,1-(Tab_Raw!S57-Tab_Raw!S$3)/(Tab_Raw!S$4-Tab_Raw!S$3),(Tab_Raw!S57-Tab_Raw!S$3)/(Tab_Raw!S$4-Tab_Raw!S$3))))</f>
        <v>1.380296028E-2</v>
      </c>
      <c r="T57" s="7">
        <f>MAX(0,MIN(1,IF(T$5=0,1-(Tab_Raw!T57-Tab_Raw!T$3)/(Tab_Raw!T$4-Tab_Raw!T$3),(Tab_Raw!T57-Tab_Raw!T$3)/(Tab_Raw!T$4-Tab_Raw!T$3))))</f>
        <v>7.7300416750000003E-2</v>
      </c>
      <c r="U57" s="7">
        <f>MAX(0,MIN(1,IF(U$5=0,1-(Tab_Raw!U57-Tab_Raw!U$3)/(Tab_Raw!U$4-Tab_Raw!U$3),(Tab_Raw!U57-Tab_Raw!U$3)/(Tab_Raw!U$4-Tab_Raw!U$3))))</f>
        <v>4.7492985867917337E-2</v>
      </c>
      <c r="V57" s="7">
        <f>MAX(0,MIN(1,IF(V$5=0,1-(Tab_Raw!V57-Tab_Raw!V$3)/(Tab_Raw!V$4-Tab_Raw!V$3),(Tab_Raw!V57-Tab_Raw!V$3)/(Tab_Raw!V$4-Tab_Raw!V$3))))</f>
        <v>3.2537844220995198E-2</v>
      </c>
      <c r="W57" s="7">
        <f>MAX(0,MIN(1,IF(W$5=0,1-(Tab_Raw!W57-Tab_Raw!W$3)/(Tab_Raw!W$4-Tab_Raw!W$3),(Tab_Raw!W57-Tab_Raw!W$3)/(Tab_Raw!W$4-Tab_Raw!W$3))))</f>
        <v>4.0999999999999925E-2</v>
      </c>
      <c r="X57" s="7">
        <f>MAX(0,MIN(1,IF(X$5=0,1-(Tab_Raw!X57-Tab_Raw!X$3)/(Tab_Raw!X$4-Tab_Raw!X$3),(Tab_Raw!X57-Tab_Raw!X$3)/(Tab_Raw!X$4-Tab_Raw!X$3))))</f>
        <v>0.82</v>
      </c>
      <c r="Y57" s="7">
        <f>MAX(0,MIN(1,IF(Y$5=0,1-(Tab_Raw!Y57-Tab_Raw!Y$3)/(Tab_Raw!Y$4-Tab_Raw!Y$3),(Tab_Raw!Y57-Tab_Raw!Y$3)/(Tab_Raw!Y$4-Tab_Raw!Y$3))))</f>
        <v>0.18625827814569537</v>
      </c>
      <c r="Z57" s="7">
        <f>MAX(0,MIN(1,IF(Z$5=0,1-(Tab_Raw!Z57-Tab_Raw!Z$3)/(Tab_Raw!Z$4-Tab_Raw!Z$3),(Tab_Raw!Z57-Tab_Raw!Z$3)/(Tab_Raw!Z$4-Tab_Raw!Z$3))))</f>
        <v>0.50599998470000007</v>
      </c>
      <c r="AA57" s="9" t="str">
        <f t="shared" si="9"/>
        <v>Dominican Rep</v>
      </c>
      <c r="AB57" s="14">
        <f t="shared" si="10"/>
        <v>24</v>
      </c>
      <c r="AC57" s="8">
        <f t="shared" si="13"/>
        <v>0.3084497051637482</v>
      </c>
      <c r="AD57" s="14">
        <f t="shared" si="5"/>
        <v>93</v>
      </c>
      <c r="AF57">
        <v>50</v>
      </c>
      <c r="AG57" s="29" t="str">
        <f t="shared" si="6"/>
        <v>Gambia</v>
      </c>
      <c r="AH57" s="28">
        <f t="shared" si="14"/>
        <v>138</v>
      </c>
      <c r="AI57">
        <v>50</v>
      </c>
      <c r="AJ57" s="30" t="str">
        <f t="shared" si="15"/>
        <v>Japan</v>
      </c>
      <c r="AM57" s="9" t="s">
        <v>433</v>
      </c>
      <c r="AN57" s="14">
        <v>24</v>
      </c>
      <c r="AO57" s="8">
        <v>0.44850127775007803</v>
      </c>
    </row>
    <row r="58" spans="1:41">
      <c r="A58" s="9" t="s">
        <v>138</v>
      </c>
      <c r="B58" s="12" t="s">
        <v>137</v>
      </c>
      <c r="C58" s="7">
        <f>MAX(0,MIN(1,IF(C$5=0,1-(Tab_Raw!C58-Tab_Raw!C$3)/(Tab_Raw!C$4-Tab_Raw!C$3),(Tab_Raw!C58-Tab_Raw!C$3)/(Tab_Raw!C$4-Tab_Raw!C$3))))</f>
        <v>0.55566666666666675</v>
      </c>
      <c r="D58" s="7">
        <f>MAX(0,MIN(1,IF(D$5=0,1-(Tab_Raw!D58-Tab_Raw!D$3)/(Tab_Raw!D$4-Tab_Raw!D$3),(Tab_Raw!D58-Tab_Raw!D$3)/(Tab_Raw!D$4-Tab_Raw!D$3))))</f>
        <v>3.5929999999999997E-2</v>
      </c>
      <c r="E58" s="7">
        <f>MAX(0,MIN(1,IF(E$5=0,1-(Tab_Raw!E58-Tab_Raw!E$3)/(Tab_Raw!E$4-Tab_Raw!E$3),(Tab_Raw!E58-Tab_Raw!E$3)/(Tab_Raw!E$4-Tab_Raw!E$3))))</f>
        <v>6.0000000000000053E-2</v>
      </c>
      <c r="F58" s="7">
        <f>MAX(0,MIN(1,IF(F$5=0,1-(Tab_Raw!F58-Tab_Raw!F$3)/(Tab_Raw!F$4-Tab_Raw!F$3),(Tab_Raw!F58-Tab_Raw!F$3)/(Tab_Raw!F$4-Tab_Raw!F$3))))</f>
        <v>0.19999999999999996</v>
      </c>
      <c r="G58" s="7">
        <f>MAX(0,MIN(1,IF(G$5=0,1-(Tab_Raw!G58-Tab_Raw!G$3)/(Tab_Raw!G$4-Tab_Raw!G$3),(Tab_Raw!G58-Tab_Raw!G$3)/(Tab_Raw!G$4-Tab_Raw!G$3))))</f>
        <v>4.2000000000000003E-2</v>
      </c>
      <c r="H58" s="7">
        <f>MAX(0,MIN(1,IF(H$5=0,1-(Tab_Raw!H58-Tab_Raw!H$3)/(Tab_Raw!H$4-Tab_Raw!H$3),(Tab_Raw!H58-Tab_Raw!H$3)/(Tab_Raw!H$4-Tab_Raw!H$3))))</f>
        <v>7.999999999999996E-2</v>
      </c>
      <c r="I58" s="7">
        <f>MAX(0,MIN(1,IF(I$5=0,1-(Tab_Raw!I58-Tab_Raw!I$3)/(Tab_Raw!I$4-Tab_Raw!I$3),(Tab_Raw!I58-Tab_Raw!I$3)/(Tab_Raw!I$4-Tab_Raw!I$3))))</f>
        <v>0.56600000000000006</v>
      </c>
      <c r="J58" s="7">
        <f>MAX(0,MIN(1,IF(J$5=0,1-(Tab_Raw!J58-Tab_Raw!J$3)/(Tab_Raw!J$4-Tab_Raw!J$3),(Tab_Raw!J58-Tab_Raw!J$3)/(Tab_Raw!J$4-Tab_Raw!J$3))))</f>
        <v>0.33759999999999996</v>
      </c>
      <c r="K58" s="7">
        <f>MAX(0,MIN(1,IF(K$5=0,1-(Tab_Raw!K58-Tab_Raw!K$3)/(Tab_Raw!K$4-Tab_Raw!K$3),(Tab_Raw!K58-Tab_Raw!K$3)/(Tab_Raw!K$4-Tab_Raw!K$3))))</f>
        <v>0.54132316418938897</v>
      </c>
      <c r="L58" s="7">
        <f>MAX(0,MIN(1,IF(L$5=0,1-(Tab_Raw!L58-Tab_Raw!L$3)/(Tab_Raw!L$4-Tab_Raw!L$3),(Tab_Raw!L58-Tab_Raw!L$3)/(Tab_Raw!L$4-Tab_Raw!L$3))))</f>
        <v>0.12</v>
      </c>
      <c r="M58" s="7">
        <f>MAX(0,MIN(1,IF(M$5=0,1-(Tab_Raw!M58-Tab_Raw!M$3)/(Tab_Raw!M$4-Tab_Raw!M$3),(Tab_Raw!M58-Tab_Raw!M$3)/(Tab_Raw!M$4-Tab_Raw!M$3))))</f>
        <v>0.37</v>
      </c>
      <c r="N58" s="7">
        <f>MAX(0,MIN(1,IF(N$5=0,1-(Tab_Raw!N58-Tab_Raw!N$3)/(Tab_Raw!N$4-Tab_Raw!N$3),(Tab_Raw!N58-Tab_Raw!N$3)/(Tab_Raw!N$4-Tab_Raw!N$3))))</f>
        <v>0.13</v>
      </c>
      <c r="O58" s="7">
        <f>MAX(0,MIN(1,IF(O$5=0,1-(Tab_Raw!O58-Tab_Raw!O$3)/(Tab_Raw!O$4-Tab_Raw!O$3),(Tab_Raw!O58-Tab_Raw!O$3)/(Tab_Raw!O$4-Tab_Raw!O$3))))</f>
        <v>0.22499999999999998</v>
      </c>
      <c r="P58" s="7">
        <f>MAX(0,MIN(1,IF(P$5=0,1-(Tab_Raw!P58-Tab_Raw!P$3)/(Tab_Raw!P$4-Tab_Raw!P$3),(Tab_Raw!P58-Tab_Raw!P$3)/(Tab_Raw!P$4-Tab_Raw!P$3))))</f>
        <v>0.81520000000000004</v>
      </c>
      <c r="Q58" s="7">
        <f>MAX(0,MIN(1,IF(Q$5=0,1-(Tab_Raw!Q58-Tab_Raw!Q$3)/(Tab_Raw!Q$4-Tab_Raw!Q$3),(Tab_Raw!Q58-Tab_Raw!Q$3)/(Tab_Raw!Q$4-Tab_Raw!Q$3))))</f>
        <v>0.19730731707317206</v>
      </c>
      <c r="R58" s="7">
        <f>MAX(0,MIN(1,IF(R$5=0,1-(Tab_Raw!R58-Tab_Raw!R$3)/(Tab_Raw!R$4-Tab_Raw!R$3),(Tab_Raw!R58-Tab_Raw!R$3)/(Tab_Raw!R$4-Tab_Raw!R$3))))</f>
        <v>0.35836177400000002</v>
      </c>
      <c r="S58" s="7">
        <f>MAX(0,MIN(1,IF(S$5=0,1-(Tab_Raw!S58-Tab_Raw!S$3)/(Tab_Raw!S$4-Tab_Raw!S$3),(Tab_Raw!S58-Tab_Raw!S$3)/(Tab_Raw!S$4-Tab_Raw!S$3))))</f>
        <v>8.9049693200000009E-3</v>
      </c>
      <c r="T58" s="7">
        <f>MAX(0,MIN(1,IF(T$5=0,1-(Tab_Raw!T58-Tab_Raw!T$3)/(Tab_Raw!T$4-Tab_Raw!T$3),(Tab_Raw!T58-Tab_Raw!T$3)/(Tab_Raw!T$4-Tab_Raw!T$3))))</f>
        <v>9.4010137999999993E-2</v>
      </c>
      <c r="U58" s="7">
        <f>MAX(0,MIN(1,IF(U$5=0,1-(Tab_Raw!U58-Tab_Raw!U$3)/(Tab_Raw!U$4-Tab_Raw!U$3),(Tab_Raw!U58-Tab_Raw!U$3)/(Tab_Raw!U$4-Tab_Raw!U$3))))</f>
        <v>3.1503549813468812E-2</v>
      </c>
      <c r="V58" s="7">
        <f>MAX(0,MIN(1,IF(V$5=0,1-(Tab_Raw!V58-Tab_Raw!V$3)/(Tab_Raw!V$4-Tab_Raw!V$3),(Tab_Raw!V58-Tab_Raw!V$3)/(Tab_Raw!V$4-Tab_Raw!V$3))))</f>
        <v>0.14018808640081201</v>
      </c>
      <c r="W58" s="7">
        <f>MAX(0,MIN(1,IF(W$5=0,1-(Tab_Raw!W58-Tab_Raw!W$3)/(Tab_Raw!W$4-Tab_Raw!W$3),(Tab_Raw!W58-Tab_Raw!W$3)/(Tab_Raw!W$4-Tab_Raw!W$3))))</f>
        <v>7.7999999999999958E-2</v>
      </c>
      <c r="X58" s="7">
        <f>MAX(0,MIN(1,IF(X$5=0,1-(Tab_Raw!X58-Tab_Raw!X$3)/(Tab_Raw!X$4-Tab_Raw!X$3),(Tab_Raw!X58-Tab_Raw!X$3)/(Tab_Raw!X$4-Tab_Raw!X$3))))</f>
        <v>0</v>
      </c>
      <c r="Y58" s="7">
        <f>MAX(0,MIN(1,IF(Y$5=0,1-(Tab_Raw!Y58-Tab_Raw!Y$3)/(Tab_Raw!Y$4-Tab_Raw!Y$3),(Tab_Raw!Y58-Tab_Raw!Y$3)/(Tab_Raw!Y$4-Tab_Raw!Y$3))))</f>
        <v>4.3346337234503679E-2</v>
      </c>
      <c r="Z58" s="7">
        <f>MAX(0,MIN(1,IF(Z$5=0,1-(Tab_Raw!Z58-Tab_Raw!Z$3)/(Tab_Raw!Z$4-Tab_Raw!Z$3),(Tab_Raw!Z58-Tab_Raw!Z$3)/(Tab_Raw!Z$4-Tab_Raw!Z$3))))</f>
        <v>0.85184337069999994</v>
      </c>
      <c r="AA58" s="9" t="str">
        <f t="shared" si="9"/>
        <v>Ecuador</v>
      </c>
      <c r="AB58" s="14">
        <f t="shared" si="10"/>
        <v>24</v>
      </c>
      <c r="AC58" s="8">
        <f t="shared" si="13"/>
        <v>0.24509105722491722</v>
      </c>
      <c r="AD58" s="14">
        <f t="shared" si="5"/>
        <v>144</v>
      </c>
      <c r="AF58">
        <v>51</v>
      </c>
      <c r="AG58" s="29" t="str">
        <f t="shared" si="6"/>
        <v>Côte d'Ivoire</v>
      </c>
      <c r="AH58" s="28">
        <f t="shared" si="14"/>
        <v>137</v>
      </c>
      <c r="AI58">
        <v>51</v>
      </c>
      <c r="AJ58" s="30" t="str">
        <f t="shared" si="15"/>
        <v>Georgia</v>
      </c>
      <c r="AM58" s="9" t="s">
        <v>132</v>
      </c>
      <c r="AN58" s="14">
        <v>24</v>
      </c>
      <c r="AO58" s="8">
        <v>0.44784928884754799</v>
      </c>
    </row>
    <row r="59" spans="1:41">
      <c r="A59" s="9" t="s">
        <v>140</v>
      </c>
      <c r="B59" s="12" t="s">
        <v>139</v>
      </c>
      <c r="C59" s="7">
        <f>MAX(0,MIN(1,IF(C$5=0,1-(Tab_Raw!C59-Tab_Raw!C$3)/(Tab_Raw!C$4-Tab_Raw!C$3),(Tab_Raw!C59-Tab_Raw!C$3)/(Tab_Raw!C$4-Tab_Raw!C$3))))</f>
        <v>0.50216666666666665</v>
      </c>
      <c r="D59" s="7">
        <f>MAX(0,MIN(1,IF(D$5=0,1-(Tab_Raw!D59-Tab_Raw!D$3)/(Tab_Raw!D$4-Tab_Raw!D$3),(Tab_Raw!D59-Tab_Raw!D$3)/(Tab_Raw!D$4-Tab_Raw!D$3))))</f>
        <v>1</v>
      </c>
      <c r="E59" s="7">
        <f>MAX(0,MIN(1,IF(E$5=0,1-(Tab_Raw!E59-Tab_Raw!E$3)/(Tab_Raw!E$4-Tab_Raw!E$3),(Tab_Raw!E59-Tab_Raw!E$3)/(Tab_Raw!E$4-Tab_Raw!E$3))))</f>
        <v>1.0000000000000009E-2</v>
      </c>
      <c r="F59" s="7">
        <f>MAX(0,MIN(1,IF(F$5=0,1-(Tab_Raw!F59-Tab_Raw!F$3)/(Tab_Raw!F$4-Tab_Raw!F$3),(Tab_Raw!F59-Tab_Raw!F$3)/(Tab_Raw!F$4-Tab_Raw!F$3))))</f>
        <v>0.5</v>
      </c>
      <c r="G59" s="7">
        <f>MAX(0,MIN(1,IF(G$5=0,1-(Tab_Raw!G59-Tab_Raw!G$3)/(Tab_Raw!G$4-Tab_Raw!G$3),(Tab_Raw!G59-Tab_Raw!G$3)/(Tab_Raw!G$4-Tab_Raw!G$3))))</f>
        <v>5.7333333333333333E-2</v>
      </c>
      <c r="H59" s="7">
        <f>MAX(0,MIN(1,IF(H$5=0,1-(Tab_Raw!H59-Tab_Raw!H$3)/(Tab_Raw!H$4-Tab_Raw!H$3),(Tab_Raw!H59-Tab_Raw!H$3)/(Tab_Raw!H$4-Tab_Raw!H$3))))</f>
        <v>6.0000000000000053E-2</v>
      </c>
      <c r="I59" s="7">
        <f>MAX(0,MIN(1,IF(I$5=0,1-(Tab_Raw!I59-Tab_Raw!I$3)/(Tab_Raw!I$4-Tab_Raw!I$3),(Tab_Raw!I59-Tab_Raw!I$3)/(Tab_Raw!I$4-Tab_Raw!I$3))))</f>
        <v>9.9999999999999933E-3</v>
      </c>
      <c r="J59" s="7">
        <f>MAX(0,MIN(1,IF(J$5=0,1-(Tab_Raw!J59-Tab_Raw!J$3)/(Tab_Raw!J$4-Tab_Raw!J$3),(Tab_Raw!J59-Tab_Raw!J$3)/(Tab_Raw!J$4-Tab_Raw!J$3))))</f>
        <v>0.57240000000000002</v>
      </c>
      <c r="K59" s="7">
        <f>MAX(0,MIN(1,IF(K$5=0,1-(Tab_Raw!K59-Tab_Raw!K$3)/(Tab_Raw!K$4-Tab_Raw!K$3),(Tab_Raw!K59-Tab_Raw!K$3)/(Tab_Raw!K$4-Tab_Raw!K$3))))</f>
        <v>0.5</v>
      </c>
      <c r="L59" s="7">
        <f>MAX(0,MIN(1,IF(L$5=0,1-(Tab_Raw!L59-Tab_Raw!L$3)/(Tab_Raw!L$4-Tab_Raw!L$3),(Tab_Raw!L59-Tab_Raw!L$3)/(Tab_Raw!L$4-Tab_Raw!L$3))))</f>
        <v>0.16</v>
      </c>
      <c r="M59" s="7">
        <f>MAX(0,MIN(1,IF(M$5=0,1-(Tab_Raw!M59-Tab_Raw!M$3)/(Tab_Raw!M$4-Tab_Raw!M$3),(Tab_Raw!M59-Tab_Raw!M$3)/(Tab_Raw!M$4-Tab_Raw!M$3))))</f>
        <v>0.37</v>
      </c>
      <c r="N59" s="7">
        <f>MAX(0,MIN(1,IF(N$5=0,1-(Tab_Raw!N59-Tab_Raw!N$3)/(Tab_Raw!N$4-Tab_Raw!N$3),(Tab_Raw!N59-Tab_Raw!N$3)/(Tab_Raw!N$4-Tab_Raw!N$3))))</f>
        <v>0.13</v>
      </c>
      <c r="O59" s="7">
        <f>MAX(0,MIN(1,IF(O$5=0,1-(Tab_Raw!O59-Tab_Raw!O$3)/(Tab_Raw!O$4-Tab_Raw!O$3),(Tab_Raw!O59-Tab_Raw!O$3)/(Tab_Raw!O$4-Tab_Raw!O$3))))</f>
        <v>0.78249999999999997</v>
      </c>
      <c r="P59" s="7">
        <f>MAX(0,MIN(1,IF(P$5=0,1-(Tab_Raw!P59-Tab_Raw!P$3)/(Tab_Raw!P$4-Tab_Raw!P$3),(Tab_Raw!P59-Tab_Raw!P$3)/(Tab_Raw!P$4-Tab_Raw!P$3))))</f>
        <v>0.63280000000000003</v>
      </c>
      <c r="Q59" s="7">
        <f>MAX(0,MIN(1,IF(Q$5=0,1-(Tab_Raw!Q59-Tab_Raw!Q$3)/(Tab_Raw!Q$4-Tab_Raw!Q$3),(Tab_Raw!Q59-Tab_Raw!Q$3)/(Tab_Raw!Q$4-Tab_Raw!Q$3))))</f>
        <v>0.29723512195121993</v>
      </c>
      <c r="R59" s="7">
        <f>MAX(0,MIN(1,IF(R$5=0,1-(Tab_Raw!R59-Tab_Raw!R$3)/(Tab_Raw!R$4-Tab_Raw!R$3),(Tab_Raw!R59-Tab_Raw!R$3)/(Tab_Raw!R$4-Tab_Raw!R$3))))</f>
        <v>0.176949942</v>
      </c>
      <c r="S59" s="7">
        <f>MAX(0,MIN(1,IF(S$5=0,1-(Tab_Raw!S59-Tab_Raw!S$3)/(Tab_Raw!S$4-Tab_Raw!S$3),(Tab_Raw!S59-Tab_Raw!S$3)/(Tab_Raw!S$4-Tab_Raw!S$3))))</f>
        <v>1.4595680829999999E-2</v>
      </c>
      <c r="T59" s="7">
        <f>MAX(0,MIN(1,IF(T$5=0,1-(Tab_Raw!T59-Tab_Raw!T$3)/(Tab_Raw!T$4-Tab_Raw!T$3),(Tab_Raw!T59-Tab_Raw!T$3)/(Tab_Raw!T$4-Tab_Raw!T$3))))</f>
        <v>6.5478822249999999E-2</v>
      </c>
      <c r="U59" s="7">
        <f>MAX(0,MIN(1,IF(U$5=0,1-(Tab_Raw!U59-Tab_Raw!U$3)/(Tab_Raw!U$4-Tab_Raw!U$3),(Tab_Raw!U59-Tab_Raw!U$3)/(Tab_Raw!U$4-Tab_Raw!U$3))))</f>
        <v>2.5178027340616502E-2</v>
      </c>
      <c r="V59" s="7">
        <f>MAX(0,MIN(1,IF(V$5=0,1-(Tab_Raw!V59-Tab_Raw!V$3)/(Tab_Raw!V$4-Tab_Raw!V$3),(Tab_Raw!V59-Tab_Raw!V$3)/(Tab_Raw!V$4-Tab_Raw!V$3))))</f>
        <v>0.38190865236555699</v>
      </c>
      <c r="W59" s="7">
        <f>MAX(0,MIN(1,IF(W$5=0,1-(Tab_Raw!W59-Tab_Raw!W$3)/(Tab_Raw!W$4-Tab_Raw!W$3),(Tab_Raw!W59-Tab_Raw!W$3)/(Tab_Raw!W$4-Tab_Raw!W$3))))</f>
        <v>5.9999999999998943E-3</v>
      </c>
      <c r="X59" s="7">
        <f>MAX(0,MIN(1,IF(X$5=0,1-(Tab_Raw!X59-Tab_Raw!X$3)/(Tab_Raw!X$4-Tab_Raw!X$3),(Tab_Raw!X59-Tab_Raw!X$3)/(Tab_Raw!X$4-Tab_Raw!X$3))))</f>
        <v>0</v>
      </c>
      <c r="Y59" s="7">
        <f>MAX(0,MIN(1,IF(Y$5=0,1-(Tab_Raw!Y59-Tab_Raw!Y$3)/(Tab_Raw!Y$4-Tab_Raw!Y$3),(Tab_Raw!Y59-Tab_Raw!Y$3)/(Tab_Raw!Y$4-Tab_Raw!Y$3))))</f>
        <v>6.0274247827615656E-3</v>
      </c>
      <c r="Z59" s="7">
        <f>MAX(0,MIN(1,IF(Z$5=0,1-(Tab_Raw!Z59-Tab_Raw!Z$3)/(Tab_Raw!Z$4-Tab_Raw!Z$3),(Tab_Raw!Z59-Tab_Raw!Z$3)/(Tab_Raw!Z$4-Tab_Raw!Z$3))))</f>
        <v>0.13109999999999999</v>
      </c>
      <c r="AA59" s="9" t="str">
        <f t="shared" si="9"/>
        <v>Egypt</v>
      </c>
      <c r="AB59" s="14">
        <f t="shared" si="10"/>
        <v>24</v>
      </c>
      <c r="AC59" s="8">
        <f t="shared" si="13"/>
        <v>0.26631973631333983</v>
      </c>
      <c r="AD59" s="14">
        <f t="shared" si="5"/>
        <v>124</v>
      </c>
      <c r="AF59">
        <v>52</v>
      </c>
      <c r="AG59" s="29" t="str">
        <f t="shared" si="6"/>
        <v>Comoros</v>
      </c>
      <c r="AH59" s="28">
        <f t="shared" si="14"/>
        <v>136</v>
      </c>
      <c r="AI59">
        <v>52</v>
      </c>
      <c r="AJ59" s="30" t="str">
        <f t="shared" si="15"/>
        <v>Canada</v>
      </c>
      <c r="AM59" s="9" t="s">
        <v>144</v>
      </c>
      <c r="AN59" s="14">
        <v>24</v>
      </c>
      <c r="AO59" s="8">
        <v>0.44604753706634487</v>
      </c>
    </row>
    <row r="60" spans="1:41">
      <c r="A60" s="9" t="s">
        <v>142</v>
      </c>
      <c r="B60" s="12" t="s">
        <v>141</v>
      </c>
      <c r="C60" s="7">
        <f>MAX(0,MIN(1,IF(C$5=0,1-(Tab_Raw!C60-Tab_Raw!C$3)/(Tab_Raw!C$4-Tab_Raw!C$3),(Tab_Raw!C60-Tab_Raw!C$3)/(Tab_Raw!C$4-Tab_Raw!C$3))))</f>
        <v>0.35716666666666669</v>
      </c>
      <c r="D60" s="7">
        <f>MAX(0,MIN(1,IF(D$5=0,1-(Tab_Raw!D60-Tab_Raw!D$3)/(Tab_Raw!D$4-Tab_Raw!D$3),(Tab_Raw!D60-Tab_Raw!D$3)/(Tab_Raw!D$4-Tab_Raw!D$3))))</f>
        <v>5.4539999999999998E-2</v>
      </c>
      <c r="E60" s="7">
        <f>MAX(0,MIN(1,IF(E$5=0,1-(Tab_Raw!E60-Tab_Raw!E$3)/(Tab_Raw!E$4-Tab_Raw!E$3),(Tab_Raw!E60-Tab_Raw!E$3)/(Tab_Raw!E$4-Tab_Raw!E$3))))</f>
        <v>0.13</v>
      </c>
      <c r="F60" s="7">
        <f>MAX(0,MIN(1,IF(F$5=0,1-(Tab_Raw!F60-Tab_Raw!F$3)/(Tab_Raw!F$4-Tab_Raw!F$3),(Tab_Raw!F60-Tab_Raw!F$3)/(Tab_Raw!F$4-Tab_Raw!F$3))))</f>
        <v>0.27500000000000002</v>
      </c>
      <c r="G60" s="7">
        <f>MAX(0,MIN(1,IF(G$5=0,1-(Tab_Raw!G60-Tab_Raw!G$3)/(Tab_Raw!G$4-Tab_Raw!G$3),(Tab_Raw!G60-Tab_Raw!G$3)/(Tab_Raw!G$4-Tab_Raw!G$3))))</f>
        <v>5.4666666666666669E-2</v>
      </c>
      <c r="H60" s="7">
        <f>MAX(0,MIN(1,IF(H$5=0,1-(Tab_Raw!H60-Tab_Raw!H$3)/(Tab_Raw!H$4-Tab_Raw!H$3),(Tab_Raw!H60-Tab_Raw!H$3)/(Tab_Raw!H$4-Tab_Raw!H$3))))</f>
        <v>0.13</v>
      </c>
      <c r="I60" s="7">
        <f>MAX(0,MIN(1,IF(I$5=0,1-(Tab_Raw!I60-Tab_Raw!I$3)/(Tab_Raw!I$4-Tab_Raw!I$3),(Tab_Raw!I60-Tab_Raw!I$3)/(Tab_Raw!I$4-Tab_Raw!I$3))))</f>
        <v>0.49525000000000002</v>
      </c>
      <c r="J60" s="7">
        <f>MAX(0,MIN(1,IF(J$5=0,1-(Tab_Raw!J60-Tab_Raw!J$3)/(Tab_Raw!J$4-Tab_Raw!J$3),(Tab_Raw!J60-Tab_Raw!J$3)/(Tab_Raw!J$4-Tab_Raw!J$3))))</f>
        <v>0.39</v>
      </c>
      <c r="K60" s="7">
        <f>MAX(0,MIN(1,IF(K$5=0,1-(Tab_Raw!K60-Tab_Raw!K$3)/(Tab_Raw!K$4-Tab_Raw!K$3),(Tab_Raw!K60-Tab_Raw!K$3)/(Tab_Raw!K$4-Tab_Raw!K$3))))</f>
        <v>0.78218870520827122</v>
      </c>
      <c r="L60" s="7">
        <f>MAX(0,MIN(1,IF(L$5=0,1-(Tab_Raw!L60-Tab_Raw!L$3)/(Tab_Raw!L$4-Tab_Raw!L$3),(Tab_Raw!L60-Tab_Raw!L$3)/(Tab_Raw!L$4-Tab_Raw!L$3))))</f>
        <v>0.08</v>
      </c>
      <c r="M60" s="7">
        <f>MAX(0,MIN(1,IF(M$5=0,1-(Tab_Raw!M60-Tab_Raw!M$3)/(Tab_Raw!M$4-Tab_Raw!M$3),(Tab_Raw!M60-Tab_Raw!M$3)/(Tab_Raw!M$4-Tab_Raw!M$3))))</f>
        <v>0.57999999999999996</v>
      </c>
      <c r="N60" s="7">
        <f>MAX(0,MIN(1,IF(N$5=0,1-(Tab_Raw!N60-Tab_Raw!N$3)/(Tab_Raw!N$4-Tab_Raw!N$3),(Tab_Raw!N60-Tab_Raw!N$3)/(Tab_Raw!N$4-Tab_Raw!N$3))))</f>
        <v>0.06</v>
      </c>
      <c r="O60" s="7">
        <f>MAX(0,MIN(1,IF(O$5=0,1-(Tab_Raw!O60-Tab_Raw!O$3)/(Tab_Raw!O$4-Tab_Raw!O$3),(Tab_Raw!O60-Tab_Raw!O$3)/(Tab_Raw!O$4-Tab_Raw!O$3))))</f>
        <v>0.3175</v>
      </c>
      <c r="P60" s="7">
        <f>MAX(0,MIN(1,IF(P$5=0,1-(Tab_Raw!P60-Tab_Raw!P$3)/(Tab_Raw!P$4-Tab_Raw!P$3),(Tab_Raw!P60-Tab_Raw!P$3)/(Tab_Raw!P$4-Tab_Raw!P$3))))</f>
        <v>0.85592000000000001</v>
      </c>
      <c r="Q60" s="7">
        <f>MAX(0,MIN(1,IF(Q$5=0,1-(Tab_Raw!Q60-Tab_Raw!Q$3)/(Tab_Raw!Q$4-Tab_Raw!Q$3),(Tab_Raw!Q60-Tab_Raw!Q$3)/(Tab_Raw!Q$4-Tab_Raw!Q$3))))</f>
        <v>0.27478975609756195</v>
      </c>
      <c r="R60" s="7">
        <f>MAX(0,MIN(1,IF(R$5=0,1-(Tab_Raw!R60-Tab_Raw!R$3)/(Tab_Raw!R$4-Tab_Raw!R$3),(Tab_Raw!R60-Tab_Raw!R$3)/(Tab_Raw!R$4-Tab_Raw!R$3))))</f>
        <v>0.32944228199999998</v>
      </c>
      <c r="S60" s="7">
        <f>MAX(0,MIN(1,IF(S$5=0,1-(Tab_Raw!S60-Tab_Raw!S$3)/(Tab_Raw!S$4-Tab_Raw!S$3),(Tab_Raw!S60-Tab_Raw!S$3)/(Tab_Raw!S$4-Tab_Raw!S$3))))</f>
        <v>7.9434940020000011E-2</v>
      </c>
      <c r="T60" s="7">
        <f>MAX(0,MIN(1,IF(T$5=0,1-(Tab_Raw!T60-Tab_Raw!T$3)/(Tab_Raw!T$4-Tab_Raw!T$3),(Tab_Raw!T60-Tab_Raw!T$3)/(Tab_Raw!T$4-Tab_Raw!T$3))))</f>
        <v>7.1537756999999993E-2</v>
      </c>
      <c r="U60" s="7">
        <f>MAX(0,MIN(1,IF(U$5=0,1-(Tab_Raw!U60-Tab_Raw!U$3)/(Tab_Raw!U$4-Tab_Raw!U$3),(Tab_Raw!U60-Tab_Raw!U$3)/(Tab_Raw!U$4-Tab_Raw!U$3))))</f>
        <v>4.3472853616803676E-2</v>
      </c>
      <c r="V60" s="7">
        <f>MAX(0,MIN(1,IF(V$5=0,1-(Tab_Raw!V60-Tab_Raw!V$3)/(Tab_Raw!V$4-Tab_Raw!V$3),(Tab_Raw!V60-Tab_Raw!V$3)/(Tab_Raw!V$4-Tab_Raw!V$3))))</f>
        <v>2.62202474048286E-2</v>
      </c>
      <c r="W60" s="7">
        <f>MAX(0,MIN(1,IF(W$5=0,1-(Tab_Raw!W60-Tab_Raw!W$3)/(Tab_Raw!W$4-Tab_Raw!W$3),(Tab_Raw!W60-Tab_Raw!W$3)/(Tab_Raw!W$4-Tab_Raw!W$3))))</f>
        <v>0.1359999999999999</v>
      </c>
      <c r="X60" s="7">
        <f>MAX(0,MIN(1,IF(X$5=0,1-(Tab_Raw!X60-Tab_Raw!X$3)/(Tab_Raw!X$4-Tab_Raw!X$3),(Tab_Raw!X60-Tab_Raw!X$3)/(Tab_Raw!X$4-Tab_Raw!X$3))))</f>
        <v>0.59</v>
      </c>
      <c r="Y60" s="7">
        <f>MAX(0,MIN(1,IF(Y$5=0,1-(Tab_Raw!Y60-Tab_Raw!Y$3)/(Tab_Raw!Y$4-Tab_Raw!Y$3),(Tab_Raw!Y60-Tab_Raw!Y$3)/(Tab_Raw!Y$4-Tab_Raw!Y$3))))</f>
        <v>0.36196911196911197</v>
      </c>
      <c r="Z60" s="7">
        <f>MAX(0,MIN(1,IF(Z$5=0,1-(Tab_Raw!Z60-Tab_Raw!Z$3)/(Tab_Raw!Z$4-Tab_Raw!Z$3),(Tab_Raw!Z60-Tab_Raw!Z$3)/(Tab_Raw!Z$4-Tab_Raw!Z$3))))</f>
        <v>0.80200000760000001</v>
      </c>
      <c r="AA60" s="9" t="str">
        <f t="shared" si="9"/>
        <v>El Salvador</v>
      </c>
      <c r="AB60" s="14">
        <f t="shared" si="10"/>
        <v>24</v>
      </c>
      <c r="AC60" s="8">
        <f t="shared" si="13"/>
        <v>0.30321245809374625</v>
      </c>
      <c r="AD60" s="14">
        <f t="shared" si="5"/>
        <v>98</v>
      </c>
      <c r="AF60">
        <v>53</v>
      </c>
      <c r="AG60" s="29" t="str">
        <f t="shared" si="6"/>
        <v>Sao Tome &amp; Principe</v>
      </c>
      <c r="AH60" s="28">
        <f t="shared" si="14"/>
        <v>135</v>
      </c>
      <c r="AI60">
        <v>53</v>
      </c>
      <c r="AJ60" s="30" t="str">
        <f t="shared" si="15"/>
        <v>Kazakhstan</v>
      </c>
      <c r="AM60" s="9" t="s">
        <v>97</v>
      </c>
      <c r="AN60" s="14">
        <v>24</v>
      </c>
      <c r="AO60" s="8">
        <v>0.44525123176650522</v>
      </c>
    </row>
    <row r="61" spans="1:41">
      <c r="A61" s="9" t="s">
        <v>144</v>
      </c>
      <c r="B61" s="12" t="s">
        <v>143</v>
      </c>
      <c r="C61" s="7">
        <f>MAX(0,MIN(1,IF(C$5=0,1-(Tab_Raw!C61-Tab_Raw!C$3)/(Tab_Raw!C$4-Tab_Raw!C$3),(Tab_Raw!C61-Tab_Raw!C$3)/(Tab_Raw!C$4-Tab_Raw!C$3))))</f>
        <v>0.56850000000000001</v>
      </c>
      <c r="D61" s="7">
        <f>MAX(0,MIN(1,IF(D$5=0,1-(Tab_Raw!D61-Tab_Raw!D$3)/(Tab_Raw!D$4-Tab_Raw!D$3),(Tab_Raw!D61-Tab_Raw!D$3)/(Tab_Raw!D$4-Tab_Raw!D$3))))</f>
        <v>6.69E-4</v>
      </c>
      <c r="E61" s="7">
        <f>MAX(0,MIN(1,IF(E$5=0,1-(Tab_Raw!E61-Tab_Raw!E$3)/(Tab_Raw!E$4-Tab_Raw!E$3),(Tab_Raw!E61-Tab_Raw!E$3)/(Tab_Raw!E$4-Tab_Raw!E$3))))</f>
        <v>0.57000000000000006</v>
      </c>
      <c r="F61" s="7">
        <f>MAX(0,MIN(1,IF(F$5=0,1-(Tab_Raw!F61-Tab_Raw!F$3)/(Tab_Raw!F$4-Tab_Raw!F$3),(Tab_Raw!F61-Tab_Raw!F$3)/(Tab_Raw!F$4-Tab_Raw!F$3))))</f>
        <v>0.19999999999999996</v>
      </c>
      <c r="G61" s="7">
        <f>MAX(0,MIN(1,IF(G$5=0,1-(Tab_Raw!G61-Tab_Raw!G$3)/(Tab_Raw!G$4-Tab_Raw!G$3),(Tab_Raw!G61-Tab_Raw!G$3)/(Tab_Raw!G$4-Tab_Raw!G$3))))</f>
        <v>0.33733333333333332</v>
      </c>
      <c r="H61" s="7">
        <f>MAX(0,MIN(1,IF(H$5=0,1-(Tab_Raw!H61-Tab_Raw!H$3)/(Tab_Raw!H$4-Tab_Raw!H$3),(Tab_Raw!H61-Tab_Raw!H$3)/(Tab_Raw!H$4-Tab_Raw!H$3))))</f>
        <v>0.49</v>
      </c>
      <c r="I61" s="7">
        <f>MAX(0,MIN(1,IF(I$5=0,1-(Tab_Raw!I61-Tab_Raw!I$3)/(Tab_Raw!I$4-Tab_Raw!I$3),(Tab_Raw!I61-Tab_Raw!I$3)/(Tab_Raw!I$4-Tab_Raw!I$3))))</f>
        <v>1</v>
      </c>
      <c r="J61" s="7">
        <f>MAX(0,MIN(1,IF(J$5=0,1-(Tab_Raw!J61-Tab_Raw!J$3)/(Tab_Raw!J$4-Tab_Raw!J$3),(Tab_Raw!J61-Tab_Raw!J$3)/(Tab_Raw!J$4-Tab_Raw!J$3))))</f>
        <v>0.60460000000000003</v>
      </c>
      <c r="K61" s="7">
        <f>MAX(0,MIN(1,IF(K$5=0,1-(Tab_Raw!K61-Tab_Raw!K$3)/(Tab_Raw!K$4-Tab_Raw!K$3),(Tab_Raw!K61-Tab_Raw!K$3)/(Tab_Raw!K$4-Tab_Raw!K$3))))</f>
        <v>1</v>
      </c>
      <c r="L61" s="7">
        <f>MAX(0,MIN(1,IF(L$5=0,1-(Tab_Raw!L61-Tab_Raw!L$3)/(Tab_Raw!L$4-Tab_Raw!L$3),(Tab_Raw!L61-Tab_Raw!L$3)/(Tab_Raw!L$4-Tab_Raw!L$3))))</f>
        <v>0.18</v>
      </c>
      <c r="M61" s="7">
        <f>MAX(0,MIN(1,IF(M$5=0,1-(Tab_Raw!M61-Tab_Raw!M$3)/(Tab_Raw!M$4-Tab_Raw!M$3),(Tab_Raw!M61-Tab_Raw!M$3)/(Tab_Raw!M$4-Tab_Raw!M$3))))</f>
        <v>1</v>
      </c>
      <c r="N61" s="7">
        <f>MAX(0,MIN(1,IF(N$5=0,1-(Tab_Raw!N61-Tab_Raw!N$3)/(Tab_Raw!N$4-Tab_Raw!N$3),(Tab_Raw!N61-Tab_Raw!N$3)/(Tab_Raw!N$4-Tab_Raw!N$3))))</f>
        <v>0.43</v>
      </c>
      <c r="O61" s="7">
        <f>MAX(0,MIN(1,IF(O$5=0,1-(Tab_Raw!O61-Tab_Raw!O$3)/(Tab_Raw!O$4-Tab_Raw!O$3),(Tab_Raw!O61-Tab_Raw!O$3)/(Tab_Raw!O$4-Tab_Raw!O$3))))</f>
        <v>0.20749999999999999</v>
      </c>
      <c r="P61" s="7">
        <f>MAX(0,MIN(1,IF(P$5=0,1-(Tab_Raw!P61-Tab_Raw!P$3)/(Tab_Raw!P$4-Tab_Raw!P$3),(Tab_Raw!P61-Tab_Raw!P$3)/(Tab_Raw!P$4-Tab_Raw!P$3))))</f>
        <v>0.95479999999999998</v>
      </c>
      <c r="Q61" s="7">
        <f>MAX(0,MIN(1,IF(Q$5=0,1-(Tab_Raw!Q61-Tab_Raw!Q$3)/(Tab_Raw!Q$4-Tab_Raw!Q$3),(Tab_Raw!Q61-Tab_Raw!Q$3)/(Tab_Raw!Q$4-Tab_Raw!Q$3))))</f>
        <v>0.69545024390243992</v>
      </c>
      <c r="R61" s="7">
        <f>MAX(0,MIN(1,IF(R$5=0,1-(Tab_Raw!R61-Tab_Raw!R$3)/(Tab_Raw!R$4-Tab_Raw!R$3),(Tab_Raw!R61-Tab_Raw!R$3)/(Tab_Raw!R$4-Tab_Raw!R$3))))</f>
        <v>0.85156712000000001</v>
      </c>
      <c r="S61" s="7">
        <f>MAX(0,MIN(1,IF(S$5=0,1-(Tab_Raw!S61-Tab_Raw!S$3)/(Tab_Raw!S$4-Tab_Raw!S$3),(Tab_Raw!S61-Tab_Raw!S$3)/(Tab_Raw!S$4-Tab_Raw!S$3))))</f>
        <v>3.239252234E-2</v>
      </c>
      <c r="T61" s="7">
        <f>MAX(0,MIN(1,IF(T$5=0,1-(Tab_Raw!T61-Tab_Raw!T$3)/(Tab_Raw!T$4-Tab_Raw!T$3),(Tab_Raw!T61-Tab_Raw!T$3)/(Tab_Raw!T$4-Tab_Raw!T$3))))</f>
        <v>0.34310146474999997</v>
      </c>
      <c r="U61" s="7">
        <f>MAX(0,MIN(1,IF(U$5=0,1-(Tab_Raw!U61-Tab_Raw!U$3)/(Tab_Raw!U$4-Tab_Raw!U$3),(Tab_Raw!U61-Tab_Raw!U$3)/(Tab_Raw!U$4-Tab_Raw!U$3))))</f>
        <v>8.5895172234649406E-3</v>
      </c>
      <c r="V61" s="7">
        <f>MAX(0,MIN(1,IF(V$5=0,1-(Tab_Raw!V61-Tab_Raw!V$3)/(Tab_Raw!V$4-Tab_Raw!V$3),(Tab_Raw!V61-Tab_Raw!V$3)/(Tab_Raw!V$4-Tab_Raw!V$3))))</f>
        <v>6.3768804303994703E-2</v>
      </c>
      <c r="W61" s="7">
        <f>MAX(0,MIN(1,IF(W$5=0,1-(Tab_Raw!W61-Tab_Raw!W$3)/(Tab_Raw!W$4-Tab_Raw!W$3),(Tab_Raw!W61-Tab_Raw!W$3)/(Tab_Raw!W$4-Tab_Raw!W$3))))</f>
        <v>0.73</v>
      </c>
      <c r="X61" s="7">
        <f>MAX(0,MIN(1,IF(X$5=0,1-(Tab_Raw!X61-Tab_Raw!X$3)/(Tab_Raw!X$4-Tab_Raw!X$3),(Tab_Raw!X61-Tab_Raw!X$3)/(Tab_Raw!X$4-Tab_Raw!X$3))))</f>
        <v>0</v>
      </c>
      <c r="Y61" s="7">
        <f>MAX(0,MIN(1,IF(Y$5=0,1-(Tab_Raw!Y61-Tab_Raw!Y$3)/(Tab_Raw!Y$4-Tab_Raw!Y$3),(Tab_Raw!Y61-Tab_Raw!Y$3)/(Tab_Raw!Y$4-Tab_Raw!Y$3))))</f>
        <v>0</v>
      </c>
      <c r="Z61" s="7">
        <f>MAX(0,MIN(1,IF(Z$5=0,1-(Tab_Raw!Z61-Tab_Raw!Z$3)/(Tab_Raw!Z$4-Tab_Raw!Z$3),(Tab_Raw!Z61-Tab_Raw!Z$3)/(Tab_Raw!Z$4-Tab_Raw!Z$3))))</f>
        <v>0.5</v>
      </c>
      <c r="AA61" s="9" t="str">
        <f t="shared" si="9"/>
        <v>Equatorial Guinea</v>
      </c>
      <c r="AB61" s="14">
        <f t="shared" si="10"/>
        <v>24</v>
      </c>
      <c r="AC61" s="8">
        <f t="shared" si="13"/>
        <v>0.44867800024388466</v>
      </c>
      <c r="AD61" s="14">
        <f t="shared" si="5"/>
        <v>45</v>
      </c>
      <c r="AF61">
        <v>54</v>
      </c>
      <c r="AG61" s="29" t="str">
        <f t="shared" si="6"/>
        <v>Ghana</v>
      </c>
      <c r="AH61" s="28">
        <f t="shared" si="14"/>
        <v>134</v>
      </c>
      <c r="AI61">
        <v>54</v>
      </c>
      <c r="AJ61" s="30" t="str">
        <f t="shared" si="15"/>
        <v>Mauritius</v>
      </c>
      <c r="AM61" s="9" t="s">
        <v>95</v>
      </c>
      <c r="AN61" s="14">
        <v>24</v>
      </c>
      <c r="AO61" s="8">
        <v>0.44365082098474518</v>
      </c>
    </row>
    <row r="62" spans="1:41">
      <c r="A62" s="9" t="s">
        <v>146</v>
      </c>
      <c r="B62" s="12" t="s">
        <v>145</v>
      </c>
      <c r="C62" s="7">
        <f>MAX(0,MIN(1,IF(C$5=0,1-(Tab_Raw!C62-Tab_Raw!C$3)/(Tab_Raw!C$4-Tab_Raw!C$3),(Tab_Raw!C62-Tab_Raw!C$3)/(Tab_Raw!C$4-Tab_Raw!C$3))))</f>
        <v>0.53700000000000003</v>
      </c>
      <c r="D62" s="7">
        <f>MAX(0,MIN(1,IF(D$5=0,1-(Tab_Raw!D62-Tab_Raw!D$3)/(Tab_Raw!D$4-Tab_Raw!D$3),(Tab_Raw!D62-Tab_Raw!D$3)/(Tab_Raw!D$4-Tab_Raw!D$3))))</f>
        <v>9.237999999999999E-2</v>
      </c>
      <c r="E62" s="7">
        <f>MAX(0,MIN(1,IF(E$5=0,1-(Tab_Raw!E62-Tab_Raw!E$3)/(Tab_Raw!E$4-Tab_Raw!E$3),(Tab_Raw!E62-Tab_Raw!E$3)/(Tab_Raw!E$4-Tab_Raw!E$3))))</f>
        <v>0.39</v>
      </c>
      <c r="F62" s="7">
        <f>MAX(0,MIN(1,IF(F$5=0,1-(Tab_Raw!F62-Tab_Raw!F$3)/(Tab_Raw!F$4-Tab_Raw!F$3),(Tab_Raw!F62-Tab_Raw!F$3)/(Tab_Raw!F$4-Tab_Raw!F$3))))</f>
        <v>0.35</v>
      </c>
      <c r="G62" s="7">
        <f>MAX(0,MIN(1,IF(G$5=0,1-(Tab_Raw!G62-Tab_Raw!G$3)/(Tab_Raw!G$4-Tab_Raw!G$3),(Tab_Raw!G62-Tab_Raw!G$3)/(Tab_Raw!G$4-Tab_Raw!G$3))))</f>
        <v>0.25266666666666665</v>
      </c>
      <c r="H62" s="7">
        <f>MAX(0,MIN(1,IF(H$5=0,1-(Tab_Raw!H62-Tab_Raw!H$3)/(Tab_Raw!H$4-Tab_Raw!H$3),(Tab_Raw!H62-Tab_Raw!H$3)/(Tab_Raw!H$4-Tab_Raw!H$3))))</f>
        <v>0.86</v>
      </c>
      <c r="I62" s="7">
        <f>MAX(0,MIN(1,IF(I$5=0,1-(Tab_Raw!I62-Tab_Raw!I$3)/(Tab_Raw!I$4-Tab_Raw!I$3),(Tab_Raw!I62-Tab_Raw!I$3)/(Tab_Raw!I$4-Tab_Raw!I$3))))</f>
        <v>0.45091666666666669</v>
      </c>
      <c r="J62" s="7">
        <f>MAX(0,MIN(1,IF(J$5=0,1-(Tab_Raw!J62-Tab_Raw!J$3)/(Tab_Raw!J$4-Tab_Raw!J$3),(Tab_Raw!J62-Tab_Raw!J$3)/(Tab_Raw!J$4-Tab_Raw!J$3))))</f>
        <v>0.78839999999999999</v>
      </c>
      <c r="K62" s="7">
        <f>MAX(0,MIN(1,IF(K$5=0,1-(Tab_Raw!K62-Tab_Raw!K$3)/(Tab_Raw!K$4-Tab_Raw!K$3),(Tab_Raw!K62-Tab_Raw!K$3)/(Tab_Raw!K$4-Tab_Raw!K$3))))</f>
        <v>1</v>
      </c>
      <c r="L62" s="7">
        <f>MAX(0,MIN(1,IF(L$5=0,1-(Tab_Raw!L62-Tab_Raw!L$3)/(Tab_Raw!L$4-Tab_Raw!L$3),(Tab_Raw!L62-Tab_Raw!L$3)/(Tab_Raw!L$4-Tab_Raw!L$3))))</f>
        <v>0.32</v>
      </c>
      <c r="M62" s="7">
        <f>MAX(0,MIN(1,IF(M$5=0,1-(Tab_Raw!M62-Tab_Raw!M$3)/(Tab_Raw!M$4-Tab_Raw!M$3),(Tab_Raw!M62-Tab_Raw!M$3)/(Tab_Raw!M$4-Tab_Raw!M$3))))</f>
        <v>0.28000000000000003</v>
      </c>
      <c r="N62" s="7">
        <f>MAX(0,MIN(1,IF(N$5=0,1-(Tab_Raw!N62-Tab_Raw!N$3)/(Tab_Raw!N$4-Tab_Raw!N$3),(Tab_Raw!N62-Tab_Raw!N$3)/(Tab_Raw!N$4-Tab_Raw!N$3))))</f>
        <v>1</v>
      </c>
      <c r="O62" s="7">
        <f>MAX(0,MIN(1,IF(O$5=0,1-(Tab_Raw!O62-Tab_Raw!O$3)/(Tab_Raw!O$4-Tab_Raw!O$3),(Tab_Raw!O62-Tab_Raw!O$3)/(Tab_Raw!O$4-Tab_Raw!O$3))))</f>
        <v>0.40749999999999997</v>
      </c>
      <c r="P62" s="7">
        <f>MAX(0,MIN(1,IF(P$5=0,1-(Tab_Raw!P62-Tab_Raw!P$3)/(Tab_Raw!P$4-Tab_Raw!P$3),(Tab_Raw!P62-Tab_Raw!P$3)/(Tab_Raw!P$4-Tab_Raw!P$3))))</f>
        <v>0.9728</v>
      </c>
      <c r="Q62" s="7">
        <f>MAX(0,MIN(1,IF(Q$5=0,1-(Tab_Raw!Q62-Tab_Raw!Q$3)/(Tab_Raw!Q$4-Tab_Raw!Q$3),(Tab_Raw!Q62-Tab_Raw!Q$3)/(Tab_Raw!Q$4-Tab_Raw!Q$3))))</f>
        <v>0.51095560975609799</v>
      </c>
      <c r="R62" s="7">
        <f>MAX(0,MIN(1,IF(R$5=0,1-(Tab_Raw!R62-Tab_Raw!R$3)/(Tab_Raw!R$4-Tab_Raw!R$3),(Tab_Raw!R62-Tab_Raw!R$3)/(Tab_Raw!R$4-Tab_Raw!R$3))))</f>
        <v>0.56901408399999998</v>
      </c>
      <c r="S62" s="7">
        <f>MAX(0,MIN(1,IF(S$5=0,1-(Tab_Raw!S62-Tab_Raw!S$3)/(Tab_Raw!S$4-Tab_Raw!S$3),(Tab_Raw!S62-Tab_Raw!S$3)/(Tab_Raw!S$4-Tab_Raw!S$3))))</f>
        <v>0.65612808889999996</v>
      </c>
      <c r="T62" s="7">
        <f>MAX(0,MIN(1,IF(T$5=0,1-(Tab_Raw!T62-Tab_Raw!T$3)/(Tab_Raw!T$4-Tab_Raw!T$3),(Tab_Raw!T62-Tab_Raw!T$3)/(Tab_Raw!T$4-Tab_Raw!T$3))))</f>
        <v>0.34640198649999998</v>
      </c>
      <c r="U62" s="7">
        <f>MAX(0,MIN(1,IF(U$5=0,1-(Tab_Raw!U62-Tab_Raw!U$3)/(Tab_Raw!U$4-Tab_Raw!U$3),(Tab_Raw!U62-Tab_Raw!U$3)/(Tab_Raw!U$4-Tab_Raw!U$3))))</f>
        <v>2.7702704181438453E-2</v>
      </c>
      <c r="V62" s="7">
        <f>MAX(0,MIN(1,IF(V$5=0,1-(Tab_Raw!V62-Tab_Raw!V$3)/(Tab_Raw!V$4-Tab_Raw!V$3),(Tab_Raw!V62-Tab_Raw!V$3)/(Tab_Raw!V$4-Tab_Raw!V$3))))</f>
        <v>1.6661373158518102E-2</v>
      </c>
      <c r="W62" s="7">
        <f>MAX(0,MIN(1,IF(W$5=0,1-(Tab_Raw!W62-Tab_Raw!W$3)/(Tab_Raw!W$4-Tab_Raw!W$3),(Tab_Raw!W62-Tab_Raw!W$3)/(Tab_Raw!W$4-Tab_Raw!W$3))))</f>
        <v>0.67999999999999994</v>
      </c>
      <c r="X62" s="7">
        <f>MAX(0,MIN(1,IF(X$5=0,1-(Tab_Raw!X62-Tab_Raw!X$3)/(Tab_Raw!X$4-Tab_Raw!X$3),(Tab_Raw!X62-Tab_Raw!X$3)/(Tab_Raw!X$4-Tab_Raw!X$3))))</f>
        <v>0.2</v>
      </c>
      <c r="Y62" s="7">
        <f>MAX(0,MIN(1,IF(Y$5=0,1-(Tab_Raw!Y62-Tab_Raw!Y$3)/(Tab_Raw!Y$4-Tab_Raw!Y$3),(Tab_Raw!Y62-Tab_Raw!Y$3)/(Tab_Raw!Y$4-Tab_Raw!Y$3))))</f>
        <v>1.4851485148514851E-2</v>
      </c>
      <c r="Z62" s="7">
        <f>MAX(0,MIN(1,IF(Z$5=0,1-(Tab_Raw!Z62-Tab_Raw!Z$3)/(Tab_Raw!Z$4-Tab_Raw!Z$3),(Tab_Raw!Z62-Tab_Raw!Z$3)/(Tab_Raw!Z$4-Tab_Raw!Z$3))))</f>
        <v>0.78200000759999999</v>
      </c>
      <c r="AA62" s="9" t="str">
        <f t="shared" si="9"/>
        <v>Eritrea</v>
      </c>
      <c r="AB62" s="14">
        <f t="shared" si="10"/>
        <v>24</v>
      </c>
      <c r="AC62" s="8">
        <f t="shared" si="13"/>
        <v>0.4793907780240792</v>
      </c>
      <c r="AD62" s="14">
        <f t="shared" si="5"/>
        <v>31</v>
      </c>
      <c r="AF62">
        <v>55</v>
      </c>
      <c r="AG62" s="29" t="str">
        <f t="shared" si="6"/>
        <v>India</v>
      </c>
      <c r="AH62" s="28">
        <f t="shared" si="14"/>
        <v>133</v>
      </c>
      <c r="AI62">
        <v>55</v>
      </c>
      <c r="AJ62" s="30" t="str">
        <f t="shared" si="15"/>
        <v>Thailand</v>
      </c>
      <c r="AM62" s="9" t="s">
        <v>115</v>
      </c>
      <c r="AN62" s="14">
        <v>24</v>
      </c>
      <c r="AO62" s="8">
        <v>0.44302152714924165</v>
      </c>
    </row>
    <row r="63" spans="1:41">
      <c r="A63" s="9" t="s">
        <v>148</v>
      </c>
      <c r="B63" s="12" t="s">
        <v>147</v>
      </c>
      <c r="C63" s="7">
        <f>MAX(0,MIN(1,IF(C$5=0,1-(Tab_Raw!C63-Tab_Raw!C$3)/(Tab_Raw!C$4-Tab_Raw!C$3),(Tab_Raw!C63-Tab_Raw!C$3)/(Tab_Raw!C$4-Tab_Raw!C$3))))</f>
        <v>0.63933333333333331</v>
      </c>
      <c r="D63" s="7">
        <f>MAX(0,MIN(1,IF(D$5=0,1-(Tab_Raw!D63-Tab_Raw!D$3)/(Tab_Raw!D$4-Tab_Raw!D$3),(Tab_Raw!D63-Tab_Raw!D$3)/(Tab_Raw!D$4-Tab_Raw!D$3))))</f>
        <v>0.14019999999999999</v>
      </c>
      <c r="E63" s="7">
        <f>MAX(0,MIN(1,IF(E$5=0,1-(Tab_Raw!E63-Tab_Raw!E$3)/(Tab_Raw!E$4-Tab_Raw!E$3),(Tab_Raw!E63-Tab_Raw!E$3)/(Tab_Raw!E$4-Tab_Raw!E$3))))</f>
        <v>2.0000000000000018E-2</v>
      </c>
      <c r="F63" s="7">
        <f>MAX(0,MIN(1,IF(F$5=0,1-(Tab_Raw!F63-Tab_Raw!F$3)/(Tab_Raw!F$4-Tab_Raw!F$3),(Tab_Raw!F63-Tab_Raw!F$3)/(Tab_Raw!F$4-Tab_Raw!F$3))))</f>
        <v>0.77499999999999991</v>
      </c>
      <c r="G63" s="7">
        <f>MAX(0,MIN(1,IF(G$5=0,1-(Tab_Raw!G63-Tab_Raw!G$3)/(Tab_Raw!G$4-Tab_Raw!G$3),(Tab_Raw!G63-Tab_Raw!G$3)/(Tab_Raw!G$4-Tab_Raw!G$3))))</f>
        <v>0</v>
      </c>
      <c r="H63" s="7">
        <f>MAX(0,MIN(1,IF(H$5=0,1-(Tab_Raw!H63-Tab_Raw!H$3)/(Tab_Raw!H$4-Tab_Raw!H$3),(Tab_Raw!H63-Tab_Raw!H$3)/(Tab_Raw!H$4-Tab_Raw!H$3))))</f>
        <v>5.0000000000000044E-2</v>
      </c>
      <c r="I63" s="7">
        <f>MAX(0,MIN(1,IF(I$5=0,1-(Tab_Raw!I63-Tab_Raw!I$3)/(Tab_Raw!I$4-Tab_Raw!I$3),(Tab_Raw!I63-Tab_Raw!I$3)/(Tab_Raw!I$4-Tab_Raw!I$3))))</f>
        <v>0.27966666666666667</v>
      </c>
      <c r="J63" s="7">
        <f>MAX(0,MIN(1,IF(J$5=0,1-(Tab_Raw!J63-Tab_Raw!J$3)/(Tab_Raw!J$4-Tab_Raw!J$3),(Tab_Raw!J63-Tab_Raw!J$3)/(Tab_Raw!J$4-Tab_Raw!J$3))))</f>
        <v>0.30519999999999997</v>
      </c>
      <c r="K63" s="7">
        <f>MAX(0,MIN(1,IF(K$5=0,1-(Tab_Raw!K63-Tab_Raw!K$3)/(Tab_Raw!K$4-Tab_Raw!K$3),(Tab_Raw!K63-Tab_Raw!K$3)/(Tab_Raw!K$4-Tab_Raw!K$3))))</f>
        <v>0.83278428093650003</v>
      </c>
      <c r="L63" s="7">
        <f>MAX(0,MIN(1,IF(L$5=0,1-(Tab_Raw!L63-Tab_Raw!L$3)/(Tab_Raw!L$4-Tab_Raw!L$3),(Tab_Raw!L63-Tab_Raw!L$3)/(Tab_Raw!L$4-Tab_Raw!L$3))))</f>
        <v>0.9</v>
      </c>
      <c r="M63" s="7">
        <f>MAX(0,MIN(1,IF(M$5=0,1-(Tab_Raw!M63-Tab_Raw!M$3)/(Tab_Raw!M$4-Tab_Raw!M$3),(Tab_Raw!M63-Tab_Raw!M$3)/(Tab_Raw!M$4-Tab_Raw!M$3))))</f>
        <v>0.15</v>
      </c>
      <c r="N63" s="7">
        <f>MAX(0,MIN(1,IF(N$5=0,1-(Tab_Raw!N63-Tab_Raw!N$3)/(Tab_Raw!N$4-Tab_Raw!N$3),(Tab_Raw!N63-Tab_Raw!N$3)/(Tab_Raw!N$4-Tab_Raw!N$3))))</f>
        <v>0</v>
      </c>
      <c r="O63" s="7">
        <f>MAX(0,MIN(1,IF(O$5=0,1-(Tab_Raw!O63-Tab_Raw!O$3)/(Tab_Raw!O$4-Tab_Raw!O$3),(Tab_Raw!O63-Tab_Raw!O$3)/(Tab_Raw!O$4-Tab_Raw!O$3))))</f>
        <v>0.87499999999999989</v>
      </c>
      <c r="P63" s="7">
        <f>MAX(0,MIN(1,IF(P$5=0,1-(Tab_Raw!P63-Tab_Raw!P$3)/(Tab_Raw!P$4-Tab_Raw!P$3),(Tab_Raw!P63-Tab_Raw!P$3)/(Tab_Raw!P$4-Tab_Raw!P$3))))</f>
        <v>0.45448</v>
      </c>
      <c r="Q63" s="7">
        <f>MAX(0,MIN(1,IF(Q$5=0,1-(Tab_Raw!Q63-Tab_Raw!Q$3)/(Tab_Raw!Q$4-Tab_Raw!Q$3),(Tab_Raw!Q63-Tab_Raw!Q$3)/(Tab_Raw!Q$4-Tab_Raw!Q$3))))</f>
        <v>0.22053658536585408</v>
      </c>
      <c r="R63" s="7">
        <f>MAX(0,MIN(1,IF(R$5=0,1-(Tab_Raw!R63-Tab_Raw!R$3)/(Tab_Raw!R$4-Tab_Raw!R$3),(Tab_Raw!R63-Tab_Raw!R$3)/(Tab_Raw!R$4-Tab_Raw!R$3))))</f>
        <v>6.0869566E-2</v>
      </c>
      <c r="S63" s="7">
        <f>MAX(0,MIN(1,IF(S$5=0,1-(Tab_Raw!S63-Tab_Raw!S$3)/(Tab_Raw!S$4-Tab_Raw!S$3),(Tab_Raw!S63-Tab_Raw!S$3)/(Tab_Raw!S$4-Tab_Raw!S$3))))</f>
        <v>3.8860932549999998E-2</v>
      </c>
      <c r="T63" s="7">
        <f>MAX(0,MIN(1,IF(T$5=0,1-(Tab_Raw!T63-Tab_Raw!T$3)/(Tab_Raw!T$4-Tab_Raw!T$3),(Tab_Raw!T63-Tab_Raw!T$3)/(Tab_Raw!T$4-Tab_Raw!T$3))))</f>
        <v>4.7363824999999997E-3</v>
      </c>
      <c r="U63" s="7">
        <f>MAX(0,MIN(1,IF(U$5=0,1-(Tab_Raw!U63-Tab_Raw!U$3)/(Tab_Raw!U$4-Tab_Raw!U$3),(Tab_Raw!U63-Tab_Raw!U$3)/(Tab_Raw!U$4-Tab_Raw!U$3))))</f>
        <v>5.5642862298984942E-2</v>
      </c>
      <c r="V63" s="7">
        <f>MAX(0,MIN(1,IF(V$5=0,1-(Tab_Raw!V63-Tab_Raw!V$3)/(Tab_Raw!V$4-Tab_Raw!V$3),(Tab_Raw!V63-Tab_Raw!V$3)/(Tab_Raw!V$4-Tab_Raw!V$3))))</f>
        <v>0.116181230255992</v>
      </c>
      <c r="W63" s="7">
        <f>MAX(0,MIN(1,IF(W$5=0,1-(Tab_Raw!W63-Tab_Raw!W$3)/(Tab_Raw!W$4-Tab_Raw!W$3),(Tab_Raw!W63-Tab_Raw!W$3)/(Tab_Raw!W$4-Tab_Raw!W$3))))</f>
        <v>0</v>
      </c>
      <c r="X63" s="7">
        <f>MAX(0,MIN(1,IF(X$5=0,1-(Tab_Raw!X63-Tab_Raw!X$3)/(Tab_Raw!X$4-Tab_Raw!X$3),(Tab_Raw!X63-Tab_Raw!X$3)/(Tab_Raw!X$4-Tab_Raw!X$3))))</f>
        <v>0.22</v>
      </c>
      <c r="Y63" s="7">
        <f>MAX(0,MIN(1,IF(Y$5=0,1-(Tab_Raw!Y63-Tab_Raw!Y$3)/(Tab_Raw!Y$4-Tab_Raw!Y$3),(Tab_Raw!Y63-Tab_Raw!Y$3)/(Tab_Raw!Y$4-Tab_Raw!Y$3))))</f>
        <v>0</v>
      </c>
      <c r="Z63" s="7">
        <f>MAX(0,MIN(1,IF(Z$5=0,1-(Tab_Raw!Z63-Tab_Raw!Z$3)/(Tab_Raw!Z$4-Tab_Raw!Z$3),(Tab_Raw!Z63-Tab_Raw!Z$3)/(Tab_Raw!Z$4-Tab_Raw!Z$3))))</f>
        <v>0.71225488510000001</v>
      </c>
      <c r="AA63" s="9" t="str">
        <f t="shared" si="9"/>
        <v>Estonia</v>
      </c>
      <c r="AB63" s="14">
        <f t="shared" si="10"/>
        <v>24</v>
      </c>
      <c r="AC63" s="8">
        <f t="shared" si="13"/>
        <v>0.28544778020863881</v>
      </c>
      <c r="AD63" s="14">
        <f t="shared" si="5"/>
        <v>110</v>
      </c>
      <c r="AF63">
        <v>56</v>
      </c>
      <c r="AG63" s="29" t="str">
        <f t="shared" si="6"/>
        <v>Vanuatu</v>
      </c>
      <c r="AH63" s="28">
        <f t="shared" si="14"/>
        <v>132</v>
      </c>
      <c r="AI63">
        <v>56</v>
      </c>
      <c r="AJ63" s="30" t="str">
        <f t="shared" si="15"/>
        <v>Uzbekistan</v>
      </c>
      <c r="AM63" s="9" t="s">
        <v>281</v>
      </c>
      <c r="AN63" s="14">
        <v>24</v>
      </c>
      <c r="AO63" s="8">
        <v>0.44271498992115393</v>
      </c>
    </row>
    <row r="64" spans="1:41">
      <c r="A64" s="9" t="s">
        <v>150</v>
      </c>
      <c r="B64" s="12" t="s">
        <v>149</v>
      </c>
      <c r="C64" s="7">
        <f>MAX(0,MIN(1,IF(C$5=0,1-(Tab_Raw!C64-Tab_Raw!C$3)/(Tab_Raw!C$4-Tab_Raw!C$3),(Tab_Raw!C64-Tab_Raw!C$3)/(Tab_Raw!C$4-Tab_Raw!C$3))))</f>
        <v>0.73983333333333334</v>
      </c>
      <c r="D64" s="7">
        <f>MAX(0,MIN(1,IF(D$5=0,1-(Tab_Raw!D64-Tab_Raw!D$3)/(Tab_Raw!D$4-Tab_Raw!D$3),(Tab_Raw!D64-Tab_Raw!D$3)/(Tab_Raw!D$4-Tab_Raw!D$3))))</f>
        <v>4.5560000000000003E-2</v>
      </c>
      <c r="E64" s="7">
        <f>MAX(0,MIN(1,IF(E$5=0,1-(Tab_Raw!E64-Tab_Raw!E$3)/(Tab_Raw!E$4-Tab_Raw!E$3),(Tab_Raw!E64-Tab_Raw!E$3)/(Tab_Raw!E$4-Tab_Raw!E$3))))</f>
        <v>0.62</v>
      </c>
      <c r="F64" s="7">
        <f>MAX(0,MIN(1,IF(F$5=0,1-(Tab_Raw!F64-Tab_Raw!F$3)/(Tab_Raw!F$4-Tab_Raw!F$3),(Tab_Raw!F64-Tab_Raw!F$3)/(Tab_Raw!F$4-Tab_Raw!F$3))))</f>
        <v>0.30000000000000004</v>
      </c>
      <c r="G64" s="7">
        <f>MAX(0,MIN(1,IF(G$5=0,1-(Tab_Raw!G64-Tab_Raw!G$3)/(Tab_Raw!G$4-Tab_Raw!G$3),(Tab_Raw!G64-Tab_Raw!G$3)/(Tab_Raw!G$4-Tab_Raw!G$3))))</f>
        <v>0.47</v>
      </c>
      <c r="H64" s="7">
        <f>MAX(0,MIN(1,IF(H$5=0,1-(Tab_Raw!H64-Tab_Raw!H$3)/(Tab_Raw!H$4-Tab_Raw!H$3),(Tab_Raw!H64-Tab_Raw!H$3)/(Tab_Raw!H$4-Tab_Raw!H$3))))</f>
        <v>0.88</v>
      </c>
      <c r="I64" s="7">
        <f>MAX(0,MIN(1,IF(I$5=0,1-(Tab_Raw!I64-Tab_Raw!I$3)/(Tab_Raw!I$4-Tab_Raw!I$3),(Tab_Raw!I64-Tab_Raw!I$3)/(Tab_Raw!I$4-Tab_Raw!I$3))))</f>
        <v>0.60066666666666668</v>
      </c>
      <c r="J64" s="7">
        <f>MAX(0,MIN(1,IF(J$5=0,1-(Tab_Raw!J64-Tab_Raw!J$3)/(Tab_Raw!J$4-Tab_Raw!J$3),(Tab_Raw!J64-Tab_Raw!J$3)/(Tab_Raw!J$4-Tab_Raw!J$3))))</f>
        <v>0.82700000000000007</v>
      </c>
      <c r="K64" s="7">
        <f>MAX(0,MIN(1,IF(K$5=0,1-(Tab_Raw!K64-Tab_Raw!K$3)/(Tab_Raw!K$4-Tab_Raw!K$3),(Tab_Raw!K64-Tab_Raw!K$3)/(Tab_Raw!K$4-Tab_Raw!K$3))))</f>
        <v>0.98249934749080781</v>
      </c>
      <c r="L64" s="7">
        <f>MAX(0,MIN(1,IF(L$5=0,1-(Tab_Raw!L64-Tab_Raw!L$3)/(Tab_Raw!L$4-Tab_Raw!L$3),(Tab_Raw!L64-Tab_Raw!L$3)/(Tab_Raw!L$4-Tab_Raw!L$3))))</f>
        <v>0.32</v>
      </c>
      <c r="M64" s="7">
        <f>MAX(0,MIN(1,IF(M$5=0,1-(Tab_Raw!M64-Tab_Raw!M$3)/(Tab_Raw!M$4-Tab_Raw!M$3),(Tab_Raw!M64-Tab_Raw!M$3)/(Tab_Raw!M$4-Tab_Raw!M$3))))</f>
        <v>0.06</v>
      </c>
      <c r="N64" s="7">
        <f>MAX(0,MIN(1,IF(N$5=0,1-(Tab_Raw!N64-Tab_Raw!N$3)/(Tab_Raw!N$4-Tab_Raw!N$3),(Tab_Raw!N64-Tab_Raw!N$3)/(Tab_Raw!N$4-Tab_Raw!N$3))))</f>
        <v>1</v>
      </c>
      <c r="O64" s="7">
        <f>MAX(0,MIN(1,IF(O$5=0,1-(Tab_Raw!O64-Tab_Raw!O$3)/(Tab_Raw!O$4-Tab_Raw!O$3),(Tab_Raw!O64-Tab_Raw!O$3)/(Tab_Raw!O$4-Tab_Raw!O$3))))</f>
        <v>0.40749999999999997</v>
      </c>
      <c r="P64" s="7">
        <f>MAX(0,MIN(1,IF(P$5=0,1-(Tab_Raw!P64-Tab_Raw!P$3)/(Tab_Raw!P$4-Tab_Raw!P$3),(Tab_Raw!P64-Tab_Raw!P$3)/(Tab_Raw!P$4-Tab_Raw!P$3))))</f>
        <v>0.98863999999999996</v>
      </c>
      <c r="Q64" s="7">
        <f>MAX(0,MIN(1,IF(Q$5=0,1-(Tab_Raw!Q64-Tab_Raw!Q$3)/(Tab_Raw!Q$4-Tab_Raw!Q$3),(Tab_Raw!Q64-Tab_Raw!Q$3)/(Tab_Raw!Q$4-Tab_Raw!Q$3))))</f>
        <v>0.59610000000000007</v>
      </c>
      <c r="R64" s="7">
        <f>MAX(0,MIN(1,IF(R$5=0,1-(Tab_Raw!R64-Tab_Raw!R$3)/(Tab_Raw!R$4-Tab_Raw!R$3),(Tab_Raw!R64-Tab_Raw!R$3)/(Tab_Raw!R$4-Tab_Raw!R$3))))</f>
        <v>0.81792399400000004</v>
      </c>
      <c r="S64" s="7">
        <f>MAX(0,MIN(1,IF(S$5=0,1-(Tab_Raw!S64-Tab_Raw!S$3)/(Tab_Raw!S$4-Tab_Raw!S$3),(Tab_Raw!S64-Tab_Raw!S$3)/(Tab_Raw!S$4-Tab_Raw!S$3))))</f>
        <v>0.39474224540000002</v>
      </c>
      <c r="T64" s="7">
        <f>MAX(0,MIN(1,IF(T$5=0,1-(Tab_Raw!T64-Tab_Raw!T$3)/(Tab_Raw!T$4-Tab_Raw!T$3),(Tab_Raw!T64-Tab_Raw!T$3)/(Tab_Raw!T$4-Tab_Raw!T$3))))</f>
        <v>0.62650636849999997</v>
      </c>
      <c r="U64" s="7">
        <f>MAX(0,MIN(1,IF(U$5=0,1-(Tab_Raw!U64-Tab_Raw!U$3)/(Tab_Raw!U$4-Tab_Raw!U$3),(Tab_Raw!U64-Tab_Raw!U$3)/(Tab_Raw!U$4-Tab_Raw!U$3))))</f>
        <v>0</v>
      </c>
      <c r="V64" s="7">
        <f>MAX(0,MIN(1,IF(V$5=0,1-(Tab_Raw!V64-Tab_Raw!V$3)/(Tab_Raw!V$4-Tab_Raw!V$3),(Tab_Raw!V64-Tab_Raw!V$3)/(Tab_Raw!V$4-Tab_Raw!V$3))))</f>
        <v>0</v>
      </c>
      <c r="W64" s="7">
        <f>MAX(0,MIN(1,IF(W$5=0,1-(Tab_Raw!W64-Tab_Raw!W$3)/(Tab_Raw!W$4-Tab_Raw!W$3),(Tab_Raw!W64-Tab_Raw!W$3)/(Tab_Raw!W$4-Tab_Raw!W$3))))</f>
        <v>0.84699999999999998</v>
      </c>
      <c r="X64" s="7">
        <f>MAX(0,MIN(1,IF(X$5=0,1-(Tab_Raw!X64-Tab_Raw!X$3)/(Tab_Raw!X$4-Tab_Raw!X$3),(Tab_Raw!X64-Tab_Raw!X$3)/(Tab_Raw!X$4-Tab_Raw!X$3))))</f>
        <v>0.88</v>
      </c>
      <c r="Y64" s="7">
        <f>MAX(0,MIN(1,IF(Y$5=0,1-(Tab_Raw!Y64-Tab_Raw!Y$3)/(Tab_Raw!Y$4-Tab_Raw!Y$3),(Tab_Raw!Y64-Tab_Raw!Y$3)/(Tab_Raw!Y$4-Tab_Raw!Y$3))))</f>
        <v>0.03</v>
      </c>
      <c r="Z64" s="7">
        <f>MAX(0,MIN(1,IF(Z$5=0,1-(Tab_Raw!Z64-Tab_Raw!Z$3)/(Tab_Raw!Z$4-Tab_Raw!Z$3),(Tab_Raw!Z64-Tab_Raw!Z$3)/(Tab_Raw!Z$4-Tab_Raw!Z$3))))</f>
        <v>0.86325210220000004</v>
      </c>
      <c r="AA64" s="9" t="str">
        <f t="shared" si="9"/>
        <v>Ethiopia</v>
      </c>
      <c r="AB64" s="14">
        <f t="shared" si="10"/>
        <v>24</v>
      </c>
      <c r="AC64" s="8">
        <f t="shared" si="13"/>
        <v>0.55405100239961691</v>
      </c>
      <c r="AD64" s="14">
        <f t="shared" si="5"/>
        <v>6</v>
      </c>
      <c r="AF64">
        <v>57</v>
      </c>
      <c r="AG64" s="29" t="str">
        <f t="shared" si="6"/>
        <v>Namibia</v>
      </c>
      <c r="AH64" s="28">
        <f t="shared" si="14"/>
        <v>131</v>
      </c>
      <c r="AI64">
        <v>57</v>
      </c>
      <c r="AJ64" s="30" t="str">
        <f t="shared" si="15"/>
        <v>Armenia</v>
      </c>
      <c r="AM64" s="9" t="s">
        <v>66</v>
      </c>
      <c r="AN64" s="14">
        <v>24</v>
      </c>
      <c r="AO64" s="8">
        <v>0.43740581091043623</v>
      </c>
    </row>
    <row r="65" spans="1:41">
      <c r="A65" s="9" t="s">
        <v>152</v>
      </c>
      <c r="B65" s="12" t="s">
        <v>151</v>
      </c>
      <c r="C65" s="7">
        <f>MAX(0,MIN(1,IF(C$5=0,1-(Tab_Raw!C65-Tab_Raw!C$3)/(Tab_Raw!C$4-Tab_Raw!C$3),(Tab_Raw!C65-Tab_Raw!C$3)/(Tab_Raw!C$4-Tab_Raw!C$3))))</f>
        <v>0.58666666666666667</v>
      </c>
      <c r="D65" s="7">
        <f>MAX(0,MIN(1,IF(D$5=0,1-(Tab_Raw!D65-Tab_Raw!D$3)/(Tab_Raw!D$4-Tab_Raw!D$3),(Tab_Raw!D65-Tab_Raw!D$3)/(Tab_Raw!D$4-Tab_Raw!D$3))))</f>
        <v>2.862E-3</v>
      </c>
      <c r="E65" s="7">
        <f>MAX(0,MIN(1,IF(E$5=0,1-(Tab_Raw!E65-Tab_Raw!E$3)/(Tab_Raw!E$4-Tab_Raw!E$3),(Tab_Raw!E65-Tab_Raw!E$3)/(Tab_Raw!E$4-Tab_Raw!E$3))))</f>
        <v>0.36</v>
      </c>
      <c r="F65" s="7">
        <f>MAX(0,MIN(1,IF(F$5=0,1-(Tab_Raw!F65-Tab_Raw!F$3)/(Tab_Raw!F$4-Tab_Raw!F$3),(Tab_Raw!F65-Tab_Raw!F$3)/(Tab_Raw!F$4-Tab_Raw!F$3))))</f>
        <v>7.5000000000000011E-2</v>
      </c>
      <c r="G65" s="7">
        <f>MAX(0,MIN(1,IF(G$5=0,1-(Tab_Raw!G65-Tab_Raw!G$3)/(Tab_Raw!G$4-Tab_Raw!G$3),(Tab_Raw!G65-Tab_Raw!G$3)/(Tab_Raw!G$4-Tab_Raw!G$3))))</f>
        <v>7.3333333333333332E-3</v>
      </c>
      <c r="H65" s="7">
        <f>MAX(0,MIN(1,IF(H$5=0,1-(Tab_Raw!H65-Tab_Raw!H$3)/(Tab_Raw!H$4-Tab_Raw!H$3),(Tab_Raw!H65-Tab_Raw!H$3)/(Tab_Raw!H$4-Tab_Raw!H$3))))</f>
        <v>0.13</v>
      </c>
      <c r="I65" s="7">
        <f>MAX(0,MIN(1,IF(I$5=0,1-(Tab_Raw!I65-Tab_Raw!I$3)/(Tab_Raw!I$4-Tab_Raw!I$3),(Tab_Raw!I65-Tab_Raw!I$3)/(Tab_Raw!I$4-Tab_Raw!I$3))))</f>
        <v>0.44466666666666665</v>
      </c>
      <c r="J65" s="7">
        <f>MAX(0,MIN(1,IF(J$5=0,1-(Tab_Raw!J65-Tab_Raw!J$3)/(Tab_Raw!J$4-Tab_Raw!J$3),(Tab_Raw!J65-Tab_Raw!J$3)/(Tab_Raw!J$4-Tab_Raw!J$3))))</f>
        <v>0.47119999999999995</v>
      </c>
      <c r="K65" s="7">
        <f>MAX(0,MIN(1,IF(K$5=0,1-(Tab_Raw!K65-Tab_Raw!K$3)/(Tab_Raw!K$4-Tab_Raw!K$3),(Tab_Raw!K65-Tab_Raw!K$3)/(Tab_Raw!K$4-Tab_Raw!K$3))))</f>
        <v>0.92227450980399994</v>
      </c>
      <c r="L65" s="7">
        <f>MAX(0,MIN(1,IF(L$5=0,1-(Tab_Raw!L65-Tab_Raw!L$3)/(Tab_Raw!L$4-Tab_Raw!L$3),(Tab_Raw!L65-Tab_Raw!L$3)/(Tab_Raw!L$4-Tab_Raw!L$3))))</f>
        <v>0.2</v>
      </c>
      <c r="M65" s="7">
        <f>MAX(0,MIN(1,IF(M$5=0,1-(Tab_Raw!M65-Tab_Raw!M$3)/(Tab_Raw!M$4-Tab_Raw!M$3),(Tab_Raw!M65-Tab_Raw!M$3)/(Tab_Raw!M$4-Tab_Raw!M$3))))</f>
        <v>1</v>
      </c>
      <c r="N65" s="7">
        <f>MAX(0,MIN(1,IF(N$5=0,1-(Tab_Raw!N65-Tab_Raw!N$3)/(Tab_Raw!N$4-Tab_Raw!N$3),(Tab_Raw!N65-Tab_Raw!N$3)/(Tab_Raw!N$4-Tab_Raw!N$3))))</f>
        <v>0.3</v>
      </c>
      <c r="O65" s="7">
        <f>MAX(0,MIN(1,IF(O$5=0,1-(Tab_Raw!O65-Tab_Raw!O$3)/(Tab_Raw!O$4-Tab_Raw!O$3),(Tab_Raw!O65-Tab_Raw!O$3)/(Tab_Raw!O$4-Tab_Raw!O$3))))</f>
        <v>0.76749999999999996</v>
      </c>
      <c r="P65" s="7">
        <f>MAX(0,MIN(1,IF(P$5=0,1-(Tab_Raw!P65-Tab_Raw!P$3)/(Tab_Raw!P$4-Tab_Raw!P$3),(Tab_Raw!P65-Tab_Raw!P$3)/(Tab_Raw!P$4-Tab_Raw!P$3))))</f>
        <v>0.88456800000000002</v>
      </c>
      <c r="Q65" s="7">
        <f>MAX(0,MIN(1,IF(Q$5=0,1-(Tab_Raw!Q65-Tab_Raw!Q$3)/(Tab_Raw!Q$4-Tab_Raw!Q$3),(Tab_Raw!Q65-Tab_Raw!Q$3)/(Tab_Raw!Q$4-Tab_Raw!Q$3))))</f>
        <v>0.32268536585366003</v>
      </c>
      <c r="R65" s="7">
        <f>MAX(0,MIN(1,IF(R$5=0,1-(Tab_Raw!R65-Tab_Raw!R$3)/(Tab_Raw!R$4-Tab_Raw!R$3),(Tab_Raw!R65-Tab_Raw!R$3)/(Tab_Raw!R$4-Tab_Raw!R$3))))</f>
        <v>0.34837355800000003</v>
      </c>
      <c r="S65" s="7">
        <f>MAX(0,MIN(1,IF(S$5=0,1-(Tab_Raw!S65-Tab_Raw!S$3)/(Tab_Raw!S$4-Tab_Raw!S$3),(Tab_Raw!S65-Tab_Raw!S$3)/(Tab_Raw!S$4-Tab_Raw!S$3))))</f>
        <v>3.3305655500000003E-2</v>
      </c>
      <c r="T65" s="7">
        <f>MAX(0,MIN(1,IF(T$5=0,1-(Tab_Raw!T65-Tab_Raw!T$3)/(Tab_Raw!T$4-Tab_Raw!T$3),(Tab_Raw!T65-Tab_Raw!T$3)/(Tab_Raw!T$4-Tab_Raw!T$3))))</f>
        <v>1.872857075E-2</v>
      </c>
      <c r="U65" s="7">
        <f>MAX(0,MIN(1,IF(U$5=0,1-(Tab_Raw!U65-Tab_Raw!U$3)/(Tab_Raw!U$4-Tab_Raw!U$3),(Tab_Raw!U65-Tab_Raw!U$3)/(Tab_Raw!U$4-Tab_Raw!U$3))))</f>
        <v>0.10631031837790682</v>
      </c>
      <c r="V65" s="7">
        <f>MAX(0,MIN(1,IF(V$5=0,1-(Tab_Raw!V65-Tab_Raw!V$3)/(Tab_Raw!V$4-Tab_Raw!V$3),(Tab_Raw!V65-Tab_Raw!V$3)/(Tab_Raw!V$4-Tab_Raw!V$3))))</f>
        <v>0.175616459497798</v>
      </c>
      <c r="W65" s="7">
        <f>MAX(0,MIN(1,IF(W$5=0,1-(Tab_Raw!W65-Tab_Raw!W$3)/(Tab_Raw!W$4-Tab_Raw!W$3),(Tab_Raw!W65-Tab_Raw!W$3)/(Tab_Raw!W$4-Tab_Raw!W$3))))</f>
        <v>0.4</v>
      </c>
      <c r="X65" s="7">
        <f>MAX(0,MIN(1,IF(X$5=0,1-(Tab_Raw!X65-Tab_Raw!X$3)/(Tab_Raw!X$4-Tab_Raw!X$3),(Tab_Raw!X65-Tab_Raw!X$3)/(Tab_Raw!X$4-Tab_Raw!X$3))))</f>
        <v>0</v>
      </c>
      <c r="Y65" s="7">
        <f>MAX(0,MIN(1,IF(Y$5=0,1-(Tab_Raw!Y65-Tab_Raw!Y$3)/(Tab_Raw!Y$4-Tab_Raw!Y$3),(Tab_Raw!Y65-Tab_Raw!Y$3)/(Tab_Raw!Y$4-Tab_Raw!Y$3))))</f>
        <v>0.16420361247947454</v>
      </c>
      <c r="Z65" s="7">
        <f>MAX(0,MIN(1,IF(Z$5=0,1-(Tab_Raw!Z65-Tab_Raw!Z$3)/(Tab_Raw!Z$4-Tab_Raw!Z$3),(Tab_Raw!Z65-Tab_Raw!Z$3)/(Tab_Raw!Z$4-Tab_Raw!Z$3))))</f>
        <v>0.50799999240000004</v>
      </c>
      <c r="AA65" s="9" t="str">
        <f t="shared" si="9"/>
        <v>Fiji</v>
      </c>
      <c r="AB65" s="14">
        <f t="shared" si="10"/>
        <v>24</v>
      </c>
      <c r="AC65" s="8">
        <f t="shared" si="13"/>
        <v>0.34288727955539611</v>
      </c>
      <c r="AD65" s="14">
        <f t="shared" si="5"/>
        <v>74</v>
      </c>
      <c r="AF65">
        <v>58</v>
      </c>
      <c r="AG65" s="29" t="str">
        <f t="shared" si="6"/>
        <v>Myanmar</v>
      </c>
      <c r="AH65" s="28">
        <f t="shared" si="14"/>
        <v>130</v>
      </c>
      <c r="AI65">
        <v>58</v>
      </c>
      <c r="AJ65" s="30" t="str">
        <f t="shared" si="15"/>
        <v>Turkmenistan</v>
      </c>
      <c r="AM65" s="9" t="s">
        <v>251</v>
      </c>
      <c r="AN65" s="14">
        <v>24</v>
      </c>
      <c r="AO65" s="8">
        <v>0.43662391877017032</v>
      </c>
    </row>
    <row r="66" spans="1:41">
      <c r="A66" s="9" t="s">
        <v>154</v>
      </c>
      <c r="B66" s="12" t="s">
        <v>153</v>
      </c>
      <c r="C66" s="7">
        <f>MAX(0,MIN(1,IF(C$5=0,1-(Tab_Raw!C66-Tab_Raw!C$3)/(Tab_Raw!C$4-Tab_Raw!C$3),(Tab_Raw!C66-Tab_Raw!C$3)/(Tab_Raw!C$4-Tab_Raw!C$3))))</f>
        <v>0.72666666666666668</v>
      </c>
      <c r="D66" s="7">
        <f>MAX(0,MIN(1,IF(D$5=0,1-(Tab_Raw!D66-Tab_Raw!D$3)/(Tab_Raw!D$4-Tab_Raw!D$3),(Tab_Raw!D66-Tab_Raw!D$3)/(Tab_Raw!D$4-Tab_Raw!D$3))))</f>
        <v>1.485E-2</v>
      </c>
      <c r="E66" s="7">
        <f>MAX(0,MIN(1,IF(E$5=0,1-(Tab_Raw!E66-Tab_Raw!E$3)/(Tab_Raw!E$4-Tab_Raw!E$3),(Tab_Raw!E66-Tab_Raw!E$3)/(Tab_Raw!E$4-Tab_Raw!E$3))))</f>
        <v>0</v>
      </c>
      <c r="F66" s="7">
        <f>MAX(0,MIN(1,IF(F$5=0,1-(Tab_Raw!F66-Tab_Raw!F$3)/(Tab_Raw!F$4-Tab_Raw!F$3),(Tab_Raw!F66-Tab_Raw!F$3)/(Tab_Raw!F$4-Tab_Raw!F$3))))</f>
        <v>0.82499999999999996</v>
      </c>
      <c r="G66" s="7">
        <f>MAX(0,MIN(1,IF(G$5=0,1-(Tab_Raw!G66-Tab_Raw!G$3)/(Tab_Raw!G$4-Tab_Raw!G$3),(Tab_Raw!G66-Tab_Raw!G$3)/(Tab_Raw!G$4-Tab_Raw!G$3))))</f>
        <v>0</v>
      </c>
      <c r="H66" s="7">
        <f>MAX(0,MIN(1,IF(H$5=0,1-(Tab_Raw!H66-Tab_Raw!H$3)/(Tab_Raw!H$4-Tab_Raw!H$3),(Tab_Raw!H66-Tab_Raw!H$3)/(Tab_Raw!H$4-Tab_Raw!H$3))))</f>
        <v>0</v>
      </c>
      <c r="I66" s="7">
        <f>MAX(0,MIN(1,IF(I$5=0,1-(Tab_Raw!I66-Tab_Raw!I$3)/(Tab_Raw!I$4-Tab_Raw!I$3),(Tab_Raw!I66-Tab_Raw!I$3)/(Tab_Raw!I$4-Tab_Raw!I$3))))</f>
        <v>1.5499999999999995E-2</v>
      </c>
      <c r="J66" s="7">
        <f>MAX(0,MIN(1,IF(J$5=0,1-(Tab_Raw!J66-Tab_Raw!J$3)/(Tab_Raw!J$4-Tab_Raw!J$3),(Tab_Raw!J66-Tab_Raw!J$3)/(Tab_Raw!J$4-Tab_Raw!J$3))))</f>
        <v>0.36399999999999999</v>
      </c>
      <c r="K66" s="7">
        <f>MAX(0,MIN(1,IF(K$5=0,1-(Tab_Raw!K66-Tab_Raw!K$3)/(Tab_Raw!K$4-Tab_Raw!K$3),(Tab_Raw!K66-Tab_Raw!K$3)/(Tab_Raw!K$4-Tab_Raw!K$3))))</f>
        <v>0.74816108849146656</v>
      </c>
      <c r="L66" s="7">
        <f>MAX(0,MIN(1,IF(L$5=0,1-(Tab_Raw!L66-Tab_Raw!L$3)/(Tab_Raw!L$4-Tab_Raw!L$3),(Tab_Raw!L66-Tab_Raw!L$3)/(Tab_Raw!L$4-Tab_Raw!L$3))))</f>
        <v>0.38</v>
      </c>
      <c r="M66" s="7">
        <f>MAX(0,MIN(1,IF(M$5=0,1-(Tab_Raw!M66-Tab_Raw!M$3)/(Tab_Raw!M$4-Tab_Raw!M$3),(Tab_Raw!M66-Tab_Raw!M$3)/(Tab_Raw!M$4-Tab_Raw!M$3))))</f>
        <v>0.08</v>
      </c>
      <c r="N66" s="7">
        <f>MAX(0,MIN(1,IF(N$5=0,1-(Tab_Raw!N66-Tab_Raw!N$3)/(Tab_Raw!N$4-Tab_Raw!N$3),(Tab_Raw!N66-Tab_Raw!N$3)/(Tab_Raw!N$4-Tab_Raw!N$3))))</f>
        <v>0</v>
      </c>
      <c r="O66" s="7">
        <f>MAX(0,MIN(1,IF(O$5=0,1-(Tab_Raw!O66-Tab_Raw!O$3)/(Tab_Raw!O$4-Tab_Raw!O$3),(Tab_Raw!O66-Tab_Raw!O$3)/(Tab_Raw!O$4-Tab_Raw!O$3))))</f>
        <v>6.7499999999999991E-2</v>
      </c>
      <c r="P66" s="7">
        <f>MAX(0,MIN(1,IF(P$5=0,1-(Tab_Raw!P66-Tab_Raw!P$3)/(Tab_Raw!P$4-Tab_Raw!P$3),(Tab_Raw!P66-Tab_Raw!P$3)/(Tab_Raw!P$4-Tab_Raw!P$3))))</f>
        <v>0.1604000000000001</v>
      </c>
      <c r="Q66" s="7">
        <f>MAX(0,MIN(1,IF(Q$5=0,1-(Tab_Raw!Q66-Tab_Raw!Q$3)/(Tab_Raw!Q$4-Tab_Raw!Q$3),(Tab_Raw!Q66-Tab_Raw!Q$3)/(Tab_Raw!Q$4-Tab_Raw!Q$3))))</f>
        <v>0.10416097560975601</v>
      </c>
      <c r="R66" s="7">
        <f>MAX(0,MIN(1,IF(R$5=0,1-(Tab_Raw!R66-Tab_Raw!R$3)/(Tab_Raw!R$4-Tab_Raw!R$3),(Tab_Raw!R66-Tab_Raw!R$3)/(Tab_Raw!R$4-Tab_Raw!R$3))))</f>
        <v>4.9327353999999997E-2</v>
      </c>
      <c r="S66" s="7">
        <f>MAX(0,MIN(1,IF(S$5=0,1-(Tab_Raw!S66-Tab_Raw!S$3)/(Tab_Raw!S$4-Tab_Raw!S$3),(Tab_Raw!S66-Tab_Raw!S$3)/(Tab_Raw!S$4-Tab_Raw!S$3))))</f>
        <v>0</v>
      </c>
      <c r="T66" s="7">
        <f>MAX(0,MIN(1,IF(T$5=0,1-(Tab_Raw!T66-Tab_Raw!T$3)/(Tab_Raw!T$4-Tab_Raw!T$3),(Tab_Raw!T66-Tab_Raw!T$3)/(Tab_Raw!T$4-Tab_Raw!T$3))))</f>
        <v>3.30993E-3</v>
      </c>
      <c r="U66" s="7">
        <f>MAX(0,MIN(1,IF(U$5=0,1-(Tab_Raw!U66-Tab_Raw!U$3)/(Tab_Raw!U$4-Tab_Raw!U$3),(Tab_Raw!U66-Tab_Raw!U$3)/(Tab_Raw!U$4-Tab_Raw!U$3))))</f>
        <v>1.4548119865928784E-2</v>
      </c>
      <c r="V66" s="7">
        <f>MAX(0,MIN(1,IF(V$5=0,1-(Tab_Raw!V66-Tab_Raw!V$3)/(Tab_Raw!V$4-Tab_Raw!V$3),(Tab_Raw!V66-Tab_Raw!V$3)/(Tab_Raw!V$4-Tab_Raw!V$3))))</f>
        <v>4.2678871958731997E-2</v>
      </c>
      <c r="W66" s="7">
        <f>MAX(0,MIN(1,IF(W$5=0,1-(Tab_Raw!W66-Tab_Raw!W$3)/(Tab_Raw!W$4-Tab_Raw!W$3),(Tab_Raw!W66-Tab_Raw!W$3)/(Tab_Raw!W$4-Tab_Raw!W$3))))</f>
        <v>0</v>
      </c>
      <c r="X66" s="7">
        <f>MAX(0,MIN(1,IF(X$5=0,1-(Tab_Raw!X66-Tab_Raw!X$3)/(Tab_Raw!X$4-Tab_Raw!X$3),(Tab_Raw!X66-Tab_Raw!X$3)/(Tab_Raw!X$4-Tab_Raw!X$3))))</f>
        <v>0.59</v>
      </c>
      <c r="Y66" s="7">
        <f>MAX(0,MIN(1,IF(Y$5=0,1-(Tab_Raw!Y66-Tab_Raw!Y$3)/(Tab_Raw!Y$4-Tab_Raw!Y$3),(Tab_Raw!Y66-Tab_Raw!Y$3)/(Tab_Raw!Y$4-Tab_Raw!Y$3))))</f>
        <v>0</v>
      </c>
      <c r="Z66" s="7">
        <f>MAX(0,MIN(1,IF(Z$5=0,1-(Tab_Raw!Z66-Tab_Raw!Z$3)/(Tab_Raw!Z$4-Tab_Raw!Z$3),(Tab_Raw!Z66-Tab_Raw!Z$3)/(Tab_Raw!Z$4-Tab_Raw!Z$3))))</f>
        <v>0.34530000000000005</v>
      </c>
      <c r="AA66" s="9" t="str">
        <f t="shared" si="9"/>
        <v>Finland</v>
      </c>
      <c r="AB66" s="14">
        <f t="shared" si="10"/>
        <v>24</v>
      </c>
      <c r="AC66" s="8">
        <f t="shared" si="13"/>
        <v>0.18880845860802289</v>
      </c>
      <c r="AD66" s="14">
        <f t="shared" si="5"/>
        <v>178</v>
      </c>
      <c r="AF66">
        <v>59</v>
      </c>
      <c r="AG66" s="29" t="str">
        <f t="shared" si="6"/>
        <v>Korea, DPR</v>
      </c>
      <c r="AH66" s="28">
        <f t="shared" si="14"/>
        <v>129</v>
      </c>
      <c r="AI66">
        <v>59</v>
      </c>
      <c r="AJ66" s="30" t="str">
        <f t="shared" si="15"/>
        <v>Latvia</v>
      </c>
      <c r="AM66" s="9" t="s">
        <v>120</v>
      </c>
      <c r="AN66" s="14">
        <v>24</v>
      </c>
      <c r="AO66" s="8">
        <v>0.43574933418453465</v>
      </c>
    </row>
    <row r="67" spans="1:41">
      <c r="A67" s="9" t="s">
        <v>156</v>
      </c>
      <c r="B67" s="12" t="s">
        <v>155</v>
      </c>
      <c r="C67" s="7">
        <f>MAX(0,MIN(1,IF(C$5=0,1-(Tab_Raw!C67-Tab_Raw!C$3)/(Tab_Raw!C$4-Tab_Raw!C$3),(Tab_Raw!C67-Tab_Raw!C$3)/(Tab_Raw!C$4-Tab_Raw!C$3))))</f>
        <v>0.44516666666666665</v>
      </c>
      <c r="D67" s="7">
        <f>MAX(0,MIN(1,IF(D$5=0,1-(Tab_Raw!D67-Tab_Raw!D$3)/(Tab_Raw!D$4-Tab_Raw!D$3),(Tab_Raw!D67-Tab_Raw!D$3)/(Tab_Raw!D$4-Tab_Raw!D$3))))</f>
        <v>0.14980000000000002</v>
      </c>
      <c r="E67" s="7">
        <f>MAX(0,MIN(1,IF(E$5=0,1-(Tab_Raw!E67-Tab_Raw!E$3)/(Tab_Raw!E$4-Tab_Raw!E$3),(Tab_Raw!E67-Tab_Raw!E$3)/(Tab_Raw!E$4-Tab_Raw!E$3))))</f>
        <v>0</v>
      </c>
      <c r="F67" s="7">
        <f>MAX(0,MIN(1,IF(F$5=0,1-(Tab_Raw!F67-Tab_Raw!F$3)/(Tab_Raw!F$4-Tab_Raw!F$3),(Tab_Raw!F67-Tab_Raw!F$3)/(Tab_Raw!F$4-Tab_Raw!F$3))))</f>
        <v>0.47499999999999998</v>
      </c>
      <c r="G67" s="7">
        <f>MAX(0,MIN(1,IF(G$5=0,1-(Tab_Raw!G67-Tab_Raw!G$3)/(Tab_Raw!G$4-Tab_Raw!G$3),(Tab_Raw!G67-Tab_Raw!G$3)/(Tab_Raw!G$4-Tab_Raw!G$3))))</f>
        <v>0</v>
      </c>
      <c r="H67" s="7">
        <f>MAX(0,MIN(1,IF(H$5=0,1-(Tab_Raw!H67-Tab_Raw!H$3)/(Tab_Raw!H$4-Tab_Raw!H$3),(Tab_Raw!H67-Tab_Raw!H$3)/(Tab_Raw!H$4-Tab_Raw!H$3))))</f>
        <v>0</v>
      </c>
      <c r="I67" s="7">
        <f>MAX(0,MIN(1,IF(I$5=0,1-(Tab_Raw!I67-Tab_Raw!I$3)/(Tab_Raw!I$4-Tab_Raw!I$3),(Tab_Raw!I67-Tab_Raw!I$3)/(Tab_Raw!I$4-Tab_Raw!I$3))))</f>
        <v>0.25958333333333333</v>
      </c>
      <c r="J67" s="7">
        <f>MAX(0,MIN(1,IF(J$5=0,1-(Tab_Raw!J67-Tab_Raw!J$3)/(Tab_Raw!J$4-Tab_Raw!J$3),(Tab_Raw!J67-Tab_Raw!J$3)/(Tab_Raw!J$4-Tab_Raw!J$3))))</f>
        <v>0.22420000000000001</v>
      </c>
      <c r="K67" s="7">
        <f>MAX(0,MIN(1,IF(K$5=0,1-(Tab_Raw!K67-Tab_Raw!K$3)/(Tab_Raw!K$4-Tab_Raw!K$3),(Tab_Raw!K67-Tab_Raw!K$3)/(Tab_Raw!K$4-Tab_Raw!K$3))))</f>
        <v>0.70256013269770889</v>
      </c>
      <c r="L67" s="7">
        <f>MAX(0,MIN(1,IF(L$5=0,1-(Tab_Raw!L67-Tab_Raw!L$3)/(Tab_Raw!L$4-Tab_Raw!L$3),(Tab_Raw!L67-Tab_Raw!L$3)/(Tab_Raw!L$4-Tab_Raw!L$3))))</f>
        <v>0.22</v>
      </c>
      <c r="M67" s="7">
        <f>MAX(0,MIN(1,IF(M$5=0,1-(Tab_Raw!M67-Tab_Raw!M$3)/(Tab_Raw!M$4-Tab_Raw!M$3),(Tab_Raw!M67-Tab_Raw!M$3)/(Tab_Raw!M$4-Tab_Raw!M$3))))</f>
        <v>0.11</v>
      </c>
      <c r="N67" s="7">
        <f>MAX(0,MIN(1,IF(N$5=0,1-(Tab_Raw!N67-Tab_Raw!N$3)/(Tab_Raw!N$4-Tab_Raw!N$3),(Tab_Raw!N67-Tab_Raw!N$3)/(Tab_Raw!N$4-Tab_Raw!N$3))))</f>
        <v>0</v>
      </c>
      <c r="O67" s="7">
        <f>MAX(0,MIN(1,IF(O$5=0,1-(Tab_Raw!O67-Tab_Raw!O$3)/(Tab_Raw!O$4-Tab_Raw!O$3),(Tab_Raw!O67-Tab_Raw!O$3)/(Tab_Raw!O$4-Tab_Raw!O$3))))</f>
        <v>6.7499999999999991E-2</v>
      </c>
      <c r="P67" s="7">
        <f>MAX(0,MIN(1,IF(P$5=0,1-(Tab_Raw!P67-Tab_Raw!P$3)/(Tab_Raw!P$4-Tab_Raw!P$3),(Tab_Raw!P67-Tab_Raw!P$3)/(Tab_Raw!P$4-Tab_Raw!P$3))))</f>
        <v>0.36264000000000007</v>
      </c>
      <c r="Q67" s="7">
        <f>MAX(0,MIN(1,IF(Q$5=0,1-(Tab_Raw!Q67-Tab_Raw!Q$3)/(Tab_Raw!Q$4-Tab_Raw!Q$3),(Tab_Raw!Q67-Tab_Raw!Q$3)/(Tab_Raw!Q$4-Tab_Raw!Q$3))))</f>
        <v>6.9590243902439952E-2</v>
      </c>
      <c r="R67" s="7">
        <f>MAX(0,MIN(1,IF(R$5=0,1-(Tab_Raw!R67-Tab_Raw!R$3)/(Tab_Raw!R$4-Tab_Raw!R$3),(Tab_Raw!R67-Tab_Raw!R$3)/(Tab_Raw!R$4-Tab_Raw!R$3))))</f>
        <v>0.115869018</v>
      </c>
      <c r="S67" s="7">
        <f>MAX(0,MIN(1,IF(S$5=0,1-(Tab_Raw!S67-Tab_Raw!S$3)/(Tab_Raw!S$4-Tab_Raw!S$3),(Tab_Raw!S67-Tab_Raw!S$3)/(Tab_Raw!S$4-Tab_Raw!S$3))))</f>
        <v>0</v>
      </c>
      <c r="T67" s="7">
        <f>MAX(0,MIN(1,IF(T$5=0,1-(Tab_Raw!T67-Tab_Raw!T$3)/(Tab_Raw!T$4-Tab_Raw!T$3),(Tab_Raw!T67-Tab_Raw!T$3)/(Tab_Raw!T$4-Tab_Raw!T$3))))</f>
        <v>3.81467575E-3</v>
      </c>
      <c r="U67" s="7">
        <f>MAX(0,MIN(1,IF(U$5=0,1-(Tab_Raw!U67-Tab_Raw!U$3)/(Tab_Raw!U$4-Tab_Raw!U$3),(Tab_Raw!U67-Tab_Raw!U$3)/(Tab_Raw!U$4-Tab_Raw!U$3))))</f>
        <v>2.4862700279103735E-2</v>
      </c>
      <c r="V67" s="7">
        <f>MAX(0,MIN(1,IF(V$5=0,1-(Tab_Raw!V67-Tab_Raw!V$3)/(Tab_Raw!V$4-Tab_Raw!V$3),(Tab_Raw!V67-Tab_Raw!V$3)/(Tab_Raw!V$4-Tab_Raw!V$3))))</f>
        <v>4.7248629961730002E-2</v>
      </c>
      <c r="W67" s="7">
        <f>MAX(0,MIN(1,IF(W$5=0,1-(Tab_Raw!W67-Tab_Raw!W$3)/(Tab_Raw!W$4-Tab_Raw!W$3),(Tab_Raw!W67-Tab_Raw!W$3)/(Tab_Raw!W$4-Tab_Raw!W$3))))</f>
        <v>0</v>
      </c>
      <c r="X67" s="7">
        <f>MAX(0,MIN(1,IF(X$5=0,1-(Tab_Raw!X67-Tab_Raw!X$3)/(Tab_Raw!X$4-Tab_Raw!X$3),(Tab_Raw!X67-Tab_Raw!X$3)/(Tab_Raw!X$4-Tab_Raw!X$3))))</f>
        <v>0.54</v>
      </c>
      <c r="Y67" s="7">
        <f>MAX(0,MIN(1,IF(Y$5=0,1-(Tab_Raw!Y67-Tab_Raw!Y$3)/(Tab_Raw!Y$4-Tab_Raw!Y$3),(Tab_Raw!Y67-Tab_Raw!Y$3)/(Tab_Raw!Y$4-Tab_Raw!Y$3))))</f>
        <v>6.8473140269510277E-2</v>
      </c>
      <c r="Z67" s="7">
        <f>MAX(0,MIN(1,IF(Z$5=0,1-(Tab_Raw!Z67-Tab_Raw!Z$3)/(Tab_Raw!Z$4-Tab_Raw!Z$3),(Tab_Raw!Z67-Tab_Raw!Z$3)/(Tab_Raw!Z$4-Tab_Raw!Z$3))))</f>
        <v>0</v>
      </c>
      <c r="AA67" s="9" t="str">
        <f t="shared" si="9"/>
        <v>France</v>
      </c>
      <c r="AB67" s="14">
        <f t="shared" si="10"/>
        <v>24</v>
      </c>
      <c r="AC67" s="8">
        <f t="shared" si="13"/>
        <v>0.16192952253585388</v>
      </c>
      <c r="AD67" s="14">
        <f t="shared" si="5"/>
        <v>186</v>
      </c>
      <c r="AF67">
        <v>60</v>
      </c>
      <c r="AG67" s="29" t="str">
        <f t="shared" si="6"/>
        <v>Pakistan</v>
      </c>
      <c r="AH67" s="28">
        <f t="shared" si="14"/>
        <v>128</v>
      </c>
      <c r="AI67">
        <v>60</v>
      </c>
      <c r="AJ67" s="30" t="str">
        <f t="shared" si="15"/>
        <v>Monaco</v>
      </c>
      <c r="AM67" s="9" t="s">
        <v>113</v>
      </c>
      <c r="AN67" s="14">
        <v>24</v>
      </c>
      <c r="AO67" s="8">
        <v>0.42639457901867167</v>
      </c>
    </row>
    <row r="68" spans="1:41">
      <c r="A68" s="9" t="s">
        <v>158</v>
      </c>
      <c r="B68" s="12" t="s">
        <v>157</v>
      </c>
      <c r="C68" s="7">
        <f>MAX(0,MIN(1,IF(C$5=0,1-(Tab_Raw!C68-Tab_Raw!C$3)/(Tab_Raw!C$4-Tab_Raw!C$3),(Tab_Raw!C68-Tab_Raw!C$3)/(Tab_Raw!C$4-Tab_Raw!C$3))))</f>
        <v>0.51916666666666667</v>
      </c>
      <c r="D68" s="7">
        <f>MAX(0,MIN(1,IF(D$5=0,1-(Tab_Raw!D68-Tab_Raw!D$3)/(Tab_Raw!D$4-Tab_Raw!D$3),(Tab_Raw!D68-Tab_Raw!D$3)/(Tab_Raw!D$4-Tab_Raw!D$3))))</f>
        <v>7.9299999999999998E-4</v>
      </c>
      <c r="E68" s="7">
        <f>MAX(0,MIN(1,IF(E$5=0,1-(Tab_Raw!E68-Tab_Raw!E$3)/(Tab_Raw!E$4-Tab_Raw!E$3),(Tab_Raw!E68-Tab_Raw!E$3)/(Tab_Raw!E$4-Tab_Raw!E$3))))</f>
        <v>0.13</v>
      </c>
      <c r="F68" s="7">
        <f>MAX(0,MIN(1,IF(F$5=0,1-(Tab_Raw!F68-Tab_Raw!F$3)/(Tab_Raw!F$4-Tab_Raw!F$3),(Tab_Raw!F68-Tab_Raw!F$3)/(Tab_Raw!F$4-Tab_Raw!F$3))))</f>
        <v>0.22499999999999998</v>
      </c>
      <c r="G68" s="7">
        <f>MAX(0,MIN(1,IF(G$5=0,1-(Tab_Raw!G68-Tab_Raw!G$3)/(Tab_Raw!G$4-Tab_Raw!G$3),(Tab_Raw!G68-Tab_Raw!G$3)/(Tab_Raw!G$4-Tab_Raw!G$3))))</f>
        <v>6.8000000000000005E-2</v>
      </c>
      <c r="H68" s="7">
        <f>MAX(0,MIN(1,IF(H$5=0,1-(Tab_Raw!H68-Tab_Raw!H$3)/(Tab_Raw!H$4-Tab_Raw!H$3),(Tab_Raw!H68-Tab_Raw!H$3)/(Tab_Raw!H$4-Tab_Raw!H$3))))</f>
        <v>0.66999999999999993</v>
      </c>
      <c r="I68" s="7">
        <f>MAX(0,MIN(1,IF(I$5=0,1-(Tab_Raw!I68-Tab_Raw!I$3)/(Tab_Raw!I$4-Tab_Raw!I$3),(Tab_Raw!I68-Tab_Raw!I$3)/(Tab_Raw!I$4-Tab_Raw!I$3))))</f>
        <v>1</v>
      </c>
      <c r="J68" s="7">
        <f>MAX(0,MIN(1,IF(J$5=0,1-(Tab_Raw!J68-Tab_Raw!J$3)/(Tab_Raw!J$4-Tab_Raw!J$3),(Tab_Raw!J68-Tab_Raw!J$3)/(Tab_Raw!J$4-Tab_Raw!J$3))))</f>
        <v>0.14480000000000001</v>
      </c>
      <c r="K68" s="7">
        <f>MAX(0,MIN(1,IF(K$5=0,1-(Tab_Raw!K68-Tab_Raw!K$3)/(Tab_Raw!K$4-Tab_Raw!K$3),(Tab_Raw!K68-Tab_Raw!K$3)/(Tab_Raw!K$4-Tab_Raw!K$3))))</f>
        <v>0.9765641025641667</v>
      </c>
      <c r="L68" s="7">
        <f>MAX(0,MIN(1,IF(L$5=0,1-(Tab_Raw!L68-Tab_Raw!L$3)/(Tab_Raw!L$4-Tab_Raw!L$3),(Tab_Raw!L68-Tab_Raw!L$3)/(Tab_Raw!L$4-Tab_Raw!L$3))))</f>
        <v>0.12</v>
      </c>
      <c r="M68" s="7">
        <f>MAX(0,MIN(1,IF(M$5=0,1-(Tab_Raw!M68-Tab_Raw!M$3)/(Tab_Raw!M$4-Tab_Raw!M$3),(Tab_Raw!M68-Tab_Raw!M$3)/(Tab_Raw!M$4-Tab_Raw!M$3))))</f>
        <v>0.73</v>
      </c>
      <c r="N68" s="7">
        <f>MAX(0,MIN(1,IF(N$5=0,1-(Tab_Raw!N68-Tab_Raw!N$3)/(Tab_Raw!N$4-Tab_Raw!N$3),(Tab_Raw!N68-Tab_Raw!N$3)/(Tab_Raw!N$4-Tab_Raw!N$3))))</f>
        <v>0.21000000000000002</v>
      </c>
      <c r="O68" s="7">
        <f>MAX(0,MIN(1,IF(O$5=0,1-(Tab_Raw!O68-Tab_Raw!O$3)/(Tab_Raw!O$4-Tab_Raw!O$3),(Tab_Raw!O68-Tab_Raw!O$3)/(Tab_Raw!O$4-Tab_Raw!O$3))))</f>
        <v>0.20749999999999999</v>
      </c>
      <c r="P68" s="7">
        <f>MAX(0,MIN(1,IF(P$5=0,1-(Tab_Raw!P68-Tab_Raw!P$3)/(Tab_Raw!P$4-Tab_Raw!P$3),(Tab_Raw!P68-Tab_Raw!P$3)/(Tab_Raw!P$4-Tab_Raw!P$3))))</f>
        <v>0.77600000000000002</v>
      </c>
      <c r="Q68" s="7">
        <f>MAX(0,MIN(1,IF(Q$5=0,1-(Tab_Raw!Q68-Tab_Raw!Q$3)/(Tab_Raw!Q$4-Tab_Raw!Q$3),(Tab_Raw!Q68-Tab_Raw!Q$3)/(Tab_Raw!Q$4-Tab_Raw!Q$3))))</f>
        <v>0.49112146341463403</v>
      </c>
      <c r="R68" s="7">
        <f>MAX(0,MIN(1,IF(R$5=0,1-(Tab_Raw!R68-Tab_Raw!R$3)/(Tab_Raw!R$4-Tab_Raw!R$3),(Tab_Raw!R68-Tab_Raw!R$3)/(Tab_Raw!R$4-Tab_Raw!R$3))))</f>
        <v>0.84693084600000001</v>
      </c>
      <c r="S68" s="7">
        <f>MAX(0,MIN(1,IF(S$5=0,1-(Tab_Raw!S68-Tab_Raw!S$3)/(Tab_Raw!S$4-Tab_Raw!S$3),(Tab_Raw!S68-Tab_Raw!S$3)/(Tab_Raw!S$4-Tab_Raw!S$3))))</f>
        <v>1.71256547E-2</v>
      </c>
      <c r="T68" s="7">
        <f>MAX(0,MIN(1,IF(T$5=0,1-(Tab_Raw!T68-Tab_Raw!T$3)/(Tab_Raw!T$4-Tab_Raw!T$3),(Tab_Raw!T68-Tab_Raw!T$3)/(Tab_Raw!T$4-Tab_Raw!T$3))))</f>
        <v>0.22372051975000001</v>
      </c>
      <c r="U68" s="7">
        <f>MAX(0,MIN(1,IF(U$5=0,1-(Tab_Raw!U68-Tab_Raw!U$3)/(Tab_Raw!U$4-Tab_Raw!U$3),(Tab_Raw!U68-Tab_Raw!U$3)/(Tab_Raw!U$4-Tab_Raw!U$3))))</f>
        <v>7.5199763091118562E-3</v>
      </c>
      <c r="V68" s="7">
        <f>MAX(0,MIN(1,IF(V$5=0,1-(Tab_Raw!V68-Tab_Raw!V$3)/(Tab_Raw!V$4-Tab_Raw!V$3),(Tab_Raw!V68-Tab_Raw!V$3)/(Tab_Raw!V$4-Tab_Raw!V$3))))</f>
        <v>0.14052803853743301</v>
      </c>
      <c r="W68" s="7">
        <f>MAX(0,MIN(1,IF(W$5=0,1-(Tab_Raw!W68-Tab_Raw!W$3)/(Tab_Raw!W$4-Tab_Raw!W$3),(Tab_Raw!W68-Tab_Raw!W$3)/(Tab_Raw!W$4-Tab_Raw!W$3))))</f>
        <v>0.63300000000000001</v>
      </c>
      <c r="X68" s="7">
        <f>MAX(0,MIN(1,IF(X$5=0,1-(Tab_Raw!X68-Tab_Raw!X$3)/(Tab_Raw!X$4-Tab_Raw!X$3),(Tab_Raw!X68-Tab_Raw!X$3)/(Tab_Raw!X$4-Tab_Raw!X$3))))</f>
        <v>0</v>
      </c>
      <c r="Y68" s="7">
        <f>MAX(0,MIN(1,IF(Y$5=0,1-(Tab_Raw!Y68-Tab_Raw!Y$3)/(Tab_Raw!Y$4-Tab_Raw!Y$3),(Tab_Raw!Y68-Tab_Raw!Y$3)/(Tab_Raw!Y$4-Tab_Raw!Y$3))))</f>
        <v>0</v>
      </c>
      <c r="Z68" s="7">
        <f>MAX(0,MIN(1,IF(Z$5=0,1-(Tab_Raw!Z68-Tab_Raw!Z$3)/(Tab_Raw!Z$4-Tab_Raw!Z$3),(Tab_Raw!Z68-Tab_Raw!Z$3)/(Tab_Raw!Z$4-Tab_Raw!Z$3))))</f>
        <v>0.8978999996</v>
      </c>
      <c r="AA68" s="9" t="str">
        <f t="shared" si="9"/>
        <v>Gabon</v>
      </c>
      <c r="AB68" s="14">
        <f t="shared" si="10"/>
        <v>24</v>
      </c>
      <c r="AC68" s="8">
        <f t="shared" si="13"/>
        <v>0.37648626114758388</v>
      </c>
      <c r="AD68" s="14">
        <f t="shared" si="5"/>
        <v>66</v>
      </c>
      <c r="AF68">
        <v>61</v>
      </c>
      <c r="AG68" s="29" t="str">
        <f t="shared" si="6"/>
        <v>Botswana</v>
      </c>
      <c r="AH68" s="28">
        <f t="shared" si="14"/>
        <v>127</v>
      </c>
      <c r="AI68">
        <v>61</v>
      </c>
      <c r="AJ68" s="30" t="str">
        <f t="shared" si="15"/>
        <v>China</v>
      </c>
      <c r="AM68" s="9" t="s">
        <v>166</v>
      </c>
      <c r="AN68" s="14">
        <v>24</v>
      </c>
      <c r="AO68" s="8">
        <v>0.4242729088093995</v>
      </c>
    </row>
    <row r="69" spans="1:41">
      <c r="A69" s="9" t="s">
        <v>160</v>
      </c>
      <c r="B69" s="12" t="s">
        <v>159</v>
      </c>
      <c r="C69" s="7">
        <f>MAX(0,MIN(1,IF(C$5=0,1-(Tab_Raw!C69-Tab_Raw!C$3)/(Tab_Raw!C$4-Tab_Raw!C$3),(Tab_Raw!C69-Tab_Raw!C$3)/(Tab_Raw!C$4-Tab_Raw!C$3))))</f>
        <v>0.3828333333333333</v>
      </c>
      <c r="D69" s="7">
        <f>MAX(0,MIN(1,IF(D$5=0,1-(Tab_Raw!D69-Tab_Raw!D$3)/(Tab_Raw!D$4-Tab_Raw!D$3),(Tab_Raw!D69-Tab_Raw!D$3)/(Tab_Raw!D$4-Tab_Raw!D$3))))</f>
        <v>8.9119999999999998E-3</v>
      </c>
      <c r="E69" s="7">
        <f>MAX(0,MIN(1,IF(E$5=0,1-(Tab_Raw!E69-Tab_Raw!E$3)/(Tab_Raw!E$4-Tab_Raw!E$3),(Tab_Raw!E69-Tab_Raw!E$3)/(Tab_Raw!E$4-Tab_Raw!E$3))))</f>
        <v>7.999999999999996E-2</v>
      </c>
      <c r="F69" s="7">
        <f>MAX(0,MIN(1,IF(F$5=0,1-(Tab_Raw!F69-Tab_Raw!F$3)/(Tab_Raw!F$4-Tab_Raw!F$3),(Tab_Raw!F69-Tab_Raw!F$3)/(Tab_Raw!F$4-Tab_Raw!F$3))))</f>
        <v>0.30000000000000004</v>
      </c>
      <c r="G69" s="7">
        <f>MAX(0,MIN(1,IF(G$5=0,1-(Tab_Raw!G69-Tab_Raw!G$3)/(Tab_Raw!G$4-Tab_Raw!G$3),(Tab_Raw!G69-Tab_Raw!G$3)/(Tab_Raw!G$4-Tab_Raw!G$3))))</f>
        <v>0.19066666666666668</v>
      </c>
      <c r="H69" s="7">
        <f>MAX(0,MIN(1,IF(H$5=0,1-(Tab_Raw!H69-Tab_Raw!H$3)/(Tab_Raw!H$4-Tab_Raw!H$3),(Tab_Raw!H69-Tab_Raw!H$3)/(Tab_Raw!H$4-Tab_Raw!H$3))))</f>
        <v>0.32999999999999996</v>
      </c>
      <c r="I69" s="7">
        <f>MAX(0,MIN(1,IF(I$5=0,1-(Tab_Raw!I69-Tab_Raw!I$3)/(Tab_Raw!I$4-Tab_Raw!I$3),(Tab_Raw!I69-Tab_Raw!I$3)/(Tab_Raw!I$4-Tab_Raw!I$3))))</f>
        <v>0.62008333333333332</v>
      </c>
      <c r="J69" s="7">
        <f>MAX(0,MIN(1,IF(J$5=0,1-(Tab_Raw!J69-Tab_Raw!J$3)/(Tab_Raw!J$4-Tab_Raw!J$3),(Tab_Raw!J69-Tab_Raw!J$3)/(Tab_Raw!J$4-Tab_Raw!J$3))))</f>
        <v>0.4274</v>
      </c>
      <c r="K69" s="7">
        <f>MAX(0,MIN(1,IF(K$5=0,1-(Tab_Raw!K69-Tab_Raw!K$3)/(Tab_Raw!K$4-Tab_Raw!K$3),(Tab_Raw!K69-Tab_Raw!K$3)/(Tab_Raw!K$4-Tab_Raw!K$3))))</f>
        <v>0.99573076923083337</v>
      </c>
      <c r="L69" s="7">
        <f>MAX(0,MIN(1,IF(L$5=0,1-(Tab_Raw!L69-Tab_Raw!L$3)/(Tab_Raw!L$4-Tab_Raw!L$3),(Tab_Raw!L69-Tab_Raw!L$3)/(Tab_Raw!L$4-Tab_Raw!L$3))))</f>
        <v>0.18</v>
      </c>
      <c r="M69" s="7">
        <f>MAX(0,MIN(1,IF(M$5=0,1-(Tab_Raw!M69-Tab_Raw!M$3)/(Tab_Raw!M$4-Tab_Raw!M$3),(Tab_Raw!M69-Tab_Raw!M$3)/(Tab_Raw!M$4-Tab_Raw!M$3))))</f>
        <v>0.48</v>
      </c>
      <c r="N69" s="7">
        <f>MAX(0,MIN(1,IF(N$5=0,1-(Tab_Raw!N69-Tab_Raw!N$3)/(Tab_Raw!N$4-Tab_Raw!N$3),(Tab_Raw!N69-Tab_Raw!N$3)/(Tab_Raw!N$4-Tab_Raw!N$3))))</f>
        <v>0.39</v>
      </c>
      <c r="O69" s="7">
        <f>MAX(0,MIN(1,IF(O$5=0,1-(Tab_Raw!O69-Tab_Raw!O$3)/(Tab_Raw!O$4-Tab_Raw!O$3),(Tab_Raw!O69-Tab_Raw!O$3)/(Tab_Raw!O$4-Tab_Raw!O$3))))</f>
        <v>0.20749999999999999</v>
      </c>
      <c r="P69" s="7">
        <f>MAX(0,MIN(1,IF(P$5=0,1-(Tab_Raw!P69-Tab_Raw!P$3)/(Tab_Raw!P$4-Tab_Raw!P$3),(Tab_Raw!P69-Tab_Raw!P$3)/(Tab_Raw!P$4-Tab_Raw!P$3))))</f>
        <v>0.97416000000000003</v>
      </c>
      <c r="Q69" s="7">
        <f>MAX(0,MIN(1,IF(Q$5=0,1-(Tab_Raw!Q69-Tab_Raw!Q$3)/(Tab_Raw!Q$4-Tab_Raw!Q$3),(Tab_Raw!Q69-Tab_Raw!Q$3)/(Tab_Raw!Q$4-Tab_Raw!Q$3))))</f>
        <v>0.58135219512195202</v>
      </c>
      <c r="R69" s="7">
        <f>MAX(0,MIN(1,IF(R$5=0,1-(Tab_Raw!R69-Tab_Raw!R$3)/(Tab_Raw!R$4-Tab_Raw!R$3),(Tab_Raw!R69-Tab_Raw!R$3)/(Tab_Raw!R$4-Tab_Raw!R$3))))</f>
        <v>0.78828828799999995</v>
      </c>
      <c r="S69" s="7">
        <f>MAX(0,MIN(1,IF(S$5=0,1-(Tab_Raw!S69-Tab_Raw!S$3)/(Tab_Raw!S$4-Tab_Raw!S$3),(Tab_Raw!S69-Tab_Raw!S$3)/(Tab_Raw!S$4-Tab_Raw!S$3))))</f>
        <v>0.26279000429999999</v>
      </c>
      <c r="T69" s="7">
        <f>MAX(0,MIN(1,IF(T$5=0,1-(Tab_Raw!T69-Tab_Raw!T$3)/(Tab_Raw!T$4-Tab_Raw!T$3),(Tab_Raw!T69-Tab_Raw!T$3)/(Tab_Raw!T$4-Tab_Raw!T$3))))</f>
        <v>0.51537910799999997</v>
      </c>
      <c r="U69" s="7">
        <f>MAX(0,MIN(1,IF(U$5=0,1-(Tab_Raw!U69-Tab_Raw!U$3)/(Tab_Raw!U$4-Tab_Raw!U$3),(Tab_Raw!U69-Tab_Raw!U$3)/(Tab_Raw!U$4-Tab_Raw!U$3))))</f>
        <v>0.26353320917090606</v>
      </c>
      <c r="V69" s="7">
        <f>MAX(0,MIN(1,IF(V$5=0,1-(Tab_Raw!V69-Tab_Raw!V$3)/(Tab_Raw!V$4-Tab_Raw!V$3),(Tab_Raw!V69-Tab_Raw!V$3)/(Tab_Raw!V$4-Tab_Raw!V$3))))</f>
        <v>0.37547217491297002</v>
      </c>
      <c r="W69" s="7">
        <f>MAX(0,MIN(1,IF(W$5=0,1-(Tab_Raw!W69-Tab_Raw!W$3)/(Tab_Raw!W$4-Tab_Raw!W$3),(Tab_Raw!W69-Tab_Raw!W$3)/(Tab_Raw!W$4-Tab_Raw!W$3))))</f>
        <v>0.91700000000000004</v>
      </c>
      <c r="X69" s="7">
        <f>MAX(0,MIN(1,IF(X$5=0,1-(Tab_Raw!X69-Tab_Raw!X$3)/(Tab_Raw!X$4-Tab_Raw!X$3),(Tab_Raw!X69-Tab_Raw!X$3)/(Tab_Raw!X$4-Tab_Raw!X$3))))</f>
        <v>0</v>
      </c>
      <c r="Y69" s="7">
        <f>MAX(0,MIN(1,IF(Y$5=0,1-(Tab_Raw!Y69-Tab_Raw!Y$3)/(Tab_Raw!Y$4-Tab_Raw!Y$3),(Tab_Raw!Y69-Tab_Raw!Y$3)/(Tab_Raw!Y$4-Tab_Raw!Y$3))))</f>
        <v>0.45</v>
      </c>
      <c r="Z69" s="7">
        <f>MAX(0,MIN(1,IF(Z$5=0,1-(Tab_Raw!Z69-Tab_Raw!Z$3)/(Tab_Raw!Z$4-Tab_Raw!Z$3),(Tab_Raw!Z69-Tab_Raw!Z$3)/(Tab_Raw!Z$4-Tab_Raw!Z$3))))</f>
        <v>0.8068000031</v>
      </c>
      <c r="AA69" s="9" t="str">
        <f t="shared" si="9"/>
        <v>Gambia</v>
      </c>
      <c r="AB69" s="14">
        <f t="shared" si="10"/>
        <v>24</v>
      </c>
      <c r="AC69" s="8">
        <f t="shared" si="13"/>
        <v>0.43866254521541642</v>
      </c>
      <c r="AD69" s="14">
        <f t="shared" si="5"/>
        <v>50</v>
      </c>
      <c r="AF69">
        <v>62</v>
      </c>
      <c r="AG69" s="29" t="str">
        <f t="shared" si="6"/>
        <v>Bhutan</v>
      </c>
      <c r="AH69" s="28">
        <f t="shared" si="14"/>
        <v>126</v>
      </c>
      <c r="AI69">
        <v>62</v>
      </c>
      <c r="AJ69" s="30" t="str">
        <f t="shared" si="15"/>
        <v>Kuwait</v>
      </c>
      <c r="AM69" s="9" t="s">
        <v>160</v>
      </c>
      <c r="AN69" s="14">
        <v>24</v>
      </c>
      <c r="AO69" s="8">
        <v>0.42317431800025634</v>
      </c>
    </row>
    <row r="70" spans="1:41">
      <c r="A70" s="9" t="s">
        <v>162</v>
      </c>
      <c r="B70" s="12" t="s">
        <v>161</v>
      </c>
      <c r="C70" s="7">
        <f>MAX(0,MIN(1,IF(C$5=0,1-(Tab_Raw!C70-Tab_Raw!C$3)/(Tab_Raw!C$4-Tab_Raw!C$3),(Tab_Raw!C70-Tab_Raw!C$3)/(Tab_Raw!C$4-Tab_Raw!C$3))))</f>
        <v>0.32216666666666666</v>
      </c>
      <c r="D70" s="7">
        <f>MAX(0,MIN(1,IF(D$5=0,1-(Tab_Raw!D70-Tab_Raw!D$3)/(Tab_Raw!D$4-Tab_Raw!D$3),(Tab_Raw!D70-Tab_Raw!D$3)/(Tab_Raw!D$4-Tab_Raw!D$3))))</f>
        <v>2.5600000000000001E-2</v>
      </c>
      <c r="E70" s="7">
        <f>MAX(0,MIN(1,IF(E$5=0,1-(Tab_Raw!E70-Tab_Raw!E$3)/(Tab_Raw!E$4-Tab_Raw!E$3),(Tab_Raw!E70-Tab_Raw!E$3)/(Tab_Raw!E$4-Tab_Raw!E$3))))</f>
        <v>2.0000000000000018E-2</v>
      </c>
      <c r="F70" s="7">
        <f>MAX(0,MIN(1,IF(F$5=0,1-(Tab_Raw!F70-Tab_Raw!F$3)/(Tab_Raw!F$4-Tab_Raw!F$3),(Tab_Raw!F70-Tab_Raw!F$3)/(Tab_Raw!F$4-Tab_Raw!F$3))))</f>
        <v>0.6</v>
      </c>
      <c r="G70" s="7">
        <f>MAX(0,MIN(1,IF(G$5=0,1-(Tab_Raw!G70-Tab_Raw!G$3)/(Tab_Raw!G$4-Tab_Raw!G$3),(Tab_Raw!G70-Tab_Raw!G$3)/(Tab_Raw!G$4-Tab_Raw!G$3))))</f>
        <v>0.11266666666666666</v>
      </c>
      <c r="H70" s="7">
        <f>MAX(0,MIN(1,IF(H$5=0,1-(Tab_Raw!H70-Tab_Raw!H$3)/(Tab_Raw!H$4-Tab_Raw!H$3),(Tab_Raw!H70-Tab_Raw!H$3)/(Tab_Raw!H$4-Tab_Raw!H$3))))</f>
        <v>5.0000000000000044E-2</v>
      </c>
      <c r="I70" s="7">
        <f>MAX(0,MIN(1,IF(I$5=0,1-(Tab_Raw!I70-Tab_Raw!I$3)/(Tab_Raw!I$4-Tab_Raw!I$3),(Tab_Raw!I70-Tab_Raw!I$3)/(Tab_Raw!I$4-Tab_Raw!I$3))))</f>
        <v>0.27966666666666667</v>
      </c>
      <c r="J70" s="7">
        <f>MAX(0,MIN(1,IF(J$5=0,1-(Tab_Raw!J70-Tab_Raw!J$3)/(Tab_Raw!J$4-Tab_Raw!J$3),(Tab_Raw!J70-Tab_Raw!J$3)/(Tab_Raw!J$4-Tab_Raw!J$3))))</f>
        <v>0.4718</v>
      </c>
      <c r="K70" s="7">
        <f>MAX(0,MIN(1,IF(K$5=0,1-(Tab_Raw!K70-Tab_Raw!K$3)/(Tab_Raw!K$4-Tab_Raw!K$3),(Tab_Raw!K70-Tab_Raw!K$3)/(Tab_Raw!K$4-Tab_Raw!K$3))))</f>
        <v>0.89817341992137756</v>
      </c>
      <c r="L70" s="7">
        <f>MAX(0,MIN(1,IF(L$5=0,1-(Tab_Raw!L70-Tab_Raw!L$3)/(Tab_Raw!L$4-Tab_Raw!L$3),(Tab_Raw!L70-Tab_Raw!L$3)/(Tab_Raw!L$4-Tab_Raw!L$3))))</f>
        <v>0.24</v>
      </c>
      <c r="M70" s="7">
        <f>MAX(0,MIN(1,IF(M$5=0,1-(Tab_Raw!M70-Tab_Raw!M$3)/(Tab_Raw!M$4-Tab_Raw!M$3),(Tab_Raw!M70-Tab_Raw!M$3)/(Tab_Raw!M$4-Tab_Raw!M$3))))</f>
        <v>0.74</v>
      </c>
      <c r="N70" s="7">
        <f>MAX(0,MIN(1,IF(N$5=0,1-(Tab_Raw!N70-Tab_Raw!N$3)/(Tab_Raw!N$4-Tab_Raw!N$3),(Tab_Raw!N70-Tab_Raw!N$3)/(Tab_Raw!N$4-Tab_Raw!N$3))))</f>
        <v>0.03</v>
      </c>
      <c r="O70" s="7">
        <f>MAX(0,MIN(1,IF(O$5=0,1-(Tab_Raw!O70-Tab_Raw!O$3)/(Tab_Raw!O$4-Tab_Raw!O$3),(Tab_Raw!O70-Tab_Raw!O$3)/(Tab_Raw!O$4-Tab_Raw!O$3))))</f>
        <v>7.4999999999999997E-2</v>
      </c>
      <c r="P70" s="7">
        <f>MAX(0,MIN(1,IF(P$5=0,1-(Tab_Raw!P70-Tab_Raw!P$3)/(Tab_Raw!P$4-Tab_Raw!P$3),(Tab_Raw!P70-Tab_Raw!P$3)/(Tab_Raw!P$4-Tab_Raw!P$3))))</f>
        <v>0.48136000000000001</v>
      </c>
      <c r="Q70" s="7">
        <f>MAX(0,MIN(1,IF(Q$5=0,1-(Tab_Raw!Q70-Tab_Raw!Q$3)/(Tab_Raw!Q$4-Tab_Raw!Q$3),(Tab_Raw!Q70-Tab_Raw!Q$3)/(Tab_Raw!Q$4-Tab_Raw!Q$3))))</f>
        <v>0.26903756097561005</v>
      </c>
      <c r="R70" s="7">
        <f>MAX(0,MIN(1,IF(R$5=0,1-(Tab_Raw!R70-Tab_Raw!R$3)/(Tab_Raw!R$4-Tab_Raw!R$3),(Tab_Raw!R70-Tab_Raw!R$3)/(Tab_Raw!R$4-Tab_Raw!R$3))))</f>
        <v>0.18274111600000001</v>
      </c>
      <c r="S70" s="7">
        <f>MAX(0,MIN(1,IF(S$5=0,1-(Tab_Raw!S70-Tab_Raw!S$3)/(Tab_Raw!S$4-Tab_Raw!S$3),(Tab_Raw!S70-Tab_Raw!S$3)/(Tab_Raw!S$4-Tab_Raw!S$3))))</f>
        <v>5.7715774550000001E-2</v>
      </c>
      <c r="T70" s="7">
        <f>MAX(0,MIN(1,IF(T$5=0,1-(Tab_Raw!T70-Tab_Raw!T$3)/(Tab_Raw!T$4-Tab_Raw!T$3),(Tab_Raw!T70-Tab_Raw!T$3)/(Tab_Raw!T$4-Tab_Raw!T$3))))</f>
        <v>1.88420085E-2</v>
      </c>
      <c r="U70" s="7">
        <f>MAX(0,MIN(1,IF(U$5=0,1-(Tab_Raw!U70-Tab_Raw!U$3)/(Tab_Raw!U$4-Tab_Raw!U$3),(Tab_Raw!U70-Tab_Raw!U$3)/(Tab_Raw!U$4-Tab_Raw!U$3))))</f>
        <v>2.2428939057860257E-2</v>
      </c>
      <c r="V70" s="7">
        <f>MAX(0,MIN(1,IF(V$5=0,1-(Tab_Raw!V70-Tab_Raw!V$3)/(Tab_Raw!V$4-Tab_Raw!V$3),(Tab_Raw!V70-Tab_Raw!V$3)/(Tab_Raw!V$4-Tab_Raw!V$3))))</f>
        <v>6.2409597162269403E-2</v>
      </c>
      <c r="W70" s="7">
        <f>MAX(0,MIN(1,IF(W$5=0,1-(Tab_Raw!W70-Tab_Raw!W$3)/(Tab_Raw!W$4-Tab_Raw!W$3),(Tab_Raw!W70-Tab_Raw!W$3)/(Tab_Raw!W$4-Tab_Raw!W$3))))</f>
        <v>0</v>
      </c>
      <c r="X70" s="7">
        <f>MAX(0,MIN(1,IF(X$5=0,1-(Tab_Raw!X70-Tab_Raw!X$3)/(Tab_Raw!X$4-Tab_Raw!X$3),(Tab_Raw!X70-Tab_Raw!X$3)/(Tab_Raw!X$4-Tab_Raw!X$3))))</f>
        <v>0.95</v>
      </c>
      <c r="Y70" s="7">
        <f>MAX(0,MIN(1,IF(Y$5=0,1-(Tab_Raw!Y70-Tab_Raw!Y$3)/(Tab_Raw!Y$4-Tab_Raw!Y$3),(Tab_Raw!Y70-Tab_Raw!Y$3)/(Tab_Raw!Y$4-Tab_Raw!Y$3))))</f>
        <v>4.3171679378327818E-2</v>
      </c>
      <c r="Z70" s="7">
        <f>MAX(0,MIN(1,IF(Z$5=0,1-(Tab_Raw!Z70-Tab_Raw!Z$3)/(Tab_Raw!Z$4-Tab_Raw!Z$3),(Tab_Raw!Z70-Tab_Raw!Z$3)/(Tab_Raw!Z$4-Tab_Raw!Z$3))))</f>
        <v>5.9324118300000062E-2</v>
      </c>
      <c r="AA70" s="9" t="str">
        <f t="shared" si="9"/>
        <v>Georgia</v>
      </c>
      <c r="AB70" s="14">
        <f t="shared" si="10"/>
        <v>24</v>
      </c>
      <c r="AC70" s="8">
        <f t="shared" si="13"/>
        <v>0.25050434224356027</v>
      </c>
      <c r="AD70" s="14">
        <f t="shared" si="5"/>
        <v>137</v>
      </c>
      <c r="AF70">
        <v>63</v>
      </c>
      <c r="AG70" s="29" t="str">
        <f t="shared" si="6"/>
        <v>Samoa</v>
      </c>
      <c r="AH70" s="28">
        <f t="shared" si="14"/>
        <v>125</v>
      </c>
      <c r="AI70">
        <v>63</v>
      </c>
      <c r="AJ70" s="30" t="str">
        <f t="shared" si="15"/>
        <v>Malaysia</v>
      </c>
      <c r="AM70" s="9" t="s">
        <v>409</v>
      </c>
      <c r="AN70" s="14">
        <v>24</v>
      </c>
      <c r="AO70" s="8">
        <v>0.4209133045589441</v>
      </c>
    </row>
    <row r="71" spans="1:41">
      <c r="A71" s="9" t="s">
        <v>164</v>
      </c>
      <c r="B71" s="12" t="s">
        <v>163</v>
      </c>
      <c r="C71" s="7">
        <f>MAX(0,MIN(1,IF(C$5=0,1-(Tab_Raw!C71-Tab_Raw!C$3)/(Tab_Raw!C$4-Tab_Raw!C$3),(Tab_Raw!C71-Tab_Raw!C$3)/(Tab_Raw!C$4-Tab_Raw!C$3))))</f>
        <v>0.58750000000000002</v>
      </c>
      <c r="D71" s="7">
        <f>MAX(0,MIN(1,IF(D$5=0,1-(Tab_Raw!D71-Tab_Raw!D$3)/(Tab_Raw!D$4-Tab_Raw!D$3),(Tab_Raw!D71-Tab_Raw!D$3)/(Tab_Raw!D$4-Tab_Raw!D$3))))</f>
        <v>0.2097</v>
      </c>
      <c r="E71" s="7">
        <f>MAX(0,MIN(1,IF(E$5=0,1-(Tab_Raw!E71-Tab_Raw!E$3)/(Tab_Raw!E$4-Tab_Raw!E$3),(Tab_Raw!E71-Tab_Raw!E$3)/(Tab_Raw!E$4-Tab_Raw!E$3))))</f>
        <v>0</v>
      </c>
      <c r="F71" s="7">
        <f>MAX(0,MIN(1,IF(F$5=0,1-(Tab_Raw!F71-Tab_Raw!F$3)/(Tab_Raw!F$4-Tab_Raw!F$3),(Tab_Raw!F71-Tab_Raw!F$3)/(Tab_Raw!F$4-Tab_Raw!F$3))))</f>
        <v>0.5</v>
      </c>
      <c r="G71" s="7">
        <f>MAX(0,MIN(1,IF(G$5=0,1-(Tab_Raw!G71-Tab_Raw!G$3)/(Tab_Raw!G$4-Tab_Raw!G$3),(Tab_Raw!G71-Tab_Raw!G$3)/(Tab_Raw!G$4-Tab_Raw!G$3))))</f>
        <v>0</v>
      </c>
      <c r="H71" s="7">
        <f>MAX(0,MIN(1,IF(H$5=0,1-(Tab_Raw!H71-Tab_Raw!H$3)/(Tab_Raw!H$4-Tab_Raw!H$3),(Tab_Raw!H71-Tab_Raw!H$3)/(Tab_Raw!H$4-Tab_Raw!H$3))))</f>
        <v>0</v>
      </c>
      <c r="I71" s="7">
        <f>MAX(0,MIN(1,IF(I$5=0,1-(Tab_Raw!I71-Tab_Raw!I$3)/(Tab_Raw!I$4-Tab_Raw!I$3),(Tab_Raw!I71-Tab_Raw!I$3)/(Tab_Raw!I$4-Tab_Raw!I$3))))</f>
        <v>0.20691666666666667</v>
      </c>
      <c r="J71" s="7">
        <f>MAX(0,MIN(1,IF(J$5=0,1-(Tab_Raw!J71-Tab_Raw!J$3)/(Tab_Raw!J$4-Tab_Raw!J$3),(Tab_Raw!J71-Tab_Raw!J$3)/(Tab_Raw!J$4-Tab_Raw!J$3))))</f>
        <v>0.26280000000000003</v>
      </c>
      <c r="K71" s="7">
        <f>MAX(0,MIN(1,IF(K$5=0,1-(Tab_Raw!K71-Tab_Raw!K$3)/(Tab_Raw!K$4-Tab_Raw!K$3),(Tab_Raw!K71-Tab_Raw!K$3)/(Tab_Raw!K$4-Tab_Raw!K$3))))</f>
        <v>0.73265440375433333</v>
      </c>
      <c r="L71" s="7">
        <f>MAX(0,MIN(1,IF(L$5=0,1-(Tab_Raw!L71-Tab_Raw!L$3)/(Tab_Raw!L$4-Tab_Raw!L$3),(Tab_Raw!L71-Tab_Raw!L$3)/(Tab_Raw!L$4-Tab_Raw!L$3))))</f>
        <v>0.28000000000000003</v>
      </c>
      <c r="M71" s="7">
        <f>MAX(0,MIN(1,IF(M$5=0,1-(Tab_Raw!M71-Tab_Raw!M$3)/(Tab_Raw!M$4-Tab_Raw!M$3),(Tab_Raw!M71-Tab_Raw!M$3)/(Tab_Raw!M$4-Tab_Raw!M$3))))</f>
        <v>0.22</v>
      </c>
      <c r="N71" s="7">
        <f>MAX(0,MIN(1,IF(N$5=0,1-(Tab_Raw!N71-Tab_Raw!N$3)/(Tab_Raw!N$4-Tab_Raw!N$3),(Tab_Raw!N71-Tab_Raw!N$3)/(Tab_Raw!N$4-Tab_Raw!N$3))))</f>
        <v>0</v>
      </c>
      <c r="O71" s="7">
        <f>MAX(0,MIN(1,IF(O$5=0,1-(Tab_Raw!O71-Tab_Raw!O$3)/(Tab_Raw!O$4-Tab_Raw!O$3),(Tab_Raw!O71-Tab_Raw!O$3)/(Tab_Raw!O$4-Tab_Raw!O$3))))</f>
        <v>6.7499999999999991E-2</v>
      </c>
      <c r="P71" s="7">
        <f>MAX(0,MIN(1,IF(P$5=0,1-(Tab_Raw!P71-Tab_Raw!P$3)/(Tab_Raw!P$4-Tab_Raw!P$3),(Tab_Raw!P71-Tab_Raw!P$3)/(Tab_Raw!P$4-Tab_Raw!P$3))))</f>
        <v>0.28471999999999997</v>
      </c>
      <c r="Q71" s="7">
        <f>MAX(0,MIN(1,IF(Q$5=0,1-(Tab_Raw!Q71-Tab_Raw!Q$3)/(Tab_Raw!Q$4-Tab_Raw!Q$3),(Tab_Raw!Q71-Tab_Raw!Q$3)/(Tab_Raw!Q$4-Tab_Raw!Q$3))))</f>
        <v>9.8229268292683969E-2</v>
      </c>
      <c r="R71" s="7">
        <f>MAX(0,MIN(1,IF(R$5=0,1-(Tab_Raw!R71-Tab_Raw!R$3)/(Tab_Raw!R$4-Tab_Raw!R$3),(Tab_Raw!R71-Tab_Raw!R$3)/(Tab_Raw!R$4-Tab_Raw!R$3))))</f>
        <v>9.5454546000000001E-2</v>
      </c>
      <c r="S71" s="7">
        <f>MAX(0,MIN(1,IF(S$5=0,1-(Tab_Raw!S71-Tab_Raw!S$3)/(Tab_Raw!S$4-Tab_Raw!S$3),(Tab_Raw!S71-Tab_Raw!S$3)/(Tab_Raw!S$4-Tab_Raw!S$3))))</f>
        <v>0</v>
      </c>
      <c r="T71" s="7">
        <f>MAX(0,MIN(1,IF(T$5=0,1-(Tab_Raw!T71-Tab_Raw!T$3)/(Tab_Raw!T$4-Tab_Raw!T$3),(Tab_Raw!T71-Tab_Raw!T$3)/(Tab_Raw!T$4-Tab_Raw!T$3))))</f>
        <v>2.2544424999999999E-3</v>
      </c>
      <c r="U71" s="7">
        <f>MAX(0,MIN(1,IF(U$5=0,1-(Tab_Raw!U71-Tab_Raw!U$3)/(Tab_Raw!U$4-Tab_Raw!U$3),(Tab_Raw!U71-Tab_Raw!U$3)/(Tab_Raw!U$4-Tab_Raw!U$3))))</f>
        <v>6.4755094715215372E-2</v>
      </c>
      <c r="V71" s="7">
        <f>MAX(0,MIN(1,IF(V$5=0,1-(Tab_Raw!V71-Tab_Raw!V$3)/(Tab_Raw!V$4-Tab_Raw!V$3),(Tab_Raw!V71-Tab_Raw!V$3)/(Tab_Raw!V$4-Tab_Raw!V$3))))</f>
        <v>5.6247942458081603E-2</v>
      </c>
      <c r="W71" s="7">
        <f>MAX(0,MIN(1,IF(W$5=0,1-(Tab_Raw!W71-Tab_Raw!W$3)/(Tab_Raw!W$4-Tab_Raw!W$3),(Tab_Raw!W71-Tab_Raw!W$3)/(Tab_Raw!W$4-Tab_Raw!W$3))))</f>
        <v>0</v>
      </c>
      <c r="X71" s="7">
        <f>MAX(0,MIN(1,IF(X$5=0,1-(Tab_Raw!X71-Tab_Raw!X$3)/(Tab_Raw!X$4-Tab_Raw!X$3),(Tab_Raw!X71-Tab_Raw!X$3)/(Tab_Raw!X$4-Tab_Raw!X$3))))</f>
        <v>0.61</v>
      </c>
      <c r="Y71" s="7">
        <f>MAX(0,MIN(1,IF(Y$5=0,1-(Tab_Raw!Y71-Tab_Raw!Y$3)/(Tab_Raw!Y$4-Tab_Raw!Y$3),(Tab_Raw!Y71-Tab_Raw!Y$3)/(Tab_Raw!Y$4-Tab_Raw!Y$3))))</f>
        <v>3.0105800384207355E-2</v>
      </c>
      <c r="Z71" s="7">
        <f>MAX(0,MIN(1,IF(Z$5=0,1-(Tab_Raw!Z71-Tab_Raw!Z$3)/(Tab_Raw!Z$4-Tab_Raw!Z$3),(Tab_Raw!Z71-Tab_Raw!Z$3)/(Tab_Raw!Z$4-Tab_Raw!Z$3))))</f>
        <v>0</v>
      </c>
      <c r="AA71" s="9" t="str">
        <f t="shared" si="9"/>
        <v>Germany</v>
      </c>
      <c r="AB71" s="14">
        <f t="shared" si="10"/>
        <v>24</v>
      </c>
      <c r="AC71" s="8">
        <f t="shared" si="13"/>
        <v>0.17953492353213288</v>
      </c>
      <c r="AD71" s="14">
        <f t="shared" si="5"/>
        <v>181</v>
      </c>
      <c r="AF71">
        <v>64</v>
      </c>
      <c r="AG71" s="29" t="str">
        <f t="shared" si="6"/>
        <v>Palau</v>
      </c>
      <c r="AH71" s="28">
        <f t="shared" si="14"/>
        <v>124</v>
      </c>
      <c r="AI71">
        <v>64</v>
      </c>
      <c r="AJ71" s="30" t="str">
        <f t="shared" si="15"/>
        <v>Egypt</v>
      </c>
      <c r="AM71" s="9" t="s">
        <v>188</v>
      </c>
      <c r="AN71" s="14">
        <v>24</v>
      </c>
      <c r="AO71" s="8">
        <v>0.4208372106239075</v>
      </c>
    </row>
    <row r="72" spans="1:41">
      <c r="A72" s="9" t="s">
        <v>166</v>
      </c>
      <c r="B72" s="12" t="s">
        <v>165</v>
      </c>
      <c r="C72" s="7">
        <f>MAX(0,MIN(1,IF(C$5=0,1-(Tab_Raw!C72-Tab_Raw!C$3)/(Tab_Raw!C$4-Tab_Raw!C$3),(Tab_Raw!C72-Tab_Raw!C$3)/(Tab_Raw!C$4-Tab_Raw!C$3))))</f>
        <v>0.73333333333333328</v>
      </c>
      <c r="D72" s="7">
        <f>MAX(0,MIN(1,IF(D$5=0,1-(Tab_Raw!D72-Tab_Raw!D$3)/(Tab_Raw!D$4-Tab_Raw!D$3),(Tab_Raw!D72-Tab_Raw!D$3)/(Tab_Raw!D$4-Tab_Raw!D$3))))</f>
        <v>1.8460000000000001E-2</v>
      </c>
      <c r="E72" s="7">
        <f>MAX(0,MIN(1,IF(E$5=0,1-(Tab_Raw!E72-Tab_Raw!E$3)/(Tab_Raw!E$4-Tab_Raw!E$3),(Tab_Raw!E72-Tab_Raw!E$3)/(Tab_Raw!E$4-Tab_Raw!E$3))))</f>
        <v>0.18000000000000005</v>
      </c>
      <c r="F72" s="7">
        <f>MAX(0,MIN(1,IF(F$5=0,1-(Tab_Raw!F72-Tab_Raw!F$3)/(Tab_Raw!F$4-Tab_Raw!F$3),(Tab_Raw!F72-Tab_Raw!F$3)/(Tab_Raw!F$4-Tab_Raw!F$3))))</f>
        <v>0.30000000000000004</v>
      </c>
      <c r="G72" s="7">
        <f>MAX(0,MIN(1,IF(G$5=0,1-(Tab_Raw!G72-Tab_Raw!G$3)/(Tab_Raw!G$4-Tab_Raw!G$3),(Tab_Raw!G72-Tab_Raw!G$3)/(Tab_Raw!G$4-Tab_Raw!G$3))))</f>
        <v>0.15066666666666667</v>
      </c>
      <c r="H72" s="7">
        <f>MAX(0,MIN(1,IF(H$5=0,1-(Tab_Raw!H72-Tab_Raw!H$3)/(Tab_Raw!H$4-Tab_Raw!H$3),(Tab_Raw!H72-Tab_Raw!H$3)/(Tab_Raw!H$4-Tab_Raw!H$3))))</f>
        <v>0.87</v>
      </c>
      <c r="I72" s="7">
        <f>MAX(0,MIN(1,IF(I$5=0,1-(Tab_Raw!I72-Tab_Raw!I$3)/(Tab_Raw!I$4-Tab_Raw!I$3),(Tab_Raw!I72-Tab_Raw!I$3)/(Tab_Raw!I$4-Tab_Raw!I$3))))</f>
        <v>0.36075000000000002</v>
      </c>
      <c r="J72" s="7">
        <f>MAX(0,MIN(1,IF(J$5=0,1-(Tab_Raw!J72-Tab_Raw!J$3)/(Tab_Raw!J$4-Tab_Raw!J$3),(Tab_Raw!J72-Tab_Raw!J$3)/(Tab_Raw!J$4-Tab_Raw!J$3))))</f>
        <v>0.4924</v>
      </c>
      <c r="K72" s="7">
        <f>MAX(0,MIN(1,IF(K$5=0,1-(Tab_Raw!K72-Tab_Raw!K$3)/(Tab_Raw!K$4-Tab_Raw!K$3),(Tab_Raw!K72-Tab_Raw!K$3)/(Tab_Raw!K$4-Tab_Raw!K$3))))</f>
        <v>0.98927878787883339</v>
      </c>
      <c r="L72" s="7">
        <f>MAX(0,MIN(1,IF(L$5=0,1-(Tab_Raw!L72-Tab_Raw!L$3)/(Tab_Raw!L$4-Tab_Raw!L$3),(Tab_Raw!L72-Tab_Raw!L$3)/(Tab_Raw!L$4-Tab_Raw!L$3))))</f>
        <v>0.14000000000000001</v>
      </c>
      <c r="M72" s="7">
        <f>MAX(0,MIN(1,IF(M$5=0,1-(Tab_Raw!M72-Tab_Raw!M$3)/(Tab_Raw!M$4-Tab_Raw!M$3),(Tab_Raw!M72-Tab_Raw!M$3)/(Tab_Raw!M$4-Tab_Raw!M$3))))</f>
        <v>0.33</v>
      </c>
      <c r="N72" s="7">
        <f>MAX(0,MIN(1,IF(N$5=0,1-(Tab_Raw!N72-Tab_Raw!N$3)/(Tab_Raw!N$4-Tab_Raw!N$3),(Tab_Raw!N72-Tab_Raw!N$3)/(Tab_Raw!N$4-Tab_Raw!N$3))))</f>
        <v>0.32</v>
      </c>
      <c r="O72" s="7">
        <f>MAX(0,MIN(1,IF(O$5=0,1-(Tab_Raw!O72-Tab_Raw!O$3)/(Tab_Raw!O$4-Tab_Raw!O$3),(Tab_Raw!O72-Tab_Raw!O$3)/(Tab_Raw!O$4-Tab_Raw!O$3))))</f>
        <v>0.20749999999999999</v>
      </c>
      <c r="P72" s="7">
        <f>MAX(0,MIN(1,IF(P$5=0,1-(Tab_Raw!P72-Tab_Raw!P$3)/(Tab_Raw!P$4-Tab_Raw!P$3),(Tab_Raw!P72-Tab_Raw!P$3)/(Tab_Raw!P$4-Tab_Raw!P$3))))</f>
        <v>0.95120000000000005</v>
      </c>
      <c r="Q72" s="7">
        <f>MAX(0,MIN(1,IF(Q$5=0,1-(Tab_Raw!Q72-Tab_Raw!Q$3)/(Tab_Raw!Q$4-Tab_Raw!Q$3),(Tab_Raw!Q72-Tab_Raw!Q$3)/(Tab_Raw!Q$4-Tab_Raw!Q$3))))</f>
        <v>0.56766097560975592</v>
      </c>
      <c r="R72" s="7">
        <f>MAX(0,MIN(1,IF(R$5=0,1-(Tab_Raw!R72-Tab_Raw!R$3)/(Tab_Raw!R$4-Tab_Raw!R$3),(Tab_Raw!R72-Tab_Raw!R$3)/(Tab_Raw!R$4-Tab_Raw!R$3))))</f>
        <v>0.86241134799999997</v>
      </c>
      <c r="S72" s="7">
        <f>MAX(0,MIN(1,IF(S$5=0,1-(Tab_Raw!S72-Tab_Raw!S$3)/(Tab_Raw!S$4-Tab_Raw!S$3),(Tab_Raw!S72-Tab_Raw!S$3)/(Tab_Raw!S$4-Tab_Raw!S$3))))</f>
        <v>0.16788410979999999</v>
      </c>
      <c r="T72" s="7">
        <f>MAX(0,MIN(1,IF(T$5=0,1-(Tab_Raw!T72-Tab_Raw!T$3)/(Tab_Raw!T$4-Tab_Raw!T$3),(Tab_Raw!T72-Tab_Raw!T$3)/(Tab_Raw!T$4-Tab_Raw!T$3))))</f>
        <v>0.37744349225000001</v>
      </c>
      <c r="U72" s="7">
        <f>MAX(0,MIN(1,IF(U$5=0,1-(Tab_Raw!U72-Tab_Raw!U$3)/(Tab_Raw!U$4-Tab_Raw!U$3),(Tab_Raw!U72-Tab_Raw!U$3)/(Tab_Raw!U$4-Tab_Raw!U$3))))</f>
        <v>9.535094905076584E-3</v>
      </c>
      <c r="V72" s="7">
        <f>MAX(0,MIN(1,IF(V$5=0,1-(Tab_Raw!V72-Tab_Raw!V$3)/(Tab_Raw!V$4-Tab_Raw!V$3),(Tab_Raw!V72-Tab_Raw!V$3)/(Tab_Raw!V$4-Tab_Raw!V$3))))</f>
        <v>3.67696197318437E-2</v>
      </c>
      <c r="W72" s="7">
        <f>MAX(0,MIN(1,IF(W$5=0,1-(Tab_Raw!W72-Tab_Raw!W$3)/(Tab_Raw!W$4-Tab_Raw!W$3),(Tab_Raw!W72-Tab_Raw!W$3)/(Tab_Raw!W$4-Tab_Raw!W$3))))</f>
        <v>0.45999999999999996</v>
      </c>
      <c r="X72" s="7">
        <f>MAX(0,MIN(1,IF(X$5=0,1-(Tab_Raw!X72-Tab_Raw!X$3)/(Tab_Raw!X$4-Tab_Raw!X$3),(Tab_Raw!X72-Tab_Raw!X$3)/(Tab_Raw!X$4-Tab_Raw!X$3))))</f>
        <v>0.81</v>
      </c>
      <c r="Y72" s="7">
        <f>MAX(0,MIN(1,IF(Y$5=0,1-(Tab_Raw!Y72-Tab_Raw!Y$3)/(Tab_Raw!Y$4-Tab_Raw!Y$3),(Tab_Raw!Y72-Tab_Raw!Y$3)/(Tab_Raw!Y$4-Tab_Raw!Y$3))))</f>
        <v>3.2961237584600511E-2</v>
      </c>
      <c r="Z72" s="7">
        <f>MAX(0,MIN(1,IF(Z$5=0,1-(Tab_Raw!Z72-Tab_Raw!Z$3)/(Tab_Raw!Z$4-Tab_Raw!Z$3),(Tab_Raw!Z72-Tab_Raw!Z$3)/(Tab_Raw!Z$4-Tab_Raw!Z$3))))</f>
        <v>0.85069706919999999</v>
      </c>
      <c r="AA72" s="9" t="str">
        <f t="shared" si="9"/>
        <v>Ghana</v>
      </c>
      <c r="AB72" s="14">
        <f t="shared" si="10"/>
        <v>24</v>
      </c>
      <c r="AC72" s="8">
        <f t="shared" ref="AC72:AC103" si="16">IF(AB72&gt;=AB$6,mmean(C72:Z72),"")</f>
        <v>0.42578965562333798</v>
      </c>
      <c r="AD72" s="14">
        <f t="shared" si="5"/>
        <v>54</v>
      </c>
      <c r="AF72">
        <v>65</v>
      </c>
      <c r="AG72" s="29" t="str">
        <f t="shared" si="6"/>
        <v>Tonga</v>
      </c>
      <c r="AH72" s="28">
        <f t="shared" si="14"/>
        <v>123</v>
      </c>
      <c r="AI72">
        <v>65</v>
      </c>
      <c r="AJ72" s="30" t="str">
        <f t="shared" si="15"/>
        <v>Lithuania</v>
      </c>
      <c r="AM72" s="9" t="s">
        <v>277</v>
      </c>
      <c r="AN72" s="14">
        <v>24</v>
      </c>
      <c r="AO72" s="8">
        <v>0.41991906007559648</v>
      </c>
    </row>
    <row r="73" spans="1:41">
      <c r="A73" s="9" t="s">
        <v>168</v>
      </c>
      <c r="B73" s="12" t="s">
        <v>167</v>
      </c>
      <c r="C73" s="7">
        <f>MAX(0,MIN(1,IF(C$5=0,1-(Tab_Raw!C73-Tab_Raw!C$3)/(Tab_Raw!C$4-Tab_Raw!C$3),(Tab_Raw!C73-Tab_Raw!C$3)/(Tab_Raw!C$4-Tab_Raw!C$3))))</f>
        <v>0.12400000000000003</v>
      </c>
      <c r="D73" s="7">
        <f>MAX(0,MIN(1,IF(D$5=0,1-(Tab_Raw!D73-Tab_Raw!D$3)/(Tab_Raw!D$4-Tab_Raw!D$3),(Tab_Raw!D73-Tab_Raw!D$3)/(Tab_Raw!D$4-Tab_Raw!D$3))))</f>
        <v>0.12740000000000001</v>
      </c>
      <c r="E73" s="7">
        <f>MAX(0,MIN(1,IF(E$5=0,1-(Tab_Raw!E73-Tab_Raw!E$3)/(Tab_Raw!E$4-Tab_Raw!E$3),(Tab_Raw!E73-Tab_Raw!E$3)/(Tab_Raw!E$4-Tab_Raw!E$3))))</f>
        <v>0</v>
      </c>
      <c r="F73" s="7">
        <f>MAX(0,MIN(1,IF(F$5=0,1-(Tab_Raw!F73-Tab_Raw!F$3)/(Tab_Raw!F$4-Tab_Raw!F$3),(Tab_Raw!F73-Tab_Raw!F$3)/(Tab_Raw!F$4-Tab_Raw!F$3))))</f>
        <v>0.44999999999999996</v>
      </c>
      <c r="G73" s="7">
        <f>MAX(0,MIN(1,IF(G$5=0,1-(Tab_Raw!G73-Tab_Raw!G$3)/(Tab_Raw!G$4-Tab_Raw!G$3),(Tab_Raw!G73-Tab_Raw!G$3)/(Tab_Raw!G$4-Tab_Raw!G$3))))</f>
        <v>0</v>
      </c>
      <c r="H73" s="7">
        <f>MAX(0,MIN(1,IF(H$5=0,1-(Tab_Raw!H73-Tab_Raw!H$3)/(Tab_Raw!H$4-Tab_Raw!H$3),(Tab_Raw!H73-Tab_Raw!H$3)/(Tab_Raw!H$4-Tab_Raw!H$3))))</f>
        <v>2.0000000000000018E-2</v>
      </c>
      <c r="I73" s="7">
        <f>MAX(0,MIN(1,IF(I$5=0,1-(Tab_Raw!I73-Tab_Raw!I$3)/(Tab_Raw!I$4-Tab_Raw!I$3),(Tab_Raw!I73-Tab_Raw!I$3)/(Tab_Raw!I$4-Tab_Raw!I$3))))</f>
        <v>0.27483333333333337</v>
      </c>
      <c r="J73" s="7">
        <f>MAX(0,MIN(1,IF(J$5=0,1-(Tab_Raw!J73-Tab_Raw!J$3)/(Tab_Raw!J$4-Tab_Raw!J$3),(Tab_Raw!J73-Tab_Raw!J$3)/(Tab_Raw!J$4-Tab_Raw!J$3))))</f>
        <v>0.38799999999999996</v>
      </c>
      <c r="K73" s="7">
        <f>MAX(0,MIN(1,IF(K$5=0,1-(Tab_Raw!K73-Tab_Raw!K$3)/(Tab_Raw!K$4-Tab_Raw!K$3),(Tab_Raw!K73-Tab_Raw!K$3)/(Tab_Raw!K$4-Tab_Raw!K$3))))</f>
        <v>0.48669736662625029</v>
      </c>
      <c r="L73" s="7">
        <f>MAX(0,MIN(1,IF(L$5=0,1-(Tab_Raw!L73-Tab_Raw!L$3)/(Tab_Raw!L$4-Tab_Raw!L$3),(Tab_Raw!L73-Tab_Raw!L$3)/(Tab_Raw!L$4-Tab_Raw!L$3))))</f>
        <v>0.12</v>
      </c>
      <c r="M73" s="7">
        <f>MAX(0,MIN(1,IF(M$5=0,1-(Tab_Raw!M73-Tab_Raw!M$3)/(Tab_Raw!M$4-Tab_Raw!M$3),(Tab_Raw!M73-Tab_Raw!M$3)/(Tab_Raw!M$4-Tab_Raw!M$3))))</f>
        <v>0.37</v>
      </c>
      <c r="N73" s="7">
        <f>MAX(0,MIN(1,IF(N$5=0,1-(Tab_Raw!N73-Tab_Raw!N$3)/(Tab_Raw!N$4-Tab_Raw!N$3),(Tab_Raw!N73-Tab_Raw!N$3)/(Tab_Raw!N$4-Tab_Raw!N$3))))</f>
        <v>0</v>
      </c>
      <c r="O73" s="7">
        <f>MAX(0,MIN(1,IF(O$5=0,1-(Tab_Raw!O73-Tab_Raw!O$3)/(Tab_Raw!O$4-Tab_Raw!O$3),(Tab_Raw!O73-Tab_Raw!O$3)/(Tab_Raw!O$4-Tab_Raw!O$3))))</f>
        <v>6.7499999999999991E-2</v>
      </c>
      <c r="P73" s="7">
        <f>MAX(0,MIN(1,IF(P$5=0,1-(Tab_Raw!P73-Tab_Raw!P$3)/(Tab_Raw!P$4-Tab_Raw!P$3),(Tab_Raw!P73-Tab_Raw!P$3)/(Tab_Raw!P$4-Tab_Raw!P$3))))</f>
        <v>0.37015999999999993</v>
      </c>
      <c r="Q73" s="7">
        <f>MAX(0,MIN(1,IF(Q$5=0,1-(Tab_Raw!Q73-Tab_Raw!Q$3)/(Tab_Raw!Q$4-Tab_Raw!Q$3),(Tab_Raw!Q73-Tab_Raw!Q$3)/(Tab_Raw!Q$4-Tab_Raw!Q$3))))</f>
        <v>0.10073658536585417</v>
      </c>
      <c r="R73" s="7">
        <f>MAX(0,MIN(1,IF(R$5=0,1-(Tab_Raw!R73-Tab_Raw!R$3)/(Tab_Raw!R$4-Tab_Raw!R$3),(Tab_Raw!R73-Tab_Raw!R$3)/(Tab_Raw!R$4-Tab_Raw!R$3))))</f>
        <v>0.11312217199999999</v>
      </c>
      <c r="S73" s="7">
        <f>MAX(0,MIN(1,IF(S$5=0,1-(Tab_Raw!S73-Tab_Raw!S$3)/(Tab_Raw!S$4-Tab_Raw!S$3),(Tab_Raw!S73-Tab_Raw!S$3)/(Tab_Raw!S$4-Tab_Raw!S$3))))</f>
        <v>0</v>
      </c>
      <c r="T73" s="7">
        <f>MAX(0,MIN(1,IF(T$5=0,1-(Tab_Raw!T73-Tab_Raw!T$3)/(Tab_Raw!T$4-Tab_Raw!T$3),(Tab_Raw!T73-Tab_Raw!T$3)/(Tab_Raw!T$4-Tab_Raw!T$3))))</f>
        <v>7.8584624999999996E-4</v>
      </c>
      <c r="U73" s="7">
        <f>MAX(0,MIN(1,IF(U$5=0,1-(Tab_Raw!U73-Tab_Raw!U$3)/(Tab_Raw!U$4-Tab_Raw!U$3),(Tab_Raw!U73-Tab_Raw!U$3)/(Tab_Raw!U$4-Tab_Raw!U$3))))</f>
        <v>5.7487527822710896E-2</v>
      </c>
      <c r="V73" s="7">
        <f>MAX(0,MIN(1,IF(V$5=0,1-(Tab_Raw!V73-Tab_Raw!V$3)/(Tab_Raw!V$4-Tab_Raw!V$3),(Tab_Raw!V73-Tab_Raw!V$3)/(Tab_Raw!V$4-Tab_Raw!V$3))))</f>
        <v>8.6387275857641999E-2</v>
      </c>
      <c r="W73" s="7">
        <f>MAX(0,MIN(1,IF(W$5=0,1-(Tab_Raw!W73-Tab_Raw!W$3)/(Tab_Raw!W$4-Tab_Raw!W$3),(Tab_Raw!W73-Tab_Raw!W$3)/(Tab_Raw!W$4-Tab_Raw!W$3))))</f>
        <v>0</v>
      </c>
      <c r="X73" s="7">
        <f>MAX(0,MIN(1,IF(X$5=0,1-(Tab_Raw!X73-Tab_Raw!X$3)/(Tab_Raw!X$4-Tab_Raw!X$3),(Tab_Raw!X73-Tab_Raw!X$3)/(Tab_Raw!X$4-Tab_Raw!X$3))))</f>
        <v>0.69</v>
      </c>
      <c r="Y73" s="7">
        <f>MAX(0,MIN(1,IF(Y$5=0,1-(Tab_Raw!Y73-Tab_Raw!Y$3)/(Tab_Raw!Y$4-Tab_Raw!Y$3),(Tab_Raw!Y73-Tab_Raw!Y$3)/(Tab_Raw!Y$4-Tab_Raw!Y$3))))</f>
        <v>0.15128006206361522</v>
      </c>
      <c r="Z73" s="7">
        <f>MAX(0,MIN(1,IF(Z$5=0,1-(Tab_Raw!Z73-Tab_Raw!Z$3)/(Tab_Raw!Z$4-Tab_Raw!Z$3),(Tab_Raw!Z73-Tab_Raw!Z$3)/(Tab_Raw!Z$4-Tab_Raw!Z$3))))</f>
        <v>8.1999969499999992E-2</v>
      </c>
      <c r="AA73" s="9" t="str">
        <f t="shared" si="9"/>
        <v>Greece</v>
      </c>
      <c r="AB73" s="14">
        <f t="shared" si="10"/>
        <v>24</v>
      </c>
      <c r="AC73" s="8">
        <f t="shared" si="16"/>
        <v>0.1700162557841419</v>
      </c>
      <c r="AD73" s="14">
        <f t="shared" ref="AD73:AD136" si="17">RANK(AC73,$AC$8:$AC$199)</f>
        <v>184</v>
      </c>
      <c r="AF73">
        <v>66</v>
      </c>
      <c r="AG73" s="29" t="str">
        <f t="shared" ref="AG73:AG107" si="18">INDEX($AA$8:$AA$199,MATCH(AF73,$AD$8:$AD$199,0))</f>
        <v>Gabon</v>
      </c>
      <c r="AH73" s="28">
        <f t="shared" si="14"/>
        <v>122</v>
      </c>
      <c r="AI73">
        <v>66</v>
      </c>
      <c r="AJ73" s="30" t="str">
        <f t="shared" si="15"/>
        <v>Ukraine</v>
      </c>
      <c r="AM73" s="9" t="s">
        <v>439</v>
      </c>
      <c r="AN73" s="14">
        <v>23</v>
      </c>
      <c r="AO73" s="8">
        <v>0.41892335659870261</v>
      </c>
    </row>
    <row r="74" spans="1:41">
      <c r="A74" s="9" t="s">
        <v>170</v>
      </c>
      <c r="B74" s="12" t="s">
        <v>169</v>
      </c>
      <c r="C74" s="7">
        <f>MAX(0,MIN(1,IF(C$5=0,1-(Tab_Raw!C74-Tab_Raw!C$3)/(Tab_Raw!C$4-Tab_Raw!C$3),(Tab_Raw!C74-Tab_Raw!C$3)/(Tab_Raw!C$4-Tab_Raw!C$3))))</f>
        <v>0.29150000000000004</v>
      </c>
      <c r="D74" s="7">
        <f>MAX(0,MIN(1,IF(D$5=0,1-(Tab_Raw!D74-Tab_Raw!D$3)/(Tab_Raw!D$4-Tab_Raw!D$3),(Tab_Raw!D74-Tab_Raw!D$3)/(Tab_Raw!D$4-Tab_Raw!D$3))))</f>
        <v>0.5</v>
      </c>
      <c r="E74" s="7">
        <f>MAX(0,MIN(1,IF(E$5=0,1-(Tab_Raw!E74-Tab_Raw!E$3)/(Tab_Raw!E$4-Tab_Raw!E$3),(Tab_Raw!E74-Tab_Raw!E$3)/(Tab_Raw!E$4-Tab_Raw!E$3))))</f>
        <v>5.0000000000000044E-2</v>
      </c>
      <c r="F74" s="7">
        <f>MAX(0,MIN(1,IF(F$5=0,1-(Tab_Raw!F74-Tab_Raw!F$3)/(Tab_Raw!F$4-Tab_Raw!F$3),(Tab_Raw!F74-Tab_Raw!F$3)/(Tab_Raw!F$4-Tab_Raw!F$3))))</f>
        <v>0.15000000000000002</v>
      </c>
      <c r="G74" s="7">
        <f>MAX(0,MIN(1,IF(G$5=0,1-(Tab_Raw!G74-Tab_Raw!G$3)/(Tab_Raw!G$4-Tab_Raw!G$3),(Tab_Raw!G74-Tab_Raw!G$3)/(Tab_Raw!G$4-Tab_Raw!G$3))))</f>
        <v>3.3333333333333335E-3</v>
      </c>
      <c r="H74" s="7">
        <f>MAX(0,MIN(1,IF(H$5=0,1-(Tab_Raw!H74-Tab_Raw!H$3)/(Tab_Raw!H$4-Tab_Raw!H$3),(Tab_Raw!H74-Tab_Raw!H$3)/(Tab_Raw!H$4-Tab_Raw!H$3))))</f>
        <v>3.0000000000000027E-2</v>
      </c>
      <c r="I74" s="7">
        <f>MAX(0,MIN(1,IF(I$5=0,1-(Tab_Raw!I74-Tab_Raw!I$3)/(Tab_Raw!I$4-Tab_Raw!I$3),(Tab_Raw!I74-Tab_Raw!I$3)/(Tab_Raw!I$4-Tab_Raw!I$3))))</f>
        <v>0.71158333333333335</v>
      </c>
      <c r="J74" s="7">
        <f>MAX(0,MIN(1,IF(J$5=0,1-(Tab_Raw!J74-Tab_Raw!J$3)/(Tab_Raw!J$4-Tab_Raw!J$3),(Tab_Raw!J74-Tab_Raw!J$3)/(Tab_Raw!J$4-Tab_Raw!J$3))))</f>
        <v>0.69079999999999997</v>
      </c>
      <c r="K74" s="7">
        <f>MAX(0,MIN(1,IF(K$5=0,1-(Tab_Raw!K74-Tab_Raw!K$3)/(Tab_Raw!K$4-Tab_Raw!K$3),(Tab_Raw!K74-Tab_Raw!K$3)/(Tab_Raw!K$4-Tab_Raw!K$3))))</f>
        <v>1</v>
      </c>
      <c r="L74" s="7">
        <f>MAX(0,MIN(1,IF(L$5=0,1-(Tab_Raw!L74-Tab_Raw!L$3)/(Tab_Raw!L$4-Tab_Raw!L$3),(Tab_Raw!L74-Tab_Raw!L$3)/(Tab_Raw!L$4-Tab_Raw!L$3))))</f>
        <v>0.08</v>
      </c>
      <c r="M74" s="7">
        <f>MAX(0,MIN(1,IF(M$5=0,1-(Tab_Raw!M74-Tab_Raw!M$3)/(Tab_Raw!M$4-Tab_Raw!M$3),(Tab_Raw!M74-Tab_Raw!M$3)/(Tab_Raw!M$4-Tab_Raw!M$3))))</f>
        <v>1</v>
      </c>
      <c r="N74" s="7">
        <f>MAX(0,MIN(1,IF(N$5=0,1-(Tab_Raw!N74-Tab_Raw!N$3)/(Tab_Raw!N$4-Tab_Raw!N$3),(Tab_Raw!N74-Tab_Raw!N$3)/(Tab_Raw!N$4-Tab_Raw!N$3))))</f>
        <v>0.3</v>
      </c>
      <c r="O74" s="7">
        <f>MAX(0,MIN(1,IF(O$5=0,1-(Tab_Raw!O74-Tab_Raw!O$3)/(Tab_Raw!O$4-Tab_Raw!O$3),(Tab_Raw!O74-Tab_Raw!O$3)/(Tab_Raw!O$4-Tab_Raw!O$3))))</f>
        <v>0.3175</v>
      </c>
      <c r="P74" s="7">
        <f>MAX(0,MIN(1,IF(P$5=0,1-(Tab_Raw!P74-Tab_Raw!P$3)/(Tab_Raw!P$4-Tab_Raw!P$3),(Tab_Raw!P74-Tab_Raw!P$3)/(Tab_Raw!P$4-Tab_Raw!P$3))))</f>
        <v>0.76275199999999999</v>
      </c>
      <c r="Q74" s="7">
        <f>MAX(0,MIN(1,IF(Q$5=0,1-(Tab_Raw!Q74-Tab_Raw!Q$3)/(Tab_Raw!Q$4-Tab_Raw!Q$3),(Tab_Raw!Q74-Tab_Raw!Q$3)/(Tab_Raw!Q$4-Tab_Raw!Q$3))))</f>
        <v>0.19356439024390393</v>
      </c>
      <c r="R74" s="7">
        <f>MAX(0,MIN(1,IF(R$5=0,1-(Tab_Raw!R74-Tab_Raw!R$3)/(Tab_Raw!R$4-Tab_Raw!R$3),(Tab_Raw!R74-Tab_Raw!R$3)/(Tab_Raw!R$4-Tab_Raw!R$3))))</f>
        <v>0.24259520400000001</v>
      </c>
      <c r="S74" s="7">
        <f>MAX(0,MIN(1,IF(S$5=0,1-(Tab_Raw!S74-Tab_Raw!S$3)/(Tab_Raw!S$4-Tab_Raw!S$3),(Tab_Raw!S74-Tab_Raw!S$3)/(Tab_Raw!S$4-Tab_Raw!S$3))))</f>
        <v>7.9808278300000004E-3</v>
      </c>
      <c r="T74" s="7">
        <f>MAX(0,MIN(1,IF(T$5=0,1-(Tab_Raw!T74-Tab_Raw!T$3)/(Tab_Raw!T$4-Tab_Raw!T$3),(Tab_Raw!T74-Tab_Raw!T$3)/(Tab_Raw!T$4-Tab_Raw!T$3))))</f>
        <v>0.5</v>
      </c>
      <c r="U74" s="7">
        <f>MAX(0,MIN(1,IF(U$5=0,1-(Tab_Raw!U74-Tab_Raw!U$3)/(Tab_Raw!U$4-Tab_Raw!U$3),(Tab_Raw!U74-Tab_Raw!U$3)/(Tab_Raw!U$4-Tab_Raw!U$3))))</f>
        <v>6.468703783605248E-2</v>
      </c>
      <c r="V74" s="7">
        <f>MAX(0,MIN(1,IF(V$5=0,1-(Tab_Raw!V74-Tab_Raw!V$3)/(Tab_Raw!V$4-Tab_Raw!V$3),(Tab_Raw!V74-Tab_Raw!V$3)/(Tab_Raw!V$4-Tab_Raw!V$3))))</f>
        <v>6.4317113546627294E-2</v>
      </c>
      <c r="W74" s="7">
        <f>MAX(0,MIN(1,IF(W$5=0,1-(Tab_Raw!W74-Tab_Raw!W$3)/(Tab_Raw!W$4-Tab_Raw!W$3),(Tab_Raw!W74-Tab_Raw!W$3)/(Tab_Raw!W$4-Tab_Raw!W$3))))</f>
        <v>5.0000000000000044E-3</v>
      </c>
      <c r="X74" s="7">
        <f>MAX(0,MIN(1,IF(X$5=0,1-(Tab_Raw!X74-Tab_Raw!X$3)/(Tab_Raw!X$4-Tab_Raw!X$3),(Tab_Raw!X74-Tab_Raw!X$3)/(Tab_Raw!X$4-Tab_Raw!X$3))))</f>
        <v>0</v>
      </c>
      <c r="Y74" s="7">
        <f>MAX(0,MIN(1,IF(Y$5=0,1-(Tab_Raw!Y74-Tab_Raw!Y$3)/(Tab_Raw!Y$4-Tab_Raw!Y$3),(Tab_Raw!Y74-Tab_Raw!Y$3)/(Tab_Raw!Y$4-Tab_Raw!Y$3))))</f>
        <v>0</v>
      </c>
      <c r="Z74" s="7">
        <f>MAX(0,MIN(1,IF(Z$5=0,1-(Tab_Raw!Z74-Tab_Raw!Z$3)/(Tab_Raw!Z$4-Tab_Raw!Z$3),(Tab_Raw!Z74-Tab_Raw!Z$3)/(Tab_Raw!Z$4-Tab_Raw!Z$3))))</f>
        <v>0.39040000919999995</v>
      </c>
      <c r="AA74" s="9" t="str">
        <f t="shared" si="9"/>
        <v>Grenada</v>
      </c>
      <c r="AB74" s="14">
        <f t="shared" si="10"/>
        <v>24</v>
      </c>
      <c r="AC74" s="8">
        <f t="shared" si="16"/>
        <v>0.30650055205513538</v>
      </c>
      <c r="AD74" s="14">
        <f t="shared" si="17"/>
        <v>96</v>
      </c>
      <c r="AF74">
        <v>67</v>
      </c>
      <c r="AG74" s="29" t="str">
        <f t="shared" si="18"/>
        <v>Dominica</v>
      </c>
      <c r="AH74" s="28">
        <f t="shared" si="14"/>
        <v>121</v>
      </c>
      <c r="AI74">
        <v>67</v>
      </c>
      <c r="AJ74" s="30" t="str">
        <f t="shared" si="15"/>
        <v>Colombia</v>
      </c>
      <c r="AM74" s="9" t="s">
        <v>431</v>
      </c>
      <c r="AN74" s="14">
        <v>21</v>
      </c>
      <c r="AO74" s="8">
        <v>0.41446908244764286</v>
      </c>
    </row>
    <row r="75" spans="1:41">
      <c r="A75" s="9" t="s">
        <v>172</v>
      </c>
      <c r="B75" s="12" t="s">
        <v>171</v>
      </c>
      <c r="C75" s="7">
        <f>MAX(0,MIN(1,IF(C$5=0,1-(Tab_Raw!C75-Tab_Raw!C$3)/(Tab_Raw!C$4-Tab_Raw!C$3),(Tab_Raw!C75-Tab_Raw!C$3)/(Tab_Raw!C$4-Tab_Raw!C$3))))</f>
        <v>0.28349999999999997</v>
      </c>
      <c r="D75" s="7">
        <f>MAX(0,MIN(1,IF(D$5=0,1-(Tab_Raw!D75-Tab_Raw!D$3)/(Tab_Raw!D$4-Tab_Raw!D$3),(Tab_Raw!D75-Tab_Raw!D$3)/(Tab_Raw!D$4-Tab_Raw!D$3))))</f>
        <v>2.6349999999999998E-2</v>
      </c>
      <c r="E75" s="7">
        <f>MAX(0,MIN(1,IF(E$5=0,1-(Tab_Raw!E75-Tab_Raw!E$3)/(Tab_Raw!E$4-Tab_Raw!E$3),(Tab_Raw!E75-Tab_Raw!E$3)/(Tab_Raw!E$4-Tab_Raw!E$3))))</f>
        <v>6.0000000000000053E-2</v>
      </c>
      <c r="F75" s="7">
        <f>MAX(0,MIN(1,IF(F$5=0,1-(Tab_Raw!F75-Tab_Raw!F$3)/(Tab_Raw!F$4-Tab_Raw!F$3),(Tab_Raw!F75-Tab_Raw!F$3)/(Tab_Raw!F$4-Tab_Raw!F$3))))</f>
        <v>0.30000000000000004</v>
      </c>
      <c r="G75" s="7">
        <f>MAX(0,MIN(1,IF(G$5=0,1-(Tab_Raw!G75-Tab_Raw!G$3)/(Tab_Raw!G$4-Tab_Raw!G$3),(Tab_Raw!G75-Tab_Raw!G$3)/(Tab_Raw!G$4-Tab_Raw!G$3))))</f>
        <v>8.4000000000000005E-2</v>
      </c>
      <c r="H75" s="7">
        <f>MAX(0,MIN(1,IF(H$5=0,1-(Tab_Raw!H75-Tab_Raw!H$3)/(Tab_Raw!H$4-Tab_Raw!H$3),(Tab_Raw!H75-Tab_Raw!H$3)/(Tab_Raw!H$4-Tab_Raw!H$3))))</f>
        <v>0.18999999999999995</v>
      </c>
      <c r="I75" s="7">
        <f>MAX(0,MIN(1,IF(I$5=0,1-(Tab_Raw!I75-Tab_Raw!I$3)/(Tab_Raw!I$4-Tab_Raw!I$3),(Tab_Raw!I75-Tab_Raw!I$3)/(Tab_Raw!I$4-Tab_Raw!I$3))))</f>
        <v>0.49525000000000002</v>
      </c>
      <c r="J75" s="7">
        <f>MAX(0,MIN(1,IF(J$5=0,1-(Tab_Raw!J75-Tab_Raw!J$3)/(Tab_Raw!J$4-Tab_Raw!J$3),(Tab_Raw!J75-Tab_Raw!J$3)/(Tab_Raw!J$4-Tab_Raw!J$3))))</f>
        <v>0.50960000000000005</v>
      </c>
      <c r="K75" s="7">
        <f>MAX(0,MIN(1,IF(K$5=0,1-(Tab_Raw!K75-Tab_Raw!K$3)/(Tab_Raw!K$4-Tab_Raw!K$3),(Tab_Raw!K75-Tab_Raw!K$3)/(Tab_Raw!K$4-Tab_Raw!K$3))))</f>
        <v>0.84666037735849997</v>
      </c>
      <c r="L75" s="7">
        <f>MAX(0,MIN(1,IF(L$5=0,1-(Tab_Raw!L75-Tab_Raw!L$3)/(Tab_Raw!L$4-Tab_Raw!L$3),(Tab_Raw!L75-Tab_Raw!L$3)/(Tab_Raw!L$4-Tab_Raw!L$3))))</f>
        <v>0.02</v>
      </c>
      <c r="M75" s="7">
        <f>MAX(0,MIN(1,IF(M$5=0,1-(Tab_Raw!M75-Tab_Raw!M$3)/(Tab_Raw!M$4-Tab_Raw!M$3),(Tab_Raw!M75-Tab_Raw!M$3)/(Tab_Raw!M$4-Tab_Raw!M$3))))</f>
        <v>0.56000000000000005</v>
      </c>
      <c r="N75" s="7">
        <f>MAX(0,MIN(1,IF(N$5=0,1-(Tab_Raw!N75-Tab_Raw!N$3)/(Tab_Raw!N$4-Tab_Raw!N$3),(Tab_Raw!N75-Tab_Raw!N$3)/(Tab_Raw!N$4-Tab_Raw!N$3))))</f>
        <v>0.37</v>
      </c>
      <c r="O75" s="7">
        <f>MAX(0,MIN(1,IF(O$5=0,1-(Tab_Raw!O75-Tab_Raw!O$3)/(Tab_Raw!O$4-Tab_Raw!O$3),(Tab_Raw!O75-Tab_Raw!O$3)/(Tab_Raw!O$4-Tab_Raw!O$3))))</f>
        <v>0.22499999999999998</v>
      </c>
      <c r="P75" s="7">
        <f>MAX(0,MIN(1,IF(P$5=0,1-(Tab_Raw!P75-Tab_Raw!P$3)/(Tab_Raw!P$4-Tab_Raw!P$3),(Tab_Raw!P75-Tab_Raw!P$3)/(Tab_Raw!P$4-Tab_Raw!P$3))))</f>
        <v>0.76600000000000001</v>
      </c>
      <c r="Q75" s="7">
        <f>MAX(0,MIN(1,IF(Q$5=0,1-(Tab_Raw!Q75-Tab_Raw!Q$3)/(Tab_Raw!Q$4-Tab_Raw!Q$3),(Tab_Raw!Q75-Tab_Raw!Q$3)/(Tab_Raw!Q$4-Tab_Raw!Q$3))))</f>
        <v>0.29329951219512196</v>
      </c>
      <c r="R75" s="7">
        <f>MAX(0,MIN(1,IF(R$5=0,1-(Tab_Raw!R75-Tab_Raw!R$3)/(Tab_Raw!R$4-Tab_Raw!R$3),(Tab_Raw!R75-Tab_Raw!R$3)/(Tab_Raw!R$4-Tab_Raw!R$3))))</f>
        <v>0.54479418800000001</v>
      </c>
      <c r="S75" s="7">
        <f>MAX(0,MIN(1,IF(S$5=0,1-(Tab_Raw!S75-Tab_Raw!S$3)/(Tab_Raw!S$4-Tab_Raw!S$3),(Tab_Raw!S75-Tab_Raw!S$3)/(Tab_Raw!S$4-Tab_Raw!S$3))))</f>
        <v>2.3137170459999998E-2</v>
      </c>
      <c r="T75" s="7">
        <f>MAX(0,MIN(1,IF(T$5=0,1-(Tab_Raw!T75-Tab_Raw!T$3)/(Tab_Raw!T$4-Tab_Raw!T$3),(Tab_Raw!T75-Tab_Raw!T$3)/(Tab_Raw!T$4-Tab_Raw!T$3))))</f>
        <v>0.121343486</v>
      </c>
      <c r="U75" s="7">
        <f>MAX(0,MIN(1,IF(U$5=0,1-(Tab_Raw!U75-Tab_Raw!U$3)/(Tab_Raw!U$4-Tab_Raw!U$3),(Tab_Raw!U75-Tab_Raw!U$3)/(Tab_Raw!U$4-Tab_Raw!U$3))))</f>
        <v>2.0877355243907183E-2</v>
      </c>
      <c r="V75" s="7">
        <f>MAX(0,MIN(1,IF(V$5=0,1-(Tab_Raw!V75-Tab_Raw!V$3)/(Tab_Raw!V$4-Tab_Raw!V$3),(Tab_Raw!V75-Tab_Raw!V$3)/(Tab_Raw!V$4-Tab_Raw!V$3))))</f>
        <v>1.3658502977646401E-2</v>
      </c>
      <c r="W75" s="7">
        <f>MAX(0,MIN(1,IF(W$5=0,1-(Tab_Raw!W75-Tab_Raw!W$3)/(Tab_Raw!W$4-Tab_Raw!W$3),(Tab_Raw!W75-Tab_Raw!W$3)/(Tab_Raw!W$4-Tab_Raw!W$3))))</f>
        <v>0.19499999999999995</v>
      </c>
      <c r="X75" s="7">
        <f>MAX(0,MIN(1,IF(X$5=0,1-(Tab_Raw!X75-Tab_Raw!X$3)/(Tab_Raw!X$4-Tab_Raw!X$3),(Tab_Raw!X75-Tab_Raw!X$3)/(Tab_Raw!X$4-Tab_Raw!X$3))))</f>
        <v>0.62</v>
      </c>
      <c r="Y75" s="7">
        <f>MAX(0,MIN(1,IF(Y$5=0,1-(Tab_Raw!Y75-Tab_Raw!Y$3)/(Tab_Raw!Y$4-Tab_Raw!Y$3),(Tab_Raw!Y75-Tab_Raw!Y$3)/(Tab_Raw!Y$4-Tab_Raw!Y$3))))</f>
        <v>8.3986562150055982E-2</v>
      </c>
      <c r="Z75" s="7">
        <f>MAX(0,MIN(1,IF(Z$5=0,1-(Tab_Raw!Z75-Tab_Raw!Z$3)/(Tab_Raw!Z$4-Tab_Raw!Z$3),(Tab_Raw!Z75-Tab_Raw!Z$3)/(Tab_Raw!Z$4-Tab_Raw!Z$3))))</f>
        <v>0.65500000000000003</v>
      </c>
      <c r="AA75" s="9" t="str">
        <f t="shared" si="9"/>
        <v>Guatemala</v>
      </c>
      <c r="AB75" s="14">
        <f t="shared" si="10"/>
        <v>24</v>
      </c>
      <c r="AC75" s="8">
        <f t="shared" si="16"/>
        <v>0.30447738143271802</v>
      </c>
      <c r="AD75" s="14">
        <f t="shared" si="17"/>
        <v>97</v>
      </c>
      <c r="AF75">
        <v>68</v>
      </c>
      <c r="AG75" s="29" t="str">
        <f t="shared" si="18"/>
        <v>Tajikistan</v>
      </c>
      <c r="AH75" s="28">
        <f t="shared" si="14"/>
        <v>120</v>
      </c>
      <c r="AI75">
        <v>68</v>
      </c>
      <c r="AJ75" s="30" t="str">
        <f t="shared" si="15"/>
        <v>Russian Fed</v>
      </c>
      <c r="AM75" s="9" t="s">
        <v>297</v>
      </c>
      <c r="AN75" s="14">
        <v>24</v>
      </c>
      <c r="AO75" s="8">
        <v>0.41106751318930673</v>
      </c>
    </row>
    <row r="76" spans="1:41">
      <c r="A76" s="9" t="s">
        <v>174</v>
      </c>
      <c r="B76" s="12" t="s">
        <v>173</v>
      </c>
      <c r="C76" s="7">
        <f>MAX(0,MIN(1,IF(C$5=0,1-(Tab_Raw!C76-Tab_Raw!C$3)/(Tab_Raw!C$4-Tab_Raw!C$3),(Tab_Raw!C76-Tab_Raw!C$3)/(Tab_Raw!C$4-Tab_Raw!C$3))))</f>
        <v>0.80316666666666658</v>
      </c>
      <c r="D76" s="7">
        <f>MAX(0,MIN(1,IF(D$5=0,1-(Tab_Raw!D76-Tab_Raw!D$3)/(Tab_Raw!D$4-Tab_Raw!D$3),(Tab_Raw!D76-Tab_Raw!D$3)/(Tab_Raw!D$4-Tab_Raw!D$3))))</f>
        <v>7.1679999999999999E-3</v>
      </c>
      <c r="E76" s="7">
        <f>MAX(0,MIN(1,IF(E$5=0,1-(Tab_Raw!E76-Tab_Raw!E$3)/(Tab_Raw!E$4-Tab_Raw!E$3),(Tab_Raw!E76-Tab_Raw!E$3)/(Tab_Raw!E$4-Tab_Raw!E$3))))</f>
        <v>0.29000000000000004</v>
      </c>
      <c r="F76" s="7">
        <f>MAX(0,MIN(1,IF(F$5=0,1-(Tab_Raw!F76-Tab_Raw!F$3)/(Tab_Raw!F$4-Tab_Raw!F$3),(Tab_Raw!F76-Tab_Raw!F$3)/(Tab_Raw!F$4-Tab_Raw!F$3))))</f>
        <v>0.30000000000000004</v>
      </c>
      <c r="G76" s="7">
        <f>MAX(0,MIN(1,IF(G$5=0,1-(Tab_Raw!G76-Tab_Raw!G$3)/(Tab_Raw!G$4-Tab_Raw!G$3),(Tab_Raw!G76-Tab_Raw!G$3)/(Tab_Raw!G$4-Tab_Raw!G$3))))</f>
        <v>0.32</v>
      </c>
      <c r="H76" s="7">
        <f>MAX(0,MIN(1,IF(H$5=0,1-(Tab_Raw!H76-Tab_Raw!H$3)/(Tab_Raw!H$4-Tab_Raw!H$3),(Tab_Raw!H76-Tab_Raw!H$3)/(Tab_Raw!H$4-Tab_Raw!H$3))))</f>
        <v>0.81</v>
      </c>
      <c r="I76" s="7">
        <f>MAX(0,MIN(1,IF(I$5=0,1-(Tab_Raw!I76-Tab_Raw!I$3)/(Tab_Raw!I$4-Tab_Raw!I$3),(Tab_Raw!I76-Tab_Raw!I$3)/(Tab_Raw!I$4-Tab_Raw!I$3))))</f>
        <v>0.62008333333333332</v>
      </c>
      <c r="J76" s="7">
        <f>MAX(0,MIN(1,IF(J$5=0,1-(Tab_Raw!J76-Tab_Raw!J$3)/(Tab_Raw!J$4-Tab_Raw!J$3),(Tab_Raw!J76-Tab_Raw!J$3)/(Tab_Raw!J$4-Tab_Raw!J$3))))</f>
        <v>0.65079999999999993</v>
      </c>
      <c r="K76" s="7">
        <f>MAX(0,MIN(1,IF(K$5=0,1-(Tab_Raw!K76-Tab_Raw!K$3)/(Tab_Raw!K$4-Tab_Raw!K$3),(Tab_Raw!K76-Tab_Raw!K$3)/(Tab_Raw!K$4-Tab_Raw!K$3))))</f>
        <v>0.9974340277778333</v>
      </c>
      <c r="L76" s="7">
        <f>MAX(0,MIN(1,IF(L$5=0,1-(Tab_Raw!L76-Tab_Raw!L$3)/(Tab_Raw!L$4-Tab_Raw!L$3),(Tab_Raw!L76-Tab_Raw!L$3)/(Tab_Raw!L$4-Tab_Raw!L$3))))</f>
        <v>0.14000000000000001</v>
      </c>
      <c r="M76" s="7">
        <f>MAX(0,MIN(1,IF(M$5=0,1-(Tab_Raw!M76-Tab_Raw!M$3)/(Tab_Raw!M$4-Tab_Raw!M$3),(Tab_Raw!M76-Tab_Raw!M$3)/(Tab_Raw!M$4-Tab_Raw!M$3))))</f>
        <v>0.19</v>
      </c>
      <c r="N76" s="7">
        <f>MAX(0,MIN(1,IF(N$5=0,1-(Tab_Raw!N76-Tab_Raw!N$3)/(Tab_Raw!N$4-Tab_Raw!N$3),(Tab_Raw!N76-Tab_Raw!N$3)/(Tab_Raw!N$4-Tab_Raw!N$3))))</f>
        <v>0.73</v>
      </c>
      <c r="O76" s="7">
        <f>MAX(0,MIN(1,IF(O$5=0,1-(Tab_Raw!O76-Tab_Raw!O$3)/(Tab_Raw!O$4-Tab_Raw!O$3),(Tab_Raw!O76-Tab_Raw!O$3)/(Tab_Raw!O$4-Tab_Raw!O$3))))</f>
        <v>0.20749999999999999</v>
      </c>
      <c r="P76" s="7">
        <f>MAX(0,MIN(1,IF(P$5=0,1-(Tab_Raw!P76-Tab_Raw!P$3)/(Tab_Raw!P$4-Tab_Raw!P$3),(Tab_Raw!P76-Tab_Raw!P$3)/(Tab_Raw!P$4-Tab_Raw!P$3))))</f>
        <v>0.99039999999999995</v>
      </c>
      <c r="Q76" s="7">
        <f>MAX(0,MIN(1,IF(Q$5=0,1-(Tab_Raw!Q76-Tab_Raw!Q$3)/(Tab_Raw!Q$4-Tab_Raw!Q$3),(Tab_Raw!Q76-Tab_Raw!Q$3)/(Tab_Raw!Q$4-Tab_Raw!Q$3))))</f>
        <v>0.54357512195121993</v>
      </c>
      <c r="R76" s="7">
        <f>MAX(0,MIN(1,IF(R$5=0,1-(Tab_Raw!R76-Tab_Raw!R$3)/(Tab_Raw!R$4-Tab_Raw!R$3),(Tab_Raw!R76-Tab_Raw!R$3)/(Tab_Raw!R$4-Tab_Raw!R$3))))</f>
        <v>0.83774834399999998</v>
      </c>
      <c r="S76" s="7">
        <f>MAX(0,MIN(1,IF(S$5=0,1-(Tab_Raw!S76-Tab_Raw!S$3)/(Tab_Raw!S$4-Tab_Raw!S$3),(Tab_Raw!S76-Tab_Raw!S$3)/(Tab_Raw!S$4-Tab_Raw!S$3))))</f>
        <v>0.1559490657</v>
      </c>
      <c r="T76" s="7">
        <f>MAX(0,MIN(1,IF(T$5=0,1-(Tab_Raw!T76-Tab_Raw!T$3)/(Tab_Raw!T$4-Tab_Raw!T$3),(Tab_Raw!T76-Tab_Raw!T$3)/(Tab_Raw!T$4-Tab_Raw!T$3))))</f>
        <v>0.94482828625000004</v>
      </c>
      <c r="U76" s="7">
        <f>MAX(0,MIN(1,IF(U$5=0,1-(Tab_Raw!U76-Tab_Raw!U$3)/(Tab_Raw!U$4-Tab_Raw!U$3),(Tab_Raw!U76-Tab_Raw!U$3)/(Tab_Raw!U$4-Tab_Raw!U$3))))</f>
        <v>1.7244564853889397E-2</v>
      </c>
      <c r="V76" s="7">
        <f>MAX(0,MIN(1,IF(V$5=0,1-(Tab_Raw!V76-Tab_Raw!V$3)/(Tab_Raw!V$4-Tab_Raw!V$3),(Tab_Raw!V76-Tab_Raw!V$3)/(Tab_Raw!V$4-Tab_Raw!V$3))))</f>
        <v>7.9528671305662296E-2</v>
      </c>
      <c r="W76" s="7">
        <f>MAX(0,MIN(1,IF(W$5=0,1-(Tab_Raw!W76-Tab_Raw!W$3)/(Tab_Raw!W$4-Tab_Raw!W$3),(Tab_Raw!W76-Tab_Raw!W$3)/(Tab_Raw!W$4-Tab_Raw!W$3))))</f>
        <v>0.79800000000000004</v>
      </c>
      <c r="X76" s="7">
        <f>MAX(0,MIN(1,IF(X$5=0,1-(Tab_Raw!X76-Tab_Raw!X$3)/(Tab_Raw!X$4-Tab_Raw!X$3),(Tab_Raw!X76-Tab_Raw!X$3)/(Tab_Raw!X$4-Tab_Raw!X$3))))</f>
        <v>0.36</v>
      </c>
      <c r="Y76" s="7">
        <f>MAX(0,MIN(1,IF(Y$5=0,1-(Tab_Raw!Y76-Tab_Raw!Y$3)/(Tab_Raw!Y$4-Tab_Raw!Y$3),(Tab_Raw!Y76-Tab_Raw!Y$3)/(Tab_Raw!Y$4-Tab_Raw!Y$3))))</f>
        <v>1.2209018394921048E-2</v>
      </c>
      <c r="Z76" s="7">
        <f>MAX(0,MIN(1,IF(Z$5=0,1-(Tab_Raw!Z76-Tab_Raw!Z$3)/(Tab_Raw!Z$4-Tab_Raw!Z$3),(Tab_Raw!Z76-Tab_Raw!Z$3)/(Tab_Raw!Z$4-Tab_Raw!Z$3))))</f>
        <v>0.90210000038000004</v>
      </c>
      <c r="AA76" s="9" t="str">
        <f t="shared" si="9"/>
        <v>Guinea</v>
      </c>
      <c r="AB76" s="14">
        <f t="shared" si="10"/>
        <v>24</v>
      </c>
      <c r="AC76" s="8">
        <f t="shared" si="16"/>
        <v>0.48782229585889691</v>
      </c>
      <c r="AD76" s="14">
        <f t="shared" si="17"/>
        <v>26</v>
      </c>
      <c r="AF76">
        <v>69</v>
      </c>
      <c r="AG76" s="29" t="str">
        <f t="shared" si="18"/>
        <v>Maldives</v>
      </c>
      <c r="AH76" s="28">
        <f t="shared" si="14"/>
        <v>119</v>
      </c>
      <c r="AI76">
        <v>69</v>
      </c>
      <c r="AJ76" s="30" t="str">
        <f t="shared" si="15"/>
        <v>Qatar</v>
      </c>
      <c r="AM76" s="9" t="s">
        <v>275</v>
      </c>
      <c r="AN76" s="14">
        <v>24</v>
      </c>
      <c r="AO76" s="8">
        <v>0.40995211197034909</v>
      </c>
    </row>
    <row r="77" spans="1:41">
      <c r="A77" s="9" t="s">
        <v>176</v>
      </c>
      <c r="B77" s="12" t="s">
        <v>175</v>
      </c>
      <c r="C77" s="7">
        <f>MAX(0,MIN(1,IF(C$5=0,1-(Tab_Raw!C77-Tab_Raw!C$3)/(Tab_Raw!C$4-Tab_Raw!C$3),(Tab_Raw!C77-Tab_Raw!C$3)/(Tab_Raw!C$4-Tab_Raw!C$3))))</f>
        <v>0.43966666666666665</v>
      </c>
      <c r="D77" s="7">
        <f>MAX(0,MIN(1,IF(D$5=0,1-(Tab_Raw!D77-Tab_Raw!D$3)/(Tab_Raw!D$4-Tab_Raw!D$3),(Tab_Raw!D77-Tab_Raw!D$3)/(Tab_Raw!D$4-Tab_Raw!D$3))))</f>
        <v>5.6449999999999998E-3</v>
      </c>
      <c r="E77" s="7">
        <f>MAX(0,MIN(1,IF(E$5=0,1-(Tab_Raw!E77-Tab_Raw!E$3)/(Tab_Raw!E$4-Tab_Raw!E$3),(Tab_Raw!E77-Tab_Raw!E$3)/(Tab_Raw!E$4-Tab_Raw!E$3))))</f>
        <v>0.39</v>
      </c>
      <c r="F77" s="7">
        <f>MAX(0,MIN(1,IF(F$5=0,1-(Tab_Raw!F77-Tab_Raw!F$3)/(Tab_Raw!F$4-Tab_Raw!F$3),(Tab_Raw!F77-Tab_Raw!F$3)/(Tab_Raw!F$4-Tab_Raw!F$3))))</f>
        <v>0.30000000000000004</v>
      </c>
      <c r="G77" s="7">
        <f>MAX(0,MIN(1,IF(G$5=0,1-(Tab_Raw!G77-Tab_Raw!G$3)/(Tab_Raw!G$4-Tab_Raw!G$3),(Tab_Raw!G77-Tab_Raw!G$3)/(Tab_Raw!G$4-Tab_Raw!G$3))))</f>
        <v>0.58199999999999996</v>
      </c>
      <c r="H77" s="7">
        <f>MAX(0,MIN(1,IF(H$5=0,1-(Tab_Raw!H77-Tab_Raw!H$3)/(Tab_Raw!H$4-Tab_Raw!H$3),(Tab_Raw!H77-Tab_Raw!H$3)/(Tab_Raw!H$4-Tab_Raw!H$3))))</f>
        <v>0.79</v>
      </c>
      <c r="I77" s="7">
        <f>MAX(0,MIN(1,IF(I$5=0,1-(Tab_Raw!I77-Tab_Raw!I$3)/(Tab_Raw!I$4-Tab_Raw!I$3),(Tab_Raw!I77-Tab_Raw!I$3)/(Tab_Raw!I$4-Tab_Raw!I$3))))</f>
        <v>0.62008333333333332</v>
      </c>
      <c r="J77" s="7">
        <f>MAX(0,MIN(1,IF(J$5=0,1-(Tab_Raw!J77-Tab_Raw!J$3)/(Tab_Raw!J$4-Tab_Raw!J$3),(Tab_Raw!J77-Tab_Raw!J$3)/(Tab_Raw!J$4-Tab_Raw!J$3))))</f>
        <v>0.70079999999999998</v>
      </c>
      <c r="K77" s="7">
        <f>MAX(0,MIN(1,IF(K$5=0,1-(Tab_Raw!K77-Tab_Raw!K$3)/(Tab_Raw!K$4-Tab_Raw!K$3),(Tab_Raw!K77-Tab_Raw!K$3)/(Tab_Raw!K$4-Tab_Raw!K$3))))</f>
        <v>1</v>
      </c>
      <c r="L77" s="7">
        <f>MAX(0,MIN(1,IF(L$5=0,1-(Tab_Raw!L77-Tab_Raw!L$3)/(Tab_Raw!L$4-Tab_Raw!L$3),(Tab_Raw!L77-Tab_Raw!L$3)/(Tab_Raw!L$4-Tab_Raw!L$3))))</f>
        <v>0.06</v>
      </c>
      <c r="M77" s="7">
        <f>MAX(0,MIN(1,IF(M$5=0,1-(Tab_Raw!M77-Tab_Raw!M$3)/(Tab_Raw!M$4-Tab_Raw!M$3),(Tab_Raw!M77-Tab_Raw!M$3)/(Tab_Raw!M$4-Tab_Raw!M$3))))</f>
        <v>0.19</v>
      </c>
      <c r="N77" s="7">
        <f>MAX(0,MIN(1,IF(N$5=0,1-(Tab_Raw!N77-Tab_Raw!N$3)/(Tab_Raw!N$4-Tab_Raw!N$3),(Tab_Raw!N77-Tab_Raw!N$3)/(Tab_Raw!N$4-Tab_Raw!N$3))))</f>
        <v>0.4</v>
      </c>
      <c r="O77" s="7">
        <f>MAX(0,MIN(1,IF(O$5=0,1-(Tab_Raw!O77-Tab_Raw!O$3)/(Tab_Raw!O$4-Tab_Raw!O$3),(Tab_Raw!O77-Tab_Raw!O$3)/(Tab_Raw!O$4-Tab_Raw!O$3))))</f>
        <v>0.20749999999999999</v>
      </c>
      <c r="P77" s="7">
        <f>MAX(0,MIN(1,IF(P$5=0,1-(Tab_Raw!P77-Tab_Raw!P$3)/(Tab_Raw!P$4-Tab_Raw!P$3),(Tab_Raw!P77-Tab_Raw!P$3)/(Tab_Raw!P$4-Tab_Raw!P$3))))</f>
        <v>0.97440000000000004</v>
      </c>
      <c r="Q77" s="7">
        <f>MAX(0,MIN(1,IF(Q$5=0,1-(Tab_Raw!Q77-Tab_Raw!Q$3)/(Tab_Raw!Q$4-Tab_Raw!Q$3),(Tab_Raw!Q77-Tab_Raw!Q$3)/(Tab_Raw!Q$4-Tab_Raw!Q$3))))</f>
        <v>0.74353121951219614</v>
      </c>
      <c r="R77" s="7">
        <f>MAX(0,MIN(1,IF(R$5=0,1-(Tab_Raw!R77-Tab_Raw!R$3)/(Tab_Raw!R$4-Tab_Raw!R$3),(Tab_Raw!R77-Tab_Raw!R$3)/(Tab_Raw!R$4-Tab_Raw!R$3))))</f>
        <v>0.94984646800000005</v>
      </c>
      <c r="S77" s="7">
        <f>MAX(0,MIN(1,IF(S$5=0,1-(Tab_Raw!S77-Tab_Raw!S$3)/(Tab_Raw!S$4-Tab_Raw!S$3),(Tab_Raw!S77-Tab_Raw!S$3)/(Tab_Raw!S$4-Tab_Raw!S$3))))</f>
        <v>0.41967844599999998</v>
      </c>
      <c r="T77" s="7">
        <f>MAX(0,MIN(1,IF(T$5=0,1-(Tab_Raw!T77-Tab_Raw!T$3)/(Tab_Raw!T$4-Tab_Raw!T$3),(Tab_Raw!T77-Tab_Raw!T$3)/(Tab_Raw!T$4-Tab_Raw!T$3))))</f>
        <v>1</v>
      </c>
      <c r="U77" s="7">
        <f>MAX(0,MIN(1,IF(U$5=0,1-(Tab_Raw!U77-Tab_Raw!U$3)/(Tab_Raw!U$4-Tab_Raw!U$3),(Tab_Raw!U77-Tab_Raw!U$3)/(Tab_Raw!U$4-Tab_Raw!U$3))))</f>
        <v>0.19435727150643195</v>
      </c>
      <c r="V77" s="7">
        <f>MAX(0,MIN(1,IF(V$5=0,1-(Tab_Raw!V77-Tab_Raw!V$3)/(Tab_Raw!V$4-Tab_Raw!V$3),(Tab_Raw!V77-Tab_Raw!V$3)/(Tab_Raw!V$4-Tab_Raw!V$3))))</f>
        <v>0.26108433765315697</v>
      </c>
      <c r="W77" s="7">
        <f>MAX(0,MIN(1,IF(W$5=0,1-(Tab_Raw!W77-Tab_Raw!W$3)/(Tab_Raw!W$4-Tab_Raw!W$3),(Tab_Raw!W77-Tab_Raw!W$3)/(Tab_Raw!W$4-Tab_Raw!W$3))))</f>
        <v>0.88500000000000001</v>
      </c>
      <c r="X77" s="7">
        <f>MAX(0,MIN(1,IF(X$5=0,1-(Tab_Raw!X77-Tab_Raw!X$3)/(Tab_Raw!X$4-Tab_Raw!X$3),(Tab_Raw!X77-Tab_Raw!X$3)/(Tab_Raw!X$4-Tab_Raw!X$3))))</f>
        <v>0</v>
      </c>
      <c r="Y77" s="7">
        <f>MAX(0,MIN(1,IF(Y$5=0,1-(Tab_Raw!Y77-Tab_Raw!Y$3)/(Tab_Raw!Y$4-Tab_Raw!Y$3),(Tab_Raw!Y77-Tab_Raw!Y$3)/(Tab_Raw!Y$4-Tab_Raw!Y$3))))</f>
        <v>5.3342816500711238E-2</v>
      </c>
      <c r="Z77" s="7">
        <f>MAX(0,MIN(1,IF(Z$5=0,1-(Tab_Raw!Z77-Tab_Raw!Z$3)/(Tab_Raw!Z$4-Tab_Raw!Z$3),(Tab_Raw!Z77-Tab_Raw!Z$3)/(Tab_Raw!Z$4-Tab_Raw!Z$3))))</f>
        <v>0.72059999470000002</v>
      </c>
      <c r="AA77" s="9" t="str">
        <f t="shared" si="9"/>
        <v>Guinea-Bissau</v>
      </c>
      <c r="AB77" s="14">
        <f t="shared" si="10"/>
        <v>24</v>
      </c>
      <c r="AC77" s="8">
        <f t="shared" si="16"/>
        <v>0.49531398141135408</v>
      </c>
      <c r="AD77" s="14">
        <f t="shared" si="17"/>
        <v>20</v>
      </c>
      <c r="AF77">
        <v>70</v>
      </c>
      <c r="AG77" s="29" t="str">
        <f t="shared" si="18"/>
        <v>Mongolia</v>
      </c>
      <c r="AH77" s="28">
        <f t="shared" si="14"/>
        <v>118</v>
      </c>
      <c r="AI77">
        <v>70</v>
      </c>
      <c r="AJ77" s="30" t="str">
        <f t="shared" si="15"/>
        <v>Tunisia</v>
      </c>
      <c r="AM77" s="9" t="s">
        <v>83</v>
      </c>
      <c r="AN77" s="14">
        <v>24</v>
      </c>
      <c r="AO77" s="8">
        <v>0.4095885490934339</v>
      </c>
    </row>
    <row r="78" spans="1:41">
      <c r="A78" s="9" t="s">
        <v>178</v>
      </c>
      <c r="B78" s="12" t="s">
        <v>177</v>
      </c>
      <c r="C78" s="7">
        <f>MAX(0,MIN(1,IF(C$5=0,1-(Tab_Raw!C78-Tab_Raw!C$3)/(Tab_Raw!C$4-Tab_Raw!C$3),(Tab_Raw!C78-Tab_Raw!C$3)/(Tab_Raw!C$4-Tab_Raw!C$3))))</f>
        <v>0.24116666666666667</v>
      </c>
      <c r="D78" s="7">
        <f>MAX(0,MIN(1,IF(D$5=0,1-(Tab_Raw!D78-Tab_Raw!D$3)/(Tab_Raw!D$4-Tab_Raw!D$3),(Tab_Raw!D78-Tab_Raw!D$3)/(Tab_Raw!D$4-Tab_Raw!D$3))))</f>
        <v>6.8050000000000003E-3</v>
      </c>
      <c r="E78" s="7">
        <f>MAX(0,MIN(1,IF(E$5=0,1-(Tab_Raw!E78-Tab_Raw!E$3)/(Tab_Raw!E$4-Tab_Raw!E$3),(Tab_Raw!E78-Tab_Raw!E$3)/(Tab_Raw!E$4-Tab_Raw!E$3))))</f>
        <v>6.0000000000000053E-2</v>
      </c>
      <c r="F78" s="7">
        <f>MAX(0,MIN(1,IF(F$5=0,1-(Tab_Raw!F78-Tab_Raw!F$3)/(Tab_Raw!F$4-Tab_Raw!F$3),(Tab_Raw!F78-Tab_Raw!F$3)/(Tab_Raw!F$4-Tab_Raw!F$3))))</f>
        <v>0.32499999999999996</v>
      </c>
      <c r="G78" s="7">
        <f>MAX(0,MIN(1,IF(G$5=0,1-(Tab_Raw!G78-Tab_Raw!G$3)/(Tab_Raw!G$4-Tab_Raw!G$3),(Tab_Raw!G78-Tab_Raw!G$3)/(Tab_Raw!G$4-Tab_Raw!G$3))))</f>
        <v>8.7999999999999995E-2</v>
      </c>
      <c r="H78" s="7">
        <f>MAX(0,MIN(1,IF(H$5=0,1-(Tab_Raw!H78-Tab_Raw!H$3)/(Tab_Raw!H$4-Tab_Raw!H$3),(Tab_Raw!H78-Tab_Raw!H$3)/(Tab_Raw!H$4-Tab_Raw!H$3))))</f>
        <v>0.18999999999999995</v>
      </c>
      <c r="I78" s="7">
        <f>MAX(0,MIN(1,IF(I$5=0,1-(Tab_Raw!I78-Tab_Raw!I$3)/(Tab_Raw!I$4-Tab_Raw!I$3),(Tab_Raw!I78-Tab_Raw!I$3)/(Tab_Raw!I$4-Tab_Raw!I$3))))</f>
        <v>0.52233333333333332</v>
      </c>
      <c r="J78" s="7">
        <f>MAX(0,MIN(1,IF(J$5=0,1-(Tab_Raw!J78-Tab_Raw!J$3)/(Tab_Raw!J$4-Tab_Raw!J$3),(Tab_Raw!J78-Tab_Raw!J$3)/(Tab_Raw!J$4-Tab_Raw!J$3))))</f>
        <v>0.71560000000000001</v>
      </c>
      <c r="K78" s="7">
        <f>MAX(0,MIN(1,IF(K$5=0,1-(Tab_Raw!K78-Tab_Raw!K$3)/(Tab_Raw!K$4-Tab_Raw!K$3),(Tab_Raw!K78-Tab_Raw!K$3)/(Tab_Raw!K$4-Tab_Raw!K$3))))</f>
        <v>0.90534126984133334</v>
      </c>
      <c r="L78" s="7">
        <f>MAX(0,MIN(1,IF(L$5=0,1-(Tab_Raw!L78-Tab_Raw!L$3)/(Tab_Raw!L$4-Tab_Raw!L$3),(Tab_Raw!L78-Tab_Raw!L$3)/(Tab_Raw!L$4-Tab_Raw!L$3))))</f>
        <v>0.3</v>
      </c>
      <c r="M78" s="7">
        <f>MAX(0,MIN(1,IF(M$5=0,1-(Tab_Raw!M78-Tab_Raw!M$3)/(Tab_Raw!M$4-Tab_Raw!M$3),(Tab_Raw!M78-Tab_Raw!M$3)/(Tab_Raw!M$4-Tab_Raw!M$3))))</f>
        <v>0.35</v>
      </c>
      <c r="N78" s="7">
        <f>MAX(0,MIN(1,IF(N$5=0,1-(Tab_Raw!N78-Tab_Raw!N$3)/(Tab_Raw!N$4-Tab_Raw!N$3),(Tab_Raw!N78-Tab_Raw!N$3)/(Tab_Raw!N$4-Tab_Raw!N$3))))</f>
        <v>0.22999999999999998</v>
      </c>
      <c r="O78" s="7">
        <f>MAX(0,MIN(1,IF(O$5=0,1-(Tab_Raw!O78-Tab_Raw!O$3)/(Tab_Raw!O$4-Tab_Raw!O$3),(Tab_Raw!O78-Tab_Raw!O$3)/(Tab_Raw!O$4-Tab_Raw!O$3))))</f>
        <v>0.3175</v>
      </c>
      <c r="P78" s="7">
        <f>MAX(0,MIN(1,IF(P$5=0,1-(Tab_Raw!P78-Tab_Raw!P$3)/(Tab_Raw!P$4-Tab_Raw!P$3),(Tab_Raw!P78-Tab_Raw!P$3)/(Tab_Raw!P$4-Tab_Raw!P$3))))</f>
        <v>0.87</v>
      </c>
      <c r="Q78" s="7">
        <f>MAX(0,MIN(1,IF(Q$5=0,1-(Tab_Raw!Q78-Tab_Raw!Q$3)/(Tab_Raw!Q$4-Tab_Raw!Q$3),(Tab_Raw!Q78-Tab_Raw!Q$3)/(Tab_Raw!Q$4-Tab_Raw!Q$3))))</f>
        <v>0.35789853658536597</v>
      </c>
      <c r="R78" s="7">
        <f>MAX(0,MIN(1,IF(R$5=0,1-(Tab_Raw!R78-Tab_Raw!R$3)/(Tab_Raw!R$4-Tab_Raw!R$3),(Tab_Raw!R78-Tab_Raw!R$3)/(Tab_Raw!R$4-Tab_Raw!R$3))))</f>
        <v>0.39390862999999998</v>
      </c>
      <c r="S78" s="7">
        <f>MAX(0,MIN(1,IF(S$5=0,1-(Tab_Raw!S78-Tab_Raw!S$3)/(Tab_Raw!S$4-Tab_Raw!S$3),(Tab_Raw!S78-Tab_Raw!S$3)/(Tab_Raw!S$4-Tab_Raw!S$3))))</f>
        <v>0.30839607860000001</v>
      </c>
      <c r="T78" s="7">
        <f>MAX(0,MIN(1,IF(T$5=0,1-(Tab_Raw!T78-Tab_Raw!T$3)/(Tab_Raw!T$4-Tab_Raw!T$3),(Tab_Raw!T78-Tab_Raw!T$3)/(Tab_Raw!T$4-Tab_Raw!T$3))))</f>
        <v>0.16243742724999999</v>
      </c>
      <c r="U78" s="7">
        <f>MAX(0,MIN(1,IF(U$5=0,1-(Tab_Raw!U78-Tab_Raw!U$3)/(Tab_Raw!U$4-Tab_Raw!U$3),(Tab_Raw!U78-Tab_Raw!U$3)/(Tab_Raw!U$4-Tab_Raw!U$3))))</f>
        <v>3.7247819623189168E-2</v>
      </c>
      <c r="V78" s="7">
        <f>MAX(0,MIN(1,IF(V$5=0,1-(Tab_Raw!V78-Tab_Raw!V$3)/(Tab_Raw!V$4-Tab_Raw!V$3),(Tab_Raw!V78-Tab_Raw!V$3)/(Tab_Raw!V$4-Tab_Raw!V$3))))</f>
        <v>0.54630976702912604</v>
      </c>
      <c r="W78" s="7">
        <f>MAX(0,MIN(1,IF(W$5=0,1-(Tab_Raw!W78-Tab_Raw!W$3)/(Tab_Raw!W$4-Tab_Raw!W$3),(Tab_Raw!W78-Tab_Raw!W$3)/(Tab_Raw!W$4-Tab_Raw!W$3))))</f>
        <v>0.22499999999999998</v>
      </c>
      <c r="X78" s="7">
        <f>MAX(0,MIN(1,IF(X$5=0,1-(Tab_Raw!X78-Tab_Raw!X$3)/(Tab_Raw!X$4-Tab_Raw!X$3),(Tab_Raw!X78-Tab_Raw!X$3)/(Tab_Raw!X$4-Tab_Raw!X$3))))</f>
        <v>0</v>
      </c>
      <c r="Y78" s="7">
        <f>MAX(0,MIN(1,IF(Y$5=0,1-(Tab_Raw!Y78-Tab_Raw!Y$3)/(Tab_Raw!Y$4-Tab_Raw!Y$3),(Tab_Raw!Y78-Tab_Raw!Y$3)/(Tab_Raw!Y$4-Tab_Raw!Y$3))))</f>
        <v>7.6200152400304798E-3</v>
      </c>
      <c r="Z78" s="7">
        <f>MAX(0,MIN(1,IF(Z$5=0,1-(Tab_Raw!Z78-Tab_Raw!Z$3)/(Tab_Raw!Z$4-Tab_Raw!Z$3),(Tab_Raw!Z78-Tab_Raw!Z$3)/(Tab_Raw!Z$4-Tab_Raw!Z$3))))</f>
        <v>0.92599999904999997</v>
      </c>
      <c r="AA78" s="9" t="str">
        <f t="shared" si="9"/>
        <v>Guyana</v>
      </c>
      <c r="AB78" s="14">
        <f t="shared" si="10"/>
        <v>24</v>
      </c>
      <c r="AC78" s="8">
        <f t="shared" si="16"/>
        <v>0.33694018930079356</v>
      </c>
      <c r="AD78" s="14">
        <f t="shared" si="17"/>
        <v>75</v>
      </c>
      <c r="AF78">
        <v>71</v>
      </c>
      <c r="AG78" s="29" t="str">
        <f t="shared" si="18"/>
        <v>Morocco</v>
      </c>
      <c r="AH78" s="28">
        <f t="shared" si="14"/>
        <v>117</v>
      </c>
      <c r="AI78">
        <v>71</v>
      </c>
      <c r="AJ78" s="30" t="str">
        <f t="shared" si="15"/>
        <v>Oman</v>
      </c>
      <c r="AM78" s="9" t="s">
        <v>78</v>
      </c>
      <c r="AN78" s="14">
        <v>24</v>
      </c>
      <c r="AO78" s="8">
        <v>0.40143374974969204</v>
      </c>
    </row>
    <row r="79" spans="1:41">
      <c r="A79" s="9" t="s">
        <v>180</v>
      </c>
      <c r="B79" s="12" t="s">
        <v>179</v>
      </c>
      <c r="C79" s="7">
        <f>MAX(0,MIN(1,IF(C$5=0,1-(Tab_Raw!C79-Tab_Raw!C$3)/(Tab_Raw!C$4-Tab_Raw!C$3),(Tab_Raw!C79-Tab_Raw!C$3)/(Tab_Raw!C$4-Tab_Raw!C$3))))</f>
        <v>0.42616666666666669</v>
      </c>
      <c r="D79" s="7">
        <f>MAX(0,MIN(1,IF(D$5=0,1-(Tab_Raw!D79-Tab_Raw!D$3)/(Tab_Raw!D$4-Tab_Raw!D$3),(Tab_Raw!D79-Tab_Raw!D$3)/(Tab_Raw!D$4-Tab_Raw!D$3))))</f>
        <v>8.5530000000000009E-2</v>
      </c>
      <c r="E79" s="7">
        <f>MAX(0,MIN(1,IF(E$5=0,1-(Tab_Raw!E79-Tab_Raw!E$3)/(Tab_Raw!E$4-Tab_Raw!E$3),(Tab_Raw!E79-Tab_Raw!E$3)/(Tab_Raw!E$4-Tab_Raw!E$3))))</f>
        <v>0.37</v>
      </c>
      <c r="F79" s="7">
        <f>MAX(0,MIN(1,IF(F$5=0,1-(Tab_Raw!F79-Tab_Raw!F$3)/(Tab_Raw!F$4-Tab_Raw!F$3),(Tab_Raw!F79-Tab_Raw!F$3)/(Tab_Raw!F$4-Tab_Raw!F$3))))</f>
        <v>0.17500000000000004</v>
      </c>
      <c r="G79" s="7">
        <f>MAX(0,MIN(1,IF(G$5=0,1-(Tab_Raw!G79-Tab_Raw!G$3)/(Tab_Raw!G$4-Tab_Raw!G$3),(Tab_Raw!G79-Tab_Raw!G$3)/(Tab_Raw!G$4-Tab_Raw!G$3))))</f>
        <v>0.28533333333333333</v>
      </c>
      <c r="H79" s="7">
        <f>MAX(0,MIN(1,IF(H$5=0,1-(Tab_Raw!H79-Tab_Raw!H$3)/(Tab_Raw!H$4-Tab_Raw!H$3),(Tab_Raw!H79-Tab_Raw!H$3)/(Tab_Raw!H$4-Tab_Raw!H$3))))</f>
        <v>0.83</v>
      </c>
      <c r="I79" s="7">
        <f>MAX(0,MIN(1,IF(I$5=0,1-(Tab_Raw!I79-Tab_Raw!I$3)/(Tab_Raw!I$4-Tab_Raw!I$3),(Tab_Raw!I79-Tab_Raw!I$3)/(Tab_Raw!I$4-Tab_Raw!I$3))))</f>
        <v>0.71158333333333335</v>
      </c>
      <c r="J79" s="7">
        <f>MAX(0,MIN(1,IF(J$5=0,1-(Tab_Raw!J79-Tab_Raw!J$3)/(Tab_Raw!J$4-Tab_Raw!J$3),(Tab_Raw!J79-Tab_Raw!J$3)/(Tab_Raw!J$4-Tab_Raw!J$3))))</f>
        <v>0.51780000000000004</v>
      </c>
      <c r="K79" s="7">
        <f>MAX(0,MIN(1,IF(K$5=0,1-(Tab_Raw!K79-Tab_Raw!K$3)/(Tab_Raw!K$4-Tab_Raw!K$3),(Tab_Raw!K79-Tab_Raw!K$3)/(Tab_Raw!K$4-Tab_Raw!K$3))))</f>
        <v>1</v>
      </c>
      <c r="L79" s="7">
        <f>MAX(0,MIN(1,IF(L$5=0,1-(Tab_Raw!L79-Tab_Raw!L$3)/(Tab_Raw!L$4-Tab_Raw!L$3),(Tab_Raw!L79-Tab_Raw!L$3)/(Tab_Raw!L$4-Tab_Raw!L$3))))</f>
        <v>0.08</v>
      </c>
      <c r="M79" s="7">
        <f>MAX(0,MIN(1,IF(M$5=0,1-(Tab_Raw!M79-Tab_Raw!M$3)/(Tab_Raw!M$4-Tab_Raw!M$3),(Tab_Raw!M79-Tab_Raw!M$3)/(Tab_Raw!M$4-Tab_Raw!M$3))))</f>
        <v>0.55000000000000004</v>
      </c>
      <c r="N79" s="7">
        <f>MAX(0,MIN(1,IF(N$5=0,1-(Tab_Raw!N79-Tab_Raw!N$3)/(Tab_Raw!N$4-Tab_Raw!N$3),(Tab_Raw!N79-Tab_Raw!N$3)/(Tab_Raw!N$4-Tab_Raw!N$3))))</f>
        <v>0.6</v>
      </c>
      <c r="O79" s="7">
        <f>MAX(0,MIN(1,IF(O$5=0,1-(Tab_Raw!O79-Tab_Raw!O$3)/(Tab_Raw!O$4-Tab_Raw!O$3),(Tab_Raw!O79-Tab_Raw!O$3)/(Tab_Raw!O$4-Tab_Raw!O$3))))</f>
        <v>0.22499999999999998</v>
      </c>
      <c r="P79" s="7">
        <f>MAX(0,MIN(1,IF(P$5=0,1-(Tab_Raw!P79-Tab_Raw!P$3)/(Tab_Raw!P$4-Tab_Raw!P$3),(Tab_Raw!P79-Tab_Raw!P$3)/(Tab_Raw!P$4-Tab_Raw!P$3))))</f>
        <v>0.97560000000000002</v>
      </c>
      <c r="Q79" s="7">
        <f>MAX(0,MIN(1,IF(Q$5=0,1-(Tab_Raw!Q79-Tab_Raw!Q$3)/(Tab_Raw!Q$4-Tab_Raw!Q$3),(Tab_Raw!Q79-Tab_Raw!Q$3)/(Tab_Raw!Q$4-Tab_Raw!Q$3))))</f>
        <v>0.47570682926829411</v>
      </c>
      <c r="R79" s="7">
        <f>MAX(0,MIN(1,IF(R$5=0,1-(Tab_Raw!R79-Tab_Raw!R$3)/(Tab_Raw!R$4-Tab_Raw!R$3),(Tab_Raw!R79-Tab_Raw!R$3)/(Tab_Raw!R$4-Tab_Raw!R$3))))</f>
        <v>0.84234930399999997</v>
      </c>
      <c r="S79" s="7">
        <f>MAX(0,MIN(1,IF(S$5=0,1-(Tab_Raw!S79-Tab_Raw!S$3)/(Tab_Raw!S$4-Tab_Raw!S$3),(Tab_Raw!S79-Tab_Raw!S$3)/(Tab_Raw!S$4-Tab_Raw!S$3))))</f>
        <v>0.37456105360000003</v>
      </c>
      <c r="T79" s="7">
        <f>MAX(0,MIN(1,IF(T$5=0,1-(Tab_Raw!T79-Tab_Raw!T$3)/(Tab_Raw!T$4-Tab_Raw!T$3),(Tab_Raw!T79-Tab_Raw!T$3)/(Tab_Raw!T$4-Tab_Raw!T$3))))</f>
        <v>0.26778099700000002</v>
      </c>
      <c r="U79" s="7">
        <f>MAX(0,MIN(1,IF(U$5=0,1-(Tab_Raw!U79-Tab_Raw!U$3)/(Tab_Raw!U$4-Tab_Raw!U$3),(Tab_Raw!U79-Tab_Raw!U$3)/(Tab_Raw!U$4-Tab_Raw!U$3))))</f>
        <v>5.1016964782746872E-2</v>
      </c>
      <c r="V79" s="7">
        <f>MAX(0,MIN(1,IF(V$5=0,1-(Tab_Raw!V79-Tab_Raw!V$3)/(Tab_Raw!V$4-Tab_Raw!V$3),(Tab_Raw!V79-Tab_Raw!V$3)/(Tab_Raw!V$4-Tab_Raw!V$3))))</f>
        <v>9.1850650691748303E-2</v>
      </c>
      <c r="W79" s="7">
        <f>MAX(0,MIN(1,IF(W$5=0,1-(Tab_Raw!W79-Tab_Raw!W$3)/(Tab_Raw!W$4-Tab_Raw!W$3),(Tab_Raw!W79-Tab_Raw!W$3)/(Tab_Raw!W$4-Tab_Raw!W$3))))</f>
        <v>0.61499999999999999</v>
      </c>
      <c r="X79" s="7">
        <f>MAX(0,MIN(1,IF(X$5=0,1-(Tab_Raw!X79-Tab_Raw!X$3)/(Tab_Raw!X$4-Tab_Raw!X$3),(Tab_Raw!X79-Tab_Raw!X$3)/(Tab_Raw!X$4-Tab_Raw!X$3))))</f>
        <v>0.55000000000000004</v>
      </c>
      <c r="Y79" s="7">
        <f>MAX(0,MIN(1,IF(Y$5=0,1-(Tab_Raw!Y79-Tab_Raw!Y$3)/(Tab_Raw!Y$4-Tab_Raw!Y$3),(Tab_Raw!Y79-Tab_Raw!Y$3)/(Tab_Raw!Y$4-Tab_Raw!Y$3))))</f>
        <v>0.59869375907111755</v>
      </c>
      <c r="Z79" s="7">
        <f>MAX(0,MIN(1,IF(Z$5=0,1-(Tab_Raw!Z79-Tab_Raw!Z$3)/(Tab_Raw!Z$4-Tab_Raw!Z$3),(Tab_Raw!Z79-Tab_Raw!Z$3)/(Tab_Raw!Z$4-Tab_Raw!Z$3))))</f>
        <v>0.75700000760000008</v>
      </c>
      <c r="AA79" s="9" t="str">
        <f t="shared" si="9"/>
        <v>Haiti</v>
      </c>
      <c r="AB79" s="14">
        <f t="shared" si="10"/>
        <v>24</v>
      </c>
      <c r="AC79" s="8">
        <f t="shared" si="16"/>
        <v>0.47733220413946847</v>
      </c>
      <c r="AD79" s="14">
        <f t="shared" si="17"/>
        <v>33</v>
      </c>
      <c r="AF79">
        <v>72</v>
      </c>
      <c r="AG79" s="29" t="str">
        <f t="shared" si="18"/>
        <v>Iraq</v>
      </c>
      <c r="AH79" s="28">
        <f t="shared" si="14"/>
        <v>116</v>
      </c>
      <c r="AI79">
        <v>72</v>
      </c>
      <c r="AJ79" s="30" t="str">
        <f t="shared" si="15"/>
        <v>Belize</v>
      </c>
      <c r="AM79" s="9" t="s">
        <v>329</v>
      </c>
      <c r="AN79" s="14">
        <v>24</v>
      </c>
      <c r="AO79" s="8">
        <v>0.38477141308701945</v>
      </c>
    </row>
    <row r="80" spans="1:41">
      <c r="A80" s="9" t="s">
        <v>182</v>
      </c>
      <c r="B80" s="12" t="s">
        <v>181</v>
      </c>
      <c r="C80" s="7">
        <f>MAX(0,MIN(1,IF(C$5=0,1-(Tab_Raw!C80-Tab_Raw!C$3)/(Tab_Raw!C$4-Tab_Raw!C$3),(Tab_Raw!C80-Tab_Raw!C$3)/(Tab_Raw!C$4-Tab_Raw!C$3))))</f>
        <v>0.38400000000000001</v>
      </c>
      <c r="D80" s="7">
        <f>MAX(0,MIN(1,IF(D$5=0,1-(Tab_Raw!D80-Tab_Raw!D$3)/(Tab_Raw!D$4-Tab_Raw!D$3),(Tab_Raw!D80-Tab_Raw!D$3)/(Tab_Raw!D$4-Tab_Raw!D$3))))</f>
        <v>1.2450000000000001E-2</v>
      </c>
      <c r="E80" s="7">
        <f>MAX(0,MIN(1,IF(E$5=0,1-(Tab_Raw!E80-Tab_Raw!E$3)/(Tab_Raw!E$4-Tab_Raw!E$3),(Tab_Raw!E80-Tab_Raw!E$3)/(Tab_Raw!E$4-Tab_Raw!E$3))))</f>
        <v>0.14000000000000001</v>
      </c>
      <c r="F80" s="7">
        <f>MAX(0,MIN(1,IF(F$5=0,1-(Tab_Raw!F80-Tab_Raw!F$3)/(Tab_Raw!F$4-Tab_Raw!F$3),(Tab_Raw!F80-Tab_Raw!F$3)/(Tab_Raw!F$4-Tab_Raw!F$3))))</f>
        <v>0.27500000000000002</v>
      </c>
      <c r="G80" s="7">
        <f>MAX(0,MIN(1,IF(G$5=0,1-(Tab_Raw!G80-Tab_Raw!G$3)/(Tab_Raw!G$4-Tab_Raw!G$3),(Tab_Raw!G80-Tab_Raw!G$3)/(Tab_Raw!G$4-Tab_Raw!G$3))))</f>
        <v>7.0666666666666669E-2</v>
      </c>
      <c r="H80" s="7">
        <f>MAX(0,MIN(1,IF(H$5=0,1-(Tab_Raw!H80-Tab_Raw!H$3)/(Tab_Raw!H$4-Tab_Raw!H$3),(Tab_Raw!H80-Tab_Raw!H$3)/(Tab_Raw!H$4-Tab_Raw!H$3))))</f>
        <v>0.29000000000000004</v>
      </c>
      <c r="I80" s="7">
        <f>MAX(0,MIN(1,IF(I$5=0,1-(Tab_Raw!I80-Tab_Raw!I$3)/(Tab_Raw!I$4-Tab_Raw!I$3),(Tab_Raw!I80-Tab_Raw!I$3)/(Tab_Raw!I$4-Tab_Raw!I$3))))</f>
        <v>0.49525000000000002</v>
      </c>
      <c r="J80" s="7">
        <f>MAX(0,MIN(1,IF(J$5=0,1-(Tab_Raw!J80-Tab_Raw!J$3)/(Tab_Raw!J$4-Tab_Raw!J$3),(Tab_Raw!J80-Tab_Raw!J$3)/(Tab_Raw!J$4-Tab_Raw!J$3))))</f>
        <v>0.51659999999999995</v>
      </c>
      <c r="K80" s="7">
        <f>MAX(0,MIN(1,IF(K$5=0,1-(Tab_Raw!K80-Tab_Raw!K$3)/(Tab_Raw!K$4-Tab_Raw!K$3),(Tab_Raw!K80-Tab_Raw!K$3)/(Tab_Raw!K$4-Tab_Raw!K$3))))</f>
        <v>0.82044859201050002</v>
      </c>
      <c r="L80" s="7">
        <f>MAX(0,MIN(1,IF(L$5=0,1-(Tab_Raw!L80-Tab_Raw!L$3)/(Tab_Raw!L$4-Tab_Raw!L$3),(Tab_Raw!L80-Tab_Raw!L$3)/(Tab_Raw!L$4-Tab_Raw!L$3))))</f>
        <v>0.1</v>
      </c>
      <c r="M80" s="7">
        <f>MAX(0,MIN(1,IF(M$5=0,1-(Tab_Raw!M80-Tab_Raw!M$3)/(Tab_Raw!M$4-Tab_Raw!M$3),(Tab_Raw!M80-Tab_Raw!M$3)/(Tab_Raw!M$4-Tab_Raw!M$3))))</f>
        <v>0.47</v>
      </c>
      <c r="N80" s="7">
        <f>MAX(0,MIN(1,IF(N$5=0,1-(Tab_Raw!N80-Tab_Raw!N$3)/(Tab_Raw!N$4-Tab_Raw!N$3),(Tab_Raw!N80-Tab_Raw!N$3)/(Tab_Raw!N$4-Tab_Raw!N$3))))</f>
        <v>0.13999999999999999</v>
      </c>
      <c r="O80" s="7">
        <f>MAX(0,MIN(1,IF(O$5=0,1-(Tab_Raw!O80-Tab_Raw!O$3)/(Tab_Raw!O$4-Tab_Raw!O$3),(Tab_Raw!O80-Tab_Raw!O$3)/(Tab_Raw!O$4-Tab_Raw!O$3))))</f>
        <v>0.3175</v>
      </c>
      <c r="P80" s="7">
        <f>MAX(0,MIN(1,IF(P$5=0,1-(Tab_Raw!P80-Tab_Raw!P$3)/(Tab_Raw!P$4-Tab_Raw!P$3),(Tab_Raw!P80-Tab_Raw!P$3)/(Tab_Raw!P$4-Tab_Raw!P$3))))</f>
        <v>0.90159999999999996</v>
      </c>
      <c r="Q80" s="7">
        <f>MAX(0,MIN(1,IF(Q$5=0,1-(Tab_Raw!Q80-Tab_Raw!Q$3)/(Tab_Raw!Q$4-Tab_Raw!Q$3),(Tab_Raw!Q80-Tab_Raw!Q$3)/(Tab_Raw!Q$4-Tab_Raw!Q$3))))</f>
        <v>0.25607902439024399</v>
      </c>
      <c r="R80" s="7">
        <f>MAX(0,MIN(1,IF(R$5=0,1-(Tab_Raw!R80-Tab_Raw!R$3)/(Tab_Raw!R$4-Tab_Raw!R$3),(Tab_Raw!R80-Tab_Raw!R$3)/(Tab_Raw!R$4-Tab_Raw!R$3))))</f>
        <v>0.32271762199999998</v>
      </c>
      <c r="S80" s="7">
        <f>MAX(0,MIN(1,IF(S$5=0,1-(Tab_Raw!S80-Tab_Raw!S$3)/(Tab_Raw!S$4-Tab_Raw!S$3),(Tab_Raw!S80-Tab_Raw!S$3)/(Tab_Raw!S$4-Tab_Raw!S$3))))</f>
        <v>7.8802885320000002E-2</v>
      </c>
      <c r="T80" s="7">
        <f>MAX(0,MIN(1,IF(T$5=0,1-(Tab_Raw!T80-Tab_Raw!T$3)/(Tab_Raw!T$4-Tab_Raw!T$3),(Tab_Raw!T80-Tab_Raw!T$3)/(Tab_Raw!T$4-Tab_Raw!T$3))))</f>
        <v>0.10463963125</v>
      </c>
      <c r="U80" s="7">
        <f>MAX(0,MIN(1,IF(U$5=0,1-(Tab_Raw!U80-Tab_Raw!U$3)/(Tab_Raw!U$4-Tab_Raw!U$3),(Tab_Raw!U80-Tab_Raw!U$3)/(Tab_Raw!U$4-Tab_Raw!U$3))))</f>
        <v>5.6285481636305333E-2</v>
      </c>
      <c r="V80" s="7">
        <f>MAX(0,MIN(1,IF(V$5=0,1-(Tab_Raw!V80-Tab_Raw!V$3)/(Tab_Raw!V$4-Tab_Raw!V$3),(Tab_Raw!V80-Tab_Raw!V$3)/(Tab_Raw!V$4-Tab_Raw!V$3))))</f>
        <v>4.6211245771682702E-2</v>
      </c>
      <c r="W80" s="7">
        <f>MAX(0,MIN(1,IF(W$5=0,1-(Tab_Raw!W80-Tab_Raw!W$3)/(Tab_Raw!W$4-Tab_Raw!W$3),(Tab_Raw!W80-Tab_Raw!W$3)/(Tab_Raw!W$4-Tab_Raw!W$3))))</f>
        <v>0.29700000000000004</v>
      </c>
      <c r="X80" s="7">
        <f>MAX(0,MIN(1,IF(X$5=0,1-(Tab_Raw!X80-Tab_Raw!X$3)/(Tab_Raw!X$4-Tab_Raw!X$3),(Tab_Raw!X80-Tab_Raw!X$3)/(Tab_Raw!X$4-Tab_Raw!X$3))))</f>
        <v>0.71</v>
      </c>
      <c r="Y80" s="7">
        <f>MAX(0,MIN(1,IF(Y$5=0,1-(Tab_Raw!Y80-Tab_Raw!Y$3)/(Tab_Raw!Y$4-Tab_Raw!Y$3),(Tab_Raw!Y80-Tab_Raw!Y$3)/(Tab_Raw!Y$4-Tab_Raw!Y$3))))</f>
        <v>0.14746626150683706</v>
      </c>
      <c r="Z80" s="7">
        <f>MAX(0,MIN(1,IF(Z$5=0,1-(Tab_Raw!Z80-Tab_Raw!Z$3)/(Tab_Raw!Z$4-Tab_Raw!Z$3),(Tab_Raw!Z80-Tab_Raw!Z$3)/(Tab_Raw!Z$4-Tab_Raw!Z$3))))</f>
        <v>0.79600000380000002</v>
      </c>
      <c r="AA80" s="9" t="str">
        <f t="shared" si="9"/>
        <v>Honduras</v>
      </c>
      <c r="AB80" s="14">
        <f t="shared" si="10"/>
        <v>24</v>
      </c>
      <c r="AC80" s="8">
        <f t="shared" si="16"/>
        <v>0.32286322559800984</v>
      </c>
      <c r="AD80" s="14">
        <f t="shared" si="17"/>
        <v>86</v>
      </c>
      <c r="AF80">
        <v>73</v>
      </c>
      <c r="AG80" s="29" t="str">
        <f t="shared" si="18"/>
        <v>South Africa</v>
      </c>
      <c r="AH80" s="28">
        <f t="shared" si="14"/>
        <v>115</v>
      </c>
      <c r="AI80">
        <v>73</v>
      </c>
      <c r="AJ80" s="30" t="str">
        <f t="shared" si="15"/>
        <v>Belgium</v>
      </c>
      <c r="AM80" s="9" t="s">
        <v>373</v>
      </c>
      <c r="AN80" s="14">
        <v>24</v>
      </c>
      <c r="AO80" s="8">
        <v>0.37448703456219401</v>
      </c>
    </row>
    <row r="81" spans="1:41">
      <c r="A81" s="9" t="s">
        <v>184</v>
      </c>
      <c r="B81" s="12" t="s">
        <v>183</v>
      </c>
      <c r="C81" s="7">
        <f>MAX(0,MIN(1,IF(C$5=0,1-(Tab_Raw!C81-Tab_Raw!C$3)/(Tab_Raw!C$4-Tab_Raw!C$3),(Tab_Raw!C81-Tab_Raw!C$3)/(Tab_Raw!C$4-Tab_Raw!C$3))))</f>
        <v>0.47866666666666663</v>
      </c>
      <c r="D81" s="7">
        <f>MAX(0,MIN(1,IF(D$5=0,1-(Tab_Raw!D81-Tab_Raw!D$3)/(Tab_Raw!D$4-Tab_Raw!D$3),(Tab_Raw!D81-Tab_Raw!D$3)/(Tab_Raw!D$4-Tab_Raw!D$3))))</f>
        <v>5.3749999999999999E-2</v>
      </c>
      <c r="E81" s="7">
        <f>MAX(0,MIN(1,IF(E$5=0,1-(Tab_Raw!E81-Tab_Raw!E$3)/(Tab_Raw!E$4-Tab_Raw!E$3),(Tab_Raw!E81-Tab_Raw!E$3)/(Tab_Raw!E$4-Tab_Raw!E$3))))</f>
        <v>0</v>
      </c>
      <c r="F81" s="7">
        <f>MAX(0,MIN(1,IF(F$5=0,1-(Tab_Raw!F81-Tab_Raw!F$3)/(Tab_Raw!F$4-Tab_Raw!F$3),(Tab_Raw!F81-Tab_Raw!F$3)/(Tab_Raw!F$4-Tab_Raw!F$3))))</f>
        <v>0.625</v>
      </c>
      <c r="G81" s="7">
        <f>MAX(0,MIN(1,IF(G$5=0,1-(Tab_Raw!G81-Tab_Raw!G$3)/(Tab_Raw!G$4-Tab_Raw!G$3),(Tab_Raw!G81-Tab_Raw!G$3)/(Tab_Raw!G$4-Tab_Raw!G$3))))</f>
        <v>0</v>
      </c>
      <c r="H81" s="7">
        <f>MAX(0,MIN(1,IF(H$5=0,1-(Tab_Raw!H81-Tab_Raw!H$3)/(Tab_Raw!H$4-Tab_Raw!H$3),(Tab_Raw!H81-Tab_Raw!H$3)/(Tab_Raw!H$4-Tab_Raw!H$3))))</f>
        <v>0</v>
      </c>
      <c r="I81" s="7">
        <f>MAX(0,MIN(1,IF(I$5=0,1-(Tab_Raw!I81-Tab_Raw!I$3)/(Tab_Raw!I$4-Tab_Raw!I$3),(Tab_Raw!I81-Tab_Raw!I$3)/(Tab_Raw!I$4-Tab_Raw!I$3))))</f>
        <v>0.23600000000000002</v>
      </c>
      <c r="J81" s="7">
        <f>MAX(0,MIN(1,IF(J$5=0,1-(Tab_Raw!J81-Tab_Raw!J$3)/(Tab_Raw!J$4-Tab_Raw!J$3),(Tab_Raw!J81-Tab_Raw!J$3)/(Tab_Raw!J$4-Tab_Raw!J$3))))</f>
        <v>0.32100000000000001</v>
      </c>
      <c r="K81" s="7">
        <f>MAX(0,MIN(1,IF(K$5=0,1-(Tab_Raw!K81-Tab_Raw!K$3)/(Tab_Raw!K$4-Tab_Raw!K$3),(Tab_Raw!K81-Tab_Raw!K$3)/(Tab_Raw!K$4-Tab_Raw!K$3))))</f>
        <v>0.82924602901577138</v>
      </c>
      <c r="L81" s="7">
        <f>MAX(0,MIN(1,IF(L$5=0,1-(Tab_Raw!L81-Tab_Raw!L$3)/(Tab_Raw!L$4-Tab_Raw!L$3),(Tab_Raw!L81-Tab_Raw!L$3)/(Tab_Raw!L$4-Tab_Raw!L$3))))</f>
        <v>0.2</v>
      </c>
      <c r="M81" s="7">
        <f>MAX(0,MIN(1,IF(M$5=0,1-(Tab_Raw!M81-Tab_Raw!M$3)/(Tab_Raw!M$4-Tab_Raw!M$3),(Tab_Raw!M81-Tab_Raw!M$3)/(Tab_Raw!M$4-Tab_Raw!M$3))))</f>
        <v>0.05</v>
      </c>
      <c r="N81" s="7">
        <f>MAX(0,MIN(1,IF(N$5=0,1-(Tab_Raw!N81-Tab_Raw!N$3)/(Tab_Raw!N$4-Tab_Raw!N$3),(Tab_Raw!N81-Tab_Raw!N$3)/(Tab_Raw!N$4-Tab_Raw!N$3))))</f>
        <v>0</v>
      </c>
      <c r="O81" s="7">
        <f>MAX(0,MIN(1,IF(O$5=0,1-(Tab_Raw!O81-Tab_Raw!O$3)/(Tab_Raw!O$4-Tab_Raw!O$3),(Tab_Raw!O81-Tab_Raw!O$3)/(Tab_Raw!O$4-Tab_Raw!O$3))))</f>
        <v>0.87499999999999989</v>
      </c>
      <c r="P81" s="7">
        <f>MAX(0,MIN(1,IF(P$5=0,1-(Tab_Raw!P81-Tab_Raw!P$3)/(Tab_Raw!P$4-Tab_Raw!P$3),(Tab_Raw!P81-Tab_Raw!P$3)/(Tab_Raw!P$4-Tab_Raw!P$3))))</f>
        <v>0.49903999999999993</v>
      </c>
      <c r="Q81" s="7">
        <f>MAX(0,MIN(1,IF(Q$5=0,1-(Tab_Raw!Q81-Tab_Raw!Q$3)/(Tab_Raw!Q$4-Tab_Raw!Q$3),(Tab_Raw!Q81-Tab_Raw!Q$3)/(Tab_Raw!Q$4-Tab_Raw!Q$3))))</f>
        <v>0.21981951219512208</v>
      </c>
      <c r="R81" s="7">
        <f>MAX(0,MIN(1,IF(R$5=0,1-(Tab_Raw!R81-Tab_Raw!R$3)/(Tab_Raw!R$4-Tab_Raw!R$3),(Tab_Raw!R81-Tab_Raw!R$3)/(Tab_Raw!R$4-Tab_Raw!R$3))))</f>
        <v>4.4755244E-2</v>
      </c>
      <c r="S81" s="7">
        <f>MAX(0,MIN(1,IF(S$5=0,1-(Tab_Raw!S81-Tab_Raw!S$3)/(Tab_Raw!S$4-Tab_Raw!S$3),(Tab_Raw!S81-Tab_Raw!S$3)/(Tab_Raw!S$4-Tab_Raw!S$3))))</f>
        <v>0</v>
      </c>
      <c r="T81" s="7">
        <f>MAX(0,MIN(1,IF(T$5=0,1-(Tab_Raw!T81-Tab_Raw!T$3)/(Tab_Raw!T$4-Tab_Raw!T$3),(Tab_Raw!T81-Tab_Raw!T$3)/(Tab_Raw!T$4-Tab_Raw!T$3))))</f>
        <v>4.5764577500000004E-3</v>
      </c>
      <c r="U81" s="7">
        <f>MAX(0,MIN(1,IF(U$5=0,1-(Tab_Raw!U81-Tab_Raw!U$3)/(Tab_Raw!U$4-Tab_Raw!U$3),(Tab_Raw!U81-Tab_Raw!U$3)/(Tab_Raw!U$4-Tab_Raw!U$3))))</f>
        <v>0</v>
      </c>
      <c r="V81" s="7">
        <f>MAX(0,MIN(1,IF(V$5=0,1-(Tab_Raw!V81-Tab_Raw!V$3)/(Tab_Raw!V$4-Tab_Raw!V$3),(Tab_Raw!V81-Tab_Raw!V$3)/(Tab_Raw!V$4-Tab_Raw!V$3))))</f>
        <v>0</v>
      </c>
      <c r="W81" s="7">
        <f>MAX(0,MIN(1,IF(W$5=0,1-(Tab_Raw!W81-Tab_Raw!W$3)/(Tab_Raw!W$4-Tab_Raw!W$3),(Tab_Raw!W81-Tab_Raw!W$3)/(Tab_Raw!W$4-Tab_Raw!W$3))))</f>
        <v>0</v>
      </c>
      <c r="X81" s="7">
        <f>MAX(0,MIN(1,IF(X$5=0,1-(Tab_Raw!X81-Tab_Raw!X$3)/(Tab_Raw!X$4-Tab_Raw!X$3),(Tab_Raw!X81-Tab_Raw!X$3)/(Tab_Raw!X$4-Tab_Raw!X$3))))</f>
        <v>0.56999999999999995</v>
      </c>
      <c r="Y81" s="7">
        <f>MAX(0,MIN(1,IF(Y$5=0,1-(Tab_Raw!Y81-Tab_Raw!Y$3)/(Tab_Raw!Y$4-Tab_Raw!Y$3),(Tab_Raw!Y81-Tab_Raw!Y$3)/(Tab_Raw!Y$4-Tab_Raw!Y$3))))</f>
        <v>0.11717442249748912</v>
      </c>
      <c r="Z81" s="7">
        <f>MAX(0,MIN(1,IF(Z$5=0,1-(Tab_Raw!Z81-Tab_Raw!Z$3)/(Tab_Raw!Z$4-Tab_Raw!Z$3),(Tab_Raw!Z81-Tab_Raw!Z$3)/(Tab_Raw!Z$4-Tab_Raw!Z$3))))</f>
        <v>0.62349999999999994</v>
      </c>
      <c r="AA81" s="9" t="str">
        <f t="shared" si="9"/>
        <v>Hungary</v>
      </c>
      <c r="AB81" s="14">
        <f t="shared" si="10"/>
        <v>24</v>
      </c>
      <c r="AC81" s="8">
        <f t="shared" si="16"/>
        <v>0.23948034717187705</v>
      </c>
      <c r="AD81" s="14">
        <f t="shared" si="17"/>
        <v>153</v>
      </c>
      <c r="AF81">
        <v>74</v>
      </c>
      <c r="AG81" s="29" t="str">
        <f t="shared" si="18"/>
        <v>Fiji</v>
      </c>
      <c r="AH81" s="28">
        <f t="shared" si="14"/>
        <v>114</v>
      </c>
      <c r="AI81">
        <v>74</v>
      </c>
      <c r="AJ81" s="30" t="str">
        <f t="shared" si="15"/>
        <v>Algeria</v>
      </c>
      <c r="AM81" s="9" t="s">
        <v>134</v>
      </c>
      <c r="AN81" s="14">
        <v>24</v>
      </c>
      <c r="AO81" s="8">
        <v>0.37264045826832842</v>
      </c>
    </row>
    <row r="82" spans="1:41">
      <c r="A82" s="9" t="s">
        <v>186</v>
      </c>
      <c r="B82" s="12" t="s">
        <v>185</v>
      </c>
      <c r="C82" s="7">
        <f>MAX(0,MIN(1,IF(C$5=0,1-(Tab_Raw!C82-Tab_Raw!C$3)/(Tab_Raw!C$4-Tab_Raw!C$3),(Tab_Raw!C82-Tab_Raw!C$3)/(Tab_Raw!C$4-Tab_Raw!C$3))))</f>
        <v>0.63833333333333331</v>
      </c>
      <c r="D82" s="7">
        <f>MAX(0,MIN(1,IF(D$5=0,1-(Tab_Raw!D82-Tab_Raw!D$3)/(Tab_Raw!D$4-Tab_Raw!D$3),(Tab_Raw!D82-Tab_Raw!D$3)/(Tab_Raw!D$4-Tab_Raw!D$3))))</f>
        <v>9.7100000000000007E-4</v>
      </c>
      <c r="E82" s="7">
        <f>MAX(0,MIN(1,IF(E$5=0,1-(Tab_Raw!E82-Tab_Raw!E$3)/(Tab_Raw!E$4-Tab_Raw!E$3),(Tab_Raw!E82-Tab_Raw!E$3)/(Tab_Raw!E$4-Tab_Raw!E$3))))</f>
        <v>0</v>
      </c>
      <c r="F82" s="7">
        <f>MAX(0,MIN(1,IF(F$5=0,1-(Tab_Raw!F82-Tab_Raw!F$3)/(Tab_Raw!F$4-Tab_Raw!F$3),(Tab_Raw!F82-Tab_Raw!F$3)/(Tab_Raw!F$4-Tab_Raw!F$3))))</f>
        <v>0.42500000000000004</v>
      </c>
      <c r="G82" s="7">
        <f>MAX(0,MIN(1,IF(G$5=0,1-(Tab_Raw!G82-Tab_Raw!G$3)/(Tab_Raw!G$4-Tab_Raw!G$3),(Tab_Raw!G82-Tab_Raw!G$3)/(Tab_Raw!G$4-Tab_Raw!G$3))))</f>
        <v>0</v>
      </c>
      <c r="H82" s="7">
        <f>MAX(0,MIN(1,IF(H$5=0,1-(Tab_Raw!H82-Tab_Raw!H$3)/(Tab_Raw!H$4-Tab_Raw!H$3),(Tab_Raw!H82-Tab_Raw!H$3)/(Tab_Raw!H$4-Tab_Raw!H$3))))</f>
        <v>0</v>
      </c>
      <c r="I82" s="7">
        <f>MAX(0,MIN(1,IF(I$5=0,1-(Tab_Raw!I82-Tab_Raw!I$3)/(Tab_Raw!I$4-Tab_Raw!I$3),(Tab_Raw!I82-Tab_Raw!I$3)/(Tab_Raw!I$4-Tab_Raw!I$3))))</f>
        <v>0.44466666666666665</v>
      </c>
      <c r="J82" s="7">
        <f>MAX(0,MIN(1,IF(J$5=0,1-(Tab_Raw!J82-Tab_Raw!J$3)/(Tab_Raw!J$4-Tab_Raw!J$3),(Tab_Raw!J82-Tab_Raw!J$3)/(Tab_Raw!J$4-Tab_Raw!J$3))))</f>
        <v>7.7199999999999991E-2</v>
      </c>
      <c r="K82" s="7">
        <f>MAX(0,MIN(1,IF(K$5=0,1-(Tab_Raw!K82-Tab_Raw!K$3)/(Tab_Raw!K$4-Tab_Raw!K$3),(Tab_Raw!K82-Tab_Raw!K$3)/(Tab_Raw!K$4-Tab_Raw!K$3))))</f>
        <v>1</v>
      </c>
      <c r="L82" s="7">
        <f>MAX(0,MIN(1,IF(L$5=0,1-(Tab_Raw!L82-Tab_Raw!L$3)/(Tab_Raw!L$4-Tab_Raw!L$3),(Tab_Raw!L82-Tab_Raw!L$3)/(Tab_Raw!L$4-Tab_Raw!L$3))))</f>
        <v>0.3</v>
      </c>
      <c r="M82" s="7">
        <f>MAX(0,MIN(1,IF(M$5=0,1-(Tab_Raw!M82-Tab_Raw!M$3)/(Tab_Raw!M$4-Tab_Raw!M$3),(Tab_Raw!M82-Tab_Raw!M$3)/(Tab_Raw!M$4-Tab_Raw!M$3))))</f>
        <v>1</v>
      </c>
      <c r="N82" s="7">
        <f>MAX(0,MIN(1,IF(N$5=0,1-(Tab_Raw!N82-Tab_Raw!N$3)/(Tab_Raw!N$4-Tab_Raw!N$3),(Tab_Raw!N82-Tab_Raw!N$3)/(Tab_Raw!N$4-Tab_Raw!N$3))))</f>
        <v>0</v>
      </c>
      <c r="O82" s="7">
        <f>MAX(0,MIN(1,IF(O$5=0,1-(Tab_Raw!O82-Tab_Raw!O$3)/(Tab_Raw!O$4-Tab_Raw!O$3),(Tab_Raw!O82-Tab_Raw!O$3)/(Tab_Raw!O$4-Tab_Raw!O$3))))</f>
        <v>6.7499999999999991E-2</v>
      </c>
      <c r="P82" s="7">
        <f>MAX(0,MIN(1,IF(P$5=0,1-(Tab_Raw!P82-Tab_Raw!P$3)/(Tab_Raw!P$4-Tab_Raw!P$3),(Tab_Raw!P82-Tab_Raw!P$3)/(Tab_Raw!P$4-Tab_Raw!P$3))))</f>
        <v>2.6079999999999992E-2</v>
      </c>
      <c r="Q82" s="7">
        <f>MAX(0,MIN(1,IF(Q$5=0,1-(Tab_Raw!Q82-Tab_Raw!Q$3)/(Tab_Raw!Q$4-Tab_Raw!Q$3),(Tab_Raw!Q82-Tab_Raw!Q$3)/(Tab_Raw!Q$4-Tab_Raw!Q$3))))</f>
        <v>6.8497560975609995E-2</v>
      </c>
      <c r="R82" s="7">
        <f>MAX(0,MIN(1,IF(R$5=0,1-(Tab_Raw!R82-Tab_Raw!R$3)/(Tab_Raw!R$4-Tab_Raw!R$3),(Tab_Raw!R82-Tab_Raw!R$3)/(Tab_Raw!R$4-Tab_Raw!R$3))))</f>
        <v>9.3994778000000001E-2</v>
      </c>
      <c r="S82" s="7">
        <f>MAX(0,MIN(1,IF(S$5=0,1-(Tab_Raw!S82-Tab_Raw!S$3)/(Tab_Raw!S$4-Tab_Raw!S$3),(Tab_Raw!S82-Tab_Raw!S$3)/(Tab_Raw!S$4-Tab_Raw!S$3))))</f>
        <v>0</v>
      </c>
      <c r="T82" s="7">
        <f>MAX(0,MIN(1,IF(T$5=0,1-(Tab_Raw!T82-Tab_Raw!T$3)/(Tab_Raw!T$4-Tab_Raw!T$3),(Tab_Raw!T82-Tab_Raw!T$3)/(Tab_Raw!T$4-Tab_Raw!T$3))))</f>
        <v>2.6646647499999998E-3</v>
      </c>
      <c r="U82" s="7">
        <f>MAX(0,MIN(1,IF(U$5=0,1-(Tab_Raw!U82-Tab_Raw!U$3)/(Tab_Raw!U$4-Tab_Raw!U$3),(Tab_Raw!U82-Tab_Raw!U$3)/(Tab_Raw!U$4-Tab_Raw!U$3))))</f>
        <v>5.0171683975983053E-2</v>
      </c>
      <c r="V82" s="7">
        <f>MAX(0,MIN(1,IF(V$5=0,1-(Tab_Raw!V82-Tab_Raw!V$3)/(Tab_Raw!V$4-Tab_Raw!V$3),(Tab_Raw!V82-Tab_Raw!V$3)/(Tab_Raw!V$4-Tab_Raw!V$3))))</f>
        <v>0.17163011571269601</v>
      </c>
      <c r="W82" s="7">
        <f>MAX(0,MIN(1,IF(W$5=0,1-(Tab_Raw!W82-Tab_Raw!W$3)/(Tab_Raw!W$4-Tab_Raw!W$3),(Tab_Raw!W82-Tab_Raw!W$3)/(Tab_Raw!W$4-Tab_Raw!W$3))))</f>
        <v>0</v>
      </c>
      <c r="X82" s="7">
        <f>MAX(0,MIN(1,IF(X$5=0,1-(Tab_Raw!X82-Tab_Raw!X$3)/(Tab_Raw!X$4-Tab_Raw!X$3),(Tab_Raw!X82-Tab_Raw!X$3)/(Tab_Raw!X$4-Tab_Raw!X$3))))</f>
        <v>0.77</v>
      </c>
      <c r="Y82" s="7">
        <f>MAX(0,MIN(1,IF(Y$5=0,1-(Tab_Raw!Y82-Tab_Raw!Y$3)/(Tab_Raw!Y$4-Tab_Raw!Y$3),(Tab_Raw!Y82-Tab_Raw!Y$3)/(Tab_Raw!Y$4-Tab_Raw!Y$3))))</f>
        <v>0</v>
      </c>
      <c r="Z82" s="7">
        <f>MAX(0,MIN(1,IF(Z$5=0,1-(Tab_Raw!Z82-Tab_Raw!Z$3)/(Tab_Raw!Z$4-Tab_Raw!Z$3),(Tab_Raw!Z82-Tab_Raw!Z$3)/(Tab_Raw!Z$4-Tab_Raw!Z$3))))</f>
        <v>0.63358369099999989</v>
      </c>
      <c r="AA82" s="9" t="str">
        <f t="shared" si="9"/>
        <v>Iceland</v>
      </c>
      <c r="AB82" s="14">
        <f t="shared" si="10"/>
        <v>24</v>
      </c>
      <c r="AC82" s="8">
        <f t="shared" si="16"/>
        <v>0.24042889560059533</v>
      </c>
      <c r="AD82" s="14">
        <f t="shared" si="17"/>
        <v>151</v>
      </c>
      <c r="AF82">
        <v>75</v>
      </c>
      <c r="AG82" s="29" t="str">
        <f t="shared" si="18"/>
        <v>Guyana</v>
      </c>
      <c r="AH82" s="28">
        <f t="shared" si="14"/>
        <v>113</v>
      </c>
      <c r="AI82">
        <v>75</v>
      </c>
      <c r="AJ82" s="30" t="str">
        <f t="shared" si="15"/>
        <v>Albania</v>
      </c>
      <c r="AM82" s="9" t="s">
        <v>158</v>
      </c>
      <c r="AN82" s="14">
        <v>24</v>
      </c>
      <c r="AO82" s="8">
        <v>0.37068947955791476</v>
      </c>
    </row>
    <row r="83" spans="1:41">
      <c r="A83" s="9" t="s">
        <v>188</v>
      </c>
      <c r="B83" s="12" t="s">
        <v>187</v>
      </c>
      <c r="C83" s="7">
        <f>MAX(0,MIN(1,IF(C$5=0,1-(Tab_Raw!C83-Tab_Raw!C$3)/(Tab_Raw!C$4-Tab_Raw!C$3),(Tab_Raw!C83-Tab_Raw!C$3)/(Tab_Raw!C$4-Tab_Raw!C$3))))</f>
        <v>0.68900000000000006</v>
      </c>
      <c r="D83" s="7">
        <f>MAX(0,MIN(1,IF(D$5=0,1-(Tab_Raw!D83-Tab_Raw!D$3)/(Tab_Raw!D$4-Tab_Raw!D$3),(Tab_Raw!D83-Tab_Raw!D$3)/(Tab_Raw!D$4-Tab_Raw!D$3))))</f>
        <v>0.3982</v>
      </c>
      <c r="E83" s="7">
        <f>MAX(0,MIN(1,IF(E$5=0,1-(Tab_Raw!E83-Tab_Raw!E$3)/(Tab_Raw!E$4-Tab_Raw!E$3),(Tab_Raw!E83-Tab_Raw!E$3)/(Tab_Raw!E$4-Tab_Raw!E$3))))</f>
        <v>0.12</v>
      </c>
      <c r="F83" s="7">
        <f>MAX(0,MIN(1,IF(F$5=0,1-(Tab_Raw!F83-Tab_Raw!F$3)/(Tab_Raw!F$4-Tab_Raw!F$3),(Tab_Raw!F83-Tab_Raw!F$3)/(Tab_Raw!F$4-Tab_Raw!F$3))))</f>
        <v>0.30000000000000004</v>
      </c>
      <c r="G83" s="7">
        <f>MAX(0,MIN(1,IF(G$5=0,1-(Tab_Raw!G83-Tab_Raw!G$3)/(Tab_Raw!G$4-Tab_Raw!G$3),(Tab_Raw!G83-Tab_Raw!G$3)/(Tab_Raw!G$4-Tab_Raw!G$3))))</f>
        <v>0.21066666666666667</v>
      </c>
      <c r="H83" s="7">
        <f>MAX(0,MIN(1,IF(H$5=0,1-(Tab_Raw!H83-Tab_Raw!H$3)/(Tab_Raw!H$4-Tab_Raw!H$3),(Tab_Raw!H83-Tab_Raw!H$3)/(Tab_Raw!H$4-Tab_Raw!H$3))))</f>
        <v>0.69</v>
      </c>
      <c r="I83" s="7">
        <f>MAX(0,MIN(1,IF(I$5=0,1-(Tab_Raw!I83-Tab_Raw!I$3)/(Tab_Raw!I$4-Tab_Raw!I$3),(Tab_Raw!I83-Tab_Raw!I$3)/(Tab_Raw!I$4-Tab_Raw!I$3))))</f>
        <v>0.6825</v>
      </c>
      <c r="J83" s="7">
        <f>MAX(0,MIN(1,IF(J$5=0,1-(Tab_Raw!J83-Tab_Raw!J$3)/(Tab_Raw!J$4-Tab_Raw!J$3),(Tab_Raw!J83-Tab_Raw!J$3)/(Tab_Raw!J$4-Tab_Raw!J$3))))</f>
        <v>0.70180000000000009</v>
      </c>
      <c r="K83" s="7">
        <f>MAX(0,MIN(1,IF(K$5=0,1-(Tab_Raw!K83-Tab_Raw!K$3)/(Tab_Raw!K$4-Tab_Raw!K$3),(Tab_Raw!K83-Tab_Raw!K$3)/(Tab_Raw!K$4-Tab_Raw!K$3))))</f>
        <v>0.43856067276565125</v>
      </c>
      <c r="L83" s="7">
        <f>MAX(0,MIN(1,IF(L$5=0,1-(Tab_Raw!L83-Tab_Raw!L$3)/(Tab_Raw!L$4-Tab_Raw!L$3),(Tab_Raw!L83-Tab_Raw!L$3)/(Tab_Raw!L$4-Tab_Raw!L$3))))</f>
        <v>1</v>
      </c>
      <c r="M83" s="7">
        <f>MAX(0,MIN(1,IF(M$5=0,1-(Tab_Raw!M83-Tab_Raw!M$3)/(Tab_Raw!M$4-Tab_Raw!M$3),(Tab_Raw!M83-Tab_Raw!M$3)/(Tab_Raw!M$4-Tab_Raw!M$3))))</f>
        <v>0.01</v>
      </c>
      <c r="N83" s="7">
        <f>MAX(0,MIN(1,IF(N$5=0,1-(Tab_Raw!N83-Tab_Raw!N$3)/(Tab_Raw!N$4-Tab_Raw!N$3),(Tab_Raw!N83-Tab_Raw!N$3)/(Tab_Raw!N$4-Tab_Raw!N$3))))</f>
        <v>1</v>
      </c>
      <c r="O83" s="7">
        <f>MAX(0,MIN(1,IF(O$5=0,1-(Tab_Raw!O83-Tab_Raw!O$3)/(Tab_Raw!O$4-Tab_Raw!O$3),(Tab_Raw!O83-Tab_Raw!O$3)/(Tab_Raw!O$4-Tab_Raw!O$3))))</f>
        <v>0.44999999999999996</v>
      </c>
      <c r="P83" s="7">
        <f>MAX(0,MIN(1,IF(P$5=0,1-(Tab_Raw!P83-Tab_Raw!P$3)/(Tab_Raw!P$4-Tab_Raw!P$3),(Tab_Raw!P83-Tab_Raw!P$3)/(Tab_Raw!P$4-Tab_Raw!P$3))))</f>
        <v>0.90007999999999999</v>
      </c>
      <c r="Q83" s="7">
        <f>MAX(0,MIN(1,IF(Q$5=0,1-(Tab_Raw!Q83-Tab_Raw!Q$3)/(Tab_Raw!Q$4-Tab_Raw!Q$3),(Tab_Raw!Q83-Tab_Raw!Q$3)/(Tab_Raw!Q$4-Tab_Raw!Q$3))))</f>
        <v>0.425646829268294</v>
      </c>
      <c r="R83" s="7">
        <f>MAX(0,MIN(1,IF(R$5=0,1-(Tab_Raw!R83-Tab_Raw!R$3)/(Tab_Raw!R$4-Tab_Raw!R$3),(Tab_Raw!R83-Tab_Raw!R$3)/(Tab_Raw!R$4-Tab_Raw!R$3))))</f>
        <v>0.63295553599999999</v>
      </c>
      <c r="S83" s="7">
        <f>MAX(0,MIN(1,IF(S$5=0,1-(Tab_Raw!S83-Tab_Raw!S$3)/(Tab_Raw!S$4-Tab_Raw!S$3),(Tab_Raw!S83-Tab_Raw!S$3)/(Tab_Raw!S$4-Tab_Raw!S$3))))</f>
        <v>1.134449419E-2</v>
      </c>
      <c r="T83" s="7">
        <f>MAX(0,MIN(1,IF(T$5=0,1-(Tab_Raw!T83-Tab_Raw!T$3)/(Tab_Raw!T$4-Tab_Raw!T$3),(Tab_Raw!T83-Tab_Raw!T$3)/(Tab_Raw!T$4-Tab_Raw!T$3))))</f>
        <v>0.17593502850000001</v>
      </c>
      <c r="U83" s="7">
        <f>MAX(0,MIN(1,IF(U$5=0,1-(Tab_Raw!U83-Tab_Raw!U$3)/(Tab_Raw!U$4-Tab_Raw!U$3),(Tab_Raw!U83-Tab_Raw!U$3)/(Tab_Raw!U$4-Tab_Raw!U$3))))</f>
        <v>2.5453535405301771E-2</v>
      </c>
      <c r="V83" s="7">
        <f>MAX(0,MIN(1,IF(V$5=0,1-(Tab_Raw!V83-Tab_Raw!V$3)/(Tab_Raw!V$4-Tab_Raw!V$3),(Tab_Raw!V83-Tab_Raw!V$3)/(Tab_Raw!V$4-Tab_Raw!V$3))))</f>
        <v>6.2694538166016806E-2</v>
      </c>
      <c r="W83" s="7">
        <f>MAX(0,MIN(1,IF(W$5=0,1-(Tab_Raw!W83-Tab_Raw!W$3)/(Tab_Raw!W$4-Tab_Raw!W$3),(Tab_Raw!W83-Tab_Raw!W$3)/(Tab_Raw!W$4-Tab_Raw!W$3))))</f>
        <v>0.35499999999999998</v>
      </c>
      <c r="X83" s="7">
        <f>MAX(0,MIN(1,IF(X$5=0,1-(Tab_Raw!X83-Tab_Raw!X$3)/(Tab_Raw!X$4-Tab_Raw!X$3),(Tab_Raw!X83-Tab_Raw!X$3)/(Tab_Raw!X$4-Tab_Raw!X$3))))</f>
        <v>0.35</v>
      </c>
      <c r="Y83" s="7">
        <f>MAX(0,MIN(1,IF(Y$5=0,1-(Tab_Raw!Y83-Tab_Raw!Y$3)/(Tab_Raw!Y$4-Tab_Raw!Y$3),(Tab_Raw!Y83-Tab_Raw!Y$3)/(Tab_Raw!Y$4-Tab_Raw!Y$3))))</f>
        <v>2.5729939896205759E-2</v>
      </c>
      <c r="Z83" s="7">
        <f>MAX(0,MIN(1,IF(Z$5=0,1-(Tab_Raw!Z83-Tab_Raw!Z$3)/(Tab_Raw!Z$4-Tab_Raw!Z$3),(Tab_Raw!Z83-Tab_Raw!Z$3)/(Tab_Raw!Z$4-Tab_Raw!Z$3))))</f>
        <v>0.50659340689999999</v>
      </c>
      <c r="AA83" s="9" t="str">
        <f t="shared" si="9"/>
        <v>India</v>
      </c>
      <c r="AB83" s="14">
        <f t="shared" si="10"/>
        <v>24</v>
      </c>
      <c r="AC83" s="8">
        <f t="shared" si="16"/>
        <v>0.42342336032325573</v>
      </c>
      <c r="AD83" s="14">
        <f t="shared" si="17"/>
        <v>55</v>
      </c>
      <c r="AF83">
        <v>76</v>
      </c>
      <c r="AG83" s="29" t="str">
        <f t="shared" si="18"/>
        <v>Bolivia</v>
      </c>
      <c r="AH83" s="28">
        <f t="shared" si="14"/>
        <v>112</v>
      </c>
      <c r="AI83">
        <v>76</v>
      </c>
      <c r="AJ83" s="30" t="str">
        <f t="shared" si="15"/>
        <v>Cuba</v>
      </c>
      <c r="AM83" s="9" t="s">
        <v>299</v>
      </c>
      <c r="AN83" s="14">
        <v>24</v>
      </c>
      <c r="AO83" s="8">
        <v>0.36662322423924892</v>
      </c>
    </row>
    <row r="84" spans="1:41">
      <c r="A84" s="9" t="s">
        <v>190</v>
      </c>
      <c r="B84" s="12" t="s">
        <v>189</v>
      </c>
      <c r="C84" s="7">
        <f>MAX(0,MIN(1,IF(C$5=0,1-(Tab_Raw!C84-Tab_Raw!C$3)/(Tab_Raw!C$4-Tab_Raw!C$3),(Tab_Raw!C84-Tab_Raw!C$3)/(Tab_Raw!C$4-Tab_Raw!C$3))))</f>
        <v>0.50249999999999995</v>
      </c>
      <c r="D84" s="7">
        <f>MAX(0,MIN(1,IF(D$5=0,1-(Tab_Raw!D84-Tab_Raw!D$3)/(Tab_Raw!D$4-Tab_Raw!D$3),(Tab_Raw!D84-Tab_Raw!D$3)/(Tab_Raw!D$4-Tab_Raw!D$3))))</f>
        <v>5.6120000000000003E-2</v>
      </c>
      <c r="E84" s="7">
        <f>MAX(0,MIN(1,IF(E$5=0,1-(Tab_Raw!E84-Tab_Raw!E$3)/(Tab_Raw!E$4-Tab_Raw!E$3),(Tab_Raw!E84-Tab_Raw!E$3)/(Tab_Raw!E$4-Tab_Raw!E$3))))</f>
        <v>0.19999999999999996</v>
      </c>
      <c r="F84" s="7">
        <f>MAX(0,MIN(1,IF(F$5=0,1-(Tab_Raw!F84-Tab_Raw!F$3)/(Tab_Raw!F$4-Tab_Raw!F$3),(Tab_Raw!F84-Tab_Raw!F$3)/(Tab_Raw!F$4-Tab_Raw!F$3))))</f>
        <v>0.125</v>
      </c>
      <c r="G84" s="7">
        <f>MAX(0,MIN(1,IF(G$5=0,1-(Tab_Raw!G84-Tab_Raw!G$3)/(Tab_Raw!G$4-Tab_Raw!G$3),(Tab_Raw!G84-Tab_Raw!G$3)/(Tab_Raw!G$4-Tab_Raw!G$3))))</f>
        <v>8.666666666666667E-2</v>
      </c>
      <c r="H84" s="7">
        <f>MAX(0,MIN(1,IF(H$5=0,1-(Tab_Raw!H84-Tab_Raw!H$3)/(Tab_Raw!H$4-Tab_Raw!H$3),(Tab_Raw!H84-Tab_Raw!H$3)/(Tab_Raw!H$4-Tab_Raw!H$3))))</f>
        <v>0.48</v>
      </c>
      <c r="I84" s="7">
        <f>MAX(0,MIN(1,IF(I$5=0,1-(Tab_Raw!I84-Tab_Raw!I$3)/(Tab_Raw!I$4-Tab_Raw!I$3),(Tab_Raw!I84-Tab_Raw!I$3)/(Tab_Raw!I$4-Tab_Raw!I$3))))</f>
        <v>0.41483333333333333</v>
      </c>
      <c r="J84" s="7">
        <f>MAX(0,MIN(1,IF(J$5=0,1-(Tab_Raw!J84-Tab_Raw!J$3)/(Tab_Raw!J$4-Tab_Raw!J$3),(Tab_Raw!J84-Tab_Raw!J$3)/(Tab_Raw!J$4-Tab_Raw!J$3))))</f>
        <v>0.47420000000000001</v>
      </c>
      <c r="K84" s="7">
        <f>MAX(0,MIN(1,IF(K$5=0,1-(Tab_Raw!K84-Tab_Raw!K$3)/(Tab_Raw!K$4-Tab_Raw!K$3),(Tab_Raw!K84-Tab_Raw!K$3)/(Tab_Raw!K$4-Tab_Raw!K$3))))</f>
        <v>0.52210044439674363</v>
      </c>
      <c r="L84" s="7">
        <f>MAX(0,MIN(1,IF(L$5=0,1-(Tab_Raw!L84-Tab_Raw!L$3)/(Tab_Raw!L$4-Tab_Raw!L$3),(Tab_Raw!L84-Tab_Raw!L$3)/(Tab_Raw!L$4-Tab_Raw!L$3))))</f>
        <v>0.06</v>
      </c>
      <c r="M84" s="7">
        <f>MAX(0,MIN(1,IF(M$5=0,1-(Tab_Raw!M84-Tab_Raw!M$3)/(Tab_Raw!M$4-Tab_Raw!M$3),(Tab_Raw!M84-Tab_Raw!M$3)/(Tab_Raw!M$4-Tab_Raw!M$3))))</f>
        <v>0.14000000000000001</v>
      </c>
      <c r="N84" s="7">
        <f>MAX(0,MIN(1,IF(N$5=0,1-(Tab_Raw!N84-Tab_Raw!N$3)/(Tab_Raw!N$4-Tab_Raw!N$3),(Tab_Raw!N84-Tab_Raw!N$3)/(Tab_Raw!N$4-Tab_Raw!N$3))))</f>
        <v>0.86</v>
      </c>
      <c r="O84" s="7">
        <f>MAX(0,MIN(1,IF(O$5=0,1-(Tab_Raw!O84-Tab_Raw!O$3)/(Tab_Raw!O$4-Tab_Raw!O$3),(Tab_Raw!O84-Tab_Raw!O$3)/(Tab_Raw!O$4-Tab_Raw!O$3))))</f>
        <v>7.4999999999999997E-2</v>
      </c>
      <c r="P84" s="7">
        <f>MAX(0,MIN(1,IF(P$5=0,1-(Tab_Raw!P84-Tab_Raw!P$3)/(Tab_Raw!P$4-Tab_Raw!P$3),(Tab_Raw!P84-Tab_Raw!P$3)/(Tab_Raw!P$4-Tab_Raw!P$3))))</f>
        <v>0.89535999999999993</v>
      </c>
      <c r="Q84" s="7">
        <f>MAX(0,MIN(1,IF(Q$5=0,1-(Tab_Raw!Q84-Tab_Raw!Q$3)/(Tab_Raw!Q$4-Tab_Raw!Q$3),(Tab_Raw!Q84-Tab_Raw!Q$3)/(Tab_Raw!Q$4-Tab_Raw!Q$3))))</f>
        <v>0.28413414634146394</v>
      </c>
      <c r="R84" s="7">
        <f>MAX(0,MIN(1,IF(R$5=0,1-(Tab_Raw!R84-Tab_Raw!R$3)/(Tab_Raw!R$4-Tab_Raw!R$3),(Tab_Raw!R84-Tab_Raw!R$3)/(Tab_Raw!R$4-Tab_Raw!R$3))))</f>
        <v>0.50780437</v>
      </c>
      <c r="S84" s="7">
        <f>MAX(0,MIN(1,IF(S$5=0,1-(Tab_Raw!S84-Tab_Raw!S$3)/(Tab_Raw!S$4-Tab_Raw!S$3),(Tab_Raw!S84-Tab_Raw!S$3)/(Tab_Raw!S$4-Tab_Raw!S$3))))</f>
        <v>1.816129751E-2</v>
      </c>
      <c r="T84" s="7">
        <f>MAX(0,MIN(1,IF(T$5=0,1-(Tab_Raw!T84-Tab_Raw!T$3)/(Tab_Raw!T$4-Tab_Raw!T$3),(Tab_Raw!T84-Tab_Raw!T$3)/(Tab_Raw!T$4-Tab_Raw!T$3))))</f>
        <v>0.13404660525000001</v>
      </c>
      <c r="U84" s="7">
        <f>MAX(0,MIN(1,IF(U$5=0,1-(Tab_Raw!U84-Tab_Raw!U$3)/(Tab_Raw!U$4-Tab_Raw!U$3),(Tab_Raw!U84-Tab_Raw!U$3)/(Tab_Raw!U$4-Tab_Raw!U$3))))</f>
        <v>9.3275490516031942E-2</v>
      </c>
      <c r="V84" s="7">
        <f>MAX(0,MIN(1,IF(V$5=0,1-(Tab_Raw!V84-Tab_Raw!V$3)/(Tab_Raw!V$4-Tab_Raw!V$3),(Tab_Raw!V84-Tab_Raw!V$3)/(Tab_Raw!V$4-Tab_Raw!V$3))))</f>
        <v>0.19620963744431999</v>
      </c>
      <c r="W84" s="7">
        <f>MAX(0,MIN(1,IF(W$5=0,1-(Tab_Raw!W84-Tab_Raw!W$3)/(Tab_Raw!W$4-Tab_Raw!W$3),(Tab_Raw!W84-Tab_Raw!W$3)/(Tab_Raw!W$4-Tab_Raw!W$3))))</f>
        <v>0.35499999999999998</v>
      </c>
      <c r="X84" s="7">
        <f>MAX(0,MIN(1,IF(X$5=0,1-(Tab_Raw!X84-Tab_Raw!X$3)/(Tab_Raw!X$4-Tab_Raw!X$3),(Tab_Raw!X84-Tab_Raw!X$3)/(Tab_Raw!X$4-Tab_Raw!X$3))))</f>
        <v>0</v>
      </c>
      <c r="Y84" s="7">
        <f>MAX(0,MIN(1,IF(Y$5=0,1-(Tab_Raw!Y84-Tab_Raw!Y$3)/(Tab_Raw!Y$4-Tab_Raw!Y$3),(Tab_Raw!Y84-Tab_Raw!Y$3)/(Tab_Raw!Y$4-Tab_Raw!Y$3))))</f>
        <v>3.3120442489111654E-2</v>
      </c>
      <c r="Z84" s="7">
        <f>MAX(0,MIN(1,IF(Z$5=0,1-(Tab_Raw!Z84-Tab_Raw!Z$3)/(Tab_Raw!Z$4-Tab_Raw!Z$3),(Tab_Raw!Z84-Tab_Raw!Z$3)/(Tab_Raw!Z$4-Tab_Raw!Z$3))))</f>
        <v>0.40893505330000002</v>
      </c>
      <c r="AA84" s="9" t="str">
        <f t="shared" si="9"/>
        <v>Indonesia</v>
      </c>
      <c r="AB84" s="14">
        <f t="shared" si="10"/>
        <v>24</v>
      </c>
      <c r="AC84" s="8">
        <f t="shared" si="16"/>
        <v>0.28843614530198619</v>
      </c>
      <c r="AD84" s="14">
        <f t="shared" si="17"/>
        <v>107</v>
      </c>
      <c r="AF84">
        <v>77</v>
      </c>
      <c r="AG84" s="29" t="str">
        <f t="shared" si="18"/>
        <v>Antigua and Barbuda</v>
      </c>
      <c r="AH84" s="28">
        <f t="shared" si="14"/>
        <v>111</v>
      </c>
      <c r="AI84">
        <v>77</v>
      </c>
      <c r="AJ84" s="30" t="str">
        <f t="shared" si="15"/>
        <v>United Arab Emirates</v>
      </c>
      <c r="AM84" s="9" t="s">
        <v>383</v>
      </c>
      <c r="AN84" s="14">
        <v>24</v>
      </c>
      <c r="AO84" s="8">
        <v>0.36465082552756023</v>
      </c>
    </row>
    <row r="85" spans="1:41">
      <c r="A85" s="9" t="s">
        <v>430</v>
      </c>
      <c r="B85" s="12" t="s">
        <v>191</v>
      </c>
      <c r="C85" s="7">
        <f>MAX(0,MIN(1,IF(C$5=0,1-(Tab_Raw!C85-Tab_Raw!C$3)/(Tab_Raw!C$4-Tab_Raw!C$3),(Tab_Raw!C85-Tab_Raw!C$3)/(Tab_Raw!C$4-Tab_Raw!C$3))))</f>
        <v>0.41783333333333333</v>
      </c>
      <c r="D85" s="7">
        <f>MAX(0,MIN(1,IF(D$5=0,1-(Tab_Raw!D85-Tab_Raw!D$3)/(Tab_Raw!D$4-Tab_Raw!D$3),(Tab_Raw!D85-Tab_Raw!D$3)/(Tab_Raw!D$4-Tab_Raw!D$3))))</f>
        <v>0.67709999999999992</v>
      </c>
      <c r="E85" s="7">
        <f>MAX(0,MIN(1,IF(E$5=0,1-(Tab_Raw!E85-Tab_Raw!E$3)/(Tab_Raw!E$4-Tab_Raw!E$3),(Tab_Raw!E85-Tab_Raw!E$3)/(Tab_Raw!E$4-Tab_Raw!E$3))))</f>
        <v>6.9999999999999951E-2</v>
      </c>
      <c r="F85" s="7">
        <f>MAX(0,MIN(1,IF(F$5=0,1-(Tab_Raw!F85-Tab_Raw!F$3)/(Tab_Raw!F$4-Tab_Raw!F$3),(Tab_Raw!F85-Tab_Raw!F$3)/(Tab_Raw!F$4-Tab_Raw!F$3))))</f>
        <v>0.625</v>
      </c>
      <c r="G85" s="7">
        <f>MAX(0,MIN(1,IF(G$5=0,1-(Tab_Raw!G85-Tab_Raw!G$3)/(Tab_Raw!G$4-Tab_Raw!G$3),(Tab_Raw!G85-Tab_Raw!G$3)/(Tab_Raw!G$4-Tab_Raw!G$3))))</f>
        <v>0.2</v>
      </c>
      <c r="H85" s="7">
        <f>MAX(0,MIN(1,IF(H$5=0,1-(Tab_Raw!H85-Tab_Raw!H$3)/(Tab_Raw!H$4-Tab_Raw!H$3),(Tab_Raw!H85-Tab_Raw!H$3)/(Tab_Raw!H$4-Tab_Raw!H$3))))</f>
        <v>0.17000000000000004</v>
      </c>
      <c r="I85" s="7">
        <f>MAX(0,MIN(1,IF(I$5=0,1-(Tab_Raw!I85-Tab_Raw!I$3)/(Tab_Raw!I$4-Tab_Raw!I$3),(Tab_Raw!I85-Tab_Raw!I$3)/(Tab_Raw!I$4-Tab_Raw!I$3))))</f>
        <v>0.56741666666666668</v>
      </c>
      <c r="J85" s="7">
        <f>MAX(0,MIN(1,IF(J$5=0,1-(Tab_Raw!J85-Tab_Raw!J$3)/(Tab_Raw!J$4-Tab_Raw!J$3),(Tab_Raw!J85-Tab_Raw!J$3)/(Tab_Raw!J$4-Tab_Raw!J$3))))</f>
        <v>0.31019999999999998</v>
      </c>
      <c r="K85" s="7">
        <f>MAX(0,MIN(1,IF(K$5=0,1-(Tab_Raw!K85-Tab_Raw!K$3)/(Tab_Raw!K$4-Tab_Raw!K$3),(Tab_Raw!K85-Tab_Raw!K$3)/(Tab_Raw!K$4-Tab_Raw!K$3))))</f>
        <v>0.65828986972465331</v>
      </c>
      <c r="L85" s="7">
        <f>MAX(0,MIN(1,IF(L$5=0,1-(Tab_Raw!L85-Tab_Raw!L$3)/(Tab_Raw!L$4-Tab_Raw!L$3),(Tab_Raw!L85-Tab_Raw!L$3)/(Tab_Raw!L$4-Tab_Raw!L$3))))</f>
        <v>0.04</v>
      </c>
      <c r="M85" s="7">
        <f>MAX(0,MIN(1,IF(M$5=0,1-(Tab_Raw!M85-Tab_Raw!M$3)/(Tab_Raw!M$4-Tab_Raw!M$3),(Tab_Raw!M85-Tab_Raw!M$3)/(Tab_Raw!M$4-Tab_Raw!M$3))))</f>
        <v>0.19</v>
      </c>
      <c r="N85" s="7">
        <f>MAX(0,MIN(1,IF(N$5=0,1-(Tab_Raw!N85-Tab_Raw!N$3)/(Tab_Raw!N$4-Tab_Raw!N$3),(Tab_Raw!N85-Tab_Raw!N$3)/(Tab_Raw!N$4-Tab_Raw!N$3))))</f>
        <v>0.15</v>
      </c>
      <c r="O85" s="7">
        <f>MAX(0,MIN(1,IF(O$5=0,1-(Tab_Raw!O85-Tab_Raw!O$3)/(Tab_Raw!O$4-Tab_Raw!O$3),(Tab_Raw!O85-Tab_Raw!O$3)/(Tab_Raw!O$4-Tab_Raw!O$3))))</f>
        <v>7.4999999999999997E-2</v>
      </c>
      <c r="P85" s="7">
        <f>MAX(0,MIN(1,IF(P$5=0,1-(Tab_Raw!P85-Tab_Raw!P$3)/(Tab_Raw!P$4-Tab_Raw!P$3),(Tab_Raw!P85-Tab_Raw!P$3)/(Tab_Raw!P$4-Tab_Raw!P$3))))</f>
        <v>0.86480000000000001</v>
      </c>
      <c r="Q85" s="7">
        <f>MAX(0,MIN(1,IF(Q$5=0,1-(Tab_Raw!Q85-Tab_Raw!Q$3)/(Tab_Raw!Q$4-Tab_Raw!Q$3),(Tab_Raw!Q85-Tab_Raw!Q$3)/(Tab_Raw!Q$4-Tab_Raw!Q$3))))</f>
        <v>0.27118048780487813</v>
      </c>
      <c r="R85" s="7">
        <f>MAX(0,MIN(1,IF(R$5=0,1-(Tab_Raw!R85-Tab_Raw!R$3)/(Tab_Raw!R$4-Tab_Raw!R$3),(Tab_Raw!R85-Tab_Raw!R$3)/(Tab_Raw!R$4-Tab_Raw!R$3))))</f>
        <v>0.212710766</v>
      </c>
      <c r="S85" s="7">
        <f>MAX(0,MIN(1,IF(S$5=0,1-(Tab_Raw!S85-Tab_Raw!S$3)/(Tab_Raw!S$4-Tab_Raw!S$3),(Tab_Raw!S85-Tab_Raw!S$3)/(Tab_Raw!S$4-Tab_Raw!S$3))))</f>
        <v>4.6719696999999999E-4</v>
      </c>
      <c r="T85" s="7">
        <f>MAX(0,MIN(1,IF(T$5=0,1-(Tab_Raw!T85-Tab_Raw!T$3)/(Tab_Raw!T$4-Tab_Raw!T$3),(Tab_Raw!T85-Tab_Raw!T$3)/(Tab_Raw!T$4-Tab_Raw!T$3))))</f>
        <v>1.6454080249999999E-2</v>
      </c>
      <c r="U85" s="7">
        <f>MAX(0,MIN(1,IF(U$5=0,1-(Tab_Raw!U85-Tab_Raw!U$3)/(Tab_Raw!U$4-Tab_Raw!U$3),(Tab_Raw!U85-Tab_Raw!U$3)/(Tab_Raw!U$4-Tab_Raw!U$3))))</f>
        <v>1.6313158811002971E-2</v>
      </c>
      <c r="V85" s="7">
        <f>MAX(0,MIN(1,IF(V$5=0,1-(Tab_Raw!V85-Tab_Raw!V$3)/(Tab_Raw!V$4-Tab_Raw!V$3),(Tab_Raw!V85-Tab_Raw!V$3)/(Tab_Raw!V$4-Tab_Raw!V$3))))</f>
        <v>2.1085371934435899E-2</v>
      </c>
      <c r="W85" s="7">
        <f>MAX(0,MIN(1,IF(W$5=0,1-(Tab_Raw!W85-Tab_Raw!W$3)/(Tab_Raw!W$4-Tab_Raw!W$3),(Tab_Raw!W85-Tab_Raw!W$3)/(Tab_Raw!W$4-Tab_Raw!W$3))))</f>
        <v>1.5999999999999903E-2</v>
      </c>
      <c r="X85" s="7">
        <f>MAX(0,MIN(1,IF(X$5=0,1-(Tab_Raw!X85-Tab_Raw!X$3)/(Tab_Raw!X$4-Tab_Raw!X$3),(Tab_Raw!X85-Tab_Raw!X$3)/(Tab_Raw!X$4-Tab_Raw!X$3))))</f>
        <v>0</v>
      </c>
      <c r="Y85" s="7">
        <f>MAX(0,MIN(1,IF(Y$5=0,1-(Tab_Raw!Y85-Tab_Raw!Y$3)/(Tab_Raw!Y$4-Tab_Raw!Y$3),(Tab_Raw!Y85-Tab_Raw!Y$3)/(Tab_Raw!Y$4-Tab_Raw!Y$3))))</f>
        <v>2.6710877774707563E-2</v>
      </c>
      <c r="Z85" s="7">
        <f>MAX(0,MIN(1,IF(Z$5=0,1-(Tab_Raw!Z85-Tab_Raw!Z$3)/(Tab_Raw!Z$4-Tab_Raw!Z$3),(Tab_Raw!Z85-Tab_Raw!Z$3)/(Tab_Raw!Z$4-Tab_Raw!Z$3))))</f>
        <v>0.26702658049999994</v>
      </c>
      <c r="AA85" s="9" t="str">
        <f t="shared" si="9"/>
        <v>Iran</v>
      </c>
      <c r="AB85" s="14">
        <f t="shared" si="10"/>
        <v>24</v>
      </c>
      <c r="AC85" s="8">
        <f t="shared" si="16"/>
        <v>0.24431618290706988</v>
      </c>
      <c r="AD85" s="14">
        <f t="shared" si="17"/>
        <v>147</v>
      </c>
      <c r="AF85">
        <v>78</v>
      </c>
      <c r="AG85" s="29" t="str">
        <f t="shared" si="18"/>
        <v>Seychelles</v>
      </c>
      <c r="AH85" s="28">
        <f t="shared" si="14"/>
        <v>110</v>
      </c>
      <c r="AI85">
        <v>78</v>
      </c>
      <c r="AJ85" s="30" t="str">
        <f t="shared" si="15"/>
        <v>Estonia</v>
      </c>
      <c r="AM85" s="9" t="s">
        <v>267</v>
      </c>
      <c r="AN85" s="14">
        <v>24</v>
      </c>
      <c r="AO85" s="8">
        <v>0.36336292793289265</v>
      </c>
    </row>
    <row r="86" spans="1:41">
      <c r="A86" s="9" t="s">
        <v>194</v>
      </c>
      <c r="B86" s="12" t="s">
        <v>193</v>
      </c>
      <c r="C86" s="7">
        <f>MAX(0,MIN(1,IF(C$5=0,1-(Tab_Raw!C86-Tab_Raw!C$3)/(Tab_Raw!C$4-Tab_Raw!C$3),(Tab_Raw!C86-Tab_Raw!C$3)/(Tab_Raw!C$4-Tab_Raw!C$3))))</f>
        <v>0.10466666666666669</v>
      </c>
      <c r="D86" s="7">
        <f>MAX(0,MIN(1,IF(D$5=0,1-(Tab_Raw!D86-Tab_Raw!D$3)/(Tab_Raw!D$4-Tab_Raw!D$3),(Tab_Raw!D86-Tab_Raw!D$3)/(Tab_Raw!D$4-Tab_Raw!D$3))))</f>
        <v>0.87280000000000002</v>
      </c>
      <c r="E86" s="7">
        <f>MAX(0,MIN(1,IF(E$5=0,1-(Tab_Raw!E86-Tab_Raw!E$3)/(Tab_Raw!E$4-Tab_Raw!E$3),(Tab_Raw!E86-Tab_Raw!E$3)/(Tab_Raw!E$4-Tab_Raw!E$3))))</f>
        <v>0.20999999999999996</v>
      </c>
      <c r="F86" s="7">
        <f>MAX(0,MIN(1,IF(F$5=0,1-(Tab_Raw!F86-Tab_Raw!F$3)/(Tab_Raw!F$4-Tab_Raw!F$3),(Tab_Raw!F86-Tab_Raw!F$3)/(Tab_Raw!F$4-Tab_Raw!F$3))))</f>
        <v>0.64999999999999991</v>
      </c>
      <c r="G86" s="7">
        <f>MAX(0,MIN(1,IF(G$5=0,1-(Tab_Raw!G86-Tab_Raw!G$3)/(Tab_Raw!G$4-Tab_Raw!G$3),(Tab_Raw!G86-Tab_Raw!G$3)/(Tab_Raw!G$4-Tab_Raw!G$3))))</f>
        <v>0.25533333333333336</v>
      </c>
      <c r="H86" s="7">
        <f>MAX(0,MIN(1,IF(H$5=0,1-(Tab_Raw!H86-Tab_Raw!H$3)/(Tab_Raw!H$4-Tab_Raw!H$3),(Tab_Raw!H86-Tab_Raw!H$3)/(Tab_Raw!H$4-Tab_Raw!H$3))))</f>
        <v>0.27</v>
      </c>
      <c r="I86" s="7">
        <f>MAX(0,MIN(1,IF(I$5=0,1-(Tab_Raw!I86-Tab_Raw!I$3)/(Tab_Raw!I$4-Tab_Raw!I$3),(Tab_Raw!I86-Tab_Raw!I$3)/(Tab_Raw!I$4-Tab_Raw!I$3))))</f>
        <v>0.73658333333333337</v>
      </c>
      <c r="J86" s="7">
        <f>MAX(0,MIN(1,IF(J$5=0,1-(Tab_Raw!J86-Tab_Raw!J$3)/(Tab_Raw!J$4-Tab_Raw!J$3),(Tab_Raw!J86-Tab_Raw!J$3)/(Tab_Raw!J$4-Tab_Raw!J$3))))</f>
        <v>0.33500000000000002</v>
      </c>
      <c r="K86" s="7">
        <f>MAX(0,MIN(1,IF(K$5=0,1-(Tab_Raw!K86-Tab_Raw!K$3)/(Tab_Raw!K$4-Tab_Raw!K$3),(Tab_Raw!K86-Tab_Raw!K$3)/(Tab_Raw!K$4-Tab_Raw!K$3))))</f>
        <v>0.92700000000000005</v>
      </c>
      <c r="L86" s="7">
        <f>MAX(0,MIN(1,IF(L$5=0,1-(Tab_Raw!L86-Tab_Raw!L$3)/(Tab_Raw!L$4-Tab_Raw!L$3),(Tab_Raw!L86-Tab_Raw!L$3)/(Tab_Raw!L$4-Tab_Raw!L$3))))</f>
        <v>0.12</v>
      </c>
      <c r="M86" s="7">
        <f>MAX(0,MIN(1,IF(M$5=0,1-(Tab_Raw!M86-Tab_Raw!M$3)/(Tab_Raw!M$4-Tab_Raw!M$3),(Tab_Raw!M86-Tab_Raw!M$3)/(Tab_Raw!M$4-Tab_Raw!M$3))))</f>
        <v>1</v>
      </c>
      <c r="N86" s="7">
        <f>MAX(0,MIN(1,IF(N$5=0,1-(Tab_Raw!N86-Tab_Raw!N$3)/(Tab_Raw!N$4-Tab_Raw!N$3),(Tab_Raw!N86-Tab_Raw!N$3)/(Tab_Raw!N$4-Tab_Raw!N$3))))</f>
        <v>0.13999999999999999</v>
      </c>
      <c r="O86" s="7">
        <f>MAX(0,MIN(1,IF(O$5=0,1-(Tab_Raw!O86-Tab_Raw!O$3)/(Tab_Raw!O$4-Tab_Raw!O$3),(Tab_Raw!O86-Tab_Raw!O$3)/(Tab_Raw!O$4-Tab_Raw!O$3))))</f>
        <v>0.78249999999999997</v>
      </c>
      <c r="P86" s="7">
        <f>MAX(0,MIN(1,IF(P$5=0,1-(Tab_Raw!P86-Tab_Raw!P$3)/(Tab_Raw!P$4-Tab_Raw!P$3),(Tab_Raw!P86-Tab_Raw!P$3)/(Tab_Raw!P$4-Tab_Raw!P$3))))</f>
        <v>0.88959999999999995</v>
      </c>
      <c r="Q86" s="7">
        <f>MAX(0,MIN(1,IF(Q$5=0,1-(Tab_Raw!Q86-Tab_Raw!Q$3)/(Tab_Raw!Q$4-Tab_Raw!Q$3),(Tab_Raw!Q86-Tab_Raw!Q$3)/(Tab_Raw!Q$4-Tab_Raw!Q$3))))</f>
        <v>0.34140682926829413</v>
      </c>
      <c r="R86" s="7">
        <f>MAX(0,MIN(1,IF(R$5=0,1-(Tab_Raw!R86-Tab_Raw!R$3)/(Tab_Raw!R$4-Tab_Raw!R$3),(Tab_Raw!R86-Tab_Raw!R$3)/(Tab_Raw!R$4-Tab_Raw!R$3))))</f>
        <v>0.29499561000000002</v>
      </c>
      <c r="S86" s="7">
        <f>MAX(0,MIN(1,IF(S$5=0,1-(Tab_Raw!S86-Tab_Raw!S$3)/(Tab_Raw!S$4-Tab_Raw!S$3),(Tab_Raw!S86-Tab_Raw!S$3)/(Tab_Raw!S$4-Tab_Raw!S$3))))</f>
        <v>3.1055818080000002E-2</v>
      </c>
      <c r="T86" s="7">
        <f>MAX(0,MIN(1,IF(T$5=0,1-(Tab_Raw!T86-Tab_Raw!T$3)/(Tab_Raw!T$4-Tab_Raw!T$3),(Tab_Raw!T86-Tab_Raw!T$3)/(Tab_Raw!T$4-Tab_Raw!T$3))))</f>
        <v>8.3478327000000005E-2</v>
      </c>
      <c r="U86" s="7">
        <f>MAX(0,MIN(1,IF(U$5=0,1-(Tab_Raw!U86-Tab_Raw!U$3)/(Tab_Raw!U$4-Tab_Raw!U$3),(Tab_Raw!U86-Tab_Raw!U$3)/(Tab_Raw!U$4-Tab_Raw!U$3))))</f>
        <v>8.0217657215723964E-2</v>
      </c>
      <c r="V86" s="7">
        <f>MAX(0,MIN(1,IF(V$5=0,1-(Tab_Raw!V86-Tab_Raw!V$3)/(Tab_Raw!V$4-Tab_Raw!V$3),(Tab_Raw!V86-Tab_Raw!V$3)/(Tab_Raw!V$4-Tab_Raw!V$3))))</f>
        <v>0.115953866963715</v>
      </c>
      <c r="W86" s="7">
        <f>MAX(0,MIN(1,IF(W$5=0,1-(Tab_Raw!W86-Tab_Raw!W$3)/(Tab_Raw!W$4-Tab_Raw!W$3),(Tab_Raw!W86-Tab_Raw!W$3)/(Tab_Raw!W$4-Tab_Raw!W$3))))</f>
        <v>0.15000000000000002</v>
      </c>
      <c r="X86" s="7">
        <f>MAX(0,MIN(1,IF(X$5=0,1-(Tab_Raw!X86-Tab_Raw!X$3)/(Tab_Raw!X$4-Tab_Raw!X$3),(Tab_Raw!X86-Tab_Raw!X$3)/(Tab_Raw!X$4-Tab_Raw!X$3))))</f>
        <v>0</v>
      </c>
      <c r="Y86" s="7">
        <f>MAX(0,MIN(1,IF(Y$5=0,1-(Tab_Raw!Y86-Tab_Raw!Y$3)/(Tab_Raw!Y$4-Tab_Raw!Y$3),(Tab_Raw!Y86-Tab_Raw!Y$3)/(Tab_Raw!Y$4-Tab_Raw!Y$3))))</f>
        <v>3.4295905068934766E-3</v>
      </c>
      <c r="Z86" s="7">
        <f>MAX(0,MIN(1,IF(Z$5=0,1-(Tab_Raw!Z86-Tab_Raw!Z$3)/(Tab_Raw!Z$4-Tab_Raw!Z$3),(Tab_Raw!Z86-Tab_Raw!Z$3)/(Tab_Raw!Z$4-Tab_Raw!Z$3))))</f>
        <v>0.15699996949999995</v>
      </c>
      <c r="AA86" s="9" t="str">
        <f t="shared" si="9"/>
        <v>Iraq</v>
      </c>
      <c r="AB86" s="14">
        <f t="shared" si="10"/>
        <v>24</v>
      </c>
      <c r="AC86" s="8">
        <f t="shared" si="16"/>
        <v>0.35629254174449826</v>
      </c>
      <c r="AD86" s="14">
        <f t="shared" si="17"/>
        <v>72</v>
      </c>
      <c r="AF86">
        <v>79</v>
      </c>
      <c r="AG86" s="29" t="str">
        <f t="shared" si="18"/>
        <v>Bahamas</v>
      </c>
      <c r="AH86" s="28">
        <f t="shared" si="14"/>
        <v>109</v>
      </c>
      <c r="AI86">
        <v>79</v>
      </c>
      <c r="AJ86" s="30" t="str">
        <f t="shared" si="15"/>
        <v>Jordan</v>
      </c>
      <c r="AM86" s="9" t="s">
        <v>355</v>
      </c>
      <c r="AN86" s="14">
        <v>24</v>
      </c>
      <c r="AO86" s="8">
        <v>0.35510383854550615</v>
      </c>
    </row>
    <row r="87" spans="1:41">
      <c r="A87" s="9" t="s">
        <v>196</v>
      </c>
      <c r="B87" s="12" t="s">
        <v>195</v>
      </c>
      <c r="C87" s="7">
        <f>MAX(0,MIN(1,IF(C$5=0,1-(Tab_Raw!C87-Tab_Raw!C$3)/(Tab_Raw!C$4-Tab_Raw!C$3),(Tab_Raw!C87-Tab_Raw!C$3)/(Tab_Raw!C$4-Tab_Raw!C$3))))</f>
        <v>0.53133333333333332</v>
      </c>
      <c r="D87" s="7">
        <f>MAX(0,MIN(1,IF(D$5=0,1-(Tab_Raw!D87-Tab_Raw!D$3)/(Tab_Raw!D$4-Tab_Raw!D$3),(Tab_Raw!D87-Tab_Raw!D$3)/(Tab_Raw!D$4-Tab_Raw!D$3))))</f>
        <v>0</v>
      </c>
      <c r="E87" s="7">
        <f>MAX(0,MIN(1,IF(E$5=0,1-(Tab_Raw!E87-Tab_Raw!E$3)/(Tab_Raw!E$4-Tab_Raw!E$3),(Tab_Raw!E87-Tab_Raw!E$3)/(Tab_Raw!E$4-Tab_Raw!E$3))))</f>
        <v>0</v>
      </c>
      <c r="F87" s="7">
        <f>MAX(0,MIN(1,IF(F$5=0,1-(Tab_Raw!F87-Tab_Raw!F$3)/(Tab_Raw!F$4-Tab_Raw!F$3),(Tab_Raw!F87-Tab_Raw!F$3)/(Tab_Raw!F$4-Tab_Raw!F$3))))</f>
        <v>0.19999999999999996</v>
      </c>
      <c r="G87" s="7">
        <f>MAX(0,MIN(1,IF(G$5=0,1-(Tab_Raw!G87-Tab_Raw!G$3)/(Tab_Raw!G$4-Tab_Raw!G$3),(Tab_Raw!G87-Tab_Raw!G$3)/(Tab_Raw!G$4-Tab_Raw!G$3))))</f>
        <v>0</v>
      </c>
      <c r="H87" s="7">
        <f>MAX(0,MIN(1,IF(H$5=0,1-(Tab_Raw!H87-Tab_Raw!H$3)/(Tab_Raw!H$4-Tab_Raw!H$3),(Tab_Raw!H87-Tab_Raw!H$3)/(Tab_Raw!H$4-Tab_Raw!H$3))))</f>
        <v>1.0000000000000009E-2</v>
      </c>
      <c r="I87" s="7">
        <f>MAX(0,MIN(1,IF(I$5=0,1-(Tab_Raw!I87-Tab_Raw!I$3)/(Tab_Raw!I$4-Tab_Raw!I$3),(Tab_Raw!I87-Tab_Raw!I$3)/(Tab_Raw!I$4-Tab_Raw!I$3))))</f>
        <v>0.23600000000000002</v>
      </c>
      <c r="J87" s="7">
        <f>MAX(0,MIN(1,IF(J$5=0,1-(Tab_Raw!J87-Tab_Raw!J$3)/(Tab_Raw!J$4-Tab_Raw!J$3),(Tab_Raw!J87-Tab_Raw!J$3)/(Tab_Raw!J$4-Tab_Raw!J$3))))</f>
        <v>0.38380000000000003</v>
      </c>
      <c r="K87" s="7">
        <f>MAX(0,MIN(1,IF(K$5=0,1-(Tab_Raw!K87-Tab_Raw!K$3)/(Tab_Raw!K$4-Tab_Raw!K$3),(Tab_Raw!K87-Tab_Raw!K$3)/(Tab_Raw!K$4-Tab_Raw!K$3))))</f>
        <v>0.5</v>
      </c>
      <c r="L87" s="7">
        <f>MAX(0,MIN(1,IF(L$5=0,1-(Tab_Raw!L87-Tab_Raw!L$3)/(Tab_Raw!L$4-Tab_Raw!L$3),(Tab_Raw!L87-Tab_Raw!L$3)/(Tab_Raw!L$4-Tab_Raw!L$3))))</f>
        <v>0.66</v>
      </c>
      <c r="M87" s="7">
        <f>MAX(0,MIN(1,IF(M$5=0,1-(Tab_Raw!M87-Tab_Raw!M$3)/(Tab_Raw!M$4-Tab_Raw!M$3),(Tab_Raw!M87-Tab_Raw!M$3)/(Tab_Raw!M$4-Tab_Raw!M$3))))</f>
        <v>0.45</v>
      </c>
      <c r="N87" s="7">
        <f>MAX(0,MIN(1,IF(N$5=0,1-(Tab_Raw!N87-Tab_Raw!N$3)/(Tab_Raw!N$4-Tab_Raw!N$3),(Tab_Raw!N87-Tab_Raw!N$3)/(Tab_Raw!N$4-Tab_Raw!N$3))))</f>
        <v>0</v>
      </c>
      <c r="O87" s="7">
        <f>MAX(0,MIN(1,IF(O$5=0,1-(Tab_Raw!O87-Tab_Raw!O$3)/(Tab_Raw!O$4-Tab_Raw!O$3),(Tab_Raw!O87-Tab_Raw!O$3)/(Tab_Raw!O$4-Tab_Raw!O$3))))</f>
        <v>6.7499999999999991E-2</v>
      </c>
      <c r="P87" s="7">
        <f>MAX(0,MIN(1,IF(P$5=0,1-(Tab_Raw!P87-Tab_Raw!P$3)/(Tab_Raw!P$4-Tab_Raw!P$3),(Tab_Raw!P87-Tab_Raw!P$3)/(Tab_Raw!P$4-Tab_Raw!P$3))))</f>
        <v>0.11824000000000001</v>
      </c>
      <c r="Q87" s="7">
        <f>MAX(0,MIN(1,IF(Q$5=0,1-(Tab_Raw!Q87-Tab_Raw!Q$3)/(Tab_Raw!Q$4-Tab_Raw!Q$3),(Tab_Raw!Q87-Tab_Raw!Q$3)/(Tab_Raw!Q$4-Tab_Raw!Q$3))))</f>
        <v>0.10286341463414805</v>
      </c>
      <c r="R87" s="7">
        <f>MAX(0,MIN(1,IF(R$5=0,1-(Tab_Raw!R87-Tab_Raw!R$3)/(Tab_Raw!R$4-Tab_Raw!R$3),(Tab_Raw!R87-Tab_Raw!R$3)/(Tab_Raw!R$4-Tab_Raw!R$3))))</f>
        <v>0.129753914</v>
      </c>
      <c r="S87" s="7">
        <f>MAX(0,MIN(1,IF(S$5=0,1-(Tab_Raw!S87-Tab_Raw!S$3)/(Tab_Raw!S$4-Tab_Raw!S$3),(Tab_Raw!S87-Tab_Raw!S$3)/(Tab_Raw!S$4-Tab_Raw!S$3))))</f>
        <v>0</v>
      </c>
      <c r="T87" s="7">
        <f>MAX(0,MIN(1,IF(T$5=0,1-(Tab_Raw!T87-Tab_Raw!T$3)/(Tab_Raw!T$4-Tab_Raw!T$3),(Tab_Raw!T87-Tab_Raw!T$3)/(Tab_Raw!T$4-Tab_Raw!T$3))))</f>
        <v>1.40682E-3</v>
      </c>
      <c r="U87" s="7">
        <f>MAX(0,MIN(1,IF(U$5=0,1-(Tab_Raw!U87-Tab_Raw!U$3)/(Tab_Raw!U$4-Tab_Raw!U$3),(Tab_Raw!U87-Tab_Raw!U$3)/(Tab_Raw!U$4-Tab_Raw!U$3))))</f>
        <v>4.4979883013078564E-2</v>
      </c>
      <c r="V87" s="7">
        <f>MAX(0,MIN(1,IF(V$5=0,1-(Tab_Raw!V87-Tab_Raw!V$3)/(Tab_Raw!V$4-Tab_Raw!V$3),(Tab_Raw!V87-Tab_Raw!V$3)/(Tab_Raw!V$4-Tab_Raw!V$3))))</f>
        <v>0.102094065942684</v>
      </c>
      <c r="W87" s="7">
        <f>MAX(0,MIN(1,IF(W$5=0,1-(Tab_Raw!W87-Tab_Raw!W$3)/(Tab_Raw!W$4-Tab_Raw!W$3),(Tab_Raw!W87-Tab_Raw!W$3)/(Tab_Raw!W$4-Tab_Raw!W$3))))</f>
        <v>0</v>
      </c>
      <c r="X87" s="7">
        <f>MAX(0,MIN(1,IF(X$5=0,1-(Tab_Raw!X87-Tab_Raw!X$3)/(Tab_Raw!X$4-Tab_Raw!X$3),(Tab_Raw!X87-Tab_Raw!X$3)/(Tab_Raw!X$4-Tab_Raw!X$3))))</f>
        <v>0.9</v>
      </c>
      <c r="Y87" s="7">
        <f>MAX(0,MIN(1,IF(Y$5=0,1-(Tab_Raw!Y87-Tab_Raw!Y$3)/(Tab_Raw!Y$4-Tab_Raw!Y$3),(Tab_Raw!Y87-Tab_Raw!Y$3)/(Tab_Raw!Y$4-Tab_Raw!Y$3))))</f>
        <v>4.3547684714762669E-2</v>
      </c>
      <c r="Z87" s="7">
        <f>MAX(0,MIN(1,IF(Z$5=0,1-(Tab_Raw!Z87-Tab_Raw!Z$3)/(Tab_Raw!Z$4-Tab_Raw!Z$3),(Tab_Raw!Z87-Tab_Raw!Z$3)/(Tab_Raw!Z$4-Tab_Raw!Z$3))))</f>
        <v>0</v>
      </c>
      <c r="AA87" s="9" t="str">
        <f t="shared" si="9"/>
        <v>Ireland</v>
      </c>
      <c r="AB87" s="14">
        <f t="shared" si="10"/>
        <v>24</v>
      </c>
      <c r="AC87" s="8">
        <f t="shared" si="16"/>
        <v>0.18672996315158363</v>
      </c>
      <c r="AD87" s="14">
        <f t="shared" si="17"/>
        <v>179</v>
      </c>
      <c r="AF87">
        <v>80</v>
      </c>
      <c r="AG87" s="29" t="str">
        <f t="shared" si="18"/>
        <v>Jamaica</v>
      </c>
      <c r="AH87" s="28">
        <f t="shared" si="14"/>
        <v>108</v>
      </c>
      <c r="AI87">
        <v>80</v>
      </c>
      <c r="AJ87" s="30" t="str">
        <f t="shared" si="15"/>
        <v>Singapore</v>
      </c>
      <c r="AM87" s="9" t="s">
        <v>271</v>
      </c>
      <c r="AN87" s="14">
        <v>23</v>
      </c>
      <c r="AO87" s="8">
        <v>0.35483281056528393</v>
      </c>
    </row>
    <row r="88" spans="1:41">
      <c r="A88" s="9" t="s">
        <v>198</v>
      </c>
      <c r="B88" s="12" t="s">
        <v>197</v>
      </c>
      <c r="C88" s="7">
        <f>MAX(0,MIN(1,IF(C$5=0,1-(Tab_Raw!C88-Tab_Raw!C$3)/(Tab_Raw!C$4-Tab_Raw!C$3),(Tab_Raw!C88-Tab_Raw!C$3)/(Tab_Raw!C$4-Tab_Raw!C$3))))</f>
        <v>0.28933333333333333</v>
      </c>
      <c r="D88" s="7">
        <f>MAX(0,MIN(1,IF(D$5=0,1-(Tab_Raw!D88-Tab_Raw!D$3)/(Tab_Raw!D$4-Tab_Raw!D$3),(Tab_Raw!D88-Tab_Raw!D$3)/(Tab_Raw!D$4-Tab_Raw!D$3))))</f>
        <v>1</v>
      </c>
      <c r="E88" s="7">
        <f>MAX(0,MIN(1,IF(E$5=0,1-(Tab_Raw!E88-Tab_Raw!E$3)/(Tab_Raw!E$4-Tab_Raw!E$3),(Tab_Raw!E88-Tab_Raw!E$3)/(Tab_Raw!E$4-Tab_Raw!E$3))))</f>
        <v>0</v>
      </c>
      <c r="F88" s="7">
        <f>MAX(0,MIN(1,IF(F$5=0,1-(Tab_Raw!F88-Tab_Raw!F$3)/(Tab_Raw!F$4-Tab_Raw!F$3),(Tab_Raw!F88-Tab_Raw!F$3)/(Tab_Raw!F$4-Tab_Raw!F$3))))</f>
        <v>0.44999999999999996</v>
      </c>
      <c r="G88" s="7">
        <f>MAX(0,MIN(1,IF(G$5=0,1-(Tab_Raw!G88-Tab_Raw!G$3)/(Tab_Raw!G$4-Tab_Raw!G$3),(Tab_Raw!G88-Tab_Raw!G$3)/(Tab_Raw!G$4-Tab_Raw!G$3))))</f>
        <v>0</v>
      </c>
      <c r="H88" s="7">
        <f>MAX(0,MIN(1,IF(H$5=0,1-(Tab_Raw!H88-Tab_Raw!H$3)/(Tab_Raw!H$4-Tab_Raw!H$3),(Tab_Raw!H88-Tab_Raw!H$3)/(Tab_Raw!H$4-Tab_Raw!H$3))))</f>
        <v>0</v>
      </c>
      <c r="I88" s="7">
        <f>MAX(0,MIN(1,IF(I$5=0,1-(Tab_Raw!I88-Tab_Raw!I$3)/(Tab_Raw!I$4-Tab_Raw!I$3),(Tab_Raw!I88-Tab_Raw!I$3)/(Tab_Raw!I$4-Tab_Raw!I$3))))</f>
        <v>0.54108333333333336</v>
      </c>
      <c r="J88" s="7">
        <f>MAX(0,MIN(1,IF(J$5=0,1-(Tab_Raw!J88-Tab_Raw!J$3)/(Tab_Raw!J$4-Tab_Raw!J$3),(Tab_Raw!J88-Tab_Raw!J$3)/(Tab_Raw!J$4-Tab_Raw!J$3))))</f>
        <v>8.3199999999999899E-2</v>
      </c>
      <c r="K88" s="7">
        <f>MAX(0,MIN(1,IF(K$5=0,1-(Tab_Raw!K88-Tab_Raw!K$3)/(Tab_Raw!K$4-Tab_Raw!K$3),(Tab_Raw!K88-Tab_Raw!K$3)/(Tab_Raw!K$4-Tab_Raw!K$3))))</f>
        <v>0.26999342388400227</v>
      </c>
      <c r="L88" s="7">
        <f>MAX(0,MIN(1,IF(L$5=0,1-(Tab_Raw!L88-Tab_Raw!L$3)/(Tab_Raw!L$4-Tab_Raw!L$3),(Tab_Raw!L88-Tab_Raw!L$3)/(Tab_Raw!L$4-Tab_Raw!L$3))))</f>
        <v>0.14000000000000001</v>
      </c>
      <c r="M88" s="7">
        <f>MAX(0,MIN(1,IF(M$5=0,1-(Tab_Raw!M88-Tab_Raw!M$3)/(Tab_Raw!M$4-Tab_Raw!M$3),(Tab_Raw!M88-Tab_Raw!M$3)/(Tab_Raw!M$4-Tab_Raw!M$3))))</f>
        <v>0.78</v>
      </c>
      <c r="N88" s="7">
        <f>MAX(0,MIN(1,IF(N$5=0,1-(Tab_Raw!N88-Tab_Raw!N$3)/(Tab_Raw!N$4-Tab_Raw!N$3),(Tab_Raw!N88-Tab_Raw!N$3)/(Tab_Raw!N$4-Tab_Raw!N$3))))</f>
        <v>0</v>
      </c>
      <c r="O88" s="7">
        <f>MAX(0,MIN(1,IF(O$5=0,1-(Tab_Raw!O88-Tab_Raw!O$3)/(Tab_Raw!O$4-Tab_Raw!O$3),(Tab_Raw!O88-Tab_Raw!O$3)/(Tab_Raw!O$4-Tab_Raw!O$3))))</f>
        <v>6.7499999999999991E-2</v>
      </c>
      <c r="P88" s="7">
        <f>MAX(0,MIN(1,IF(P$5=0,1-(Tab_Raw!P88-Tab_Raw!P$3)/(Tab_Raw!P$4-Tab_Raw!P$3),(Tab_Raw!P88-Tab_Raw!P$3)/(Tab_Raw!P$4-Tab_Raw!P$3))))</f>
        <v>0.46335999999999999</v>
      </c>
      <c r="Q88" s="7">
        <f>MAX(0,MIN(1,IF(Q$5=0,1-(Tab_Raw!Q88-Tab_Raw!Q$3)/(Tab_Raw!Q$4-Tab_Raw!Q$3),(Tab_Raw!Q88-Tab_Raw!Q$3)/(Tab_Raw!Q$4-Tab_Raw!Q$3))))</f>
        <v>7.995121951219597E-2</v>
      </c>
      <c r="R88" s="7">
        <f>MAX(0,MIN(1,IF(R$5=0,1-(Tab_Raw!R88-Tab_Raw!R$3)/(Tab_Raw!R$4-Tab_Raw!R$3),(Tab_Raw!R88-Tab_Raw!R$3)/(Tab_Raw!R$4-Tab_Raw!R$3))))</f>
        <v>0.158163266</v>
      </c>
      <c r="S88" s="7">
        <f>MAX(0,MIN(1,IF(S$5=0,1-(Tab_Raw!S88-Tab_Raw!S$3)/(Tab_Raw!S$4-Tab_Raw!S$3),(Tab_Raw!S88-Tab_Raw!S$3)/(Tab_Raw!S$4-Tab_Raw!S$3))))</f>
        <v>0</v>
      </c>
      <c r="T88" s="7">
        <f>MAX(0,MIN(1,IF(T$5=0,1-(Tab_Raw!T88-Tab_Raw!T$3)/(Tab_Raw!T$4-Tab_Raw!T$3),(Tab_Raw!T88-Tab_Raw!T$3)/(Tab_Raw!T$4-Tab_Raw!T$3))))</f>
        <v>4.88182375E-3</v>
      </c>
      <c r="U88" s="7">
        <f>MAX(0,MIN(1,IF(U$5=0,1-(Tab_Raw!U88-Tab_Raw!U$3)/(Tab_Raw!U$4-Tab_Raw!U$3),(Tab_Raw!U88-Tab_Raw!U$3)/(Tab_Raw!U$4-Tab_Raw!U$3))))</f>
        <v>1.1046744062714104E-2</v>
      </c>
      <c r="V88" s="7">
        <f>MAX(0,MIN(1,IF(V$5=0,1-(Tab_Raw!V88-Tab_Raw!V$3)/(Tab_Raw!V$4-Tab_Raw!V$3),(Tab_Raw!V88-Tab_Raw!V$3)/(Tab_Raw!V$4-Tab_Raw!V$3))))</f>
        <v>5.3787903926616601E-2</v>
      </c>
      <c r="W88" s="7">
        <f>MAX(0,MIN(1,IF(W$5=0,1-(Tab_Raw!W88-Tab_Raw!W$3)/(Tab_Raw!W$4-Tab_Raw!W$3),(Tab_Raw!W88-Tab_Raw!W$3)/(Tab_Raw!W$4-Tab_Raw!W$3))))</f>
        <v>0</v>
      </c>
      <c r="X88" s="7">
        <f>MAX(0,MIN(1,IF(X$5=0,1-(Tab_Raw!X88-Tab_Raw!X$3)/(Tab_Raw!X$4-Tab_Raw!X$3),(Tab_Raw!X88-Tab_Raw!X$3)/(Tab_Raw!X$4-Tab_Raw!X$3))))</f>
        <v>0.85</v>
      </c>
      <c r="Y88" s="7">
        <f>MAX(0,MIN(1,IF(Y$5=0,1-(Tab_Raw!Y88-Tab_Raw!Y$3)/(Tab_Raw!Y$4-Tab_Raw!Y$3),(Tab_Raw!Y88-Tab_Raw!Y$3)/(Tab_Raw!Y$4-Tab_Raw!Y$3))))</f>
        <v>0.13863216266173753</v>
      </c>
      <c r="Z88" s="7">
        <f>MAX(0,MIN(1,IF(Z$5=0,1-(Tab_Raw!Z88-Tab_Raw!Z$3)/(Tab_Raw!Z$4-Tab_Raw!Z$3),(Tab_Raw!Z88-Tab_Raw!Z$3)/(Tab_Raw!Z$4-Tab_Raw!Z$3))))</f>
        <v>0</v>
      </c>
      <c r="AA88" s="9" t="str">
        <f t="shared" ref="AA88:AA151" si="19">A88</f>
        <v>Israel</v>
      </c>
      <c r="AB88" s="14">
        <f t="shared" ref="AB88:AB151" si="20">COUNT(C88:AA88)</f>
        <v>24</v>
      </c>
      <c r="AC88" s="8">
        <f t="shared" si="16"/>
        <v>0.22420555043599719</v>
      </c>
      <c r="AD88" s="14">
        <f t="shared" si="17"/>
        <v>159</v>
      </c>
      <c r="AF88">
        <v>81</v>
      </c>
      <c r="AG88" s="29" t="str">
        <f t="shared" si="18"/>
        <v>Peru</v>
      </c>
      <c r="AH88" s="28">
        <f t="shared" si="14"/>
        <v>107</v>
      </c>
      <c r="AI88">
        <v>81</v>
      </c>
      <c r="AJ88" s="30" t="str">
        <f t="shared" si="15"/>
        <v>Indonesia</v>
      </c>
      <c r="AM88" s="9" t="s">
        <v>194</v>
      </c>
      <c r="AN88" s="14">
        <v>24</v>
      </c>
      <c r="AO88" s="8">
        <v>0.35150944473224505</v>
      </c>
    </row>
    <row r="89" spans="1:41">
      <c r="A89" s="9" t="s">
        <v>200</v>
      </c>
      <c r="B89" s="12" t="s">
        <v>199</v>
      </c>
      <c r="C89" s="7">
        <f>MAX(0,MIN(1,IF(C$5=0,1-(Tab_Raw!C89-Tab_Raw!C$3)/(Tab_Raw!C$4-Tab_Raw!C$3),(Tab_Raw!C89-Tab_Raw!C$3)/(Tab_Raw!C$4-Tab_Raw!C$3))))</f>
        <v>0.36633333333333334</v>
      </c>
      <c r="D89" s="7">
        <f>MAX(0,MIN(1,IF(D$5=0,1-(Tab_Raw!D89-Tab_Raw!D$3)/(Tab_Raw!D$4-Tab_Raw!D$3),(Tab_Raw!D89-Tab_Raw!D$3)/(Tab_Raw!D$4-Tab_Raw!D$3))))</f>
        <v>0.2369</v>
      </c>
      <c r="E89" s="7">
        <f>MAX(0,MIN(1,IF(E$5=0,1-(Tab_Raw!E89-Tab_Raw!E$3)/(Tab_Raw!E$4-Tab_Raw!E$3),(Tab_Raw!E89-Tab_Raw!E$3)/(Tab_Raw!E$4-Tab_Raw!E$3))))</f>
        <v>0</v>
      </c>
      <c r="F89" s="7">
        <f>MAX(0,MIN(1,IF(F$5=0,1-(Tab_Raw!F89-Tab_Raw!F$3)/(Tab_Raw!F$4-Tab_Raw!F$3),(Tab_Raw!F89-Tab_Raw!F$3)/(Tab_Raw!F$4-Tab_Raw!F$3))))</f>
        <v>0.47499999999999998</v>
      </c>
      <c r="G89" s="7">
        <f>MAX(0,MIN(1,IF(G$5=0,1-(Tab_Raw!G89-Tab_Raw!G$3)/(Tab_Raw!G$4-Tab_Raw!G$3),(Tab_Raw!G89-Tab_Raw!G$3)/(Tab_Raw!G$4-Tab_Raw!G$3))))</f>
        <v>0</v>
      </c>
      <c r="H89" s="7">
        <f>MAX(0,MIN(1,IF(H$5=0,1-(Tab_Raw!H89-Tab_Raw!H$3)/(Tab_Raw!H$4-Tab_Raw!H$3),(Tab_Raw!H89-Tab_Raw!H$3)/(Tab_Raw!H$4-Tab_Raw!H$3))))</f>
        <v>0</v>
      </c>
      <c r="I89" s="7">
        <f>MAX(0,MIN(1,IF(I$5=0,1-(Tab_Raw!I89-Tab_Raw!I$3)/(Tab_Raw!I$4-Tab_Raw!I$3),(Tab_Raw!I89-Tab_Raw!I$3)/(Tab_Raw!I$4-Tab_Raw!I$3))))</f>
        <v>0.26925000000000004</v>
      </c>
      <c r="J89" s="7">
        <f>MAX(0,MIN(1,IF(J$5=0,1-(Tab_Raw!J89-Tab_Raw!J$3)/(Tab_Raw!J$4-Tab_Raw!J$3),(Tab_Raw!J89-Tab_Raw!J$3)/(Tab_Raw!J$4-Tab_Raw!J$3))))</f>
        <v>0.31759999999999999</v>
      </c>
      <c r="K89" s="7">
        <f>MAX(0,MIN(1,IF(K$5=0,1-(Tab_Raw!K89-Tab_Raw!K$3)/(Tab_Raw!K$4-Tab_Raw!K$3),(Tab_Raw!K89-Tab_Raw!K$3)/(Tab_Raw!K$4-Tab_Raw!K$3))))</f>
        <v>0.54802589936704726</v>
      </c>
      <c r="L89" s="7">
        <f>MAX(0,MIN(1,IF(L$5=0,1-(Tab_Raw!L89-Tab_Raw!L$3)/(Tab_Raw!L$4-Tab_Raw!L$3),(Tab_Raw!L89-Tab_Raw!L$3)/(Tab_Raw!L$4-Tab_Raw!L$3))))</f>
        <v>0.36</v>
      </c>
      <c r="M89" s="7">
        <f>MAX(0,MIN(1,IF(M$5=0,1-(Tab_Raw!M89-Tab_Raw!M$3)/(Tab_Raw!M$4-Tab_Raw!M$3),(Tab_Raw!M89-Tab_Raw!M$3)/(Tab_Raw!M$4-Tab_Raw!M$3))))</f>
        <v>0.4</v>
      </c>
      <c r="N89" s="7">
        <f>MAX(0,MIN(1,IF(N$5=0,1-(Tab_Raw!N89-Tab_Raw!N$3)/(Tab_Raw!N$4-Tab_Raw!N$3),(Tab_Raw!N89-Tab_Raw!N$3)/(Tab_Raw!N$4-Tab_Raw!N$3))))</f>
        <v>0</v>
      </c>
      <c r="O89" s="7">
        <f>MAX(0,MIN(1,IF(O$5=0,1-(Tab_Raw!O89-Tab_Raw!O$3)/(Tab_Raw!O$4-Tab_Raw!O$3),(Tab_Raw!O89-Tab_Raw!O$3)/(Tab_Raw!O$4-Tab_Raw!O$3))))</f>
        <v>6.7499999999999991E-2</v>
      </c>
      <c r="P89" s="7">
        <f>MAX(0,MIN(1,IF(P$5=0,1-(Tab_Raw!P89-Tab_Raw!P$3)/(Tab_Raw!P$4-Tab_Raw!P$3),(Tab_Raw!P89-Tab_Raw!P$3)/(Tab_Raw!P$4-Tab_Raw!P$3))))</f>
        <v>0.39983999999999997</v>
      </c>
      <c r="Q89" s="7">
        <f>MAX(0,MIN(1,IF(Q$5=0,1-(Tab_Raw!Q89-Tab_Raw!Q$3)/(Tab_Raw!Q$4-Tab_Raw!Q$3),(Tab_Raw!Q89-Tab_Raw!Q$3)/(Tab_Raw!Q$4-Tab_Raw!Q$3))))</f>
        <v>6.1095804878049997E-2</v>
      </c>
      <c r="R89" s="7">
        <f>MAX(0,MIN(1,IF(R$5=0,1-(Tab_Raw!R89-Tab_Raw!R$3)/(Tab_Raw!R$4-Tab_Raw!R$3),(Tab_Raw!R89-Tab_Raw!R$3)/(Tab_Raw!R$4-Tab_Raw!R$3))))</f>
        <v>8.3550914000000004E-2</v>
      </c>
      <c r="S89" s="7">
        <f>MAX(0,MIN(1,IF(S$5=0,1-(Tab_Raw!S89-Tab_Raw!S$3)/(Tab_Raw!S$4-Tab_Raw!S$3),(Tab_Raw!S89-Tab_Raw!S$3)/(Tab_Raw!S$4-Tab_Raw!S$3))))</f>
        <v>0</v>
      </c>
      <c r="T89" s="7">
        <f>MAX(0,MIN(1,IF(T$5=0,1-(Tab_Raw!T89-Tab_Raw!T$3)/(Tab_Raw!T$4-Tab_Raw!T$3),(Tab_Raw!T89-Tab_Raw!T$3)/(Tab_Raw!T$4-Tab_Raw!T$3))))</f>
        <v>1.6415272499999999E-3</v>
      </c>
      <c r="U89" s="7">
        <f>MAX(0,MIN(1,IF(U$5=0,1-(Tab_Raw!U89-Tab_Raw!U$3)/(Tab_Raw!U$4-Tab_Raw!U$3),(Tab_Raw!U89-Tab_Raw!U$3)/(Tab_Raw!U$4-Tab_Raw!U$3))))</f>
        <v>6.2864670518158736E-2</v>
      </c>
      <c r="V89" s="7">
        <f>MAX(0,MIN(1,IF(V$5=0,1-(Tab_Raw!V89-Tab_Raw!V$3)/(Tab_Raw!V$4-Tab_Raw!V$3),(Tab_Raw!V89-Tab_Raw!V$3)/(Tab_Raw!V$4-Tab_Raw!V$3))))</f>
        <v>9.2841981604747201E-2</v>
      </c>
      <c r="W89" s="7">
        <f>MAX(0,MIN(1,IF(W$5=0,1-(Tab_Raw!W89-Tab_Raw!W$3)/(Tab_Raw!W$4-Tab_Raw!W$3),(Tab_Raw!W89-Tab_Raw!W$3)/(Tab_Raw!W$4-Tab_Raw!W$3))))</f>
        <v>0</v>
      </c>
      <c r="X89" s="7">
        <f>MAX(0,MIN(1,IF(X$5=0,1-(Tab_Raw!X89-Tab_Raw!X$3)/(Tab_Raw!X$4-Tab_Raw!X$3),(Tab_Raw!X89-Tab_Raw!X$3)/(Tab_Raw!X$4-Tab_Raw!X$3))))</f>
        <v>0.87</v>
      </c>
      <c r="Y89" s="7">
        <f>MAX(0,MIN(1,IF(Y$5=0,1-(Tab_Raw!Y89-Tab_Raw!Y$3)/(Tab_Raw!Y$4-Tab_Raw!Y$3),(Tab_Raw!Y89-Tab_Raw!Y$3)/(Tab_Raw!Y$4-Tab_Raw!Y$3))))</f>
        <v>7.6494186441830425E-2</v>
      </c>
      <c r="Z89" s="7">
        <f>MAX(0,MIN(1,IF(Z$5=0,1-(Tab_Raw!Z89-Tab_Raw!Z$3)/(Tab_Raw!Z$4-Tab_Raw!Z$3),(Tab_Raw!Z89-Tab_Raw!Z$3)/(Tab_Raw!Z$4-Tab_Raw!Z$3))))</f>
        <v>0</v>
      </c>
      <c r="AA89" s="9" t="str">
        <f t="shared" si="19"/>
        <v>Italy</v>
      </c>
      <c r="AB89" s="14">
        <f t="shared" si="20"/>
        <v>24</v>
      </c>
      <c r="AC89" s="8">
        <f t="shared" si="16"/>
        <v>0.19537242989138193</v>
      </c>
      <c r="AD89" s="14">
        <f t="shared" si="17"/>
        <v>171</v>
      </c>
      <c r="AF89">
        <v>82</v>
      </c>
      <c r="AG89" s="29" t="str">
        <f t="shared" si="18"/>
        <v>Saint Lucia</v>
      </c>
      <c r="AH89" s="28">
        <f t="shared" si="14"/>
        <v>106</v>
      </c>
      <c r="AI89">
        <v>82</v>
      </c>
      <c r="AJ89" s="30" t="str">
        <f t="shared" si="15"/>
        <v>Brazil</v>
      </c>
      <c r="AM89" s="9" t="s">
        <v>152</v>
      </c>
      <c r="AN89" s="14">
        <v>24</v>
      </c>
      <c r="AO89" s="8">
        <v>0.33564310060111197</v>
      </c>
    </row>
    <row r="90" spans="1:41">
      <c r="A90" s="9" t="s">
        <v>202</v>
      </c>
      <c r="B90" s="12" t="s">
        <v>201</v>
      </c>
      <c r="C90" s="7">
        <f>MAX(0,MIN(1,IF(C$5=0,1-(Tab_Raw!C90-Tab_Raw!C$3)/(Tab_Raw!C$4-Tab_Raw!C$3),(Tab_Raw!C90-Tab_Raw!C$3)/(Tab_Raw!C$4-Tab_Raw!C$3))))</f>
        <v>0.38016666666666665</v>
      </c>
      <c r="D90" s="7">
        <f>MAX(0,MIN(1,IF(D$5=0,1-(Tab_Raw!D90-Tab_Raw!D$3)/(Tab_Raw!D$4-Tab_Raw!D$3),(Tab_Raw!D90-Tab_Raw!D$3)/(Tab_Raw!D$4-Tab_Raw!D$3))))</f>
        <v>6.2119999999999995E-2</v>
      </c>
      <c r="E90" s="7">
        <f>MAX(0,MIN(1,IF(E$5=0,1-(Tab_Raw!E90-Tab_Raw!E$3)/(Tab_Raw!E$4-Tab_Raw!E$3),(Tab_Raw!E90-Tab_Raw!E$3)/(Tab_Raw!E$4-Tab_Raw!E$3))))</f>
        <v>6.0000000000000053E-2</v>
      </c>
      <c r="F90" s="7">
        <f>MAX(0,MIN(1,IF(F$5=0,1-(Tab_Raw!F90-Tab_Raw!F$3)/(Tab_Raw!F$4-Tab_Raw!F$3),(Tab_Raw!F90-Tab_Raw!F$3)/(Tab_Raw!F$4-Tab_Raw!F$3))))</f>
        <v>0.15000000000000002</v>
      </c>
      <c r="G90" s="7">
        <f>MAX(0,MIN(1,IF(G$5=0,1-(Tab_Raw!G90-Tab_Raw!G$3)/(Tab_Raw!G$4-Tab_Raw!G$3),(Tab_Raw!G90-Tab_Raw!G$3)/(Tab_Raw!G$4-Tab_Raw!G$3))))</f>
        <v>3.1333333333333331E-2</v>
      </c>
      <c r="H90" s="7">
        <f>MAX(0,MIN(1,IF(H$5=0,1-(Tab_Raw!H90-Tab_Raw!H$3)/(Tab_Raw!H$4-Tab_Raw!H$3),(Tab_Raw!H90-Tab_Raw!H$3)/(Tab_Raw!H$4-Tab_Raw!H$3))))</f>
        <v>0.17000000000000004</v>
      </c>
      <c r="I90" s="7">
        <f>MAX(0,MIN(1,IF(I$5=0,1-(Tab_Raw!I90-Tab_Raw!I$3)/(Tab_Raw!I$4-Tab_Raw!I$3),(Tab_Raw!I90-Tab_Raw!I$3)/(Tab_Raw!I$4-Tab_Raw!I$3))))</f>
        <v>0.71158333333333335</v>
      </c>
      <c r="J90" s="7">
        <f>MAX(0,MIN(1,IF(J$5=0,1-(Tab_Raw!J90-Tab_Raw!J$3)/(Tab_Raw!J$4-Tab_Raw!J$3),(Tab_Raw!J90-Tab_Raw!J$3)/(Tab_Raw!J$4-Tab_Raw!J$3))))</f>
        <v>0.46500000000000002</v>
      </c>
      <c r="K90" s="7">
        <f>MAX(0,MIN(1,IF(K$5=0,1-(Tab_Raw!K90-Tab_Raw!K$3)/(Tab_Raw!K$4-Tab_Raw!K$3),(Tab_Raw!K90-Tab_Raw!K$3)/(Tab_Raw!K$4-Tab_Raw!K$3))))</f>
        <v>0.91453333333333331</v>
      </c>
      <c r="L90" s="7">
        <f>MAX(0,MIN(1,IF(L$5=0,1-(Tab_Raw!L90-Tab_Raw!L$3)/(Tab_Raw!L$4-Tab_Raw!L$3),(Tab_Raw!L90-Tab_Raw!L$3)/(Tab_Raw!L$4-Tab_Raw!L$3))))</f>
        <v>0.1</v>
      </c>
      <c r="M90" s="7">
        <f>MAX(0,MIN(1,IF(M$5=0,1-(Tab_Raw!M90-Tab_Raw!M$3)/(Tab_Raw!M$4-Tab_Raw!M$3),(Tab_Raw!M90-Tab_Raw!M$3)/(Tab_Raw!M$4-Tab_Raw!M$3))))</f>
        <v>1</v>
      </c>
      <c r="N90" s="7">
        <f>MAX(0,MIN(1,IF(N$5=0,1-(Tab_Raw!N90-Tab_Raw!N$3)/(Tab_Raw!N$4-Tab_Raw!N$3),(Tab_Raw!N90-Tab_Raw!N$3)/(Tab_Raw!N$4-Tab_Raw!N$3))))</f>
        <v>0.3</v>
      </c>
      <c r="O90" s="7">
        <f>MAX(0,MIN(1,IF(O$5=0,1-(Tab_Raw!O90-Tab_Raw!O$3)/(Tab_Raw!O$4-Tab_Raw!O$3),(Tab_Raw!O90-Tab_Raw!O$3)/(Tab_Raw!O$4-Tab_Raw!O$3))))</f>
        <v>0.3175</v>
      </c>
      <c r="P90" s="7">
        <f>MAX(0,MIN(1,IF(P$5=0,1-(Tab_Raw!P90-Tab_Raw!P$3)/(Tab_Raw!P$4-Tab_Raw!P$3),(Tab_Raw!P90-Tab_Raw!P$3)/(Tab_Raw!P$4-Tab_Raw!P$3))))</f>
        <v>0.86599999999999999</v>
      </c>
      <c r="Q90" s="7">
        <f>MAX(0,MIN(1,IF(Q$5=0,1-(Tab_Raw!Q90-Tab_Raw!Q$3)/(Tab_Raw!Q$4-Tab_Raw!Q$3),(Tab_Raw!Q90-Tab_Raw!Q$3)/(Tab_Raw!Q$4-Tab_Raw!Q$3))))</f>
        <v>0.26313707317073209</v>
      </c>
      <c r="R90" s="7">
        <f>MAX(0,MIN(1,IF(R$5=0,1-(Tab_Raw!R90-Tab_Raw!R$3)/(Tab_Raw!R$4-Tab_Raw!R$3),(Tab_Raw!R90-Tab_Raw!R$3)/(Tab_Raw!R$4-Tab_Raw!R$3))))</f>
        <v>0.41623036600000002</v>
      </c>
      <c r="S90" s="7">
        <f>MAX(0,MIN(1,IF(S$5=0,1-(Tab_Raw!S90-Tab_Raw!S$3)/(Tab_Raw!S$4-Tab_Raw!S$3),(Tab_Raw!S90-Tab_Raw!S$3)/(Tab_Raw!S$4-Tab_Raw!S$3))))</f>
        <v>1.8272350539999999E-2</v>
      </c>
      <c r="T90" s="7">
        <f>MAX(0,MIN(1,IF(T$5=0,1-(Tab_Raw!T90-Tab_Raw!T$3)/(Tab_Raw!T$4-Tab_Raw!T$3),(Tab_Raw!T90-Tab_Raw!T$3)/(Tab_Raw!T$4-Tab_Raw!T$3))))</f>
        <v>5.5425511249999997E-2</v>
      </c>
      <c r="U90" s="7">
        <f>MAX(0,MIN(1,IF(U$5=0,1-(Tab_Raw!U90-Tab_Raw!U$3)/(Tab_Raw!U$4-Tab_Raw!U$3),(Tab_Raw!U90-Tab_Raw!U$3)/(Tab_Raw!U$4-Tab_Raw!U$3))))</f>
        <v>6.9241615689747987E-2</v>
      </c>
      <c r="V90" s="7">
        <f>MAX(0,MIN(1,IF(V$5=0,1-(Tab_Raw!V90-Tab_Raw!V$3)/(Tab_Raw!V$4-Tab_Raw!V$3),(Tab_Raw!V90-Tab_Raw!V$3)/(Tab_Raw!V$4-Tab_Raw!V$3))))</f>
        <v>7.8784836407009506E-2</v>
      </c>
      <c r="W90" s="7">
        <f>MAX(0,MIN(1,IF(W$5=0,1-(Tab_Raw!W90-Tab_Raw!W$3)/(Tab_Raw!W$4-Tab_Raw!W$3),(Tab_Raw!W90-Tab_Raw!W$3)/(Tab_Raw!W$4-Tab_Raw!W$3))))</f>
        <v>7.999999999999996E-2</v>
      </c>
      <c r="X90" s="7">
        <f>MAX(0,MIN(1,IF(X$5=0,1-(Tab_Raw!X90-Tab_Raw!X$3)/(Tab_Raw!X$4-Tab_Raw!X$3),(Tab_Raw!X90-Tab_Raw!X$3)/(Tab_Raw!X$4-Tab_Raw!X$3))))</f>
        <v>0.89</v>
      </c>
      <c r="Y90" s="7">
        <f>MAX(0,MIN(1,IF(Y$5=0,1-(Tab_Raw!Y90-Tab_Raw!Y$3)/(Tab_Raw!Y$4-Tab_Raw!Y$3),(Tab_Raw!Y90-Tab_Raw!Y$3)/(Tab_Raw!Y$4-Tab_Raw!Y$3))))</f>
        <v>0.27700831024930744</v>
      </c>
      <c r="Z90" s="7">
        <f>MAX(0,MIN(1,IF(Z$5=0,1-(Tab_Raw!Z90-Tab_Raw!Z$3)/(Tab_Raw!Z$4-Tab_Raw!Z$3),(Tab_Raw!Z90-Tab_Raw!Z$3)/(Tab_Raw!Z$4-Tab_Raw!Z$3))))</f>
        <v>0.2672000122</v>
      </c>
      <c r="AA90" s="9" t="str">
        <f t="shared" si="19"/>
        <v>Jamaica</v>
      </c>
      <c r="AB90" s="14">
        <f t="shared" si="20"/>
        <v>24</v>
      </c>
      <c r="AC90" s="8">
        <f t="shared" si="16"/>
        <v>0.33098069759056098</v>
      </c>
      <c r="AD90" s="14">
        <f t="shared" si="17"/>
        <v>80</v>
      </c>
      <c r="AF90">
        <v>83</v>
      </c>
      <c r="AG90" s="29" t="str">
        <f t="shared" si="18"/>
        <v>Bahrain</v>
      </c>
      <c r="AH90" s="28">
        <f t="shared" si="14"/>
        <v>105</v>
      </c>
      <c r="AI90">
        <v>83</v>
      </c>
      <c r="AJ90" s="30" t="str">
        <f t="shared" si="15"/>
        <v>Moldova</v>
      </c>
      <c r="AM90" s="9" t="s">
        <v>427</v>
      </c>
      <c r="AN90" s="14">
        <v>24</v>
      </c>
      <c r="AO90" s="8">
        <v>0.33419529843005563</v>
      </c>
    </row>
    <row r="91" spans="1:41">
      <c r="A91" s="9" t="s">
        <v>204</v>
      </c>
      <c r="B91" s="12" t="s">
        <v>203</v>
      </c>
      <c r="C91" s="7">
        <f>MAX(0,MIN(1,IF(C$5=0,1-(Tab_Raw!C91-Tab_Raw!C$3)/(Tab_Raw!C$4-Tab_Raw!C$3),(Tab_Raw!C91-Tab_Raw!C$3)/(Tab_Raw!C$4-Tab_Raw!C$3))))</f>
        <v>0.56166666666666676</v>
      </c>
      <c r="D91" s="7">
        <f>MAX(0,MIN(1,IF(D$5=0,1-(Tab_Raw!D91-Tab_Raw!D$3)/(Tab_Raw!D$4-Tab_Raw!D$3),(Tab_Raw!D91-Tab_Raw!D$3)/(Tab_Raw!D$4-Tab_Raw!D$3))))</f>
        <v>0.20929999999999999</v>
      </c>
      <c r="E91" s="7">
        <f>MAX(0,MIN(1,IF(E$5=0,1-(Tab_Raw!E91-Tab_Raw!E$3)/(Tab_Raw!E$4-Tab_Raw!E$3),(Tab_Raw!E91-Tab_Raw!E$3)/(Tab_Raw!E$4-Tab_Raw!E$3))))</f>
        <v>0</v>
      </c>
      <c r="F91" s="7">
        <f>MAX(0,MIN(1,IF(F$5=0,1-(Tab_Raw!F91-Tab_Raw!F$3)/(Tab_Raw!F$4-Tab_Raw!F$3),(Tab_Raw!F91-Tab_Raw!F$3)/(Tab_Raw!F$4-Tab_Raw!F$3))))</f>
        <v>0.375</v>
      </c>
      <c r="G91" s="7">
        <f>MAX(0,MIN(1,IF(G$5=0,1-(Tab_Raw!G91-Tab_Raw!G$3)/(Tab_Raw!G$4-Tab_Raw!G$3),(Tab_Raw!G91-Tab_Raw!G$3)/(Tab_Raw!G$4-Tab_Raw!G$3))))</f>
        <v>0</v>
      </c>
      <c r="H91" s="7">
        <f>MAX(0,MIN(1,IF(H$5=0,1-(Tab_Raw!H91-Tab_Raw!H$3)/(Tab_Raw!H$4-Tab_Raw!H$3),(Tab_Raw!H91-Tab_Raw!H$3)/(Tab_Raw!H$4-Tab_Raw!H$3))))</f>
        <v>0</v>
      </c>
      <c r="I91" s="7">
        <f>MAX(0,MIN(1,IF(I$5=0,1-(Tab_Raw!I91-Tab_Raw!I$3)/(Tab_Raw!I$4-Tab_Raw!I$3),(Tab_Raw!I91-Tab_Raw!I$3)/(Tab_Raw!I$4-Tab_Raw!I$3))))</f>
        <v>0.24566666666666667</v>
      </c>
      <c r="J91" s="7">
        <f>MAX(0,MIN(1,IF(J$5=0,1-(Tab_Raw!J91-Tab_Raw!J$3)/(Tab_Raw!J$4-Tab_Raw!J$3),(Tab_Raw!J91-Tab_Raw!J$3)/(Tab_Raw!J$4-Tab_Raw!J$3))))</f>
        <v>0.33360000000000001</v>
      </c>
      <c r="K91" s="7">
        <f>MAX(0,MIN(1,IF(K$5=0,1-(Tab_Raw!K91-Tab_Raw!K$3)/(Tab_Raw!K$4-Tab_Raw!K$3),(Tab_Raw!K91-Tab_Raw!K$3)/(Tab_Raw!K$4-Tab_Raw!K$3))))</f>
        <v>0.18537884700315499</v>
      </c>
      <c r="L91" s="7">
        <f>MAX(0,MIN(1,IF(L$5=0,1-(Tab_Raw!L91-Tab_Raw!L$3)/(Tab_Raw!L$4-Tab_Raw!L$3),(Tab_Raw!L91-Tab_Raw!L$3)/(Tab_Raw!L$4-Tab_Raw!L$3))))</f>
        <v>0.14000000000000001</v>
      </c>
      <c r="M91" s="7">
        <f>MAX(0,MIN(1,IF(M$5=0,1-(Tab_Raw!M91-Tab_Raw!M$3)/(Tab_Raw!M$4-Tab_Raw!M$3),(Tab_Raw!M91-Tab_Raw!M$3)/(Tab_Raw!M$4-Tab_Raw!M$3))))</f>
        <v>0.78</v>
      </c>
      <c r="N91" s="7">
        <f>MAX(0,MIN(1,IF(N$5=0,1-(Tab_Raw!N91-Tab_Raw!N$3)/(Tab_Raw!N$4-Tab_Raw!N$3),(Tab_Raw!N91-Tab_Raw!N$3)/(Tab_Raw!N$4-Tab_Raw!N$3))))</f>
        <v>0</v>
      </c>
      <c r="O91" s="7">
        <f>MAX(0,MIN(1,IF(O$5=0,1-(Tab_Raw!O91-Tab_Raw!O$3)/(Tab_Raw!O$4-Tab_Raw!O$3),(Tab_Raw!O91-Tab_Raw!O$3)/(Tab_Raw!O$4-Tab_Raw!O$3))))</f>
        <v>0.85</v>
      </c>
      <c r="P91" s="7">
        <f>MAX(0,MIN(1,IF(P$5=0,1-(Tab_Raw!P91-Tab_Raw!P$3)/(Tab_Raw!P$4-Tab_Raw!P$3),(Tab_Raw!P91-Tab_Raw!P$3)/(Tab_Raw!P$4-Tab_Raw!P$3))))</f>
        <v>0.66935999999999996</v>
      </c>
      <c r="Q91" s="7">
        <f>MAX(0,MIN(1,IF(Q$5=0,1-(Tab_Raw!Q91-Tab_Raw!Q$3)/(Tab_Raw!Q$4-Tab_Raw!Q$3),(Tab_Raw!Q91-Tab_Raw!Q$3)/(Tab_Raw!Q$4-Tab_Raw!Q$3))))</f>
        <v>4.8248780487805898E-2</v>
      </c>
      <c r="R91" s="7">
        <f>MAX(0,MIN(1,IF(R$5=0,1-(Tab_Raw!R91-Tab_Raw!R$3)/(Tab_Raw!R$4-Tab_Raw!R$3),(Tab_Raw!R91-Tab_Raw!R$3)/(Tab_Raw!R$4-Tab_Raw!R$3))))</f>
        <v>0.22922636199999999</v>
      </c>
      <c r="S91" s="7">
        <f>MAX(0,MIN(1,IF(S$5=0,1-(Tab_Raw!S91-Tab_Raw!S$3)/(Tab_Raw!S$4-Tab_Raw!S$3),(Tab_Raw!S91-Tab_Raw!S$3)/(Tab_Raw!S$4-Tab_Raw!S$3))))</f>
        <v>0</v>
      </c>
      <c r="T91" s="7">
        <f>MAX(0,MIN(1,IF(T$5=0,1-(Tab_Raw!T91-Tab_Raw!T$3)/(Tab_Raw!T$4-Tab_Raw!T$3),(Tab_Raw!T91-Tab_Raw!T$3)/(Tab_Raw!T$4-Tab_Raw!T$3))))</f>
        <v>2.0422675000000001E-3</v>
      </c>
      <c r="U91" s="7">
        <f>MAX(0,MIN(1,IF(U$5=0,1-(Tab_Raw!U91-Tab_Raw!U$3)/(Tab_Raw!U$4-Tab_Raw!U$3),(Tab_Raw!U91-Tab_Raw!U$3)/(Tab_Raw!U$4-Tab_Raw!U$3))))</f>
        <v>7.192555178211299E-2</v>
      </c>
      <c r="V91" s="7">
        <f>MAX(0,MIN(1,IF(V$5=0,1-(Tab_Raw!V91-Tab_Raw!V$3)/(Tab_Raw!V$4-Tab_Raw!V$3),(Tab_Raw!V91-Tab_Raw!V$3)/(Tab_Raw!V$4-Tab_Raw!V$3))))</f>
        <v>0.24077713962792199</v>
      </c>
      <c r="W91" s="7">
        <f>MAX(0,MIN(1,IF(W$5=0,1-(Tab_Raw!W91-Tab_Raw!W$3)/(Tab_Raw!W$4-Tab_Raw!W$3),(Tab_Raw!W91-Tab_Raw!W$3)/(Tab_Raw!W$4-Tab_Raw!W$3))))</f>
        <v>0</v>
      </c>
      <c r="X91" s="7">
        <f>MAX(0,MIN(1,IF(X$5=0,1-(Tab_Raw!X91-Tab_Raw!X$3)/(Tab_Raw!X$4-Tab_Raw!X$3),(Tab_Raw!X91-Tab_Raw!X$3)/(Tab_Raw!X$4-Tab_Raw!X$3))))</f>
        <v>0.82</v>
      </c>
      <c r="Y91" s="7">
        <f>MAX(0,MIN(1,IF(Y$5=0,1-(Tab_Raw!Y91-Tab_Raw!Y$3)/(Tab_Raw!Y$4-Tab_Raw!Y$3),(Tab_Raw!Y91-Tab_Raw!Y$3)/(Tab_Raw!Y$4-Tab_Raw!Y$3))))</f>
        <v>3.2921810699588473E-2</v>
      </c>
      <c r="Z91" s="7">
        <f>MAX(0,MIN(1,IF(Z$5=0,1-(Tab_Raw!Z91-Tab_Raw!Z$3)/(Tab_Raw!Z$4-Tab_Raw!Z$3),(Tab_Raw!Z91-Tab_Raw!Z$3)/(Tab_Raw!Z$4-Tab_Raw!Z$3))))</f>
        <v>0.20399666940000005</v>
      </c>
      <c r="AA91" s="9" t="str">
        <f t="shared" si="19"/>
        <v>Japan</v>
      </c>
      <c r="AB91" s="14">
        <f t="shared" si="20"/>
        <v>24</v>
      </c>
      <c r="AC91" s="8">
        <f t="shared" si="16"/>
        <v>0.24996294840974662</v>
      </c>
      <c r="AD91" s="14">
        <f t="shared" si="17"/>
        <v>138</v>
      </c>
      <c r="AF91">
        <v>84</v>
      </c>
      <c r="AG91" s="29" t="str">
        <f t="shared" si="18"/>
        <v>Saint Kitts and Nevis</v>
      </c>
      <c r="AH91" s="28">
        <f t="shared" si="14"/>
        <v>104</v>
      </c>
      <c r="AI91">
        <v>84</v>
      </c>
      <c r="AJ91" s="30" t="str">
        <f t="shared" si="15"/>
        <v>Korea</v>
      </c>
      <c r="AM91" s="9" t="s">
        <v>245</v>
      </c>
      <c r="AN91" s="14">
        <v>24</v>
      </c>
      <c r="AO91" s="8">
        <v>0.33242263843231706</v>
      </c>
    </row>
    <row r="92" spans="1:41">
      <c r="A92" s="9" t="s">
        <v>206</v>
      </c>
      <c r="B92" s="12" t="s">
        <v>205</v>
      </c>
      <c r="C92" s="7">
        <f>MAX(0,MIN(1,IF(C$5=0,1-(Tab_Raw!C92-Tab_Raw!C$3)/(Tab_Raw!C$4-Tab_Raw!C$3),(Tab_Raw!C92-Tab_Raw!C$3)/(Tab_Raw!C$4-Tab_Raw!C$3))))</f>
        <v>0.23816666666666667</v>
      </c>
      <c r="D92" s="7">
        <f>MAX(0,MIN(1,IF(D$5=0,1-(Tab_Raw!D92-Tab_Raw!D$3)/(Tab_Raw!D$4-Tab_Raw!D$3),(Tab_Raw!D92-Tab_Raw!D$3)/(Tab_Raw!D$4-Tab_Raw!D$3))))</f>
        <v>0.99370000000000003</v>
      </c>
      <c r="E92" s="7">
        <f>MAX(0,MIN(1,IF(E$5=0,1-(Tab_Raw!E92-Tab_Raw!E$3)/(Tab_Raw!E$4-Tab_Raw!E$3),(Tab_Raw!E92-Tab_Raw!E$3)/(Tab_Raw!E$4-Tab_Raw!E$3))))</f>
        <v>4.0000000000000036E-2</v>
      </c>
      <c r="F92" s="7">
        <f>MAX(0,MIN(1,IF(F$5=0,1-(Tab_Raw!F92-Tab_Raw!F$3)/(Tab_Raw!F$4-Tab_Raw!F$3),(Tab_Raw!F92-Tab_Raw!F$3)/(Tab_Raw!F$4-Tab_Raw!F$3))))</f>
        <v>0.5</v>
      </c>
      <c r="G92" s="7">
        <f>MAX(0,MIN(1,IF(G$5=0,1-(Tab_Raw!G92-Tab_Raw!G$3)/(Tab_Raw!G$4-Tab_Raw!G$3),(Tab_Raw!G92-Tab_Raw!G$3)/(Tab_Raw!G$4-Tab_Raw!G$3))))</f>
        <v>3.9333333333333331E-2</v>
      </c>
      <c r="H92" s="7">
        <f>MAX(0,MIN(1,IF(H$5=0,1-(Tab_Raw!H92-Tab_Raw!H$3)/(Tab_Raw!H$4-Tab_Raw!H$3),(Tab_Raw!H92-Tab_Raw!H$3)/(Tab_Raw!H$4-Tab_Raw!H$3))))</f>
        <v>2.0000000000000018E-2</v>
      </c>
      <c r="I92" s="7">
        <f>MAX(0,MIN(1,IF(I$5=0,1-(Tab_Raw!I92-Tab_Raw!I$3)/(Tab_Raw!I$4-Tab_Raw!I$3),(Tab_Raw!I92-Tab_Raw!I$3)/(Tab_Raw!I$4-Tab_Raw!I$3))))</f>
        <v>0.54108333333333336</v>
      </c>
      <c r="J92" s="7">
        <f>MAX(0,MIN(1,IF(J$5=0,1-(Tab_Raw!J92-Tab_Raw!J$3)/(Tab_Raw!J$4-Tab_Raw!J$3),(Tab_Raw!J92-Tab_Raw!J$3)/(Tab_Raw!J$4-Tab_Raw!J$3))))</f>
        <v>0.21539999999999998</v>
      </c>
      <c r="K92" s="7">
        <f>MAX(0,MIN(1,IF(K$5=0,1-(Tab_Raw!K92-Tab_Raw!K$3)/(Tab_Raw!K$4-Tab_Raw!K$3),(Tab_Raw!K92-Tab_Raw!K$3)/(Tab_Raw!K$4-Tab_Raw!K$3))))</f>
        <v>0.90549563430919355</v>
      </c>
      <c r="L92" s="7">
        <f>MAX(0,MIN(1,IF(L$5=0,1-(Tab_Raw!L92-Tab_Raw!L$3)/(Tab_Raw!L$4-Tab_Raw!L$3),(Tab_Raw!L92-Tab_Raw!L$3)/(Tab_Raw!L$4-Tab_Raw!L$3))))</f>
        <v>0.14000000000000001</v>
      </c>
      <c r="M92" s="7">
        <f>MAX(0,MIN(1,IF(M$5=0,1-(Tab_Raw!M92-Tab_Raw!M$3)/(Tab_Raw!M$4-Tab_Raw!M$3),(Tab_Raw!M92-Tab_Raw!M$3)/(Tab_Raw!M$4-Tab_Raw!M$3))))</f>
        <v>1</v>
      </c>
      <c r="N92" s="7">
        <f>MAX(0,MIN(1,IF(N$5=0,1-(Tab_Raw!N92-Tab_Raw!N$3)/(Tab_Raw!N$4-Tab_Raw!N$3),(Tab_Raw!N92-Tab_Raw!N$3)/(Tab_Raw!N$4-Tab_Raw!N$3))))</f>
        <v>0.05</v>
      </c>
      <c r="O92" s="7">
        <f>MAX(0,MIN(1,IF(O$5=0,1-(Tab_Raw!O92-Tab_Raw!O$3)/(Tab_Raw!O$4-Tab_Raw!O$3),(Tab_Raw!O92-Tab_Raw!O$3)/(Tab_Raw!O$4-Tab_Raw!O$3))))</f>
        <v>7.4999999999999997E-2</v>
      </c>
      <c r="P92" s="7">
        <f>MAX(0,MIN(1,IF(P$5=0,1-(Tab_Raw!P92-Tab_Raw!P$3)/(Tab_Raw!P$4-Tab_Raw!P$3),(Tab_Raw!P92-Tab_Raw!P$3)/(Tab_Raw!P$4-Tab_Raw!P$3))))</f>
        <v>0.64280000000000004</v>
      </c>
      <c r="Q92" s="7">
        <f>MAX(0,MIN(1,IF(Q$5=0,1-(Tab_Raw!Q92-Tab_Raw!Q$3)/(Tab_Raw!Q$4-Tab_Raw!Q$3),(Tab_Raw!Q92-Tab_Raw!Q$3)/(Tab_Raw!Q$4-Tab_Raw!Q$3))))</f>
        <v>0.24572878048780611</v>
      </c>
      <c r="R92" s="7">
        <f>MAX(0,MIN(1,IF(R$5=0,1-(Tab_Raw!R92-Tab_Raw!R$3)/(Tab_Raw!R$4-Tab_Raw!R$3),(Tab_Raw!R92-Tab_Raw!R$3)/(Tab_Raw!R$4-Tab_Raw!R$3))))</f>
        <v>0.19243986199999999</v>
      </c>
      <c r="S92" s="7">
        <f>MAX(0,MIN(1,IF(S$5=0,1-(Tab_Raw!S92-Tab_Raw!S$3)/(Tab_Raw!S$4-Tab_Raw!S$3),(Tab_Raw!S92-Tab_Raw!S$3)/(Tab_Raw!S$4-Tab_Raw!S$3))))</f>
        <v>1.726404313E-2</v>
      </c>
      <c r="T92" s="7">
        <f>MAX(0,MIN(1,IF(T$5=0,1-(Tab_Raw!T92-Tab_Raw!T$3)/(Tab_Raw!T$4-Tab_Raw!T$3),(Tab_Raw!T92-Tab_Raw!T$3)/(Tab_Raw!T$4-Tab_Raw!T$3))))</f>
        <v>4.9349488249999997E-2</v>
      </c>
      <c r="U92" s="7">
        <f>MAX(0,MIN(1,IF(U$5=0,1-(Tab_Raw!U92-Tab_Raw!U$3)/(Tab_Raw!U$4-Tab_Raw!U$3),(Tab_Raw!U92-Tab_Raw!U$3)/(Tab_Raw!U$4-Tab_Raw!U$3))))</f>
        <v>6.914763723476438E-5</v>
      </c>
      <c r="V92" s="7">
        <f>MAX(0,MIN(1,IF(V$5=0,1-(Tab_Raw!V92-Tab_Raw!V$3)/(Tab_Raw!V$4-Tab_Raw!V$3),(Tab_Raw!V92-Tab_Raw!V$3)/(Tab_Raw!V$4-Tab_Raw!V$3))))</f>
        <v>2.8998202182263998E-4</v>
      </c>
      <c r="W92" s="7">
        <f>MAX(0,MIN(1,IF(W$5=0,1-(Tab_Raw!W92-Tab_Raw!W$3)/(Tab_Raw!W$4-Tab_Raw!W$3),(Tab_Raw!W92-Tab_Raw!W$3)/(Tab_Raw!W$4-Tab_Raw!W$3))))</f>
        <v>9.9999999999988987E-4</v>
      </c>
      <c r="X92" s="7">
        <f>MAX(0,MIN(1,IF(X$5=0,1-(Tab_Raw!X92-Tab_Raw!X$3)/(Tab_Raw!X$4-Tab_Raw!X$3),(Tab_Raw!X92-Tab_Raw!X$3)/(Tab_Raw!X$4-Tab_Raw!X$3))))</f>
        <v>0.96</v>
      </c>
      <c r="Y92" s="7">
        <f>MAX(0,MIN(1,IF(Y$5=0,1-(Tab_Raw!Y92-Tab_Raw!Y$3)/(Tab_Raw!Y$4-Tab_Raw!Y$3),(Tab_Raw!Y92-Tab_Raw!Y$3)/(Tab_Raw!Y$4-Tab_Raw!Y$3))))</f>
        <v>0</v>
      </c>
      <c r="Z92" s="7">
        <f>MAX(0,MIN(1,IF(Z$5=0,1-(Tab_Raw!Z92-Tab_Raw!Z$3)/(Tab_Raw!Z$4-Tab_Raw!Z$3),(Tab_Raw!Z92-Tab_Raw!Z$3)/(Tab_Raw!Z$4-Tab_Raw!Z$3))))</f>
        <v>0</v>
      </c>
      <c r="AA92" s="9" t="str">
        <f t="shared" si="19"/>
        <v>Jordan</v>
      </c>
      <c r="AB92" s="14">
        <f t="shared" si="20"/>
        <v>24</v>
      </c>
      <c r="AC92" s="8">
        <f t="shared" si="16"/>
        <v>0.28613001129872456</v>
      </c>
      <c r="AD92" s="14">
        <f t="shared" si="17"/>
        <v>109</v>
      </c>
      <c r="AF92">
        <v>85</v>
      </c>
      <c r="AG92" s="29" t="str">
        <f t="shared" si="18"/>
        <v>Philippines</v>
      </c>
      <c r="AH92" s="28">
        <f t="shared" si="14"/>
        <v>103</v>
      </c>
      <c r="AI92">
        <v>85</v>
      </c>
      <c r="AJ92" s="30" t="str">
        <f t="shared" si="15"/>
        <v>Sri Lanka</v>
      </c>
      <c r="AM92" s="9" t="s">
        <v>307</v>
      </c>
      <c r="AN92" s="14">
        <v>24</v>
      </c>
      <c r="AO92" s="8">
        <v>0.32872953232432894</v>
      </c>
    </row>
    <row r="93" spans="1:41">
      <c r="A93" s="9" t="s">
        <v>208</v>
      </c>
      <c r="B93" s="12" t="s">
        <v>207</v>
      </c>
      <c r="C93" s="7">
        <f>MAX(0,MIN(1,IF(C$5=0,1-(Tab_Raw!C93-Tab_Raw!C$3)/(Tab_Raw!C$4-Tab_Raw!C$3),(Tab_Raw!C93-Tab_Raw!C$3)/(Tab_Raw!C$4-Tab_Raw!C$3))))</f>
        <v>0.53049999999999997</v>
      </c>
      <c r="D93" s="7">
        <f>MAX(0,MIN(1,IF(D$5=0,1-(Tab_Raw!D93-Tab_Raw!D$3)/(Tab_Raw!D$4-Tab_Raw!D$3),(Tab_Raw!D93-Tab_Raw!D$3)/(Tab_Raw!D$4-Tab_Raw!D$3))))</f>
        <v>0.28939999999999999</v>
      </c>
      <c r="E93" s="7">
        <f>MAX(0,MIN(1,IF(E$5=0,1-(Tab_Raw!E93-Tab_Raw!E$3)/(Tab_Raw!E$4-Tab_Raw!E$3),(Tab_Raw!E93-Tab_Raw!E$3)/(Tab_Raw!E$4-Tab_Raw!E$3))))</f>
        <v>5.0000000000000044E-2</v>
      </c>
      <c r="F93" s="7">
        <f>MAX(0,MIN(1,IF(F$5=0,1-(Tab_Raw!F93-Tab_Raw!F$3)/(Tab_Raw!F$4-Tab_Raw!F$3),(Tab_Raw!F93-Tab_Raw!F$3)/(Tab_Raw!F$4-Tab_Raw!F$3))))</f>
        <v>0.8</v>
      </c>
      <c r="G93" s="7">
        <f>MAX(0,MIN(1,IF(G$5=0,1-(Tab_Raw!G93-Tab_Raw!G$3)/(Tab_Raw!G$4-Tab_Raw!G$3),(Tab_Raw!G93-Tab_Raw!G$3)/(Tab_Raw!G$4-Tab_Raw!G$3))))</f>
        <v>0.16600000000000001</v>
      </c>
      <c r="H93" s="7">
        <f>MAX(0,MIN(1,IF(H$5=0,1-(Tab_Raw!H93-Tab_Raw!H$3)/(Tab_Raw!H$4-Tab_Raw!H$3),(Tab_Raw!H93-Tab_Raw!H$3)/(Tab_Raw!H$4-Tab_Raw!H$3))))</f>
        <v>3.0000000000000027E-2</v>
      </c>
      <c r="I93" s="7">
        <f>MAX(0,MIN(1,IF(I$5=0,1-(Tab_Raw!I93-Tab_Raw!I$3)/(Tab_Raw!I$4-Tab_Raw!I$3),(Tab_Raw!I93-Tab_Raw!I$3)/(Tab_Raw!I$4-Tab_Raw!I$3))))</f>
        <v>8.5833333333333421E-3</v>
      </c>
      <c r="J93" s="7">
        <f>MAX(0,MIN(1,IF(J$5=0,1-(Tab_Raw!J93-Tab_Raw!J$3)/(Tab_Raw!J$4-Tab_Raw!J$3),(Tab_Raw!J93-Tab_Raw!J$3)/(Tab_Raw!J$4-Tab_Raw!J$3))))</f>
        <v>0.4178</v>
      </c>
      <c r="K93" s="7">
        <f>MAX(0,MIN(1,IF(K$5=0,1-(Tab_Raw!K93-Tab_Raw!K$3)/(Tab_Raw!K$4-Tab_Raw!K$3),(Tab_Raw!K93-Tab_Raw!K$3)/(Tab_Raw!K$4-Tab_Raw!K$3))))</f>
        <v>0.99487129221733328</v>
      </c>
      <c r="L93" s="7">
        <f>MAX(0,MIN(1,IF(L$5=0,1-(Tab_Raw!L93-Tab_Raw!L$3)/(Tab_Raw!L$4-Tab_Raw!L$3),(Tab_Raw!L93-Tab_Raw!L$3)/(Tab_Raw!L$4-Tab_Raw!L$3))))</f>
        <v>0.72</v>
      </c>
      <c r="M93" s="7">
        <f>MAX(0,MIN(1,IF(M$5=0,1-(Tab_Raw!M93-Tab_Raw!M$3)/(Tab_Raw!M$4-Tab_Raw!M$3),(Tab_Raw!M93-Tab_Raw!M$3)/(Tab_Raw!M$4-Tab_Raw!M$3))))</f>
        <v>0.03</v>
      </c>
      <c r="N93" s="7">
        <f>MAX(0,MIN(1,IF(N$5=0,1-(Tab_Raw!N93-Tab_Raw!N$3)/(Tab_Raw!N$4-Tab_Raw!N$3),(Tab_Raw!N93-Tab_Raw!N$3)/(Tab_Raw!N$4-Tab_Raw!N$3))))</f>
        <v>0.08</v>
      </c>
      <c r="O93" s="7">
        <f>MAX(0,MIN(1,IF(O$5=0,1-(Tab_Raw!O93-Tab_Raw!O$3)/(Tab_Raw!O$4-Tab_Raw!O$3),(Tab_Raw!O93-Tab_Raw!O$3)/(Tab_Raw!O$4-Tab_Raw!O$3))))</f>
        <v>0.87499999999999989</v>
      </c>
      <c r="P93" s="7">
        <f>MAX(0,MIN(1,IF(P$5=0,1-(Tab_Raw!P93-Tab_Raw!P$3)/(Tab_Raw!P$4-Tab_Raw!P$3),(Tab_Raw!P93-Tab_Raw!P$3)/(Tab_Raw!P$4-Tab_Raw!P$3))))</f>
        <v>0.37663999999999997</v>
      </c>
      <c r="Q93" s="7">
        <f>MAX(0,MIN(1,IF(Q$5=0,1-(Tab_Raw!Q93-Tab_Raw!Q$3)/(Tab_Raw!Q$4-Tab_Raw!Q$3),(Tab_Raw!Q93-Tab_Raw!Q$3)/(Tab_Raw!Q$4-Tab_Raw!Q$3))))</f>
        <v>0.37115707317073199</v>
      </c>
      <c r="R93" s="7">
        <f>MAX(0,MIN(1,IF(R$5=0,1-(Tab_Raw!R93-Tab_Raw!R$3)/(Tab_Raw!R$4-Tab_Raw!R$3),(Tab_Raw!R93-Tab_Raw!R$3)/(Tab_Raw!R$4-Tab_Raw!R$3))))</f>
        <v>0.15384615400000001</v>
      </c>
      <c r="S93" s="7">
        <f>MAX(0,MIN(1,IF(S$5=0,1-(Tab_Raw!S93-Tab_Raw!S$3)/(Tab_Raw!S$4-Tab_Raw!S$3),(Tab_Raw!S93-Tab_Raw!S$3)/(Tab_Raw!S$4-Tab_Raw!S$3))))</f>
        <v>3.31900986E-3</v>
      </c>
      <c r="T93" s="7">
        <f>MAX(0,MIN(1,IF(T$5=0,1-(Tab_Raw!T93-Tab_Raw!T$3)/(Tab_Raw!T$4-Tab_Raw!T$3),(Tab_Raw!T93-Tab_Raw!T$3)/(Tab_Raw!T$4-Tab_Raw!T$3))))</f>
        <v>2.634199475E-2</v>
      </c>
      <c r="U93" s="7">
        <f>MAX(0,MIN(1,IF(U$5=0,1-(Tab_Raw!U93-Tab_Raw!U$3)/(Tab_Raw!U$4-Tab_Raw!U$3),(Tab_Raw!U93-Tab_Raw!U$3)/(Tab_Raw!U$4-Tab_Raw!U$3))))</f>
        <v>0</v>
      </c>
      <c r="V93" s="7">
        <f>MAX(0,MIN(1,IF(V$5=0,1-(Tab_Raw!V93-Tab_Raw!V$3)/(Tab_Raw!V$4-Tab_Raw!V$3),(Tab_Raw!V93-Tab_Raw!V$3)/(Tab_Raw!V$4-Tab_Raw!V$3))))</f>
        <v>0</v>
      </c>
      <c r="W93" s="7">
        <f>MAX(0,MIN(1,IF(W$5=0,1-(Tab_Raw!W93-Tab_Raw!W$3)/(Tab_Raw!W$4-Tab_Raw!W$3),(Tab_Raw!W93-Tab_Raw!W$3)/(Tab_Raw!W$4-Tab_Raw!W$3))))</f>
        <v>0</v>
      </c>
      <c r="X93" s="7">
        <f>MAX(0,MIN(1,IF(X$5=0,1-(Tab_Raw!X93-Tab_Raw!X$3)/(Tab_Raw!X$4-Tab_Raw!X$3),(Tab_Raw!X93-Tab_Raw!X$3)/(Tab_Raw!X$4-Tab_Raw!X$3))))</f>
        <v>0</v>
      </c>
      <c r="Y93" s="7">
        <f>MAX(0,MIN(1,IF(Y$5=0,1-(Tab_Raw!Y93-Tab_Raw!Y$3)/(Tab_Raw!Y$4-Tab_Raw!Y$3),(Tab_Raw!Y93-Tab_Raw!Y$3)/(Tab_Raw!Y$4-Tab_Raw!Y$3))))</f>
        <v>1.66685187243027E-3</v>
      </c>
      <c r="Z93" s="7">
        <f>MAX(0,MIN(1,IF(Z$5=0,1-(Tab_Raw!Z93-Tab_Raw!Z$3)/(Tab_Raw!Z$4-Tab_Raw!Z$3),(Tab_Raw!Z93-Tab_Raw!Z$3)/(Tab_Raw!Z$4-Tab_Raw!Z$3))))</f>
        <v>0.10120000000000007</v>
      </c>
      <c r="AA93" s="9" t="str">
        <f t="shared" si="19"/>
        <v>Kazakhstan</v>
      </c>
      <c r="AB93" s="14">
        <f t="shared" si="20"/>
        <v>24</v>
      </c>
      <c r="AC93" s="8">
        <f t="shared" si="16"/>
        <v>0.25109690455015959</v>
      </c>
      <c r="AD93" s="14">
        <f t="shared" si="17"/>
        <v>135</v>
      </c>
      <c r="AF93">
        <v>86</v>
      </c>
      <c r="AG93" s="29" t="str">
        <f t="shared" si="18"/>
        <v>Honduras</v>
      </c>
      <c r="AH93" s="28">
        <f t="shared" si="14"/>
        <v>102</v>
      </c>
      <c r="AI93">
        <v>86</v>
      </c>
      <c r="AJ93" s="30" t="str">
        <f t="shared" si="15"/>
        <v>Trinidad &amp; Tobago</v>
      </c>
      <c r="AM93" s="9" t="s">
        <v>202</v>
      </c>
      <c r="AN93" s="14">
        <v>24</v>
      </c>
      <c r="AO93" s="8">
        <v>0.32773082308877183</v>
      </c>
    </row>
    <row r="94" spans="1:41">
      <c r="A94" s="9" t="s">
        <v>210</v>
      </c>
      <c r="B94" s="12" t="s">
        <v>209</v>
      </c>
      <c r="C94" s="7">
        <f>MAX(0,MIN(1,IF(C$5=0,1-(Tab_Raw!C94-Tab_Raw!C$3)/(Tab_Raw!C$4-Tab_Raw!C$3),(Tab_Raw!C94-Tab_Raw!C$3)/(Tab_Raw!C$4-Tab_Raw!C$3))))</f>
        <v>0.85233333333333339</v>
      </c>
      <c r="D94" s="7">
        <f>MAX(0,MIN(1,IF(D$5=0,1-(Tab_Raw!D94-Tab_Raw!D$3)/(Tab_Raw!D$4-Tab_Raw!D$3),(Tab_Raw!D94-Tab_Raw!D$3)/(Tab_Raw!D$4-Tab_Raw!D$3))))</f>
        <v>8.9090000000000003E-2</v>
      </c>
      <c r="E94" s="7">
        <f>MAX(0,MIN(1,IF(E$5=0,1-(Tab_Raw!E94-Tab_Raw!E$3)/(Tab_Raw!E$4-Tab_Raw!E$3),(Tab_Raw!E94-Tab_Raw!E$3)/(Tab_Raw!E$4-Tab_Raw!E$3))))</f>
        <v>0.41000000000000003</v>
      </c>
      <c r="F94" s="7">
        <f>MAX(0,MIN(1,IF(F$5=0,1-(Tab_Raw!F94-Tab_Raw!F$3)/(Tab_Raw!F$4-Tab_Raw!F$3),(Tab_Raw!F94-Tab_Raw!F$3)/(Tab_Raw!F$4-Tab_Raw!F$3))))</f>
        <v>0.22499999999999998</v>
      </c>
      <c r="G94" s="7">
        <f>MAX(0,MIN(1,IF(G$5=0,1-(Tab_Raw!G94-Tab_Raw!G$3)/(Tab_Raw!G$4-Tab_Raw!G$3),(Tab_Raw!G94-Tab_Raw!G$3)/(Tab_Raw!G$4-Tab_Raw!G$3))))</f>
        <v>0.24133333333333334</v>
      </c>
      <c r="H94" s="7">
        <f>MAX(0,MIN(1,IF(H$5=0,1-(Tab_Raw!H94-Tab_Raw!H$3)/(Tab_Raw!H$4-Tab_Raw!H$3),(Tab_Raw!H94-Tab_Raw!H$3)/(Tab_Raw!H$4-Tab_Raw!H$3))))</f>
        <v>0.69</v>
      </c>
      <c r="I94" s="7">
        <f>MAX(0,MIN(1,IF(I$5=0,1-(Tab_Raw!I94-Tab_Raw!I$3)/(Tab_Raw!I$4-Tab_Raw!I$3),(Tab_Raw!I94-Tab_Raw!I$3)/(Tab_Raw!I$4-Tab_Raw!I$3))))</f>
        <v>0.24158333333333334</v>
      </c>
      <c r="J94" s="7">
        <f>MAX(0,MIN(1,IF(J$5=0,1-(Tab_Raw!J94-Tab_Raw!J$3)/(Tab_Raw!J$4-Tab_Raw!J$3),(Tab_Raw!J94-Tab_Raw!J$3)/(Tab_Raw!J$4-Tab_Raw!J$3))))</f>
        <v>0.78099999999999992</v>
      </c>
      <c r="K94" s="7">
        <f>MAX(0,MIN(1,IF(K$5=0,1-(Tab_Raw!K94-Tab_Raw!K$3)/(Tab_Raw!K$4-Tab_Raw!K$3),(Tab_Raw!K94-Tab_Raw!K$3)/(Tab_Raw!K$4-Tab_Raw!K$3))))</f>
        <v>0.94400358563091769</v>
      </c>
      <c r="L94" s="7">
        <f>MAX(0,MIN(1,IF(L$5=0,1-(Tab_Raw!L94-Tab_Raw!L$3)/(Tab_Raw!L$4-Tab_Raw!L$3),(Tab_Raw!L94-Tab_Raw!L$3)/(Tab_Raw!L$4-Tab_Raw!L$3))))</f>
        <v>0.46</v>
      </c>
      <c r="M94" s="7">
        <f>MAX(0,MIN(1,IF(M$5=0,1-(Tab_Raw!M94-Tab_Raw!M$3)/(Tab_Raw!M$4-Tab_Raw!M$3),(Tab_Raw!M94-Tab_Raw!M$3)/(Tab_Raw!M$4-Tab_Raw!M$3))))</f>
        <v>0.25</v>
      </c>
      <c r="N94" s="7">
        <f>MAX(0,MIN(1,IF(N$5=0,1-(Tab_Raw!N94-Tab_Raw!N$3)/(Tab_Raw!N$4-Tab_Raw!N$3),(Tab_Raw!N94-Tab_Raw!N$3)/(Tab_Raw!N$4-Tab_Raw!N$3))))</f>
        <v>0.42000000000000004</v>
      </c>
      <c r="O94" s="7">
        <f>MAX(0,MIN(1,IF(O$5=0,1-(Tab_Raw!O94-Tab_Raw!O$3)/(Tab_Raw!O$4-Tab_Raw!O$3),(Tab_Raw!O94-Tab_Raw!O$3)/(Tab_Raw!O$4-Tab_Raw!O$3))))</f>
        <v>0.40749999999999997</v>
      </c>
      <c r="P94" s="7">
        <f>MAX(0,MIN(1,IF(P$5=0,1-(Tab_Raw!P94-Tab_Raw!P$3)/(Tab_Raw!P$4-Tab_Raw!P$3),(Tab_Raw!P94-Tab_Raw!P$3)/(Tab_Raw!P$4-Tab_Raw!P$3))))</f>
        <v>0.94159999999999999</v>
      </c>
      <c r="Q94" s="7">
        <f>MAX(0,MIN(1,IF(Q$5=0,1-(Tab_Raw!Q94-Tab_Raw!Q$3)/(Tab_Raw!Q$4-Tab_Raw!Q$3),(Tab_Raw!Q94-Tab_Raw!Q$3)/(Tab_Raw!Q$4-Tab_Raw!Q$3))))</f>
        <v>0.61525121951219597</v>
      </c>
      <c r="R94" s="7">
        <f>MAX(0,MIN(1,IF(R$5=0,1-(Tab_Raw!R94-Tab_Raw!R$3)/(Tab_Raw!R$4-Tab_Raw!R$3),(Tab_Raw!R94-Tab_Raw!R$3)/(Tab_Raw!R$4-Tab_Raw!R$3))))</f>
        <v>0.87825474999999997</v>
      </c>
      <c r="S94" s="7">
        <f>MAX(0,MIN(1,IF(S$5=0,1-(Tab_Raw!S94-Tab_Raw!S$3)/(Tab_Raw!S$4-Tab_Raw!S$3),(Tab_Raw!S94-Tab_Raw!S$3)/(Tab_Raw!S$4-Tab_Raw!S$3))))</f>
        <v>0.36066477720000001</v>
      </c>
      <c r="T94" s="7">
        <f>MAX(0,MIN(1,IF(T$5=0,1-(Tab_Raw!T94-Tab_Raw!T$3)/(Tab_Raw!T$4-Tab_Raw!T$3),(Tab_Raw!T94-Tab_Raw!T$3)/(Tab_Raw!T$4-Tab_Raw!T$3))))</f>
        <v>0.66111325750000005</v>
      </c>
      <c r="U94" s="7">
        <f>MAX(0,MIN(1,IF(U$5=0,1-(Tab_Raw!U94-Tab_Raw!U$3)/(Tab_Raw!U$4-Tab_Raw!U$3),(Tab_Raw!U94-Tab_Raw!U$3)/(Tab_Raw!U$4-Tab_Raw!U$3))))</f>
        <v>4.1383757508185841E-3</v>
      </c>
      <c r="V94" s="7">
        <f>MAX(0,MIN(1,IF(V$5=0,1-(Tab_Raw!V94-Tab_Raw!V$3)/(Tab_Raw!V$4-Tab_Raw!V$3),(Tab_Raw!V94-Tab_Raw!V$3)/(Tab_Raw!V$4-Tab_Raw!V$3))))</f>
        <v>9.1353185574827907E-3</v>
      </c>
      <c r="W94" s="7">
        <f>MAX(0,MIN(1,IF(W$5=0,1-(Tab_Raw!W94-Tab_Raw!W$3)/(Tab_Raw!W$4-Tab_Raw!W$3),(Tab_Raw!W94-Tab_Raw!W$3)/(Tab_Raw!W$4-Tab_Raw!W$3))))</f>
        <v>0.85</v>
      </c>
      <c r="X94" s="7">
        <f>MAX(0,MIN(1,IF(X$5=0,1-(Tab_Raw!X94-Tab_Raw!X$3)/(Tab_Raw!X$4-Tab_Raw!X$3),(Tab_Raw!X94-Tab_Raw!X$3)/(Tab_Raw!X$4-Tab_Raw!X$3))))</f>
        <v>0.5</v>
      </c>
      <c r="Y94" s="7">
        <f>MAX(0,MIN(1,IF(Y$5=0,1-(Tab_Raw!Y94-Tab_Raw!Y$3)/(Tab_Raw!Y$4-Tab_Raw!Y$3),(Tab_Raw!Y94-Tab_Raw!Y$3)/(Tab_Raw!Y$4-Tab_Raw!Y$3))))</f>
        <v>2.8991109393119444E-2</v>
      </c>
      <c r="Z94" s="7">
        <f>MAX(0,MIN(1,IF(Z$5=0,1-(Tab_Raw!Z94-Tab_Raw!Z$3)/(Tab_Raw!Z$4-Tab_Raw!Z$3),(Tab_Raw!Z94-Tab_Raw!Z$3)/(Tab_Raw!Z$4-Tab_Raw!Z$3))))</f>
        <v>0.85880000109999999</v>
      </c>
      <c r="AA94" s="9" t="str">
        <f t="shared" si="19"/>
        <v>Kenya</v>
      </c>
      <c r="AB94" s="14">
        <f t="shared" si="20"/>
        <v>24</v>
      </c>
      <c r="AC94" s="8">
        <f t="shared" si="16"/>
        <v>0.48832468311018901</v>
      </c>
      <c r="AD94" s="14">
        <f t="shared" si="17"/>
        <v>24</v>
      </c>
      <c r="AF94">
        <v>87</v>
      </c>
      <c r="AG94" s="29" t="str">
        <f t="shared" si="18"/>
        <v>Costa Rica</v>
      </c>
      <c r="AH94" s="28">
        <f t="shared" si="14"/>
        <v>101</v>
      </c>
      <c r="AI94">
        <v>87</v>
      </c>
      <c r="AJ94" s="30" t="str">
        <f t="shared" si="15"/>
        <v>Kyrgyzstan</v>
      </c>
      <c r="AM94" s="9" t="s">
        <v>325</v>
      </c>
      <c r="AN94" s="14">
        <v>23</v>
      </c>
      <c r="AO94" s="8">
        <v>0.32651342234383057</v>
      </c>
    </row>
    <row r="95" spans="1:41">
      <c r="A95" s="9" t="s">
        <v>212</v>
      </c>
      <c r="B95" s="12" t="s">
        <v>211</v>
      </c>
      <c r="C95" s="7">
        <f>MAX(0,MIN(1,IF(C$5=0,1-(Tab_Raw!C95-Tab_Raw!C$3)/(Tab_Raw!C$4-Tab_Raw!C$3),(Tab_Raw!C95-Tab_Raw!C$3)/(Tab_Raw!C$4-Tab_Raw!C$3))))</f>
        <v>0.76033333333333331</v>
      </c>
      <c r="D95" s="7">
        <f>MAX(0,MIN(1,IF(D$5=0,1-(Tab_Raw!D95-Tab_Raw!D$3)/(Tab_Raw!D$4-Tab_Raw!D$3),(Tab_Raw!D95-Tab_Raw!D$3)/(Tab_Raw!D$4-Tab_Raw!D$3))))</f>
        <v>0.5</v>
      </c>
      <c r="E95" s="7">
        <f>MAX(0,MIN(1,IF(E$5=0,1-(Tab_Raw!E95-Tab_Raw!E$3)/(Tab_Raw!E$4-Tab_Raw!E$3),(Tab_Raw!E95-Tab_Raw!E$3)/(Tab_Raw!E$4-Tab_Raw!E$3))))</f>
        <v>0.39</v>
      </c>
      <c r="F95" s="7">
        <f>MAX(0,MIN(1,IF(F$5=0,1-(Tab_Raw!F95-Tab_Raw!F$3)/(Tab_Raw!F$4-Tab_Raw!F$3),(Tab_Raw!F95-Tab_Raw!F$3)/(Tab_Raw!F$4-Tab_Raw!F$3))))</f>
        <v>0.125</v>
      </c>
      <c r="G95" s="7">
        <f>MAX(0,MIN(1,IF(G$5=0,1-(Tab_Raw!G95-Tab_Raw!G$3)/(Tab_Raw!G$4-Tab_Raw!G$3),(Tab_Raw!G95-Tab_Raw!G$3)/(Tab_Raw!G$4-Tab_Raw!G$3))))</f>
        <v>0.13733333333333334</v>
      </c>
      <c r="H95" s="7">
        <f>MAX(0,MIN(1,IF(H$5=0,1-(Tab_Raw!H95-Tab_Raw!H$3)/(Tab_Raw!H$4-Tab_Raw!H$3),(Tab_Raw!H95-Tab_Raw!H$3)/(Tab_Raw!H$4-Tab_Raw!H$3))))</f>
        <v>0.69</v>
      </c>
      <c r="I95" s="7">
        <f>MAX(0,MIN(1,IF(I$5=0,1-(Tab_Raw!I95-Tab_Raw!I$3)/(Tab_Raw!I$4-Tab_Raw!I$3),(Tab_Raw!I95-Tab_Raw!I$3)/(Tab_Raw!I$4-Tab_Raw!I$3))))</f>
        <v>0.44466666666666665</v>
      </c>
      <c r="J95" s="7">
        <f>MAX(0,MIN(1,IF(J$5=0,1-(Tab_Raw!J95-Tab_Raw!J$3)/(Tab_Raw!J$4-Tab_Raw!J$3),(Tab_Raw!J95-Tab_Raw!J$3)/(Tab_Raw!J$4-Tab_Raw!J$3))))</f>
        <v>0.56079999999999997</v>
      </c>
      <c r="K95" s="7">
        <f>MAX(0,MIN(1,IF(K$5=0,1-(Tab_Raw!K95-Tab_Raw!K$3)/(Tab_Raw!K$4-Tab_Raw!K$3),(Tab_Raw!K95-Tab_Raw!K$3)/(Tab_Raw!K$4-Tab_Raw!K$3))))</f>
        <v>1</v>
      </c>
      <c r="L95" s="7">
        <f>MAX(0,MIN(1,IF(L$5=0,1-(Tab_Raw!L95-Tab_Raw!L$3)/(Tab_Raw!L$4-Tab_Raw!L$3),(Tab_Raw!L95-Tab_Raw!L$3)/(Tab_Raw!L$4-Tab_Raw!L$3))))</f>
        <v>0.2</v>
      </c>
      <c r="M95" s="7">
        <f>MAX(0,MIN(1,IF(M$5=0,1-(Tab_Raw!M95-Tab_Raw!M$3)/(Tab_Raw!M$4-Tab_Raw!M$3),(Tab_Raw!M95-Tab_Raw!M$3)/(Tab_Raw!M$4-Tab_Raw!M$3))))</f>
        <v>0.82</v>
      </c>
      <c r="N95" s="7">
        <f>MAX(0,MIN(1,IF(N$5=0,1-(Tab_Raw!N95-Tab_Raw!N$3)/(Tab_Raw!N$4-Tab_Raw!N$3),(Tab_Raw!N95-Tab_Raw!N$3)/(Tab_Raw!N$4-Tab_Raw!N$3))))</f>
        <v>0.3</v>
      </c>
      <c r="O95" s="7">
        <f>MAX(0,MIN(1,IF(O$5=0,1-(Tab_Raw!O95-Tab_Raw!O$3)/(Tab_Raw!O$4-Tab_Raw!O$3),(Tab_Raw!O95-Tab_Raw!O$3)/(Tab_Raw!O$4-Tab_Raw!O$3))))</f>
        <v>0.76749999999999996</v>
      </c>
      <c r="P95" s="7">
        <f>MAX(0,MIN(1,IF(P$5=0,1-(Tab_Raw!P95-Tab_Raw!P$3)/(Tab_Raw!P$4-Tab_Raw!P$3),(Tab_Raw!P95-Tab_Raw!P$3)/(Tab_Raw!P$4-Tab_Raw!P$3))))</f>
        <v>0.85543999999999998</v>
      </c>
      <c r="Q95" s="7">
        <f>MAX(0,MIN(1,IF(Q$5=0,1-(Tab_Raw!Q95-Tab_Raw!Q$3)/(Tab_Raw!Q$4-Tab_Raw!Q$3),(Tab_Raw!Q95-Tab_Raw!Q$3)/(Tab_Raw!Q$4-Tab_Raw!Q$3))))</f>
        <v>0.48102439024390409</v>
      </c>
      <c r="R95" s="7">
        <f>MAX(0,MIN(1,IF(R$5=0,1-(Tab_Raw!R95-Tab_Raw!R$3)/(Tab_Raw!R$4-Tab_Raw!R$3),(Tab_Raw!R95-Tab_Raw!R$3)/(Tab_Raw!R$4-Tab_Raw!R$3))))</f>
        <v>0.53185035400000003</v>
      </c>
      <c r="S95" s="7">
        <f>MAX(0,MIN(1,IF(S$5=0,1-(Tab_Raw!S95-Tab_Raw!S$3)/(Tab_Raw!S$4-Tab_Raw!S$3),(Tab_Raw!S95-Tab_Raw!S$3)/(Tab_Raw!S$4-Tab_Raw!S$3))))</f>
        <v>0.27017543859999998</v>
      </c>
      <c r="T95" s="7">
        <f>MAX(0,MIN(1,IF(T$5=0,1-(Tab_Raw!T95-Tab_Raw!T$3)/(Tab_Raw!T$4-Tab_Raw!T$3),(Tab_Raw!T95-Tab_Raw!T$3)/(Tab_Raw!T$4-Tab_Raw!T$3))))</f>
        <v>0.5</v>
      </c>
      <c r="U95" s="7" t="e">
        <f>MAX(0,MIN(1,IF(U$5=0,1-(Tab_Raw!U95-Tab_Raw!U$3)/(Tab_Raw!U$4-Tab_Raw!U$3),(Tab_Raw!U95-Tab_Raw!U$3)/(Tab_Raw!U$4-Tab_Raw!U$3))))</f>
        <v>#N/A</v>
      </c>
      <c r="V95" s="7" t="e">
        <f>MAX(0,MIN(1,IF(V$5=0,1-(Tab_Raw!V95-Tab_Raw!V$3)/(Tab_Raw!V$4-Tab_Raw!V$3),(Tab_Raw!V95-Tab_Raw!V$3)/(Tab_Raw!V$4-Tab_Raw!V$3))))</f>
        <v>#N/A</v>
      </c>
      <c r="W95" s="7">
        <f>MAX(0,MIN(1,IF(W$5=0,1-(Tab_Raw!W95-Tab_Raw!W$3)/(Tab_Raw!W$4-Tab_Raw!W$3),(Tab_Raw!W95-Tab_Raw!W$3)/(Tab_Raw!W$4-Tab_Raw!W$3))))</f>
        <v>0.4</v>
      </c>
      <c r="X95" s="7">
        <f>MAX(0,MIN(1,IF(X$5=0,1-(Tab_Raw!X95-Tab_Raw!X$3)/(Tab_Raw!X$4-Tab_Raw!X$3),(Tab_Raw!X95-Tab_Raw!X$3)/(Tab_Raw!X$4-Tab_Raw!X$3))))</f>
        <v>0</v>
      </c>
      <c r="Y95" s="7">
        <f>MAX(0,MIN(1,IF(Y$5=0,1-(Tab_Raw!Y95-Tab_Raw!Y$3)/(Tab_Raw!Y$4-Tab_Raw!Y$3),(Tab_Raw!Y95-Tab_Raw!Y$3)/(Tab_Raw!Y$4-Tab_Raw!Y$3))))</f>
        <v>0</v>
      </c>
      <c r="Z95" s="7">
        <f>MAX(0,MIN(1,IF(Z$5=0,1-(Tab_Raw!Z95-Tab_Raw!Z$3)/(Tab_Raw!Z$4-Tab_Raw!Z$3),(Tab_Raw!Z95-Tab_Raw!Z$3)/(Tab_Raw!Z$4-Tab_Raw!Z$3))))</f>
        <v>0.5</v>
      </c>
      <c r="AA95" s="9" t="str">
        <f t="shared" si="19"/>
        <v>Kiribati</v>
      </c>
      <c r="AB95" s="14">
        <f t="shared" si="20"/>
        <v>22</v>
      </c>
      <c r="AC95" s="8">
        <f t="shared" si="16"/>
        <v>0.4651874325535108</v>
      </c>
      <c r="AD95" s="14">
        <f t="shared" si="17"/>
        <v>37</v>
      </c>
      <c r="AF95">
        <v>88</v>
      </c>
      <c r="AG95" s="29" t="str">
        <f t="shared" si="18"/>
        <v>Panama</v>
      </c>
      <c r="AH95" s="28">
        <f t="shared" si="14"/>
        <v>100</v>
      </c>
      <c r="AI95">
        <v>88</v>
      </c>
      <c r="AJ95" s="30" t="str">
        <f t="shared" si="15"/>
        <v>Libya</v>
      </c>
      <c r="AM95" s="9" t="s">
        <v>341</v>
      </c>
      <c r="AN95" s="14">
        <v>23</v>
      </c>
      <c r="AO95" s="8">
        <v>0.32550325491425691</v>
      </c>
    </row>
    <row r="96" spans="1:41">
      <c r="A96" s="9" t="s">
        <v>431</v>
      </c>
      <c r="B96" s="12" t="s">
        <v>213</v>
      </c>
      <c r="C96" s="7">
        <f>MAX(0,MIN(1,IF(C$5=0,1-(Tab_Raw!C96-Tab_Raw!C$3)/(Tab_Raw!C$4-Tab_Raw!C$3),(Tab_Raw!C96-Tab_Raw!C$3)/(Tab_Raw!C$4-Tab_Raw!C$3))))</f>
        <v>0.69950000000000001</v>
      </c>
      <c r="D96" s="7">
        <f>MAX(0,MIN(1,IF(D$5=0,1-(Tab_Raw!D96-Tab_Raw!D$3)/(Tab_Raw!D$4-Tab_Raw!D$3),(Tab_Raw!D96-Tab_Raw!D$3)/(Tab_Raw!D$4-Tab_Raw!D$3))))</f>
        <v>8.9510000000000006E-2</v>
      </c>
      <c r="E96" s="7">
        <f>MAX(0,MIN(1,IF(E$5=0,1-(Tab_Raw!E96-Tab_Raw!E$3)/(Tab_Raw!E$4-Tab_Raw!E$3),(Tab_Raw!E96-Tab_Raw!E$3)/(Tab_Raw!E$4-Tab_Raw!E$3))))</f>
        <v>0</v>
      </c>
      <c r="F96" s="7">
        <f>MAX(0,MIN(1,IF(F$5=0,1-(Tab_Raw!F96-Tab_Raw!F$3)/(Tab_Raw!F$4-Tab_Raw!F$3),(Tab_Raw!F96-Tab_Raw!F$3)/(Tab_Raw!F$4-Tab_Raw!F$3))))</f>
        <v>0.625</v>
      </c>
      <c r="G96" s="7">
        <f>MAX(0,MIN(1,IF(G$5=0,1-(Tab_Raw!G96-Tab_Raw!G$3)/(Tab_Raw!G$4-Tab_Raw!G$3),(Tab_Raw!G96-Tab_Raw!G$3)/(Tab_Raw!G$4-Tab_Raw!G$3))))</f>
        <v>0.2</v>
      </c>
      <c r="H96" s="7">
        <f>MAX(0,MIN(1,IF(H$5=0,1-(Tab_Raw!H96-Tab_Raw!H$3)/(Tab_Raw!H$4-Tab_Raw!H$3),(Tab_Raw!H96-Tab_Raw!H$3)/(Tab_Raw!H$4-Tab_Raw!H$3))))</f>
        <v>0.41000000000000003</v>
      </c>
      <c r="I96" s="7">
        <f>MAX(0,MIN(1,IF(I$5=0,1-(Tab_Raw!I96-Tab_Raw!I$3)/(Tab_Raw!I$4-Tab_Raw!I$3),(Tab_Raw!I96-Tab_Raw!I$3)/(Tab_Raw!I$4-Tab_Raw!I$3))))</f>
        <v>0.26791666666666664</v>
      </c>
      <c r="J96" s="7">
        <f>MAX(0,MIN(1,IF(J$5=0,1-(Tab_Raw!J96-Tab_Raw!J$3)/(Tab_Raw!J$4-Tab_Raw!J$3),(Tab_Raw!J96-Tab_Raw!J$3)/(Tab_Raw!J$4-Tab_Raw!J$3))))</f>
        <v>0.36959999999999998</v>
      </c>
      <c r="K96" s="7">
        <f>MAX(0,MIN(1,IF(K$5=0,1-(Tab_Raw!K96-Tab_Raw!K$3)/(Tab_Raw!K$4-Tab_Raw!K$3),(Tab_Raw!K96-Tab_Raw!K$3)/(Tab_Raw!K$4-Tab_Raw!K$3))))</f>
        <v>1</v>
      </c>
      <c r="L96" s="7">
        <f>MAX(0,MIN(1,IF(L$5=0,1-(Tab_Raw!L96-Tab_Raw!L$3)/(Tab_Raw!L$4-Tab_Raw!L$3),(Tab_Raw!L96-Tab_Raw!L$3)/(Tab_Raw!L$4-Tab_Raw!L$3))))</f>
        <v>0.64</v>
      </c>
      <c r="M96" s="7">
        <f>MAX(0,MIN(1,IF(M$5=0,1-(Tab_Raw!M96-Tab_Raw!M$3)/(Tab_Raw!M$4-Tab_Raw!M$3),(Tab_Raw!M96-Tab_Raw!M$3)/(Tab_Raw!M$4-Tab_Raw!M$3))))</f>
        <v>0.23</v>
      </c>
      <c r="N96" s="7">
        <f>MAX(0,MIN(1,IF(N$5=0,1-(Tab_Raw!N96-Tab_Raw!N$3)/(Tab_Raw!N$4-Tab_Raw!N$3),(Tab_Raw!N96-Tab_Raw!N$3)/(Tab_Raw!N$4-Tab_Raw!N$3))))</f>
        <v>0.80999999999999994</v>
      </c>
      <c r="O96" s="7" t="e">
        <f>MAX(0,MIN(1,IF(O$5=0,1-(Tab_Raw!O96-Tab_Raw!O$3)/(Tab_Raw!O$4-Tab_Raw!O$3),(Tab_Raw!O96-Tab_Raw!O$3)/(Tab_Raw!O$4-Tab_Raw!O$3))))</f>
        <v>#N/A</v>
      </c>
      <c r="P96" s="7">
        <f>MAX(0,MIN(1,IF(P$5=0,1-(Tab_Raw!P96-Tab_Raw!P$3)/(Tab_Raw!P$4-Tab_Raw!P$3),(Tab_Raw!P96-Tab_Raw!P$3)/(Tab_Raw!P$4-Tab_Raw!P$3))))</f>
        <v>0.57200000000000006</v>
      </c>
      <c r="Q96" s="7">
        <f>MAX(0,MIN(1,IF(Q$5=0,1-(Tab_Raw!Q96-Tab_Raw!Q$3)/(Tab_Raw!Q$4-Tab_Raw!Q$3),(Tab_Raw!Q96-Tab_Raw!Q$3)/(Tab_Raw!Q$4-Tab_Raw!Q$3))))</f>
        <v>0.35687317073170788</v>
      </c>
      <c r="R96" s="7">
        <f>MAX(0,MIN(1,IF(R$5=0,1-(Tab_Raw!R96-Tab_Raw!R$3)/(Tab_Raw!R$4-Tab_Raw!R$3),(Tab_Raw!R96-Tab_Raw!R$3)/(Tab_Raw!R$4-Tab_Raw!R$3))))</f>
        <v>0.61538461600000005</v>
      </c>
      <c r="S96" s="7" t="e">
        <f>MAX(0,MIN(1,IF(S$5=0,1-(Tab_Raw!S96-Tab_Raw!S$3)/(Tab_Raw!S$4-Tab_Raw!S$3),(Tab_Raw!S96-Tab_Raw!S$3)/(Tab_Raw!S$4-Tab_Raw!S$3))))</f>
        <v>#N/A</v>
      </c>
      <c r="T96" s="7">
        <f>MAX(0,MIN(1,IF(T$5=0,1-(Tab_Raw!T96-Tab_Raw!T$3)/(Tab_Raw!T$4-Tab_Raw!T$3),(Tab_Raw!T96-Tab_Raw!T$3)/(Tab_Raw!T$4-Tab_Raw!T$3))))</f>
        <v>0.10740015825</v>
      </c>
      <c r="U96" s="7">
        <f>MAX(0,MIN(1,IF(U$5=0,1-(Tab_Raw!U96-Tab_Raw!U$3)/(Tab_Raw!U$4-Tab_Raw!U$3),(Tab_Raw!U96-Tab_Raw!U$3)/(Tab_Raw!U$4-Tab_Raw!U$3))))</f>
        <v>3.8317234314162271E-2</v>
      </c>
      <c r="V96" s="7">
        <f>MAX(0,MIN(1,IF(V$5=0,1-(Tab_Raw!V96-Tab_Raw!V$3)/(Tab_Raw!V$4-Tab_Raw!V$3),(Tab_Raw!V96-Tab_Raw!V$3)/(Tab_Raw!V$4-Tab_Raw!V$3))))</f>
        <v>0.102154823842261</v>
      </c>
      <c r="W96" s="7" t="e">
        <f>MAX(0,MIN(1,IF(W$5=0,1-(Tab_Raw!W96-Tab_Raw!W$3)/(Tab_Raw!W$4-Tab_Raw!W$3),(Tab_Raw!W96-Tab_Raw!W$3)/(Tab_Raw!W$4-Tab_Raw!W$3))))</f>
        <v>#N/A</v>
      </c>
      <c r="X96" s="7">
        <f>MAX(0,MIN(1,IF(X$5=0,1-(Tab_Raw!X96-Tab_Raw!X$3)/(Tab_Raw!X$4-Tab_Raw!X$3),(Tab_Raw!X96-Tab_Raw!X$3)/(Tab_Raw!X$4-Tab_Raw!X$3))))</f>
        <v>0.6</v>
      </c>
      <c r="Y96" s="7">
        <f>MAX(0,MIN(1,IF(Y$5=0,1-(Tab_Raw!Y96-Tab_Raw!Y$3)/(Tab_Raw!Y$4-Tab_Raw!Y$3),(Tab_Raw!Y96-Tab_Raw!Y$3)/(Tab_Raw!Y$4-Tab_Raw!Y$3))))</f>
        <v>9.9659496719541565E-2</v>
      </c>
      <c r="Z96" s="7">
        <f>MAX(0,MIN(1,IF(Z$5=0,1-(Tab_Raw!Z96-Tab_Raw!Z$3)/(Tab_Raw!Z$4-Tab_Raw!Z$3),(Tab_Raw!Z96-Tab_Raw!Z$3)/(Tab_Raw!Z$4-Tab_Raw!Z$3))))</f>
        <v>0.97166784047999999</v>
      </c>
      <c r="AA96" s="9" t="str">
        <f t="shared" si="19"/>
        <v>Korea, DPR</v>
      </c>
      <c r="AB96" s="14">
        <f t="shared" si="20"/>
        <v>21</v>
      </c>
      <c r="AC96" s="8">
        <f t="shared" si="16"/>
        <v>0.41928495271449234</v>
      </c>
      <c r="AD96" s="14">
        <f t="shared" si="17"/>
        <v>59</v>
      </c>
      <c r="AF96">
        <v>89</v>
      </c>
      <c r="AG96" s="29" t="str">
        <f t="shared" si="18"/>
        <v>St Vincent &amp; Grenadines</v>
      </c>
      <c r="AH96" s="28">
        <f t="shared" si="14"/>
        <v>99</v>
      </c>
      <c r="AI96">
        <v>89</v>
      </c>
      <c r="AJ96" s="30" t="str">
        <f t="shared" si="15"/>
        <v>Suriname</v>
      </c>
      <c r="AM96" s="9" t="s">
        <v>182</v>
      </c>
      <c r="AN96" s="14">
        <v>24</v>
      </c>
      <c r="AO96" s="8">
        <v>0.32095701170992791</v>
      </c>
    </row>
    <row r="97" spans="1:41">
      <c r="A97" s="9" t="s">
        <v>432</v>
      </c>
      <c r="B97" s="12" t="s">
        <v>215</v>
      </c>
      <c r="C97" s="7">
        <f>MAX(0,MIN(1,IF(C$5=0,1-(Tab_Raw!C97-Tab_Raw!C$3)/(Tab_Raw!C$4-Tab_Raw!C$3),(Tab_Raw!C97-Tab_Raw!C$3)/(Tab_Raw!C$4-Tab_Raw!C$3))))</f>
        <v>0.61316666666666664</v>
      </c>
      <c r="D97" s="7">
        <f>MAX(0,MIN(1,IF(D$5=0,1-(Tab_Raw!D97-Tab_Raw!D$3)/(Tab_Raw!D$4-Tab_Raw!D$3),(Tab_Raw!D97-Tab_Raw!D$3)/(Tab_Raw!D$4-Tab_Raw!D$3))))</f>
        <v>0.3654</v>
      </c>
      <c r="E97" s="7">
        <f>MAX(0,MIN(1,IF(E$5=0,1-(Tab_Raw!E97-Tab_Raw!E$3)/(Tab_Raw!E$4-Tab_Raw!E$3),(Tab_Raw!E97-Tab_Raw!E$3)/(Tab_Raw!E$4-Tab_Raw!E$3))))</f>
        <v>2.0000000000000018E-2</v>
      </c>
      <c r="F97" s="7">
        <f>MAX(0,MIN(1,IF(F$5=0,1-(Tab_Raw!F97-Tab_Raw!F$3)/(Tab_Raw!F$4-Tab_Raw!F$3),(Tab_Raw!F97-Tab_Raw!F$3)/(Tab_Raw!F$4-Tab_Raw!F$3))))</f>
        <v>0.44999999999999996</v>
      </c>
      <c r="G97" s="7">
        <f>MAX(0,MIN(1,IF(G$5=0,1-(Tab_Raw!G97-Tab_Raw!G$3)/(Tab_Raw!G$4-Tab_Raw!G$3),(Tab_Raw!G97-Tab_Raw!G$3)/(Tab_Raw!G$4-Tab_Raw!G$3))))</f>
        <v>0</v>
      </c>
      <c r="H97" s="7">
        <f>MAX(0,MIN(1,IF(H$5=0,1-(Tab_Raw!H97-Tab_Raw!H$3)/(Tab_Raw!H$4-Tab_Raw!H$3),(Tab_Raw!H97-Tab_Raw!H$3)/(Tab_Raw!H$4-Tab_Raw!H$3))))</f>
        <v>0</v>
      </c>
      <c r="I97" s="7">
        <f>MAX(0,MIN(1,IF(I$5=0,1-(Tab_Raw!I97-Tab_Raw!I$3)/(Tab_Raw!I$4-Tab_Raw!I$3),(Tab_Raw!I97-Tab_Raw!I$3)/(Tab_Raw!I$4-Tab_Raw!I$3))))</f>
        <v>0.29558333333333331</v>
      </c>
      <c r="J97" s="7">
        <f>MAX(0,MIN(1,IF(J$5=0,1-(Tab_Raw!J97-Tab_Raw!J$3)/(Tab_Raw!J$4-Tab_Raw!J$3),(Tab_Raw!J97-Tab_Raw!J$3)/(Tab_Raw!J$4-Tab_Raw!J$3))))</f>
        <v>0.1832</v>
      </c>
      <c r="K97" s="7">
        <f>MAX(0,MIN(1,IF(K$5=0,1-(Tab_Raw!K97-Tab_Raw!K$3)/(Tab_Raw!K$4-Tab_Raw!K$3),(Tab_Raw!K97-Tab_Raw!K$3)/(Tab_Raw!K$4-Tab_Raw!K$3))))</f>
        <v>0</v>
      </c>
      <c r="L97" s="7">
        <f>MAX(0,MIN(1,IF(L$5=0,1-(Tab_Raw!L97-Tab_Raw!L$3)/(Tab_Raw!L$4-Tab_Raw!L$3),(Tab_Raw!L97-Tab_Raw!L$3)/(Tab_Raw!L$4-Tab_Raw!L$3))))</f>
        <v>0.64</v>
      </c>
      <c r="M97" s="7">
        <f>MAX(0,MIN(1,IF(M$5=0,1-(Tab_Raw!M97-Tab_Raw!M$3)/(Tab_Raw!M$4-Tab_Raw!M$3),(Tab_Raw!M97-Tab_Raw!M$3)/(Tab_Raw!M$4-Tab_Raw!M$3))))</f>
        <v>0.77</v>
      </c>
      <c r="N97" s="7">
        <f>MAX(0,MIN(1,IF(N$5=0,1-(Tab_Raw!N97-Tab_Raw!N$3)/(Tab_Raw!N$4-Tab_Raw!N$3),(Tab_Raw!N97-Tab_Raw!N$3)/(Tab_Raw!N$4-Tab_Raw!N$3))))</f>
        <v>0</v>
      </c>
      <c r="O97" s="7">
        <f>MAX(0,MIN(1,IF(O$5=0,1-(Tab_Raw!O97-Tab_Raw!O$3)/(Tab_Raw!O$4-Tab_Raw!O$3),(Tab_Raw!O97-Tab_Raw!O$3)/(Tab_Raw!O$4-Tab_Raw!O$3))))</f>
        <v>0.76749999999999996</v>
      </c>
      <c r="P97" s="7">
        <f>MAX(0,MIN(1,IF(P$5=0,1-(Tab_Raw!P97-Tab_Raw!P$3)/(Tab_Raw!P$4-Tab_Raw!P$3),(Tab_Raw!P97-Tab_Raw!P$3)/(Tab_Raw!P$4-Tab_Raw!P$3))))</f>
        <v>0.63104000000000005</v>
      </c>
      <c r="Q97" s="7">
        <f>MAX(0,MIN(1,IF(Q$5=0,1-(Tab_Raw!Q97-Tab_Raw!Q$3)/(Tab_Raw!Q$4-Tab_Raw!Q$3),(Tab_Raw!Q97-Tab_Raw!Q$3)/(Tab_Raw!Q$4-Tab_Raw!Q$3))))</f>
        <v>0.10334634146341615</v>
      </c>
      <c r="R97" s="7">
        <f>MAX(0,MIN(1,IF(R$5=0,1-(Tab_Raw!R97-Tab_Raw!R$3)/(Tab_Raw!R$4-Tab_Raw!R$3),(Tab_Raw!R97-Tab_Raw!R$3)/(Tab_Raw!R$4-Tab_Raw!R$3))))</f>
        <v>0.13302752200000001</v>
      </c>
      <c r="S97" s="7">
        <f>MAX(0,MIN(1,IF(S$5=0,1-(Tab_Raw!S97-Tab_Raw!S$3)/(Tab_Raw!S$4-Tab_Raw!S$3),(Tab_Raw!S97-Tab_Raw!S$3)/(Tab_Raw!S$4-Tab_Raw!S$3))))</f>
        <v>0</v>
      </c>
      <c r="T97" s="7">
        <f>MAX(0,MIN(1,IF(T$5=0,1-(Tab_Raw!T97-Tab_Raw!T$3)/(Tab_Raw!T$4-Tab_Raw!T$3),(Tab_Raw!T97-Tab_Raw!T$3)/(Tab_Raw!T$4-Tab_Raw!T$3))))</f>
        <v>5.3489012500000004E-3</v>
      </c>
      <c r="U97" s="7">
        <f>MAX(0,MIN(1,IF(U$5=0,1-(Tab_Raw!U97-Tab_Raw!U$3)/(Tab_Raw!U$4-Tab_Raw!U$3),(Tab_Raw!U97-Tab_Raw!U$3)/(Tab_Raw!U$4-Tab_Raw!U$3))))</f>
        <v>5.0105846966243005E-2</v>
      </c>
      <c r="V97" s="7">
        <f>MAX(0,MIN(1,IF(V$5=0,1-(Tab_Raw!V97-Tab_Raw!V$3)/(Tab_Raw!V$4-Tab_Raw!V$3),(Tab_Raw!V97-Tab_Raw!V$3)/(Tab_Raw!V$4-Tab_Raw!V$3))))</f>
        <v>6.1584707616121198E-2</v>
      </c>
      <c r="W97" s="7">
        <f>MAX(0,MIN(1,IF(W$5=0,1-(Tab_Raw!W97-Tab_Raw!W$3)/(Tab_Raw!W$4-Tab_Raw!W$3),(Tab_Raw!W97-Tab_Raw!W$3)/(Tab_Raw!W$4-Tab_Raw!W$3))))</f>
        <v>0.74</v>
      </c>
      <c r="X97" s="7">
        <f>MAX(0,MIN(1,IF(X$5=0,1-(Tab_Raw!X97-Tab_Raw!X$3)/(Tab_Raw!X$4-Tab_Raw!X$3),(Tab_Raw!X97-Tab_Raw!X$3)/(Tab_Raw!X$4-Tab_Raw!X$3))))</f>
        <v>0.81</v>
      </c>
      <c r="Y97" s="7">
        <f>MAX(0,MIN(1,IF(Y$5=0,1-(Tab_Raw!Y97-Tab_Raw!Y$3)/(Tab_Raw!Y$4-Tab_Raw!Y$3),(Tab_Raw!Y97-Tab_Raw!Y$3)/(Tab_Raw!Y$4-Tab_Raw!Y$3))))</f>
        <v>0.17024349979364423</v>
      </c>
      <c r="Z97" s="7">
        <f>MAX(0,MIN(1,IF(Z$5=0,1-(Tab_Raw!Z97-Tab_Raw!Z$3)/(Tab_Raw!Z$4-Tab_Raw!Z$3),(Tab_Raw!Z97-Tab_Raw!Z$3)/(Tab_Raw!Z$4-Tab_Raw!Z$3))))</f>
        <v>0.21499999999999997</v>
      </c>
      <c r="AA97" s="9" t="str">
        <f t="shared" si="19"/>
        <v>Korea</v>
      </c>
      <c r="AB97" s="14">
        <f t="shared" si="20"/>
        <v>24</v>
      </c>
      <c r="AC97" s="8">
        <f t="shared" si="16"/>
        <v>0.2926894507953926</v>
      </c>
      <c r="AD97" s="14">
        <f t="shared" si="17"/>
        <v>104</v>
      </c>
      <c r="AF97">
        <v>90</v>
      </c>
      <c r="AG97" s="29" t="str">
        <f t="shared" si="18"/>
        <v>Saudi Arabia</v>
      </c>
      <c r="AH97" s="28">
        <f t="shared" si="14"/>
        <v>98</v>
      </c>
      <c r="AI97">
        <v>90</v>
      </c>
      <c r="AJ97" s="30" t="str">
        <f t="shared" si="15"/>
        <v>El Salvador</v>
      </c>
      <c r="AM97" s="9" t="s">
        <v>50</v>
      </c>
      <c r="AN97" s="14">
        <v>24</v>
      </c>
      <c r="AO97" s="8">
        <v>0.32064005845017324</v>
      </c>
    </row>
    <row r="98" spans="1:41">
      <c r="A98" s="9" t="s">
        <v>218</v>
      </c>
      <c r="B98" s="12" t="s">
        <v>217</v>
      </c>
      <c r="C98" s="7">
        <f>MAX(0,MIN(1,IF(C$5=0,1-(Tab_Raw!C98-Tab_Raw!C$3)/(Tab_Raw!C$4-Tab_Raw!C$3),(Tab_Raw!C98-Tab_Raw!C$3)/(Tab_Raw!C$4-Tab_Raw!C$3))))</f>
        <v>0.12599999999999997</v>
      </c>
      <c r="D98" s="7">
        <f>MAX(0,MIN(1,IF(D$5=0,1-(Tab_Raw!D98-Tab_Raw!D$3)/(Tab_Raw!D$4-Tab_Raw!D$3),(Tab_Raw!D98-Tab_Raw!D$3)/(Tab_Raw!D$4-Tab_Raw!D$3))))</f>
        <v>1</v>
      </c>
      <c r="E98" s="7">
        <f>MAX(0,MIN(1,IF(E$5=0,1-(Tab_Raw!E98-Tab_Raw!E$3)/(Tab_Raw!E$4-Tab_Raw!E$3),(Tab_Raw!E98-Tab_Raw!E$3)/(Tab_Raw!E$4-Tab_Raw!E$3))))</f>
        <v>1.0000000000000009E-2</v>
      </c>
      <c r="F98" s="7">
        <f>MAX(0,MIN(1,IF(F$5=0,1-(Tab_Raw!F98-Tab_Raw!F$3)/(Tab_Raw!F$4-Tab_Raw!F$3),(Tab_Raw!F98-Tab_Raw!F$3)/(Tab_Raw!F$4-Tab_Raw!F$3))))</f>
        <v>0.6</v>
      </c>
      <c r="G98" s="7">
        <f>MAX(0,MIN(1,IF(G$5=0,1-(Tab_Raw!G98-Tab_Raw!G$3)/(Tab_Raw!G$4-Tab_Raw!G$3),(Tab_Raw!G98-Tab_Raw!G$3)/(Tab_Raw!G$4-Tab_Raw!G$3))))</f>
        <v>0</v>
      </c>
      <c r="H98" s="7">
        <f>MAX(0,MIN(1,IF(H$5=0,1-(Tab_Raw!H98-Tab_Raw!H$3)/(Tab_Raw!H$4-Tab_Raw!H$3),(Tab_Raw!H98-Tab_Raw!H$3)/(Tab_Raw!H$4-Tab_Raw!H$3))))</f>
        <v>0</v>
      </c>
      <c r="I98" s="7">
        <f>MAX(0,MIN(1,IF(I$5=0,1-(Tab_Raw!I98-Tab_Raw!I$3)/(Tab_Raw!I$4-Tab_Raw!I$3),(Tab_Raw!I98-Tab_Raw!I$3)/(Tab_Raw!I$4-Tab_Raw!I$3))))</f>
        <v>0.54108333333333336</v>
      </c>
      <c r="J98" s="7">
        <f>MAX(0,MIN(1,IF(J$5=0,1-(Tab_Raw!J98-Tab_Raw!J$3)/(Tab_Raw!J$4-Tab_Raw!J$3),(Tab_Raw!J98-Tab_Raw!J$3)/(Tab_Raw!J$4-Tab_Raw!J$3))))</f>
        <v>1.6200000000000003E-2</v>
      </c>
      <c r="K98" s="7">
        <f>MAX(0,MIN(1,IF(K$5=0,1-(Tab_Raw!K98-Tab_Raw!K$3)/(Tab_Raw!K$4-Tab_Raw!K$3),(Tab_Raw!K98-Tab_Raw!K$3)/(Tab_Raw!K$4-Tab_Raw!K$3))))</f>
        <v>1</v>
      </c>
      <c r="L98" s="7">
        <f>MAX(0,MIN(1,IF(L$5=0,1-(Tab_Raw!L98-Tab_Raw!L$3)/(Tab_Raw!L$4-Tab_Raw!L$3),(Tab_Raw!L98-Tab_Raw!L$3)/(Tab_Raw!L$4-Tab_Raw!L$3))))</f>
        <v>0.1</v>
      </c>
      <c r="M98" s="7">
        <f>MAX(0,MIN(1,IF(M$5=0,1-(Tab_Raw!M98-Tab_Raw!M$3)/(Tab_Raw!M$4-Tab_Raw!M$3),(Tab_Raw!M98-Tab_Raw!M$3)/(Tab_Raw!M$4-Tab_Raw!M$3))))</f>
        <v>1</v>
      </c>
      <c r="N98" s="7">
        <f>MAX(0,MIN(1,IF(N$5=0,1-(Tab_Raw!N98-Tab_Raw!N$3)/(Tab_Raw!N$4-Tab_Raw!N$3),(Tab_Raw!N98-Tab_Raw!N$3)/(Tab_Raw!N$4-Tab_Raw!N$3))))</f>
        <v>0.28999999999999998</v>
      </c>
      <c r="O98" s="7">
        <f>MAX(0,MIN(1,IF(O$5=0,1-(Tab_Raw!O98-Tab_Raw!O$3)/(Tab_Raw!O$4-Tab_Raw!O$3),(Tab_Raw!O98-Tab_Raw!O$3)/(Tab_Raw!O$4-Tab_Raw!O$3))))</f>
        <v>7.4999999999999997E-2</v>
      </c>
      <c r="P98" s="7">
        <f>MAX(0,MIN(1,IF(P$5=0,1-(Tab_Raw!P98-Tab_Raw!P$3)/(Tab_Raw!P$4-Tab_Raw!P$3),(Tab_Raw!P98-Tab_Raw!P$3)/(Tab_Raw!P$4-Tab_Raw!P$3))))</f>
        <v>0.67456000000000005</v>
      </c>
      <c r="Q98" s="7">
        <f>MAX(0,MIN(1,IF(Q$5=0,1-(Tab_Raw!Q98-Tab_Raw!Q$3)/(Tab_Raw!Q$4-Tab_Raw!Q$3),(Tab_Raw!Q98-Tab_Raw!Q$3)/(Tab_Raw!Q$4-Tab_Raw!Q$3))))</f>
        <v>0.14060731707317187</v>
      </c>
      <c r="R98" s="7">
        <f>MAX(0,MIN(1,IF(R$5=0,1-(Tab_Raw!R98-Tab_Raw!R$3)/(Tab_Raw!R$4-Tab_Raw!R$3),(Tab_Raw!R98-Tab_Raw!R$3)/(Tab_Raw!R$4-Tab_Raw!R$3))))</f>
        <v>0.22083333399999999</v>
      </c>
      <c r="S98" s="7">
        <f>MAX(0,MIN(1,IF(S$5=0,1-(Tab_Raw!S98-Tab_Raw!S$3)/(Tab_Raw!S$4-Tab_Raw!S$3),(Tab_Raw!S98-Tab_Raw!S$3)/(Tab_Raw!S$4-Tab_Raw!S$3))))</f>
        <v>0</v>
      </c>
      <c r="T98" s="7">
        <f>MAX(0,MIN(1,IF(T$5=0,1-(Tab_Raw!T98-Tab_Raw!T$3)/(Tab_Raw!T$4-Tab_Raw!T$3),(Tab_Raw!T98-Tab_Raw!T$3)/(Tab_Raw!T$4-Tab_Raw!T$3))))</f>
        <v>5.5449009999999996E-3</v>
      </c>
      <c r="U98" s="7">
        <f>MAX(0,MIN(1,IF(U$5=0,1-(Tab_Raw!U98-Tab_Raw!U$3)/(Tab_Raw!U$4-Tab_Raw!U$3),(Tab_Raw!U98-Tab_Raw!U$3)/(Tab_Raw!U$4-Tab_Raw!U$3))))</f>
        <v>8.079863216672134E-2</v>
      </c>
      <c r="V98" s="7">
        <f>MAX(0,MIN(1,IF(V$5=0,1-(Tab_Raw!V98-Tab_Raw!V$3)/(Tab_Raw!V$4-Tab_Raw!V$3),(Tab_Raw!V98-Tab_Raw!V$3)/(Tab_Raw!V$4-Tab_Raw!V$3))))</f>
        <v>0.24163408012917101</v>
      </c>
      <c r="W98" s="7">
        <f>MAX(0,MIN(1,IF(W$5=0,1-(Tab_Raw!W98-Tab_Raw!W$3)/(Tab_Raw!W$4-Tab_Raw!W$3),(Tab_Raw!W98-Tab_Raw!W$3)/(Tab_Raw!W$4-Tab_Raw!W$3))))</f>
        <v>0</v>
      </c>
      <c r="X98" s="7">
        <f>MAX(0,MIN(1,IF(X$5=0,1-(Tab_Raw!X98-Tab_Raw!X$3)/(Tab_Raw!X$4-Tab_Raw!X$3),(Tab_Raw!X98-Tab_Raw!X$3)/(Tab_Raw!X$4-Tab_Raw!X$3))))</f>
        <v>0</v>
      </c>
      <c r="Y98" s="7">
        <f>MAX(0,MIN(1,IF(Y$5=0,1-(Tab_Raw!Y98-Tab_Raw!Y$3)/(Tab_Raw!Y$4-Tab_Raw!Y$3),(Tab_Raw!Y98-Tab_Raw!Y$3)/(Tab_Raw!Y$4-Tab_Raw!Y$3))))</f>
        <v>8.4175084175084167E-2</v>
      </c>
      <c r="Z98" s="7">
        <f>MAX(0,MIN(1,IF(Z$5=0,1-(Tab_Raw!Z98-Tab_Raw!Z$3)/(Tab_Raw!Z$4-Tab_Raw!Z$3),(Tab_Raw!Z98-Tab_Raw!Z$3)/(Tab_Raw!Z$4-Tab_Raw!Z$3))))</f>
        <v>0.15000000000000002</v>
      </c>
      <c r="AA98" s="9" t="str">
        <f t="shared" si="19"/>
        <v>Kuwait</v>
      </c>
      <c r="AB98" s="14">
        <f t="shared" si="20"/>
        <v>24</v>
      </c>
      <c r="AC98" s="8">
        <f t="shared" si="16"/>
        <v>0.26485152841156173</v>
      </c>
      <c r="AD98" s="14">
        <f t="shared" si="17"/>
        <v>126</v>
      </c>
      <c r="AF98">
        <v>91</v>
      </c>
      <c r="AG98" s="29" t="str">
        <f t="shared" si="18"/>
        <v>Cape Verde</v>
      </c>
      <c r="AH98" s="28">
        <f t="shared" si="14"/>
        <v>97</v>
      </c>
      <c r="AI98">
        <v>91</v>
      </c>
      <c r="AJ98" s="30" t="str">
        <f t="shared" si="15"/>
        <v>Guatemala</v>
      </c>
      <c r="AM98" s="9" t="s">
        <v>118</v>
      </c>
      <c r="AN98" s="14">
        <v>24</v>
      </c>
      <c r="AO98" s="8">
        <v>0.31927034954020644</v>
      </c>
    </row>
    <row r="99" spans="1:41">
      <c r="A99" s="9" t="s">
        <v>220</v>
      </c>
      <c r="B99" s="12" t="s">
        <v>219</v>
      </c>
      <c r="C99" s="7">
        <f>MAX(0,MIN(1,IF(C$5=0,1-(Tab_Raw!C99-Tab_Raw!C$3)/(Tab_Raw!C$4-Tab_Raw!C$3),(Tab_Raw!C99-Tab_Raw!C$3)/(Tab_Raw!C$4-Tab_Raw!C$3))))</f>
        <v>0.47466666666666668</v>
      </c>
      <c r="D99" s="7">
        <f>MAX(0,MIN(1,IF(D$5=0,1-(Tab_Raw!D99-Tab_Raw!D$3)/(Tab_Raw!D$4-Tab_Raw!D$3),(Tab_Raw!D99-Tab_Raw!D$3)/(Tab_Raw!D$4-Tab_Raw!D$3))))</f>
        <v>0.43670000000000003</v>
      </c>
      <c r="E99" s="7">
        <f>MAX(0,MIN(1,IF(E$5=0,1-(Tab_Raw!E99-Tab_Raw!E$3)/(Tab_Raw!E$4-Tab_Raw!E$3),(Tab_Raw!E99-Tab_Raw!E$3)/(Tab_Raw!E$4-Tab_Raw!E$3))))</f>
        <v>9.9999999999999978E-2</v>
      </c>
      <c r="F99" s="7">
        <f>MAX(0,MIN(1,IF(F$5=0,1-(Tab_Raw!F99-Tab_Raw!F$3)/(Tab_Raw!F$4-Tab_Raw!F$3),(Tab_Raw!F99-Tab_Raw!F$3)/(Tab_Raw!F$4-Tab_Raw!F$3))))</f>
        <v>0.8</v>
      </c>
      <c r="G99" s="7">
        <f>MAX(0,MIN(1,IF(G$5=0,1-(Tab_Raw!G99-Tab_Raw!G$3)/(Tab_Raw!G$4-Tab_Raw!G$3),(Tab_Raw!G99-Tab_Raw!G$3)/(Tab_Raw!G$4-Tab_Raw!G$3))))</f>
        <v>0.16266666666666665</v>
      </c>
      <c r="H99" s="7">
        <f>MAX(0,MIN(1,IF(H$5=0,1-(Tab_Raw!H99-Tab_Raw!H$3)/(Tab_Raw!H$4-Tab_Raw!H$3),(Tab_Raw!H99-Tab_Raw!H$3)/(Tab_Raw!H$4-Tab_Raw!H$3))))</f>
        <v>6.9999999999999951E-2</v>
      </c>
      <c r="I99" s="7">
        <f>MAX(0,MIN(1,IF(I$5=0,1-(Tab_Raw!I99-Tab_Raw!I$3)/(Tab_Raw!I$4-Tab_Raw!I$3),(Tab_Raw!I99-Tab_Raw!I$3)/(Tab_Raw!I$4-Tab_Raw!I$3))))</f>
        <v>0.2485</v>
      </c>
      <c r="J99" s="7">
        <f>MAX(0,MIN(1,IF(J$5=0,1-(Tab_Raw!J99-Tab_Raw!J$3)/(Tab_Raw!J$4-Tab_Raw!J$3),(Tab_Raw!J99-Tab_Raw!J$3)/(Tab_Raw!J$4-Tab_Raw!J$3))))</f>
        <v>0.63560000000000005</v>
      </c>
      <c r="K99" s="7">
        <f>MAX(0,MIN(1,IF(K$5=0,1-(Tab_Raw!K99-Tab_Raw!K$3)/(Tab_Raw!K$4-Tab_Raw!K$3),(Tab_Raw!K99-Tab_Raw!K$3)/(Tab_Raw!K$4-Tab_Raw!K$3))))</f>
        <v>0.87534244112301207</v>
      </c>
      <c r="L99" s="7">
        <f>MAX(0,MIN(1,IF(L$5=0,1-(Tab_Raw!L99-Tab_Raw!L$3)/(Tab_Raw!L$4-Tab_Raw!L$3),(Tab_Raw!L99-Tab_Raw!L$3)/(Tab_Raw!L$4-Tab_Raw!L$3))))</f>
        <v>0.6</v>
      </c>
      <c r="M99" s="7">
        <f>MAX(0,MIN(1,IF(M$5=0,1-(Tab_Raw!M99-Tab_Raw!M$3)/(Tab_Raw!M$4-Tab_Raw!M$3),(Tab_Raw!M99-Tab_Raw!M$3)/(Tab_Raw!M$4-Tab_Raw!M$3))))</f>
        <v>0.28999999999999998</v>
      </c>
      <c r="N99" s="7">
        <f>MAX(0,MIN(1,IF(N$5=0,1-(Tab_Raw!N99-Tab_Raw!N$3)/(Tab_Raw!N$4-Tab_Raw!N$3),(Tab_Raw!N99-Tab_Raw!N$3)/(Tab_Raw!N$4-Tab_Raw!N$3))))</f>
        <v>0.03</v>
      </c>
      <c r="O99" s="7">
        <f>MAX(0,MIN(1,IF(O$5=0,1-(Tab_Raw!O99-Tab_Raw!O$3)/(Tab_Raw!O$4-Tab_Raw!O$3),(Tab_Raw!O99-Tab_Raw!O$3)/(Tab_Raw!O$4-Tab_Raw!O$3))))</f>
        <v>7.4999999999999997E-2</v>
      </c>
      <c r="P99" s="7">
        <f>MAX(0,MIN(1,IF(P$5=0,1-(Tab_Raw!P99-Tab_Raw!P$3)/(Tab_Raw!P$4-Tab_Raw!P$3),(Tab_Raw!P99-Tab_Raw!P$3)/(Tab_Raw!P$4-Tab_Raw!P$3))))</f>
        <v>0.58952000000000004</v>
      </c>
      <c r="Q99" s="7">
        <f>MAX(0,MIN(1,IF(Q$5=0,1-(Tab_Raw!Q99-Tab_Raw!Q$3)/(Tab_Raw!Q$4-Tab_Raw!Q$3),(Tab_Raw!Q99-Tab_Raw!Q$3)/(Tab_Raw!Q$4-Tab_Raw!Q$3))))</f>
        <v>0.35260487804878204</v>
      </c>
      <c r="R99" s="7">
        <f>MAX(0,MIN(1,IF(R$5=0,1-(Tab_Raw!R99-Tab_Raw!R$3)/(Tab_Raw!R$4-Tab_Raw!R$3),(Tab_Raw!R99-Tab_Raw!R$3)/(Tab_Raw!R$4-Tab_Raw!R$3))))</f>
        <v>0.20162016199999999</v>
      </c>
      <c r="S99" s="7">
        <f>MAX(0,MIN(1,IF(S$5=0,1-(Tab_Raw!S99-Tab_Raw!S$3)/(Tab_Raw!S$4-Tab_Raw!S$3),(Tab_Raw!S99-Tab_Raw!S$3)/(Tab_Raw!S$4-Tab_Raw!S$3))))</f>
        <v>0.12115630899999999</v>
      </c>
      <c r="T99" s="7">
        <f>MAX(0,MIN(1,IF(T$5=0,1-(Tab_Raw!T99-Tab_Raw!T$3)/(Tab_Raw!T$4-Tab_Raw!T$3),(Tab_Raw!T99-Tab_Raw!T$3)/(Tab_Raw!T$4-Tab_Raw!T$3))))</f>
        <v>5.5258699750000001E-2</v>
      </c>
      <c r="U99" s="7">
        <f>MAX(0,MIN(1,IF(U$5=0,1-(Tab_Raw!U99-Tab_Raw!U$3)/(Tab_Raw!U$4-Tab_Raw!U$3),(Tab_Raw!U99-Tab_Raw!U$3)/(Tab_Raw!U$4-Tab_Raw!U$3))))</f>
        <v>0</v>
      </c>
      <c r="V99" s="7">
        <f>MAX(0,MIN(1,IF(V$5=0,1-(Tab_Raw!V99-Tab_Raw!V$3)/(Tab_Raw!V$4-Tab_Raw!V$3),(Tab_Raw!V99-Tab_Raw!V$3)/(Tab_Raw!V$4-Tab_Raw!V$3))))</f>
        <v>0</v>
      </c>
      <c r="W99" s="7">
        <f>MAX(0,MIN(1,IF(W$5=0,1-(Tab_Raw!W99-Tab_Raw!W$3)/(Tab_Raw!W$4-Tab_Raw!W$3),(Tab_Raw!W99-Tab_Raw!W$3)/(Tab_Raw!W$4-Tab_Raw!W$3))))</f>
        <v>0</v>
      </c>
      <c r="X99" s="7">
        <f>MAX(0,MIN(1,IF(X$5=0,1-(Tab_Raw!X99-Tab_Raw!X$3)/(Tab_Raw!X$4-Tab_Raw!X$3),(Tab_Raw!X99-Tab_Raw!X$3)/(Tab_Raw!X$4-Tab_Raw!X$3))))</f>
        <v>0.96</v>
      </c>
      <c r="Y99" s="7">
        <f>MAX(0,MIN(1,IF(Y$5=0,1-(Tab_Raw!Y99-Tab_Raw!Y$3)/(Tab_Raw!Y$4-Tab_Raw!Y$3),(Tab_Raw!Y99-Tab_Raw!Y$3)/(Tab_Raw!Y$4-Tab_Raw!Y$3))))</f>
        <v>7.8206465067778945E-3</v>
      </c>
      <c r="Z99" s="7">
        <f>MAX(0,MIN(1,IF(Z$5=0,1-(Tab_Raw!Z99-Tab_Raw!Z$3)/(Tab_Raw!Z$4-Tab_Raw!Z$3),(Tab_Raw!Z99-Tab_Raw!Z$3)/(Tab_Raw!Z$4-Tab_Raw!Z$3))))</f>
        <v>8.9000015300000013E-2</v>
      </c>
      <c r="AA99" s="9" t="str">
        <f t="shared" si="19"/>
        <v>Kyrgyzstan</v>
      </c>
      <c r="AB99" s="14">
        <f t="shared" si="20"/>
        <v>24</v>
      </c>
      <c r="AC99" s="8">
        <f t="shared" si="16"/>
        <v>0.29897735354424609</v>
      </c>
      <c r="AD99" s="14">
        <f t="shared" si="17"/>
        <v>101</v>
      </c>
      <c r="AF99">
        <v>92</v>
      </c>
      <c r="AG99" s="29" t="str">
        <f t="shared" si="18"/>
        <v>Nicaragua</v>
      </c>
      <c r="AH99" s="28">
        <f t="shared" si="14"/>
        <v>96</v>
      </c>
      <c r="AI99">
        <v>92</v>
      </c>
      <c r="AJ99" s="30" t="str">
        <f t="shared" si="15"/>
        <v>Grenada</v>
      </c>
      <c r="AM99" s="9" t="s">
        <v>323</v>
      </c>
      <c r="AN99" s="14">
        <v>24</v>
      </c>
      <c r="AO99" s="8">
        <v>0.31874564324716909</v>
      </c>
    </row>
    <row r="100" spans="1:41">
      <c r="A100" s="9" t="s">
        <v>433</v>
      </c>
      <c r="B100" s="12" t="s">
        <v>221</v>
      </c>
      <c r="C100" s="7">
        <f>MAX(0,MIN(1,IF(C$5=0,1-(Tab_Raw!C100-Tab_Raw!C$3)/(Tab_Raw!C$4-Tab_Raw!C$3),(Tab_Raw!C100-Tab_Raw!C$3)/(Tab_Raw!C$4-Tab_Raw!C$3))))</f>
        <v>0.48299999999999998</v>
      </c>
      <c r="D100" s="7">
        <f>MAX(0,MIN(1,IF(D$5=0,1-(Tab_Raw!D100-Tab_Raw!D$3)/(Tab_Raw!D$4-Tab_Raw!D$3),(Tab_Raw!D100-Tab_Raw!D$3)/(Tab_Raw!D$4-Tab_Raw!D$3))))</f>
        <v>8.9959999999999988E-3</v>
      </c>
      <c r="E100" s="7">
        <f>MAX(0,MIN(1,IF(E$5=0,1-(Tab_Raw!E100-Tab_Raw!E$3)/(Tab_Raw!E$4-Tab_Raw!E$3),(Tab_Raw!E100-Tab_Raw!E$3)/(Tab_Raw!E$4-Tab_Raw!E$3))))</f>
        <v>0.43000000000000005</v>
      </c>
      <c r="F100" s="7">
        <f>MAX(0,MIN(1,IF(F$5=0,1-(Tab_Raw!F100-Tab_Raw!F$3)/(Tab_Raw!F$4-Tab_Raw!F$3),(Tab_Raw!F100-Tab_Raw!F$3)/(Tab_Raw!F$4-Tab_Raw!F$3))))</f>
        <v>0.27500000000000002</v>
      </c>
      <c r="G100" s="7">
        <f>MAX(0,MIN(1,IF(G$5=0,1-(Tab_Raw!G100-Tab_Raw!G$3)/(Tab_Raw!G$4-Tab_Raw!G$3),(Tab_Raw!G100-Tab_Raw!G$3)/(Tab_Raw!G$4-Tab_Raw!G$3))))</f>
        <v>0.16133333333333333</v>
      </c>
      <c r="H100" s="7">
        <f>MAX(0,MIN(1,IF(H$5=0,1-(Tab_Raw!H100-Tab_Raw!H$3)/(Tab_Raw!H$4-Tab_Raw!H$3),(Tab_Raw!H100-Tab_Raw!H$3)/(Tab_Raw!H$4-Tab_Raw!H$3))))</f>
        <v>0.47</v>
      </c>
      <c r="I100" s="7">
        <f>MAX(0,MIN(1,IF(I$5=0,1-(Tab_Raw!I100-Tab_Raw!I$3)/(Tab_Raw!I$4-Tab_Raw!I$3),(Tab_Raw!I100-Tab_Raw!I$3)/(Tab_Raw!I$4-Tab_Raw!I$3))))</f>
        <v>0.49116666666666664</v>
      </c>
      <c r="J100" s="7">
        <f>MAX(0,MIN(1,IF(J$5=0,1-(Tab_Raw!J100-Tab_Raw!J$3)/(Tab_Raw!J$4-Tab_Raw!J$3),(Tab_Raw!J100-Tab_Raw!J$3)/(Tab_Raw!J$4-Tab_Raw!J$3))))</f>
        <v>0.67959999999999998</v>
      </c>
      <c r="K100" s="7">
        <f>MAX(0,MIN(1,IF(K$5=0,1-(Tab_Raw!K100-Tab_Raw!K$3)/(Tab_Raw!K$4-Tab_Raw!K$3),(Tab_Raw!K100-Tab_Raw!K$3)/(Tab_Raw!K$4-Tab_Raw!K$3))))</f>
        <v>1</v>
      </c>
      <c r="L100" s="7">
        <f>MAX(0,MIN(1,IF(L$5=0,1-(Tab_Raw!L100-Tab_Raw!L$3)/(Tab_Raw!L$4-Tab_Raw!L$3),(Tab_Raw!L100-Tab_Raw!L$3)/(Tab_Raw!L$4-Tab_Raw!L$3))))</f>
        <v>0.26</v>
      </c>
      <c r="M100" s="7">
        <f>MAX(0,MIN(1,IF(M$5=0,1-(Tab_Raw!M100-Tab_Raw!M$3)/(Tab_Raw!M$4-Tab_Raw!M$3),(Tab_Raw!M100-Tab_Raw!M$3)/(Tab_Raw!M$4-Tab_Raw!M$3))))</f>
        <v>0.03</v>
      </c>
      <c r="N100" s="7">
        <f>MAX(0,MIN(1,IF(N$5=0,1-(Tab_Raw!N100-Tab_Raw!N$3)/(Tab_Raw!N$4-Tab_Raw!N$3),(Tab_Raw!N100-Tab_Raw!N$3)/(Tab_Raw!N$4-Tab_Raw!N$3))))</f>
        <v>0.9</v>
      </c>
      <c r="O100" s="7">
        <f>MAX(0,MIN(1,IF(O$5=0,1-(Tab_Raw!O100-Tab_Raw!O$3)/(Tab_Raw!O$4-Tab_Raw!O$3),(Tab_Raw!O100-Tab_Raw!O$3)/(Tab_Raw!O$4-Tab_Raw!O$3))))</f>
        <v>0.76749999999999996</v>
      </c>
      <c r="P100" s="7">
        <f>MAX(0,MIN(1,IF(P$5=0,1-(Tab_Raw!P100-Tab_Raw!P$3)/(Tab_Raw!P$4-Tab_Raw!P$3),(Tab_Raw!P100-Tab_Raw!P$3)/(Tab_Raw!P$4-Tab_Raw!P$3))))</f>
        <v>0.93944000000000005</v>
      </c>
      <c r="Q100" s="7">
        <f>MAX(0,MIN(1,IF(Q$5=0,1-(Tab_Raw!Q100-Tab_Raw!Q$3)/(Tab_Raw!Q$4-Tab_Raw!Q$3),(Tab_Raw!Q100-Tab_Raw!Q$3)/(Tab_Raw!Q$4-Tab_Raw!Q$3))))</f>
        <v>0.4005409756097581</v>
      </c>
      <c r="R100" s="7">
        <f>MAX(0,MIN(1,IF(R$5=0,1-(Tab_Raw!R100-Tab_Raw!R$3)/(Tab_Raw!R$4-Tab_Raw!R$3),(Tab_Raw!R100-Tab_Raw!R$3)/(Tab_Raw!R$4-Tab_Raw!R$3))))</f>
        <v>0.59968102000000001</v>
      </c>
      <c r="S100" s="7">
        <f>MAX(0,MIN(1,IF(S$5=0,1-(Tab_Raw!S100-Tab_Raw!S$3)/(Tab_Raw!S$4-Tab_Raw!S$3),(Tab_Raw!S100-Tab_Raw!S$3)/(Tab_Raw!S$4-Tab_Raw!S$3))))</f>
        <v>0</v>
      </c>
      <c r="T100" s="7">
        <f>MAX(0,MIN(1,IF(T$5=0,1-(Tab_Raw!T100-Tab_Raw!T$3)/(Tab_Raw!T$4-Tab_Raw!T$3),(Tab_Raw!T100-Tab_Raw!T$3)/(Tab_Raw!T$4-Tab_Raw!T$3))))</f>
        <v>0.50767873625000004</v>
      </c>
      <c r="U100" s="7">
        <f>MAX(0,MIN(1,IF(U$5=0,1-(Tab_Raw!U100-Tab_Raw!U$3)/(Tab_Raw!U$4-Tab_Raw!U$3),(Tab_Raw!U100-Tab_Raw!U$3)/(Tab_Raw!U$4-Tab_Raw!U$3))))</f>
        <v>0</v>
      </c>
      <c r="V100" s="7">
        <f>MAX(0,MIN(1,IF(V$5=0,1-(Tab_Raw!V100-Tab_Raw!V$3)/(Tab_Raw!V$4-Tab_Raw!V$3),(Tab_Raw!V100-Tab_Raw!V$3)/(Tab_Raw!V$4-Tab_Raw!V$3))))</f>
        <v>0</v>
      </c>
      <c r="W100" s="7">
        <f>MAX(0,MIN(1,IF(W$5=0,1-(Tab_Raw!W100-Tab_Raw!W$3)/(Tab_Raw!W$4-Tab_Raw!W$3),(Tab_Raw!W100-Tab_Raw!W$3)/(Tab_Raw!W$4-Tab_Raw!W$3))))</f>
        <v>0.44999999999999996</v>
      </c>
      <c r="X100" s="7">
        <f>MAX(0,MIN(1,IF(X$5=0,1-(Tab_Raw!X100-Tab_Raw!X$3)/(Tab_Raw!X$4-Tab_Raw!X$3),(Tab_Raw!X100-Tab_Raw!X$3)/(Tab_Raw!X$4-Tab_Raw!X$3))))</f>
        <v>1</v>
      </c>
      <c r="Y100" s="7">
        <f>MAX(0,MIN(1,IF(Y$5=0,1-(Tab_Raw!Y100-Tab_Raw!Y$3)/(Tab_Raw!Y$4-Tab_Raw!Y$3),(Tab_Raw!Y100-Tab_Raw!Y$3)/(Tab_Raw!Y$4-Tab_Raw!Y$3))))</f>
        <v>4.5493934142114389E-2</v>
      </c>
      <c r="Z100" s="7">
        <f>MAX(0,MIN(1,IF(Z$5=0,1-(Tab_Raw!Z100-Tab_Raw!Z$3)/(Tab_Raw!Z$4-Tab_Raw!Z$3),(Tab_Raw!Z100-Tab_Raw!Z$3)/(Tab_Raw!Z$4-Tab_Raw!Z$3))))</f>
        <v>0.86460000000000004</v>
      </c>
      <c r="AA100" s="9" t="str">
        <f t="shared" si="19"/>
        <v>Laos</v>
      </c>
      <c r="AB100" s="14">
        <f t="shared" si="20"/>
        <v>24</v>
      </c>
      <c r="AC100" s="8">
        <f t="shared" si="16"/>
        <v>0.44850127775007803</v>
      </c>
      <c r="AD100" s="14">
        <f t="shared" si="17"/>
        <v>46</v>
      </c>
      <c r="AF100">
        <v>93</v>
      </c>
      <c r="AG100" s="29" t="str">
        <f t="shared" si="18"/>
        <v>Dominican Rep</v>
      </c>
      <c r="AH100" s="28">
        <f t="shared" si="14"/>
        <v>95</v>
      </c>
      <c r="AI100">
        <v>93</v>
      </c>
      <c r="AJ100" s="30" t="str">
        <f t="shared" si="15"/>
        <v>Paraguay</v>
      </c>
      <c r="AM100" s="9" t="s">
        <v>309</v>
      </c>
      <c r="AN100" s="14">
        <v>24</v>
      </c>
      <c r="AO100" s="8">
        <v>0.31568732258497068</v>
      </c>
    </row>
    <row r="101" spans="1:41">
      <c r="A101" s="9" t="s">
        <v>223</v>
      </c>
      <c r="B101" s="12" t="s">
        <v>222</v>
      </c>
      <c r="C101" s="7">
        <f>MAX(0,MIN(1,IF(C$5=0,1-(Tab_Raw!C101-Tab_Raw!C$3)/(Tab_Raw!C$4-Tab_Raw!C$3),(Tab_Raw!C101-Tab_Raw!C$3)/(Tab_Raw!C$4-Tab_Raw!C$3))))</f>
        <v>0.61199999999999999</v>
      </c>
      <c r="D101" s="7">
        <f>MAX(0,MIN(1,IF(D$5=0,1-(Tab_Raw!D101-Tab_Raw!D$3)/(Tab_Raw!D$4-Tab_Raw!D$3),(Tab_Raw!D101-Tab_Raw!D$3)/(Tab_Raw!D$4-Tab_Raw!D$3))))</f>
        <v>1.1650000000000001E-2</v>
      </c>
      <c r="E101" s="7">
        <f>MAX(0,MIN(1,IF(E$5=0,1-(Tab_Raw!E101-Tab_Raw!E$3)/(Tab_Raw!E$4-Tab_Raw!E$3),(Tab_Raw!E101-Tab_Raw!E$3)/(Tab_Raw!E$4-Tab_Raw!E$3))))</f>
        <v>1.0000000000000009E-2</v>
      </c>
      <c r="F101" s="7">
        <f>MAX(0,MIN(1,IF(F$5=0,1-(Tab_Raw!F101-Tab_Raw!F$3)/(Tab_Raw!F$4-Tab_Raw!F$3),(Tab_Raw!F101-Tab_Raw!F$3)/(Tab_Raw!F$4-Tab_Raw!F$3))))</f>
        <v>0.75</v>
      </c>
      <c r="G101" s="7">
        <f>MAX(0,MIN(1,IF(G$5=0,1-(Tab_Raw!G101-Tab_Raw!G$3)/(Tab_Raw!G$4-Tab_Raw!G$3),(Tab_Raw!G101-Tab_Raw!G$3)/(Tab_Raw!G$4-Tab_Raw!G$3))))</f>
        <v>0</v>
      </c>
      <c r="H101" s="7">
        <f>MAX(0,MIN(1,IF(H$5=0,1-(Tab_Raw!H101-Tab_Raw!H$3)/(Tab_Raw!H$4-Tab_Raw!H$3),(Tab_Raw!H101-Tab_Raw!H$3)/(Tab_Raw!H$4-Tab_Raw!H$3))))</f>
        <v>0.21999999999999997</v>
      </c>
      <c r="I101" s="7">
        <f>MAX(0,MIN(1,IF(I$5=0,1-(Tab_Raw!I101-Tab_Raw!I$3)/(Tab_Raw!I$4-Tab_Raw!I$3),(Tab_Raw!I101-Tab_Raw!I$3)/(Tab_Raw!I$4-Tab_Raw!I$3))))</f>
        <v>0.27966666666666667</v>
      </c>
      <c r="J101" s="7">
        <f>MAX(0,MIN(1,IF(J$5=0,1-(Tab_Raw!J101-Tab_Raw!J$3)/(Tab_Raw!J$4-Tab_Raw!J$3),(Tab_Raw!J101-Tab_Raw!J$3)/(Tab_Raw!J$4-Tab_Raw!J$3))))</f>
        <v>0.31840000000000002</v>
      </c>
      <c r="K101" s="7">
        <f>MAX(0,MIN(1,IF(K$5=0,1-(Tab_Raw!K101-Tab_Raw!K$3)/(Tab_Raw!K$4-Tab_Raw!K$3),(Tab_Raw!K101-Tab_Raw!K$3)/(Tab_Raw!K$4-Tab_Raw!K$3))))</f>
        <v>0.79290455840450003</v>
      </c>
      <c r="L101" s="7">
        <f>MAX(0,MIN(1,IF(L$5=0,1-(Tab_Raw!L101-Tab_Raw!L$3)/(Tab_Raw!L$4-Tab_Raw!L$3),(Tab_Raw!L101-Tab_Raw!L$3)/(Tab_Raw!L$4-Tab_Raw!L$3))))</f>
        <v>0.08</v>
      </c>
      <c r="M101" s="7">
        <f>MAX(0,MIN(1,IF(M$5=0,1-(Tab_Raw!M101-Tab_Raw!M$3)/(Tab_Raw!M$4-Tab_Raw!M$3),(Tab_Raw!M101-Tab_Raw!M$3)/(Tab_Raw!M$4-Tab_Raw!M$3))))</f>
        <v>0.15</v>
      </c>
      <c r="N101" s="7">
        <f>MAX(0,MIN(1,IF(N$5=0,1-(Tab_Raw!N101-Tab_Raw!N$3)/(Tab_Raw!N$4-Tab_Raw!N$3),(Tab_Raw!N101-Tab_Raw!N$3)/(Tab_Raw!N$4-Tab_Raw!N$3))))</f>
        <v>0</v>
      </c>
      <c r="O101" s="7">
        <f>MAX(0,MIN(1,IF(O$5=0,1-(Tab_Raw!O101-Tab_Raw!O$3)/(Tab_Raw!O$4-Tab_Raw!O$3),(Tab_Raw!O101-Tab_Raw!O$3)/(Tab_Raw!O$4-Tab_Raw!O$3))))</f>
        <v>0.87499999999999989</v>
      </c>
      <c r="P101" s="7">
        <f>MAX(0,MIN(1,IF(P$5=0,1-(Tab_Raw!P101-Tab_Raw!P$3)/(Tab_Raw!P$4-Tab_Raw!P$3),(Tab_Raw!P101-Tab_Raw!P$3)/(Tab_Raw!P$4-Tab_Raw!P$3))))</f>
        <v>0.56736000000000009</v>
      </c>
      <c r="Q101" s="7">
        <f>MAX(0,MIN(1,IF(Q$5=0,1-(Tab_Raw!Q101-Tab_Raw!Q$3)/(Tab_Raw!Q$4-Tab_Raw!Q$3),(Tab_Raw!Q101-Tab_Raw!Q$3)/(Tab_Raw!Q$4-Tab_Raw!Q$3))))</f>
        <v>0.25523414634146402</v>
      </c>
      <c r="R101" s="7">
        <f>MAX(0,MIN(1,IF(R$5=0,1-(Tab_Raw!R101-Tab_Raw!R$3)/(Tab_Raw!R$4-Tab_Raw!R$3),(Tab_Raw!R101-Tab_Raw!R$3)/(Tab_Raw!R$4-Tab_Raw!R$3))))</f>
        <v>7.6628351999999997E-2</v>
      </c>
      <c r="S101" s="7">
        <f>MAX(0,MIN(1,IF(S$5=0,1-(Tab_Raw!S101-Tab_Raw!S$3)/(Tab_Raw!S$4-Tab_Raw!S$3),(Tab_Raw!S101-Tab_Raw!S$3)/(Tab_Raw!S$4-Tab_Raw!S$3))))</f>
        <v>0</v>
      </c>
      <c r="T101" s="7">
        <f>MAX(0,MIN(1,IF(T$5=0,1-(Tab_Raw!T101-Tab_Raw!T$3)/(Tab_Raw!T$4-Tab_Raw!T$3),(Tab_Raw!T101-Tab_Raw!T$3)/(Tab_Raw!T$4-Tab_Raw!T$3))))</f>
        <v>7.0119049999999997E-3</v>
      </c>
      <c r="U101" s="7">
        <f>MAX(0,MIN(1,IF(U$5=0,1-(Tab_Raw!U101-Tab_Raw!U$3)/(Tab_Raw!U$4-Tab_Raw!U$3),(Tab_Raw!U101-Tab_Raw!U$3)/(Tab_Raw!U$4-Tab_Raw!U$3))))</f>
        <v>4.3853889263716993E-2</v>
      </c>
      <c r="V101" s="7">
        <f>MAX(0,MIN(1,IF(V$5=0,1-(Tab_Raw!V101-Tab_Raw!V$3)/(Tab_Raw!V$4-Tab_Raw!V$3),(Tab_Raw!V101-Tab_Raw!V$3)/(Tab_Raw!V$4-Tab_Raw!V$3))))</f>
        <v>0.33647723622301101</v>
      </c>
      <c r="W101" s="7">
        <f>MAX(0,MIN(1,IF(W$5=0,1-(Tab_Raw!W101-Tab_Raw!W$3)/(Tab_Raw!W$4-Tab_Raw!W$3),(Tab_Raw!W101-Tab_Raw!W$3)/(Tab_Raw!W$4-Tab_Raw!W$3))))</f>
        <v>0</v>
      </c>
      <c r="X101" s="7">
        <f>MAX(0,MIN(1,IF(X$5=0,1-(Tab_Raw!X101-Tab_Raw!X$3)/(Tab_Raw!X$4-Tab_Raw!X$3),(Tab_Raw!X101-Tab_Raw!X$3)/(Tab_Raw!X$4-Tab_Raw!X$3))))</f>
        <v>0.84</v>
      </c>
      <c r="Y101" s="7">
        <f>MAX(0,MIN(1,IF(Y$5=0,1-(Tab_Raw!Y101-Tab_Raw!Y$3)/(Tab_Raw!Y$4-Tab_Raw!Y$3),(Tab_Raw!Y101-Tab_Raw!Y$3)/(Tab_Raw!Y$4-Tab_Raw!Y$3))))</f>
        <v>0</v>
      </c>
      <c r="Z101" s="7">
        <f>MAX(0,MIN(1,IF(Z$5=0,1-(Tab_Raw!Z101-Tab_Raw!Z$3)/(Tab_Raw!Z$4-Tab_Raw!Z$3),(Tab_Raw!Z101-Tab_Raw!Z$3)/(Tab_Raw!Z$4-Tab_Raw!Z$3))))</f>
        <v>0</v>
      </c>
      <c r="AA101" s="9" t="str">
        <f t="shared" si="19"/>
        <v>Latvia</v>
      </c>
      <c r="AB101" s="14">
        <f t="shared" si="20"/>
        <v>24</v>
      </c>
      <c r="AC101" s="8">
        <f t="shared" si="16"/>
        <v>0.25942444807913995</v>
      </c>
      <c r="AD101" s="14">
        <f t="shared" si="17"/>
        <v>129</v>
      </c>
      <c r="AF101">
        <v>94</v>
      </c>
      <c r="AG101" s="29" t="str">
        <f t="shared" si="18"/>
        <v>Viet Nam</v>
      </c>
      <c r="AH101" s="28">
        <f t="shared" si="14"/>
        <v>94</v>
      </c>
      <c r="AI101">
        <v>94</v>
      </c>
      <c r="AJ101" s="30" t="str">
        <f t="shared" si="15"/>
        <v>Viet Nam</v>
      </c>
      <c r="AM101" s="9" t="s">
        <v>178</v>
      </c>
      <c r="AN101" s="14">
        <v>24</v>
      </c>
      <c r="AO101" s="8">
        <v>0.31440491141084209</v>
      </c>
    </row>
    <row r="102" spans="1:41">
      <c r="A102" s="9" t="s">
        <v>225</v>
      </c>
      <c r="B102" s="12" t="s">
        <v>224</v>
      </c>
      <c r="C102" s="7">
        <f>MAX(0,MIN(1,IF(C$5=0,1-(Tab_Raw!C102-Tab_Raw!C$3)/(Tab_Raw!C$4-Tab_Raw!C$3),(Tab_Raw!C102-Tab_Raw!C$3)/(Tab_Raw!C$4-Tab_Raw!C$3))))</f>
        <v>0.23</v>
      </c>
      <c r="D102" s="7">
        <f>MAX(0,MIN(1,IF(D$5=0,1-(Tab_Raw!D102-Tab_Raw!D$3)/(Tab_Raw!D$4-Tab_Raw!D$3),(Tab_Raw!D102-Tab_Raw!D$3)/(Tab_Raw!D$4-Tab_Raw!D$3))))</f>
        <v>0.28050000000000003</v>
      </c>
      <c r="E102" s="7">
        <f>MAX(0,MIN(1,IF(E$5=0,1-(Tab_Raw!E102-Tab_Raw!E$3)/(Tab_Raw!E$4-Tab_Raw!E$3),(Tab_Raw!E102-Tab_Raw!E$3)/(Tab_Raw!E$4-Tab_Raw!E$3))))</f>
        <v>0</v>
      </c>
      <c r="F102" s="7">
        <f>MAX(0,MIN(1,IF(F$5=0,1-(Tab_Raw!F102-Tab_Raw!F$3)/(Tab_Raw!F$4-Tab_Raw!F$3),(Tab_Raw!F102-Tab_Raw!F$3)/(Tab_Raw!F$4-Tab_Raw!F$3))))</f>
        <v>0.44999999999999996</v>
      </c>
      <c r="G102" s="7">
        <f>MAX(0,MIN(1,IF(G$5=0,1-(Tab_Raw!G102-Tab_Raw!G$3)/(Tab_Raw!G$4-Tab_Raw!G$3),(Tab_Raw!G102-Tab_Raw!G$3)/(Tab_Raw!G$4-Tab_Raw!G$3))))</f>
        <v>2.6666666666666668E-2</v>
      </c>
      <c r="H102" s="7">
        <f>MAX(0,MIN(1,IF(H$5=0,1-(Tab_Raw!H102-Tab_Raw!H$3)/(Tab_Raw!H$4-Tab_Raw!H$3),(Tab_Raw!H102-Tab_Raw!H$3)/(Tab_Raw!H$4-Tab_Raw!H$3))))</f>
        <v>2.0000000000000018E-2</v>
      </c>
      <c r="I102" s="7">
        <f>MAX(0,MIN(1,IF(I$5=0,1-(Tab_Raw!I102-Tab_Raw!I$3)/(Tab_Raw!I$4-Tab_Raw!I$3),(Tab_Raw!I102-Tab_Raw!I$3)/(Tab_Raw!I$4-Tab_Raw!I$3))))</f>
        <v>0.54108333333333336</v>
      </c>
      <c r="J102" s="7">
        <f>MAX(0,MIN(1,IF(J$5=0,1-(Tab_Raw!J102-Tab_Raw!J$3)/(Tab_Raw!J$4-Tab_Raw!J$3),(Tab_Raw!J102-Tab_Raw!J$3)/(Tab_Raw!J$4-Tab_Raw!J$3))))</f>
        <v>0.12920000000000001</v>
      </c>
      <c r="K102" s="7">
        <f>MAX(0,MIN(1,IF(K$5=0,1-(Tab_Raw!K102-Tab_Raw!K$3)/(Tab_Raw!K$4-Tab_Raw!K$3),(Tab_Raw!K102-Tab_Raw!K$3)/(Tab_Raw!K$4-Tab_Raw!K$3))))</f>
        <v>0.70697700547651265</v>
      </c>
      <c r="L102" s="7">
        <f>MAX(0,MIN(1,IF(L$5=0,1-(Tab_Raw!L102-Tab_Raw!L$3)/(Tab_Raw!L$4-Tab_Raw!L$3),(Tab_Raw!L102-Tab_Raw!L$3)/(Tab_Raw!L$4-Tab_Raw!L$3))))</f>
        <v>0.16</v>
      </c>
      <c r="M102" s="7">
        <f>MAX(0,MIN(1,IF(M$5=0,1-(Tab_Raw!M102-Tab_Raw!M$3)/(Tab_Raw!M$4-Tab_Raw!M$3),(Tab_Raw!M102-Tab_Raw!M$3)/(Tab_Raw!M$4-Tab_Raw!M$3))))</f>
        <v>0.89</v>
      </c>
      <c r="N102" s="7">
        <f>MAX(0,MIN(1,IF(N$5=0,1-(Tab_Raw!N102-Tab_Raw!N$3)/(Tab_Raw!N$4-Tab_Raw!N$3),(Tab_Raw!N102-Tab_Raw!N$3)/(Tab_Raw!N$4-Tab_Raw!N$3))))</f>
        <v>0.03</v>
      </c>
      <c r="O102" s="7">
        <f>MAX(0,MIN(1,IF(O$5=0,1-(Tab_Raw!O102-Tab_Raw!O$3)/(Tab_Raw!O$4-Tab_Raw!O$3),(Tab_Raw!O102-Tab_Raw!O$3)/(Tab_Raw!O$4-Tab_Raw!O$3))))</f>
        <v>7.4999999999999997E-2</v>
      </c>
      <c r="P102" s="7">
        <f>MAX(0,MIN(1,IF(P$5=0,1-(Tab_Raw!P102-Tab_Raw!P$3)/(Tab_Raw!P$4-Tab_Raw!P$3),(Tab_Raw!P102-Tab_Raw!P$3)/(Tab_Raw!P$4-Tab_Raw!P$3))))</f>
        <v>0.62759999999999994</v>
      </c>
      <c r="Q102" s="7">
        <f>MAX(0,MIN(1,IF(Q$5=0,1-(Tab_Raw!Q102-Tab_Raw!Q$3)/(Tab_Raw!Q$4-Tab_Raw!Q$3),(Tab_Raw!Q102-Tab_Raw!Q$3)/(Tab_Raw!Q$4-Tab_Raw!Q$3))))</f>
        <v>0.25905365853658591</v>
      </c>
      <c r="R102" s="7">
        <f>MAX(0,MIN(1,IF(R$5=0,1-(Tab_Raw!R102-Tab_Raw!R$3)/(Tab_Raw!R$4-Tab_Raw!R$3),(Tab_Raw!R102-Tab_Raw!R$3)/(Tab_Raw!R$4-Tab_Raw!R$3))))</f>
        <v>0.133333334</v>
      </c>
      <c r="S102" s="7">
        <f>MAX(0,MIN(1,IF(S$5=0,1-(Tab_Raw!S102-Tab_Raw!S$3)/(Tab_Raw!S$4-Tab_Raw!S$3),(Tab_Raw!S102-Tab_Raw!S$3)/(Tab_Raw!S$4-Tab_Raw!S$3))))</f>
        <v>1.346580587E-2</v>
      </c>
      <c r="T102" s="7">
        <f>MAX(0,MIN(1,IF(T$5=0,1-(Tab_Raw!T102-Tab_Raw!T$3)/(Tab_Raw!T$4-Tab_Raw!T$3),(Tab_Raw!T102-Tab_Raw!T$3)/(Tab_Raw!T$4-Tab_Raw!T$3))))</f>
        <v>1.244598525E-2</v>
      </c>
      <c r="U102" s="7">
        <f>MAX(0,MIN(1,IF(U$5=0,1-(Tab_Raw!U102-Tab_Raw!U$3)/(Tab_Raw!U$4-Tab_Raw!U$3),(Tab_Raw!U102-Tab_Raw!U$3)/(Tab_Raw!U$4-Tab_Raw!U$3))))</f>
        <v>1.6118995598252122E-2</v>
      </c>
      <c r="V102" s="7">
        <f>MAX(0,MIN(1,IF(V$5=0,1-(Tab_Raw!V102-Tab_Raw!V$3)/(Tab_Raw!V$4-Tab_Raw!V$3),(Tab_Raw!V102-Tab_Raw!V$3)/(Tab_Raw!V$4-Tab_Raw!V$3))))</f>
        <v>0.137457171820657</v>
      </c>
      <c r="W102" s="7">
        <f>MAX(0,MIN(1,IF(W$5=0,1-(Tab_Raw!W102-Tab_Raw!W$3)/(Tab_Raw!W$4-Tab_Raw!W$3),(Tab_Raw!W102-Tab_Raw!W$3)/(Tab_Raw!W$4-Tab_Raw!W$3))))</f>
        <v>9.9999999999988987E-4</v>
      </c>
      <c r="X102" s="7">
        <f>MAX(0,MIN(1,IF(X$5=0,1-(Tab_Raw!X102-Tab_Raw!X$3)/(Tab_Raw!X$4-Tab_Raw!X$3),(Tab_Raw!X102-Tab_Raw!X$3)/(Tab_Raw!X$4-Tab_Raw!X$3))))</f>
        <v>0.96</v>
      </c>
      <c r="Y102" s="7">
        <f>MAX(0,MIN(1,IF(Y$5=0,1-(Tab_Raw!Y102-Tab_Raw!Y$3)/(Tab_Raw!Y$4-Tab_Raw!Y$3),(Tab_Raw!Y102-Tab_Raw!Y$3)/(Tab_Raw!Y$4-Tab_Raw!Y$3))))</f>
        <v>0.1466275659824047</v>
      </c>
      <c r="Z102" s="7">
        <f>MAX(0,MIN(1,IF(Z$5=0,1-(Tab_Raw!Z102-Tab_Raw!Z$3)/(Tab_Raw!Z$4-Tab_Raw!Z$3),(Tab_Raw!Z102-Tab_Raw!Z$3)/(Tab_Raw!Z$4-Tab_Raw!Z$3))))</f>
        <v>0.15099998469999998</v>
      </c>
      <c r="AA102" s="9" t="str">
        <f t="shared" si="19"/>
        <v>Lebanon</v>
      </c>
      <c r="AB102" s="14">
        <f t="shared" si="20"/>
        <v>24</v>
      </c>
      <c r="AC102" s="8">
        <f t="shared" si="16"/>
        <v>0.24989706280143384</v>
      </c>
      <c r="AD102" s="14">
        <f t="shared" si="17"/>
        <v>139</v>
      </c>
      <c r="AF102">
        <v>95</v>
      </c>
      <c r="AG102" s="29" t="str">
        <f t="shared" si="18"/>
        <v>Paraguay</v>
      </c>
      <c r="AH102" s="28">
        <f t="shared" si="14"/>
        <v>93</v>
      </c>
      <c r="AI102">
        <v>95</v>
      </c>
      <c r="AJ102" s="30" t="str">
        <f t="shared" si="15"/>
        <v>Dominican Rep</v>
      </c>
      <c r="AM102" s="9" t="s">
        <v>301</v>
      </c>
      <c r="AN102" s="14">
        <v>24</v>
      </c>
      <c r="AO102" s="8">
        <v>0.31381358549501587</v>
      </c>
    </row>
    <row r="103" spans="1:41">
      <c r="A103" s="9" t="s">
        <v>227</v>
      </c>
      <c r="B103" s="12" t="s">
        <v>226</v>
      </c>
      <c r="C103" s="7">
        <f>MAX(0,MIN(1,IF(C$5=0,1-(Tab_Raw!C103-Tab_Raw!C$3)/(Tab_Raw!C$4-Tab_Raw!C$3),(Tab_Raw!C103-Tab_Raw!C$3)/(Tab_Raw!C$4-Tab_Raw!C$3))))</f>
        <v>0.37666666666666671</v>
      </c>
      <c r="D103" s="7">
        <f>MAX(0,MIN(1,IF(D$5=0,1-(Tab_Raw!D103-Tab_Raw!D$3)/(Tab_Raw!D$4-Tab_Raw!D$3),(Tab_Raw!D103-Tab_Raw!D$3)/(Tab_Raw!D$4-Tab_Raw!D$3))))</f>
        <v>1.6549999999999999E-2</v>
      </c>
      <c r="E103" s="7">
        <f>MAX(0,MIN(1,IF(E$5=0,1-(Tab_Raw!E103-Tab_Raw!E$3)/(Tab_Raw!E$4-Tab_Raw!E$3),(Tab_Raw!E103-Tab_Raw!E$3)/(Tab_Raw!E$4-Tab_Raw!E$3))))</f>
        <v>0.15000000000000002</v>
      </c>
      <c r="F103" s="7">
        <f>MAX(0,MIN(1,IF(F$5=0,1-(Tab_Raw!F103-Tab_Raw!F$3)/(Tab_Raw!F$4-Tab_Raw!F$3),(Tab_Raw!F103-Tab_Raw!F$3)/(Tab_Raw!F$4-Tab_Raw!F$3))))</f>
        <v>0.375</v>
      </c>
      <c r="G103" s="7">
        <f>MAX(0,MIN(1,IF(G$5=0,1-(Tab_Raw!G103-Tab_Raw!G$3)/(Tab_Raw!G$4-Tab_Raw!G$3),(Tab_Raw!G103-Tab_Raw!G$3)/(Tab_Raw!G$4-Tab_Raw!G$3))))</f>
        <v>2.9333333333333333E-2</v>
      </c>
      <c r="H103" s="7">
        <f>MAX(0,MIN(1,IF(H$5=0,1-(Tab_Raw!H103-Tab_Raw!H$3)/(Tab_Raw!H$4-Tab_Raw!H$3),(Tab_Raw!H103-Tab_Raw!H$3)/(Tab_Raw!H$4-Tab_Raw!H$3))))</f>
        <v>0.71</v>
      </c>
      <c r="I103" s="7">
        <f>MAX(0,MIN(1,IF(I$5=0,1-(Tab_Raw!I103-Tab_Raw!I$3)/(Tab_Raw!I$4-Tab_Raw!I$3),(Tab_Raw!I103-Tab_Raw!I$3)/(Tab_Raw!I$4-Tab_Raw!I$3))))</f>
        <v>0.69216666666666671</v>
      </c>
      <c r="J103" s="7">
        <f>MAX(0,MIN(1,IF(J$5=0,1-(Tab_Raw!J103-Tab_Raw!J$3)/(Tab_Raw!J$4-Tab_Raw!J$3),(Tab_Raw!J103-Tab_Raw!J$3)/(Tab_Raw!J$4-Tab_Raw!J$3))))</f>
        <v>0.73819999999999997</v>
      </c>
      <c r="K103" s="7">
        <f>MAX(0,MIN(1,IF(K$5=0,1-(Tab_Raw!K103-Tab_Raw!K$3)/(Tab_Raw!K$4-Tab_Raw!K$3),(Tab_Raw!K103-Tab_Raw!K$3)/(Tab_Raw!K$4-Tab_Raw!K$3))))</f>
        <v>1</v>
      </c>
      <c r="L103" s="7">
        <f>MAX(0,MIN(1,IF(L$5=0,1-(Tab_Raw!L103-Tab_Raw!L$3)/(Tab_Raw!L$4-Tab_Raw!L$3),(Tab_Raw!L103-Tab_Raw!L$3)/(Tab_Raw!L$4-Tab_Raw!L$3))))</f>
        <v>0.28000000000000003</v>
      </c>
      <c r="M103" s="7">
        <f>MAX(0,MIN(1,IF(M$5=0,1-(Tab_Raw!M103-Tab_Raw!M$3)/(Tab_Raw!M$4-Tab_Raw!M$3),(Tab_Raw!M103-Tab_Raw!M$3)/(Tab_Raw!M$4-Tab_Raw!M$3))))</f>
        <v>0.54</v>
      </c>
      <c r="N103" s="7">
        <f>MAX(0,MIN(1,IF(N$5=0,1-(Tab_Raw!N103-Tab_Raw!N$3)/(Tab_Raw!N$4-Tab_Raw!N$3),(Tab_Raw!N103-Tab_Raw!N$3)/(Tab_Raw!N$4-Tab_Raw!N$3))))</f>
        <v>0.36</v>
      </c>
      <c r="O103" s="7">
        <f>MAX(0,MIN(1,IF(O$5=0,1-(Tab_Raw!O103-Tab_Raw!O$3)/(Tab_Raw!O$4-Tab_Raw!O$3),(Tab_Raw!O103-Tab_Raw!O$3)/(Tab_Raw!O$4-Tab_Raw!O$3))))</f>
        <v>0.40749999999999997</v>
      </c>
      <c r="P103" s="7">
        <f>MAX(0,MIN(1,IF(P$5=0,1-(Tab_Raw!P103-Tab_Raw!P$3)/(Tab_Raw!P$4-Tab_Raw!P$3),(Tab_Raw!P103-Tab_Raw!P$3)/(Tab_Raw!P$4-Tab_Raw!P$3))))</f>
        <v>0.97119999999999995</v>
      </c>
      <c r="Q103" s="7">
        <f>MAX(0,MIN(1,IF(Q$5=0,1-(Tab_Raw!Q103-Tab_Raw!Q$3)/(Tab_Raw!Q$4-Tab_Raw!Q$3),(Tab_Raw!Q103-Tab_Raw!Q$3)/(Tab_Raw!Q$4-Tab_Raw!Q$3))))</f>
        <v>0.80010146341463595</v>
      </c>
      <c r="R103" s="7">
        <f>MAX(0,MIN(1,IF(R$5=0,1-(Tab_Raw!R103-Tab_Raw!R$3)/(Tab_Raw!R$4-Tab_Raw!R$3),(Tab_Raw!R103-Tab_Raw!R$3)/(Tab_Raw!R$4-Tab_Raw!R$3))))</f>
        <v>1</v>
      </c>
      <c r="S103" s="7">
        <f>MAX(0,MIN(1,IF(S$5=0,1-(Tab_Raw!S103-Tab_Raw!S$3)/(Tab_Raw!S$4-Tab_Raw!S$3),(Tab_Raw!S103-Tab_Raw!S$3)/(Tab_Raw!S$4-Tab_Raw!S$3))))</f>
        <v>0.3040227949</v>
      </c>
      <c r="T103" s="7">
        <f>MAX(0,MIN(1,IF(T$5=0,1-(Tab_Raw!T103-Tab_Raw!T$3)/(Tab_Raw!T$4-Tab_Raw!T$3),(Tab_Raw!T103-Tab_Raw!T$3)/(Tab_Raw!T$4-Tab_Raw!T$3))))</f>
        <v>0.40448882224999999</v>
      </c>
      <c r="U103" s="7">
        <f>MAX(0,MIN(1,IF(U$5=0,1-(Tab_Raw!U103-Tab_Raw!U$3)/(Tab_Raw!U$4-Tab_Raw!U$3),(Tab_Raw!U103-Tab_Raw!U$3)/(Tab_Raw!U$4-Tab_Raw!U$3))))</f>
        <v>0</v>
      </c>
      <c r="V103" s="7">
        <f>MAX(0,MIN(1,IF(V$5=0,1-(Tab_Raw!V103-Tab_Raw!V$3)/(Tab_Raw!V$4-Tab_Raw!V$3),(Tab_Raw!V103-Tab_Raw!V$3)/(Tab_Raw!V$4-Tab_Raw!V$3))))</f>
        <v>0</v>
      </c>
      <c r="W103" s="7">
        <f>MAX(0,MIN(1,IF(W$5=0,1-(Tab_Raw!W103-Tab_Raw!W$3)/(Tab_Raw!W$4-Tab_Raw!W$3),(Tab_Raw!W103-Tab_Raw!W$3)/(Tab_Raw!W$4-Tab_Raw!W$3))))</f>
        <v>0.84</v>
      </c>
      <c r="X103" s="7">
        <f>MAX(0,MIN(1,IF(X$5=0,1-(Tab_Raw!X103-Tab_Raw!X$3)/(Tab_Raw!X$4-Tab_Raw!X$3),(Tab_Raw!X103-Tab_Raw!X$3)/(Tab_Raw!X$4-Tab_Raw!X$3))))</f>
        <v>1</v>
      </c>
      <c r="Y103" s="7">
        <f>MAX(0,MIN(1,IF(Y$5=0,1-(Tab_Raw!Y103-Tab_Raw!Y$3)/(Tab_Raw!Y$4-Tab_Raw!Y$3),(Tab_Raw!Y103-Tab_Raw!Y$3)/(Tab_Raw!Y$4-Tab_Raw!Y$3))))</f>
        <v>0</v>
      </c>
      <c r="Z103" s="7">
        <f>MAX(0,MIN(1,IF(Z$5=0,1-(Tab_Raw!Z103-Tab_Raw!Z$3)/(Tab_Raw!Z$4-Tab_Raw!Z$3),(Tab_Raw!Z103-Tab_Raw!Z$3)/(Tab_Raw!Z$4-Tab_Raw!Z$3))))</f>
        <v>0.81700000760000002</v>
      </c>
      <c r="AA103" s="9" t="str">
        <f t="shared" si="19"/>
        <v>Lesotho</v>
      </c>
      <c r="AB103" s="14">
        <f t="shared" si="20"/>
        <v>24</v>
      </c>
      <c r="AC103" s="8">
        <f t="shared" si="16"/>
        <v>0.49217623978463765</v>
      </c>
      <c r="AD103" s="14">
        <f t="shared" si="17"/>
        <v>21</v>
      </c>
      <c r="AF103">
        <v>96</v>
      </c>
      <c r="AG103" s="29" t="str">
        <f t="shared" si="18"/>
        <v>Grenada</v>
      </c>
      <c r="AH103" s="28">
        <f t="shared" si="14"/>
        <v>92</v>
      </c>
      <c r="AI103">
        <v>96</v>
      </c>
      <c r="AJ103" s="30" t="str">
        <f t="shared" si="15"/>
        <v>Nicaragua</v>
      </c>
      <c r="AM103" s="9" t="s">
        <v>438</v>
      </c>
      <c r="AN103" s="14">
        <v>23</v>
      </c>
      <c r="AO103" s="8">
        <v>0.31272020023266617</v>
      </c>
    </row>
    <row r="104" spans="1:41">
      <c r="A104" s="10" t="s">
        <v>229</v>
      </c>
      <c r="B104" s="13" t="s">
        <v>228</v>
      </c>
      <c r="C104" s="7">
        <f>MAX(0,MIN(1,IF(C$5=0,1-(Tab_Raw!C104-Tab_Raw!C$3)/(Tab_Raw!C$4-Tab_Raw!C$3),(Tab_Raw!C104-Tab_Raw!C$3)/(Tab_Raw!C$4-Tab_Raw!C$3))))</f>
        <v>0.61116666666666675</v>
      </c>
      <c r="D104" s="7">
        <f>MAX(0,MIN(1,IF(D$5=0,1-(Tab_Raw!D104-Tab_Raw!D$3)/(Tab_Raw!D$4-Tab_Raw!D$3),(Tab_Raw!D104-Tab_Raw!D$3)/(Tab_Raw!D$4-Tab_Raw!D$3))))</f>
        <v>7.6899999999999994E-4</v>
      </c>
      <c r="E104" s="7">
        <f>MAX(0,MIN(1,IF(E$5=0,1-(Tab_Raw!E104-Tab_Raw!E$3)/(Tab_Raw!E$4-Tab_Raw!E$3),(Tab_Raw!E104-Tab_Raw!E$3)/(Tab_Raw!E$4-Tab_Raw!E$3))))</f>
        <v>0.31999999999999995</v>
      </c>
      <c r="F104" s="7">
        <f>MAX(0,MIN(1,IF(F$5=0,1-(Tab_Raw!F104-Tab_Raw!F$3)/(Tab_Raw!F$4-Tab_Raw!F$3),(Tab_Raw!F104-Tab_Raw!F$3)/(Tab_Raw!F$4-Tab_Raw!F$3))))</f>
        <v>0.22499999999999998</v>
      </c>
      <c r="G104" s="7">
        <f>MAX(0,MIN(1,IF(G$5=0,1-(Tab_Raw!G104-Tab_Raw!G$3)/(Tab_Raw!G$4-Tab_Raw!G$3),(Tab_Raw!G104-Tab_Raw!G$3)/(Tab_Raw!G$4-Tab_Raw!G$3))))</f>
        <v>0.59</v>
      </c>
      <c r="H104" s="7">
        <f>MAX(0,MIN(1,IF(H$5=0,1-(Tab_Raw!H104-Tab_Raw!H$3)/(Tab_Raw!H$4-Tab_Raw!H$3),(Tab_Raw!H104-Tab_Raw!H$3)/(Tab_Raw!H$4-Tab_Raw!H$3))))</f>
        <v>0.83</v>
      </c>
      <c r="I104" s="7">
        <f>MAX(0,MIN(1,IF(I$5=0,1-(Tab_Raw!I104-Tab_Raw!I$3)/(Tab_Raw!I$4-Tab_Raw!I$3),(Tab_Raw!I104-Tab_Raw!I$3)/(Tab_Raw!I$4-Tab_Raw!I$3))))</f>
        <v>0.62008333333333332</v>
      </c>
      <c r="J104" s="7">
        <f>MAX(0,MIN(1,IF(J$5=0,1-(Tab_Raw!J104-Tab_Raw!J$3)/(Tab_Raw!J$4-Tab_Raw!J$3),(Tab_Raw!J104-Tab_Raw!J$3)/(Tab_Raw!J$4-Tab_Raw!J$3))))</f>
        <v>0.39179999999999998</v>
      </c>
      <c r="K104" s="7">
        <f>MAX(0,MIN(1,IF(K$5=0,1-(Tab_Raw!K104-Tab_Raw!K$3)/(Tab_Raw!K$4-Tab_Raw!K$3),(Tab_Raw!K104-Tab_Raw!K$3)/(Tab_Raw!K$4-Tab_Raw!K$3))))</f>
        <v>1</v>
      </c>
      <c r="L104" s="7">
        <f>MAX(0,MIN(1,IF(L$5=0,1-(Tab_Raw!L104-Tab_Raw!L$3)/(Tab_Raw!L$4-Tab_Raw!L$3),(Tab_Raw!L104-Tab_Raw!L$3)/(Tab_Raw!L$4-Tab_Raw!L$3))))</f>
        <v>0.52</v>
      </c>
      <c r="M104" s="7">
        <f>MAX(0,MIN(1,IF(M$5=0,1-(Tab_Raw!M104-Tab_Raw!M$3)/(Tab_Raw!M$4-Tab_Raw!M$3),(Tab_Raw!M104-Tab_Raw!M$3)/(Tab_Raw!M$4-Tab_Raw!M$3))))</f>
        <v>0.61</v>
      </c>
      <c r="N104" s="7">
        <f>MAX(0,MIN(1,IF(N$5=0,1-(Tab_Raw!N104-Tab_Raw!N$3)/(Tab_Raw!N$4-Tab_Raw!N$3),(Tab_Raw!N104-Tab_Raw!N$3)/(Tab_Raw!N$4-Tab_Raw!N$3))))</f>
        <v>0.59000000000000008</v>
      </c>
      <c r="O104" s="7">
        <f>MAX(0,MIN(1,IF(O$5=0,1-(Tab_Raw!O104-Tab_Raw!O$3)/(Tab_Raw!O$4-Tab_Raw!O$3),(Tab_Raw!O104-Tab_Raw!O$3)/(Tab_Raw!O$4-Tab_Raw!O$3))))</f>
        <v>0.20749999999999999</v>
      </c>
      <c r="P104" s="7">
        <f>MAX(0,MIN(1,IF(P$5=0,1-(Tab_Raw!P104-Tab_Raw!P$3)/(Tab_Raw!P$4-Tab_Raw!P$3),(Tab_Raw!P104-Tab_Raw!P$3)/(Tab_Raw!P$4-Tab_Raw!P$3))))</f>
        <v>0.98807999999999996</v>
      </c>
      <c r="Q104" s="7">
        <f>MAX(0,MIN(1,IF(Q$5=0,1-(Tab_Raw!Q104-Tab_Raw!Q$3)/(Tab_Raw!Q$4-Tab_Raw!Q$3),(Tab_Raw!Q104-Tab_Raw!Q$3)/(Tab_Raw!Q$4-Tab_Raw!Q$3))))</f>
        <v>0.53473756097560998</v>
      </c>
      <c r="R104" s="7">
        <f>MAX(0,MIN(1,IF(R$5=0,1-(Tab_Raw!R104-Tab_Raw!R$3)/(Tab_Raw!R$4-Tab_Raw!R$3),(Tab_Raw!R104-Tab_Raw!R$3)/(Tab_Raw!R$4-Tab_Raw!R$3))))</f>
        <v>0.97082557400000002</v>
      </c>
      <c r="S104" s="7">
        <f>MAX(0,MIN(1,IF(S$5=0,1-(Tab_Raw!S104-Tab_Raw!S$3)/(Tab_Raw!S$4-Tab_Raw!S$3),(Tab_Raw!S104-Tab_Raw!S$3)/(Tab_Raw!S$4-Tab_Raw!S$3))))</f>
        <v>0.47</v>
      </c>
      <c r="T104" s="7">
        <f>MAX(0,MIN(1,IF(T$5=0,1-(Tab_Raw!T104-Tab_Raw!T$3)/(Tab_Raw!T$4-Tab_Raw!T$3),(Tab_Raw!T104-Tab_Raw!T$3)/(Tab_Raw!T$4-Tab_Raw!T$3))))</f>
        <v>1</v>
      </c>
      <c r="U104" s="7">
        <f>MAX(0,MIN(1,IF(U$5=0,1-(Tab_Raw!U104-Tab_Raw!U$3)/(Tab_Raw!U$4-Tab_Raw!U$3),(Tab_Raw!U104-Tab_Raw!U$3)/(Tab_Raw!U$4-Tab_Raw!U$3))))</f>
        <v>0.1</v>
      </c>
      <c r="V104" s="7">
        <f>MAX(0,MIN(1,IF(V$5=0,1-(Tab_Raw!V104-Tab_Raw!V$3)/(Tab_Raw!V$4-Tab_Raw!V$3),(Tab_Raw!V104-Tab_Raw!V$3)/(Tab_Raw!V$4-Tab_Raw!V$3))))</f>
        <v>0.150830003833124</v>
      </c>
      <c r="W104" s="7">
        <f>MAX(0,MIN(1,IF(W$5=0,1-(Tab_Raw!W104-Tab_Raw!W$3)/(Tab_Raw!W$4-Tab_Raw!W$3),(Tab_Raw!W104-Tab_Raw!W$3)/(Tab_Raw!W$4-Tab_Raw!W$3))))</f>
        <v>0.96699999999999997</v>
      </c>
      <c r="X104" s="7">
        <f>MAX(0,MIN(1,IF(X$5=0,1-(Tab_Raw!X104-Tab_Raw!X$3)/(Tab_Raw!X$4-Tab_Raw!X$3),(Tab_Raw!X104-Tab_Raw!X$3)/(Tab_Raw!X$4-Tab_Raw!X$3))))</f>
        <v>0</v>
      </c>
      <c r="Y104" s="7">
        <f>MAX(0,MIN(1,IF(Y$5=0,1-(Tab_Raw!Y104-Tab_Raw!Y$3)/(Tab_Raw!Y$4-Tab_Raw!Y$3),(Tab_Raw!Y104-Tab_Raw!Y$3)/(Tab_Raw!Y$4-Tab_Raw!Y$3))))</f>
        <v>1.5573089700996679E-2</v>
      </c>
      <c r="Z104" s="7">
        <f>MAX(0,MIN(1,IF(Z$5=0,1-(Tab_Raw!Z104-Tab_Raw!Z$3)/(Tab_Raw!Z$4-Tab_Raw!Z$3),(Tab_Raw!Z104-Tab_Raw!Z$3)/(Tab_Raw!Z$4-Tab_Raw!Z$3))))</f>
        <v>0.93800000190999999</v>
      </c>
      <c r="AA104" s="9" t="str">
        <f t="shared" si="19"/>
        <v>Liberia</v>
      </c>
      <c r="AB104" s="14">
        <f t="shared" si="20"/>
        <v>24</v>
      </c>
      <c r="AC104" s="8">
        <f t="shared" ref="AC104:AC135" si="21">IF(AB104&gt;=AB$6,mmean(C104:Z104),"")</f>
        <v>0.52714021793415544</v>
      </c>
      <c r="AD104" s="14">
        <f t="shared" si="17"/>
        <v>13</v>
      </c>
      <c r="AF104">
        <v>97</v>
      </c>
      <c r="AG104" s="29" t="str">
        <f t="shared" si="18"/>
        <v>Guatemala</v>
      </c>
      <c r="AH104" s="28">
        <f t="shared" si="14"/>
        <v>91</v>
      </c>
      <c r="AI104">
        <v>97</v>
      </c>
      <c r="AJ104" s="30" t="str">
        <f t="shared" si="15"/>
        <v>Cape Verde</v>
      </c>
      <c r="AM104" s="9" t="s">
        <v>335</v>
      </c>
      <c r="AN104" s="14">
        <v>23</v>
      </c>
      <c r="AO104" s="8">
        <v>0.31062293904951072</v>
      </c>
    </row>
    <row r="105" spans="1:41">
      <c r="A105" s="10" t="s">
        <v>434</v>
      </c>
      <c r="B105" s="13" t="s">
        <v>230</v>
      </c>
      <c r="C105" s="7">
        <f>MAX(0,MIN(1,IF(C$5=0,1-(Tab_Raw!C105-Tab_Raw!C$3)/(Tab_Raw!C$4-Tab_Raw!C$3),(Tab_Raw!C105-Tab_Raw!C$3)/(Tab_Raw!C$4-Tab_Raw!C$3))))</f>
        <v>0.254</v>
      </c>
      <c r="D105" s="7">
        <f>MAX(0,MIN(1,IF(D$5=0,1-(Tab_Raw!D105-Tab_Raw!D$3)/(Tab_Raw!D$4-Tab_Raw!D$3),(Tab_Raw!D105-Tab_Raw!D$3)/(Tab_Raw!D$4-Tab_Raw!D$3))))</f>
        <v>1</v>
      </c>
      <c r="E105" s="7">
        <f>MAX(0,MIN(1,IF(E$5=0,1-(Tab_Raw!E105-Tab_Raw!E$3)/(Tab_Raw!E$4-Tab_Raw!E$3),(Tab_Raw!E105-Tab_Raw!E$3)/(Tab_Raw!E$4-Tab_Raw!E$3))))</f>
        <v>0.45999999999999996</v>
      </c>
      <c r="F105" s="7">
        <f>MAX(0,MIN(1,IF(F$5=0,1-(Tab_Raw!F105-Tab_Raw!F$3)/(Tab_Raw!F$4-Tab_Raw!F$3),(Tab_Raw!F105-Tab_Raw!F$3)/(Tab_Raw!F$4-Tab_Raw!F$3))))</f>
        <v>0.5</v>
      </c>
      <c r="G105" s="7">
        <f>MAX(0,MIN(1,IF(G$5=0,1-(Tab_Raw!G105-Tab_Raw!G$3)/(Tab_Raw!G$4-Tab_Raw!G$3),(Tab_Raw!G105-Tab_Raw!G$3)/(Tab_Raw!G$4-Tab_Raw!G$3))))</f>
        <v>0.2</v>
      </c>
      <c r="H105" s="7">
        <f>MAX(0,MIN(1,IF(H$5=0,1-(Tab_Raw!H105-Tab_Raw!H$3)/(Tab_Raw!H$4-Tab_Raw!H$3),(Tab_Raw!H105-Tab_Raw!H$3)/(Tab_Raw!H$4-Tab_Raw!H$3))))</f>
        <v>3.0000000000000027E-2</v>
      </c>
      <c r="I105" s="7">
        <f>MAX(0,MIN(1,IF(I$5=0,1-(Tab_Raw!I105-Tab_Raw!I$3)/(Tab_Raw!I$4-Tab_Raw!I$3),(Tab_Raw!I105-Tab_Raw!I$3)/(Tab_Raw!I$4-Tab_Raw!I$3))))</f>
        <v>0.66583333333333339</v>
      </c>
      <c r="J105" s="7">
        <f>MAX(0,MIN(1,IF(J$5=0,1-(Tab_Raw!J105-Tab_Raw!J$3)/(Tab_Raw!J$4-Tab_Raw!J$3),(Tab_Raw!J105-Tab_Raw!J$3)/(Tab_Raw!J$4-Tab_Raw!J$3))))</f>
        <v>0.2228</v>
      </c>
      <c r="K105" s="7">
        <f>MAX(0,MIN(1,IF(K$5=0,1-(Tab_Raw!K105-Tab_Raw!K$3)/(Tab_Raw!K$4-Tab_Raw!K$3),(Tab_Raw!K105-Tab_Raw!K$3)/(Tab_Raw!K$4-Tab_Raw!K$3))))</f>
        <v>0.9545523809523333</v>
      </c>
      <c r="L105" s="7">
        <f>MAX(0,MIN(1,IF(L$5=0,1-(Tab_Raw!L105-Tab_Raw!L$3)/(Tab_Raw!L$4-Tab_Raw!L$3),(Tab_Raw!L105-Tab_Raw!L$3)/(Tab_Raw!L$4-Tab_Raw!L$3))))</f>
        <v>0.32</v>
      </c>
      <c r="M105" s="7">
        <f>MAX(0,MIN(1,IF(M$5=0,1-(Tab_Raw!M105-Tab_Raw!M$3)/(Tab_Raw!M$4-Tab_Raw!M$3),(Tab_Raw!M105-Tab_Raw!M$3)/(Tab_Raw!M$4-Tab_Raw!M$3))))</f>
        <v>0.84</v>
      </c>
      <c r="N105" s="7">
        <f>MAX(0,MIN(1,IF(N$5=0,1-(Tab_Raw!N105-Tab_Raw!N$3)/(Tab_Raw!N$4-Tab_Raw!N$3),(Tab_Raw!N105-Tab_Raw!N$3)/(Tab_Raw!N$4-Tab_Raw!N$3))))</f>
        <v>0.06</v>
      </c>
      <c r="O105" s="7">
        <f>MAX(0,MIN(1,IF(O$5=0,1-(Tab_Raw!O105-Tab_Raw!O$3)/(Tab_Raw!O$4-Tab_Raw!O$3),(Tab_Raw!O105-Tab_Raw!O$3)/(Tab_Raw!O$4-Tab_Raw!O$3))))</f>
        <v>7.4999999999999997E-2</v>
      </c>
      <c r="P105" s="7">
        <f>MAX(0,MIN(1,IF(P$5=0,1-(Tab_Raw!P105-Tab_Raw!P$3)/(Tab_Raw!P$4-Tab_Raw!P$3),(Tab_Raw!P105-Tab_Raw!P$3)/(Tab_Raw!P$4-Tab_Raw!P$3))))</f>
        <v>0.57600000000000007</v>
      </c>
      <c r="Q105" s="7">
        <f>MAX(0,MIN(1,IF(Q$5=0,1-(Tab_Raw!Q105-Tab_Raw!Q$3)/(Tab_Raw!Q$4-Tab_Raw!Q$3),(Tab_Raw!Q105-Tab_Raw!Q$3)/(Tab_Raw!Q$4-Tab_Raw!Q$3))))</f>
        <v>0.21342000000000017</v>
      </c>
      <c r="R105" s="7">
        <f>MAX(0,MIN(1,IF(R$5=0,1-(Tab_Raw!R105-Tab_Raw!R$3)/(Tab_Raw!R$4-Tab_Raw!R$3),(Tab_Raw!R105-Tab_Raw!R$3)/(Tab_Raw!R$4-Tab_Raw!R$3))))</f>
        <v>0.17602040799999999</v>
      </c>
      <c r="S105" s="7">
        <f>MAX(0,MIN(1,IF(S$5=0,1-(Tab_Raw!S105-Tab_Raw!S$3)/(Tab_Raw!S$4-Tab_Raw!S$3),(Tab_Raw!S105-Tab_Raw!S$3)/(Tab_Raw!S$4-Tab_Raw!S$3))))</f>
        <v>1.0435967269999999E-2</v>
      </c>
      <c r="T105" s="7">
        <f>MAX(0,MIN(1,IF(T$5=0,1-(Tab_Raw!T105-Tab_Raw!T$3)/(Tab_Raw!T$4-Tab_Raw!T$3),(Tab_Raw!T105-Tab_Raw!T$3)/(Tab_Raw!T$4-Tab_Raw!T$3))))</f>
        <v>4.6569810250000003E-2</v>
      </c>
      <c r="U105" s="7">
        <f>MAX(0,MIN(1,IF(U$5=0,1-(Tab_Raw!U105-Tab_Raw!U$3)/(Tab_Raw!U$4-Tab_Raw!U$3),(Tab_Raw!U105-Tab_Raw!U$3)/(Tab_Raw!U$4-Tab_Raw!U$3))))</f>
        <v>7.179170747141932E-3</v>
      </c>
      <c r="V105" s="7">
        <f>MAX(0,MIN(1,IF(V$5=0,1-(Tab_Raw!V105-Tab_Raw!V$3)/(Tab_Raw!V$4-Tab_Raw!V$3),(Tab_Raw!V105-Tab_Raw!V$3)/(Tab_Raw!V$4-Tab_Raw!V$3))))</f>
        <v>0.15559427165075801</v>
      </c>
      <c r="W105" s="7">
        <f>MAX(0,MIN(1,IF(W$5=0,1-(Tab_Raw!W105-Tab_Raw!W$3)/(Tab_Raw!W$4-Tab_Raw!W$3),(Tab_Raw!W105-Tab_Raw!W$3)/(Tab_Raw!W$4-Tab_Raw!W$3))))</f>
        <v>2.0000000000000018E-3</v>
      </c>
      <c r="X105" s="7">
        <f>MAX(0,MIN(1,IF(X$5=0,1-(Tab_Raw!X105-Tab_Raw!X$3)/(Tab_Raw!X$4-Tab_Raw!X$3),(Tab_Raw!X105-Tab_Raw!X$3)/(Tab_Raw!X$4-Tab_Raw!X$3))))</f>
        <v>0</v>
      </c>
      <c r="Y105" s="7">
        <f>MAX(0,MIN(1,IF(Y$5=0,1-(Tab_Raw!Y105-Tab_Raw!Y$3)/(Tab_Raw!Y$4-Tab_Raw!Y$3),(Tab_Raw!Y105-Tab_Raw!Y$3)/(Tab_Raw!Y$4-Tab_Raw!Y$3))))</f>
        <v>8.5249553860668127E-4</v>
      </c>
      <c r="Z105" s="7">
        <f>MAX(0,MIN(1,IF(Z$5=0,1-(Tab_Raw!Z105-Tab_Raw!Z$3)/(Tab_Raw!Z$4-Tab_Raw!Z$3),(Tab_Raw!Z105-Tab_Raw!Z$3)/(Tab_Raw!Z$4-Tab_Raw!Z$3))))</f>
        <v>0.42799999239999997</v>
      </c>
      <c r="AA105" s="9" t="str">
        <f t="shared" si="19"/>
        <v>Libya</v>
      </c>
      <c r="AB105" s="14">
        <f t="shared" si="20"/>
        <v>24</v>
      </c>
      <c r="AC105" s="8">
        <f t="shared" si="21"/>
        <v>0.29992740958925723</v>
      </c>
      <c r="AD105" s="14">
        <f t="shared" si="17"/>
        <v>100</v>
      </c>
      <c r="AF105">
        <v>98</v>
      </c>
      <c r="AG105" s="29" t="str">
        <f t="shared" si="18"/>
        <v>El Salvador</v>
      </c>
      <c r="AH105" s="28">
        <f t="shared" si="14"/>
        <v>90</v>
      </c>
      <c r="AI105">
        <v>98</v>
      </c>
      <c r="AJ105" s="30" t="str">
        <f t="shared" si="15"/>
        <v>Saudi Arabia</v>
      </c>
      <c r="AM105" s="9" t="s">
        <v>287</v>
      </c>
      <c r="AN105" s="14">
        <v>24</v>
      </c>
      <c r="AO105" s="8">
        <v>0.30879563905979784</v>
      </c>
    </row>
    <row r="106" spans="1:41">
      <c r="A106" s="10" t="s">
        <v>233</v>
      </c>
      <c r="B106" s="13" t="s">
        <v>232</v>
      </c>
      <c r="C106" s="7">
        <f>MAX(0,MIN(1,IF(C$5=0,1-(Tab_Raw!C106-Tab_Raw!C$3)/(Tab_Raw!C$4-Tab_Raw!C$3),(Tab_Raw!C106-Tab_Raw!C$3)/(Tab_Raw!C$4-Tab_Raw!C$3))))</f>
        <v>0.57583333333333331</v>
      </c>
      <c r="D106" s="7" t="e">
        <f>MAX(0,MIN(1,IF(D$5=0,1-(Tab_Raw!D106-Tab_Raw!D$3)/(Tab_Raw!D$4-Tab_Raw!D$3),(Tab_Raw!D106-Tab_Raw!D$3)/(Tab_Raw!D$4-Tab_Raw!D$3))))</f>
        <v>#N/A</v>
      </c>
      <c r="E106" s="7">
        <f>MAX(0,MIN(1,IF(E$5=0,1-(Tab_Raw!E106-Tab_Raw!E$3)/(Tab_Raw!E$4-Tab_Raw!E$3),(Tab_Raw!E106-Tab_Raw!E$3)/(Tab_Raw!E$4-Tab_Raw!E$3))))</f>
        <v>0</v>
      </c>
      <c r="F106" s="7">
        <f>MAX(0,MIN(1,IF(F$5=0,1-(Tab_Raw!F106-Tab_Raw!F$3)/(Tab_Raw!F$4-Tab_Raw!F$3),(Tab_Raw!F106-Tab_Raw!F$3)/(Tab_Raw!F$4-Tab_Raw!F$3))))</f>
        <v>0.55000000000000004</v>
      </c>
      <c r="G106" s="7">
        <f>MAX(0,MIN(1,IF(G$5=0,1-(Tab_Raw!G106-Tab_Raw!G$3)/(Tab_Raw!G$4-Tab_Raw!G$3),(Tab_Raw!G106-Tab_Raw!G$3)/(Tab_Raw!G$4-Tab_Raw!G$3))))</f>
        <v>0</v>
      </c>
      <c r="H106" s="7">
        <f>MAX(0,MIN(1,IF(H$5=0,1-(Tab_Raw!H106-Tab_Raw!H$3)/(Tab_Raw!H$4-Tab_Raw!H$3),(Tab_Raw!H106-Tab_Raw!H$3)/(Tab_Raw!H$4-Tab_Raw!H$3))))</f>
        <v>0</v>
      </c>
      <c r="I106" s="7">
        <f>MAX(0,MIN(1,IF(I$5=0,1-(Tab_Raw!I106-Tab_Raw!I$3)/(Tab_Raw!I$4-Tab_Raw!I$3),(Tab_Raw!I106-Tab_Raw!I$3)/(Tab_Raw!I$4-Tab_Raw!I$3))))</f>
        <v>0.23600000000000002</v>
      </c>
      <c r="J106" s="7">
        <f>MAX(0,MIN(1,IF(J$5=0,1-(Tab_Raw!J106-Tab_Raw!J$3)/(Tab_Raw!J$4-Tab_Raw!J$3),(Tab_Raw!J106-Tab_Raw!J$3)/(Tab_Raw!J$4-Tab_Raw!J$3))))</f>
        <v>0.85739999999999994</v>
      </c>
      <c r="K106" s="7">
        <f>MAX(0,MIN(1,IF(K$5=0,1-(Tab_Raw!K106-Tab_Raw!K$3)/(Tab_Raw!K$4-Tab_Raw!K$3),(Tab_Raw!K106-Tab_Raw!K$3)/(Tab_Raw!K$4-Tab_Raw!K$3))))</f>
        <v>1</v>
      </c>
      <c r="L106" s="7">
        <f>MAX(0,MIN(1,IF(L$5=0,1-(Tab_Raw!L106-Tab_Raw!L$3)/(Tab_Raw!L$4-Tab_Raw!L$3),(Tab_Raw!L106-Tab_Raw!L$3)/(Tab_Raw!L$4-Tab_Raw!L$3))))</f>
        <v>0.14000000000000001</v>
      </c>
      <c r="M106" s="7" t="e">
        <f>MAX(0,MIN(1,IF(M$5=0,1-(Tab_Raw!M106-Tab_Raw!M$3)/(Tab_Raw!M$4-Tab_Raw!M$3),(Tab_Raw!M106-Tab_Raw!M$3)/(Tab_Raw!M$4-Tab_Raw!M$3))))</f>
        <v>#N/A</v>
      </c>
      <c r="N106" s="7">
        <f>MAX(0,MIN(1,IF(N$5=0,1-(Tab_Raw!N106-Tab_Raw!N$3)/(Tab_Raw!N$4-Tab_Raw!N$3),(Tab_Raw!N106-Tab_Raw!N$3)/(Tab_Raw!N$4-Tab_Raw!N$3))))</f>
        <v>0</v>
      </c>
      <c r="O106" s="7">
        <f>MAX(0,MIN(1,IF(O$5=0,1-(Tab_Raw!O106-Tab_Raw!O$3)/(Tab_Raw!O$4-Tab_Raw!O$3),(Tab_Raw!O106-Tab_Raw!O$3)/(Tab_Raw!O$4-Tab_Raw!O$3))))</f>
        <v>6.7499999999999991E-2</v>
      </c>
      <c r="P106" s="7" t="e">
        <f>MAX(0,MIN(1,IF(P$5=0,1-(Tab_Raw!P106-Tab_Raw!P$3)/(Tab_Raw!P$4-Tab_Raw!P$3),(Tab_Raw!P106-Tab_Raw!P$3)/(Tab_Raw!P$4-Tab_Raw!P$3))))</f>
        <v>#N/A</v>
      </c>
      <c r="Q106" s="7">
        <f>MAX(0,MIN(1,IF(Q$5=0,1-(Tab_Raw!Q106-Tab_Raw!Q$3)/(Tab_Raw!Q$4-Tab_Raw!Q$3),(Tab_Raw!Q106-Tab_Raw!Q$3)/(Tab_Raw!Q$4-Tab_Raw!Q$3))))</f>
        <v>4.731707317073186E-2</v>
      </c>
      <c r="R106" s="7" t="e">
        <f>MAX(0,MIN(1,IF(R$5=0,1-(Tab_Raw!R106-Tab_Raw!R$3)/(Tab_Raw!R$4-Tab_Raw!R$3),(Tab_Raw!R106-Tab_Raw!R$3)/(Tab_Raw!R$4-Tab_Raw!R$3))))</f>
        <v>#N/A</v>
      </c>
      <c r="S106" s="7" t="e">
        <f>MAX(0,MIN(1,IF(S$5=0,1-(Tab_Raw!S106-Tab_Raw!S$3)/(Tab_Raw!S$4-Tab_Raw!S$3),(Tab_Raw!S106-Tab_Raw!S$3)/(Tab_Raw!S$4-Tab_Raw!S$3))))</f>
        <v>#N/A</v>
      </c>
      <c r="T106" s="7" t="e">
        <f>MAX(0,MIN(1,IF(T$5=0,1-(Tab_Raw!T106-Tab_Raw!T$3)/(Tab_Raw!T$4-Tab_Raw!T$3),(Tab_Raw!T106-Tab_Raw!T$3)/(Tab_Raw!T$4-Tab_Raw!T$3))))</f>
        <v>#N/A</v>
      </c>
      <c r="U106" s="7">
        <f>MAX(0,MIN(1,IF(U$5=0,1-(Tab_Raw!U106-Tab_Raw!U$3)/(Tab_Raw!U$4-Tab_Raw!U$3),(Tab_Raw!U106-Tab_Raw!U$3)/(Tab_Raw!U$4-Tab_Raw!U$3))))</f>
        <v>0</v>
      </c>
      <c r="V106" s="7">
        <f>MAX(0,MIN(1,IF(V$5=0,1-(Tab_Raw!V106-Tab_Raw!V$3)/(Tab_Raw!V$4-Tab_Raw!V$3),(Tab_Raw!V106-Tab_Raw!V$3)/(Tab_Raw!V$4-Tab_Raw!V$3))))</f>
        <v>0</v>
      </c>
      <c r="W106" s="7">
        <f>MAX(0,MIN(1,IF(W$5=0,1-(Tab_Raw!W106-Tab_Raw!W$3)/(Tab_Raw!W$4-Tab_Raw!W$3),(Tab_Raw!W106-Tab_Raw!W$3)/(Tab_Raw!W$4-Tab_Raw!W$3))))</f>
        <v>0</v>
      </c>
      <c r="X106" s="7" t="e">
        <f>MAX(0,MIN(1,IF(X$5=0,1-(Tab_Raw!X106-Tab_Raw!X$3)/(Tab_Raw!X$4-Tab_Raw!X$3),(Tab_Raw!X106-Tab_Raw!X$3)/(Tab_Raw!X$4-Tab_Raw!X$3))))</f>
        <v>#N/A</v>
      </c>
      <c r="Y106" s="7">
        <f>MAX(0,MIN(1,IF(Y$5=0,1-(Tab_Raw!Y106-Tab_Raw!Y$3)/(Tab_Raw!Y$4-Tab_Raw!Y$3),(Tab_Raw!Y106-Tab_Raw!Y$3)/(Tab_Raw!Y$4-Tab_Raw!Y$3))))</f>
        <v>0</v>
      </c>
      <c r="Z106" s="7">
        <f>MAX(0,MIN(1,IF(Z$5=0,1-(Tab_Raw!Z106-Tab_Raw!Z$3)/(Tab_Raw!Z$4-Tab_Raw!Z$3),(Tab_Raw!Z106-Tab_Raw!Z$3)/(Tab_Raw!Z$4-Tab_Raw!Z$3))))</f>
        <v>0</v>
      </c>
      <c r="AA106" s="9" t="str">
        <f t="shared" si="19"/>
        <v>Liechtenstein</v>
      </c>
      <c r="AB106" s="14">
        <f t="shared" si="20"/>
        <v>17</v>
      </c>
      <c r="AC106" s="8" t="str">
        <f t="shared" si="21"/>
        <v/>
      </c>
      <c r="AD106" s="14" t="e">
        <f t="shared" si="17"/>
        <v>#VALUE!</v>
      </c>
      <c r="AF106">
        <v>99</v>
      </c>
      <c r="AG106" s="29" t="str">
        <f t="shared" si="18"/>
        <v>Suriname</v>
      </c>
      <c r="AH106" s="28">
        <f t="shared" si="14"/>
        <v>89</v>
      </c>
      <c r="AI106">
        <v>99</v>
      </c>
      <c r="AJ106" s="30" t="str">
        <f t="shared" si="15"/>
        <v>St Vincent &amp; Grenadines</v>
      </c>
      <c r="AM106" s="9" t="s">
        <v>305</v>
      </c>
      <c r="AN106" s="14">
        <v>23</v>
      </c>
      <c r="AO106" s="8">
        <v>0.30720740293159959</v>
      </c>
    </row>
    <row r="107" spans="1:41">
      <c r="A107" s="10" t="s">
        <v>235</v>
      </c>
      <c r="B107" s="13" t="s">
        <v>234</v>
      </c>
      <c r="C107" s="7">
        <f>MAX(0,MIN(1,IF(C$5=0,1-(Tab_Raw!C107-Tab_Raw!C$3)/(Tab_Raw!C$4-Tab_Raw!C$3),(Tab_Raw!C107-Tab_Raw!C$3)/(Tab_Raw!C$4-Tab_Raw!C$3))))</f>
        <v>0.60299999999999998</v>
      </c>
      <c r="D107" s="7">
        <f>MAX(0,MIN(1,IF(D$5=0,1-(Tab_Raw!D107-Tab_Raw!D$3)/(Tab_Raw!D$4-Tab_Raw!D$3),(Tab_Raw!D107-Tab_Raw!D$3)/(Tab_Raw!D$4-Tab_Raw!D$3))))</f>
        <v>9.5500000000000002E-2</v>
      </c>
      <c r="E107" s="7">
        <f>MAX(0,MIN(1,IF(E$5=0,1-(Tab_Raw!E107-Tab_Raw!E$3)/(Tab_Raw!E$4-Tab_Raw!E$3),(Tab_Raw!E107-Tab_Raw!E$3)/(Tab_Raw!E$4-Tab_Raw!E$3))))</f>
        <v>0</v>
      </c>
      <c r="F107" s="7">
        <f>MAX(0,MIN(1,IF(F$5=0,1-(Tab_Raw!F107-Tab_Raw!F$3)/(Tab_Raw!F$4-Tab_Raw!F$3),(Tab_Raw!F107-Tab_Raw!F$3)/(Tab_Raw!F$4-Tab_Raw!F$3))))</f>
        <v>0.7</v>
      </c>
      <c r="G107" s="7">
        <f>MAX(0,MIN(1,IF(G$5=0,1-(Tab_Raw!G107-Tab_Raw!G$3)/(Tab_Raw!G$4-Tab_Raw!G$3),(Tab_Raw!G107-Tab_Raw!G$3)/(Tab_Raw!G$4-Tab_Raw!G$3))))</f>
        <v>0</v>
      </c>
      <c r="H107" s="7">
        <f>MAX(0,MIN(1,IF(H$5=0,1-(Tab_Raw!H107-Tab_Raw!H$3)/(Tab_Raw!H$4-Tab_Raw!H$3),(Tab_Raw!H107-Tab_Raw!H$3)/(Tab_Raw!H$4-Tab_Raw!H$3))))</f>
        <v>0</v>
      </c>
      <c r="I107" s="7">
        <f>MAX(0,MIN(1,IF(I$5=0,1-(Tab_Raw!I107-Tab_Raw!I$3)/(Tab_Raw!I$4-Tab_Raw!I$3),(Tab_Raw!I107-Tab_Raw!I$3)/(Tab_Raw!I$4-Tab_Raw!I$3))))</f>
        <v>0.27966666666666667</v>
      </c>
      <c r="J107" s="7">
        <f>MAX(0,MIN(1,IF(J$5=0,1-(Tab_Raw!J107-Tab_Raw!J$3)/(Tab_Raw!J$4-Tab_Raw!J$3),(Tab_Raw!J107-Tab_Raw!J$3)/(Tab_Raw!J$4-Tab_Raw!J$3))))</f>
        <v>0.32919999999999999</v>
      </c>
      <c r="K107" s="7">
        <f>MAX(0,MIN(1,IF(K$5=0,1-(Tab_Raw!K107-Tab_Raw!K$3)/(Tab_Raw!K$4-Tab_Raw!K$3),(Tab_Raw!K107-Tab_Raw!K$3)/(Tab_Raw!K$4-Tab_Raw!K$3))))</f>
        <v>0.8681126331811666</v>
      </c>
      <c r="L107" s="7">
        <f>MAX(0,MIN(1,IF(L$5=0,1-(Tab_Raw!L107-Tab_Raw!L$3)/(Tab_Raw!L$4-Tab_Raw!L$3),(Tab_Raw!L107-Tab_Raw!L$3)/(Tab_Raw!L$4-Tab_Raw!L$3))))</f>
        <v>0.4</v>
      </c>
      <c r="M107" s="7">
        <f>MAX(0,MIN(1,IF(M$5=0,1-(Tab_Raw!M107-Tab_Raw!M$3)/(Tab_Raw!M$4-Tab_Raw!M$3),(Tab_Raw!M107-Tab_Raw!M$3)/(Tab_Raw!M$4-Tab_Raw!M$3))))</f>
        <v>0.13</v>
      </c>
      <c r="N107" s="7">
        <f>MAX(0,MIN(1,IF(N$5=0,1-(Tab_Raw!N107-Tab_Raw!N$3)/(Tab_Raw!N$4-Tab_Raw!N$3),(Tab_Raw!N107-Tab_Raw!N$3)/(Tab_Raw!N$4-Tab_Raw!N$3))))</f>
        <v>0</v>
      </c>
      <c r="O107" s="7">
        <f>MAX(0,MIN(1,IF(O$5=0,1-(Tab_Raw!O107-Tab_Raw!O$3)/(Tab_Raw!O$4-Tab_Raw!O$3),(Tab_Raw!O107-Tab_Raw!O$3)/(Tab_Raw!O$4-Tab_Raw!O$3))))</f>
        <v>0.87499999999999989</v>
      </c>
      <c r="P107" s="7">
        <f>MAX(0,MIN(1,IF(P$5=0,1-(Tab_Raw!P107-Tab_Raw!P$3)/(Tab_Raw!P$4-Tab_Raw!P$3),(Tab_Raw!P107-Tab_Raw!P$3)/(Tab_Raw!P$4-Tab_Raw!P$3))))</f>
        <v>0.41408</v>
      </c>
      <c r="Q107" s="7">
        <f>MAX(0,MIN(1,IF(Q$5=0,1-(Tab_Raw!Q107-Tab_Raw!Q$3)/(Tab_Raw!Q$4-Tab_Raw!Q$3),(Tab_Raw!Q107-Tab_Raw!Q$3)/(Tab_Raw!Q$4-Tab_Raw!Q$3))))</f>
        <v>0.26356585365853791</v>
      </c>
      <c r="R107" s="7">
        <f>MAX(0,MIN(1,IF(R$5=0,1-(Tab_Raw!R107-Tab_Raw!R$3)/(Tab_Raw!R$4-Tab_Raw!R$3),(Tab_Raw!R107-Tab_Raw!R$3)/(Tab_Raw!R$4-Tab_Raw!R$3))))</f>
        <v>8.5967130000000003E-2</v>
      </c>
      <c r="S107" s="7">
        <f>MAX(0,MIN(1,IF(S$5=0,1-(Tab_Raw!S107-Tab_Raw!S$3)/(Tab_Raw!S$4-Tab_Raw!S$3),(Tab_Raw!S107-Tab_Raw!S$3)/(Tab_Raw!S$4-Tab_Raw!S$3))))</f>
        <v>0</v>
      </c>
      <c r="T107" s="7">
        <f>MAX(0,MIN(1,IF(T$5=0,1-(Tab_Raw!T107-Tab_Raw!T$3)/(Tab_Raw!T$4-Tab_Raw!T$3),(Tab_Raw!T107-Tab_Raw!T$3)/(Tab_Raw!T$4-Tab_Raw!T$3))))</f>
        <v>4.2988649999999998E-3</v>
      </c>
      <c r="U107" s="7">
        <f>MAX(0,MIN(1,IF(U$5=0,1-(Tab_Raw!U107-Tab_Raw!U$3)/(Tab_Raw!U$4-Tab_Raw!U$3),(Tab_Raw!U107-Tab_Raw!U$3)/(Tab_Raw!U$4-Tab_Raw!U$3))))</f>
        <v>2.3867680699263968E-2</v>
      </c>
      <c r="V107" s="7">
        <f>MAX(0,MIN(1,IF(V$5=0,1-(Tab_Raw!V107-Tab_Raw!V$3)/(Tab_Raw!V$4-Tab_Raw!V$3),(Tab_Raw!V107-Tab_Raw!V$3)/(Tab_Raw!V$4-Tab_Raw!V$3))))</f>
        <v>5.0568407302369098E-2</v>
      </c>
      <c r="W107" s="7">
        <f>MAX(0,MIN(1,IF(W$5=0,1-(Tab_Raw!W107-Tab_Raw!W$3)/(Tab_Raw!W$4-Tab_Raw!W$3),(Tab_Raw!W107-Tab_Raw!W$3)/(Tab_Raw!W$4-Tab_Raw!W$3))))</f>
        <v>0</v>
      </c>
      <c r="X107" s="7">
        <f>MAX(0,MIN(1,IF(X$5=0,1-(Tab_Raw!X107-Tab_Raw!X$3)/(Tab_Raw!X$4-Tab_Raw!X$3),(Tab_Raw!X107-Tab_Raw!X$3)/(Tab_Raw!X$4-Tab_Raw!X$3))))</f>
        <v>0.59</v>
      </c>
      <c r="Y107" s="7">
        <f>MAX(0,MIN(1,IF(Y$5=0,1-(Tab_Raw!Y107-Tab_Raw!Y$3)/(Tab_Raw!Y$4-Tab_Raw!Y$3),(Tab_Raw!Y107-Tab_Raw!Y$3)/(Tab_Raw!Y$4-Tab_Raw!Y$3))))</f>
        <v>0</v>
      </c>
      <c r="Z107" s="7">
        <f>MAX(0,MIN(1,IF(Z$5=0,1-(Tab_Raw!Z107-Tab_Raw!Z$3)/(Tab_Raw!Z$4-Tab_Raw!Z$3),(Tab_Raw!Z107-Tab_Raw!Z$3)/(Tab_Raw!Z$4-Tab_Raw!Z$3))))</f>
        <v>0.71399999999999997</v>
      </c>
      <c r="AA107" s="9" t="str">
        <f t="shared" si="19"/>
        <v>Lithuania</v>
      </c>
      <c r="AB107" s="14">
        <f t="shared" si="20"/>
        <v>24</v>
      </c>
      <c r="AC107" s="8">
        <f t="shared" si="21"/>
        <v>0.26778446818783347</v>
      </c>
      <c r="AD107" s="14">
        <f t="shared" si="17"/>
        <v>123</v>
      </c>
      <c r="AF107">
        <v>100</v>
      </c>
      <c r="AG107" s="29" t="str">
        <f t="shared" si="18"/>
        <v>Libya</v>
      </c>
      <c r="AH107" s="28">
        <f t="shared" si="14"/>
        <v>88</v>
      </c>
      <c r="AI107">
        <v>100</v>
      </c>
      <c r="AJ107" s="30" t="str">
        <f t="shared" si="15"/>
        <v>Panama</v>
      </c>
      <c r="AM107" s="9" t="s">
        <v>429</v>
      </c>
      <c r="AN107" s="14">
        <v>24</v>
      </c>
      <c r="AO107" s="8">
        <v>0.30710751908963213</v>
      </c>
    </row>
    <row r="108" spans="1:41">
      <c r="A108" s="10" t="s">
        <v>237</v>
      </c>
      <c r="B108" s="13" t="s">
        <v>236</v>
      </c>
      <c r="C108" s="7">
        <f>MAX(0,MIN(1,IF(C$5=0,1-(Tab_Raw!C108-Tab_Raw!C$3)/(Tab_Raw!C$4-Tab_Raw!C$3),(Tab_Raw!C108-Tab_Raw!C$3)/(Tab_Raw!C$4-Tab_Raw!C$3))))</f>
        <v>0.41366666666666668</v>
      </c>
      <c r="D108" s="7">
        <f>MAX(0,MIN(1,IF(D$5=0,1-(Tab_Raw!D108-Tab_Raw!D$3)/(Tab_Raw!D$4-Tab_Raw!D$3),(Tab_Raw!D108-Tab_Raw!D$3)/(Tab_Raw!D$4-Tab_Raw!D$3))))</f>
        <v>1.942E-2</v>
      </c>
      <c r="E108" s="7">
        <f>MAX(0,MIN(1,IF(E$5=0,1-(Tab_Raw!E108-Tab_Raw!E$3)/(Tab_Raw!E$4-Tab_Raw!E$3),(Tab_Raw!E108-Tab_Raw!E$3)/(Tab_Raw!E$4-Tab_Raw!E$3))))</f>
        <v>0</v>
      </c>
      <c r="F108" s="7">
        <f>MAX(0,MIN(1,IF(F$5=0,1-(Tab_Raw!F108-Tab_Raw!F$3)/(Tab_Raw!F$4-Tab_Raw!F$3),(Tab_Raw!F108-Tab_Raw!F$3)/(Tab_Raw!F$4-Tab_Raw!F$3))))</f>
        <v>0.47499999999999998</v>
      </c>
      <c r="G108" s="7">
        <f>MAX(0,MIN(1,IF(G$5=0,1-(Tab_Raw!G108-Tab_Raw!G$3)/(Tab_Raw!G$4-Tab_Raw!G$3),(Tab_Raw!G108-Tab_Raw!G$3)/(Tab_Raw!G$4-Tab_Raw!G$3))))</f>
        <v>1.3333333333333333E-3</v>
      </c>
      <c r="H108" s="7">
        <f>MAX(0,MIN(1,IF(H$5=0,1-(Tab_Raw!H108-Tab_Raw!H$3)/(Tab_Raw!H$4-Tab_Raw!H$3),(Tab_Raw!H108-Tab_Raw!H$3)/(Tab_Raw!H$4-Tab_Raw!H$3))))</f>
        <v>0</v>
      </c>
      <c r="I108" s="7">
        <f>MAX(0,MIN(1,IF(I$5=0,1-(Tab_Raw!I108-Tab_Raw!I$3)/(Tab_Raw!I$4-Tab_Raw!I$3),(Tab_Raw!I108-Tab_Raw!I$3)/(Tab_Raw!I$4-Tab_Raw!I$3))))</f>
        <v>0.23600000000000002</v>
      </c>
      <c r="J108" s="7">
        <f>MAX(0,MIN(1,IF(J$5=0,1-(Tab_Raw!J108-Tab_Raw!J$3)/(Tab_Raw!J$4-Tab_Raw!J$3),(Tab_Raw!J108-Tab_Raw!J$3)/(Tab_Raw!J$4-Tab_Raw!J$3))))</f>
        <v>0.17679999999999998</v>
      </c>
      <c r="K108" s="7">
        <f>MAX(0,MIN(1,IF(K$5=0,1-(Tab_Raw!K108-Tab_Raw!K$3)/(Tab_Raw!K$4-Tab_Raw!K$3),(Tab_Raw!K108-Tab_Raw!K$3)/(Tab_Raw!K$4-Tab_Raw!K$3))))</f>
        <v>0.53887096774200005</v>
      </c>
      <c r="L108" s="7">
        <f>MAX(0,MIN(1,IF(L$5=0,1-(Tab_Raw!L108-Tab_Raw!L$3)/(Tab_Raw!L$4-Tab_Raw!L$3),(Tab_Raw!L108-Tab_Raw!L$3)/(Tab_Raw!L$4-Tab_Raw!L$3))))</f>
        <v>0.28000000000000003</v>
      </c>
      <c r="M108" s="7">
        <f>MAX(0,MIN(1,IF(M$5=0,1-(Tab_Raw!M108-Tab_Raw!M$3)/(Tab_Raw!M$4-Tab_Raw!M$3),(Tab_Raw!M108-Tab_Raw!M$3)/(Tab_Raw!M$4-Tab_Raw!M$3))))</f>
        <v>0.93</v>
      </c>
      <c r="N108" s="7">
        <f>MAX(0,MIN(1,IF(N$5=0,1-(Tab_Raw!N108-Tab_Raw!N$3)/(Tab_Raw!N$4-Tab_Raw!N$3),(Tab_Raw!N108-Tab_Raw!N$3)/(Tab_Raw!N$4-Tab_Raw!N$3))))</f>
        <v>0</v>
      </c>
      <c r="O108" s="7">
        <f>MAX(0,MIN(1,IF(O$5=0,1-(Tab_Raw!O108-Tab_Raw!O$3)/(Tab_Raw!O$4-Tab_Raw!O$3),(Tab_Raw!O108-Tab_Raw!O$3)/(Tab_Raw!O$4-Tab_Raw!O$3))))</f>
        <v>6.7499999999999991E-2</v>
      </c>
      <c r="P108" s="7">
        <f>MAX(0,MIN(1,IF(P$5=0,1-(Tab_Raw!P108-Tab_Raw!P$3)/(Tab_Raw!P$4-Tab_Raw!P$3),(Tab_Raw!P108-Tab_Raw!P$3)/(Tab_Raw!P$4-Tab_Raw!P$3))))</f>
        <v>0.31823999999999997</v>
      </c>
      <c r="Q108" s="7">
        <f>MAX(0,MIN(1,IF(Q$5=0,1-(Tab_Raw!Q108-Tab_Raw!Q$3)/(Tab_Raw!Q$4-Tab_Raw!Q$3),(Tab_Raw!Q108-Tab_Raw!Q$3)/(Tab_Raw!Q$4-Tab_Raw!Q$3))))</f>
        <v>8.9507317073172055E-2</v>
      </c>
      <c r="R108" s="7">
        <f>MAX(0,MIN(1,IF(R$5=0,1-(Tab_Raw!R108-Tab_Raw!R$3)/(Tab_Raw!R$4-Tab_Raw!R$3),(Tab_Raw!R108-Tab_Raw!R$3)/(Tab_Raw!R$4-Tab_Raw!R$3))))</f>
        <v>0.117924528</v>
      </c>
      <c r="S108" s="7">
        <f>MAX(0,MIN(1,IF(S$5=0,1-(Tab_Raw!S108-Tab_Raw!S$3)/(Tab_Raw!S$4-Tab_Raw!S$3),(Tab_Raw!S108-Tab_Raw!S$3)/(Tab_Raw!S$4-Tab_Raw!S$3))))</f>
        <v>0</v>
      </c>
      <c r="T108" s="7">
        <f>MAX(0,MIN(1,IF(T$5=0,1-(Tab_Raw!T108-Tab_Raw!T$3)/(Tab_Raw!T$4-Tab_Raw!T$3),(Tab_Raw!T108-Tab_Raw!T$3)/(Tab_Raw!T$4-Tab_Raw!T$3))))</f>
        <v>6.6384384999999997E-3</v>
      </c>
      <c r="U108" s="7">
        <f>MAX(0,MIN(1,IF(U$5=0,1-(Tab_Raw!U108-Tab_Raw!U$3)/(Tab_Raw!U$4-Tab_Raw!U$3),(Tab_Raw!U108-Tab_Raw!U$3)/(Tab_Raw!U$4-Tab_Raw!U$3))))</f>
        <v>0</v>
      </c>
      <c r="V108" s="7">
        <f>MAX(0,MIN(1,IF(V$5=0,1-(Tab_Raw!V108-Tab_Raw!V$3)/(Tab_Raw!V$4-Tab_Raw!V$3),(Tab_Raw!V108-Tab_Raw!V$3)/(Tab_Raw!V$4-Tab_Raw!V$3))))</f>
        <v>0</v>
      </c>
      <c r="W108" s="7">
        <f>MAX(0,MIN(1,IF(W$5=0,1-(Tab_Raw!W108-Tab_Raw!W$3)/(Tab_Raw!W$4-Tab_Raw!W$3),(Tab_Raw!W108-Tab_Raw!W$3)/(Tab_Raw!W$4-Tab_Raw!W$3))))</f>
        <v>0</v>
      </c>
      <c r="X108" s="7">
        <f>MAX(0,MIN(1,IF(X$5=0,1-(Tab_Raw!X108-Tab_Raw!X$3)/(Tab_Raw!X$4-Tab_Raw!X$3),(Tab_Raw!X108-Tab_Raw!X$3)/(Tab_Raw!X$4-Tab_Raw!X$3))))</f>
        <v>0.98</v>
      </c>
      <c r="Y108" s="7">
        <f>MAX(0,MIN(1,IF(Y$5=0,1-(Tab_Raw!Y108-Tab_Raw!Y$3)/(Tab_Raw!Y$4-Tab_Raw!Y$3),(Tab_Raw!Y108-Tab_Raw!Y$3)/(Tab_Raw!Y$4-Tab_Raw!Y$3))))</f>
        <v>0</v>
      </c>
      <c r="Z108" s="7">
        <f>MAX(0,MIN(1,IF(Z$5=0,1-(Tab_Raw!Z108-Tab_Raw!Z$3)/(Tab_Raw!Z$4-Tab_Raw!Z$3),(Tab_Raw!Z108-Tab_Raw!Z$3)/(Tab_Raw!Z$4-Tab_Raw!Z$3))))</f>
        <v>0</v>
      </c>
      <c r="AA108" s="9" t="str">
        <f t="shared" si="19"/>
        <v>Luxembourg</v>
      </c>
      <c r="AB108" s="14">
        <f t="shared" si="20"/>
        <v>24</v>
      </c>
      <c r="AC108" s="8">
        <f t="shared" si="21"/>
        <v>0.19378755213813217</v>
      </c>
      <c r="AD108" s="14">
        <f t="shared" si="17"/>
        <v>173</v>
      </c>
      <c r="AM108" s="9" t="s">
        <v>101</v>
      </c>
      <c r="AN108" s="14">
        <v>24</v>
      </c>
      <c r="AO108" s="8">
        <v>0.30569405776385761</v>
      </c>
    </row>
    <row r="109" spans="1:41">
      <c r="A109" s="10" t="s">
        <v>239</v>
      </c>
      <c r="B109" s="13" t="s">
        <v>238</v>
      </c>
      <c r="C109" s="7">
        <f>MAX(0,MIN(1,IF(C$5=0,1-(Tab_Raw!C109-Tab_Raw!C$3)/(Tab_Raw!C$4-Tab_Raw!C$3),(Tab_Raw!C109-Tab_Raw!C$3)/(Tab_Raw!C$4-Tab_Raw!C$3))))</f>
        <v>0.38583333333333331</v>
      </c>
      <c r="D109" s="7">
        <f>MAX(0,MIN(1,IF(D$5=0,1-(Tab_Raw!D109-Tab_Raw!D$3)/(Tab_Raw!D$4-Tab_Raw!D$3),(Tab_Raw!D109-Tab_Raw!D$3)/(Tab_Raw!D$4-Tab_Raw!D$3))))</f>
        <v>4.3560000000000001E-2</v>
      </c>
      <c r="E109" s="7">
        <f>MAX(0,MIN(1,IF(E$5=0,1-(Tab_Raw!E109-Tab_Raw!E$3)/(Tab_Raw!E$4-Tab_Raw!E$3),(Tab_Raw!E109-Tab_Raw!E$3)/(Tab_Raw!E$4-Tab_Raw!E$3))))</f>
        <v>0.59000000000000008</v>
      </c>
      <c r="F109" s="7">
        <f>MAX(0,MIN(1,IF(F$5=0,1-(Tab_Raw!F109-Tab_Raw!F$3)/(Tab_Raw!F$4-Tab_Raw!F$3),(Tab_Raw!F109-Tab_Raw!F$3)/(Tab_Raw!F$4-Tab_Raw!F$3))))</f>
        <v>0.19999999999999996</v>
      </c>
      <c r="G109" s="7">
        <f>MAX(0,MIN(1,IF(G$5=0,1-(Tab_Raw!G109-Tab_Raw!G$3)/(Tab_Raw!G$4-Tab_Raw!G$3),(Tab_Raw!G109-Tab_Raw!G$3)/(Tab_Raw!G$4-Tab_Raw!G$3))))</f>
        <v>0.36</v>
      </c>
      <c r="H109" s="7">
        <f>MAX(0,MIN(1,IF(H$5=0,1-(Tab_Raw!H109-Tab_Raw!H$3)/(Tab_Raw!H$4-Tab_Raw!H$3),(Tab_Raw!H109-Tab_Raw!H$3)/(Tab_Raw!H$4-Tab_Raw!H$3))))</f>
        <v>0.89</v>
      </c>
      <c r="I109" s="7">
        <f>MAX(0,MIN(1,IF(I$5=0,1-(Tab_Raw!I109-Tab_Raw!I$3)/(Tab_Raw!I$4-Tab_Raw!I$3),(Tab_Raw!I109-Tab_Raw!I$3)/(Tab_Raw!I$4-Tab_Raw!I$3))))</f>
        <v>0.5299166666666667</v>
      </c>
      <c r="J109" s="7">
        <f>MAX(0,MIN(1,IF(J$5=0,1-(Tab_Raw!J109-Tab_Raw!J$3)/(Tab_Raw!J$4-Tab_Raw!J$3),(Tab_Raw!J109-Tab_Raw!J$3)/(Tab_Raw!J$4-Tab_Raw!J$3))))</f>
        <v>0.70140000000000002</v>
      </c>
      <c r="K109" s="7">
        <f>MAX(0,MIN(1,IF(K$5=0,1-(Tab_Raw!K109-Tab_Raw!K$3)/(Tab_Raw!K$4-Tab_Raw!K$3),(Tab_Raw!K109-Tab_Raw!K$3)/(Tab_Raw!K$4-Tab_Raw!K$3))))</f>
        <v>0.97099900782415038</v>
      </c>
      <c r="L109" s="7">
        <f>MAX(0,MIN(1,IF(L$5=0,1-(Tab_Raw!L109-Tab_Raw!L$3)/(Tab_Raw!L$4-Tab_Raw!L$3),(Tab_Raw!L109-Tab_Raw!L$3)/(Tab_Raw!L$4-Tab_Raw!L$3))))</f>
        <v>0.1</v>
      </c>
      <c r="M109" s="7">
        <f>MAX(0,MIN(1,IF(M$5=0,1-(Tab_Raw!M109-Tab_Raw!M$3)/(Tab_Raw!M$4-Tab_Raw!M$3),(Tab_Raw!M109-Tab_Raw!M$3)/(Tab_Raw!M$4-Tab_Raw!M$3))))</f>
        <v>0.13</v>
      </c>
      <c r="N109" s="7">
        <f>MAX(0,MIN(1,IF(N$5=0,1-(Tab_Raw!N109-Tab_Raw!N$3)/(Tab_Raw!N$4-Tab_Raw!N$3),(Tab_Raw!N109-Tab_Raw!N$3)/(Tab_Raw!N$4-Tab_Raw!N$3))))</f>
        <v>1</v>
      </c>
      <c r="O109" s="7">
        <f>MAX(0,MIN(1,IF(O$5=0,1-(Tab_Raw!O109-Tab_Raw!O$3)/(Tab_Raw!O$4-Tab_Raw!O$3),(Tab_Raw!O109-Tab_Raw!O$3)/(Tab_Raw!O$4-Tab_Raw!O$3))))</f>
        <v>0.20749999999999999</v>
      </c>
      <c r="P109" s="7">
        <f>MAX(0,MIN(1,IF(P$5=0,1-(Tab_Raw!P109-Tab_Raw!P$3)/(Tab_Raw!P$4-Tab_Raw!P$3),(Tab_Raw!P109-Tab_Raw!P$3)/(Tab_Raw!P$4-Tab_Raw!P$3))))</f>
        <v>0.97431999999999996</v>
      </c>
      <c r="Q109" s="7">
        <f>MAX(0,MIN(1,IF(Q$5=0,1-(Tab_Raw!Q109-Tab_Raw!Q$3)/(Tab_Raw!Q$4-Tab_Raw!Q$3),(Tab_Raw!Q109-Tab_Raw!Q$3)/(Tab_Raw!Q$4-Tab_Raw!Q$3))))</f>
        <v>0.49317024390244002</v>
      </c>
      <c r="R109" s="7">
        <f>MAX(0,MIN(1,IF(R$5=0,1-(Tab_Raw!R109-Tab_Raw!R$3)/(Tab_Raw!R$4-Tab_Raw!R$3),(Tab_Raw!R109-Tab_Raw!R$3)/(Tab_Raw!R$4-Tab_Raw!R$3))))</f>
        <v>0.698032506</v>
      </c>
      <c r="S109" s="7">
        <f>MAX(0,MIN(1,IF(S$5=0,1-(Tab_Raw!S109-Tab_Raw!S$3)/(Tab_Raw!S$4-Tab_Raw!S$3),(Tab_Raw!S109-Tab_Raw!S$3)/(Tab_Raw!S$4-Tab_Raw!S$3))))</f>
        <v>0.28311670230000002</v>
      </c>
      <c r="T109" s="7">
        <f>MAX(0,MIN(1,IF(T$5=0,1-(Tab_Raw!T109-Tab_Raw!T$3)/(Tab_Raw!T$4-Tab_Raw!T$3),(Tab_Raw!T109-Tab_Raw!T$3)/(Tab_Raw!T$4-Tab_Raw!T$3))))</f>
        <v>0.55517575549999998</v>
      </c>
      <c r="U109" s="7">
        <f>MAX(0,MIN(1,IF(U$5=0,1-(Tab_Raw!U109-Tab_Raw!U$3)/(Tab_Raw!U$4-Tab_Raw!U$3),(Tab_Raw!U109-Tab_Raw!U$3)/(Tab_Raw!U$4-Tab_Raw!U$3))))</f>
        <v>2.736861370894195E-2</v>
      </c>
      <c r="V109" s="7">
        <f>MAX(0,MIN(1,IF(V$5=0,1-(Tab_Raw!V109-Tab_Raw!V$3)/(Tab_Raw!V$4-Tab_Raw!V$3),(Tab_Raw!V109-Tab_Raw!V$3)/(Tab_Raw!V$4-Tab_Raw!V$3))))</f>
        <v>5.52040884424553E-2</v>
      </c>
      <c r="W109" s="7">
        <f>MAX(0,MIN(1,IF(W$5=0,1-(Tab_Raw!W109-Tab_Raw!W$3)/(Tab_Raw!W$4-Tab_Raw!W$3),(Tab_Raw!W109-Tab_Raw!W$3)/(Tab_Raw!W$4-Tab_Raw!W$3))))</f>
        <v>0.81</v>
      </c>
      <c r="X109" s="7">
        <f>MAX(0,MIN(1,IF(X$5=0,1-(Tab_Raw!X109-Tab_Raw!X$3)/(Tab_Raw!X$4-Tab_Raw!X$3),(Tab_Raw!X109-Tab_Raw!X$3)/(Tab_Raw!X$4-Tab_Raw!X$3))))</f>
        <v>0.67</v>
      </c>
      <c r="Y109" s="7">
        <f>MAX(0,MIN(1,IF(Y$5=0,1-(Tab_Raw!Y109-Tab_Raw!Y$3)/(Tab_Raw!Y$4-Tab_Raw!Y$3),(Tab_Raw!Y109-Tab_Raw!Y$3)/(Tab_Raw!Y$4-Tab_Raw!Y$3))))</f>
        <v>5.1587165113319809E-3</v>
      </c>
      <c r="Z109" s="7">
        <f>MAX(0,MIN(1,IF(Z$5=0,1-(Tab_Raw!Z109-Tab_Raw!Z$3)/(Tab_Raw!Z$4-Tab_Raw!Z$3),(Tab_Raw!Z109-Tab_Raw!Z$3)/(Tab_Raw!Z$4-Tab_Raw!Z$3))))</f>
        <v>0.88399999620000003</v>
      </c>
      <c r="AA109" s="9" t="str">
        <f t="shared" si="19"/>
        <v>Madagascar</v>
      </c>
      <c r="AB109" s="14">
        <f t="shared" si="20"/>
        <v>24</v>
      </c>
      <c r="AC109" s="8">
        <f t="shared" si="21"/>
        <v>0.48186481793288832</v>
      </c>
      <c r="AD109" s="14">
        <f t="shared" si="17"/>
        <v>29</v>
      </c>
      <c r="AM109" s="9" t="s">
        <v>172</v>
      </c>
      <c r="AN109" s="14">
        <v>24</v>
      </c>
      <c r="AO109" s="8">
        <v>0.30391396818489008</v>
      </c>
    </row>
    <row r="110" spans="1:41">
      <c r="A110" s="10" t="s">
        <v>241</v>
      </c>
      <c r="B110" s="13" t="s">
        <v>240</v>
      </c>
      <c r="C110" s="7">
        <f>MAX(0,MIN(1,IF(C$5=0,1-(Tab_Raw!C110-Tab_Raw!C$3)/(Tab_Raw!C$4-Tab_Raw!C$3),(Tab_Raw!C110-Tab_Raw!C$3)/(Tab_Raw!C$4-Tab_Raw!C$3))))</f>
        <v>0.49249999999999999</v>
      </c>
      <c r="D110" s="7">
        <f>MAX(0,MIN(1,IF(D$5=0,1-(Tab_Raw!D110-Tab_Raw!D$3)/(Tab_Raw!D$4-Tab_Raw!D$3),(Tab_Raw!D110-Tab_Raw!D$3)/(Tab_Raw!D$4-Tab_Raw!D$3))))</f>
        <v>5.611E-2</v>
      </c>
      <c r="E110" s="7">
        <f>MAX(0,MIN(1,IF(E$5=0,1-(Tab_Raw!E110-Tab_Raw!E$3)/(Tab_Raw!E$4-Tab_Raw!E$3),(Tab_Raw!E110-Tab_Raw!E$3)/(Tab_Raw!E$4-Tab_Raw!E$3))))</f>
        <v>0.19999999999999996</v>
      </c>
      <c r="F110" s="7">
        <f>MAX(0,MIN(1,IF(F$5=0,1-(Tab_Raw!F110-Tab_Raw!F$3)/(Tab_Raw!F$4-Tab_Raw!F$3),(Tab_Raw!F110-Tab_Raw!F$3)/(Tab_Raw!F$4-Tab_Raw!F$3))))</f>
        <v>0.30000000000000004</v>
      </c>
      <c r="G110" s="7">
        <f>MAX(0,MIN(1,IF(G$5=0,1-(Tab_Raw!G110-Tab_Raw!G$3)/(Tab_Raw!G$4-Tab_Raw!G$3),(Tab_Raw!G110-Tab_Raw!G$3)/(Tab_Raw!G$4-Tab_Raw!G$3))))</f>
        <v>0.41133333333333333</v>
      </c>
      <c r="H110" s="7">
        <f>MAX(0,MIN(1,IF(H$5=0,1-(Tab_Raw!H110-Tab_Raw!H$3)/(Tab_Raw!H$4-Tab_Raw!H$3),(Tab_Raw!H110-Tab_Raw!H$3)/(Tab_Raw!H$4-Tab_Raw!H$3))))</f>
        <v>0.43999999999999995</v>
      </c>
      <c r="I110" s="7">
        <f>MAX(0,MIN(1,IF(I$5=0,1-(Tab_Raw!I110-Tab_Raw!I$3)/(Tab_Raw!I$4-Tab_Raw!I$3),(Tab_Raw!I110-Tab_Raw!I$3)/(Tab_Raw!I$4-Tab_Raw!I$3))))</f>
        <v>0.60066666666666668</v>
      </c>
      <c r="J110" s="7">
        <f>MAX(0,MIN(1,IF(J$5=0,1-(Tab_Raw!J110-Tab_Raw!J$3)/(Tab_Raw!J$4-Tab_Raw!J$3),(Tab_Raw!J110-Tab_Raw!J$3)/(Tab_Raw!J$4-Tab_Raw!J$3))))</f>
        <v>0.80700000000000005</v>
      </c>
      <c r="K110" s="7">
        <f>MAX(0,MIN(1,IF(K$5=0,1-(Tab_Raw!K110-Tab_Raw!K$3)/(Tab_Raw!K$4-Tab_Raw!K$3),(Tab_Raw!K110-Tab_Raw!K$3)/(Tab_Raw!K$4-Tab_Raw!K$3))))</f>
        <v>0.997229047619</v>
      </c>
      <c r="L110" s="7">
        <f>MAX(0,MIN(1,IF(L$5=0,1-(Tab_Raw!L110-Tab_Raw!L$3)/(Tab_Raw!L$4-Tab_Raw!L$3),(Tab_Raw!L110-Tab_Raw!L$3)/(Tab_Raw!L$4-Tab_Raw!L$3))))</f>
        <v>0.12</v>
      </c>
      <c r="M110" s="7">
        <f>MAX(0,MIN(1,IF(M$5=0,1-(Tab_Raw!M110-Tab_Raw!M$3)/(Tab_Raw!M$4-Tab_Raw!M$3),(Tab_Raw!M110-Tab_Raw!M$3)/(Tab_Raw!M$4-Tab_Raw!M$3))))</f>
        <v>0.05</v>
      </c>
      <c r="N110" s="7">
        <f>MAX(0,MIN(1,IF(N$5=0,1-(Tab_Raw!N110-Tab_Raw!N$3)/(Tab_Raw!N$4-Tab_Raw!N$3),(Tab_Raw!N110-Tab_Raw!N$3)/(Tab_Raw!N$4-Tab_Raw!N$3))))</f>
        <v>0.36</v>
      </c>
      <c r="O110" s="7">
        <f>MAX(0,MIN(1,IF(O$5=0,1-(Tab_Raw!O110-Tab_Raw!O$3)/(Tab_Raw!O$4-Tab_Raw!O$3),(Tab_Raw!O110-Tab_Raw!O$3)/(Tab_Raw!O$4-Tab_Raw!O$3))))</f>
        <v>0.40749999999999997</v>
      </c>
      <c r="P110" s="7">
        <f>MAX(0,MIN(1,IF(P$5=0,1-(Tab_Raw!P110-Tab_Raw!P$3)/(Tab_Raw!P$4-Tab_Raw!P$3),(Tab_Raw!P110-Tab_Raw!P$3)/(Tab_Raw!P$4-Tab_Raw!P$3))))</f>
        <v>0.98728000000000005</v>
      </c>
      <c r="Q110" s="7">
        <f>MAX(0,MIN(1,IF(Q$5=0,1-(Tab_Raw!Q110-Tab_Raw!Q$3)/(Tab_Raw!Q$4-Tab_Raw!Q$3),(Tab_Raw!Q110-Tab_Raw!Q$3)/(Tab_Raw!Q$4-Tab_Raw!Q$3))))</f>
        <v>0.63881804878048798</v>
      </c>
      <c r="R110" s="7">
        <f>MAX(0,MIN(1,IF(R$5=0,1-(Tab_Raw!R110-Tab_Raw!R$3)/(Tab_Raw!R$4-Tab_Raw!R$3),(Tab_Raw!R110-Tab_Raw!R$3)/(Tab_Raw!R$4-Tab_Raw!R$3))))</f>
        <v>0.98634812199999999</v>
      </c>
      <c r="S110" s="7">
        <f>MAX(0,MIN(1,IF(S$5=0,1-(Tab_Raw!S110-Tab_Raw!S$3)/(Tab_Raw!S$4-Tab_Raw!S$3),(Tab_Raw!S110-Tab_Raw!S$3)/(Tab_Raw!S$4-Tab_Raw!S$3))))</f>
        <v>0.9914222451000001</v>
      </c>
      <c r="T110" s="7">
        <f>MAX(0,MIN(1,IF(T$5=0,1-(Tab_Raw!T110-Tab_Raw!T$3)/(Tab_Raw!T$4-Tab_Raw!T$3),(Tab_Raw!T110-Tab_Raw!T$3)/(Tab_Raw!T$4-Tab_Raw!T$3))))</f>
        <v>0.68496279250000003</v>
      </c>
      <c r="U110" s="7">
        <f>MAX(0,MIN(1,IF(U$5=0,1-(Tab_Raw!U110-Tab_Raw!U$3)/(Tab_Raw!U$4-Tab_Raw!U$3),(Tab_Raw!U110-Tab_Raw!U$3)/(Tab_Raw!U$4-Tab_Raw!U$3))))</f>
        <v>0</v>
      </c>
      <c r="V110" s="7">
        <f>MAX(0,MIN(1,IF(V$5=0,1-(Tab_Raw!V110-Tab_Raw!V$3)/(Tab_Raw!V$4-Tab_Raw!V$3),(Tab_Raw!V110-Tab_Raw!V$3)/(Tab_Raw!V$4-Tab_Raw!V$3))))</f>
        <v>0</v>
      </c>
      <c r="W110" s="7">
        <f>MAX(0,MIN(1,IF(W$5=0,1-(Tab_Raw!W110-Tab_Raw!W$3)/(Tab_Raw!W$4-Tab_Raw!W$3),(Tab_Raw!W110-Tab_Raw!W$3)/(Tab_Raw!W$4-Tab_Raw!W$3))))</f>
        <v>0.91</v>
      </c>
      <c r="X110" s="7">
        <f>MAX(0,MIN(1,IF(X$5=0,1-(Tab_Raw!X110-Tab_Raw!X$3)/(Tab_Raw!X$4-Tab_Raw!X$3),(Tab_Raw!X110-Tab_Raw!X$3)/(Tab_Raw!X$4-Tab_Raw!X$3))))</f>
        <v>0.98</v>
      </c>
      <c r="Y110" s="7">
        <f>MAX(0,MIN(1,IF(Y$5=0,1-(Tab_Raw!Y110-Tab_Raw!Y$3)/(Tab_Raw!Y$4-Tab_Raw!Y$3),(Tab_Raw!Y110-Tab_Raw!Y$3)/(Tab_Raw!Y$4-Tab_Raw!Y$3))))</f>
        <v>0.19132653061224492</v>
      </c>
      <c r="Z110" s="7">
        <f>MAX(0,MIN(1,IF(Z$5=0,1-(Tab_Raw!Z110-Tab_Raw!Z$3)/(Tab_Raw!Z$4-Tab_Raw!Z$3),(Tab_Raw!Z110-Tab_Raw!Z$3)/(Tab_Raw!Z$4-Tab_Raw!Z$3))))</f>
        <v>0.54979999540000002</v>
      </c>
      <c r="AA110" s="9" t="str">
        <f t="shared" si="19"/>
        <v>Malawi</v>
      </c>
      <c r="AB110" s="14">
        <f t="shared" si="20"/>
        <v>24</v>
      </c>
      <c r="AC110" s="8">
        <f t="shared" si="21"/>
        <v>0.50676236591715551</v>
      </c>
      <c r="AD110" s="14">
        <f t="shared" si="17"/>
        <v>17</v>
      </c>
      <c r="AM110" s="9" t="s">
        <v>170</v>
      </c>
      <c r="AN110" s="14">
        <v>24</v>
      </c>
      <c r="AO110" s="8">
        <v>0.30384747112133703</v>
      </c>
    </row>
    <row r="111" spans="1:41">
      <c r="A111" s="10" t="s">
        <v>243</v>
      </c>
      <c r="B111" s="13" t="s">
        <v>242</v>
      </c>
      <c r="C111" s="7">
        <f>MAX(0,MIN(1,IF(C$5=0,1-(Tab_Raw!C111-Tab_Raw!C$3)/(Tab_Raw!C$4-Tab_Raw!C$3),(Tab_Raw!C111-Tab_Raw!C$3)/(Tab_Raw!C$4-Tab_Raw!C$3))))</f>
        <v>0.50350000000000006</v>
      </c>
      <c r="D111" s="7">
        <f>MAX(0,MIN(1,IF(D$5=0,1-(Tab_Raw!D111-Tab_Raw!D$3)/(Tab_Raw!D$4-Tab_Raw!D$3),(Tab_Raw!D111-Tab_Raw!D$3)/(Tab_Raw!D$4-Tab_Raw!D$3))))</f>
        <v>2.138E-2</v>
      </c>
      <c r="E111" s="7">
        <f>MAX(0,MIN(1,IF(E$5=0,1-(Tab_Raw!E111-Tab_Raw!E$3)/(Tab_Raw!E$4-Tab_Raw!E$3),(Tab_Raw!E111-Tab_Raw!E$3)/(Tab_Raw!E$4-Tab_Raw!E$3))))</f>
        <v>0</v>
      </c>
      <c r="F111" s="7">
        <f>MAX(0,MIN(1,IF(F$5=0,1-(Tab_Raw!F111-Tab_Raw!F$3)/(Tab_Raw!F$4-Tab_Raw!F$3),(Tab_Raw!F111-Tab_Raw!F$3)/(Tab_Raw!F$4-Tab_Raw!F$3))))</f>
        <v>0.15000000000000002</v>
      </c>
      <c r="G111" s="7">
        <f>MAX(0,MIN(1,IF(G$5=0,1-(Tab_Raw!G111-Tab_Raw!G$3)/(Tab_Raw!G$4-Tab_Raw!G$3),(Tab_Raw!G111-Tab_Raw!G$3)/(Tab_Raw!G$4-Tab_Raw!G$3))))</f>
        <v>2.1999999999999999E-2</v>
      </c>
      <c r="H111" s="7">
        <f>MAX(0,MIN(1,IF(H$5=0,1-(Tab_Raw!H111-Tab_Raw!H$3)/(Tab_Raw!H$4-Tab_Raw!H$3),(Tab_Raw!H111-Tab_Raw!H$3)/(Tab_Raw!H$4-Tab_Raw!H$3))))</f>
        <v>4.0000000000000036E-2</v>
      </c>
      <c r="I111" s="7">
        <f>MAX(0,MIN(1,IF(I$5=0,1-(Tab_Raw!I111-Tab_Raw!I$3)/(Tab_Raw!I$4-Tab_Raw!I$3),(Tab_Raw!I111-Tab_Raw!I$3)/(Tab_Raw!I$4-Tab_Raw!I$3))))</f>
        <v>0.47866666666666663</v>
      </c>
      <c r="J111" s="7">
        <f>MAX(0,MIN(1,IF(J$5=0,1-(Tab_Raw!J111-Tab_Raw!J$3)/(Tab_Raw!J$4-Tab_Raw!J$3),(Tab_Raw!J111-Tab_Raw!J$3)/(Tab_Raw!J$4-Tab_Raw!J$3))))</f>
        <v>0.28720000000000001</v>
      </c>
      <c r="K111" s="7">
        <f>MAX(0,MIN(1,IF(K$5=0,1-(Tab_Raw!K111-Tab_Raw!K$3)/(Tab_Raw!K$4-Tab_Raw!K$3),(Tab_Raw!K111-Tab_Raw!K$3)/(Tab_Raw!K$4-Tab_Raw!K$3))))</f>
        <v>0.5</v>
      </c>
      <c r="L111" s="7">
        <f>MAX(0,MIN(1,IF(L$5=0,1-(Tab_Raw!L111-Tab_Raw!L$3)/(Tab_Raw!L$4-Tab_Raw!L$3),(Tab_Raw!L111-Tab_Raw!L$3)/(Tab_Raw!L$4-Tab_Raw!L$3))))</f>
        <v>0.64</v>
      </c>
      <c r="M111" s="7">
        <f>MAX(0,MIN(1,IF(M$5=0,1-(Tab_Raw!M111-Tab_Raw!M$3)/(Tab_Raw!M$4-Tab_Raw!M$3),(Tab_Raw!M111-Tab_Raw!M$3)/(Tab_Raw!M$4-Tab_Raw!M$3))))</f>
        <v>0.83</v>
      </c>
      <c r="N111" s="7">
        <f>MAX(0,MIN(1,IF(N$5=0,1-(Tab_Raw!N111-Tab_Raw!N$3)/(Tab_Raw!N$4-Tab_Raw!N$3),(Tab_Raw!N111-Tab_Raw!N$3)/(Tab_Raw!N$4-Tab_Raw!N$3))))</f>
        <v>0.06</v>
      </c>
      <c r="O111" s="7">
        <f>MAX(0,MIN(1,IF(O$5=0,1-(Tab_Raw!O111-Tab_Raw!O$3)/(Tab_Raw!O$4-Tab_Raw!O$3),(Tab_Raw!O111-Tab_Raw!O$3)/(Tab_Raw!O$4-Tab_Raw!O$3))))</f>
        <v>0.76749999999999996</v>
      </c>
      <c r="P111" s="7">
        <f>MAX(0,MIN(1,IF(P$5=0,1-(Tab_Raw!P111-Tab_Raw!P$3)/(Tab_Raw!P$4-Tab_Raw!P$3),(Tab_Raw!P111-Tab_Raw!P$3)/(Tab_Raw!P$4-Tab_Raw!P$3))))</f>
        <v>0.81552000000000002</v>
      </c>
      <c r="Q111" s="7">
        <f>MAX(0,MIN(1,IF(Q$5=0,1-(Tab_Raw!Q111-Tab_Raw!Q$3)/(Tab_Raw!Q$4-Tab_Raw!Q$3),(Tab_Raw!Q111-Tab_Raw!Q$3)/(Tab_Raw!Q$4-Tab_Raw!Q$3))))</f>
        <v>0.21240585365853804</v>
      </c>
      <c r="R111" s="7">
        <f>MAX(0,MIN(1,IF(R$5=0,1-(Tab_Raw!R111-Tab_Raw!R$3)/(Tab_Raw!R$4-Tab_Raw!R$3),(Tab_Raw!R111-Tab_Raw!R$3)/(Tab_Raw!R$4-Tab_Raw!R$3))))</f>
        <v>0.485564304</v>
      </c>
      <c r="S111" s="7">
        <f>MAX(0,MIN(1,IF(S$5=0,1-(Tab_Raw!S111-Tab_Raw!S$3)/(Tab_Raw!S$4-Tab_Raw!S$3),(Tab_Raw!S111-Tab_Raw!S$3)/(Tab_Raw!S$4-Tab_Raw!S$3))))</f>
        <v>0</v>
      </c>
      <c r="T111" s="7">
        <f>MAX(0,MIN(1,IF(T$5=0,1-(Tab_Raw!T111-Tab_Raw!T$3)/(Tab_Raw!T$4-Tab_Raw!T$3),(Tab_Raw!T111-Tab_Raw!T$3)/(Tab_Raw!T$4-Tab_Raw!T$3))))</f>
        <v>2.05823945E-2</v>
      </c>
      <c r="U111" s="7">
        <f>MAX(0,MIN(1,IF(U$5=0,1-(Tab_Raw!U111-Tab_Raw!U$3)/(Tab_Raw!U$4-Tab_Raw!U$3),(Tab_Raw!U111-Tab_Raw!U$3)/(Tab_Raw!U$4-Tab_Raw!U$3))))</f>
        <v>6.2196356209579855E-2</v>
      </c>
      <c r="V111" s="7">
        <f>MAX(0,MIN(1,IF(V$5=0,1-(Tab_Raw!V111-Tab_Raw!V$3)/(Tab_Raw!V$4-Tab_Raw!V$3),(Tab_Raw!V111-Tab_Raw!V$3)/(Tab_Raw!V$4-Tab_Raw!V$3))))</f>
        <v>0.235062208213485</v>
      </c>
      <c r="W111" s="7">
        <f>MAX(0,MIN(1,IF(W$5=0,1-(Tab_Raw!W111-Tab_Raw!W$3)/(Tab_Raw!W$4-Tab_Raw!W$3),(Tab_Raw!W111-Tab_Raw!W$3)/(Tab_Raw!W$4-Tab_Raw!W$3))))</f>
        <v>5.9999999999998943E-3</v>
      </c>
      <c r="X111" s="7">
        <f>MAX(0,MIN(1,IF(X$5=0,1-(Tab_Raw!X111-Tab_Raw!X$3)/(Tab_Raw!X$4-Tab_Raw!X$3),(Tab_Raw!X111-Tab_Raw!X$3)/(Tab_Raw!X$4-Tab_Raw!X$3))))</f>
        <v>0</v>
      </c>
      <c r="Y111" s="7">
        <f>MAX(0,MIN(1,IF(Y$5=0,1-(Tab_Raw!Y111-Tab_Raw!Y$3)/(Tab_Raw!Y$4-Tab_Raw!Y$3),(Tab_Raw!Y111-Tab_Raw!Y$3)/(Tab_Raw!Y$4-Tab_Raw!Y$3))))</f>
        <v>6.3917211992086442E-2</v>
      </c>
      <c r="Z111" s="7">
        <f>MAX(0,MIN(1,IF(Z$5=0,1-(Tab_Raw!Z111-Tab_Raw!Z$3)/(Tab_Raw!Z$4-Tab_Raw!Z$3),(Tab_Raw!Z111-Tab_Raw!Z$3)/(Tab_Raw!Z$4-Tab_Raw!Z$3))))</f>
        <v>0.17227186669999994</v>
      </c>
      <c r="AA111" s="9" t="str">
        <f t="shared" si="19"/>
        <v>Malaysia</v>
      </c>
      <c r="AB111" s="14">
        <f t="shared" si="20"/>
        <v>24</v>
      </c>
      <c r="AC111" s="8">
        <f t="shared" si="21"/>
        <v>0.26557361924751488</v>
      </c>
      <c r="AD111" s="14">
        <f t="shared" si="17"/>
        <v>125</v>
      </c>
      <c r="AM111" s="9" t="s">
        <v>142</v>
      </c>
      <c r="AN111" s="14">
        <v>24</v>
      </c>
      <c r="AO111" s="8">
        <v>0.30213087288829704</v>
      </c>
    </row>
    <row r="112" spans="1:41">
      <c r="A112" s="10" t="s">
        <v>245</v>
      </c>
      <c r="B112" s="13" t="s">
        <v>244</v>
      </c>
      <c r="C112" s="7">
        <f>MAX(0,MIN(1,IF(C$5=0,1-(Tab_Raw!C112-Tab_Raw!C$3)/(Tab_Raw!C$4-Tab_Raw!C$3),(Tab_Raw!C112-Tab_Raw!C$3)/(Tab_Raw!C$4-Tab_Raw!C$3))))</f>
        <v>0.50949999999999995</v>
      </c>
      <c r="D112" s="7">
        <f>MAX(0,MIN(1,IF(D$5=0,1-(Tab_Raw!D112-Tab_Raw!D$3)/(Tab_Raw!D$4-Tab_Raw!D$3),(Tab_Raw!D112-Tab_Raw!D$3)/(Tab_Raw!D$4-Tab_Raw!D$3))))</f>
        <v>0.15670000000000001</v>
      </c>
      <c r="E112" s="7">
        <f>MAX(0,MIN(1,IF(E$5=0,1-(Tab_Raw!E112-Tab_Raw!E$3)/(Tab_Raw!E$4-Tab_Raw!E$3),(Tab_Raw!E112-Tab_Raw!E$3)/(Tab_Raw!E$4-Tab_Raw!E$3))))</f>
        <v>8.9999999999999969E-2</v>
      </c>
      <c r="F112" s="7">
        <f>MAX(0,MIN(1,IF(F$5=0,1-(Tab_Raw!F112-Tab_Raw!F$3)/(Tab_Raw!F$4-Tab_Raw!F$3),(Tab_Raw!F112-Tab_Raw!F$3)/(Tab_Raw!F$4-Tab_Raw!F$3))))</f>
        <v>0.125</v>
      </c>
      <c r="G112" s="7">
        <f>MAX(0,MIN(1,IF(G$5=0,1-(Tab_Raw!G112-Tab_Raw!G$3)/(Tab_Raw!G$4-Tab_Raw!G$3),(Tab_Raw!G112-Tab_Raw!G$3)/(Tab_Raw!G$4-Tab_Raw!G$3))))</f>
        <v>0.11133333333333334</v>
      </c>
      <c r="H112" s="7">
        <f>MAX(0,MIN(1,IF(H$5=0,1-(Tab_Raw!H112-Tab_Raw!H$3)/(Tab_Raw!H$4-Tab_Raw!H$3),(Tab_Raw!H112-Tab_Raw!H$3)/(Tab_Raw!H$4-Tab_Raw!H$3))))</f>
        <v>2.0000000000000018E-2</v>
      </c>
      <c r="I112" s="7">
        <f>MAX(0,MIN(1,IF(I$5=0,1-(Tab_Raw!I112-Tab_Raw!I$3)/(Tab_Raw!I$4-Tab_Raw!I$3),(Tab_Raw!I112-Tab_Raw!I$3)/(Tab_Raw!I$4-Tab_Raw!I$3))))</f>
        <v>0.44466666666666665</v>
      </c>
      <c r="J112" s="7">
        <f>MAX(0,MIN(1,IF(J$5=0,1-(Tab_Raw!J112-Tab_Raw!J$3)/(Tab_Raw!J$4-Tab_Raw!J$3),(Tab_Raw!J112-Tab_Raw!J$3)/(Tab_Raw!J$4-Tab_Raw!J$3))))</f>
        <v>0.60819999999999996</v>
      </c>
      <c r="K112" s="7">
        <f>MAX(0,MIN(1,IF(K$5=0,1-(Tab_Raw!K112-Tab_Raw!K$3)/(Tab_Raw!K$4-Tab_Raw!K$3),(Tab_Raw!K112-Tab_Raw!K$3)/(Tab_Raw!K$4-Tab_Raw!K$3))))</f>
        <v>0.99124999999999996</v>
      </c>
      <c r="L112" s="7">
        <f>MAX(0,MIN(1,IF(L$5=0,1-(Tab_Raw!L112-Tab_Raw!L$3)/(Tab_Raw!L$4-Tab_Raw!L$3),(Tab_Raw!L112-Tab_Raw!L$3)/(Tab_Raw!L$4-Tab_Raw!L$3))))</f>
        <v>0.08</v>
      </c>
      <c r="M112" s="7">
        <f>MAX(0,MIN(1,IF(M$5=0,1-(Tab_Raw!M112-Tab_Raw!M$3)/(Tab_Raw!M$4-Tab_Raw!M$3),(Tab_Raw!M112-Tab_Raw!M$3)/(Tab_Raw!M$4-Tab_Raw!M$3))))</f>
        <v>1</v>
      </c>
      <c r="N112" s="7">
        <f>MAX(0,MIN(1,IF(N$5=0,1-(Tab_Raw!N112-Tab_Raw!N$3)/(Tab_Raw!N$4-Tab_Raw!N$3),(Tab_Raw!N112-Tab_Raw!N$3)/(Tab_Raw!N$4-Tab_Raw!N$3))))</f>
        <v>0.72</v>
      </c>
      <c r="O112" s="7">
        <f>MAX(0,MIN(1,IF(O$5=0,1-(Tab_Raw!O112-Tab_Raw!O$3)/(Tab_Raw!O$4-Tab_Raw!O$3),(Tab_Raw!O112-Tab_Raw!O$3)/(Tab_Raw!O$4-Tab_Raw!O$3))))</f>
        <v>0.44999999999999996</v>
      </c>
      <c r="P112" s="7">
        <f>MAX(0,MIN(1,IF(P$5=0,1-(Tab_Raw!P112-Tab_Raw!P$3)/(Tab_Raw!P$4-Tab_Raw!P$3),(Tab_Raw!P112-Tab_Raw!P$3)/(Tab_Raw!P$4-Tab_Raw!P$3))))</f>
        <v>0.69439999999999991</v>
      </c>
      <c r="Q112" s="7">
        <f>MAX(0,MIN(1,IF(Q$5=0,1-(Tab_Raw!Q112-Tab_Raw!Q$3)/(Tab_Raw!Q$4-Tab_Raw!Q$3),(Tab_Raw!Q112-Tab_Raw!Q$3)/(Tab_Raw!Q$4-Tab_Raw!Q$3))))</f>
        <v>0.26835756097560992</v>
      </c>
      <c r="R112" s="7">
        <f>MAX(0,MIN(1,IF(R$5=0,1-(Tab_Raw!R112-Tab_Raw!R$3)/(Tab_Raw!R$4-Tab_Raw!R$3),(Tab_Raw!R112-Tab_Raw!R$3)/(Tab_Raw!R$4-Tab_Raw!R$3))))</f>
        <v>0.166197184</v>
      </c>
      <c r="S112" s="7">
        <f>MAX(0,MIN(1,IF(S$5=0,1-(Tab_Raw!S112-Tab_Raw!S$3)/(Tab_Raw!S$4-Tab_Raw!S$3),(Tab_Raw!S112-Tab_Raw!S$3)/(Tab_Raw!S$4-Tab_Raw!S$3))))</f>
        <v>1.219117915E-2</v>
      </c>
      <c r="T112" s="7">
        <f>MAX(0,MIN(1,IF(T$5=0,1-(Tab_Raw!T112-Tab_Raw!T$3)/(Tab_Raw!T$4-Tab_Raw!T$3),(Tab_Raw!T112-Tab_Raw!T$3)/(Tab_Raw!T$4-Tab_Raw!T$3))))</f>
        <v>2.0347398249999999E-2</v>
      </c>
      <c r="U112" s="7">
        <f>MAX(0,MIN(1,IF(U$5=0,1-(Tab_Raw!U112-Tab_Raw!U$3)/(Tab_Raw!U$4-Tab_Raw!U$3),(Tab_Raw!U112-Tab_Raw!U$3)/(Tab_Raw!U$4-Tab_Raw!U$3))))</f>
        <v>1</v>
      </c>
      <c r="V112" s="7">
        <f>MAX(0,MIN(1,IF(V$5=0,1-(Tab_Raw!V112-Tab_Raw!V$3)/(Tab_Raw!V$4-Tab_Raw!V$3),(Tab_Raw!V112-Tab_Raw!V$3)/(Tab_Raw!V$4-Tab_Raw!V$3))))</f>
        <v>1</v>
      </c>
      <c r="W112" s="7">
        <f>MAX(0,MIN(1,IF(W$5=0,1-(Tab_Raw!W112-Tab_Raw!W$3)/(Tab_Raw!W$4-Tab_Raw!W$3),(Tab_Raw!W112-Tab_Raw!W$3)/(Tab_Raw!W$4-Tab_Raw!W$3))))</f>
        <v>0</v>
      </c>
      <c r="X112" s="7">
        <f>MAX(0,MIN(1,IF(X$5=0,1-(Tab_Raw!X112-Tab_Raw!X$3)/(Tab_Raw!X$4-Tab_Raw!X$3),(Tab_Raw!X112-Tab_Raw!X$3)/(Tab_Raw!X$4-Tab_Raw!X$3))))</f>
        <v>0.5</v>
      </c>
      <c r="Y112" s="7">
        <f>MAX(0,MIN(1,IF(Y$5=0,1-(Tab_Raw!Y112-Tab_Raw!Y$3)/(Tab_Raw!Y$4-Tab_Raw!Y$3),(Tab_Raw!Y112-Tab_Raw!Y$3)/(Tab_Raw!Y$4-Tab_Raw!Y$3))))</f>
        <v>0</v>
      </c>
      <c r="Z112" s="7">
        <f>MAX(0,MIN(1,IF(Z$5=0,1-(Tab_Raw!Z112-Tab_Raw!Z$3)/(Tab_Raw!Z$4-Tab_Raw!Z$3),(Tab_Raw!Z112-Tab_Raw!Z$3)/(Tab_Raw!Z$4-Tab_Raw!Z$3))))</f>
        <v>0</v>
      </c>
      <c r="AA112" s="9" t="str">
        <f t="shared" si="19"/>
        <v>Maldives</v>
      </c>
      <c r="AB112" s="14">
        <f t="shared" si="20"/>
        <v>24</v>
      </c>
      <c r="AC112" s="8">
        <f t="shared" si="21"/>
        <v>0.37367263843231707</v>
      </c>
      <c r="AD112" s="14">
        <f t="shared" si="17"/>
        <v>69</v>
      </c>
      <c r="AM112" s="9" t="s">
        <v>220</v>
      </c>
      <c r="AN112" s="14">
        <v>24</v>
      </c>
      <c r="AO112" s="8">
        <v>0.29897735354424609</v>
      </c>
    </row>
    <row r="113" spans="1:41">
      <c r="A113" s="10" t="s">
        <v>247</v>
      </c>
      <c r="B113" s="13" t="s">
        <v>246</v>
      </c>
      <c r="C113" s="7">
        <f>MAX(0,MIN(1,IF(C$5=0,1-(Tab_Raw!C113-Tab_Raw!C$3)/(Tab_Raw!C$4-Tab_Raw!C$3),(Tab_Raw!C113-Tab_Raw!C$3)/(Tab_Raw!C$4-Tab_Raw!C$3))))</f>
        <v>0.58250000000000002</v>
      </c>
      <c r="D113" s="7">
        <f>MAX(0,MIN(1,IF(D$5=0,1-(Tab_Raw!D113-Tab_Raw!D$3)/(Tab_Raw!D$4-Tab_Raw!D$3),(Tab_Raw!D113-Tab_Raw!D$3)/(Tab_Raw!D$4-Tab_Raw!D$3))))</f>
        <v>6.5460000000000004E-2</v>
      </c>
      <c r="E113" s="7">
        <f>MAX(0,MIN(1,IF(E$5=0,1-(Tab_Raw!E113-Tab_Raw!E$3)/(Tab_Raw!E$4-Tab_Raw!E$3),(Tab_Raw!E113-Tab_Raw!E$3)/(Tab_Raw!E$4-Tab_Raw!E$3))))</f>
        <v>0.43999999999999995</v>
      </c>
      <c r="F113" s="7">
        <f>MAX(0,MIN(1,IF(F$5=0,1-(Tab_Raw!F113-Tab_Raw!F$3)/(Tab_Raw!F$4-Tab_Raw!F$3),(Tab_Raw!F113-Tab_Raw!F$3)/(Tab_Raw!F$4-Tab_Raw!F$3))))</f>
        <v>0.44999999999999996</v>
      </c>
      <c r="G113" s="7">
        <f>MAX(0,MIN(1,IF(G$5=0,1-(Tab_Raw!G113-Tab_Raw!G$3)/(Tab_Raw!G$4-Tab_Raw!G$3),(Tab_Raw!G113-Tab_Raw!G$3)/(Tab_Raw!G$4-Tab_Raw!G$3))))</f>
        <v>0.58666666666666667</v>
      </c>
      <c r="H113" s="7">
        <f>MAX(0,MIN(1,IF(H$5=0,1-(Tab_Raw!H113-Tab_Raw!H$3)/(Tab_Raw!H$4-Tab_Raw!H$3),(Tab_Raw!H113-Tab_Raw!H$3)/(Tab_Raw!H$4-Tab_Raw!H$3))))</f>
        <v>0.64</v>
      </c>
      <c r="I113" s="7">
        <f>MAX(0,MIN(1,IF(I$5=0,1-(Tab_Raw!I113-Tab_Raw!I$3)/(Tab_Raw!I$4-Tab_Raw!I$3),(Tab_Raw!I113-Tab_Raw!I$3)/(Tab_Raw!I$4-Tab_Raw!I$3))))</f>
        <v>0.66024999999999989</v>
      </c>
      <c r="J113" s="7">
        <f>MAX(0,MIN(1,IF(J$5=0,1-(Tab_Raw!J113-Tab_Raw!J$3)/(Tab_Raw!J$4-Tab_Raw!J$3),(Tab_Raw!J113-Tab_Raw!J$3)/(Tab_Raw!J$4-Tab_Raw!J$3))))</f>
        <v>0.67260000000000009</v>
      </c>
      <c r="K113" s="7">
        <f>MAX(0,MIN(1,IF(K$5=0,1-(Tab_Raw!K113-Tab_Raw!K$3)/(Tab_Raw!K$4-Tab_Raw!K$3),(Tab_Raw!K113-Tab_Raw!K$3)/(Tab_Raw!K$4-Tab_Raw!K$3))))</f>
        <v>0.98493092783500003</v>
      </c>
      <c r="L113" s="7">
        <f>MAX(0,MIN(1,IF(L$5=0,1-(Tab_Raw!L113-Tab_Raw!L$3)/(Tab_Raw!L$4-Tab_Raw!L$3),(Tab_Raw!L113-Tab_Raw!L$3)/(Tab_Raw!L$4-Tab_Raw!L$3))))</f>
        <v>0.88</v>
      </c>
      <c r="M113" s="7">
        <f>MAX(0,MIN(1,IF(M$5=0,1-(Tab_Raw!M113-Tab_Raw!M$3)/(Tab_Raw!M$4-Tab_Raw!M$3),(Tab_Raw!M113-Tab_Raw!M$3)/(Tab_Raw!M$4-Tab_Raw!M$3))))</f>
        <v>0.09</v>
      </c>
      <c r="N113" s="7">
        <f>MAX(0,MIN(1,IF(N$5=0,1-(Tab_Raw!N113-Tab_Raw!N$3)/(Tab_Raw!N$4-Tab_Raw!N$3),(Tab_Raw!N113-Tab_Raw!N$3)/(Tab_Raw!N$4-Tab_Raw!N$3))))</f>
        <v>0.99</v>
      </c>
      <c r="O113" s="7">
        <f>MAX(0,MIN(1,IF(O$5=0,1-(Tab_Raw!O113-Tab_Raw!O$3)/(Tab_Raw!O$4-Tab_Raw!O$3),(Tab_Raw!O113-Tab_Raw!O$3)/(Tab_Raw!O$4-Tab_Raw!O$3))))</f>
        <v>0.20749999999999999</v>
      </c>
      <c r="P113" s="7">
        <f>MAX(0,MIN(1,IF(P$5=0,1-(Tab_Raw!P113-Tab_Raw!P$3)/(Tab_Raw!P$4-Tab_Raw!P$3),(Tab_Raw!P113-Tab_Raw!P$3)/(Tab_Raw!P$4-Tab_Raw!P$3))))</f>
        <v>0.98407999999999995</v>
      </c>
      <c r="Q113" s="7">
        <f>MAX(0,MIN(1,IF(Q$5=0,1-(Tab_Raw!Q113-Tab_Raw!Q$3)/(Tab_Raw!Q$4-Tab_Raw!Q$3),(Tab_Raw!Q113-Tab_Raw!Q$3)/(Tab_Raw!Q$4-Tab_Raw!Q$3))))</f>
        <v>0.73141951219512191</v>
      </c>
      <c r="R113" s="7">
        <f>MAX(0,MIN(1,IF(R$5=0,1-(Tab_Raw!R113-Tab_Raw!R$3)/(Tab_Raw!R$4-Tab_Raw!R$3),(Tab_Raw!R113-Tab_Raw!R$3)/(Tab_Raw!R$4-Tab_Raw!R$3))))</f>
        <v>1</v>
      </c>
      <c r="S113" s="7">
        <f>MAX(0,MIN(1,IF(S$5=0,1-(Tab_Raw!S113-Tab_Raw!S$3)/(Tab_Raw!S$4-Tab_Raw!S$3),(Tab_Raw!S113-Tab_Raw!S$3)/(Tab_Raw!S$4-Tab_Raw!S$3))))</f>
        <v>0.25598154579999999</v>
      </c>
      <c r="T113" s="7">
        <f>MAX(0,MIN(1,IF(T$5=0,1-(Tab_Raw!T113-Tab_Raw!T$3)/(Tab_Raw!T$4-Tab_Raw!T$3),(Tab_Raw!T113-Tab_Raw!T$3)/(Tab_Raw!T$4-Tab_Raw!T$3))))</f>
        <v>1</v>
      </c>
      <c r="U113" s="7">
        <f>MAX(0,MIN(1,IF(U$5=0,1-(Tab_Raw!U113-Tab_Raw!U$3)/(Tab_Raw!U$4-Tab_Raw!U$3),(Tab_Raw!U113-Tab_Raw!U$3)/(Tab_Raw!U$4-Tab_Raw!U$3))))</f>
        <v>0</v>
      </c>
      <c r="V113" s="7">
        <f>MAX(0,MIN(1,IF(V$5=0,1-(Tab_Raw!V113-Tab_Raw!V$3)/(Tab_Raw!V$4-Tab_Raw!V$3),(Tab_Raw!V113-Tab_Raw!V$3)/(Tab_Raw!V$4-Tab_Raw!V$3))))</f>
        <v>0</v>
      </c>
      <c r="W113" s="7">
        <f>MAX(0,MIN(1,IF(W$5=0,1-(Tab_Raw!W113-Tab_Raw!W$3)/(Tab_Raw!W$4-Tab_Raw!W$3),(Tab_Raw!W113-Tab_Raw!W$3)/(Tab_Raw!W$4-Tab_Raw!W$3))))</f>
        <v>0.82600000000000007</v>
      </c>
      <c r="X113" s="7">
        <f>MAX(0,MIN(1,IF(X$5=0,1-(Tab_Raw!X113-Tab_Raw!X$3)/(Tab_Raw!X$4-Tab_Raw!X$3),(Tab_Raw!X113-Tab_Raw!X$3)/(Tab_Raw!X$4-Tab_Raw!X$3))))</f>
        <v>0</v>
      </c>
      <c r="Y113" s="7">
        <f>MAX(0,MIN(1,IF(Y$5=0,1-(Tab_Raw!Y113-Tab_Raw!Y$3)/(Tab_Raw!Y$4-Tab_Raw!Y$3),(Tab_Raw!Y113-Tab_Raw!Y$3)/(Tab_Raw!Y$4-Tab_Raw!Y$3))))</f>
        <v>8.6052172202689733E-3</v>
      </c>
      <c r="Z113" s="7">
        <f>MAX(0,MIN(1,IF(Z$5=0,1-(Tab_Raw!Z113-Tab_Raw!Z$3)/(Tab_Raw!Z$4-Tab_Raw!Z$3),(Tab_Raw!Z113-Tab_Raw!Z$3)/(Tab_Raw!Z$4-Tab_Raw!Z$3))))</f>
        <v>0.80964467009999996</v>
      </c>
      <c r="AA113" s="9" t="str">
        <f t="shared" si="19"/>
        <v>Mali</v>
      </c>
      <c r="AB113" s="14">
        <f t="shared" si="20"/>
        <v>24</v>
      </c>
      <c r="AC113" s="8">
        <f t="shared" si="21"/>
        <v>0.53606827249237743</v>
      </c>
      <c r="AD113" s="14">
        <f t="shared" si="17"/>
        <v>11</v>
      </c>
      <c r="AM113" s="9" t="s">
        <v>62</v>
      </c>
      <c r="AN113" s="14">
        <v>24</v>
      </c>
      <c r="AO113" s="8">
        <v>0.29646866591974802</v>
      </c>
    </row>
    <row r="114" spans="1:41">
      <c r="A114" s="10" t="s">
        <v>249</v>
      </c>
      <c r="B114" s="13" t="s">
        <v>248</v>
      </c>
      <c r="C114" s="7">
        <f>MAX(0,MIN(1,IF(C$5=0,1-(Tab_Raw!C114-Tab_Raw!C$3)/(Tab_Raw!C$4-Tab_Raw!C$3),(Tab_Raw!C114-Tab_Raw!C$3)/(Tab_Raw!C$4-Tab_Raw!C$3))))</f>
        <v>0.22299999999999998</v>
      </c>
      <c r="D114" s="7">
        <f>MAX(0,MIN(1,IF(D$5=0,1-(Tab_Raw!D114-Tab_Raw!D$3)/(Tab_Raw!D$4-Tab_Raw!D$3),(Tab_Raw!D114-Tab_Raw!D$3)/(Tab_Raw!D$4-Tab_Raw!D$3))))</f>
        <v>0.71290000000000009</v>
      </c>
      <c r="E114" s="7">
        <f>MAX(0,MIN(1,IF(E$5=0,1-(Tab_Raw!E114-Tab_Raw!E$3)/(Tab_Raw!E$4-Tab_Raw!E$3),(Tab_Raw!E114-Tab_Raw!E$3)/(Tab_Raw!E$4-Tab_Raw!E$3))))</f>
        <v>0</v>
      </c>
      <c r="F114" s="7">
        <f>MAX(0,MIN(1,IF(F$5=0,1-(Tab_Raw!F114-Tab_Raw!F$3)/(Tab_Raw!F$4-Tab_Raw!F$3),(Tab_Raw!F114-Tab_Raw!F$3)/(Tab_Raw!F$4-Tab_Raw!F$3))))</f>
        <v>0.375</v>
      </c>
      <c r="G114" s="7">
        <f>MAX(0,MIN(1,IF(G$5=0,1-(Tab_Raw!G114-Tab_Raw!G$3)/(Tab_Raw!G$4-Tab_Raw!G$3),(Tab_Raw!G114-Tab_Raw!G$3)/(Tab_Raw!G$4-Tab_Raw!G$3))))</f>
        <v>0</v>
      </c>
      <c r="H114" s="7">
        <f>MAX(0,MIN(1,IF(H$5=0,1-(Tab_Raw!H114-Tab_Raw!H$3)/(Tab_Raw!H$4-Tab_Raw!H$3),(Tab_Raw!H114-Tab_Raw!H$3)/(Tab_Raw!H$4-Tab_Raw!H$3))))</f>
        <v>0</v>
      </c>
      <c r="I114" s="7">
        <f>MAX(0,MIN(1,IF(I$5=0,1-(Tab_Raw!I114-Tab_Raw!I$3)/(Tab_Raw!I$4-Tab_Raw!I$3),(Tab_Raw!I114-Tab_Raw!I$3)/(Tab_Raw!I$4-Tab_Raw!I$3))))</f>
        <v>0.23600000000000002</v>
      </c>
      <c r="J114" s="7">
        <f>MAX(0,MIN(1,IF(J$5=0,1-(Tab_Raw!J114-Tab_Raw!J$3)/(Tab_Raw!J$4-Tab_Raw!J$3),(Tab_Raw!J114-Tab_Raw!J$3)/(Tab_Raw!J$4-Tab_Raw!J$3))))</f>
        <v>5.5199999999999999E-2</v>
      </c>
      <c r="K114" s="7">
        <f>MAX(0,MIN(1,IF(K$5=0,1-(Tab_Raw!K114-Tab_Raw!K$3)/(Tab_Raw!K$4-Tab_Raw!K$3),(Tab_Raw!K114-Tab_Raw!K$3)/(Tab_Raw!K$4-Tab_Raw!K$3))))</f>
        <v>0.68392156862749998</v>
      </c>
      <c r="L114" s="7">
        <f>MAX(0,MIN(1,IF(L$5=0,1-(Tab_Raw!L114-Tab_Raw!L$3)/(Tab_Raw!L$4-Tab_Raw!L$3),(Tab_Raw!L114-Tab_Raw!L$3)/(Tab_Raw!L$4-Tab_Raw!L$3))))</f>
        <v>0.28000000000000003</v>
      </c>
      <c r="M114" s="7">
        <f>MAX(0,MIN(1,IF(M$5=0,1-(Tab_Raw!M114-Tab_Raw!M$3)/(Tab_Raw!M$4-Tab_Raw!M$3),(Tab_Raw!M114-Tab_Raw!M$3)/(Tab_Raw!M$4-Tab_Raw!M$3))))</f>
        <v>1</v>
      </c>
      <c r="N114" s="7">
        <f>MAX(0,MIN(1,IF(N$5=0,1-(Tab_Raw!N114-Tab_Raw!N$3)/(Tab_Raw!N$4-Tab_Raw!N$3),(Tab_Raw!N114-Tab_Raw!N$3)/(Tab_Raw!N$4-Tab_Raw!N$3))))</f>
        <v>0</v>
      </c>
      <c r="O114" s="7">
        <f>MAX(0,MIN(1,IF(O$5=0,1-(Tab_Raw!O114-Tab_Raw!O$3)/(Tab_Raw!O$4-Tab_Raw!O$3),(Tab_Raw!O114-Tab_Raw!O$3)/(Tab_Raw!O$4-Tab_Raw!O$3))))</f>
        <v>6.7499999999999991E-2</v>
      </c>
      <c r="P114" s="7">
        <f>MAX(0,MIN(1,IF(P$5=0,1-(Tab_Raw!P114-Tab_Raw!P$3)/(Tab_Raw!P$4-Tab_Raw!P$3),(Tab_Raw!P114-Tab_Raw!P$3)/(Tab_Raw!P$4-Tab_Raw!P$3))))</f>
        <v>0.48896000000000006</v>
      </c>
      <c r="Q114" s="7">
        <f>MAX(0,MIN(1,IF(Q$5=0,1-(Tab_Raw!Q114-Tab_Raw!Q$3)/(Tab_Raw!Q$4-Tab_Raw!Q$3),(Tab_Raw!Q114-Tab_Raw!Q$3)/(Tab_Raw!Q$4-Tab_Raw!Q$3))))</f>
        <v>0.1071804878048781</v>
      </c>
      <c r="R114" s="7">
        <f>MAX(0,MIN(1,IF(R$5=0,1-(Tab_Raw!R114-Tab_Raw!R$3)/(Tab_Raw!R$4-Tab_Raw!R$3),(Tab_Raw!R114-Tab_Raw!R$3)/(Tab_Raw!R$4-Tab_Raw!R$3))))</f>
        <v>0.11818181799999999</v>
      </c>
      <c r="S114" s="7">
        <f>MAX(0,MIN(1,IF(S$5=0,1-(Tab_Raw!S114-Tab_Raw!S$3)/(Tab_Raw!S$4-Tab_Raw!S$3),(Tab_Raw!S114-Tab_Raw!S$3)/(Tab_Raw!S$4-Tab_Raw!S$3))))</f>
        <v>0</v>
      </c>
      <c r="T114" s="7">
        <f>MAX(0,MIN(1,IF(T$5=0,1-(Tab_Raw!T114-Tab_Raw!T$3)/(Tab_Raw!T$4-Tab_Raw!T$3),(Tab_Raw!T114-Tab_Raw!T$3)/(Tab_Raw!T$4-Tab_Raw!T$3))))</f>
        <v>2.72218625E-3</v>
      </c>
      <c r="U114" s="7">
        <f>MAX(0,MIN(1,IF(U$5=0,1-(Tab_Raw!U114-Tab_Raw!U$3)/(Tab_Raw!U$4-Tab_Raw!U$3),(Tab_Raw!U114-Tab_Raw!U$3)/(Tab_Raw!U$4-Tab_Raw!U$3))))</f>
        <v>0.16291566062593044</v>
      </c>
      <c r="V114" s="7">
        <f>MAX(0,MIN(1,IF(V$5=0,1-(Tab_Raw!V114-Tab_Raw!V$3)/(Tab_Raw!V$4-Tab_Raw!V$3),(Tab_Raw!V114-Tab_Raw!V$3)/(Tab_Raw!V$4-Tab_Raw!V$3))))</f>
        <v>0.12943246848923701</v>
      </c>
      <c r="W114" s="7">
        <f>MAX(0,MIN(1,IF(W$5=0,1-(Tab_Raw!W114-Tab_Raw!W$3)/(Tab_Raw!W$4-Tab_Raw!W$3),(Tab_Raw!W114-Tab_Raw!W$3)/(Tab_Raw!W$4-Tab_Raw!W$3))))</f>
        <v>0</v>
      </c>
      <c r="X114" s="7">
        <f>MAX(0,MIN(1,IF(X$5=0,1-(Tab_Raw!X114-Tab_Raw!X$3)/(Tab_Raw!X$4-Tab_Raw!X$3),(Tab_Raw!X114-Tab_Raw!X$3)/(Tab_Raw!X$4-Tab_Raw!X$3))))</f>
        <v>1</v>
      </c>
      <c r="Y114" s="7">
        <f>MAX(0,MIN(1,IF(Y$5=0,1-(Tab_Raw!Y114-Tab_Raw!Y$3)/(Tab_Raw!Y$4-Tab_Raw!Y$3),(Tab_Raw!Y114-Tab_Raw!Y$3)/(Tab_Raw!Y$4-Tab_Raw!Y$3))))</f>
        <v>0</v>
      </c>
      <c r="Z114" s="7">
        <f>MAX(0,MIN(1,IF(Z$5=0,1-(Tab_Raw!Z114-Tab_Raw!Z$3)/(Tab_Raw!Z$4-Tab_Raw!Z$3),(Tab_Raw!Z114-Tab_Raw!Z$3)/(Tab_Raw!Z$4-Tab_Raw!Z$3))))</f>
        <v>0.12470000000000003</v>
      </c>
      <c r="AA114" s="9" t="str">
        <f t="shared" si="19"/>
        <v>Malta</v>
      </c>
      <c r="AB114" s="14">
        <f t="shared" si="20"/>
        <v>24</v>
      </c>
      <c r="AC114" s="8">
        <f t="shared" si="21"/>
        <v>0.24031725790823102</v>
      </c>
      <c r="AD114" s="14">
        <f t="shared" si="17"/>
        <v>152</v>
      </c>
      <c r="AM114" s="9" t="s">
        <v>64</v>
      </c>
      <c r="AN114" s="14">
        <v>24</v>
      </c>
      <c r="AO114" s="8">
        <v>0.29520990144213488</v>
      </c>
    </row>
    <row r="115" spans="1:41">
      <c r="A115" s="10" t="s">
        <v>251</v>
      </c>
      <c r="B115" s="13" t="s">
        <v>250</v>
      </c>
      <c r="C115" s="7">
        <f>MAX(0,MIN(1,IF(C$5=0,1-(Tab_Raw!C115-Tab_Raw!C$3)/(Tab_Raw!C$4-Tab_Raw!C$3),(Tab_Raw!C115-Tab_Raw!C$3)/(Tab_Raw!C$4-Tab_Raw!C$3))))</f>
        <v>0.67149999999999999</v>
      </c>
      <c r="D115" s="7">
        <f>MAX(0,MIN(1,IF(D$5=0,1-(Tab_Raw!D115-Tab_Raw!D$3)/(Tab_Raw!D$4-Tab_Raw!D$3),(Tab_Raw!D115-Tab_Raw!D$3)/(Tab_Raw!D$4-Tab_Raw!D$3))))</f>
        <v>0.5</v>
      </c>
      <c r="E115" s="7">
        <f>MAX(0,MIN(1,IF(E$5=0,1-(Tab_Raw!E115-Tab_Raw!E$3)/(Tab_Raw!E$4-Tab_Raw!E$3),(Tab_Raw!E115-Tab_Raw!E$3)/(Tab_Raw!E$4-Tab_Raw!E$3))))</f>
        <v>6.0000000000000053E-2</v>
      </c>
      <c r="F115" s="7">
        <f>MAX(0,MIN(1,IF(F$5=0,1-(Tab_Raw!F115-Tab_Raw!F$3)/(Tab_Raw!F$4-Tab_Raw!F$3),(Tab_Raw!F115-Tab_Raw!F$3)/(Tab_Raw!F$4-Tab_Raw!F$3))))</f>
        <v>9.9999999999999978E-2</v>
      </c>
      <c r="G115" s="7">
        <f>MAX(0,MIN(1,IF(G$5=0,1-(Tab_Raw!G115-Tab_Raw!G$3)/(Tab_Raw!G$4-Tab_Raw!G$3),(Tab_Raw!G115-Tab_Raw!G$3)/(Tab_Raw!G$4-Tab_Raw!G$3))))</f>
        <v>0.13466666666666666</v>
      </c>
      <c r="H115" s="7">
        <f>MAX(0,MIN(1,IF(H$5=0,1-(Tab_Raw!H115-Tab_Raw!H$3)/(Tab_Raw!H$4-Tab_Raw!H$3),(Tab_Raw!H115-Tab_Raw!H$3)/(Tab_Raw!H$4-Tab_Raw!H$3))))</f>
        <v>0.27</v>
      </c>
      <c r="I115" s="7">
        <f>MAX(0,MIN(1,IF(I$5=0,1-(Tab_Raw!I115-Tab_Raw!I$3)/(Tab_Raw!I$4-Tab_Raw!I$3),(Tab_Raw!I115-Tab_Raw!I$3)/(Tab_Raw!I$4-Tab_Raw!I$3))))</f>
        <v>0.44466666666666665</v>
      </c>
      <c r="J115" s="7">
        <f>MAX(0,MIN(1,IF(J$5=0,1-(Tab_Raw!J115-Tab_Raw!J$3)/(Tab_Raw!J$4-Tab_Raw!J$3),(Tab_Raw!J115-Tab_Raw!J$3)/(Tab_Raw!J$4-Tab_Raw!J$3))))</f>
        <v>0.28559999999999997</v>
      </c>
      <c r="K115" s="7">
        <f>MAX(0,MIN(1,IF(K$5=0,1-(Tab_Raw!K115-Tab_Raw!K$3)/(Tab_Raw!K$4-Tab_Raw!K$3),(Tab_Raw!K115-Tab_Raw!K$3)/(Tab_Raw!K$4-Tab_Raw!K$3))))</f>
        <v>1</v>
      </c>
      <c r="L115" s="7">
        <f>MAX(0,MIN(1,IF(L$5=0,1-(Tab_Raw!L115-Tab_Raw!L$3)/(Tab_Raw!L$4-Tab_Raw!L$3),(Tab_Raw!L115-Tab_Raw!L$3)/(Tab_Raw!L$4-Tab_Raw!L$3))))</f>
        <v>0.2</v>
      </c>
      <c r="M115" s="7">
        <f>MAX(0,MIN(1,IF(M$5=0,1-(Tab_Raw!M115-Tab_Raw!M$3)/(Tab_Raw!M$4-Tab_Raw!M$3),(Tab_Raw!M115-Tab_Raw!M$3)/(Tab_Raw!M$4-Tab_Raw!M$3))))</f>
        <v>1</v>
      </c>
      <c r="N115" s="7">
        <f>MAX(0,MIN(1,IF(N$5=0,1-(Tab_Raw!N115-Tab_Raw!N$3)/(Tab_Raw!N$4-Tab_Raw!N$3),(Tab_Raw!N115-Tab_Raw!N$3)/(Tab_Raw!N$4-Tab_Raw!N$3))))</f>
        <v>0.3</v>
      </c>
      <c r="O115" s="7">
        <f>MAX(0,MIN(1,IF(O$5=0,1-(Tab_Raw!O115-Tab_Raw!O$3)/(Tab_Raw!O$4-Tab_Raw!O$3),(Tab_Raw!O115-Tab_Raw!O$3)/(Tab_Raw!O$4-Tab_Raw!O$3))))</f>
        <v>0.76749999999999996</v>
      </c>
      <c r="P115" s="7">
        <f>MAX(0,MIN(1,IF(P$5=0,1-(Tab_Raw!P115-Tab_Raw!P$3)/(Tab_Raw!P$4-Tab_Raw!P$3),(Tab_Raw!P115-Tab_Raw!P$3)/(Tab_Raw!P$4-Tab_Raw!P$3))))</f>
        <v>0.85407999999999995</v>
      </c>
      <c r="Q115" s="7">
        <f>MAX(0,MIN(1,IF(Q$5=0,1-(Tab_Raw!Q115-Tab_Raw!Q$3)/(Tab_Raw!Q$4-Tab_Raw!Q$3),(Tab_Raw!Q115-Tab_Raw!Q$3)/(Tab_Raw!Q$4-Tab_Raw!Q$3))))</f>
        <v>0.39521951219512208</v>
      </c>
      <c r="R115" s="7">
        <f>MAX(0,MIN(1,IF(R$5=0,1-(Tab_Raw!R115-Tab_Raw!R$3)/(Tab_Raw!R$4-Tab_Raw!R$3),(Tab_Raw!R115-Tab_Raw!R$3)/(Tab_Raw!R$4-Tab_Raw!R$3))))</f>
        <v>0.40400471199999999</v>
      </c>
      <c r="S115" s="7">
        <f>MAX(0,MIN(1,IF(S$5=0,1-(Tab_Raw!S115-Tab_Raw!S$3)/(Tab_Raw!S$4-Tab_Raw!S$3),(Tab_Raw!S115-Tab_Raw!S$3)/(Tab_Raw!S$4-Tab_Raw!S$3))))</f>
        <v>0.57675864750000005</v>
      </c>
      <c r="T115" s="7">
        <f>MAX(0,MIN(1,IF(T$5=0,1-(Tab_Raw!T115-Tab_Raw!T$3)/(Tab_Raw!T$4-Tab_Raw!T$3),(Tab_Raw!T115-Tab_Raw!T$3)/(Tab_Raw!T$4-Tab_Raw!T$3))))</f>
        <v>0.5</v>
      </c>
      <c r="U115" s="7">
        <f>MAX(0,MIN(1,IF(U$5=0,1-(Tab_Raw!U115-Tab_Raw!U$3)/(Tab_Raw!U$4-Tab_Raw!U$3),(Tab_Raw!U115-Tab_Raw!U$3)/(Tab_Raw!U$4-Tab_Raw!U$3))))</f>
        <v>0.75</v>
      </c>
      <c r="V115" s="7">
        <f>MAX(0,MIN(1,IF(V$5=0,1-(Tab_Raw!V115-Tab_Raw!V$3)/(Tab_Raw!V$4-Tab_Raw!V$3),(Tab_Raw!V115-Tab_Raw!V$3)/(Tab_Raw!V$4-Tab_Raw!V$3))))</f>
        <v>0.99778454556316598</v>
      </c>
      <c r="W115" s="7">
        <f>MAX(0,MIN(1,IF(W$5=0,1-(Tab_Raw!W115-Tab_Raw!W$3)/(Tab_Raw!W$4-Tab_Raw!W$3),(Tab_Raw!W115-Tab_Raw!W$3)/(Tab_Raw!W$4-Tab_Raw!W$3))))</f>
        <v>0.255</v>
      </c>
      <c r="X115" s="7">
        <f>MAX(0,MIN(1,IF(X$5=0,1-(Tab_Raw!X115-Tab_Raw!X$3)/(Tab_Raw!X$4-Tab_Raw!X$3),(Tab_Raw!X115-Tab_Raw!X$3)/(Tab_Raw!X$4-Tab_Raw!X$3))))</f>
        <v>0.5</v>
      </c>
      <c r="Y115" s="7">
        <f>MAX(0,MIN(1,IF(Y$5=0,1-(Tab_Raw!Y115-Tab_Raw!Y$3)/(Tab_Raw!Y$4-Tab_Raw!Y$3),(Tab_Raw!Y115-Tab_Raw!Y$3)/(Tab_Raw!Y$4-Tab_Raw!Y$3))))</f>
        <v>0</v>
      </c>
      <c r="Z115" s="7">
        <f>MAX(0,MIN(1,IF(Z$5=0,1-(Tab_Raw!Z115-Tab_Raw!Z$3)/(Tab_Raw!Z$4-Tab_Raw!Z$3),(Tab_Raw!Z115-Tab_Raw!Z$3)/(Tab_Raw!Z$4-Tab_Raw!Z$3))))</f>
        <v>0.5</v>
      </c>
      <c r="AA115" s="9" t="str">
        <f t="shared" si="19"/>
        <v>Marshall Islands</v>
      </c>
      <c r="AB115" s="14">
        <f t="shared" si="20"/>
        <v>24</v>
      </c>
      <c r="AC115" s="8">
        <f t="shared" si="21"/>
        <v>0.47778253127465087</v>
      </c>
      <c r="AD115" s="14">
        <f t="shared" si="17"/>
        <v>32</v>
      </c>
      <c r="AM115" s="9" t="s">
        <v>434</v>
      </c>
      <c r="AN115" s="14">
        <v>24</v>
      </c>
      <c r="AO115" s="8">
        <v>0.29350914588366345</v>
      </c>
    </row>
    <row r="116" spans="1:41">
      <c r="A116" s="10" t="s">
        <v>253</v>
      </c>
      <c r="B116" s="13" t="s">
        <v>252</v>
      </c>
      <c r="C116" s="7">
        <f>MAX(0,MIN(1,IF(C$5=0,1-(Tab_Raw!C116-Tab_Raw!C$3)/(Tab_Raw!C$4-Tab_Raw!C$3),(Tab_Raw!C116-Tab_Raw!C$3)/(Tab_Raw!C$4-Tab_Raw!C$3))))</f>
        <v>0.18200000000000002</v>
      </c>
      <c r="D116" s="7">
        <f>MAX(0,MIN(1,IF(D$5=0,1-(Tab_Raw!D116-Tab_Raw!D$3)/(Tab_Raw!D$4-Tab_Raw!D$3),(Tab_Raw!D116-Tab_Raw!D$3)/(Tab_Raw!D$4-Tab_Raw!D$3))))</f>
        <v>0.14029999999999998</v>
      </c>
      <c r="E116" s="7">
        <f>MAX(0,MIN(1,IF(E$5=0,1-(Tab_Raw!E116-Tab_Raw!E$3)/(Tab_Raw!E$4-Tab_Raw!E$3),(Tab_Raw!E116-Tab_Raw!E$3)/(Tab_Raw!E$4-Tab_Raw!E$3))))</f>
        <v>0.51</v>
      </c>
      <c r="F116" s="7">
        <f>MAX(0,MIN(1,IF(F$5=0,1-(Tab_Raw!F116-Tab_Raw!F$3)/(Tab_Raw!F$4-Tab_Raw!F$3),(Tab_Raw!F116-Tab_Raw!F$3)/(Tab_Raw!F$4-Tab_Raw!F$3))))</f>
        <v>0.47499999999999998</v>
      </c>
      <c r="G116" s="7">
        <f>MAX(0,MIN(1,IF(G$5=0,1-(Tab_Raw!G116-Tab_Raw!G$3)/(Tab_Raw!G$4-Tab_Raw!G$3),(Tab_Raw!G116-Tab_Raw!G$3)/(Tab_Raw!G$4-Tab_Raw!G$3))))</f>
        <v>0.26</v>
      </c>
      <c r="H116" s="7">
        <f>MAX(0,MIN(1,IF(H$5=0,1-(Tab_Raw!H116-Tab_Raw!H$3)/(Tab_Raw!H$4-Tab_Raw!H$3),(Tab_Raw!H116-Tab_Raw!H$3)/(Tab_Raw!H$4-Tab_Raw!H$3))))</f>
        <v>0.74</v>
      </c>
      <c r="I116" s="7">
        <f>MAX(0,MIN(1,IF(I$5=0,1-(Tab_Raw!I116-Tab_Raw!I$3)/(Tab_Raw!I$4-Tab_Raw!I$3),(Tab_Raw!I116-Tab_Raw!I$3)/(Tab_Raw!I$4-Tab_Raw!I$3))))</f>
        <v>0.63950000000000007</v>
      </c>
      <c r="J116" s="7">
        <f>MAX(0,MIN(1,IF(J$5=0,1-(Tab_Raw!J116-Tab_Raw!J$3)/(Tab_Raw!J$4-Tab_Raw!J$3),(Tab_Raw!J116-Tab_Raw!J$3)/(Tab_Raw!J$4-Tab_Raw!J$3))))</f>
        <v>0.58799999999999997</v>
      </c>
      <c r="K116" s="7">
        <f>MAX(0,MIN(1,IF(K$5=0,1-(Tab_Raw!K116-Tab_Raw!K$3)/(Tab_Raw!K$4-Tab_Raw!K$3),(Tab_Raw!K116-Tab_Raw!K$3)/(Tab_Raw!K$4-Tab_Raw!K$3))))</f>
        <v>1</v>
      </c>
      <c r="L116" s="7">
        <f>MAX(0,MIN(1,IF(L$5=0,1-(Tab_Raw!L116-Tab_Raw!L$3)/(Tab_Raw!L$4-Tab_Raw!L$3),(Tab_Raw!L116-Tab_Raw!L$3)/(Tab_Raw!L$4-Tab_Raw!L$3))))</f>
        <v>0.5</v>
      </c>
      <c r="M116" s="7">
        <f>MAX(0,MIN(1,IF(M$5=0,1-(Tab_Raw!M116-Tab_Raw!M$3)/(Tab_Raw!M$4-Tab_Raw!M$3),(Tab_Raw!M116-Tab_Raw!M$3)/(Tab_Raw!M$4-Tab_Raw!M$3))))</f>
        <v>0.64</v>
      </c>
      <c r="N116" s="7">
        <f>MAX(0,MIN(1,IF(N$5=0,1-(Tab_Raw!N116-Tab_Raw!N$3)/(Tab_Raw!N$4-Tab_Raw!N$3),(Tab_Raw!N116-Tab_Raw!N$3)/(Tab_Raw!N$4-Tab_Raw!N$3))))</f>
        <v>0.73</v>
      </c>
      <c r="O116" s="7">
        <f>MAX(0,MIN(1,IF(O$5=0,1-(Tab_Raw!O116-Tab_Raw!O$3)/(Tab_Raw!O$4-Tab_Raw!O$3),(Tab_Raw!O116-Tab_Raw!O$3)/(Tab_Raw!O$4-Tab_Raw!O$3))))</f>
        <v>0.20749999999999999</v>
      </c>
      <c r="P116" s="7">
        <f>MAX(0,MIN(1,IF(P$5=0,1-(Tab_Raw!P116-Tab_Raw!P$3)/(Tab_Raw!P$4-Tab_Raw!P$3),(Tab_Raw!P116-Tab_Raw!P$3)/(Tab_Raw!P$4-Tab_Raw!P$3))))</f>
        <v>0.96279999999999999</v>
      </c>
      <c r="Q116" s="7">
        <f>MAX(0,MIN(1,IF(Q$5=0,1-(Tab_Raw!Q116-Tab_Raw!Q$3)/(Tab_Raw!Q$4-Tab_Raw!Q$3),(Tab_Raw!Q116-Tab_Raw!Q$3)/(Tab_Raw!Q$4-Tab_Raw!Q$3))))</f>
        <v>0.56542341463414802</v>
      </c>
      <c r="R116" s="7">
        <f>MAX(0,MIN(1,IF(R$5=0,1-(Tab_Raw!R116-Tab_Raw!R$3)/(Tab_Raw!R$4-Tab_Raw!R$3),(Tab_Raw!R116-Tab_Raw!R$3)/(Tab_Raw!R$4-Tab_Raw!R$3))))</f>
        <v>0.81618168999999996</v>
      </c>
      <c r="S116" s="7">
        <f>MAX(0,MIN(1,IF(S$5=0,1-(Tab_Raw!S116-Tab_Raw!S$3)/(Tab_Raw!S$4-Tab_Raw!S$3),(Tab_Raw!S116-Tab_Raw!S$3)/(Tab_Raw!S$4-Tab_Raw!S$3))))</f>
        <v>0.25564910969999999</v>
      </c>
      <c r="T116" s="7">
        <f>MAX(0,MIN(1,IF(T$5=0,1-(Tab_Raw!T116-Tab_Raw!T$3)/(Tab_Raw!T$4-Tab_Raw!T$3),(Tab_Raw!T116-Tab_Raw!T$3)/(Tab_Raw!T$4-Tab_Raw!T$3))))</f>
        <v>0.60730185074999998</v>
      </c>
      <c r="U116" s="7">
        <f>MAX(0,MIN(1,IF(U$5=0,1-(Tab_Raw!U116-Tab_Raw!U$3)/(Tab_Raw!U$4-Tab_Raw!U$3),(Tab_Raw!U116-Tab_Raw!U$3)/(Tab_Raw!U$4-Tab_Raw!U$3))))</f>
        <v>1.6717658802714697E-2</v>
      </c>
      <c r="V116" s="7">
        <f>MAX(0,MIN(1,IF(V$5=0,1-(Tab_Raw!V116-Tab_Raw!V$3)/(Tab_Raw!V$4-Tab_Raw!V$3),(Tab_Raw!V116-Tab_Raw!V$3)/(Tab_Raw!V$4-Tab_Raw!V$3))))</f>
        <v>0.29248158080123798</v>
      </c>
      <c r="W116" s="7">
        <f>MAX(0,MIN(1,IF(W$5=0,1-(Tab_Raw!W116-Tab_Raw!W$3)/(Tab_Raw!W$4-Tab_Raw!W$3),(Tab_Raw!W116-Tab_Raw!W$3)/(Tab_Raw!W$4-Tab_Raw!W$3))))</f>
        <v>0.69900000000000007</v>
      </c>
      <c r="X116" s="7">
        <f>MAX(0,MIN(1,IF(X$5=0,1-(Tab_Raw!X116-Tab_Raw!X$3)/(Tab_Raw!X$4-Tab_Raw!X$3),(Tab_Raw!X116-Tab_Raw!X$3)/(Tab_Raw!X$4-Tab_Raw!X$3))))</f>
        <v>0.15</v>
      </c>
      <c r="Y116" s="7">
        <f>MAX(0,MIN(1,IF(Y$5=0,1-(Tab_Raw!Y116-Tab_Raw!Y$3)/(Tab_Raw!Y$4-Tab_Raw!Y$3),(Tab_Raw!Y116-Tab_Raw!Y$3)/(Tab_Raw!Y$4-Tab_Raw!Y$3))))</f>
        <v>8.7319297564761814E-3</v>
      </c>
      <c r="Z116" s="7">
        <f>MAX(0,MIN(1,IF(Z$5=0,1-(Tab_Raw!Z116-Tab_Raw!Z$3)/(Tab_Raw!Z$4-Tab_Raw!Z$3),(Tab_Raw!Z116-Tab_Raw!Z$3)/(Tab_Raw!Z$4-Tab_Raw!Z$3))))</f>
        <v>0.73151999999999995</v>
      </c>
      <c r="AA116" s="9" t="str">
        <f t="shared" si="19"/>
        <v>Mauritania</v>
      </c>
      <c r="AB116" s="14">
        <f t="shared" si="20"/>
        <v>24</v>
      </c>
      <c r="AC116" s="8">
        <f t="shared" si="21"/>
        <v>0.48825446810185741</v>
      </c>
      <c r="AD116" s="14">
        <f t="shared" si="17"/>
        <v>25</v>
      </c>
      <c r="AM116" s="9" t="s">
        <v>442</v>
      </c>
      <c r="AN116" s="14">
        <v>24</v>
      </c>
      <c r="AO116" s="8">
        <v>0.29344455978181044</v>
      </c>
    </row>
    <row r="117" spans="1:41">
      <c r="A117" s="10" t="s">
        <v>255</v>
      </c>
      <c r="B117" s="13" t="s">
        <v>254</v>
      </c>
      <c r="C117" s="7">
        <f>MAX(0,MIN(1,IF(C$5=0,1-(Tab_Raw!C117-Tab_Raw!C$3)/(Tab_Raw!C$4-Tab_Raw!C$3),(Tab_Raw!C117-Tab_Raw!C$3)/(Tab_Raw!C$4-Tab_Raw!C$3))))</f>
        <v>0.35033333333333333</v>
      </c>
      <c r="D117" s="7">
        <f>MAX(0,MIN(1,IF(D$5=0,1-(Tab_Raw!D117-Tab_Raw!D$3)/(Tab_Raw!D$4-Tab_Raw!D$3),(Tab_Raw!D117-Tab_Raw!D$3)/(Tab_Raw!D$4-Tab_Raw!D$3))))</f>
        <v>0.26350000000000001</v>
      </c>
      <c r="E117" s="7">
        <f>MAX(0,MIN(1,IF(E$5=0,1-(Tab_Raw!E117-Tab_Raw!E$3)/(Tab_Raw!E$4-Tab_Raw!E$3),(Tab_Raw!E117-Tab_Raw!E$3)/(Tab_Raw!E$4-Tab_Raw!E$3))))</f>
        <v>1.0000000000000009E-2</v>
      </c>
      <c r="F117" s="7">
        <f>MAX(0,MIN(1,IF(F$5=0,1-(Tab_Raw!F117-Tab_Raw!F$3)/(Tab_Raw!F$4-Tab_Raw!F$3),(Tab_Raw!F117-Tab_Raw!F$3)/(Tab_Raw!F$4-Tab_Raw!F$3))))</f>
        <v>7.5000000000000011E-2</v>
      </c>
      <c r="G117" s="7">
        <f>MAX(0,MIN(1,IF(G$5=0,1-(Tab_Raw!G117-Tab_Raw!G$3)/(Tab_Raw!G$4-Tab_Raw!G$3),(Tab_Raw!G117-Tab_Raw!G$3)/(Tab_Raw!G$4-Tab_Raw!G$3))))</f>
        <v>4.6666666666666671E-3</v>
      </c>
      <c r="H117" s="7">
        <f>MAX(0,MIN(1,IF(H$5=0,1-(Tab_Raw!H117-Tab_Raw!H$3)/(Tab_Raw!H$4-Tab_Raw!H$3),(Tab_Raw!H117-Tab_Raw!H$3)/(Tab_Raw!H$4-Tab_Raw!H$3))))</f>
        <v>8.9999999999999969E-2</v>
      </c>
      <c r="I117" s="7">
        <f>MAX(0,MIN(1,IF(I$5=0,1-(Tab_Raw!I117-Tab_Raw!I$3)/(Tab_Raw!I$4-Tab_Raw!I$3),(Tab_Raw!I117-Tab_Raw!I$3)/(Tab_Raw!I$4-Tab_Raw!I$3))))</f>
        <v>0.44466666666666665</v>
      </c>
      <c r="J117" s="7">
        <f>MAX(0,MIN(1,IF(J$5=0,1-(Tab_Raw!J117-Tab_Raw!J$3)/(Tab_Raw!J$4-Tab_Raw!J$3),(Tab_Raw!J117-Tab_Raw!J$3)/(Tab_Raw!J$4-Tab_Raw!J$3))))</f>
        <v>0.5746</v>
      </c>
      <c r="K117" s="7">
        <f>MAX(0,MIN(1,IF(K$5=0,1-(Tab_Raw!K117-Tab_Raw!K$3)/(Tab_Raw!K$4-Tab_Raw!K$3),(Tab_Raw!K117-Tab_Raw!K$3)/(Tab_Raw!K$4-Tab_Raw!K$3))))</f>
        <v>0.43559934318561933</v>
      </c>
      <c r="L117" s="7">
        <f>MAX(0,MIN(1,IF(L$5=0,1-(Tab_Raw!L117-Tab_Raw!L$3)/(Tab_Raw!L$4-Tab_Raw!L$3),(Tab_Raw!L117-Tab_Raw!L$3)/(Tab_Raw!L$4-Tab_Raw!L$3))))</f>
        <v>0.34</v>
      </c>
      <c r="M117" s="7">
        <f>MAX(0,MIN(1,IF(M$5=0,1-(Tab_Raw!M117-Tab_Raw!M$3)/(Tab_Raw!M$4-Tab_Raw!M$3),(Tab_Raw!M117-Tab_Raw!M$3)/(Tab_Raw!M$4-Tab_Raw!M$3))))</f>
        <v>1</v>
      </c>
      <c r="N117" s="7">
        <f>MAX(0,MIN(1,IF(N$5=0,1-(Tab_Raw!N117-Tab_Raw!N$3)/(Tab_Raw!N$4-Tab_Raw!N$3),(Tab_Raw!N117-Tab_Raw!N$3)/(Tab_Raw!N$4-Tab_Raw!N$3))))</f>
        <v>0.2</v>
      </c>
      <c r="O117" s="7">
        <f>MAX(0,MIN(1,IF(O$5=0,1-(Tab_Raw!O117-Tab_Raw!O$3)/(Tab_Raw!O$4-Tab_Raw!O$3),(Tab_Raw!O117-Tab_Raw!O$3)/(Tab_Raw!O$4-Tab_Raw!O$3))))</f>
        <v>0.20749999999999999</v>
      </c>
      <c r="P117" s="7">
        <f>MAX(0,MIN(1,IF(P$5=0,1-(Tab_Raw!P117-Tab_Raw!P$3)/(Tab_Raw!P$4-Tab_Raw!P$3),(Tab_Raw!P117-Tab_Raw!P$3)/(Tab_Raw!P$4-Tab_Raw!P$3))))</f>
        <v>0.76600000000000001</v>
      </c>
      <c r="Q117" s="7">
        <f>MAX(0,MIN(1,IF(Q$5=0,1-(Tab_Raw!Q117-Tab_Raw!Q$3)/(Tab_Raw!Q$4-Tab_Raw!Q$3),(Tab_Raw!Q117-Tab_Raw!Q$3)/(Tab_Raw!Q$4-Tab_Raw!Q$3))))</f>
        <v>0.24858536585366009</v>
      </c>
      <c r="R117" s="7">
        <f>MAX(0,MIN(1,IF(R$5=0,1-(Tab_Raw!R117-Tab_Raw!R$3)/(Tab_Raw!R$4-Tab_Raw!R$3),(Tab_Raw!R117-Tab_Raw!R$3)/(Tab_Raw!R$4-Tab_Raw!R$3))))</f>
        <v>0.13720316599999999</v>
      </c>
      <c r="S117" s="7">
        <f>MAX(0,MIN(1,IF(S$5=0,1-(Tab_Raw!S117-Tab_Raw!S$3)/(Tab_Raw!S$4-Tab_Raw!S$3),(Tab_Raw!S117-Tab_Raw!S$3)/(Tab_Raw!S$4-Tab_Raw!S$3))))</f>
        <v>1.6422791119999999E-2</v>
      </c>
      <c r="T117" s="7">
        <f>MAX(0,MIN(1,IF(T$5=0,1-(Tab_Raw!T117-Tab_Raw!T$3)/(Tab_Raw!T$4-Tab_Raw!T$3),(Tab_Raw!T117-Tab_Raw!T$3)/(Tab_Raw!T$4-Tab_Raw!T$3))))</f>
        <v>1.610143725E-2</v>
      </c>
      <c r="U117" s="7">
        <f>MAX(0,MIN(1,IF(U$5=0,1-(Tab_Raw!U117-Tab_Raw!U$3)/(Tab_Raw!U$4-Tab_Raw!U$3),(Tab_Raw!U117-Tab_Raw!U$3)/(Tab_Raw!U$4-Tab_Raw!U$3))))</f>
        <v>0.75</v>
      </c>
      <c r="V117" s="7">
        <f>MAX(0,MIN(1,IF(V$5=0,1-(Tab_Raw!V117-Tab_Raw!V$3)/(Tab_Raw!V$4-Tab_Raw!V$3),(Tab_Raw!V117-Tab_Raw!V$3)/(Tab_Raw!V$4-Tab_Raw!V$3))))</f>
        <v>9.4130101380787701E-2</v>
      </c>
      <c r="W117" s="7">
        <f>MAX(0,MIN(1,IF(W$5=0,1-(Tab_Raw!W117-Tab_Raw!W$3)/(Tab_Raw!W$4-Tab_Raw!W$3),(Tab_Raw!W117-Tab_Raw!W$3)/(Tab_Raw!W$4-Tab_Raw!W$3))))</f>
        <v>5.9999999999998943E-3</v>
      </c>
      <c r="X117" s="7">
        <f>MAX(0,MIN(1,IF(X$5=0,1-(Tab_Raw!X117-Tab_Raw!X$3)/(Tab_Raw!X$4-Tab_Raw!X$3),(Tab_Raw!X117-Tab_Raw!X$3)/(Tab_Raw!X$4-Tab_Raw!X$3))))</f>
        <v>0</v>
      </c>
      <c r="Y117" s="7">
        <f>MAX(0,MIN(1,IF(Y$5=0,1-(Tab_Raw!Y117-Tab_Raw!Y$3)/(Tab_Raw!Y$4-Tab_Raw!Y$3),(Tab_Raw!Y117-Tab_Raw!Y$3)/(Tab_Raw!Y$4-Tab_Raw!Y$3))))</f>
        <v>0</v>
      </c>
      <c r="Z117" s="7">
        <f>MAX(0,MIN(1,IF(Z$5=0,1-(Tab_Raw!Z117-Tab_Raw!Z$3)/(Tab_Raw!Z$4-Tab_Raw!Z$3),(Tab_Raw!Z117-Tab_Raw!Z$3)/(Tab_Raw!Z$4-Tab_Raw!Z$3))))</f>
        <v>1.969999999999994E-2</v>
      </c>
      <c r="AA117" s="9" t="str">
        <f t="shared" si="19"/>
        <v>Mauritius</v>
      </c>
      <c r="AB117" s="14">
        <f t="shared" si="20"/>
        <v>24</v>
      </c>
      <c r="AC117" s="8">
        <f t="shared" si="21"/>
        <v>0.25208370297736393</v>
      </c>
      <c r="AD117" s="14">
        <f t="shared" si="17"/>
        <v>134</v>
      </c>
      <c r="AM117" s="9" t="s">
        <v>359</v>
      </c>
      <c r="AN117" s="14">
        <v>24</v>
      </c>
      <c r="AO117" s="8">
        <v>0.29246371852269609</v>
      </c>
    </row>
    <row r="118" spans="1:41">
      <c r="A118" s="10" t="s">
        <v>257</v>
      </c>
      <c r="B118" s="13" t="s">
        <v>256</v>
      </c>
      <c r="C118" s="7">
        <f>MAX(0,MIN(1,IF(C$5=0,1-(Tab_Raw!C118-Tab_Raw!C$3)/(Tab_Raw!C$4-Tab_Raw!C$3),(Tab_Raw!C118-Tab_Raw!C$3)/(Tab_Raw!C$4-Tab_Raw!C$3))))</f>
        <v>0.28500000000000003</v>
      </c>
      <c r="D118" s="7">
        <f>MAX(0,MIN(1,IF(D$5=0,1-(Tab_Raw!D118-Tab_Raw!D$3)/(Tab_Raw!D$4-Tab_Raw!D$3),(Tab_Raw!D118-Tab_Raw!D$3)/(Tab_Raw!D$4-Tab_Raw!D$3))))</f>
        <v>0.17449999999999999</v>
      </c>
      <c r="E118" s="7">
        <f>MAX(0,MIN(1,IF(E$5=0,1-(Tab_Raw!E118-Tab_Raw!E$3)/(Tab_Raw!E$4-Tab_Raw!E$3),(Tab_Raw!E118-Tab_Raw!E$3)/(Tab_Raw!E$4-Tab_Raw!E$3))))</f>
        <v>6.0000000000000053E-2</v>
      </c>
      <c r="F118" s="7">
        <f>MAX(0,MIN(1,IF(F$5=0,1-(Tab_Raw!F118-Tab_Raw!F$3)/(Tab_Raw!F$4-Tab_Raw!F$3),(Tab_Raw!F118-Tab_Raw!F$3)/(Tab_Raw!F$4-Tab_Raw!F$3))))</f>
        <v>0.32499999999999996</v>
      </c>
      <c r="G118" s="7">
        <f>MAX(0,MIN(1,IF(G$5=0,1-(Tab_Raw!G118-Tab_Raw!G$3)/(Tab_Raw!G$4-Tab_Raw!G$3),(Tab_Raw!G118-Tab_Raw!G$3)/(Tab_Raw!G$4-Tab_Raw!G$3))))</f>
        <v>1.5333333333333332E-2</v>
      </c>
      <c r="H118" s="7">
        <f>MAX(0,MIN(1,IF(H$5=0,1-(Tab_Raw!H118-Tab_Raw!H$3)/(Tab_Raw!H$4-Tab_Raw!H$3),(Tab_Raw!H118-Tab_Raw!H$3)/(Tab_Raw!H$4-Tab_Raw!H$3))))</f>
        <v>0.15000000000000002</v>
      </c>
      <c r="I118" s="7">
        <f>MAX(0,MIN(1,IF(I$5=0,1-(Tab_Raw!I118-Tab_Raw!I$3)/(Tab_Raw!I$4-Tab_Raw!I$3),(Tab_Raw!I118-Tab_Raw!I$3)/(Tab_Raw!I$4-Tab_Raw!I$3))))</f>
        <v>0.65750000000000008</v>
      </c>
      <c r="J118" s="7">
        <f>MAX(0,MIN(1,IF(J$5=0,1-(Tab_Raw!J118-Tab_Raw!J$3)/(Tab_Raw!J$4-Tab_Raw!J$3),(Tab_Raw!J118-Tab_Raw!J$3)/(Tab_Raw!J$4-Tab_Raw!J$3))))</f>
        <v>0.22500000000000001</v>
      </c>
      <c r="K118" s="7">
        <f>MAX(0,MIN(1,IF(K$5=0,1-(Tab_Raw!K118-Tab_Raw!K$3)/(Tab_Raw!K$4-Tab_Raw!K$3),(Tab_Raw!K118-Tab_Raw!K$3)/(Tab_Raw!K$4-Tab_Raw!K$3))))</f>
        <v>0.87364513006088507</v>
      </c>
      <c r="L118" s="7">
        <f>MAX(0,MIN(1,IF(L$5=0,1-(Tab_Raw!L118-Tab_Raw!L$3)/(Tab_Raw!L$4-Tab_Raw!L$3),(Tab_Raw!L118-Tab_Raw!L$3)/(Tab_Raw!L$4-Tab_Raw!L$3))))</f>
        <v>0.5</v>
      </c>
      <c r="M118" s="7">
        <f>MAX(0,MIN(1,IF(M$5=0,1-(Tab_Raw!M118-Tab_Raw!M$3)/(Tab_Raw!M$4-Tab_Raw!M$3),(Tab_Raw!M118-Tab_Raw!M$3)/(Tab_Raw!M$4-Tab_Raw!M$3))))</f>
        <v>0.39</v>
      </c>
      <c r="N118" s="7">
        <f>MAX(0,MIN(1,IF(N$5=0,1-(Tab_Raw!N118-Tab_Raw!N$3)/(Tab_Raw!N$4-Tab_Raw!N$3),(Tab_Raw!N118-Tab_Raw!N$3)/(Tab_Raw!N$4-Tab_Raw!N$3))))</f>
        <v>0.12</v>
      </c>
      <c r="O118" s="7">
        <f>MAX(0,MIN(1,IF(O$5=0,1-(Tab_Raw!O118-Tab_Raw!O$3)/(Tab_Raw!O$4-Tab_Raw!O$3),(Tab_Raw!O118-Tab_Raw!O$3)/(Tab_Raw!O$4-Tab_Raw!O$3))))</f>
        <v>0.3175</v>
      </c>
      <c r="P118" s="7">
        <f>MAX(0,MIN(1,IF(P$5=0,1-(Tab_Raw!P118-Tab_Raw!P$3)/(Tab_Raw!P$4-Tab_Raw!P$3),(Tab_Raw!P118-Tab_Raw!P$3)/(Tab_Raw!P$4-Tab_Raw!P$3))))</f>
        <v>0.60936000000000001</v>
      </c>
      <c r="Q118" s="7">
        <f>MAX(0,MIN(1,IF(Q$5=0,1-(Tab_Raw!Q118-Tab_Raw!Q$3)/(Tab_Raw!Q$4-Tab_Raw!Q$3),(Tab_Raw!Q118-Tab_Raw!Q$3)/(Tab_Raw!Q$4-Tab_Raw!Q$3))))</f>
        <v>0.19869094831219603</v>
      </c>
      <c r="R118" s="7">
        <f>MAX(0,MIN(1,IF(R$5=0,1-(Tab_Raw!R118-Tab_Raw!R$3)/(Tab_Raw!R$4-Tab_Raw!R$3),(Tab_Raw!R118-Tab_Raw!R$3)/(Tab_Raw!R$4-Tab_Raw!R$3))))</f>
        <v>0.22006472399999999</v>
      </c>
      <c r="S118" s="7">
        <f>MAX(0,MIN(1,IF(S$5=0,1-(Tab_Raw!S118-Tab_Raw!S$3)/(Tab_Raw!S$4-Tab_Raw!S$3),(Tab_Raw!S118-Tab_Raw!S$3)/(Tab_Raw!S$4-Tab_Raw!S$3))))</f>
        <v>1.2199361000000001E-4</v>
      </c>
      <c r="T118" s="7">
        <f>MAX(0,MIN(1,IF(T$5=0,1-(Tab_Raw!T118-Tab_Raw!T$3)/(Tab_Raw!T$4-Tab_Raw!T$3),(Tab_Raw!T118-Tab_Raw!T$3)/(Tab_Raw!T$4-Tab_Raw!T$3))))</f>
        <v>5.0479009749999998E-2</v>
      </c>
      <c r="U118" s="7">
        <f>MAX(0,MIN(1,IF(U$5=0,1-(Tab_Raw!U118-Tab_Raw!U$3)/(Tab_Raw!U$4-Tab_Raw!U$3),(Tab_Raw!U118-Tab_Raw!U$3)/(Tab_Raw!U$4-Tab_Raw!U$3))))</f>
        <v>4.7688665635733873E-2</v>
      </c>
      <c r="V118" s="7">
        <f>MAX(0,MIN(1,IF(V$5=0,1-(Tab_Raw!V118-Tab_Raw!V$3)/(Tab_Raw!V$4-Tab_Raw!V$3),(Tab_Raw!V118-Tab_Raw!V$3)/(Tab_Raw!V$4-Tab_Raw!V$3))))</f>
        <v>5.6621088264455201E-2</v>
      </c>
      <c r="W118" s="7">
        <f>MAX(0,MIN(1,IF(W$5=0,1-(Tab_Raw!W118-Tab_Raw!W$3)/(Tab_Raw!W$4-Tab_Raw!W$3),(Tab_Raw!W118-Tab_Raw!W$3)/(Tab_Raw!W$4-Tab_Raw!W$3))))</f>
        <v>1.5000000000000013E-2</v>
      </c>
      <c r="X118" s="7">
        <f>MAX(0,MIN(1,IF(X$5=0,1-(Tab_Raw!X118-Tab_Raw!X$3)/(Tab_Raw!X$4-Tab_Raw!X$3),(Tab_Raw!X118-Tab_Raw!X$3)/(Tab_Raw!X$4-Tab_Raw!X$3))))</f>
        <v>0</v>
      </c>
      <c r="Y118" s="7">
        <f>MAX(0,MIN(1,IF(Y$5=0,1-(Tab_Raw!Y118-Tab_Raw!Y$3)/(Tab_Raw!Y$4-Tab_Raw!Y$3),(Tab_Raw!Y118-Tab_Raw!Y$3)/(Tab_Raw!Y$4-Tab_Raw!Y$3))))</f>
        <v>1.4660870907173537E-2</v>
      </c>
      <c r="Z118" s="7">
        <f>MAX(0,MIN(1,IF(Z$5=0,1-(Tab_Raw!Z118-Tab_Raw!Z$3)/(Tab_Raw!Z$4-Tab_Raw!Z$3),(Tab_Raw!Z118-Tab_Raw!Z$3)/(Tab_Raw!Z$4-Tab_Raw!Z$3))))</f>
        <v>0.6472</v>
      </c>
      <c r="AA118" s="9" t="str">
        <f t="shared" si="19"/>
        <v>Mexico</v>
      </c>
      <c r="AB118" s="14">
        <f t="shared" si="20"/>
        <v>24</v>
      </c>
      <c r="AC118" s="8">
        <f t="shared" si="21"/>
        <v>0.24805690682807402</v>
      </c>
      <c r="AD118" s="14">
        <f t="shared" si="17"/>
        <v>141</v>
      </c>
      <c r="AM118" s="9" t="s">
        <v>436</v>
      </c>
      <c r="AN118" s="14">
        <v>23</v>
      </c>
      <c r="AO118" s="8">
        <v>0.29066871201035888</v>
      </c>
    </row>
    <row r="119" spans="1:41">
      <c r="A119" s="10" t="s">
        <v>435</v>
      </c>
      <c r="B119" s="13" t="s">
        <v>258</v>
      </c>
      <c r="C119" s="7">
        <f>MAX(0,MIN(1,IF(C$5=0,1-(Tab_Raw!C119-Tab_Raw!C$3)/(Tab_Raw!C$4-Tab_Raw!C$3),(Tab_Raw!C119-Tab_Raw!C$3)/(Tab_Raw!C$4-Tab_Raw!C$3))))</f>
        <v>0.75</v>
      </c>
      <c r="D119" s="7">
        <f>MAX(0,MIN(1,IF(D$5=0,1-(Tab_Raw!D119-Tab_Raw!D$3)/(Tab_Raw!D$4-Tab_Raw!D$3),(Tab_Raw!D119-Tab_Raw!D$3)/(Tab_Raw!D$4-Tab_Raw!D$3))))</f>
        <v>0.5</v>
      </c>
      <c r="E119" s="7">
        <f>MAX(0,MIN(1,IF(E$5=0,1-(Tab_Raw!E119-Tab_Raw!E$3)/(Tab_Raw!E$4-Tab_Raw!E$3),(Tab_Raw!E119-Tab_Raw!E$3)/(Tab_Raw!E$4-Tab_Raw!E$3))))</f>
        <v>6.0000000000000053E-2</v>
      </c>
      <c r="F119" s="7">
        <f>MAX(0,MIN(1,IF(F$5=0,1-(Tab_Raw!F119-Tab_Raw!F$3)/(Tab_Raw!F$4-Tab_Raw!F$3),(Tab_Raw!F119-Tab_Raw!F$3)/(Tab_Raw!F$4-Tab_Raw!F$3))))</f>
        <v>0.125</v>
      </c>
      <c r="G119" s="7">
        <f>MAX(0,MIN(1,IF(G$5=0,1-(Tab_Raw!G119-Tab_Raw!G$3)/(Tab_Raw!G$4-Tab_Raw!G$3),(Tab_Raw!G119-Tab_Raw!G$3)/(Tab_Raw!G$4-Tab_Raw!G$3))))</f>
        <v>5.5333333333333332E-2</v>
      </c>
      <c r="H119" s="7">
        <f>MAX(0,MIN(1,IF(H$5=0,1-(Tab_Raw!H119-Tab_Raw!H$3)/(Tab_Raw!H$4-Tab_Raw!H$3),(Tab_Raw!H119-Tab_Raw!H$3)/(Tab_Raw!H$4-Tab_Raw!H$3))))</f>
        <v>0.73</v>
      </c>
      <c r="I119" s="7">
        <f>MAX(0,MIN(1,IF(I$5=0,1-(Tab_Raw!I119-Tab_Raw!I$3)/(Tab_Raw!I$4-Tab_Raw!I$3),(Tab_Raw!I119-Tab_Raw!I$3)/(Tab_Raw!I$4-Tab_Raw!I$3))))</f>
        <v>0.44466666666666665</v>
      </c>
      <c r="J119" s="7">
        <f>MAX(0,MIN(1,IF(J$5=0,1-(Tab_Raw!J119-Tab_Raw!J$3)/(Tab_Raw!J$4-Tab_Raw!J$3),(Tab_Raw!J119-Tab_Raw!J$3)/(Tab_Raw!J$4-Tab_Raw!J$3))))</f>
        <v>0.77379999999999993</v>
      </c>
      <c r="K119" s="7">
        <f>MAX(0,MIN(1,IF(K$5=0,1-(Tab_Raw!K119-Tab_Raw!K$3)/(Tab_Raw!K$4-Tab_Raw!K$3),(Tab_Raw!K119-Tab_Raw!K$3)/(Tab_Raw!K$4-Tab_Raw!K$3))))</f>
        <v>1</v>
      </c>
      <c r="L119" s="7">
        <f>MAX(0,MIN(1,IF(L$5=0,1-(Tab_Raw!L119-Tab_Raw!L$3)/(Tab_Raw!L$4-Tab_Raw!L$3),(Tab_Raw!L119-Tab_Raw!L$3)/(Tab_Raw!L$4-Tab_Raw!L$3))))</f>
        <v>0.08</v>
      </c>
      <c r="M119" s="7">
        <f>MAX(0,MIN(1,IF(M$5=0,1-(Tab_Raw!M119-Tab_Raw!M$3)/(Tab_Raw!M$4-Tab_Raw!M$3),(Tab_Raw!M119-Tab_Raw!M$3)/(Tab_Raw!M$4-Tab_Raw!M$3))))</f>
        <v>1</v>
      </c>
      <c r="N119" s="7">
        <f>MAX(0,MIN(1,IF(N$5=0,1-(Tab_Raw!N119-Tab_Raw!N$3)/(Tab_Raw!N$4-Tab_Raw!N$3),(Tab_Raw!N119-Tab_Raw!N$3)/(Tab_Raw!N$4-Tab_Raw!N$3))))</f>
        <v>0.3</v>
      </c>
      <c r="O119" s="7">
        <f>MAX(0,MIN(1,IF(O$5=0,1-(Tab_Raw!O119-Tab_Raw!O$3)/(Tab_Raw!O$4-Tab_Raw!O$3),(Tab_Raw!O119-Tab_Raw!O$3)/(Tab_Raw!O$4-Tab_Raw!O$3))))</f>
        <v>0.76749999999999996</v>
      </c>
      <c r="P119" s="7">
        <f>MAX(0,MIN(1,IF(P$5=0,1-(Tab_Raw!P119-Tab_Raw!P$3)/(Tab_Raw!P$4-Tab_Raw!P$3),(Tab_Raw!P119-Tab_Raw!P$3)/(Tab_Raw!P$4-Tab_Raw!P$3))))</f>
        <v>0.86448000000000003</v>
      </c>
      <c r="Q119" s="7">
        <f>MAX(0,MIN(1,IF(Q$5=0,1-(Tab_Raw!Q119-Tab_Raw!Q$3)/(Tab_Raw!Q$4-Tab_Raw!Q$3),(Tab_Raw!Q119-Tab_Raw!Q$3)/(Tab_Raw!Q$4-Tab_Raw!Q$3))))</f>
        <v>0.32833951219512192</v>
      </c>
      <c r="R119" s="7">
        <f>MAX(0,MIN(1,IF(R$5=0,1-(Tab_Raw!R119-Tab_Raw!R$3)/(Tab_Raw!R$4-Tab_Raw!R$3),(Tab_Raw!R119-Tab_Raw!R$3)/(Tab_Raw!R$4-Tab_Raw!R$3))))</f>
        <v>0.430997876</v>
      </c>
      <c r="S119" s="7">
        <f>MAX(0,MIN(1,IF(S$5=0,1-(Tab_Raw!S119-Tab_Raw!S$3)/(Tab_Raw!S$4-Tab_Raw!S$3),(Tab_Raw!S119-Tab_Raw!S$3)/(Tab_Raw!S$4-Tab_Raw!S$3))))</f>
        <v>0.68713136730000002</v>
      </c>
      <c r="T119" s="7">
        <f>MAX(0,MIN(1,IF(T$5=0,1-(Tab_Raw!T119-Tab_Raw!T$3)/(Tab_Raw!T$4-Tab_Raw!T$3),(Tab_Raw!T119-Tab_Raw!T$3)/(Tab_Raw!T$4-Tab_Raw!T$3))))</f>
        <v>0.5</v>
      </c>
      <c r="U119" s="7">
        <f>MAX(0,MIN(1,IF(U$5=0,1-(Tab_Raw!U119-Tab_Raw!U$3)/(Tab_Raw!U$4-Tab_Raw!U$3),(Tab_Raw!U119-Tab_Raw!U$3)/(Tab_Raw!U$4-Tab_Raw!U$3))))</f>
        <v>0.75</v>
      </c>
      <c r="V119" s="7">
        <f>MAX(0,MIN(1,IF(V$5=0,1-(Tab_Raw!V119-Tab_Raw!V$3)/(Tab_Raw!V$4-Tab_Raw!V$3),(Tab_Raw!V119-Tab_Raw!V$3)/(Tab_Raw!V$4-Tab_Raw!V$3))))</f>
        <v>0.31234039898698202</v>
      </c>
      <c r="W119" s="7">
        <f>MAX(0,MIN(1,IF(W$5=0,1-(Tab_Raw!W119-Tab_Raw!W$3)/(Tab_Raw!W$4-Tab_Raw!W$3),(Tab_Raw!W119-Tab_Raw!W$3)/(Tab_Raw!W$4-Tab_Raw!W$3))))</f>
        <v>0.45999999999999996</v>
      </c>
      <c r="X119" s="7">
        <f>MAX(0,MIN(1,IF(X$5=0,1-(Tab_Raw!X119-Tab_Raw!X$3)/(Tab_Raw!X$4-Tab_Raw!X$3),(Tab_Raw!X119-Tab_Raw!X$3)/(Tab_Raw!X$4-Tab_Raw!X$3))))</f>
        <v>0</v>
      </c>
      <c r="Y119" s="7">
        <f>MAX(0,MIN(1,IF(Y$5=0,1-(Tab_Raw!Y119-Tab_Raw!Y$3)/(Tab_Raw!Y$4-Tab_Raw!Y$3),(Tab_Raw!Y119-Tab_Raw!Y$3)/(Tab_Raw!Y$4-Tab_Raw!Y$3))))</f>
        <v>0</v>
      </c>
      <c r="Z119" s="7">
        <f>MAX(0,MIN(1,IF(Z$5=0,1-(Tab_Raw!Z119-Tab_Raw!Z$3)/(Tab_Raw!Z$4-Tab_Raw!Z$3),(Tab_Raw!Z119-Tab_Raw!Z$3)/(Tab_Raw!Z$4-Tab_Raw!Z$3))))</f>
        <v>0.82499999999999996</v>
      </c>
      <c r="AA119" s="9" t="str">
        <f t="shared" si="19"/>
        <v>Micronesia FS</v>
      </c>
      <c r="AB119" s="14">
        <f t="shared" si="20"/>
        <v>24</v>
      </c>
      <c r="AC119" s="8">
        <f t="shared" si="21"/>
        <v>0.48935788143675429</v>
      </c>
      <c r="AD119" s="14">
        <f t="shared" si="17"/>
        <v>23</v>
      </c>
      <c r="AM119" s="9" t="s">
        <v>432</v>
      </c>
      <c r="AN119" s="14">
        <v>24</v>
      </c>
      <c r="AO119" s="8">
        <v>0.2901490816062276</v>
      </c>
    </row>
    <row r="120" spans="1:41">
      <c r="A120" s="10" t="s">
        <v>436</v>
      </c>
      <c r="B120" s="13" t="s">
        <v>260</v>
      </c>
      <c r="C120" s="7">
        <f>MAX(0,MIN(1,IF(C$5=0,1-(Tab_Raw!C120-Tab_Raw!C$3)/(Tab_Raw!C$4-Tab_Raw!C$3),(Tab_Raw!C120-Tab_Raw!C$3)/(Tab_Raw!C$4-Tab_Raw!C$3))))</f>
        <v>0.48166666666666663</v>
      </c>
      <c r="D120" s="7">
        <f>MAX(0,MIN(1,IF(D$5=0,1-(Tab_Raw!D120-Tab_Raw!D$3)/(Tab_Raw!D$4-Tab_Raw!D$3),(Tab_Raw!D120-Tab_Raw!D$3)/(Tab_Raw!D$4-Tab_Raw!D$3))))</f>
        <v>0.16440000000000002</v>
      </c>
      <c r="E120" s="7">
        <f>MAX(0,MIN(1,IF(E$5=0,1-(Tab_Raw!E120-Tab_Raw!E$3)/(Tab_Raw!E$4-Tab_Raw!E$3),(Tab_Raw!E120-Tab_Raw!E$3)/(Tab_Raw!E$4-Tab_Raw!E$3))))</f>
        <v>9.9999999999999978E-2</v>
      </c>
      <c r="F120" s="7">
        <f>MAX(0,MIN(1,IF(F$5=0,1-(Tab_Raw!F120-Tab_Raw!F$3)/(Tab_Raw!F$4-Tab_Raw!F$3),(Tab_Raw!F120-Tab_Raw!F$3)/(Tab_Raw!F$4-Tab_Raw!F$3))))</f>
        <v>0.55000000000000004</v>
      </c>
      <c r="G120" s="7">
        <f>MAX(0,MIN(1,IF(G$5=0,1-(Tab_Raw!G120-Tab_Raw!G$3)/(Tab_Raw!G$4-Tab_Raw!G$3),(Tab_Raw!G120-Tab_Raw!G$3)/(Tab_Raw!G$4-Tab_Raw!G$3))))</f>
        <v>0.01</v>
      </c>
      <c r="H120" s="7">
        <f>MAX(0,MIN(1,IF(H$5=0,1-(Tab_Raw!H120-Tab_Raw!H$3)/(Tab_Raw!H$4-Tab_Raw!H$3),(Tab_Raw!H120-Tab_Raw!H$3)/(Tab_Raw!H$4-Tab_Raw!H$3))))</f>
        <v>0.20999999999999996</v>
      </c>
      <c r="I120" s="7">
        <f>MAX(0,MIN(1,IF(I$5=0,1-(Tab_Raw!I120-Tab_Raw!I$3)/(Tab_Raw!I$4-Tab_Raw!I$3),(Tab_Raw!I120-Tab_Raw!I$3)/(Tab_Raw!I$4-Tab_Raw!I$3))))</f>
        <v>0.27966666666666667</v>
      </c>
      <c r="J120" s="7">
        <f>MAX(0,MIN(1,IF(J$5=0,1-(Tab_Raw!J120-Tab_Raw!J$3)/(Tab_Raw!J$4-Tab_Raw!J$3),(Tab_Raw!J120-Tab_Raw!J$3)/(Tab_Raw!J$4-Tab_Raw!J$3))))</f>
        <v>0.58520000000000005</v>
      </c>
      <c r="K120" s="7">
        <f>MAX(0,MIN(1,IF(K$5=0,1-(Tab_Raw!K120-Tab_Raw!K$3)/(Tab_Raw!K$4-Tab_Raw!K$3),(Tab_Raw!K120-Tab_Raw!K$3)/(Tab_Raw!K$4-Tab_Raw!K$3))))</f>
        <v>0.88869201303682255</v>
      </c>
      <c r="L120" s="7" t="e">
        <f>MAX(0,MIN(1,IF(L$5=0,1-(Tab_Raw!L120-Tab_Raw!L$3)/(Tab_Raw!L$4-Tab_Raw!L$3),(Tab_Raw!L120-Tab_Raw!L$3)/(Tab_Raw!L$4-Tab_Raw!L$3))))</f>
        <v>#N/A</v>
      </c>
      <c r="M120" s="7">
        <f>MAX(0,MIN(1,IF(M$5=0,1-(Tab_Raw!M120-Tab_Raw!M$3)/(Tab_Raw!M$4-Tab_Raw!M$3),(Tab_Raw!M120-Tab_Raw!M$3)/(Tab_Raw!M$4-Tab_Raw!M$3))))</f>
        <v>0.15</v>
      </c>
      <c r="N120" s="7">
        <f>MAX(0,MIN(1,IF(N$5=0,1-(Tab_Raw!N120-Tab_Raw!N$3)/(Tab_Raw!N$4-Tab_Raw!N$3),(Tab_Raw!N120-Tab_Raw!N$3)/(Tab_Raw!N$4-Tab_Raw!N$3))))</f>
        <v>0.05</v>
      </c>
      <c r="O120" s="7">
        <f>MAX(0,MIN(1,IF(O$5=0,1-(Tab_Raw!O120-Tab_Raw!O$3)/(Tab_Raw!O$4-Tab_Raw!O$3),(Tab_Raw!O120-Tab_Raw!O$3)/(Tab_Raw!O$4-Tab_Raw!O$3))))</f>
        <v>0.87499999999999989</v>
      </c>
      <c r="P120" s="7">
        <f>MAX(0,MIN(1,IF(P$5=0,1-(Tab_Raw!P120-Tab_Raw!P$3)/(Tab_Raw!P$4-Tab_Raw!P$3),(Tab_Raw!P120-Tab_Raw!P$3)/(Tab_Raw!P$4-Tab_Raw!P$3))))</f>
        <v>0.52055999999999991</v>
      </c>
      <c r="Q120" s="7">
        <f>MAX(0,MIN(1,IF(Q$5=0,1-(Tab_Raw!Q120-Tab_Raw!Q$3)/(Tab_Raw!Q$4-Tab_Raw!Q$3),(Tab_Raw!Q120-Tab_Raw!Q$3)/(Tab_Raw!Q$4-Tab_Raw!Q$3))))</f>
        <v>0.33125707317073194</v>
      </c>
      <c r="R120" s="7">
        <f>MAX(0,MIN(1,IF(R$5=0,1-(Tab_Raw!R120-Tab_Raw!R$3)/(Tab_Raw!R$4-Tab_Raw!R$3),(Tab_Raw!R120-Tab_Raw!R$3)/(Tab_Raw!R$4-Tab_Raw!R$3))))</f>
        <v>0.120408164</v>
      </c>
      <c r="S120" s="7">
        <f>MAX(0,MIN(1,IF(S$5=0,1-(Tab_Raw!S120-Tab_Raw!S$3)/(Tab_Raw!S$4-Tab_Raw!S$3),(Tab_Raw!S120-Tab_Raw!S$3)/(Tab_Raw!S$4-Tab_Raw!S$3))))</f>
        <v>3.9211112049999997E-2</v>
      </c>
      <c r="T120" s="7">
        <f>MAX(0,MIN(1,IF(T$5=0,1-(Tab_Raw!T120-Tab_Raw!T$3)/(Tab_Raw!T$4-Tab_Raw!T$3),(Tab_Raw!T120-Tab_Raw!T$3)/(Tab_Raw!T$4-Tab_Raw!T$3))))</f>
        <v>1.230461525E-2</v>
      </c>
      <c r="U120" s="7">
        <f>MAX(0,MIN(1,IF(U$5=0,1-(Tab_Raw!U120-Tab_Raw!U$3)/(Tab_Raw!U$4-Tab_Raw!U$3),(Tab_Raw!U120-Tab_Raw!U$3)/(Tab_Raw!U$4-Tab_Raw!U$3))))</f>
        <v>2.2383562445238349E-2</v>
      </c>
      <c r="V120" s="7">
        <f>MAX(0,MIN(1,IF(V$5=0,1-(Tab_Raw!V120-Tab_Raw!V$3)/(Tab_Raw!V$4-Tab_Raw!V$3),(Tab_Raw!V120-Tab_Raw!V$3)/(Tab_Raw!V$4-Tab_Raw!V$3))))</f>
        <v>2.0423356933776698E-2</v>
      </c>
      <c r="W120" s="7">
        <f>MAX(0,MIN(1,IF(W$5=0,1-(Tab_Raw!W120-Tab_Raw!W$3)/(Tab_Raw!W$4-Tab_Raw!W$3),(Tab_Raw!W120-Tab_Raw!W$3)/(Tab_Raw!W$4-Tab_Raw!W$3))))</f>
        <v>0</v>
      </c>
      <c r="X120" s="7">
        <f>MAX(0,MIN(1,IF(X$5=0,1-(Tab_Raw!X120-Tab_Raw!X$3)/(Tab_Raw!X$4-Tab_Raw!X$3),(Tab_Raw!X120-Tab_Raw!X$3)/(Tab_Raw!X$4-Tab_Raw!X$3))))</f>
        <v>0.97</v>
      </c>
      <c r="Y120" s="7">
        <f>MAX(0,MIN(1,IF(Y$5=0,1-(Tab_Raw!Y120-Tab_Raw!Y$3)/(Tab_Raw!Y$4-Tab_Raw!Y$3),(Tab_Raw!Y120-Tab_Raw!Y$3)/(Tab_Raw!Y$4-Tab_Raw!Y$3))))</f>
        <v>0.18242626938279113</v>
      </c>
      <c r="Z120" s="7">
        <f>MAX(0,MIN(1,IF(Z$5=0,1-(Tab_Raw!Z120-Tab_Raw!Z$3)/(Tab_Raw!Z$4-Tab_Raw!Z$3),(Tab_Raw!Z120-Tab_Raw!Z$3)/(Tab_Raw!Z$4-Tab_Raw!Z$3))))</f>
        <v>0.14200000000000002</v>
      </c>
      <c r="AA120" s="9" t="str">
        <f t="shared" si="19"/>
        <v>Moldova</v>
      </c>
      <c r="AB120" s="14">
        <f t="shared" si="20"/>
        <v>23</v>
      </c>
      <c r="AC120" s="8">
        <f t="shared" si="21"/>
        <v>0.29154780433055189</v>
      </c>
      <c r="AD120" s="14">
        <f t="shared" si="17"/>
        <v>105</v>
      </c>
      <c r="AM120" s="9" t="s">
        <v>85</v>
      </c>
      <c r="AN120" s="14">
        <v>24</v>
      </c>
      <c r="AO120" s="8">
        <v>0.28693533979109992</v>
      </c>
    </row>
    <row r="121" spans="1:41">
      <c r="A121" s="10" t="s">
        <v>263</v>
      </c>
      <c r="B121" s="13" t="s">
        <v>262</v>
      </c>
      <c r="C121" s="7">
        <f>MAX(0,MIN(1,IF(C$5=0,1-(Tab_Raw!C121-Tab_Raw!C$3)/(Tab_Raw!C$4-Tab_Raw!C$3),(Tab_Raw!C121-Tab_Raw!C$3)/(Tab_Raw!C$4-Tab_Raw!C$3))))</f>
        <v>0.44716666666666666</v>
      </c>
      <c r="D121" s="7" t="e">
        <f>MAX(0,MIN(1,IF(D$5=0,1-(Tab_Raw!D121-Tab_Raw!D$3)/(Tab_Raw!D$4-Tab_Raw!D$3),(Tab_Raw!D121-Tab_Raw!D$3)/(Tab_Raw!D$4-Tab_Raw!D$3))))</f>
        <v>#N/A</v>
      </c>
      <c r="E121" s="7">
        <f>MAX(0,MIN(1,IF(E$5=0,1-(Tab_Raw!E121-Tab_Raw!E$3)/(Tab_Raw!E$4-Tab_Raw!E$3),(Tab_Raw!E121-Tab_Raw!E$3)/(Tab_Raw!E$4-Tab_Raw!E$3))))</f>
        <v>0</v>
      </c>
      <c r="F121" s="7">
        <f>MAX(0,MIN(1,IF(F$5=0,1-(Tab_Raw!F121-Tab_Raw!F$3)/(Tab_Raw!F$4-Tab_Raw!F$3),(Tab_Raw!F121-Tab_Raw!F$3)/(Tab_Raw!F$4-Tab_Raw!F$3))))</f>
        <v>0.5</v>
      </c>
      <c r="G121" s="7">
        <f>MAX(0,MIN(1,IF(G$5=0,1-(Tab_Raw!G121-Tab_Raw!G$3)/(Tab_Raw!G$4-Tab_Raw!G$3),(Tab_Raw!G121-Tab_Raw!G$3)/(Tab_Raw!G$4-Tab_Raw!G$3))))</f>
        <v>1.3333333333333333E-3</v>
      </c>
      <c r="H121" s="7">
        <f>MAX(0,MIN(1,IF(H$5=0,1-(Tab_Raw!H121-Tab_Raw!H$3)/(Tab_Raw!H$4-Tab_Raw!H$3),(Tab_Raw!H121-Tab_Raw!H$3)/(Tab_Raw!H$4-Tab_Raw!H$3))))</f>
        <v>0</v>
      </c>
      <c r="I121" s="7">
        <f>MAX(0,MIN(1,IF(I$5=0,1-(Tab_Raw!I121-Tab_Raw!I$3)/(Tab_Raw!I$4-Tab_Raw!I$3),(Tab_Raw!I121-Tab_Raw!I$3)/(Tab_Raw!I$4-Tab_Raw!I$3))))</f>
        <v>0.23600000000000002</v>
      </c>
      <c r="J121" s="7">
        <f>MAX(0,MIN(1,IF(J$5=0,1-(Tab_Raw!J121-Tab_Raw!J$3)/(Tab_Raw!J$4-Tab_Raw!J$3),(Tab_Raw!J121-Tab_Raw!J$3)/(Tab_Raw!J$4-Tab_Raw!J$3))))</f>
        <v>0</v>
      </c>
      <c r="K121" s="7">
        <f>MAX(0,MIN(1,IF(K$5=0,1-(Tab_Raw!K121-Tab_Raw!K$3)/(Tab_Raw!K$4-Tab_Raw!K$3),(Tab_Raw!K121-Tab_Raw!K$3)/(Tab_Raw!K$4-Tab_Raw!K$3))))</f>
        <v>1</v>
      </c>
      <c r="L121" s="7">
        <f>MAX(0,MIN(1,IF(L$5=0,1-(Tab_Raw!L121-Tab_Raw!L$3)/(Tab_Raw!L$4-Tab_Raw!L$3),(Tab_Raw!L121-Tab_Raw!L$3)/(Tab_Raw!L$4-Tab_Raw!L$3))))</f>
        <v>0.46</v>
      </c>
      <c r="M121" s="7">
        <f>MAX(0,MIN(1,IF(M$5=0,1-(Tab_Raw!M121-Tab_Raw!M$3)/(Tab_Raw!M$4-Tab_Raw!M$3),(Tab_Raw!M121-Tab_Raw!M$3)/(Tab_Raw!M$4-Tab_Raw!M$3))))</f>
        <v>1</v>
      </c>
      <c r="N121" s="7">
        <f>MAX(0,MIN(1,IF(N$5=0,1-(Tab_Raw!N121-Tab_Raw!N$3)/(Tab_Raw!N$4-Tab_Raw!N$3),(Tab_Raw!N121-Tab_Raw!N$3)/(Tab_Raw!N$4-Tab_Raw!N$3))))</f>
        <v>0</v>
      </c>
      <c r="O121" s="7">
        <f>MAX(0,MIN(1,IF(O$5=0,1-(Tab_Raw!O121-Tab_Raw!O$3)/(Tab_Raw!O$4-Tab_Raw!O$3),(Tab_Raw!O121-Tab_Raw!O$3)/(Tab_Raw!O$4-Tab_Raw!O$3))))</f>
        <v>6.7499999999999991E-2</v>
      </c>
      <c r="P121" s="7">
        <f>MAX(0,MIN(1,IF(P$5=0,1-(Tab_Raw!P121-Tab_Raw!P$3)/(Tab_Raw!P$4-Tab_Raw!P$3),(Tab_Raw!P121-Tab_Raw!P$3)/(Tab_Raw!P$4-Tab_Raw!P$3))))</f>
        <v>0</v>
      </c>
      <c r="Q121" s="7" t="e">
        <f>MAX(0,MIN(1,IF(Q$5=0,1-(Tab_Raw!Q121-Tab_Raw!Q$3)/(Tab_Raw!Q$4-Tab_Raw!Q$3),(Tab_Raw!Q121-Tab_Raw!Q$3)/(Tab_Raw!Q$4-Tab_Raw!Q$3))))</f>
        <v>#N/A</v>
      </c>
      <c r="R121" s="7">
        <f>MAX(0,MIN(1,IF(R$5=0,1-(Tab_Raw!R121-Tab_Raw!R$3)/(Tab_Raw!R$4-Tab_Raw!R$3),(Tab_Raw!R121-Tab_Raw!R$3)/(Tab_Raw!R$4-Tab_Raw!R$3))))</f>
        <v>0.114583334</v>
      </c>
      <c r="S121" s="7">
        <f>MAX(0,MIN(1,IF(S$5=0,1-(Tab_Raw!S121-Tab_Raw!S$3)/(Tab_Raw!S$4-Tab_Raw!S$3),(Tab_Raw!S121-Tab_Raw!S$3)/(Tab_Raw!S$4-Tab_Raw!S$3))))</f>
        <v>0</v>
      </c>
      <c r="T121" s="7" t="e">
        <f>MAX(0,MIN(1,IF(T$5=0,1-(Tab_Raw!T121-Tab_Raw!T$3)/(Tab_Raw!T$4-Tab_Raw!T$3),(Tab_Raw!T121-Tab_Raw!T$3)/(Tab_Raw!T$4-Tab_Raw!T$3))))</f>
        <v>#N/A</v>
      </c>
      <c r="U121" s="7">
        <f>MAX(0,MIN(1,IF(U$5=0,1-(Tab_Raw!U121-Tab_Raw!U$3)/(Tab_Raw!U$4-Tab_Raw!U$3),(Tab_Raw!U121-Tab_Raw!U$3)/(Tab_Raw!U$4-Tab_Raw!U$3))))</f>
        <v>0.72699505478522253</v>
      </c>
      <c r="V121" s="7">
        <f>MAX(0,MIN(1,IF(V$5=0,1-(Tab_Raw!V121-Tab_Raw!V$3)/(Tab_Raw!V$4-Tab_Raw!V$3),(Tab_Raw!V121-Tab_Raw!V$3)/(Tab_Raw!V$4-Tab_Raw!V$3))))</f>
        <v>0.727018195805616</v>
      </c>
      <c r="W121" s="7">
        <f>MAX(0,MIN(1,IF(W$5=0,1-(Tab_Raw!W121-Tab_Raw!W$3)/(Tab_Raw!W$4-Tab_Raw!W$3),(Tab_Raw!W121-Tab_Raw!W$3)/(Tab_Raw!W$4-Tab_Raw!W$3))))</f>
        <v>0</v>
      </c>
      <c r="X121" s="7" t="e">
        <f>MAX(0,MIN(1,IF(X$5=0,1-(Tab_Raw!X121-Tab_Raw!X$3)/(Tab_Raw!X$4-Tab_Raw!X$3),(Tab_Raw!X121-Tab_Raw!X$3)/(Tab_Raw!X$4-Tab_Raw!X$3))))</f>
        <v>#N/A</v>
      </c>
      <c r="Y121" s="7">
        <f>MAX(0,MIN(1,IF(Y$5=0,1-(Tab_Raw!Y121-Tab_Raw!Y$3)/(Tab_Raw!Y$4-Tab_Raw!Y$3),(Tab_Raw!Y121-Tab_Raw!Y$3)/(Tab_Raw!Y$4-Tab_Raw!Y$3))))</f>
        <v>0</v>
      </c>
      <c r="Z121" s="7">
        <f>MAX(0,MIN(1,IF(Z$5=0,1-(Tab_Raw!Z121-Tab_Raw!Z$3)/(Tab_Raw!Z$4-Tab_Raw!Z$3),(Tab_Raw!Z121-Tab_Raw!Z$3)/(Tab_Raw!Z$4-Tab_Raw!Z$3))))</f>
        <v>0</v>
      </c>
      <c r="AA121" s="9" t="str">
        <f t="shared" si="19"/>
        <v>Monaco</v>
      </c>
      <c r="AB121" s="14">
        <f t="shared" si="20"/>
        <v>20</v>
      </c>
      <c r="AC121" s="8">
        <f t="shared" si="21"/>
        <v>0.26402982922954193</v>
      </c>
      <c r="AD121" s="14">
        <f t="shared" si="17"/>
        <v>128</v>
      </c>
      <c r="AM121" s="9" t="s">
        <v>206</v>
      </c>
      <c r="AN121" s="14">
        <v>24</v>
      </c>
      <c r="AO121" s="8">
        <v>0.28611804954032444</v>
      </c>
    </row>
    <row r="122" spans="1:41">
      <c r="A122" s="10" t="s">
        <v>265</v>
      </c>
      <c r="B122" s="13" t="s">
        <v>264</v>
      </c>
      <c r="C122" s="7">
        <f>MAX(0,MIN(1,IF(C$5=0,1-(Tab_Raw!C122-Tab_Raw!C$3)/(Tab_Raw!C$4-Tab_Raw!C$3),(Tab_Raw!C122-Tab_Raw!C$3)/(Tab_Raw!C$4-Tab_Raw!C$3))))</f>
        <v>0.21000000000000002</v>
      </c>
      <c r="D122" s="7">
        <f>MAX(0,MIN(1,IF(D$5=0,1-(Tab_Raw!D122-Tab_Raw!D$3)/(Tab_Raw!D$4-Tab_Raw!D$3),(Tab_Raw!D122-Tab_Raw!D$3)/(Tab_Raw!D$4-Tab_Raw!D$3))))</f>
        <v>0.16059999999999999</v>
      </c>
      <c r="E122" s="7">
        <f>MAX(0,MIN(1,IF(E$5=0,1-(Tab_Raw!E122-Tab_Raw!E$3)/(Tab_Raw!E$4-Tab_Raw!E$3),(Tab_Raw!E122-Tab_Raw!E$3)/(Tab_Raw!E$4-Tab_Raw!E$3))))</f>
        <v>0</v>
      </c>
      <c r="F122" s="7">
        <f>MAX(0,MIN(1,IF(F$5=0,1-(Tab_Raw!F122-Tab_Raw!F$3)/(Tab_Raw!F$4-Tab_Raw!F$3),(Tab_Raw!F122-Tab_Raw!F$3)/(Tab_Raw!F$4-Tab_Raw!F$3))))</f>
        <v>0.6</v>
      </c>
      <c r="G122" s="7">
        <f>MAX(0,MIN(1,IF(G$5=0,1-(Tab_Raw!G122-Tab_Raw!G$3)/(Tab_Raw!G$4-Tab_Raw!G$3),(Tab_Raw!G122-Tab_Raw!G$3)/(Tab_Raw!G$4-Tab_Raw!G$3))))</f>
        <v>0</v>
      </c>
      <c r="H122" s="7">
        <f>MAX(0,MIN(1,IF(H$5=0,1-(Tab_Raw!H122-Tab_Raw!H$3)/(Tab_Raw!H$4-Tab_Raw!H$3),(Tab_Raw!H122-Tab_Raw!H$3)/(Tab_Raw!H$4-Tab_Raw!H$3))))</f>
        <v>0.10999999999999999</v>
      </c>
      <c r="I122" s="7">
        <f>MAX(0,MIN(1,IF(I$5=0,1-(Tab_Raw!I122-Tab_Raw!I$3)/(Tab_Raw!I$4-Tab_Raw!I$3),(Tab_Raw!I122-Tab_Raw!I$3)/(Tab_Raw!I$4-Tab_Raw!I$3))))</f>
        <v>0.28591666666666671</v>
      </c>
      <c r="J122" s="7">
        <f>MAX(0,MIN(1,IF(J$5=0,1-(Tab_Raw!J122-Tab_Raw!J$3)/(Tab_Raw!J$4-Tab_Raw!J$3),(Tab_Raw!J122-Tab_Raw!J$3)/(Tab_Raw!J$4-Tab_Raw!J$3))))</f>
        <v>0.32600000000000001</v>
      </c>
      <c r="K122" s="7">
        <f>MAX(0,MIN(1,IF(K$5=0,1-(Tab_Raw!K122-Tab_Raw!K$3)/(Tab_Raw!K$4-Tab_Raw!K$3),(Tab_Raw!K122-Tab_Raw!K$3)/(Tab_Raw!K$4-Tab_Raw!K$3))))</f>
        <v>0.8794024938042132</v>
      </c>
      <c r="L122" s="7">
        <f>MAX(0,MIN(1,IF(L$5=0,1-(Tab_Raw!L122-Tab_Raw!L$3)/(Tab_Raw!L$4-Tab_Raw!L$3),(Tab_Raw!L122-Tab_Raw!L$3)/(Tab_Raw!L$4-Tab_Raw!L$3))))</f>
        <v>0.32</v>
      </c>
      <c r="M122" s="7">
        <f>MAX(0,MIN(1,IF(M$5=0,1-(Tab_Raw!M122-Tab_Raw!M$3)/(Tab_Raw!M$4-Tab_Raw!M$3),(Tab_Raw!M122-Tab_Raw!M$3)/(Tab_Raw!M$4-Tab_Raw!M$3))))</f>
        <v>0.28000000000000003</v>
      </c>
      <c r="N122" s="7">
        <f>MAX(0,MIN(1,IF(N$5=0,1-(Tab_Raw!N122-Tab_Raw!N$3)/(Tab_Raw!N$4-Tab_Raw!N$3),(Tab_Raw!N122-Tab_Raw!N$3)/(Tab_Raw!N$4-Tab_Raw!N$3))))</f>
        <v>0.03</v>
      </c>
      <c r="O122" s="7">
        <f>MAX(0,MIN(1,IF(O$5=0,1-(Tab_Raw!O122-Tab_Raw!O$3)/(Tab_Raw!O$4-Tab_Raw!O$3),(Tab_Raw!O122-Tab_Raw!O$3)/(Tab_Raw!O$4-Tab_Raw!O$3))))</f>
        <v>7.4999999999999997E-2</v>
      </c>
      <c r="P122" s="7">
        <f>MAX(0,MIN(1,IF(P$5=0,1-(Tab_Raw!P122-Tab_Raw!P$3)/(Tab_Raw!P$4-Tab_Raw!P$3),(Tab_Raw!P122-Tab_Raw!P$3)/(Tab_Raw!P$4-Tab_Raw!P$3))))</f>
        <v>0.62269599999999992</v>
      </c>
      <c r="Q122" s="7">
        <f>MAX(0,MIN(1,IF(Q$5=0,1-(Tab_Raw!Q122-Tab_Raw!Q$3)/(Tab_Raw!Q$4-Tab_Raw!Q$3),(Tab_Raw!Q122-Tab_Raw!Q$3)/(Tab_Raw!Q$4-Tab_Raw!Q$3))))</f>
        <v>0.21577365853658592</v>
      </c>
      <c r="R122" s="7">
        <f>MAX(0,MIN(1,IF(R$5=0,1-(Tab_Raw!R122-Tab_Raw!R$3)/(Tab_Raw!R$4-Tab_Raw!R$3),(Tab_Raw!R122-Tab_Raw!R$3)/(Tab_Raw!R$4-Tab_Raw!R$3))))</f>
        <v>6.5217391999999999E-2</v>
      </c>
      <c r="S122" s="7">
        <f>MAX(0,MIN(1,IF(S$5=0,1-(Tab_Raw!S122-Tab_Raw!S$3)/(Tab_Raw!S$4-Tab_Raw!S$3),(Tab_Raw!S122-Tab_Raw!S$3)/(Tab_Raw!S$4-Tab_Raw!S$3))))</f>
        <v>1.0124378450000001E-2</v>
      </c>
      <c r="T122" s="7">
        <f>MAX(0,MIN(1,IF(T$5=0,1-(Tab_Raw!T122-Tab_Raw!T$3)/(Tab_Raw!T$4-Tab_Raw!T$3),(Tab_Raw!T122-Tab_Raw!T$3)/(Tab_Raw!T$4-Tab_Raw!T$3))))</f>
        <v>3.41432775E-3</v>
      </c>
      <c r="U122" s="7">
        <f>MAX(0,MIN(1,IF(U$5=0,1-(Tab_Raw!U122-Tab_Raw!U$3)/(Tab_Raw!U$4-Tab_Raw!U$3),(Tab_Raw!U122-Tab_Raw!U$3)/(Tab_Raw!U$4-Tab_Raw!U$3))))</f>
        <v>0</v>
      </c>
      <c r="V122" s="7">
        <f>MAX(0,MIN(1,IF(V$5=0,1-(Tab_Raw!V122-Tab_Raw!V$3)/(Tab_Raw!V$4-Tab_Raw!V$3),(Tab_Raw!V122-Tab_Raw!V$3)/(Tab_Raw!V$4-Tab_Raw!V$3))))</f>
        <v>0</v>
      </c>
      <c r="W122" s="7">
        <f>MAX(0,MIN(1,IF(W$5=0,1-(Tab_Raw!W122-Tab_Raw!W$3)/(Tab_Raw!W$4-Tab_Raw!W$3),(Tab_Raw!W122-Tab_Raw!W$3)/(Tab_Raw!W$4-Tab_Raw!W$3))))</f>
        <v>0</v>
      </c>
      <c r="X122" s="7">
        <f>MAX(0,MIN(1,IF(X$5=0,1-(Tab_Raw!X122-Tab_Raw!X$3)/(Tab_Raw!X$4-Tab_Raw!X$3),(Tab_Raw!X122-Tab_Raw!X$3)/(Tab_Raw!X$4-Tab_Raw!X$3))))</f>
        <v>0.52</v>
      </c>
      <c r="Y122" s="7">
        <f>MAX(0,MIN(1,IF(Y$5=0,1-(Tab_Raw!Y122-Tab_Raw!Y$3)/(Tab_Raw!Y$4-Tab_Raw!Y$3),(Tab_Raw!Y122-Tab_Raw!Y$3)/(Tab_Raw!Y$4-Tab_Raw!Y$3))))</f>
        <v>0.29492725127801811</v>
      </c>
      <c r="Z122" s="7">
        <f>MAX(0,MIN(1,IF(Z$5=0,1-(Tab_Raw!Z122-Tab_Raw!Z$3)/(Tab_Raw!Z$4-Tab_Raw!Z$3),(Tab_Raw!Z122-Tab_Raw!Z$3)/(Tab_Raw!Z$4-Tab_Raw!Z$3))))</f>
        <v>0.43459999999999999</v>
      </c>
      <c r="AA122" s="9" t="str">
        <f t="shared" si="19"/>
        <v>Macedonia</v>
      </c>
      <c r="AB122" s="14">
        <f t="shared" si="20"/>
        <v>24</v>
      </c>
      <c r="AC122" s="8">
        <f t="shared" si="21"/>
        <v>0.22681967368689512</v>
      </c>
      <c r="AD122" s="14">
        <f t="shared" si="17"/>
        <v>158</v>
      </c>
      <c r="AM122" s="9" t="s">
        <v>413</v>
      </c>
      <c r="AN122" s="14">
        <v>24</v>
      </c>
      <c r="AO122" s="8">
        <v>0.28461431895354633</v>
      </c>
    </row>
    <row r="123" spans="1:41">
      <c r="A123" s="10" t="s">
        <v>267</v>
      </c>
      <c r="B123" s="13" t="s">
        <v>266</v>
      </c>
      <c r="C123" s="7">
        <f>MAX(0,MIN(1,IF(C$5=0,1-(Tab_Raw!C123-Tab_Raw!C$3)/(Tab_Raw!C$4-Tab_Raw!C$3),(Tab_Raw!C123-Tab_Raw!C$3)/(Tab_Raw!C$4-Tab_Raw!C$3))))</f>
        <v>0.76016666666666666</v>
      </c>
      <c r="D123" s="7">
        <f>MAX(0,MIN(1,IF(D$5=0,1-(Tab_Raw!D123-Tab_Raw!D$3)/(Tab_Raw!D$4-Tab_Raw!D$3),(Tab_Raw!D123-Tab_Raw!D$3)/(Tab_Raw!D$4-Tab_Raw!D$3))))</f>
        <v>1.4370000000000001E-2</v>
      </c>
      <c r="E123" s="7">
        <f>MAX(0,MIN(1,IF(E$5=0,1-(Tab_Raw!E123-Tab_Raw!E$3)/(Tab_Raw!E$4-Tab_Raw!E$3),(Tab_Raw!E123-Tab_Raw!E$3)/(Tab_Raw!E$4-Tab_Raw!E$3))))</f>
        <v>0.24</v>
      </c>
      <c r="F123" s="7">
        <f>MAX(0,MIN(1,IF(F$5=0,1-(Tab_Raw!F123-Tab_Raw!F$3)/(Tab_Raw!F$4-Tab_Raw!F$3),(Tab_Raw!F123-Tab_Raw!F$3)/(Tab_Raw!F$4-Tab_Raw!F$3))))</f>
        <v>0.77499999999999991</v>
      </c>
      <c r="G123" s="7">
        <f>MAX(0,MIN(1,IF(G$5=0,1-(Tab_Raw!G123-Tab_Raw!G$3)/(Tab_Raw!G$4-Tab_Raw!G$3),(Tab_Raw!G123-Tab_Raw!G$3)/(Tab_Raw!G$4-Tab_Raw!G$3))))</f>
        <v>0.13</v>
      </c>
      <c r="H123" s="7">
        <f>MAX(0,MIN(1,IF(H$5=0,1-(Tab_Raw!H123-Tab_Raw!H$3)/(Tab_Raw!H$4-Tab_Raw!H$3),(Tab_Raw!H123-Tab_Raw!H$3)/(Tab_Raw!H$4-Tab_Raw!H$3))))</f>
        <v>0.5</v>
      </c>
      <c r="I123" s="7">
        <f>MAX(0,MIN(1,IF(I$5=0,1-(Tab_Raw!I123-Tab_Raw!I$3)/(Tab_Raw!I$4-Tab_Raw!I$3),(Tab_Raw!I123-Tab_Raw!I$3)/(Tab_Raw!I$4-Tab_Raw!I$3))))</f>
        <v>0.26791666666666664</v>
      </c>
      <c r="J123" s="7">
        <f>MAX(0,MIN(1,IF(J$5=0,1-(Tab_Raw!J123-Tab_Raw!J$3)/(Tab_Raw!J$4-Tab_Raw!J$3),(Tab_Raw!J123-Tab_Raw!J$3)/(Tab_Raw!J$4-Tab_Raw!J$3))))</f>
        <v>0.42659999999999998</v>
      </c>
      <c r="K123" s="7">
        <f>MAX(0,MIN(1,IF(K$5=0,1-(Tab_Raw!K123-Tab_Raw!K$3)/(Tab_Raw!K$4-Tab_Raw!K$3),(Tab_Raw!K123-Tab_Raw!K$3)/(Tab_Raw!K$4-Tab_Raw!K$3))))</f>
        <v>0.98639215686266668</v>
      </c>
      <c r="L123" s="7">
        <f>MAX(0,MIN(1,IF(L$5=0,1-(Tab_Raw!L123-Tab_Raw!L$3)/(Tab_Raw!L$4-Tab_Raw!L$3),(Tab_Raw!L123-Tab_Raw!L$3)/(Tab_Raw!L$4-Tab_Raw!L$3))))</f>
        <v>0.5</v>
      </c>
      <c r="M123" s="7">
        <f>MAX(0,MIN(1,IF(M$5=0,1-(Tab_Raw!M123-Tab_Raw!M$3)/(Tab_Raw!M$4-Tab_Raw!M$3),(Tab_Raw!M123-Tab_Raw!M$3)/(Tab_Raw!M$4-Tab_Raw!M$3))))</f>
        <v>0.7</v>
      </c>
      <c r="N123" s="7">
        <f>MAX(0,MIN(1,IF(N$5=0,1-(Tab_Raw!N123-Tab_Raw!N$3)/(Tab_Raw!N$4-Tab_Raw!N$3),(Tab_Raw!N123-Tab_Raw!N$3)/(Tab_Raw!N$4-Tab_Raw!N$3))))</f>
        <v>0.11000000000000001</v>
      </c>
      <c r="O123" s="7">
        <f>MAX(0,MIN(1,IF(O$5=0,1-(Tab_Raw!O123-Tab_Raw!O$3)/(Tab_Raw!O$4-Tab_Raw!O$3),(Tab_Raw!O123-Tab_Raw!O$3)/(Tab_Raw!O$4-Tab_Raw!O$3))))</f>
        <v>0.76749999999999996</v>
      </c>
      <c r="P123" s="7">
        <f>MAX(0,MIN(1,IF(P$5=0,1-(Tab_Raw!P123-Tab_Raw!P$3)/(Tab_Raw!P$4-Tab_Raw!P$3),(Tab_Raw!P123-Tab_Raw!P$3)/(Tab_Raw!P$4-Tab_Raw!P$3))))</f>
        <v>0.63895999999999997</v>
      </c>
      <c r="Q123" s="7">
        <f>MAX(0,MIN(1,IF(Q$5=0,1-(Tab_Raw!Q123-Tab_Raw!Q$3)/(Tab_Raw!Q$4-Tab_Raw!Q$3),(Tab_Raw!Q123-Tab_Raw!Q$3)/(Tab_Raw!Q$4-Tab_Raw!Q$3))))</f>
        <v>0.36861170731707404</v>
      </c>
      <c r="R123" s="7">
        <f>MAX(0,MIN(1,IF(R$5=0,1-(Tab_Raw!R123-Tab_Raw!R$3)/(Tab_Raw!R$4-Tab_Raw!R$3),(Tab_Raw!R123-Tab_Raw!R$3)/(Tab_Raw!R$4-Tab_Raw!R$3))))</f>
        <v>0.20227272800000001</v>
      </c>
      <c r="S123" s="7">
        <f>MAX(0,MIN(1,IF(S$5=0,1-(Tab_Raw!S123-Tab_Raw!S$3)/(Tab_Raw!S$4-Tab_Raw!S$3),(Tab_Raw!S123-Tab_Raw!S$3)/(Tab_Raw!S$4-Tab_Raw!S$3))))</f>
        <v>0</v>
      </c>
      <c r="T123" s="7">
        <f>MAX(0,MIN(1,IF(T$5=0,1-(Tab_Raw!T123-Tab_Raw!T$3)/(Tab_Raw!T$4-Tab_Raw!T$3),(Tab_Raw!T123-Tab_Raw!T$3)/(Tab_Raw!T$4-Tab_Raw!T$3))))</f>
        <v>3.40582475E-2</v>
      </c>
      <c r="U123" s="7">
        <f>MAX(0,MIN(1,IF(U$5=0,1-(Tab_Raw!U123-Tab_Raw!U$3)/(Tab_Raw!U$4-Tab_Raw!U$3),(Tab_Raw!U123-Tab_Raw!U$3)/(Tab_Raw!U$4-Tab_Raw!U$3))))</f>
        <v>0</v>
      </c>
      <c r="V123" s="7">
        <f>MAX(0,MIN(1,IF(V$5=0,1-(Tab_Raw!V123-Tab_Raw!V$3)/(Tab_Raw!V$4-Tab_Raw!V$3),(Tab_Raw!V123-Tab_Raw!V$3)/(Tab_Raw!V$4-Tab_Raw!V$3))))</f>
        <v>0</v>
      </c>
      <c r="W123" s="7">
        <f>MAX(0,MIN(1,IF(W$5=0,1-(Tab_Raw!W123-Tab_Raw!W$3)/(Tab_Raw!W$4-Tab_Raw!W$3),(Tab_Raw!W123-Tab_Raw!W$3)/(Tab_Raw!W$4-Tab_Raw!W$3))))</f>
        <v>0.32999999999999996</v>
      </c>
      <c r="X123" s="7">
        <f>MAX(0,MIN(1,IF(X$5=0,1-(Tab_Raw!X123-Tab_Raw!X$3)/(Tab_Raw!X$4-Tab_Raw!X$3),(Tab_Raw!X123-Tab_Raw!X$3)/(Tab_Raw!X$4-Tab_Raw!X$3))))</f>
        <v>0</v>
      </c>
      <c r="Y123" s="7">
        <f>MAX(0,MIN(1,IF(Y$5=0,1-(Tab_Raw!Y123-Tab_Raw!Y$3)/(Tab_Raw!Y$4-Tab_Raw!Y$3),(Tab_Raw!Y123-Tab_Raw!Y$3)/(Tab_Raw!Y$4-Tab_Raw!Y$3))))</f>
        <v>3.8620973763485154E-3</v>
      </c>
      <c r="Z123" s="7">
        <f>MAX(0,MIN(1,IF(Z$5=0,1-(Tab_Raw!Z123-Tab_Raw!Z$3)/(Tab_Raw!Z$4-Tab_Raw!Z$3),(Tab_Raw!Z123-Tab_Raw!Z$3)/(Tab_Raw!Z$4-Tab_Raw!Z$3))))</f>
        <v>0.96499999999999997</v>
      </c>
      <c r="AA123" s="9" t="str">
        <f t="shared" si="19"/>
        <v>Mongolia</v>
      </c>
      <c r="AB123" s="14">
        <f t="shared" si="20"/>
        <v>24</v>
      </c>
      <c r="AC123" s="8">
        <f t="shared" si="21"/>
        <v>0.36336292793289265</v>
      </c>
      <c r="AD123" s="14">
        <f t="shared" si="17"/>
        <v>70</v>
      </c>
      <c r="AM123" s="9" t="s">
        <v>345</v>
      </c>
      <c r="AN123" s="14">
        <v>24</v>
      </c>
      <c r="AO123" s="8">
        <v>0.28136637043397789</v>
      </c>
    </row>
    <row r="124" spans="1:41">
      <c r="A124" s="10" t="s">
        <v>269</v>
      </c>
      <c r="B124" s="13" t="s">
        <v>268</v>
      </c>
      <c r="C124" s="7">
        <f>MAX(0,MIN(1,IF(C$5=0,1-(Tab_Raw!C124-Tab_Raw!C$3)/(Tab_Raw!C$4-Tab_Raw!C$3),(Tab_Raw!C124-Tab_Raw!C$3)/(Tab_Raw!C$4-Tab_Raw!C$3))))</f>
        <v>0.31833333333333336</v>
      </c>
      <c r="D124" s="7" t="e">
        <f>MAX(0,MIN(1,IF(D$5=0,1-(Tab_Raw!D124-Tab_Raw!D$3)/(Tab_Raw!D$4-Tab_Raw!D$3),(Tab_Raw!D124-Tab_Raw!D$3)/(Tab_Raw!D$4-Tab_Raw!D$3))))</f>
        <v>#N/A</v>
      </c>
      <c r="E124" s="7">
        <f>MAX(0,MIN(1,IF(E$5=0,1-(Tab_Raw!E124-Tab_Raw!E$3)/(Tab_Raw!E$4-Tab_Raw!E$3),(Tab_Raw!E124-Tab_Raw!E$3)/(Tab_Raw!E$4-Tab_Raw!E$3))))</f>
        <v>2.0000000000000018E-2</v>
      </c>
      <c r="F124" s="7">
        <f>MAX(0,MIN(1,IF(F$5=0,1-(Tab_Raw!F124-Tab_Raw!F$3)/(Tab_Raw!F$4-Tab_Raw!F$3),(Tab_Raw!F124-Tab_Raw!F$3)/(Tab_Raw!F$4-Tab_Raw!F$3))))</f>
        <v>0.5</v>
      </c>
      <c r="G124" s="7">
        <f>MAX(0,MIN(1,IF(G$5=0,1-(Tab_Raw!G124-Tab_Raw!G$3)/(Tab_Raw!G$4-Tab_Raw!G$3),(Tab_Raw!G124-Tab_Raw!G$3)/(Tab_Raw!G$4-Tab_Raw!G$3))))</f>
        <v>0</v>
      </c>
      <c r="H124" s="7">
        <f>MAX(0,MIN(1,IF(H$5=0,1-(Tab_Raw!H124-Tab_Raw!H$3)/(Tab_Raw!H$4-Tab_Raw!H$3),(Tab_Raw!H124-Tab_Raw!H$3)/(Tab_Raw!H$4-Tab_Raw!H$3))))</f>
        <v>7.999999999999996E-2</v>
      </c>
      <c r="I124" s="7">
        <f>MAX(0,MIN(1,IF(I$5=0,1-(Tab_Raw!I124-Tab_Raw!I$3)/(Tab_Raw!I$4-Tab_Raw!I$3),(Tab_Raw!I124-Tab_Raw!I$3)/(Tab_Raw!I$4-Tab_Raw!I$3))))</f>
        <v>0.28333333333333333</v>
      </c>
      <c r="J124" s="7">
        <f>MAX(0,MIN(1,IF(J$5=0,1-(Tab_Raw!J124-Tab_Raw!J$3)/(Tab_Raw!J$4-Tab_Raw!J$3),(Tab_Raw!J124-Tab_Raw!J$3)/(Tab_Raw!J$4-Tab_Raw!J$3))))</f>
        <v>0.40159999999999996</v>
      </c>
      <c r="K124" s="7">
        <f>MAX(0,MIN(1,IF(K$5=0,1-(Tab_Raw!K124-Tab_Raw!K$3)/(Tab_Raw!K$4-Tab_Raw!K$3),(Tab_Raw!K124-Tab_Raw!K$3)/(Tab_Raw!K$4-Tab_Raw!K$3))))</f>
        <v>1</v>
      </c>
      <c r="L124" s="7">
        <f>MAX(0,MIN(1,IF(L$5=0,1-(Tab_Raw!L124-Tab_Raw!L$3)/(Tab_Raw!L$4-Tab_Raw!L$3),(Tab_Raw!L124-Tab_Raw!L$3)/(Tab_Raw!L$4-Tab_Raw!L$3))))</f>
        <v>0.5</v>
      </c>
      <c r="M124" s="7">
        <f>MAX(0,MIN(1,IF(M$5=0,1-(Tab_Raw!M124-Tab_Raw!M$3)/(Tab_Raw!M$4-Tab_Raw!M$3),(Tab_Raw!M124-Tab_Raw!M$3)/(Tab_Raw!M$4-Tab_Raw!M$3))))</f>
        <v>0.44</v>
      </c>
      <c r="N124" s="7">
        <f>MAX(0,MIN(1,IF(N$5=0,1-(Tab_Raw!N124-Tab_Raw!N$3)/(Tab_Raw!N$4-Tab_Raw!N$3),(Tab_Raw!N124-Tab_Raw!N$3)/(Tab_Raw!N$4-Tab_Raw!N$3))))</f>
        <v>6.9999999999999993E-2</v>
      </c>
      <c r="O124" s="7">
        <f>MAX(0,MIN(1,IF(O$5=0,1-(Tab_Raw!O124-Tab_Raw!O$3)/(Tab_Raw!O$4-Tab_Raw!O$3),(Tab_Raw!O124-Tab_Raw!O$3)/(Tab_Raw!O$4-Tab_Raw!O$3))))</f>
        <v>7.4999999999999997E-2</v>
      </c>
      <c r="P124" s="7">
        <f>MAX(0,MIN(1,IF(P$5=0,1-(Tab_Raw!P124-Tab_Raw!P$3)/(Tab_Raw!P$4-Tab_Raw!P$3),(Tab_Raw!P124-Tab_Raw!P$3)/(Tab_Raw!P$4-Tab_Raw!P$3))))</f>
        <v>0.61951999999999996</v>
      </c>
      <c r="Q124" s="7">
        <f>MAX(0,MIN(1,IF(Q$5=0,1-(Tab_Raw!Q124-Tab_Raw!Q$3)/(Tab_Raw!Q$4-Tab_Raw!Q$3),(Tab_Raw!Q124-Tab_Raw!Q$3)/(Tab_Raw!Q$4-Tab_Raw!Q$3))))</f>
        <v>0.21804926829268401</v>
      </c>
      <c r="R124" s="7">
        <f>MAX(0,MIN(1,IF(R$5=0,1-(Tab_Raw!R124-Tab_Raw!R$3)/(Tab_Raw!R$4-Tab_Raw!R$3),(Tab_Raw!R124-Tab_Raw!R$3)/(Tab_Raw!R$4-Tab_Raw!R$3))))</f>
        <v>4.9275362000000003E-2</v>
      </c>
      <c r="S124" s="7">
        <f>MAX(0,MIN(1,IF(S$5=0,1-(Tab_Raw!S124-Tab_Raw!S$3)/(Tab_Raw!S$4-Tab_Raw!S$3),(Tab_Raw!S124-Tab_Raw!S$3)/(Tab_Raw!S$4-Tab_Raw!S$3))))</f>
        <v>1.0866755109999999E-2</v>
      </c>
      <c r="T124" s="7">
        <f>MAX(0,MIN(1,IF(T$5=0,1-(Tab_Raw!T124-Tab_Raw!T$3)/(Tab_Raw!T$4-Tab_Raw!T$3),(Tab_Raw!T124-Tab_Raw!T$3)/(Tab_Raw!T$4-Tab_Raw!T$3))))</f>
        <v>6.2983627499999997E-3</v>
      </c>
      <c r="U124" s="7" t="e">
        <f>MAX(0,MIN(1,IF(U$5=0,1-(Tab_Raw!U124-Tab_Raw!U$3)/(Tab_Raw!U$4-Tab_Raw!U$3),(Tab_Raw!U124-Tab_Raw!U$3)/(Tab_Raw!U$4-Tab_Raw!U$3))))</f>
        <v>#N/A</v>
      </c>
      <c r="V124" s="7" t="e">
        <f>MAX(0,MIN(1,IF(V$5=0,1-(Tab_Raw!V124-Tab_Raw!V$3)/(Tab_Raw!V$4-Tab_Raw!V$3),(Tab_Raw!V124-Tab_Raw!V$3)/(Tab_Raw!V$4-Tab_Raw!V$3))))</f>
        <v>#N/A</v>
      </c>
      <c r="W124" s="7">
        <f>MAX(0,MIN(1,IF(W$5=0,1-(Tab_Raw!W124-Tab_Raw!W$3)/(Tab_Raw!W$4-Tab_Raw!W$3),(Tab_Raw!W124-Tab_Raw!W$3)/(Tab_Raw!W$4-Tab_Raw!W$3))))</f>
        <v>0</v>
      </c>
      <c r="X124" s="7" t="e">
        <f>MAX(0,MIN(1,IF(X$5=0,1-(Tab_Raw!X124-Tab_Raw!X$3)/(Tab_Raw!X$4-Tab_Raw!X$3),(Tab_Raw!X124-Tab_Raw!X$3)/(Tab_Raw!X$4-Tab_Raw!X$3))))</f>
        <v>#N/A</v>
      </c>
      <c r="Y124" s="7" t="e">
        <f>MAX(0,MIN(1,IF(Y$5=0,1-(Tab_Raw!Y124-Tab_Raw!Y$3)/(Tab_Raw!Y$4-Tab_Raw!Y$3),(Tab_Raw!Y124-Tab_Raw!Y$3)/(Tab_Raw!Y$4-Tab_Raw!Y$3))))</f>
        <v>#N/A</v>
      </c>
      <c r="Z124" s="7">
        <f>MAX(0,MIN(1,IF(Z$5=0,1-(Tab_Raw!Z124-Tab_Raw!Z$3)/(Tab_Raw!Z$4-Tab_Raw!Z$3),(Tab_Raw!Z124-Tab_Raw!Z$3)/(Tab_Raw!Z$4-Tab_Raw!Z$3))))</f>
        <v>0.5</v>
      </c>
      <c r="AA124" s="9" t="str">
        <f t="shared" si="19"/>
        <v>Montenegro</v>
      </c>
      <c r="AB124" s="14">
        <f t="shared" si="20"/>
        <v>19</v>
      </c>
      <c r="AC124" s="8" t="str">
        <f t="shared" si="21"/>
        <v/>
      </c>
      <c r="AD124" s="14" t="e">
        <f t="shared" si="17"/>
        <v>#VALUE!</v>
      </c>
      <c r="AM124" s="9" t="s">
        <v>148</v>
      </c>
      <c r="AN124" s="14">
        <v>24</v>
      </c>
      <c r="AO124" s="8">
        <v>0.28065530446057912</v>
      </c>
    </row>
    <row r="125" spans="1:41">
      <c r="A125" s="10" t="s">
        <v>271</v>
      </c>
      <c r="B125" s="13" t="s">
        <v>270</v>
      </c>
      <c r="C125" s="7">
        <f>MAX(0,MIN(1,IF(C$5=0,1-(Tab_Raw!C125-Tab_Raw!C$3)/(Tab_Raw!C$4-Tab_Raw!C$3),(Tab_Raw!C125-Tab_Raw!C$3)/(Tab_Raw!C$4-Tab_Raw!C$3))))</f>
        <v>0.18016666666666664</v>
      </c>
      <c r="D125" s="7">
        <f>MAX(0,MIN(1,IF(D$5=0,1-(Tab_Raw!D125-Tab_Raw!D$3)/(Tab_Raw!D$4-Tab_Raw!D$3),(Tab_Raw!D125-Tab_Raw!D$3)/(Tab_Raw!D$4-Tab_Raw!D$3))))</f>
        <v>0.43409999999999999</v>
      </c>
      <c r="E125" s="7">
        <f>MAX(0,MIN(1,IF(E$5=0,1-(Tab_Raw!E125-Tab_Raw!E$3)/(Tab_Raw!E$4-Tab_Raw!E$3),(Tab_Raw!E125-Tab_Raw!E$3)/(Tab_Raw!E$4-Tab_Raw!E$3))))</f>
        <v>0.18999999999999995</v>
      </c>
      <c r="F125" s="7">
        <f>MAX(0,MIN(1,IF(F$5=0,1-(Tab_Raw!F125-Tab_Raw!F$3)/(Tab_Raw!F$4-Tab_Raw!F$3),(Tab_Raw!F125-Tab_Raw!F$3)/(Tab_Raw!F$4-Tab_Raw!F$3))))</f>
        <v>0.44999999999999996</v>
      </c>
      <c r="G125" s="7">
        <f>MAX(0,MIN(1,IF(G$5=0,1-(Tab_Raw!G125-Tab_Raw!G$3)/(Tab_Raw!G$4-Tab_Raw!G$3),(Tab_Raw!G125-Tab_Raw!G$3)/(Tab_Raw!G$4-Tab_Raw!G$3))))</f>
        <v>7.5999999999999998E-2</v>
      </c>
      <c r="H125" s="7">
        <f>MAX(0,MIN(1,IF(H$5=0,1-(Tab_Raw!H125-Tab_Raw!H$3)/(Tab_Raw!H$4-Tab_Raw!H$3),(Tab_Raw!H125-Tab_Raw!H$3)/(Tab_Raw!H$4-Tab_Raw!H$3))))</f>
        <v>0.31000000000000005</v>
      </c>
      <c r="I125" s="7">
        <f>MAX(0,MIN(1,IF(I$5=0,1-(Tab_Raw!I125-Tab_Raw!I$3)/(Tab_Raw!I$4-Tab_Raw!I$3),(Tab_Raw!I125-Tab_Raw!I$3)/(Tab_Raw!I$4-Tab_Raw!I$3))))</f>
        <v>0.70741666666666669</v>
      </c>
      <c r="J125" s="7">
        <f>MAX(0,MIN(1,IF(J$5=0,1-(Tab_Raw!J125-Tab_Raw!J$3)/(Tab_Raw!J$4-Tab_Raw!J$3),(Tab_Raw!J125-Tab_Raw!J$3)/(Tab_Raw!J$4-Tab_Raw!J$3))))</f>
        <v>0.43640000000000001</v>
      </c>
      <c r="K125" s="7">
        <f>MAX(0,MIN(1,IF(K$5=0,1-(Tab_Raw!K125-Tab_Raw!K$3)/(Tab_Raw!K$4-Tab_Raw!K$3),(Tab_Raw!K125-Tab_Raw!K$3)/(Tab_Raw!K$4-Tab_Raw!K$3))))</f>
        <v>0.86602764707050672</v>
      </c>
      <c r="L125" s="7" t="e">
        <f>MAX(0,MIN(1,IF(L$5=0,1-(Tab_Raw!L125-Tab_Raw!L$3)/(Tab_Raw!L$4-Tab_Raw!L$3),(Tab_Raw!L125-Tab_Raw!L$3)/(Tab_Raw!L$4-Tab_Raw!L$3))))</f>
        <v>#N/A</v>
      </c>
      <c r="M125" s="7">
        <f>MAX(0,MIN(1,IF(M$5=0,1-(Tab_Raw!M125-Tab_Raw!M$3)/(Tab_Raw!M$4-Tab_Raw!M$3),(Tab_Raw!M125-Tab_Raw!M$3)/(Tab_Raw!M$4-Tab_Raw!M$3))))</f>
        <v>0.63</v>
      </c>
      <c r="N125" s="7">
        <f>MAX(0,MIN(1,IF(N$5=0,1-(Tab_Raw!N125-Tab_Raw!N$3)/(Tab_Raw!N$4-Tab_Raw!N$3),(Tab_Raw!N125-Tab_Raw!N$3)/(Tab_Raw!N$4-Tab_Raw!N$3))))</f>
        <v>0.2</v>
      </c>
      <c r="O125" s="7">
        <f>MAX(0,MIN(1,IF(O$5=0,1-(Tab_Raw!O125-Tab_Raw!O$3)/(Tab_Raw!O$4-Tab_Raw!O$3),(Tab_Raw!O125-Tab_Raw!O$3)/(Tab_Raw!O$4-Tab_Raw!O$3))))</f>
        <v>0.78249999999999997</v>
      </c>
      <c r="P125" s="7">
        <f>MAX(0,MIN(1,IF(P$5=0,1-(Tab_Raw!P125-Tab_Raw!P$3)/(Tab_Raw!P$4-Tab_Raw!P$3),(Tab_Raw!P125-Tab_Raw!P$3)/(Tab_Raw!P$4-Tab_Raw!P$3))))</f>
        <v>0.91480000000000006</v>
      </c>
      <c r="Q125" s="7">
        <f>MAX(0,MIN(1,IF(Q$5=0,1-(Tab_Raw!Q125-Tab_Raw!Q$3)/(Tab_Raw!Q$4-Tab_Raw!Q$3),(Tab_Raw!Q125-Tab_Raw!Q$3)/(Tab_Raw!Q$4-Tab_Raw!Q$3))))</f>
        <v>0.27416439024390404</v>
      </c>
      <c r="R125" s="7">
        <f>MAX(0,MIN(1,IF(R$5=0,1-(Tab_Raw!R125-Tab_Raw!R$3)/(Tab_Raw!R$4-Tab_Raw!R$3),(Tab_Raw!R125-Tab_Raw!R$3)/(Tab_Raw!R$4-Tab_Raw!R$3))))</f>
        <v>0.28184281799999999</v>
      </c>
      <c r="S125" s="7">
        <f>MAX(0,MIN(1,IF(S$5=0,1-(Tab_Raw!S125-Tab_Raw!S$3)/(Tab_Raw!S$4-Tab_Raw!S$3),(Tab_Raw!S125-Tab_Raw!S$3)/(Tab_Raw!S$4-Tab_Raw!S$3))))</f>
        <v>1.9635499700000002E-3</v>
      </c>
      <c r="T125" s="7">
        <f>MAX(0,MIN(1,IF(T$5=0,1-(Tab_Raw!T125-Tab_Raw!T$3)/(Tab_Raw!T$4-Tab_Raw!T$3),(Tab_Raw!T125-Tab_Raw!T$3)/(Tab_Raw!T$4-Tab_Raw!T$3))))</f>
        <v>6.9460473999999994E-2</v>
      </c>
      <c r="U125" s="7">
        <f>MAX(0,MIN(1,IF(U$5=0,1-(Tab_Raw!U125-Tab_Raw!U$3)/(Tab_Raw!U$4-Tab_Raw!U$3),(Tab_Raw!U125-Tab_Raw!U$3)/(Tab_Raw!U$4-Tab_Raw!U$3))))</f>
        <v>9.5991834659469189E-3</v>
      </c>
      <c r="V125" s="7">
        <f>MAX(0,MIN(1,IF(V$5=0,1-(Tab_Raw!V125-Tab_Raw!V$3)/(Tab_Raw!V$4-Tab_Raw!V$3),(Tab_Raw!V125-Tab_Raw!V$3)/(Tab_Raw!V$4-Tab_Raw!V$3))))</f>
        <v>8.0356733011789E-2</v>
      </c>
      <c r="W125" s="7">
        <f>MAX(0,MIN(1,IF(W$5=0,1-(Tab_Raw!W125-Tab_Raw!W$3)/(Tab_Raw!W$4-Tab_Raw!W$3),(Tab_Raw!W125-Tab_Raw!W$3)/(Tab_Raw!W$4-Tab_Raw!W$3))))</f>
        <v>3.0000000000000027E-2</v>
      </c>
      <c r="X125" s="7">
        <f>MAX(0,MIN(1,IF(X$5=0,1-(Tab_Raw!X125-Tab_Raw!X$3)/(Tab_Raw!X$4-Tab_Raw!X$3),(Tab_Raw!X125-Tab_Raw!X$3)/(Tab_Raw!X$4-Tab_Raw!X$3))))</f>
        <v>0.96</v>
      </c>
      <c r="Y125" s="7">
        <f>MAX(0,MIN(1,IF(Y$5=0,1-(Tab_Raw!Y125-Tab_Raw!Y$3)/(Tab_Raw!Y$4-Tab_Raw!Y$3),(Tab_Raw!Y125-Tab_Raw!Y$3)/(Tab_Raw!Y$4-Tab_Raw!Y$3))))</f>
        <v>3.3609679587721264E-2</v>
      </c>
      <c r="Z125" s="7">
        <f>MAX(0,MIN(1,IF(Z$5=0,1-(Tab_Raw!Z125-Tab_Raw!Z$3)/(Tab_Raw!Z$4-Tab_Raw!Z$3),(Tab_Raw!Z125-Tab_Raw!Z$3)/(Tab_Raw!Z$4-Tab_Raw!Z$3))))</f>
        <v>0.32230000000000003</v>
      </c>
      <c r="AA125" s="9" t="str">
        <f t="shared" si="19"/>
        <v>Morocco</v>
      </c>
      <c r="AB125" s="14">
        <f t="shared" si="20"/>
        <v>23</v>
      </c>
      <c r="AC125" s="8">
        <f t="shared" si="21"/>
        <v>0.35829164385579143</v>
      </c>
      <c r="AD125" s="14">
        <f t="shared" si="17"/>
        <v>71</v>
      </c>
      <c r="AM125" s="9" t="s">
        <v>190</v>
      </c>
      <c r="AN125" s="14">
        <v>24</v>
      </c>
      <c r="AO125" s="8">
        <v>0.28034249775740805</v>
      </c>
    </row>
    <row r="126" spans="1:41">
      <c r="A126" s="10" t="s">
        <v>273</v>
      </c>
      <c r="B126" s="13" t="s">
        <v>272</v>
      </c>
      <c r="C126" s="7">
        <f>MAX(0,MIN(1,IF(C$5=0,1-(Tab_Raw!C126-Tab_Raw!C$3)/(Tab_Raw!C$4-Tab_Raw!C$3),(Tab_Raw!C126-Tab_Raw!C$3)/(Tab_Raw!C$4-Tab_Raw!C$3))))</f>
        <v>0.46833333333333338</v>
      </c>
      <c r="D126" s="7">
        <f>MAX(0,MIN(1,IF(D$5=0,1-(Tab_Raw!D126-Tab_Raw!D$3)/(Tab_Raw!D$4-Tab_Raw!D$3),(Tab_Raw!D126-Tab_Raw!D$3)/(Tab_Raw!D$4-Tab_Raw!D$3))))</f>
        <v>3.4280000000000001E-3</v>
      </c>
      <c r="E126" s="7">
        <f>MAX(0,MIN(1,IF(E$5=0,1-(Tab_Raw!E126-Tab_Raw!E$3)/(Tab_Raw!E$4-Tab_Raw!E$3),(Tab_Raw!E126-Tab_Raw!E$3)/(Tab_Raw!E$4-Tab_Raw!E$3))))</f>
        <v>0.53</v>
      </c>
      <c r="F126" s="7">
        <f>MAX(0,MIN(1,IF(F$5=0,1-(Tab_Raw!F126-Tab_Raw!F$3)/(Tab_Raw!F$4-Tab_Raw!F$3),(Tab_Raw!F126-Tab_Raw!F$3)/(Tab_Raw!F$4-Tab_Raw!F$3))))</f>
        <v>0.27500000000000002</v>
      </c>
      <c r="G126" s="7">
        <f>MAX(0,MIN(1,IF(G$5=0,1-(Tab_Raw!G126-Tab_Raw!G$3)/(Tab_Raw!G$4-Tab_Raw!G$3),(Tab_Raw!G126-Tab_Raw!G$3)/(Tab_Raw!G$4-Tab_Raw!G$3))))</f>
        <v>0.25866666666666666</v>
      </c>
      <c r="H126" s="7">
        <f>MAX(0,MIN(1,IF(H$5=0,1-(Tab_Raw!H126-Tab_Raw!H$3)/(Tab_Raw!H$4-Tab_Raw!H$3),(Tab_Raw!H126-Tab_Raw!H$3)/(Tab_Raw!H$4-Tab_Raw!H$3))))</f>
        <v>0.83</v>
      </c>
      <c r="I126" s="7">
        <f>MAX(0,MIN(1,IF(I$5=0,1-(Tab_Raw!I126-Tab_Raw!I$3)/(Tab_Raw!I$4-Tab_Raw!I$3),(Tab_Raw!I126-Tab_Raw!I$3)/(Tab_Raw!I$4-Tab_Raw!I$3))))</f>
        <v>0.46758333333333335</v>
      </c>
      <c r="J126" s="7">
        <f>MAX(0,MIN(1,IF(J$5=0,1-(Tab_Raw!J126-Tab_Raw!J$3)/(Tab_Raw!J$4-Tab_Raw!J$3),(Tab_Raw!J126-Tab_Raw!J$3)/(Tab_Raw!J$4-Tab_Raw!J$3))))</f>
        <v>0.62380000000000002</v>
      </c>
      <c r="K126" s="7">
        <f>MAX(0,MIN(1,IF(K$5=0,1-(Tab_Raw!K126-Tab_Raw!K$3)/(Tab_Raw!K$4-Tab_Raw!K$3),(Tab_Raw!K126-Tab_Raw!K$3)/(Tab_Raw!K$4-Tab_Raw!K$3))))</f>
        <v>1</v>
      </c>
      <c r="L126" s="7">
        <f>MAX(0,MIN(1,IF(L$5=0,1-(Tab_Raw!L126-Tab_Raw!L$3)/(Tab_Raw!L$4-Tab_Raw!L$3),(Tab_Raw!L126-Tab_Raw!L$3)/(Tab_Raw!L$4-Tab_Raw!L$3))))</f>
        <v>0.9</v>
      </c>
      <c r="M126" s="7">
        <f>MAX(0,MIN(1,IF(M$5=0,1-(Tab_Raw!M126-Tab_Raw!M$3)/(Tab_Raw!M$4-Tab_Raw!M$3),(Tab_Raw!M126-Tab_Raw!M$3)/(Tab_Raw!M$4-Tab_Raw!M$3))))</f>
        <v>0.33</v>
      </c>
      <c r="N126" s="7">
        <f>MAX(0,MIN(1,IF(N$5=0,1-(Tab_Raw!N126-Tab_Raw!N$3)/(Tab_Raw!N$4-Tab_Raw!N$3),(Tab_Raw!N126-Tab_Raw!N$3)/(Tab_Raw!N$4-Tab_Raw!N$3))))</f>
        <v>0.43</v>
      </c>
      <c r="O126" s="7">
        <f>MAX(0,MIN(1,IF(O$5=0,1-(Tab_Raw!O126-Tab_Raw!O$3)/(Tab_Raw!O$4-Tab_Raw!O$3),(Tab_Raw!O126-Tab_Raw!O$3)/(Tab_Raw!O$4-Tab_Raw!O$3))))</f>
        <v>0.40749999999999997</v>
      </c>
      <c r="P126" s="7">
        <f>MAX(0,MIN(1,IF(P$5=0,1-(Tab_Raw!P126-Tab_Raw!P$3)/(Tab_Raw!P$4-Tab_Raw!P$3),(Tab_Raw!P126-Tab_Raw!P$3)/(Tab_Raw!P$4-Tab_Raw!P$3))))</f>
        <v>0.98543999999999998</v>
      </c>
      <c r="Q126" s="7">
        <f>MAX(0,MIN(1,IF(Q$5=0,1-(Tab_Raw!Q126-Tab_Raw!Q$3)/(Tab_Raw!Q$4-Tab_Raw!Q$3),(Tab_Raw!Q126-Tab_Raw!Q$3)/(Tab_Raw!Q$4-Tab_Raw!Q$3))))</f>
        <v>0.74211073170731789</v>
      </c>
      <c r="R126" s="7">
        <f>MAX(0,MIN(1,IF(R$5=0,1-(Tab_Raw!R126-Tab_Raw!R$3)/(Tab_Raw!R$4-Tab_Raw!R$3),(Tab_Raw!R126-Tab_Raw!R$3)/(Tab_Raw!R$4-Tab_Raw!R$3))))</f>
        <v>0.94846382600000001</v>
      </c>
      <c r="S126" s="7">
        <f>MAX(0,MIN(1,IF(S$5=0,1-(Tab_Raw!S126-Tab_Raw!S$3)/(Tab_Raw!S$4-Tab_Raw!S$3),(Tab_Raw!S126-Tab_Raw!S$3)/(Tab_Raw!S$4-Tab_Raw!S$3))))</f>
        <v>0.71952460360000003</v>
      </c>
      <c r="T126" s="7">
        <f>MAX(0,MIN(1,IF(T$5=0,1-(Tab_Raw!T126-Tab_Raw!T$3)/(Tab_Raw!T$4-Tab_Raw!T$3),(Tab_Raw!T126-Tab_Raw!T$3)/(Tab_Raw!T$4-Tab_Raw!T$3))))</f>
        <v>0.67153900249999998</v>
      </c>
      <c r="U126" s="7">
        <f>MAX(0,MIN(1,IF(U$5=0,1-(Tab_Raw!U126-Tab_Raw!U$3)/(Tab_Raw!U$4-Tab_Raw!U$3),(Tab_Raw!U126-Tab_Raw!U$3)/(Tab_Raw!U$4-Tab_Raw!U$3))))</f>
        <v>3.1629364680636235E-2</v>
      </c>
      <c r="V126" s="7">
        <f>MAX(0,MIN(1,IF(V$5=0,1-(Tab_Raw!V126-Tab_Raw!V$3)/(Tab_Raw!V$4-Tab_Raw!V$3),(Tab_Raw!V126-Tab_Raw!V$3)/(Tab_Raw!V$4-Tab_Raw!V$3))))</f>
        <v>0.117911485471342</v>
      </c>
      <c r="W126" s="7">
        <f>MAX(0,MIN(1,IF(W$5=0,1-(Tab_Raw!W126-Tab_Raw!W$3)/(Tab_Raw!W$4-Tab_Raw!W$3),(Tab_Raw!W126-Tab_Raw!W$3)/(Tab_Raw!W$4-Tab_Raw!W$3))))</f>
        <v>0.88300000000000001</v>
      </c>
      <c r="X126" s="7">
        <f>MAX(0,MIN(1,IF(X$5=0,1-(Tab_Raw!X126-Tab_Raw!X$3)/(Tab_Raw!X$4-Tab_Raw!X$3),(Tab_Raw!X126-Tab_Raw!X$3)/(Tab_Raw!X$4-Tab_Raw!X$3))))</f>
        <v>1</v>
      </c>
      <c r="Y126" s="7">
        <f>MAX(0,MIN(1,IF(Y$5=0,1-(Tab_Raw!Y126-Tab_Raw!Y$3)/(Tab_Raw!Y$4-Tab_Raw!Y$3),(Tab_Raw!Y126-Tab_Raw!Y$3)/(Tab_Raw!Y$4-Tab_Raw!Y$3))))</f>
        <v>1.9074747577507059E-2</v>
      </c>
      <c r="Z126" s="7">
        <f>MAX(0,MIN(1,IF(Z$5=0,1-(Tab_Raw!Z126-Tab_Raw!Z$3)/(Tab_Raw!Z$4-Tab_Raw!Z$3),(Tab_Raw!Z126-Tab_Raw!Z$3)/(Tab_Raw!Z$4-Tab_Raw!Z$3))))</f>
        <v>0.79220000000000002</v>
      </c>
      <c r="AA126" s="9" t="str">
        <f t="shared" si="19"/>
        <v>Mozambique</v>
      </c>
      <c r="AB126" s="14">
        <f t="shared" si="20"/>
        <v>24</v>
      </c>
      <c r="AC126" s="8">
        <f t="shared" si="21"/>
        <v>0.55980021228625565</v>
      </c>
      <c r="AD126" s="14">
        <f t="shared" si="17"/>
        <v>5</v>
      </c>
      <c r="AM126" s="9" t="s">
        <v>44</v>
      </c>
      <c r="AN126" s="14">
        <v>24</v>
      </c>
      <c r="AO126" s="8">
        <v>0.27905973331862605</v>
      </c>
    </row>
    <row r="127" spans="1:41">
      <c r="A127" s="10" t="s">
        <v>275</v>
      </c>
      <c r="B127" s="13" t="s">
        <v>274</v>
      </c>
      <c r="C127" s="7">
        <f>MAX(0,MIN(1,IF(C$5=0,1-(Tab_Raw!C127-Tab_Raw!C$3)/(Tab_Raw!C$4-Tab_Raw!C$3),(Tab_Raw!C127-Tab_Raw!C$3)/(Tab_Raw!C$4-Tab_Raw!C$3))))</f>
        <v>0.47466666666666668</v>
      </c>
      <c r="D127" s="7">
        <f>MAX(0,MIN(1,IF(D$5=0,1-(Tab_Raw!D127-Tab_Raw!D$3)/(Tab_Raw!D$4-Tab_Raw!D$3),(Tab_Raw!D127-Tab_Raw!D$3)/(Tab_Raw!D$4-Tab_Raw!D$3))))</f>
        <v>2.8450000000000003E-2</v>
      </c>
      <c r="E127" s="7">
        <f>MAX(0,MIN(1,IF(E$5=0,1-(Tab_Raw!E127-Tab_Raw!E$3)/(Tab_Raw!E$4-Tab_Raw!E$3),(Tab_Raw!E127-Tab_Raw!E$3)/(Tab_Raw!E$4-Tab_Raw!E$3))))</f>
        <v>0.29000000000000004</v>
      </c>
      <c r="F127" s="7">
        <f>MAX(0,MIN(1,IF(F$5=0,1-(Tab_Raw!F127-Tab_Raw!F$3)/(Tab_Raw!F$4-Tab_Raw!F$3),(Tab_Raw!F127-Tab_Raw!F$3)/(Tab_Raw!F$4-Tab_Raw!F$3))))</f>
        <v>0.25</v>
      </c>
      <c r="G127" s="7">
        <f>MAX(0,MIN(1,IF(G$5=0,1-(Tab_Raw!G127-Tab_Raw!G$3)/(Tab_Raw!G$4-Tab_Raw!G$3),(Tab_Raw!G127-Tab_Raw!G$3)/(Tab_Raw!G$4-Tab_Raw!G$3))))</f>
        <v>0.252</v>
      </c>
      <c r="H127" s="7">
        <f>MAX(0,MIN(1,IF(H$5=0,1-(Tab_Raw!H127-Tab_Raw!H$3)/(Tab_Raw!H$4-Tab_Raw!H$3),(Tab_Raw!H127-Tab_Raw!H$3)/(Tab_Raw!H$4-Tab_Raw!H$3))))</f>
        <v>0.18999999999999995</v>
      </c>
      <c r="I127" s="7">
        <f>MAX(0,MIN(1,IF(I$5=0,1-(Tab_Raw!I127-Tab_Raw!I$3)/(Tab_Raw!I$4-Tab_Raw!I$3),(Tab_Raw!I127-Tab_Raw!I$3)/(Tab_Raw!I$4-Tab_Raw!I$3))))</f>
        <v>0.71158333333333335</v>
      </c>
      <c r="J127" s="7">
        <f>MAX(0,MIN(1,IF(J$5=0,1-(Tab_Raw!J127-Tab_Raw!J$3)/(Tab_Raw!J$4-Tab_Raw!J$3),(Tab_Raw!J127-Tab_Raw!J$3)/(Tab_Raw!J$4-Tab_Raw!J$3))))</f>
        <v>0.66760000000000008</v>
      </c>
      <c r="K127" s="7">
        <f>MAX(0,MIN(1,IF(K$5=0,1-(Tab_Raw!K127-Tab_Raw!K$3)/(Tab_Raw!K$4-Tab_Raw!K$3),(Tab_Raw!K127-Tab_Raw!K$3)/(Tab_Raw!K$4-Tab_Raw!K$3))))</f>
        <v>0.74693986174442095</v>
      </c>
      <c r="L127" s="7">
        <f>MAX(0,MIN(1,IF(L$5=0,1-(Tab_Raw!L127-Tab_Raw!L$3)/(Tab_Raw!L$4-Tab_Raw!L$3),(Tab_Raw!L127-Tab_Raw!L$3)/(Tab_Raw!L$4-Tab_Raw!L$3))))</f>
        <v>0.5</v>
      </c>
      <c r="M127" s="7">
        <f>MAX(0,MIN(1,IF(M$5=0,1-(Tab_Raw!M127-Tab_Raw!M$3)/(Tab_Raw!M$4-Tab_Raw!M$3),(Tab_Raw!M127-Tab_Raw!M$3)/(Tab_Raw!M$4-Tab_Raw!M$3))))</f>
        <v>0.01</v>
      </c>
      <c r="N127" s="7">
        <f>MAX(0,MIN(1,IF(N$5=0,1-(Tab_Raw!N127-Tab_Raw!N$3)/(Tab_Raw!N$4-Tab_Raw!N$3),(Tab_Raw!N127-Tab_Raw!N$3)/(Tab_Raw!N$4-Tab_Raw!N$3))))</f>
        <v>0.74</v>
      </c>
      <c r="O127" s="7">
        <f>MAX(0,MIN(1,IF(O$5=0,1-(Tab_Raw!O127-Tab_Raw!O$3)/(Tab_Raw!O$4-Tab_Raw!O$3),(Tab_Raw!O127-Tab_Raw!O$3)/(Tab_Raw!O$4-Tab_Raw!O$3))))</f>
        <v>0.44999999999999996</v>
      </c>
      <c r="P127" s="7">
        <f>MAX(0,MIN(1,IF(P$5=0,1-(Tab_Raw!P127-Tab_Raw!P$3)/(Tab_Raw!P$4-Tab_Raw!P$3),(Tab_Raw!P127-Tab_Raw!P$3)/(Tab_Raw!P$4-Tab_Raw!P$3))))</f>
        <v>0.93144000000000005</v>
      </c>
      <c r="Q127" s="7">
        <f>MAX(0,MIN(1,IF(Q$5=0,1-(Tab_Raw!Q127-Tab_Raw!Q$3)/(Tab_Raw!Q$4-Tab_Raw!Q$3),(Tab_Raw!Q127-Tab_Raw!Q$3)/(Tab_Raw!Q$4-Tab_Raw!Q$3))))</f>
        <v>0.46890292682926993</v>
      </c>
      <c r="R127" s="7">
        <f>MAX(0,MIN(1,IF(R$5=0,1-(Tab_Raw!R127-Tab_Raw!R$3)/(Tab_Raw!R$4-Tab_Raw!R$3),(Tab_Raw!R127-Tab_Raw!R$3)/(Tab_Raw!R$4-Tab_Raw!R$3))))</f>
        <v>0.62508474599999997</v>
      </c>
      <c r="S127" s="7">
        <f>MAX(0,MIN(1,IF(S$5=0,1-(Tab_Raw!S127-Tab_Raw!S$3)/(Tab_Raw!S$4-Tab_Raw!S$3),(Tab_Raw!S127-Tab_Raw!S$3)/(Tab_Raw!S$4-Tab_Raw!S$3))))</f>
        <v>0.1016135381</v>
      </c>
      <c r="T127" s="7">
        <f>MAX(0,MIN(1,IF(T$5=0,1-(Tab_Raw!T127-Tab_Raw!T$3)/(Tab_Raw!T$4-Tab_Raw!T$3),(Tab_Raw!T127-Tab_Raw!T$3)/(Tab_Raw!T$4-Tab_Raw!T$3))))</f>
        <v>0.14239925950000001</v>
      </c>
      <c r="U127" s="7">
        <f>MAX(0,MIN(1,IF(U$5=0,1-(Tab_Raw!U127-Tab_Raw!U$3)/(Tab_Raw!U$4-Tab_Raw!U$3),(Tab_Raw!U127-Tab_Raw!U$3)/(Tab_Raw!U$4-Tab_Raw!U$3))))</f>
        <v>7.2616102553006254E-2</v>
      </c>
      <c r="V127" s="7">
        <f>MAX(0,MIN(1,IF(V$5=0,1-(Tab_Raw!V127-Tab_Raw!V$3)/(Tab_Raw!V$4-Tab_Raw!V$3),(Tab_Raw!V127-Tab_Raw!V$3)/(Tab_Raw!V$4-Tab_Raw!V$3))))</f>
        <v>0.25779434714865301</v>
      </c>
      <c r="W127" s="7">
        <f>MAX(0,MIN(1,IF(W$5=0,1-(Tab_Raw!W127-Tab_Raw!W$3)/(Tab_Raw!W$4-Tab_Raw!W$3),(Tab_Raw!W127-Tab_Raw!W$3)/(Tab_Raw!W$4-Tab_Raw!W$3))))</f>
        <v>0.87</v>
      </c>
      <c r="X127" s="7">
        <f>MAX(0,MIN(1,IF(X$5=0,1-(Tab_Raw!X127-Tab_Raw!X$3)/(Tab_Raw!X$4-Tab_Raw!X$3),(Tab_Raw!X127-Tab_Raw!X$3)/(Tab_Raw!X$4-Tab_Raw!X$3))))</f>
        <v>0.42</v>
      </c>
      <c r="Y127" s="7">
        <f>MAX(0,MIN(1,IF(Y$5=0,1-(Tab_Raw!Y127-Tab_Raw!Y$3)/(Tab_Raw!Y$4-Tab_Raw!Y$3),(Tab_Raw!Y127-Tab_Raw!Y$3)/(Tab_Raw!Y$4-Tab_Raw!Y$3))))</f>
        <v>1.1476312890194639E-2</v>
      </c>
      <c r="Z127" s="7">
        <f>MAX(0,MIN(1,IF(Z$5=0,1-(Tab_Raw!Z127-Tab_Raw!Z$3)/(Tab_Raw!Z$4-Tab_Raw!Z$3),(Tab_Raw!Z127-Tab_Raw!Z$3)/(Tab_Raw!Z$4-Tab_Raw!Z$3))))</f>
        <v>0.88149999619999997</v>
      </c>
      <c r="AA127" s="9" t="str">
        <f t="shared" si="19"/>
        <v>Myanmar</v>
      </c>
      <c r="AB127" s="14">
        <f t="shared" si="20"/>
        <v>24</v>
      </c>
      <c r="AC127" s="8">
        <f t="shared" si="21"/>
        <v>0.420586128790231</v>
      </c>
      <c r="AD127" s="14">
        <f t="shared" si="17"/>
        <v>58</v>
      </c>
      <c r="AM127" s="9" t="s">
        <v>42</v>
      </c>
      <c r="AN127" s="14">
        <v>24</v>
      </c>
      <c r="AO127" s="8">
        <v>0.27727370348773217</v>
      </c>
    </row>
    <row r="128" spans="1:41">
      <c r="A128" s="10" t="s">
        <v>277</v>
      </c>
      <c r="B128" s="13" t="s">
        <v>276</v>
      </c>
      <c r="C128" s="7">
        <f>MAX(0,MIN(1,IF(C$5=0,1-(Tab_Raw!C128-Tab_Raw!C$3)/(Tab_Raw!C$4-Tab_Raw!C$3),(Tab_Raw!C128-Tab_Raw!C$3)/(Tab_Raw!C$4-Tab_Raw!C$3))))</f>
        <v>0.13200000000000003</v>
      </c>
      <c r="D128" s="7">
        <f>MAX(0,MIN(1,IF(D$5=0,1-(Tab_Raw!D128-Tab_Raw!D$3)/(Tab_Raw!D$4-Tab_Raw!D$3),(Tab_Raw!D128-Tab_Raw!D$3)/(Tab_Raw!D$4-Tab_Raw!D$3))))</f>
        <v>1.6910000000000001E-2</v>
      </c>
      <c r="E128" s="7">
        <f>MAX(0,MIN(1,IF(E$5=0,1-(Tab_Raw!E128-Tab_Raw!E$3)/(Tab_Raw!E$4-Tab_Raw!E$3),(Tab_Raw!E128-Tab_Raw!E$3)/(Tab_Raw!E$4-Tab_Raw!E$3))))</f>
        <v>7.999999999999996E-2</v>
      </c>
      <c r="F128" s="7">
        <f>MAX(0,MIN(1,IF(F$5=0,1-(Tab_Raw!F128-Tab_Raw!F$3)/(Tab_Raw!F$4-Tab_Raw!F$3),(Tab_Raw!F128-Tab_Raw!F$3)/(Tab_Raw!F$4-Tab_Raw!F$3))))</f>
        <v>0.375</v>
      </c>
      <c r="G128" s="7">
        <f>MAX(0,MIN(1,IF(G$5=0,1-(Tab_Raw!G128-Tab_Raw!G$3)/(Tab_Raw!G$4-Tab_Raw!G$3),(Tab_Raw!G128-Tab_Raw!G$3)/(Tab_Raw!G$4-Tab_Raw!G$3))))</f>
        <v>1.4E-2</v>
      </c>
      <c r="H128" s="7">
        <f>MAX(0,MIN(1,IF(H$5=0,1-(Tab_Raw!H128-Tab_Raw!H$3)/(Tab_Raw!H$4-Tab_Raw!H$3),(Tab_Raw!H128-Tab_Raw!H$3)/(Tab_Raw!H$4-Tab_Raw!H$3))))</f>
        <v>0.66999999999999993</v>
      </c>
      <c r="I128" s="7">
        <f>MAX(0,MIN(1,IF(I$5=0,1-(Tab_Raw!I128-Tab_Raw!I$3)/(Tab_Raw!I$4-Tab_Raw!I$3),(Tab_Raw!I128-Tab_Raw!I$3)/(Tab_Raw!I$4-Tab_Raw!I$3))))</f>
        <v>0.81700000000000006</v>
      </c>
      <c r="J128" s="7">
        <f>MAX(0,MIN(1,IF(J$5=0,1-(Tab_Raw!J128-Tab_Raw!J$3)/(Tab_Raw!J$4-Tab_Raw!J$3),(Tab_Raw!J128-Tab_Raw!J$3)/(Tab_Raw!J$4-Tab_Raw!J$3))))</f>
        <v>0.62580000000000002</v>
      </c>
      <c r="K128" s="7">
        <f>MAX(0,MIN(1,IF(K$5=0,1-(Tab_Raw!K128-Tab_Raw!K$3)/(Tab_Raw!K$4-Tab_Raw!K$3),(Tab_Raw!K128-Tab_Raw!K$3)/(Tab_Raw!K$4-Tab_Raw!K$3))))</f>
        <v>0.99952291666666671</v>
      </c>
      <c r="L128" s="7">
        <f>MAX(0,MIN(1,IF(L$5=0,1-(Tab_Raw!L128-Tab_Raw!L$3)/(Tab_Raw!L$4-Tab_Raw!L$3),(Tab_Raw!L128-Tab_Raw!L$3)/(Tab_Raw!L$4-Tab_Raw!L$3))))</f>
        <v>0.06</v>
      </c>
      <c r="M128" s="7">
        <f>MAX(0,MIN(1,IF(M$5=0,1-(Tab_Raw!M128-Tab_Raw!M$3)/(Tab_Raw!M$4-Tab_Raw!M$3),(Tab_Raw!M128-Tab_Raw!M$3)/(Tab_Raw!M$4-Tab_Raw!M$3))))</f>
        <v>0.6</v>
      </c>
      <c r="N128" s="7">
        <f>MAX(0,MIN(1,IF(N$5=0,1-(Tab_Raw!N128-Tab_Raw!N$3)/(Tab_Raw!N$4-Tab_Raw!N$3),(Tab_Raw!N128-Tab_Raw!N$3)/(Tab_Raw!N$4-Tab_Raw!N$3))))</f>
        <v>0.32999999999999996</v>
      </c>
      <c r="O128" s="7">
        <f>MAX(0,MIN(1,IF(O$5=0,1-(Tab_Raw!O128-Tab_Raw!O$3)/(Tab_Raw!O$4-Tab_Raw!O$3),(Tab_Raw!O128-Tab_Raw!O$3)/(Tab_Raw!O$4-Tab_Raw!O$3))))</f>
        <v>0.40749999999999997</v>
      </c>
      <c r="P128" s="7">
        <f>MAX(0,MIN(1,IF(P$5=0,1-(Tab_Raw!P128-Tab_Raw!P$3)/(Tab_Raw!P$4-Tab_Raw!P$3),(Tab_Raw!P128-Tab_Raw!P$3)/(Tab_Raw!P$4-Tab_Raw!P$3))))</f>
        <v>0.85887999999999998</v>
      </c>
      <c r="Q128" s="7">
        <f>MAX(0,MIN(1,IF(Q$5=0,1-(Tab_Raw!Q128-Tab_Raw!Q$3)/(Tab_Raw!Q$4-Tab_Raw!Q$3),(Tab_Raw!Q128-Tab_Raw!Q$3)/(Tab_Raw!Q$4-Tab_Raw!Q$3))))</f>
        <v>0.47972829268292794</v>
      </c>
      <c r="R128" s="7">
        <f>MAX(0,MIN(1,IF(R$5=0,1-(Tab_Raw!R128-Tab_Raw!R$3)/(Tab_Raw!R$4-Tab_Raw!R$3),(Tab_Raw!R128-Tab_Raw!R$3)/(Tab_Raw!R$4-Tab_Raw!R$3))))</f>
        <v>0.82665021599999999</v>
      </c>
      <c r="S128" s="7">
        <f>MAX(0,MIN(1,IF(S$5=0,1-(Tab_Raw!S128-Tab_Raw!S$3)/(Tab_Raw!S$4-Tab_Raw!S$3),(Tab_Raw!S128-Tab_Raw!S$3)/(Tab_Raw!S$4-Tab_Raw!S$3))))</f>
        <v>0.14917958640000001</v>
      </c>
      <c r="T128" s="7">
        <f>MAX(0,MIN(1,IF(T$5=0,1-(Tab_Raw!T128-Tab_Raw!T$3)/(Tab_Raw!T$4-Tab_Raw!T$3),(Tab_Raw!T128-Tab_Raw!T$3)/(Tab_Raw!T$4-Tab_Raw!T$3))))</f>
        <v>0.15302205150000001</v>
      </c>
      <c r="U128" s="7">
        <f>MAX(0,MIN(1,IF(U$5=0,1-(Tab_Raw!U128-Tab_Raw!U$3)/(Tab_Raw!U$4-Tab_Raw!U$3),(Tab_Raw!U128-Tab_Raw!U$3)/(Tab_Raw!U$4-Tab_Raw!U$3))))</f>
        <v>3.3172498624044629E-3</v>
      </c>
      <c r="V128" s="7">
        <f>MAX(0,MIN(1,IF(V$5=0,1-(Tab_Raw!V128-Tab_Raw!V$3)/(Tab_Raw!V$4-Tab_Raw!V$3),(Tab_Raw!V128-Tab_Raw!V$3)/(Tab_Raw!V$4-Tab_Raw!V$3))))</f>
        <v>2.5929763944944E-2</v>
      </c>
      <c r="W128" s="7">
        <f>MAX(0,MIN(1,IF(W$5=0,1-(Tab_Raw!W128-Tab_Raw!W$3)/(Tab_Raw!W$4-Tab_Raw!W$3),(Tab_Raw!W128-Tab_Raw!W$3)/(Tab_Raw!W$4-Tab_Raw!W$3))))</f>
        <v>0.65999999999999992</v>
      </c>
      <c r="X128" s="7">
        <f>MAX(0,MIN(1,IF(X$5=0,1-(Tab_Raw!X128-Tab_Raw!X$3)/(Tab_Raw!X$4-Tab_Raw!X$3),(Tab_Raw!X128-Tab_Raw!X$3)/(Tab_Raw!X$4-Tab_Raw!X$3))))</f>
        <v>0.94</v>
      </c>
      <c r="Y128" s="7">
        <f>MAX(0,MIN(1,IF(Y$5=0,1-(Tab_Raw!Y128-Tab_Raw!Y$3)/(Tab_Raw!Y$4-Tab_Raw!Y$3),(Tab_Raw!Y128-Tab_Raw!Y$3)/(Tab_Raw!Y$4-Tab_Raw!Y$3))))</f>
        <v>7.2878329628684908E-3</v>
      </c>
      <c r="Z128" s="7">
        <f>MAX(0,MIN(1,IF(Z$5=0,1-(Tab_Raw!Z128-Tab_Raw!Z$3)/(Tab_Raw!Z$4-Tab_Raw!Z$3),(Tab_Raw!Z128-Tab_Raw!Z$3)/(Tab_Raw!Z$4-Tab_Raw!Z$3))))</f>
        <v>0.87199999809999995</v>
      </c>
      <c r="AA128" s="9" t="str">
        <f t="shared" si="19"/>
        <v>Namibia</v>
      </c>
      <c r="AB128" s="14">
        <f t="shared" si="20"/>
        <v>24</v>
      </c>
      <c r="AC128" s="8">
        <f t="shared" si="21"/>
        <v>0.42098866283832542</v>
      </c>
      <c r="AD128" s="14">
        <f t="shared" si="17"/>
        <v>57</v>
      </c>
      <c r="AM128" s="9" t="s">
        <v>124</v>
      </c>
      <c r="AN128" s="14">
        <v>24</v>
      </c>
      <c r="AO128" s="8">
        <v>0.27699138823224984</v>
      </c>
    </row>
    <row r="129" spans="1:41">
      <c r="A129" s="10" t="s">
        <v>279</v>
      </c>
      <c r="B129" s="13" t="s">
        <v>278</v>
      </c>
      <c r="C129" s="7">
        <f>MAX(0,MIN(1,IF(C$5=0,1-(Tab_Raw!C129-Tab_Raw!C$3)/(Tab_Raw!C$4-Tab_Raw!C$3),(Tab_Raw!C129-Tab_Raw!C$3)/(Tab_Raw!C$4-Tab_Raw!C$3))))</f>
        <v>0.7493333333333333</v>
      </c>
      <c r="D129" s="7">
        <f>MAX(0,MIN(1,IF(D$5=0,1-(Tab_Raw!D129-Tab_Raw!D$3)/(Tab_Raw!D$4-Tab_Raw!D$3),(Tab_Raw!D129-Tab_Raw!D$3)/(Tab_Raw!D$4-Tab_Raw!D$3))))</f>
        <v>0.5</v>
      </c>
      <c r="E129" s="7">
        <f>MAX(0,MIN(1,IF(E$5=0,1-(Tab_Raw!E129-Tab_Raw!E$3)/(Tab_Raw!E$4-Tab_Raw!E$3),(Tab_Raw!E129-Tab_Raw!E$3)/(Tab_Raw!E$4-Tab_Raw!E$3))))</f>
        <v>0.12</v>
      </c>
      <c r="F129" s="7">
        <f>MAX(0,MIN(1,IF(F$5=0,1-(Tab_Raw!F129-Tab_Raw!F$3)/(Tab_Raw!F$4-Tab_Raw!F$3),(Tab_Raw!F129-Tab_Raw!F$3)/(Tab_Raw!F$4-Tab_Raw!F$3))))</f>
        <v>0.125</v>
      </c>
      <c r="G129" s="7" t="e">
        <f>MAX(0,MIN(1,IF(G$5=0,1-(Tab_Raw!G129-Tab_Raw!G$3)/(Tab_Raw!G$4-Tab_Raw!G$3),(Tab_Raw!G129-Tab_Raw!G$3)/(Tab_Raw!G$4-Tab_Raw!G$3))))</f>
        <v>#N/A</v>
      </c>
      <c r="H129" s="7">
        <f>MAX(0,MIN(1,IF(H$5=0,1-(Tab_Raw!H129-Tab_Raw!H$3)/(Tab_Raw!H$4-Tab_Raw!H$3),(Tab_Raw!H129-Tab_Raw!H$3)/(Tab_Raw!H$4-Tab_Raw!H$3))))</f>
        <v>0.5</v>
      </c>
      <c r="I129" s="7">
        <f>MAX(0,MIN(1,IF(I$5=0,1-(Tab_Raw!I129-Tab_Raw!I$3)/(Tab_Raw!I$4-Tab_Raw!I$3),(Tab_Raw!I129-Tab_Raw!I$3)/(Tab_Raw!I$4-Tab_Raw!I$3))))</f>
        <v>0.44466666666666665</v>
      </c>
      <c r="J129" s="7">
        <f>MAX(0,MIN(1,IF(J$5=0,1-(Tab_Raw!J129-Tab_Raw!J$3)/(Tab_Raw!J$4-Tab_Raw!J$3),(Tab_Raw!J129-Tab_Raw!J$3)/(Tab_Raw!J$4-Tab_Raw!J$3))))</f>
        <v>0.9</v>
      </c>
      <c r="K129" s="7">
        <f>MAX(0,MIN(1,IF(K$5=0,1-(Tab_Raw!K129-Tab_Raw!K$3)/(Tab_Raw!K$4-Tab_Raw!K$3),(Tab_Raw!K129-Tab_Raw!K$3)/(Tab_Raw!K$4-Tab_Raw!K$3))))</f>
        <v>1</v>
      </c>
      <c r="L129" s="7">
        <f>MAX(0,MIN(1,IF(L$5=0,1-(Tab_Raw!L129-Tab_Raw!L$3)/(Tab_Raw!L$4-Tab_Raw!L$3),(Tab_Raw!L129-Tab_Raw!L$3)/(Tab_Raw!L$4-Tab_Raw!L$3))))</f>
        <v>0.46</v>
      </c>
      <c r="M129" s="7">
        <f>MAX(0,MIN(1,IF(M$5=0,1-(Tab_Raw!M129-Tab_Raw!M$3)/(Tab_Raw!M$4-Tab_Raw!M$3),(Tab_Raw!M129-Tab_Raw!M$3)/(Tab_Raw!M$4-Tab_Raw!M$3))))</f>
        <v>1</v>
      </c>
      <c r="N129" s="7">
        <f>MAX(0,MIN(1,IF(N$5=0,1-(Tab_Raw!N129-Tab_Raw!N$3)/(Tab_Raw!N$4-Tab_Raw!N$3),(Tab_Raw!N129-Tab_Raw!N$3)/(Tab_Raw!N$4-Tab_Raw!N$3))))</f>
        <v>0.3</v>
      </c>
      <c r="O129" s="7">
        <f>MAX(0,MIN(1,IF(O$5=0,1-(Tab_Raw!O129-Tab_Raw!O$3)/(Tab_Raw!O$4-Tab_Raw!O$3),(Tab_Raw!O129-Tab_Raw!O$3)/(Tab_Raw!O$4-Tab_Raw!O$3))))</f>
        <v>0.76749999999999996</v>
      </c>
      <c r="P129" s="7" t="e">
        <f>MAX(0,MIN(1,IF(P$5=0,1-(Tab_Raw!P129-Tab_Raw!P$3)/(Tab_Raw!P$4-Tab_Raw!P$3),(Tab_Raw!P129-Tab_Raw!P$3)/(Tab_Raw!P$4-Tab_Raw!P$3))))</f>
        <v>#N/A</v>
      </c>
      <c r="Q129" s="7" t="e">
        <f>MAX(0,MIN(1,IF(Q$5=0,1-(Tab_Raw!Q129-Tab_Raw!Q$3)/(Tab_Raw!Q$4-Tab_Raw!Q$3),(Tab_Raw!Q129-Tab_Raw!Q$3)/(Tab_Raw!Q$4-Tab_Raw!Q$3))))</f>
        <v>#N/A</v>
      </c>
      <c r="R129" s="7">
        <f>MAX(0,MIN(1,IF(R$5=0,1-(Tab_Raw!R129-Tab_Raw!R$3)/(Tab_Raw!R$4-Tab_Raw!R$3),(Tab_Raw!R129-Tab_Raw!R$3)/(Tab_Raw!R$4-Tab_Raw!R$3))))</f>
        <v>0.32410533400000002</v>
      </c>
      <c r="S129" s="7" t="e">
        <f>MAX(0,MIN(1,IF(S$5=0,1-(Tab_Raw!S129-Tab_Raw!S$3)/(Tab_Raw!S$4-Tab_Raw!S$3),(Tab_Raw!S129-Tab_Raw!S$3)/(Tab_Raw!S$4-Tab_Raw!S$3))))</f>
        <v>#N/A</v>
      </c>
      <c r="T129" s="7" t="e">
        <f>MAX(0,MIN(1,IF(T$5=0,1-(Tab_Raw!T129-Tab_Raw!T$3)/(Tab_Raw!T$4-Tab_Raw!T$3),(Tab_Raw!T129-Tab_Raw!T$3)/(Tab_Raw!T$4-Tab_Raw!T$3))))</f>
        <v>#N/A</v>
      </c>
      <c r="U129" s="7">
        <f>MAX(0,MIN(1,IF(U$5=0,1-(Tab_Raw!U129-Tab_Raw!U$3)/(Tab_Raw!U$4-Tab_Raw!U$3),(Tab_Raw!U129-Tab_Raw!U$3)/(Tab_Raw!U$4-Tab_Raw!U$3))))</f>
        <v>0.75</v>
      </c>
      <c r="V129" s="7">
        <f>MAX(0,MIN(1,IF(V$5=0,1-(Tab_Raw!V129-Tab_Raw!V$3)/(Tab_Raw!V$4-Tab_Raw!V$3),(Tab_Raw!V129-Tab_Raw!V$3)/(Tab_Raw!V$4-Tab_Raw!V$3))))</f>
        <v>0.41984947043494902</v>
      </c>
      <c r="W129" s="7">
        <f>MAX(0,MIN(1,IF(W$5=0,1-(Tab_Raw!W129-Tab_Raw!W$3)/(Tab_Raw!W$4-Tab_Raw!W$3),(Tab_Raw!W129-Tab_Raw!W$3)/(Tab_Raw!W$4-Tab_Raw!W$3))))</f>
        <v>9.9999999999988987E-4</v>
      </c>
      <c r="X129" s="7">
        <f>MAX(0,MIN(1,IF(X$5=0,1-(Tab_Raw!X129-Tab_Raw!X$3)/(Tab_Raw!X$4-Tab_Raw!X$3),(Tab_Raw!X129-Tab_Raw!X$3)/(Tab_Raw!X$4-Tab_Raw!X$3))))</f>
        <v>0</v>
      </c>
      <c r="Y129" s="7" t="e">
        <f>MAX(0,MIN(1,IF(Y$5=0,1-(Tab_Raw!Y129-Tab_Raw!Y$3)/(Tab_Raw!Y$4-Tab_Raw!Y$3),(Tab_Raw!Y129-Tab_Raw!Y$3)/(Tab_Raw!Y$4-Tab_Raw!Y$3))))</f>
        <v>#N/A</v>
      </c>
      <c r="Z129" s="7">
        <f>MAX(0,MIN(1,IF(Z$5=0,1-(Tab_Raw!Z129-Tab_Raw!Z$3)/(Tab_Raw!Z$4-Tab_Raw!Z$3),(Tab_Raw!Z129-Tab_Raw!Z$3)/(Tab_Raw!Z$4-Tab_Raw!Z$3))))</f>
        <v>0.5</v>
      </c>
      <c r="AA129" s="9" t="str">
        <f t="shared" si="19"/>
        <v>Nauru</v>
      </c>
      <c r="AB129" s="14">
        <f t="shared" si="20"/>
        <v>18</v>
      </c>
      <c r="AC129" s="8" t="str">
        <f t="shared" si="21"/>
        <v/>
      </c>
      <c r="AD129" s="14" t="e">
        <f t="shared" si="17"/>
        <v>#VALUE!</v>
      </c>
      <c r="AM129" s="9" t="s">
        <v>399</v>
      </c>
      <c r="AN129" s="14">
        <v>24</v>
      </c>
      <c r="AO129" s="8">
        <v>0.27431375981717315</v>
      </c>
    </row>
    <row r="130" spans="1:41">
      <c r="A130" s="10" t="s">
        <v>281</v>
      </c>
      <c r="B130" s="13" t="s">
        <v>280</v>
      </c>
      <c r="C130" s="7">
        <f>MAX(0,MIN(1,IF(C$5=0,1-(Tab_Raw!C130-Tab_Raw!C$3)/(Tab_Raw!C$4-Tab_Raw!C$3),(Tab_Raw!C130-Tab_Raw!C$3)/(Tab_Raw!C$4-Tab_Raw!C$3))))</f>
        <v>0.60950000000000004</v>
      </c>
      <c r="D130" s="7">
        <f>MAX(0,MIN(1,IF(D$5=0,1-(Tab_Raw!D130-Tab_Raw!D$3)/(Tab_Raw!D$4-Tab_Raw!D$3),(Tab_Raw!D130-Tab_Raw!D$3)/(Tab_Raw!D$4-Tab_Raw!D$3))))</f>
        <v>4.7859999999999993E-2</v>
      </c>
      <c r="E130" s="7">
        <f>MAX(0,MIN(1,IF(E$5=0,1-(Tab_Raw!E130-Tab_Raw!E$3)/(Tab_Raw!E$4-Tab_Raw!E$3),(Tab_Raw!E130-Tab_Raw!E$3)/(Tab_Raw!E$4-Tab_Raw!E$3))))</f>
        <v>0.12</v>
      </c>
      <c r="F130" s="7">
        <f>MAX(0,MIN(1,IF(F$5=0,1-(Tab_Raw!F130-Tab_Raw!F$3)/(Tab_Raw!F$4-Tab_Raw!F$3),(Tab_Raw!F130-Tab_Raw!F$3)/(Tab_Raw!F$4-Tab_Raw!F$3))))</f>
        <v>0.44999999999999996</v>
      </c>
      <c r="G130" s="7">
        <f>MAX(0,MIN(1,IF(G$5=0,1-(Tab_Raw!G130-Tab_Raw!G$3)/(Tab_Raw!G$4-Tab_Raw!G$3),(Tab_Raw!G130-Tab_Raw!G$3)/(Tab_Raw!G$4-Tab_Raw!G$3))))</f>
        <v>0.22466666666666665</v>
      </c>
      <c r="H130" s="7">
        <f>MAX(0,MIN(1,IF(H$5=0,1-(Tab_Raw!H130-Tab_Raw!H$3)/(Tab_Raw!H$4-Tab_Raw!H$3),(Tab_Raw!H130-Tab_Raw!H$3)/(Tab_Raw!H$4-Tab_Raw!H$3))))</f>
        <v>0.69</v>
      </c>
      <c r="I130" s="7">
        <f>MAX(0,MIN(1,IF(I$5=0,1-(Tab_Raw!I130-Tab_Raw!I$3)/(Tab_Raw!I$4-Tab_Raw!I$3),(Tab_Raw!I130-Tab_Raw!I$3)/(Tab_Raw!I$4-Tab_Raw!I$3))))</f>
        <v>0.40658333333333335</v>
      </c>
      <c r="J130" s="7">
        <f>MAX(0,MIN(1,IF(J$5=0,1-(Tab_Raw!J130-Tab_Raw!J$3)/(Tab_Raw!J$4-Tab_Raw!J$3),(Tab_Raw!J130-Tab_Raw!J$3)/(Tab_Raw!J$4-Tab_Raw!J$3))))</f>
        <v>0.82279999999999998</v>
      </c>
      <c r="K130" s="7">
        <f>MAX(0,MIN(1,IF(K$5=0,1-(Tab_Raw!K130-Tab_Raw!K$3)/(Tab_Raw!K$4-Tab_Raw!K$3),(Tab_Raw!K130-Tab_Raw!K$3)/(Tab_Raw!K$4-Tab_Raw!K$3))))</f>
        <v>0.70967888310324967</v>
      </c>
      <c r="L130" s="7">
        <f>MAX(0,MIN(1,IF(L$5=0,1-(Tab_Raw!L130-Tab_Raw!L$3)/(Tab_Raw!L$4-Tab_Raw!L$3),(Tab_Raw!L130-Tab_Raw!L$3)/(Tab_Raw!L$4-Tab_Raw!L$3))))</f>
        <v>0.5</v>
      </c>
      <c r="M130" s="7">
        <f>MAX(0,MIN(1,IF(M$5=0,1-(Tab_Raw!M130-Tab_Raw!M$3)/(Tab_Raw!M$4-Tab_Raw!M$3),(Tab_Raw!M130-Tab_Raw!M$3)/(Tab_Raw!M$4-Tab_Raw!M$3))))</f>
        <v>0.05</v>
      </c>
      <c r="N130" s="7">
        <f>MAX(0,MIN(1,IF(N$5=0,1-(Tab_Raw!N130-Tab_Raw!N$3)/(Tab_Raw!N$4-Tab_Raw!N$3),(Tab_Raw!N130-Tab_Raw!N$3)/(Tab_Raw!N$4-Tab_Raw!N$3))))</f>
        <v>1</v>
      </c>
      <c r="O130" s="7">
        <f>MAX(0,MIN(1,IF(O$5=0,1-(Tab_Raw!O130-Tab_Raw!O$3)/(Tab_Raw!O$4-Tab_Raw!O$3),(Tab_Raw!O130-Tab_Raw!O$3)/(Tab_Raw!O$4-Tab_Raw!O$3))))</f>
        <v>0.44999999999999996</v>
      </c>
      <c r="P130" s="7">
        <f>MAX(0,MIN(1,IF(P$5=0,1-(Tab_Raw!P130-Tab_Raw!P$3)/(Tab_Raw!P$4-Tab_Raw!P$3),(Tab_Raw!P130-Tab_Raw!P$3)/(Tab_Raw!P$4-Tab_Raw!P$3))))</f>
        <v>0.96479999999999999</v>
      </c>
      <c r="Q130" s="7">
        <f>MAX(0,MIN(1,IF(Q$5=0,1-(Tab_Raw!Q130-Tab_Raw!Q$3)/(Tab_Raw!Q$4-Tab_Raw!Q$3),(Tab_Raw!Q130-Tab_Raw!Q$3)/(Tab_Raw!Q$4-Tab_Raw!Q$3))))</f>
        <v>0.36619853658536616</v>
      </c>
      <c r="R130" s="7">
        <f>MAX(0,MIN(1,IF(R$5=0,1-(Tab_Raw!R130-Tab_Raw!R$3)/(Tab_Raw!R$4-Tab_Raw!R$3),(Tab_Raw!R130-Tab_Raw!R$3)/(Tab_Raw!R$4-Tab_Raw!R$3))))</f>
        <v>0.66535432999999999</v>
      </c>
      <c r="S130" s="7">
        <f>MAX(0,MIN(1,IF(S$5=0,1-(Tab_Raw!S130-Tab_Raw!S$3)/(Tab_Raw!S$4-Tab_Raw!S$3),(Tab_Raw!S130-Tab_Raw!S$3)/(Tab_Raw!S$4-Tab_Raw!S$3))))</f>
        <v>0.13742478499999999</v>
      </c>
      <c r="T130" s="7">
        <f>MAX(0,MIN(1,IF(T$5=0,1-(Tab_Raw!T130-Tab_Raw!T$3)/(Tab_Raw!T$4-Tab_Raw!T$3),(Tab_Raw!T130-Tab_Raw!T$3)/(Tab_Raw!T$4-Tab_Raw!T$3))))</f>
        <v>0.31061812750000001</v>
      </c>
      <c r="U130" s="7">
        <f>MAX(0,MIN(1,IF(U$5=0,1-(Tab_Raw!U130-Tab_Raw!U$3)/(Tab_Raw!U$4-Tab_Raw!U$3),(Tab_Raw!U130-Tab_Raw!U$3)/(Tab_Raw!U$4-Tab_Raw!U$3))))</f>
        <v>0</v>
      </c>
      <c r="V130" s="7">
        <f>MAX(0,MIN(1,IF(V$5=0,1-(Tab_Raw!V130-Tab_Raw!V$3)/(Tab_Raw!V$4-Tab_Raw!V$3),(Tab_Raw!V130-Tab_Raw!V$3)/(Tab_Raw!V$4-Tab_Raw!V$3))))</f>
        <v>0</v>
      </c>
      <c r="W130" s="7">
        <f>MAX(0,MIN(1,IF(W$5=0,1-(Tab_Raw!W130-Tab_Raw!W$3)/(Tab_Raw!W$4-Tab_Raw!W$3),(Tab_Raw!W130-Tab_Raw!W$3)/(Tab_Raw!W$4-Tab_Raw!W$3))))</f>
        <v>0.56400000000000006</v>
      </c>
      <c r="X130" s="7">
        <f>MAX(0,MIN(1,IF(X$5=0,1-(Tab_Raw!X130-Tab_Raw!X$3)/(Tab_Raw!X$4-Tab_Raw!X$3),(Tab_Raw!X130-Tab_Raw!X$3)/(Tab_Raw!X$4-Tab_Raw!X$3))))</f>
        <v>1</v>
      </c>
      <c r="Y130" s="7">
        <f>MAX(0,MIN(1,IF(Y$5=0,1-(Tab_Raw!Y130-Tab_Raw!Y$3)/(Tab_Raw!Y$4-Tab_Raw!Y$3),(Tab_Raw!Y130-Tab_Raw!Y$3)/(Tab_Raw!Y$4-Tab_Raw!Y$3))))</f>
        <v>9.4175095919079174E-2</v>
      </c>
      <c r="Z130" s="7">
        <f>MAX(0,MIN(1,IF(Z$5=0,1-(Tab_Raw!Z130-Tab_Raw!Z$3)/(Tab_Raw!Z$4-Tab_Raw!Z$3),(Tab_Raw!Z130-Tab_Raw!Z$3)/(Tab_Raw!Z$4-Tab_Raw!Z$3))))</f>
        <v>0.4415</v>
      </c>
      <c r="AA130" s="9" t="str">
        <f t="shared" si="19"/>
        <v>Nepal</v>
      </c>
      <c r="AB130" s="14">
        <f t="shared" si="20"/>
        <v>24</v>
      </c>
      <c r="AC130" s="8">
        <f t="shared" si="21"/>
        <v>0.44271498992115393</v>
      </c>
      <c r="AD130" s="14">
        <f t="shared" si="17"/>
        <v>49</v>
      </c>
      <c r="AM130" s="9" t="s">
        <v>72</v>
      </c>
      <c r="AN130" s="14">
        <v>24</v>
      </c>
      <c r="AO130" s="8">
        <v>0.27076227750865706</v>
      </c>
    </row>
    <row r="131" spans="1:41">
      <c r="A131" s="10" t="s">
        <v>283</v>
      </c>
      <c r="B131" s="13" t="s">
        <v>282</v>
      </c>
      <c r="C131" s="7">
        <f>MAX(0,MIN(1,IF(C$5=0,1-(Tab_Raw!C131-Tab_Raw!C$3)/(Tab_Raw!C$4-Tab_Raw!C$3),(Tab_Raw!C131-Tab_Raw!C$3)/(Tab_Raw!C$4-Tab_Raw!C$3))))</f>
        <v>0.50266666666666671</v>
      </c>
      <c r="D131" s="7">
        <f>MAX(0,MIN(1,IF(D$5=0,1-(Tab_Raw!D131-Tab_Raw!D$3)/(Tab_Raw!D$4-Tab_Raw!D$3),(Tab_Raw!D131-Tab_Raw!D$3)/(Tab_Raw!D$4-Tab_Raw!D$3))))</f>
        <v>0.1166</v>
      </c>
      <c r="E131" s="7">
        <f>MAX(0,MIN(1,IF(E$5=0,1-(Tab_Raw!E131-Tab_Raw!E$3)/(Tab_Raw!E$4-Tab_Raw!E$3),(Tab_Raw!E131-Tab_Raw!E$3)/(Tab_Raw!E$4-Tab_Raw!E$3))))</f>
        <v>0</v>
      </c>
      <c r="F131" s="7">
        <f>MAX(0,MIN(1,IF(F$5=0,1-(Tab_Raw!F131-Tab_Raw!F$3)/(Tab_Raw!F$4-Tab_Raw!F$3),(Tab_Raw!F131-Tab_Raw!F$3)/(Tab_Raw!F$4-Tab_Raw!F$3))))</f>
        <v>0.42500000000000004</v>
      </c>
      <c r="G131" s="7">
        <f>MAX(0,MIN(1,IF(G$5=0,1-(Tab_Raw!G131-Tab_Raw!G$3)/(Tab_Raw!G$4-Tab_Raw!G$3),(Tab_Raw!G131-Tab_Raw!G$3)/(Tab_Raw!G$4-Tab_Raw!G$3))))</f>
        <v>0</v>
      </c>
      <c r="H131" s="7">
        <f>MAX(0,MIN(1,IF(H$5=0,1-(Tab_Raw!H131-Tab_Raw!H$3)/(Tab_Raw!H$4-Tab_Raw!H$3),(Tab_Raw!H131-Tab_Raw!H$3)/(Tab_Raw!H$4-Tab_Raw!H$3))))</f>
        <v>0</v>
      </c>
      <c r="I131" s="7">
        <f>MAX(0,MIN(1,IF(I$5=0,1-(Tab_Raw!I131-Tab_Raw!I$3)/(Tab_Raw!I$4-Tab_Raw!I$3),(Tab_Raw!I131-Tab_Raw!I$3)/(Tab_Raw!I$4-Tab_Raw!I$3))))</f>
        <v>0.26374999999999998</v>
      </c>
      <c r="J131" s="7">
        <f>MAX(0,MIN(1,IF(J$5=0,1-(Tab_Raw!J131-Tab_Raw!J$3)/(Tab_Raw!J$4-Tab_Raw!J$3),(Tab_Raw!J131-Tab_Raw!J$3)/(Tab_Raw!J$4-Tab_Raw!J$3))))</f>
        <v>0.1764</v>
      </c>
      <c r="K131" s="7">
        <f>MAX(0,MIN(1,IF(K$5=0,1-(Tab_Raw!K131-Tab_Raw!K$3)/(Tab_Raw!K$4-Tab_Raw!K$3),(Tab_Raw!K131-Tab_Raw!K$3)/(Tab_Raw!K$4-Tab_Raw!K$3))))</f>
        <v>0.445976192175774</v>
      </c>
      <c r="L131" s="7">
        <f>MAX(0,MIN(1,IF(L$5=0,1-(Tab_Raw!L131-Tab_Raw!L$3)/(Tab_Raw!L$4-Tab_Raw!L$3),(Tab_Raw!L131-Tab_Raw!L$3)/(Tab_Raw!L$4-Tab_Raw!L$3))))</f>
        <v>0.06</v>
      </c>
      <c r="M131" s="7">
        <f>MAX(0,MIN(1,IF(M$5=0,1-(Tab_Raw!M131-Tab_Raw!M$3)/(Tab_Raw!M$4-Tab_Raw!M$3),(Tab_Raw!M131-Tab_Raw!M$3)/(Tab_Raw!M$4-Tab_Raw!M$3))))</f>
        <v>1</v>
      </c>
      <c r="N131" s="7">
        <f>MAX(0,MIN(1,IF(N$5=0,1-(Tab_Raw!N131-Tab_Raw!N$3)/(Tab_Raw!N$4-Tab_Raw!N$3),(Tab_Raw!N131-Tab_Raw!N$3)/(Tab_Raw!N$4-Tab_Raw!N$3))))</f>
        <v>0</v>
      </c>
      <c r="O131" s="7">
        <f>MAX(0,MIN(1,IF(O$5=0,1-(Tab_Raw!O131-Tab_Raw!O$3)/(Tab_Raw!O$4-Tab_Raw!O$3),(Tab_Raw!O131-Tab_Raw!O$3)/(Tab_Raw!O$4-Tab_Raw!O$3))))</f>
        <v>6.7499999999999991E-2</v>
      </c>
      <c r="P131" s="7">
        <f>MAX(0,MIN(1,IF(P$5=0,1-(Tab_Raw!P131-Tab_Raw!P$3)/(Tab_Raw!P$4-Tab_Raw!P$3),(Tab_Raw!P131-Tab_Raw!P$3)/(Tab_Raw!P$4-Tab_Raw!P$3))))</f>
        <v>0.68032000000000004</v>
      </c>
      <c r="Q131" s="7">
        <f>MAX(0,MIN(1,IF(Q$5=0,1-(Tab_Raw!Q131-Tab_Raw!Q$3)/(Tab_Raw!Q$4-Tab_Raw!Q$3),(Tab_Raw!Q131-Tab_Raw!Q$3)/(Tab_Raw!Q$4-Tab_Raw!Q$3))))</f>
        <v>9.1985365853660128E-2</v>
      </c>
      <c r="R131" s="7">
        <f>MAX(0,MIN(1,IF(R$5=0,1-(Tab_Raw!R131-Tab_Raw!R$3)/(Tab_Raw!R$4-Tab_Raw!R$3),(Tab_Raw!R131-Tab_Raw!R$3)/(Tab_Raw!R$4-Tab_Raw!R$3))))</f>
        <v>0.13114754000000001</v>
      </c>
      <c r="S131" s="7">
        <f>MAX(0,MIN(1,IF(S$5=0,1-(Tab_Raw!S131-Tab_Raw!S$3)/(Tab_Raw!S$4-Tab_Raw!S$3),(Tab_Raw!S131-Tab_Raw!S$3)/(Tab_Raw!S$4-Tab_Raw!S$3))))</f>
        <v>0</v>
      </c>
      <c r="T131" s="7">
        <f>MAX(0,MIN(1,IF(T$5=0,1-(Tab_Raw!T131-Tab_Raw!T$3)/(Tab_Raw!T$4-Tab_Raw!T$3),(Tab_Raw!T131-Tab_Raw!T$3)/(Tab_Raw!T$4-Tab_Raw!T$3))))</f>
        <v>3.5445024999999999E-3</v>
      </c>
      <c r="U131" s="7">
        <f>MAX(0,MIN(1,IF(U$5=0,1-(Tab_Raw!U131-Tab_Raw!U$3)/(Tab_Raw!U$4-Tab_Raw!U$3),(Tab_Raw!U131-Tab_Raw!U$3)/(Tab_Raw!U$4-Tab_Raw!U$3))))</f>
        <v>0.74871754482898178</v>
      </c>
      <c r="V131" s="7">
        <f>MAX(0,MIN(1,IF(V$5=0,1-(Tab_Raw!V131-Tab_Raw!V$3)/(Tab_Raw!V$4-Tab_Raw!V$3),(Tab_Raw!V131-Tab_Raw!V$3)/(Tab_Raw!V$4-Tab_Raw!V$3))))</f>
        <v>0.73900016982005901</v>
      </c>
      <c r="W131" s="7">
        <f>MAX(0,MIN(1,IF(W$5=0,1-(Tab_Raw!W131-Tab_Raw!W$3)/(Tab_Raw!W$4-Tab_Raw!W$3),(Tab_Raw!W131-Tab_Raw!W$3)/(Tab_Raw!W$4-Tab_Raw!W$3))))</f>
        <v>0</v>
      </c>
      <c r="X131" s="7">
        <f>MAX(0,MIN(1,IF(X$5=0,1-(Tab_Raw!X131-Tab_Raw!X$3)/(Tab_Raw!X$4-Tab_Raw!X$3),(Tab_Raw!X131-Tab_Raw!X$3)/(Tab_Raw!X$4-Tab_Raw!X$3))))</f>
        <v>0.19</v>
      </c>
      <c r="Y131" s="7">
        <f>MAX(0,MIN(1,IF(Y$5=0,1-(Tab_Raw!Y131-Tab_Raw!Y$3)/(Tab_Raw!Y$4-Tab_Raw!Y$3),(Tab_Raw!Y131-Tab_Raw!Y$3)/(Tab_Raw!Y$4-Tab_Raw!Y$3))))</f>
        <v>0.13329383886255924</v>
      </c>
      <c r="Z131" s="7">
        <f>MAX(0,MIN(1,IF(Z$5=0,1-(Tab_Raw!Z131-Tab_Raw!Z$3)/(Tab_Raw!Z$4-Tab_Raw!Z$3),(Tab_Raw!Z131-Tab_Raw!Z$3)/(Tab_Raw!Z$4-Tab_Raw!Z$3))))</f>
        <v>9.9999999999999978E-2</v>
      </c>
      <c r="AA131" s="9" t="str">
        <f t="shared" si="19"/>
        <v>Netherlands</v>
      </c>
      <c r="AB131" s="14">
        <f t="shared" si="20"/>
        <v>24</v>
      </c>
      <c r="AC131" s="8">
        <f t="shared" si="21"/>
        <v>0.24482924252948754</v>
      </c>
      <c r="AD131" s="14">
        <f t="shared" si="17"/>
        <v>145</v>
      </c>
      <c r="AM131" s="9" t="s">
        <v>363</v>
      </c>
      <c r="AN131" s="14">
        <v>24</v>
      </c>
      <c r="AO131" s="8">
        <v>0.2692995405953526</v>
      </c>
    </row>
    <row r="132" spans="1:41">
      <c r="A132" s="10" t="s">
        <v>285</v>
      </c>
      <c r="B132" s="13" t="s">
        <v>284</v>
      </c>
      <c r="C132" s="7">
        <f>MAX(0,MIN(1,IF(C$5=0,1-(Tab_Raw!C132-Tab_Raw!C$3)/(Tab_Raw!C$4-Tab_Raw!C$3),(Tab_Raw!C132-Tab_Raw!C$3)/(Tab_Raw!C$4-Tab_Raw!C$3))))</f>
        <v>0.63150000000000006</v>
      </c>
      <c r="D132" s="7">
        <f>MAX(0,MIN(1,IF(D$5=0,1-(Tab_Raw!D132-Tab_Raw!D$3)/(Tab_Raw!D$4-Tab_Raw!D$3),(Tab_Raw!D132-Tab_Raw!D$3)/(Tab_Raw!D$4-Tab_Raw!D$3))))</f>
        <v>1.4539999999999999E-2</v>
      </c>
      <c r="E132" s="7">
        <f>MAX(0,MIN(1,IF(E$5=0,1-(Tab_Raw!E132-Tab_Raw!E$3)/(Tab_Raw!E$4-Tab_Raw!E$3),(Tab_Raw!E132-Tab_Raw!E$3)/(Tab_Raw!E$4-Tab_Raw!E$3))))</f>
        <v>0</v>
      </c>
      <c r="F132" s="7">
        <f>MAX(0,MIN(1,IF(F$5=0,1-(Tab_Raw!F132-Tab_Raw!F$3)/(Tab_Raw!F$4-Tab_Raw!F$3),(Tab_Raw!F132-Tab_Raw!F$3)/(Tab_Raw!F$4-Tab_Raw!F$3))))</f>
        <v>9.9999999999999978E-2</v>
      </c>
      <c r="G132" s="7">
        <f>MAX(0,MIN(1,IF(G$5=0,1-(Tab_Raw!G132-Tab_Raw!G$3)/(Tab_Raw!G$4-Tab_Raw!G$3),(Tab_Raw!G132-Tab_Raw!G$3)/(Tab_Raw!G$4-Tab_Raw!G$3))))</f>
        <v>0</v>
      </c>
      <c r="H132" s="7">
        <f>MAX(0,MIN(1,IF(H$5=0,1-(Tab_Raw!H132-Tab_Raw!H$3)/(Tab_Raw!H$4-Tab_Raw!H$3),(Tab_Raw!H132-Tab_Raw!H$3)/(Tab_Raw!H$4-Tab_Raw!H$3))))</f>
        <v>0</v>
      </c>
      <c r="I132" s="7">
        <f>MAX(0,MIN(1,IF(I$5=0,1-(Tab_Raw!I132-Tab_Raw!I$3)/(Tab_Raw!I$4-Tab_Raw!I$3),(Tab_Raw!I132-Tab_Raw!I$3)/(Tab_Raw!I$4-Tab_Raw!I$3))))</f>
        <v>0.13616666666666666</v>
      </c>
      <c r="J132" s="7">
        <f>MAX(0,MIN(1,IF(J$5=0,1-(Tab_Raw!J132-Tab_Raw!J$3)/(Tab_Raw!J$4-Tab_Raw!J$3),(Tab_Raw!J132-Tab_Raw!J$3)/(Tab_Raw!J$4-Tab_Raw!J$3))))</f>
        <v>0.13320000000000001</v>
      </c>
      <c r="K132" s="7">
        <f>MAX(0,MIN(1,IF(K$5=0,1-(Tab_Raw!K132-Tab_Raw!K$3)/(Tab_Raw!K$4-Tab_Raw!K$3),(Tab_Raw!K132-Tab_Raw!K$3)/(Tab_Raw!K$4-Tab_Raw!K$3))))</f>
        <v>0.46826183982147285</v>
      </c>
      <c r="L132" s="7">
        <f>MAX(0,MIN(1,IF(L$5=0,1-(Tab_Raw!L132-Tab_Raw!L$3)/(Tab_Raw!L$4-Tab_Raw!L$3),(Tab_Raw!L132-Tab_Raw!L$3)/(Tab_Raw!L$4-Tab_Raw!L$3))))</f>
        <v>0.12</v>
      </c>
      <c r="M132" s="7">
        <f>MAX(0,MIN(1,IF(M$5=0,1-(Tab_Raw!M132-Tab_Raw!M$3)/(Tab_Raw!M$4-Tab_Raw!M$3),(Tab_Raw!M132-Tab_Raw!M$3)/(Tab_Raw!M$4-Tab_Raw!M$3))))</f>
        <v>0.42</v>
      </c>
      <c r="N132" s="7">
        <f>MAX(0,MIN(1,IF(N$5=0,1-(Tab_Raw!N132-Tab_Raw!N$3)/(Tab_Raw!N$4-Tab_Raw!N$3),(Tab_Raw!N132-Tab_Raw!N$3)/(Tab_Raw!N$4-Tab_Raw!N$3))))</f>
        <v>0</v>
      </c>
      <c r="O132" s="7">
        <f>MAX(0,MIN(1,IF(O$5=0,1-(Tab_Raw!O132-Tab_Raw!O$3)/(Tab_Raw!O$4-Tab_Raw!O$3),(Tab_Raw!O132-Tab_Raw!O$3)/(Tab_Raw!O$4-Tab_Raw!O$3))))</f>
        <v>0.85</v>
      </c>
      <c r="P132" s="7">
        <f>MAX(0,MIN(1,IF(P$5=0,1-(Tab_Raw!P132-Tab_Raw!P$3)/(Tab_Raw!P$4-Tab_Raw!P$3),(Tab_Raw!P132-Tab_Raw!P$3)/(Tab_Raw!P$4-Tab_Raw!P$3))))</f>
        <v>0.37448000000000004</v>
      </c>
      <c r="Q132" s="7">
        <f>MAX(0,MIN(1,IF(Q$5=0,1-(Tab_Raw!Q132-Tab_Raw!Q$3)/(Tab_Raw!Q$4-Tab_Raw!Q$3),(Tab_Raw!Q132-Tab_Raw!Q$3)/(Tab_Raw!Q$4-Tab_Raw!Q$3))))</f>
        <v>9.6975609756098091E-2</v>
      </c>
      <c r="R132" s="7">
        <f>MAX(0,MIN(1,IF(R$5=0,1-(Tab_Raw!R132-Tab_Raw!R$3)/(Tab_Raw!R$4-Tab_Raw!R$3),(Tab_Raw!R132-Tab_Raw!R$3)/(Tab_Raw!R$4-Tab_Raw!R$3))))</f>
        <v>7.1258907999999996E-2</v>
      </c>
      <c r="S132" s="7">
        <f>MAX(0,MIN(1,IF(S$5=0,1-(Tab_Raw!S132-Tab_Raw!S$3)/(Tab_Raw!S$4-Tab_Raw!S$3),(Tab_Raw!S132-Tab_Raw!S$3)/(Tab_Raw!S$4-Tab_Raw!S$3))))</f>
        <v>0</v>
      </c>
      <c r="T132" s="7">
        <f>MAX(0,MIN(1,IF(T$5=0,1-(Tab_Raw!T132-Tab_Raw!T$3)/(Tab_Raw!T$4-Tab_Raw!T$3),(Tab_Raw!T132-Tab_Raw!T$3)/(Tab_Raw!T$4-Tab_Raw!T$3))))</f>
        <v>6.6049017500000003E-3</v>
      </c>
      <c r="U132" s="7">
        <f>MAX(0,MIN(1,IF(U$5=0,1-(Tab_Raw!U132-Tab_Raw!U$3)/(Tab_Raw!U$4-Tab_Raw!U$3),(Tab_Raw!U132-Tab_Raw!U$3)/(Tab_Raw!U$4-Tab_Raw!U$3))))</f>
        <v>3.0978471862597327E-2</v>
      </c>
      <c r="V132" s="7">
        <f>MAX(0,MIN(1,IF(V$5=0,1-(Tab_Raw!V132-Tab_Raw!V$3)/(Tab_Raw!V$4-Tab_Raw!V$3),(Tab_Raw!V132-Tab_Raw!V$3)/(Tab_Raw!V$4-Tab_Raw!V$3))))</f>
        <v>0.14685605728470399</v>
      </c>
      <c r="W132" s="7">
        <f>MAX(0,MIN(1,IF(W$5=0,1-(Tab_Raw!W132-Tab_Raw!W$3)/(Tab_Raw!W$4-Tab_Raw!W$3),(Tab_Raw!W132-Tab_Raw!W$3)/(Tab_Raw!W$4-Tab_Raw!W$3))))</f>
        <v>0</v>
      </c>
      <c r="X132" s="7">
        <f>MAX(0,MIN(1,IF(X$5=0,1-(Tab_Raw!X132-Tab_Raw!X$3)/(Tab_Raw!X$4-Tab_Raw!X$3),(Tab_Raw!X132-Tab_Raw!X$3)/(Tab_Raw!X$4-Tab_Raw!X$3))))</f>
        <v>0.62</v>
      </c>
      <c r="Y132" s="7">
        <f>MAX(0,MIN(1,IF(Y$5=0,1-(Tab_Raw!Y132-Tab_Raw!Y$3)/(Tab_Raw!Y$4-Tab_Raw!Y$3),(Tab_Raw!Y132-Tab_Raw!Y$3)/(Tab_Raw!Y$4-Tab_Raw!Y$3))))</f>
        <v>3.9221545702439208E-2</v>
      </c>
      <c r="Z132" s="7">
        <f>MAX(0,MIN(1,IF(Z$5=0,1-(Tab_Raw!Z132-Tab_Raw!Z$3)/(Tab_Raw!Z$4-Tab_Raw!Z$3),(Tab_Raw!Z132-Tab_Raw!Z$3)/(Tab_Raw!Z$4-Tab_Raw!Z$3))))</f>
        <v>0.34109999999999996</v>
      </c>
      <c r="AA132" s="9" t="str">
        <f t="shared" si="19"/>
        <v>New Zealand</v>
      </c>
      <c r="AB132" s="14">
        <f t="shared" si="20"/>
        <v>24</v>
      </c>
      <c r="AC132" s="8">
        <f t="shared" si="21"/>
        <v>0.19171433336849908</v>
      </c>
      <c r="AD132" s="14">
        <f t="shared" si="17"/>
        <v>176</v>
      </c>
      <c r="AM132" s="9" t="s">
        <v>437</v>
      </c>
      <c r="AN132" s="14">
        <v>24</v>
      </c>
      <c r="AO132" s="8">
        <v>0.26783001043939936</v>
      </c>
    </row>
    <row r="133" spans="1:41">
      <c r="A133" s="10" t="s">
        <v>287</v>
      </c>
      <c r="B133" s="13" t="s">
        <v>286</v>
      </c>
      <c r="C133" s="7">
        <f>MAX(0,MIN(1,IF(C$5=0,1-(Tab_Raw!C133-Tab_Raw!C$3)/(Tab_Raw!C$4-Tab_Raw!C$3),(Tab_Raw!C133-Tab_Raw!C$3)/(Tab_Raw!C$4-Tab_Raw!C$3))))</f>
        <v>0.43333333333333335</v>
      </c>
      <c r="D133" s="7">
        <f>MAX(0,MIN(1,IF(D$5=0,1-(Tab_Raw!D133-Tab_Raw!D$3)/(Tab_Raw!D$4-Tab_Raw!D$3),(Tab_Raw!D133-Tab_Raw!D$3)/(Tab_Raw!D$4-Tab_Raw!D$3))))</f>
        <v>6.5510000000000004E-3</v>
      </c>
      <c r="E133" s="7">
        <f>MAX(0,MIN(1,IF(E$5=0,1-(Tab_Raw!E133-Tab_Raw!E$3)/(Tab_Raw!E$4-Tab_Raw!E$3),(Tab_Raw!E133-Tab_Raw!E$3)/(Tab_Raw!E$4-Tab_Raw!E$3))))</f>
        <v>0.15000000000000002</v>
      </c>
      <c r="F133" s="7">
        <f>MAX(0,MIN(1,IF(F$5=0,1-(Tab_Raw!F133-Tab_Raw!F$3)/(Tab_Raw!F$4-Tab_Raw!F$3),(Tab_Raw!F133-Tab_Raw!F$3)/(Tab_Raw!F$4-Tab_Raw!F$3))))</f>
        <v>0.25</v>
      </c>
      <c r="G133" s="7">
        <f>MAX(0,MIN(1,IF(G$5=0,1-(Tab_Raw!G133-Tab_Raw!G$3)/(Tab_Raw!G$4-Tab_Raw!G$3),(Tab_Raw!G133-Tab_Raw!G$3)/(Tab_Raw!G$4-Tab_Raw!G$3))))</f>
        <v>6.8000000000000005E-2</v>
      </c>
      <c r="H133" s="7">
        <f>MAX(0,MIN(1,IF(H$5=0,1-(Tab_Raw!H133-Tab_Raw!H$3)/(Tab_Raw!H$4-Tab_Raw!H$3),(Tab_Raw!H133-Tab_Raw!H$3)/(Tab_Raw!H$4-Tab_Raw!H$3))))</f>
        <v>0.48</v>
      </c>
      <c r="I133" s="7">
        <f>MAX(0,MIN(1,IF(I$5=0,1-(Tab_Raw!I133-Tab_Raw!I$3)/(Tab_Raw!I$4-Tab_Raw!I$3),(Tab_Raw!I133-Tab_Raw!I$3)/(Tab_Raw!I$4-Tab_Raw!I$3))))</f>
        <v>0.49525000000000002</v>
      </c>
      <c r="J133" s="7">
        <f>MAX(0,MIN(1,IF(J$5=0,1-(Tab_Raw!J133-Tab_Raw!J$3)/(Tab_Raw!J$4-Tab_Raw!J$3),(Tab_Raw!J133-Tab_Raw!J$3)/(Tab_Raw!J$4-Tab_Raw!J$3))))</f>
        <v>0.42979999999999996</v>
      </c>
      <c r="K133" s="7">
        <f>MAX(0,MIN(1,IF(K$5=0,1-(Tab_Raw!K133-Tab_Raw!K$3)/(Tab_Raw!K$4-Tab_Raw!K$3),(Tab_Raw!K133-Tab_Raw!K$3)/(Tab_Raw!K$4-Tab_Raw!K$3))))</f>
        <v>0.94622105263150003</v>
      </c>
      <c r="L133" s="7">
        <f>MAX(0,MIN(1,IF(L$5=0,1-(Tab_Raw!L133-Tab_Raw!L$3)/(Tab_Raw!L$4-Tab_Raw!L$3),(Tab_Raw!L133-Tab_Raw!L$3)/(Tab_Raw!L$4-Tab_Raw!L$3))))</f>
        <v>0.08</v>
      </c>
      <c r="M133" s="7">
        <f>MAX(0,MIN(1,IF(M$5=0,1-(Tab_Raw!M133-Tab_Raw!M$3)/(Tab_Raw!M$4-Tab_Raw!M$3),(Tab_Raw!M133-Tab_Raw!M$3)/(Tab_Raw!M$4-Tab_Raw!M$3))))</f>
        <v>0.4</v>
      </c>
      <c r="N133" s="7">
        <f>MAX(0,MIN(1,IF(N$5=0,1-(Tab_Raw!N133-Tab_Raw!N$3)/(Tab_Raw!N$4-Tab_Raw!N$3),(Tab_Raw!N133-Tab_Raw!N$3)/(Tab_Raw!N$4-Tab_Raw!N$3))))</f>
        <v>0.06</v>
      </c>
      <c r="O133" s="7">
        <f>MAX(0,MIN(1,IF(O$5=0,1-(Tab_Raw!O133-Tab_Raw!O$3)/(Tab_Raw!O$4-Tab_Raw!O$3),(Tab_Raw!O133-Tab_Raw!O$3)/(Tab_Raw!O$4-Tab_Raw!O$3))))</f>
        <v>0.22499999999999998</v>
      </c>
      <c r="P133" s="7">
        <f>MAX(0,MIN(1,IF(P$5=0,1-(Tab_Raw!P133-Tab_Raw!P$3)/(Tab_Raw!P$4-Tab_Raw!P$3),(Tab_Raw!P133-Tab_Raw!P$3)/(Tab_Raw!P$4-Tab_Raw!P$3))))</f>
        <v>0.92759999999999998</v>
      </c>
      <c r="Q133" s="7">
        <f>MAX(0,MIN(1,IF(Q$5=0,1-(Tab_Raw!Q133-Tab_Raw!Q$3)/(Tab_Raw!Q$4-Tab_Raw!Q$3),(Tab_Raw!Q133-Tab_Raw!Q$3)/(Tab_Raw!Q$4-Tab_Raw!Q$3))))</f>
        <v>0.23716000000000004</v>
      </c>
      <c r="R133" s="7">
        <f>MAX(0,MIN(1,IF(R$5=0,1-(Tab_Raw!R133-Tab_Raw!R$3)/(Tab_Raw!R$4-Tab_Raw!R$3),(Tab_Raw!R133-Tab_Raw!R$3)/(Tab_Raw!R$4-Tab_Raw!R$3))))</f>
        <v>0.27060653200000001</v>
      </c>
      <c r="S133" s="7">
        <f>MAX(0,MIN(1,IF(S$5=0,1-(Tab_Raw!S133-Tab_Raw!S$3)/(Tab_Raw!S$4-Tab_Raw!S$3),(Tab_Raw!S133-Tab_Raw!S$3)/(Tab_Raw!S$4-Tab_Raw!S$3))))</f>
        <v>0.11775330569999999</v>
      </c>
      <c r="T133" s="7">
        <f>MAX(0,MIN(1,IF(T$5=0,1-(Tab_Raw!T133-Tab_Raw!T$3)/(Tab_Raw!T$4-Tab_Raw!T$3),(Tab_Raw!T133-Tab_Raw!T$3)/(Tab_Raw!T$4-Tab_Raw!T$3))))</f>
        <v>8.3101938750000007E-2</v>
      </c>
      <c r="U133" s="7">
        <f>MAX(0,MIN(1,IF(U$5=0,1-(Tab_Raw!U133-Tab_Raw!U$3)/(Tab_Raw!U$4-Tab_Raw!U$3),(Tab_Raw!U133-Tab_Raw!U$3)/(Tab_Raw!U$4-Tab_Raw!U$3))))</f>
        <v>6.150532955580687E-2</v>
      </c>
      <c r="V133" s="7">
        <f>MAX(0,MIN(1,IF(V$5=0,1-(Tab_Raw!V133-Tab_Raw!V$3)/(Tab_Raw!V$4-Tab_Raw!V$3),(Tab_Raw!V133-Tab_Raw!V$3)/(Tab_Raw!V$4-Tab_Raw!V$3))))</f>
        <v>2.08678450589668E-2</v>
      </c>
      <c r="W133" s="7">
        <f>MAX(0,MIN(1,IF(W$5=0,1-(Tab_Raw!W133-Tab_Raw!W$3)/(Tab_Raw!W$4-Tab_Raw!W$3),(Tab_Raw!W133-Tab_Raw!W$3)/(Tab_Raw!W$4-Tab_Raw!W$3))))</f>
        <v>0.27900000000000003</v>
      </c>
      <c r="X133" s="7">
        <f>MAX(0,MIN(1,IF(X$5=0,1-(Tab_Raw!X133-Tab_Raw!X$3)/(Tab_Raw!X$4-Tab_Raw!X$3),(Tab_Raw!X133-Tab_Raw!X$3)/(Tab_Raw!X$4-Tab_Raw!X$3))))</f>
        <v>0.48</v>
      </c>
      <c r="Y133" s="7">
        <f>MAX(0,MIN(1,IF(Y$5=0,1-(Tab_Raw!Y133-Tab_Raw!Y$3)/(Tab_Raw!Y$4-Tab_Raw!Y$3),(Tab_Raw!Y133-Tab_Raw!Y$3)/(Tab_Raw!Y$4-Tab_Raw!Y$3))))</f>
        <v>5.0004167013917827E-2</v>
      </c>
      <c r="Z133" s="7">
        <f>MAX(0,MIN(1,IF(Z$5=0,1-(Tab_Raw!Z133-Tab_Raw!Z$3)/(Tab_Raw!Z$4-Tab_Raw!Z$3),(Tab_Raw!Z133-Tab_Raw!Z$3)/(Tab_Raw!Z$4-Tab_Raw!Z$3))))</f>
        <v>0.88</v>
      </c>
      <c r="AA133" s="9" t="str">
        <f t="shared" si="19"/>
        <v>Nicaragua</v>
      </c>
      <c r="AB133" s="14">
        <f t="shared" si="20"/>
        <v>24</v>
      </c>
      <c r="AC133" s="8">
        <f t="shared" si="21"/>
        <v>0.30965643766848022</v>
      </c>
      <c r="AD133" s="14">
        <f t="shared" si="17"/>
        <v>92</v>
      </c>
      <c r="AM133" s="9" t="s">
        <v>295</v>
      </c>
      <c r="AN133" s="14">
        <v>24</v>
      </c>
      <c r="AO133" s="8">
        <v>0.2677388302007575</v>
      </c>
    </row>
    <row r="134" spans="1:41">
      <c r="A134" s="10" t="s">
        <v>289</v>
      </c>
      <c r="B134" s="13" t="s">
        <v>288</v>
      </c>
      <c r="C134" s="7">
        <f>MAX(0,MIN(1,IF(C$5=0,1-(Tab_Raw!C134-Tab_Raw!C$3)/(Tab_Raw!C$4-Tab_Raw!C$3),(Tab_Raw!C134-Tab_Raw!C$3)/(Tab_Raw!C$4-Tab_Raw!C$3))))</f>
        <v>0.40533333333333332</v>
      </c>
      <c r="D134" s="7">
        <f>MAX(0,MIN(1,IF(D$5=0,1-(Tab_Raw!D134-Tab_Raw!D$3)/(Tab_Raw!D$4-Tab_Raw!D$3),(Tab_Raw!D134-Tab_Raw!D$3)/(Tab_Raw!D$4-Tab_Raw!D$3))))</f>
        <v>7.0250000000000007E-2</v>
      </c>
      <c r="E134" s="7">
        <f>MAX(0,MIN(1,IF(E$5=0,1-(Tab_Raw!E134-Tab_Raw!E$3)/(Tab_Raw!E$4-Tab_Raw!E$3),(Tab_Raw!E134-Tab_Raw!E$3)/(Tab_Raw!E$4-Tab_Raw!E$3))))</f>
        <v>0.52</v>
      </c>
      <c r="F134" s="7">
        <f>MAX(0,MIN(1,IF(F$5=0,1-(Tab_Raw!F134-Tab_Raw!F$3)/(Tab_Raw!F$4-Tab_Raw!F$3),(Tab_Raw!F134-Tab_Raw!F$3)/(Tab_Raw!F$4-Tab_Raw!F$3))))</f>
        <v>0.4</v>
      </c>
      <c r="G134" s="7">
        <f>MAX(0,MIN(1,IF(G$5=0,1-(Tab_Raw!G134-Tab_Raw!G$3)/(Tab_Raw!G$4-Tab_Raw!G$3),(Tab_Raw!G134-Tab_Raw!G$3)/(Tab_Raw!G$4-Tab_Raw!G$3))))</f>
        <v>0.81933333333333336</v>
      </c>
      <c r="H134" s="7">
        <f>MAX(0,MIN(1,IF(H$5=0,1-(Tab_Raw!H134-Tab_Raw!H$3)/(Tab_Raw!H$4-Tab_Raw!H$3),(Tab_Raw!H134-Tab_Raw!H$3)/(Tab_Raw!H$4-Tab_Raw!H$3))))</f>
        <v>0.91</v>
      </c>
      <c r="I134" s="7">
        <f>MAX(0,MIN(1,IF(I$5=0,1-(Tab_Raw!I134-Tab_Raw!I$3)/(Tab_Raw!I$4-Tab_Raw!I$3),(Tab_Raw!I134-Tab_Raw!I$3)/(Tab_Raw!I$4-Tab_Raw!I$3))))</f>
        <v>0.63950000000000007</v>
      </c>
      <c r="J134" s="7">
        <f>MAX(0,MIN(1,IF(J$5=0,1-(Tab_Raw!J134-Tab_Raw!J$3)/(Tab_Raw!J$4-Tab_Raw!J$3),(Tab_Raw!J134-Tab_Raw!J$3)/(Tab_Raw!J$4-Tab_Raw!J$3))))</f>
        <v>0.83379999999999999</v>
      </c>
      <c r="K134" s="7">
        <f>MAX(0,MIN(1,IF(K$5=0,1-(Tab_Raw!K134-Tab_Raw!K$3)/(Tab_Raw!K$4-Tab_Raw!K$3),(Tab_Raw!K134-Tab_Raw!K$3)/(Tab_Raw!K$4-Tab_Raw!K$3))))</f>
        <v>0.9992782722693333</v>
      </c>
      <c r="L134" s="7">
        <f>MAX(0,MIN(1,IF(L$5=0,1-(Tab_Raw!L134-Tab_Raw!L$3)/(Tab_Raw!L$4-Tab_Raw!L$3),(Tab_Raw!L134-Tab_Raw!L$3)/(Tab_Raw!L$4-Tab_Raw!L$3))))</f>
        <v>0.06</v>
      </c>
      <c r="M134" s="7">
        <f>MAX(0,MIN(1,IF(M$5=0,1-(Tab_Raw!M134-Tab_Raw!M$3)/(Tab_Raw!M$4-Tab_Raw!M$3),(Tab_Raw!M134-Tab_Raw!M$3)/(Tab_Raw!M$4-Tab_Raw!M$3))))</f>
        <v>0.08</v>
      </c>
      <c r="N134" s="7">
        <f>MAX(0,MIN(1,IF(N$5=0,1-(Tab_Raw!N134-Tab_Raw!N$3)/(Tab_Raw!N$4-Tab_Raw!N$3),(Tab_Raw!N134-Tab_Raw!N$3)/(Tab_Raw!N$4-Tab_Raw!N$3))))</f>
        <v>1</v>
      </c>
      <c r="O134" s="7">
        <f>MAX(0,MIN(1,IF(O$5=0,1-(Tab_Raw!O134-Tab_Raw!O$3)/(Tab_Raw!O$4-Tab_Raw!O$3),(Tab_Raw!O134-Tab_Raw!O$3)/(Tab_Raw!O$4-Tab_Raw!O$3))))</f>
        <v>0.20749999999999999</v>
      </c>
      <c r="P134" s="7">
        <f>MAX(0,MIN(1,IF(P$5=0,1-(Tab_Raw!P134-Tab_Raw!P$3)/(Tab_Raw!P$4-Tab_Raw!P$3),(Tab_Raw!P134-Tab_Raw!P$3)/(Tab_Raw!P$4-Tab_Raw!P$3))))</f>
        <v>0.99287999999999998</v>
      </c>
      <c r="Q134" s="7">
        <f>MAX(0,MIN(1,IF(Q$5=0,1-(Tab_Raw!Q134-Tab_Raw!Q$3)/(Tab_Raw!Q$4-Tab_Raw!Q$3),(Tab_Raw!Q134-Tab_Raw!Q$3)/(Tab_Raw!Q$4-Tab_Raw!Q$3))))</f>
        <v>0.67197073170731803</v>
      </c>
      <c r="R134" s="7">
        <f>MAX(0,MIN(1,IF(R$5=0,1-(Tab_Raw!R134-Tab_Raw!R$3)/(Tab_Raw!R$4-Tab_Raw!R$3),(Tab_Raw!R134-Tab_Raw!R$3)/(Tab_Raw!R$4-Tab_Raw!R$3))))</f>
        <v>1</v>
      </c>
      <c r="S134" s="7">
        <f>MAX(0,MIN(1,IF(S$5=0,1-(Tab_Raw!S134-Tab_Raw!S$3)/(Tab_Raw!S$4-Tab_Raw!S$3),(Tab_Raw!S134-Tab_Raw!S$3)/(Tab_Raw!S$4-Tab_Raw!S$3))))</f>
        <v>0.32642587010000002</v>
      </c>
      <c r="T134" s="7">
        <f>MAX(0,MIN(1,IF(T$5=0,1-(Tab_Raw!T134-Tab_Raw!T$3)/(Tab_Raw!T$4-Tab_Raw!T$3),(Tab_Raw!T134-Tab_Raw!T$3)/(Tab_Raw!T$4-Tab_Raw!T$3))))</f>
        <v>1</v>
      </c>
      <c r="U134" s="7">
        <f>MAX(0,MIN(1,IF(U$5=0,1-(Tab_Raw!U134-Tab_Raw!U$3)/(Tab_Raw!U$4-Tab_Raw!U$3),(Tab_Raw!U134-Tab_Raw!U$3)/(Tab_Raw!U$4-Tab_Raw!U$3))))</f>
        <v>0</v>
      </c>
      <c r="V134" s="7">
        <f>MAX(0,MIN(1,IF(V$5=0,1-(Tab_Raw!V134-Tab_Raw!V$3)/(Tab_Raw!V$4-Tab_Raw!V$3),(Tab_Raw!V134-Tab_Raw!V$3)/(Tab_Raw!V$4-Tab_Raw!V$3))))</f>
        <v>0</v>
      </c>
      <c r="W134" s="7">
        <f>MAX(0,MIN(1,IF(W$5=0,1-(Tab_Raw!W134-Tab_Raw!W$3)/(Tab_Raw!W$4-Tab_Raw!W$3),(Tab_Raw!W134-Tab_Raw!W$3)/(Tab_Raw!W$4-Tab_Raw!W$3))))</f>
        <v>0.90700000000000003</v>
      </c>
      <c r="X134" s="7">
        <f>MAX(0,MIN(1,IF(X$5=0,1-(Tab_Raw!X134-Tab_Raw!X$3)/(Tab_Raw!X$4-Tab_Raw!X$3),(Tab_Raw!X134-Tab_Raw!X$3)/(Tab_Raw!X$4-Tab_Raw!X$3))))</f>
        <v>0.55000000000000004</v>
      </c>
      <c r="Y134" s="7">
        <f>MAX(0,MIN(1,IF(Y$5=0,1-(Tab_Raw!Y134-Tab_Raw!Y$3)/(Tab_Raw!Y$4-Tab_Raw!Y$3),(Tab_Raw!Y134-Tab_Raw!Y$3)/(Tab_Raw!Y$4-Tab_Raw!Y$3))))</f>
        <v>8.2892555459066868E-3</v>
      </c>
      <c r="Z134" s="7">
        <f>MAX(0,MIN(1,IF(Z$5=0,1-(Tab_Raw!Z134-Tab_Raw!Z$3)/(Tab_Raw!Z$4-Tab_Raw!Z$3),(Tab_Raw!Z134-Tab_Raw!Z$3)/(Tab_Raw!Z$4-Tab_Raw!Z$3))))</f>
        <v>0.79349999999999998</v>
      </c>
      <c r="AA134" s="9" t="str">
        <f t="shared" si="19"/>
        <v>Niger</v>
      </c>
      <c r="AB134" s="14">
        <f t="shared" si="20"/>
        <v>24</v>
      </c>
      <c r="AC134" s="8">
        <f t="shared" si="21"/>
        <v>0.54979419984538447</v>
      </c>
      <c r="AD134" s="14">
        <f t="shared" si="17"/>
        <v>7</v>
      </c>
      <c r="AM134" s="9" t="s">
        <v>387</v>
      </c>
      <c r="AN134" s="14">
        <v>24</v>
      </c>
      <c r="AO134" s="8">
        <v>0.2676853077744899</v>
      </c>
    </row>
    <row r="135" spans="1:41">
      <c r="A135" s="10" t="s">
        <v>291</v>
      </c>
      <c r="B135" s="13" t="s">
        <v>290</v>
      </c>
      <c r="C135" s="7">
        <f>MAX(0,MIN(1,IF(C$5=0,1-(Tab_Raw!C135-Tab_Raw!C$3)/(Tab_Raw!C$4-Tab_Raw!C$3),(Tab_Raw!C135-Tab_Raw!C$3)/(Tab_Raw!C$4-Tab_Raw!C$3))))</f>
        <v>0.74316666666666675</v>
      </c>
      <c r="D135" s="7">
        <f>MAX(0,MIN(1,IF(D$5=0,1-(Tab_Raw!D135-Tab_Raw!D$3)/(Tab_Raw!D$4-Tab_Raw!D$3),(Tab_Raw!D135-Tab_Raw!D$3)/(Tab_Raw!D$4-Tab_Raw!D$3))))</f>
        <v>3.6019999999999996E-2</v>
      </c>
      <c r="E135" s="7">
        <f>MAX(0,MIN(1,IF(E$5=0,1-(Tab_Raw!E135-Tab_Raw!E$3)/(Tab_Raw!E$4-Tab_Raw!E$3),(Tab_Raw!E135-Tab_Raw!E$3)/(Tab_Raw!E$4-Tab_Raw!E$3))))</f>
        <v>0.42000000000000004</v>
      </c>
      <c r="F135" s="7">
        <f>MAX(0,MIN(1,IF(F$5=0,1-(Tab_Raw!F135-Tab_Raw!F$3)/(Tab_Raw!F$4-Tab_Raw!F$3),(Tab_Raw!F135-Tab_Raw!F$3)/(Tab_Raw!F$4-Tab_Raw!F$3))))</f>
        <v>0.30000000000000004</v>
      </c>
      <c r="G135" s="7">
        <f>MAX(0,MIN(1,IF(G$5=0,1-(Tab_Raw!G135-Tab_Raw!G$3)/(Tab_Raw!G$4-Tab_Raw!G$3),(Tab_Raw!G135-Tab_Raw!G$3)/(Tab_Raw!G$4-Tab_Raw!G$3))))</f>
        <v>0.37333333333333335</v>
      </c>
      <c r="H135" s="7">
        <f>MAX(0,MIN(1,IF(H$5=0,1-(Tab_Raw!H135-Tab_Raw!H$3)/(Tab_Raw!H$4-Tab_Raw!H$3),(Tab_Raw!H135-Tab_Raw!H$3)/(Tab_Raw!H$4-Tab_Raw!H$3))))</f>
        <v>0.67999999999999994</v>
      </c>
      <c r="I135" s="7">
        <f>MAX(0,MIN(1,IF(I$5=0,1-(Tab_Raw!I135-Tab_Raw!I$3)/(Tab_Raw!I$4-Tab_Raw!I$3),(Tab_Raw!I135-Tab_Raw!I$3)/(Tab_Raw!I$4-Tab_Raw!I$3))))</f>
        <v>0.42316666666666669</v>
      </c>
      <c r="J135" s="7">
        <f>MAX(0,MIN(1,IF(J$5=0,1-(Tab_Raw!J135-Tab_Raw!J$3)/(Tab_Raw!J$4-Tab_Raw!J$3),(Tab_Raw!J135-Tab_Raw!J$3)/(Tab_Raw!J$4-Tab_Raw!J$3))))</f>
        <v>0.50919999999999999</v>
      </c>
      <c r="K135" s="7">
        <f>MAX(0,MIN(1,IF(K$5=0,1-(Tab_Raw!K135-Tab_Raw!K$3)/(Tab_Raw!K$4-Tab_Raw!K$3),(Tab_Raw!K135-Tab_Raw!K$3)/(Tab_Raw!K$4-Tab_Raw!K$3))))</f>
        <v>0.97788013333333335</v>
      </c>
      <c r="L135" s="7">
        <f>MAX(0,MIN(1,IF(L$5=0,1-(Tab_Raw!L135-Tab_Raw!L$3)/(Tab_Raw!L$4-Tab_Raw!L$3),(Tab_Raw!L135-Tab_Raw!L$3)/(Tab_Raw!L$4-Tab_Raw!L$3))))</f>
        <v>0.22</v>
      </c>
      <c r="M135" s="7">
        <f>MAX(0,MIN(1,IF(M$5=0,1-(Tab_Raw!M135-Tab_Raw!M$3)/(Tab_Raw!M$4-Tab_Raw!M$3),(Tab_Raw!M135-Tab_Raw!M$3)/(Tab_Raw!M$4-Tab_Raw!M$3))))</f>
        <v>0.12</v>
      </c>
      <c r="N135" s="7">
        <f>MAX(0,MIN(1,IF(N$5=0,1-(Tab_Raw!N135-Tab_Raw!N$3)/(Tab_Raw!N$4-Tab_Raw!N$3),(Tab_Raw!N135-Tab_Raw!N$3)/(Tab_Raw!N$4-Tab_Raw!N$3))))</f>
        <v>0.9</v>
      </c>
      <c r="O135" s="7">
        <f>MAX(0,MIN(1,IF(O$5=0,1-(Tab_Raw!O135-Tab_Raw!O$3)/(Tab_Raw!O$4-Tab_Raw!O$3),(Tab_Raw!O135-Tab_Raw!O$3)/(Tab_Raw!O$4-Tab_Raw!O$3))))</f>
        <v>0.20749999999999999</v>
      </c>
      <c r="P135" s="7">
        <f>MAX(0,MIN(1,IF(P$5=0,1-(Tab_Raw!P135-Tab_Raw!P$3)/(Tab_Raw!P$4-Tab_Raw!P$3),(Tab_Raw!P135-Tab_Raw!P$3)/(Tab_Raw!P$4-Tab_Raw!P$3))))</f>
        <v>0.90400000000000003</v>
      </c>
      <c r="Q135" s="7">
        <f>MAX(0,MIN(1,IF(Q$5=0,1-(Tab_Raw!Q135-Tab_Raw!Q$3)/(Tab_Raw!Q$4-Tab_Raw!Q$3),(Tab_Raw!Q135-Tab_Raw!Q$3)/(Tab_Raw!Q$4-Tab_Raw!Q$3))))</f>
        <v>0.74182829268292805</v>
      </c>
      <c r="R135" s="7">
        <f>MAX(0,MIN(1,IF(R$5=0,1-(Tab_Raw!R135-Tab_Raw!R$3)/(Tab_Raw!R$4-Tab_Raw!R$3),(Tab_Raw!R135-Tab_Raw!R$3)/(Tab_Raw!R$4-Tab_Raw!R$3))))</f>
        <v>0.96913220799999999</v>
      </c>
      <c r="S135" s="7">
        <f>MAX(0,MIN(1,IF(S$5=0,1-(Tab_Raw!S135-Tab_Raw!S$3)/(Tab_Raw!S$4-Tab_Raw!S$3),(Tab_Raw!S135-Tab_Raw!S$3)/(Tab_Raw!S$4-Tab_Raw!S$3))))</f>
        <v>4.8588455070000001E-2</v>
      </c>
      <c r="T135" s="7">
        <f>MAX(0,MIN(1,IF(T$5=0,1-(Tab_Raw!T135-Tab_Raw!T$3)/(Tab_Raw!T$4-Tab_Raw!T$3),(Tab_Raw!T135-Tab_Raw!T$3)/(Tab_Raw!T$4-Tab_Raw!T$3))))</f>
        <v>1</v>
      </c>
      <c r="U135" s="7">
        <f>MAX(0,MIN(1,IF(U$5=0,1-(Tab_Raw!U135-Tab_Raw!U$3)/(Tab_Raw!U$4-Tab_Raw!U$3),(Tab_Raw!U135-Tab_Raw!U$3)/(Tab_Raw!U$4-Tab_Raw!U$3))))</f>
        <v>1.4878801093305617E-2</v>
      </c>
      <c r="V135" s="7">
        <f>MAX(0,MIN(1,IF(V$5=0,1-(Tab_Raw!V135-Tab_Raw!V$3)/(Tab_Raw!V$4-Tab_Raw!V$3),(Tab_Raw!V135-Tab_Raw!V$3)/(Tab_Raw!V$4-Tab_Raw!V$3))))</f>
        <v>6.0776866111679401E-2</v>
      </c>
      <c r="W135" s="7">
        <f>MAX(0,MIN(1,IF(W$5=0,1-(Tab_Raw!W135-Tab_Raw!W$3)/(Tab_Raw!W$4-Tab_Raw!W$3),(Tab_Raw!W135-Tab_Raw!W$3)/(Tab_Raw!W$4-Tab_Raw!W$3))))</f>
        <v>0.53200000000000003</v>
      </c>
      <c r="X135" s="7">
        <f>MAX(0,MIN(1,IF(X$5=0,1-(Tab_Raw!X135-Tab_Raw!X$3)/(Tab_Raw!X$4-Tab_Raw!X$3),(Tab_Raw!X135-Tab_Raw!X$3)/(Tab_Raw!X$4-Tab_Raw!X$3))))</f>
        <v>0</v>
      </c>
      <c r="Y135" s="7">
        <f>MAX(0,MIN(1,IF(Y$5=0,1-(Tab_Raw!Y135-Tab_Raw!Y$3)/(Tab_Raw!Y$4-Tab_Raw!Y$3),(Tab_Raw!Y135-Tab_Raw!Y$3)/(Tab_Raw!Y$4-Tab_Raw!Y$3))))</f>
        <v>2.9645245232056392E-2</v>
      </c>
      <c r="Z135" s="7">
        <f>MAX(0,MIN(1,IF(Z$5=0,1-(Tab_Raw!Z135-Tab_Raw!Z$3)/(Tab_Raw!Z$4-Tab_Raw!Z$3),(Tab_Raw!Z135-Tab_Raw!Z$3)/(Tab_Raw!Z$4-Tab_Raw!Z$3))))</f>
        <v>0.85</v>
      </c>
      <c r="AA135" s="9" t="str">
        <f t="shared" si="19"/>
        <v>Nigeria</v>
      </c>
      <c r="AB135" s="14">
        <f t="shared" si="20"/>
        <v>24</v>
      </c>
      <c r="AC135" s="8">
        <f t="shared" si="21"/>
        <v>0.46087986117458207</v>
      </c>
      <c r="AD135" s="14">
        <f t="shared" si="17"/>
        <v>40</v>
      </c>
      <c r="AM135" s="9" t="s">
        <v>111</v>
      </c>
      <c r="AN135" s="14">
        <v>24</v>
      </c>
      <c r="AO135" s="8">
        <v>0.26710109823255795</v>
      </c>
    </row>
    <row r="136" spans="1:41">
      <c r="A136" s="10" t="s">
        <v>293</v>
      </c>
      <c r="B136" s="13" t="s">
        <v>292</v>
      </c>
      <c r="C136" s="7">
        <f>MAX(0,MIN(1,IF(C$5=0,1-(Tab_Raw!C136-Tab_Raw!C$3)/(Tab_Raw!C$4-Tab_Raw!C$3),(Tab_Raw!C136-Tab_Raw!C$3)/(Tab_Raw!C$4-Tab_Raw!C$3))))</f>
        <v>0.71083333333333332</v>
      </c>
      <c r="D136" s="7">
        <f>MAX(0,MIN(1,IF(D$5=0,1-(Tab_Raw!D136-Tab_Raw!D$3)/(Tab_Raw!D$4-Tab_Raw!D$3),(Tab_Raw!D136-Tab_Raw!D$3)/(Tab_Raw!D$4-Tab_Raw!D$3))))</f>
        <v>7.6939999999999995E-3</v>
      </c>
      <c r="E136" s="7">
        <f>MAX(0,MIN(1,IF(E$5=0,1-(Tab_Raw!E136-Tab_Raw!E$3)/(Tab_Raw!E$4-Tab_Raw!E$3),(Tab_Raw!E136-Tab_Raw!E$3)/(Tab_Raw!E$4-Tab_Raw!E$3))))</f>
        <v>0</v>
      </c>
      <c r="F136" s="7">
        <f>MAX(0,MIN(1,IF(F$5=0,1-(Tab_Raw!F136-Tab_Raw!F$3)/(Tab_Raw!F$4-Tab_Raw!F$3),(Tab_Raw!F136-Tab_Raw!F$3)/(Tab_Raw!F$4-Tab_Raw!F$3))))</f>
        <v>0.55000000000000004</v>
      </c>
      <c r="G136" s="7">
        <f>MAX(0,MIN(1,IF(G$5=0,1-(Tab_Raw!G136-Tab_Raw!G$3)/(Tab_Raw!G$4-Tab_Raw!G$3),(Tab_Raw!G136-Tab_Raw!G$3)/(Tab_Raw!G$4-Tab_Raw!G$3))))</f>
        <v>0</v>
      </c>
      <c r="H136" s="7">
        <f>MAX(0,MIN(1,IF(H$5=0,1-(Tab_Raw!H136-Tab_Raw!H$3)/(Tab_Raw!H$4-Tab_Raw!H$3),(Tab_Raw!H136-Tab_Raw!H$3)/(Tab_Raw!H$4-Tab_Raw!H$3))))</f>
        <v>0</v>
      </c>
      <c r="I136" s="7">
        <f>MAX(0,MIN(1,IF(I$5=0,1-(Tab_Raw!I136-Tab_Raw!I$3)/(Tab_Raw!I$4-Tab_Raw!I$3),(Tab_Raw!I136-Tab_Raw!I$3)/(Tab_Raw!I$4-Tab_Raw!I$3))))</f>
        <v>1.5499999999999995E-2</v>
      </c>
      <c r="J136" s="7">
        <f>MAX(0,MIN(1,IF(J$5=0,1-(Tab_Raw!J136-Tab_Raw!J$3)/(Tab_Raw!J$4-Tab_Raw!J$3),(Tab_Raw!J136-Tab_Raw!J$3)/(Tab_Raw!J$4-Tab_Raw!J$3))))</f>
        <v>0.22460000000000002</v>
      </c>
      <c r="K136" s="7">
        <f>MAX(0,MIN(1,IF(K$5=0,1-(Tab_Raw!K136-Tab_Raw!K$3)/(Tab_Raw!K$4-Tab_Raw!K$3),(Tab_Raw!K136-Tab_Raw!K$3)/(Tab_Raw!K$4-Tab_Raw!K$3))))</f>
        <v>0.58098112756492992</v>
      </c>
      <c r="L136" s="7">
        <f>MAX(0,MIN(1,IF(L$5=0,1-(Tab_Raw!L136-Tab_Raw!L$3)/(Tab_Raw!L$4-Tab_Raw!L$3),(Tab_Raw!L136-Tab_Raw!L$3)/(Tab_Raw!L$4-Tab_Raw!L$3))))</f>
        <v>0.1</v>
      </c>
      <c r="M136" s="7">
        <f>MAX(0,MIN(1,IF(M$5=0,1-(Tab_Raw!M136-Tab_Raw!M$3)/(Tab_Raw!M$4-Tab_Raw!M$3),(Tab_Raw!M136-Tab_Raw!M$3)/(Tab_Raw!M$4-Tab_Raw!M$3))))</f>
        <v>0.44</v>
      </c>
      <c r="N136" s="7">
        <f>MAX(0,MIN(1,IF(N$5=0,1-(Tab_Raw!N136-Tab_Raw!N$3)/(Tab_Raw!N$4-Tab_Raw!N$3),(Tab_Raw!N136-Tab_Raw!N$3)/(Tab_Raw!N$4-Tab_Raw!N$3))))</f>
        <v>0</v>
      </c>
      <c r="O136" s="7">
        <f>MAX(0,MIN(1,IF(O$5=0,1-(Tab_Raw!O136-Tab_Raw!O$3)/(Tab_Raw!O$4-Tab_Raw!O$3),(Tab_Raw!O136-Tab_Raw!O$3)/(Tab_Raw!O$4-Tab_Raw!O$3))))</f>
        <v>6.7499999999999991E-2</v>
      </c>
      <c r="P136" s="7">
        <f>MAX(0,MIN(1,IF(P$5=0,1-(Tab_Raw!P136-Tab_Raw!P$3)/(Tab_Raw!P$4-Tab_Raw!P$3),(Tab_Raw!P136-Tab_Raw!P$3)/(Tab_Raw!P$4-Tab_Raw!P$3))))</f>
        <v>8.3520000000000039E-2</v>
      </c>
      <c r="Q136" s="7">
        <f>MAX(0,MIN(1,IF(Q$5=0,1-(Tab_Raw!Q136-Tab_Raw!Q$3)/(Tab_Raw!Q$4-Tab_Raw!Q$3),(Tab_Raw!Q136-Tab_Raw!Q$3)/(Tab_Raw!Q$4-Tab_Raw!Q$3))))</f>
        <v>8.5170731707318037E-2</v>
      </c>
      <c r="R136" s="7">
        <f>MAX(0,MIN(1,IF(R$5=0,1-(Tab_Raw!R136-Tab_Raw!R$3)/(Tab_Raw!R$4-Tab_Raw!R$3),(Tab_Raw!R136-Tab_Raw!R$3)/(Tab_Raw!R$4-Tab_Raw!R$3))))</f>
        <v>0.12676056399999999</v>
      </c>
      <c r="S136" s="7">
        <f>MAX(0,MIN(1,IF(S$5=0,1-(Tab_Raw!S136-Tab_Raw!S$3)/(Tab_Raw!S$4-Tab_Raw!S$3),(Tab_Raw!S136-Tab_Raw!S$3)/(Tab_Raw!S$4-Tab_Raw!S$3))))</f>
        <v>0</v>
      </c>
      <c r="T136" s="7">
        <f>MAX(0,MIN(1,IF(T$5=0,1-(Tab_Raw!T136-Tab_Raw!T$3)/(Tab_Raw!T$4-Tab_Raw!T$3),(Tab_Raw!T136-Tab_Raw!T$3)/(Tab_Raw!T$4-Tab_Raw!T$3))))</f>
        <v>3.3052950000000002E-3</v>
      </c>
      <c r="U136" s="7">
        <f>MAX(0,MIN(1,IF(U$5=0,1-(Tab_Raw!U136-Tab_Raw!U$3)/(Tab_Raw!U$4-Tab_Raw!U$3),(Tab_Raw!U136-Tab_Raw!U$3)/(Tab_Raw!U$4-Tab_Raw!U$3))))</f>
        <v>4.1550519834411048E-2</v>
      </c>
      <c r="V136" s="7">
        <f>MAX(0,MIN(1,IF(V$5=0,1-(Tab_Raw!V136-Tab_Raw!V$3)/(Tab_Raw!V$4-Tab_Raw!V$3),(Tab_Raw!V136-Tab_Raw!V$3)/(Tab_Raw!V$4-Tab_Raw!V$3))))</f>
        <v>8.6320587824525202E-2</v>
      </c>
      <c r="W136" s="7">
        <f>MAX(0,MIN(1,IF(W$5=0,1-(Tab_Raw!W136-Tab_Raw!W$3)/(Tab_Raw!W$4-Tab_Raw!W$3),(Tab_Raw!W136-Tab_Raw!W$3)/(Tab_Raw!W$4-Tab_Raw!W$3))))</f>
        <v>0</v>
      </c>
      <c r="X136" s="7">
        <f>MAX(0,MIN(1,IF(X$5=0,1-(Tab_Raw!X136-Tab_Raw!X$3)/(Tab_Raw!X$4-Tab_Raw!X$3),(Tab_Raw!X136-Tab_Raw!X$3)/(Tab_Raw!X$4-Tab_Raw!X$3))))</f>
        <v>0.64</v>
      </c>
      <c r="Y136" s="7">
        <f>MAX(0,MIN(1,IF(Y$5=0,1-(Tab_Raw!Y136-Tab_Raw!Y$3)/(Tab_Raw!Y$4-Tab_Raw!Y$3),(Tab_Raw!Y136-Tab_Raw!Y$3)/(Tab_Raw!Y$4-Tab_Raw!Y$3))))</f>
        <v>1.4789010122255817E-2</v>
      </c>
      <c r="Z136" s="7">
        <f>MAX(0,MIN(1,IF(Z$5=0,1-(Tab_Raw!Z136-Tab_Raw!Z$3)/(Tab_Raw!Z$4-Tab_Raw!Z$3),(Tab_Raw!Z136-Tab_Raw!Z$3)/(Tab_Raw!Z$4-Tab_Raw!Z$3))))</f>
        <v>0.19550000000000001</v>
      </c>
      <c r="AA136" s="9" t="str">
        <f t="shared" si="19"/>
        <v>Norway</v>
      </c>
      <c r="AB136" s="14">
        <f t="shared" si="20"/>
        <v>24</v>
      </c>
      <c r="AC136" s="8">
        <f t="shared" ref="AC136:AC167" si="22">IF(AB136&gt;=AB$6,mmean(C136:Z136),"")</f>
        <v>0.16558438205778225</v>
      </c>
      <c r="AD136" s="14">
        <f t="shared" si="17"/>
        <v>185</v>
      </c>
      <c r="AM136" s="9" t="s">
        <v>397</v>
      </c>
      <c r="AN136" s="14">
        <v>24</v>
      </c>
      <c r="AO136" s="8">
        <v>0.26694920337405764</v>
      </c>
    </row>
    <row r="137" spans="1:41">
      <c r="A137" s="10" t="s">
        <v>295</v>
      </c>
      <c r="B137" s="13" t="s">
        <v>294</v>
      </c>
      <c r="C137" s="7">
        <f>MAX(0,MIN(1,IF(C$5=0,1-(Tab_Raw!C137-Tab_Raw!C$3)/(Tab_Raw!C$4-Tab_Raw!C$3),(Tab_Raw!C137-Tab_Raw!C$3)/(Tab_Raw!C$4-Tab_Raw!C$3))))</f>
        <v>0.70616666666666661</v>
      </c>
      <c r="D137" s="7">
        <f>MAX(0,MIN(1,IF(D$5=0,1-(Tab_Raw!D137-Tab_Raw!D$3)/(Tab_Raw!D$4-Tab_Raw!D$3),(Tab_Raw!D137-Tab_Raw!D$3)/(Tab_Raw!D$4-Tab_Raw!D$3))))</f>
        <v>0.86569999999999991</v>
      </c>
      <c r="E137" s="7">
        <f>MAX(0,MIN(1,IF(E$5=0,1-(Tab_Raw!E137-Tab_Raw!E$3)/(Tab_Raw!E$4-Tab_Raw!E$3),(Tab_Raw!E137-Tab_Raw!E$3)/(Tab_Raw!E$4-Tab_Raw!E$3))))</f>
        <v>0.12</v>
      </c>
      <c r="F137" s="7">
        <f>MAX(0,MIN(1,IF(F$5=0,1-(Tab_Raw!F137-Tab_Raw!F$3)/(Tab_Raw!F$4-Tab_Raw!F$3),(Tab_Raw!F137-Tab_Raw!F$3)/(Tab_Raw!F$4-Tab_Raw!F$3))))</f>
        <v>0.35</v>
      </c>
      <c r="G137" s="7">
        <f>MAX(0,MIN(1,IF(G$5=0,1-(Tab_Raw!G137-Tab_Raw!G$3)/(Tab_Raw!G$4-Tab_Raw!G$3),(Tab_Raw!G137-Tab_Raw!G$3)/(Tab_Raw!G$4-Tab_Raw!G$3))))</f>
        <v>0</v>
      </c>
      <c r="H137" s="7">
        <f>MAX(0,MIN(1,IF(H$5=0,1-(Tab_Raw!H137-Tab_Raw!H$3)/(Tab_Raw!H$4-Tab_Raw!H$3),(Tab_Raw!H137-Tab_Raw!H$3)/(Tab_Raw!H$4-Tab_Raw!H$3))))</f>
        <v>0.13</v>
      </c>
      <c r="I137" s="7">
        <f>MAX(0,MIN(1,IF(I$5=0,1-(Tab_Raw!I137-Tab_Raw!I$3)/(Tab_Raw!I$4-Tab_Raw!I$3),(Tab_Raw!I137-Tab_Raw!I$3)/(Tab_Raw!I$4-Tab_Raw!I$3))))</f>
        <v>0.54108333333333336</v>
      </c>
      <c r="J137" s="7">
        <f>MAX(0,MIN(1,IF(J$5=0,1-(Tab_Raw!J137-Tab_Raw!J$3)/(Tab_Raw!J$4-Tab_Raw!J$3),(Tab_Raw!J137-Tab_Raw!J$3)/(Tab_Raw!J$4-Tab_Raw!J$3))))</f>
        <v>0.28339999999999999</v>
      </c>
      <c r="K137" s="7">
        <f>MAX(0,MIN(1,IF(K$5=0,1-(Tab_Raw!K137-Tab_Raw!K$3)/(Tab_Raw!K$4-Tab_Raw!K$3),(Tab_Raw!K137-Tab_Raw!K$3)/(Tab_Raw!K$4-Tab_Raw!K$3))))</f>
        <v>0.5</v>
      </c>
      <c r="L137" s="7">
        <f>MAX(0,MIN(1,IF(L$5=0,1-(Tab_Raw!L137-Tab_Raw!L$3)/(Tab_Raw!L$4-Tab_Raw!L$3),(Tab_Raw!L137-Tab_Raw!L$3)/(Tab_Raw!L$4-Tab_Raw!L$3))))</f>
        <v>0.18</v>
      </c>
      <c r="M137" s="7">
        <f>MAX(0,MIN(1,IF(M$5=0,1-(Tab_Raw!M137-Tab_Raw!M$3)/(Tab_Raw!M$4-Tab_Raw!M$3),(Tab_Raw!M137-Tab_Raw!M$3)/(Tab_Raw!M$4-Tab_Raw!M$3))))</f>
        <v>1</v>
      </c>
      <c r="N137" s="7">
        <f>MAX(0,MIN(1,IF(N$5=0,1-(Tab_Raw!N137-Tab_Raw!N$3)/(Tab_Raw!N$4-Tab_Raw!N$3),(Tab_Raw!N137-Tab_Raw!N$3)/(Tab_Raw!N$4-Tab_Raw!N$3))))</f>
        <v>0.13</v>
      </c>
      <c r="O137" s="7">
        <f>MAX(0,MIN(1,IF(O$5=0,1-(Tab_Raw!O137-Tab_Raw!O$3)/(Tab_Raw!O$4-Tab_Raw!O$3),(Tab_Raw!O137-Tab_Raw!O$3)/(Tab_Raw!O$4-Tab_Raw!O$3))))</f>
        <v>7.4999999999999997E-2</v>
      </c>
      <c r="P137" s="7">
        <f>MAX(0,MIN(1,IF(P$5=0,1-(Tab_Raw!P137-Tab_Raw!P$3)/(Tab_Raw!P$4-Tab_Raw!P$3),(Tab_Raw!P137-Tab_Raw!P$3)/(Tab_Raw!P$4-Tab_Raw!P$3))))</f>
        <v>0.68351999999999991</v>
      </c>
      <c r="Q137" s="7">
        <f>MAX(0,MIN(1,IF(Q$5=0,1-(Tab_Raw!Q137-Tab_Raw!Q$3)/(Tab_Raw!Q$4-Tab_Raw!Q$3),(Tab_Raw!Q137-Tab_Raw!Q$3)/(Tab_Raw!Q$4-Tab_Raw!Q$3))))</f>
        <v>0.18173560975609804</v>
      </c>
      <c r="R137" s="7">
        <f>MAX(0,MIN(1,IF(R$5=0,1-(Tab_Raw!R137-Tab_Raw!R$3)/(Tab_Raw!R$4-Tab_Raw!R$3),(Tab_Raw!R137-Tab_Raw!R$3)/(Tab_Raw!R$4-Tab_Raw!R$3))))</f>
        <v>6.2059238000000003E-2</v>
      </c>
      <c r="S137" s="7">
        <f>MAX(0,MIN(1,IF(S$5=0,1-(Tab_Raw!S137-Tab_Raw!S$3)/(Tab_Raw!S$4-Tab_Raw!S$3),(Tab_Raw!S137-Tab_Raw!S$3)/(Tab_Raw!S$4-Tab_Raw!S$3))))</f>
        <v>0</v>
      </c>
      <c r="T137" s="7">
        <f>MAX(0,MIN(1,IF(T$5=0,1-(Tab_Raw!T137-Tab_Raw!T$3)/(Tab_Raw!T$4-Tab_Raw!T$3),(Tab_Raw!T137-Tab_Raw!T$3)/(Tab_Raw!T$4-Tab_Raw!T$3))))</f>
        <v>1.6063656499999999E-2</v>
      </c>
      <c r="U137" s="7">
        <f>MAX(0,MIN(1,IF(U$5=0,1-(Tab_Raw!U137-Tab_Raw!U$3)/(Tab_Raw!U$4-Tab_Raw!U$3),(Tab_Raw!U137-Tab_Raw!U$3)/(Tab_Raw!U$4-Tab_Raw!U$3))))</f>
        <v>1.3777088819041827E-2</v>
      </c>
      <c r="V137" s="7">
        <f>MAX(0,MIN(1,IF(V$5=0,1-(Tab_Raw!V137-Tab_Raw!V$3)/(Tab_Raw!V$4-Tab_Raw!V$3),(Tab_Raw!V137-Tab_Raw!V$3)/(Tab_Raw!V$4-Tab_Raw!V$3))))</f>
        <v>0.18263317430403</v>
      </c>
      <c r="W137" s="7">
        <f>MAX(0,MIN(1,IF(W$5=0,1-(Tab_Raw!W137-Tab_Raw!W$3)/(Tab_Raw!W$4-Tab_Raw!W$3),(Tab_Raw!W137-Tab_Raw!W$3)/(Tab_Raw!W$4-Tab_Raw!W$3))))</f>
        <v>2.0000000000000018E-2</v>
      </c>
      <c r="X137" s="7">
        <f>MAX(0,MIN(1,IF(X$5=0,1-(Tab_Raw!X137-Tab_Raw!X$3)/(Tab_Raw!X$4-Tab_Raw!X$3),(Tab_Raw!X137-Tab_Raw!X$3)/(Tab_Raw!X$4-Tab_Raw!X$3))))</f>
        <v>0</v>
      </c>
      <c r="Y137" s="7">
        <f>MAX(0,MIN(1,IF(Y$5=0,1-(Tab_Raw!Y137-Tab_Raw!Y$3)/(Tab_Raw!Y$4-Tab_Raw!Y$3),(Tab_Raw!Y137-Tab_Raw!Y$3)/(Tab_Raw!Y$4-Tab_Raw!Y$3))))</f>
        <v>0</v>
      </c>
      <c r="Z137" s="7">
        <f>MAX(0,MIN(1,IF(Z$5=0,1-(Tab_Raw!Z137-Tab_Raw!Z$3)/(Tab_Raw!Z$4-Tab_Raw!Z$3),(Tab_Raw!Z137-Tab_Raw!Z$3)/(Tab_Raw!Z$4-Tab_Raw!Z$3))))</f>
        <v>0.56540000000000001</v>
      </c>
      <c r="AA137" s="9" t="str">
        <f t="shared" si="19"/>
        <v>Oman</v>
      </c>
      <c r="AB137" s="14">
        <f t="shared" si="20"/>
        <v>24</v>
      </c>
      <c r="AC137" s="8">
        <f t="shared" si="22"/>
        <v>0.27527244864079869</v>
      </c>
      <c r="AD137" s="14">
        <f t="shared" ref="AD137:AD199" si="23">RANK(AC137,$AC$8:$AC$199)</f>
        <v>117</v>
      </c>
      <c r="AM137" s="9" t="s">
        <v>235</v>
      </c>
      <c r="AN137" s="14">
        <v>24</v>
      </c>
      <c r="AO137" s="8">
        <v>0.26569852138661076</v>
      </c>
    </row>
    <row r="138" spans="1:41">
      <c r="A138" s="10" t="s">
        <v>297</v>
      </c>
      <c r="B138" s="13" t="s">
        <v>296</v>
      </c>
      <c r="C138" s="7">
        <f>MAX(0,MIN(1,IF(C$5=0,1-(Tab_Raw!C138-Tab_Raw!C$3)/(Tab_Raw!C$4-Tab_Raw!C$3),(Tab_Raw!C138-Tab_Raw!C$3)/(Tab_Raw!C$4-Tab_Raw!C$3))))</f>
        <v>0.89816666666666667</v>
      </c>
      <c r="D138" s="7">
        <f>MAX(0,MIN(1,IF(D$5=0,1-(Tab_Raw!D138-Tab_Raw!D$3)/(Tab_Raw!D$4-Tab_Raw!D$3),(Tab_Raw!D138-Tab_Raw!D$3)/(Tab_Raw!D$4-Tab_Raw!D$3))))</f>
        <v>0.79510000000000003</v>
      </c>
      <c r="E138" s="7">
        <f>MAX(0,MIN(1,IF(E$5=0,1-(Tab_Raw!E138-Tab_Raw!E$3)/(Tab_Raw!E$4-Tab_Raw!E$3),(Tab_Raw!E138-Tab_Raw!E$3)/(Tab_Raw!E$4-Tab_Raw!E$3))))</f>
        <v>9.9999999999999978E-2</v>
      </c>
      <c r="F138" s="7">
        <f>MAX(0,MIN(1,IF(F$5=0,1-(Tab_Raw!F138-Tab_Raw!F$3)/(Tab_Raw!F$4-Tab_Raw!F$3),(Tab_Raw!F138-Tab_Raw!F$3)/(Tab_Raw!F$4-Tab_Raw!F$3))))</f>
        <v>0.5</v>
      </c>
      <c r="G138" s="7">
        <f>MAX(0,MIN(1,IF(G$5=0,1-(Tab_Raw!G138-Tab_Raw!G$3)/(Tab_Raw!G$4-Tab_Raw!G$3),(Tab_Raw!G138-Tab_Raw!G$3)/(Tab_Raw!G$4-Tab_Raw!G$3))))</f>
        <v>0.13666666666666666</v>
      </c>
      <c r="H138" s="7">
        <f>MAX(0,MIN(1,IF(H$5=0,1-(Tab_Raw!H138-Tab_Raw!H$3)/(Tab_Raw!H$4-Tab_Raw!H$3),(Tab_Raw!H138-Tab_Raw!H$3)/(Tab_Raw!H$4-Tab_Raw!H$3))))</f>
        <v>0.55000000000000004</v>
      </c>
      <c r="I138" s="7">
        <f>MAX(0,MIN(1,IF(I$5=0,1-(Tab_Raw!I138-Tab_Raw!I$3)/(Tab_Raw!I$4-Tab_Raw!I$3),(Tab_Raw!I138-Tab_Raw!I$3)/(Tab_Raw!I$4-Tab_Raw!I$3))))</f>
        <v>0.58816666666666662</v>
      </c>
      <c r="J138" s="7">
        <f>MAX(0,MIN(1,IF(J$5=0,1-(Tab_Raw!J138-Tab_Raw!J$3)/(Tab_Raw!J$4-Tab_Raw!J$3),(Tab_Raw!J138-Tab_Raw!J$3)/(Tab_Raw!J$4-Tab_Raw!J$3))))</f>
        <v>0.63419999999999999</v>
      </c>
      <c r="K138" s="7">
        <f>MAX(0,MIN(1,IF(K$5=0,1-(Tab_Raw!K138-Tab_Raw!K$3)/(Tab_Raw!K$4-Tab_Raw!K$3),(Tab_Raw!K138-Tab_Raw!K$3)/(Tab_Raw!K$4-Tab_Raw!K$3))))</f>
        <v>0.22778001670999992</v>
      </c>
      <c r="L138" s="7">
        <f>MAX(0,MIN(1,IF(L$5=0,1-(Tab_Raw!L138-Tab_Raw!L$3)/(Tab_Raw!L$4-Tab_Raw!L$3),(Tab_Raw!L138-Tab_Raw!L$3)/(Tab_Raw!L$4-Tab_Raw!L$3))))</f>
        <v>0.1</v>
      </c>
      <c r="M138" s="7">
        <f>MAX(0,MIN(1,IF(M$5=0,1-(Tab_Raw!M138-Tab_Raw!M$3)/(Tab_Raw!M$4-Tab_Raw!M$3),(Tab_Raw!M138-Tab_Raw!M$3)/(Tab_Raw!M$4-Tab_Raw!M$3))))</f>
        <v>0.01</v>
      </c>
      <c r="N138" s="7">
        <f>MAX(0,MIN(1,IF(N$5=0,1-(Tab_Raw!N138-Tab_Raw!N$3)/(Tab_Raw!N$4-Tab_Raw!N$3),(Tab_Raw!N138-Tab_Raw!N$3)/(Tab_Raw!N$4-Tab_Raw!N$3))))</f>
        <v>1</v>
      </c>
      <c r="O138" s="7">
        <f>MAX(0,MIN(1,IF(O$5=0,1-(Tab_Raw!O138-Tab_Raw!O$3)/(Tab_Raw!O$4-Tab_Raw!O$3),(Tab_Raw!O138-Tab_Raw!O$3)/(Tab_Raw!O$4-Tab_Raw!O$3))))</f>
        <v>0.78249999999999997</v>
      </c>
      <c r="P138" s="7">
        <f>MAX(0,MIN(1,IF(P$5=0,1-(Tab_Raw!P138-Tab_Raw!P$3)/(Tab_Raw!P$4-Tab_Raw!P$3),(Tab_Raw!P138-Tab_Raw!P$3)/(Tab_Raw!P$4-Tab_Raw!P$3))))</f>
        <v>0.91256000000000004</v>
      </c>
      <c r="Q138" s="7">
        <f>MAX(0,MIN(1,IF(Q$5=0,1-(Tab_Raw!Q138-Tab_Raw!Q$3)/(Tab_Raw!Q$4-Tab_Raw!Q$3),(Tab_Raw!Q138-Tab_Raw!Q$3)/(Tab_Raw!Q$4-Tab_Raw!Q$3))))</f>
        <v>0.36941804878048801</v>
      </c>
      <c r="R138" s="7">
        <f>MAX(0,MIN(1,IF(R$5=0,1-(Tab_Raw!R138-Tab_Raw!R$3)/(Tab_Raw!R$4-Tab_Raw!R$3),(Tab_Raw!R138-Tab_Raw!R$3)/(Tab_Raw!R$4-Tab_Raw!R$3))))</f>
        <v>0.65042016800000002</v>
      </c>
      <c r="S138" s="7">
        <f>MAX(0,MIN(1,IF(S$5=0,1-(Tab_Raw!S138-Tab_Raw!S$3)/(Tab_Raw!S$4-Tab_Raw!S$3),(Tab_Raw!S138-Tab_Raw!S$3)/(Tab_Raw!S$4-Tab_Raw!S$3))))</f>
        <v>3.6969235650000001E-2</v>
      </c>
      <c r="T138" s="7">
        <f>MAX(0,MIN(1,IF(T$5=0,1-(Tab_Raw!T138-Tab_Raw!T$3)/(Tab_Raw!T$4-Tab_Raw!T$3),(Tab_Raw!T138-Tab_Raw!T$3)/(Tab_Raw!T$4-Tab_Raw!T$3))))</f>
        <v>0.26774509024999998</v>
      </c>
      <c r="U138" s="7">
        <f>MAX(0,MIN(1,IF(U$5=0,1-(Tab_Raw!U138-Tab_Raw!U$3)/(Tab_Raw!U$4-Tab_Raw!U$3),(Tab_Raw!U138-Tab_Raw!U$3)/(Tab_Raw!U$4-Tab_Raw!U$3))))</f>
        <v>2.826456720282975E-2</v>
      </c>
      <c r="V138" s="7">
        <f>MAX(0,MIN(1,IF(V$5=0,1-(Tab_Raw!V138-Tab_Raw!V$3)/(Tab_Raw!V$4-Tab_Raw!V$3),(Tab_Raw!V138-Tab_Raw!V$3)/(Tab_Raw!V$4-Tab_Raw!V$3))))</f>
        <v>2.9429240533700302E-2</v>
      </c>
      <c r="W138" s="7">
        <f>MAX(0,MIN(1,IF(W$5=0,1-(Tab_Raw!W138-Tab_Raw!W$3)/(Tab_Raw!W$4-Tab_Raw!W$3),(Tab_Raw!W138-Tab_Raw!W$3)/(Tab_Raw!W$4-Tab_Raw!W$3))))</f>
        <v>0.42399999999999993</v>
      </c>
      <c r="X138" s="7">
        <f>MAX(0,MIN(1,IF(X$5=0,1-(Tab_Raw!X138-Tab_Raw!X$3)/(Tab_Raw!X$4-Tab_Raw!X$3),(Tab_Raw!X138-Tab_Raw!X$3)/(Tab_Raw!X$4-Tab_Raw!X$3))))</f>
        <v>0.47</v>
      </c>
      <c r="Y138" s="7">
        <f>MAX(0,MIN(1,IF(Y$5=0,1-(Tab_Raw!Y138-Tab_Raw!Y$3)/(Tab_Raw!Y$4-Tab_Raw!Y$3),(Tab_Raw!Y138-Tab_Raw!Y$3)/(Tab_Raw!Y$4-Tab_Raw!Y$3))))</f>
        <v>3.6970734744707349E-2</v>
      </c>
      <c r="Z138" s="7">
        <f>MAX(0,MIN(1,IF(Z$5=0,1-(Tab_Raw!Z138-Tab_Raw!Z$3)/(Tab_Raw!Z$4-Tab_Raw!Z$3),(Tab_Raw!Z138-Tab_Raw!Z$3)/(Tab_Raw!Z$4-Tab_Raw!Z$3))))</f>
        <v>0.34639816280000002</v>
      </c>
      <c r="AA138" s="9" t="str">
        <f t="shared" si="19"/>
        <v>Pakistan</v>
      </c>
      <c r="AB138" s="14">
        <f t="shared" si="20"/>
        <v>24</v>
      </c>
      <c r="AC138" s="8">
        <f t="shared" si="22"/>
        <v>0.41228146936132187</v>
      </c>
      <c r="AD138" s="14">
        <f t="shared" si="23"/>
        <v>60</v>
      </c>
      <c r="AM138" s="9" t="s">
        <v>74</v>
      </c>
      <c r="AN138" s="14">
        <v>24</v>
      </c>
      <c r="AO138" s="8">
        <v>0.26057068866262995</v>
      </c>
    </row>
    <row r="139" spans="1:41">
      <c r="A139" s="10" t="s">
        <v>299</v>
      </c>
      <c r="B139" s="13" t="s">
        <v>298</v>
      </c>
      <c r="C139" s="7">
        <f>MAX(0,MIN(1,IF(C$5=0,1-(Tab_Raw!C139-Tab_Raw!C$3)/(Tab_Raw!C$4-Tab_Raw!C$3),(Tab_Raw!C139-Tab_Raw!C$3)/(Tab_Raw!C$4-Tab_Raw!C$3))))</f>
        <v>0.56816666666666671</v>
      </c>
      <c r="D139" s="7">
        <f>MAX(0,MIN(1,IF(D$5=0,1-(Tab_Raw!D139-Tab_Raw!D$3)/(Tab_Raw!D$4-Tab_Raw!D$3),(Tab_Raw!D139-Tab_Raw!D$3)/(Tab_Raw!D$4-Tab_Raw!D$3))))</f>
        <v>0.5</v>
      </c>
      <c r="E139" s="7">
        <f>MAX(0,MIN(1,IF(E$5=0,1-(Tab_Raw!E139-Tab_Raw!E$3)/(Tab_Raw!E$4-Tab_Raw!E$3),(Tab_Raw!E139-Tab_Raw!E$3)/(Tab_Raw!E$4-Tab_Raw!E$3))))</f>
        <v>0.16000000000000003</v>
      </c>
      <c r="F139" s="7">
        <f>MAX(0,MIN(1,IF(F$5=0,1-(Tab_Raw!F139-Tab_Raw!F$3)/(Tab_Raw!F$4-Tab_Raw!F$3),(Tab_Raw!F139-Tab_Raw!F$3)/(Tab_Raw!F$4-Tab_Raw!F$3))))</f>
        <v>9.9999999999999978E-2</v>
      </c>
      <c r="G139" s="7">
        <f>MAX(0,MIN(1,IF(G$5=0,1-(Tab_Raw!G139-Tab_Raw!G$3)/(Tab_Raw!G$4-Tab_Raw!G$3),(Tab_Raw!G139-Tab_Raw!G$3)/(Tab_Raw!G$4-Tab_Raw!G$3))))</f>
        <v>2.6666666666666668E-2</v>
      </c>
      <c r="H139" s="7">
        <f>MAX(0,MIN(1,IF(H$5=0,1-(Tab_Raw!H139-Tab_Raw!H$3)/(Tab_Raw!H$4-Tab_Raw!H$3),(Tab_Raw!H139-Tab_Raw!H$3)/(Tab_Raw!H$4-Tab_Raw!H$3))))</f>
        <v>0.17000000000000004</v>
      </c>
      <c r="I139" s="7">
        <f>MAX(0,MIN(1,IF(I$5=0,1-(Tab_Raw!I139-Tab_Raw!I$3)/(Tab_Raw!I$4-Tab_Raw!I$3),(Tab_Raw!I139-Tab_Raw!I$3)/(Tab_Raw!I$4-Tab_Raw!I$3))))</f>
        <v>0.44466666666666665</v>
      </c>
      <c r="J139" s="7">
        <f>MAX(0,MIN(1,IF(J$5=0,1-(Tab_Raw!J139-Tab_Raw!J$3)/(Tab_Raw!J$4-Tab_Raw!J$3),(Tab_Raw!J139-Tab_Raw!J$3)/(Tab_Raw!J$4-Tab_Raw!J$3))))</f>
        <v>0.18420000000000003</v>
      </c>
      <c r="K139" s="7">
        <f>MAX(0,MIN(1,IF(K$5=0,1-(Tab_Raw!K139-Tab_Raw!K$3)/(Tab_Raw!K$4-Tab_Raw!K$3),(Tab_Raw!K139-Tab_Raw!K$3)/(Tab_Raw!K$4-Tab_Raw!K$3))))</f>
        <v>1</v>
      </c>
      <c r="L139" s="7">
        <f>MAX(0,MIN(1,IF(L$5=0,1-(Tab_Raw!L139-Tab_Raw!L$3)/(Tab_Raw!L$4-Tab_Raw!L$3),(Tab_Raw!L139-Tab_Raw!L$3)/(Tab_Raw!L$4-Tab_Raw!L$3))))</f>
        <v>0.06</v>
      </c>
      <c r="M139" s="7">
        <f>MAX(0,MIN(1,IF(M$5=0,1-(Tab_Raw!M139-Tab_Raw!M$3)/(Tab_Raw!M$4-Tab_Raw!M$3),(Tab_Raw!M139-Tab_Raw!M$3)/(Tab_Raw!M$4-Tab_Raw!M$3))))</f>
        <v>1</v>
      </c>
      <c r="N139" s="7">
        <f>MAX(0,MIN(1,IF(N$5=0,1-(Tab_Raw!N139-Tab_Raw!N$3)/(Tab_Raw!N$4-Tab_Raw!N$3),(Tab_Raw!N139-Tab_Raw!N$3)/(Tab_Raw!N$4-Tab_Raw!N$3))))</f>
        <v>0.3</v>
      </c>
      <c r="O139" s="7">
        <f>MAX(0,MIN(1,IF(O$5=0,1-(Tab_Raw!O139-Tab_Raw!O$3)/(Tab_Raw!O$4-Tab_Raw!O$3),(Tab_Raw!O139-Tab_Raw!O$3)/(Tab_Raw!O$4-Tab_Raw!O$3))))</f>
        <v>0.76749999999999996</v>
      </c>
      <c r="P139" s="7">
        <f>MAX(0,MIN(1,IF(P$5=0,1-(Tab_Raw!P139-Tab_Raw!P$3)/(Tab_Raw!P$4-Tab_Raw!P$3),(Tab_Raw!P139-Tab_Raw!P$3)/(Tab_Raw!P$4-Tab_Raw!P$3))))</f>
        <v>0.65999999999999992</v>
      </c>
      <c r="Q139" s="7">
        <f>MAX(0,MIN(1,IF(Q$5=0,1-(Tab_Raw!Q139-Tab_Raw!Q$3)/(Tab_Raw!Q$4-Tab_Raw!Q$3),(Tab_Raw!Q139-Tab_Raw!Q$3)/(Tab_Raw!Q$4-Tab_Raw!Q$3))))</f>
        <v>0.31741463414634208</v>
      </c>
      <c r="R139" s="7">
        <f>MAX(0,MIN(1,IF(R$5=0,1-(Tab_Raw!R139-Tab_Raw!R$3)/(Tab_Raw!R$4-Tab_Raw!R$3),(Tab_Raw!R139-Tab_Raw!R$3)/(Tab_Raw!R$4-Tab_Raw!R$3))))</f>
        <v>0.37696334999999997</v>
      </c>
      <c r="S139" s="7">
        <f>MAX(0,MIN(1,IF(S$5=0,1-(Tab_Raw!S139-Tab_Raw!S$3)/(Tab_Raw!S$4-Tab_Raw!S$3),(Tab_Raw!S139-Tab_Raw!S$3)/(Tab_Raw!S$4-Tab_Raw!S$3))))</f>
        <v>0.46</v>
      </c>
      <c r="T139" s="7">
        <f>MAX(0,MIN(1,IF(T$5=0,1-(Tab_Raw!T139-Tab_Raw!T$3)/(Tab_Raw!T$4-Tab_Raw!T$3),(Tab_Raw!T139-Tab_Raw!T$3)/(Tab_Raw!T$4-Tab_Raw!T$3))))</f>
        <v>0.5</v>
      </c>
      <c r="U139" s="7">
        <f>MAX(0,MIN(1,IF(U$5=0,1-(Tab_Raw!U139-Tab_Raw!U$3)/(Tab_Raw!U$4-Tab_Raw!U$3),(Tab_Raw!U139-Tab_Raw!U$3)/(Tab_Raw!U$4-Tab_Raw!U$3))))</f>
        <v>0.19322973000418731</v>
      </c>
      <c r="V139" s="7">
        <f>MAX(0,MIN(1,IF(V$5=0,1-(Tab_Raw!V139-Tab_Raw!V$3)/(Tab_Raw!V$4-Tab_Raw!V$3),(Tab_Raw!V139-Tab_Raw!V$3)/(Tab_Raw!V$4-Tab_Raw!V$3))))</f>
        <v>0.51496675914453205</v>
      </c>
      <c r="W139" s="7">
        <f>MAX(0,MIN(1,IF(W$5=0,1-(Tab_Raw!W139-Tab_Raw!W$3)/(Tab_Raw!W$4-Tab_Raw!W$3),(Tab_Raw!W139-Tab_Raw!W$3)/(Tab_Raw!W$4-Tab_Raw!W$3))))</f>
        <v>5.0000000000000044E-3</v>
      </c>
      <c r="X139" s="7">
        <f>MAX(0,MIN(1,IF(X$5=0,1-(Tab_Raw!X139-Tab_Raw!X$3)/(Tab_Raw!X$4-Tab_Raw!X$3),(Tab_Raw!X139-Tab_Raw!X$3)/(Tab_Raw!X$4-Tab_Raw!X$3))))</f>
        <v>0.5</v>
      </c>
      <c r="Y139" s="7">
        <f>MAX(0,MIN(1,IF(Y$5=0,1-(Tab_Raw!Y139-Tab_Raw!Y$3)/(Tab_Raw!Y$4-Tab_Raw!Y$3),(Tab_Raw!Y139-Tab_Raw!Y$3)/(Tab_Raw!Y$4-Tab_Raw!Y$3))))</f>
        <v>0</v>
      </c>
      <c r="Z139" s="7">
        <f>MAX(0,MIN(1,IF(Z$5=0,1-(Tab_Raw!Z139-Tab_Raw!Z$3)/(Tab_Raw!Z$4-Tab_Raw!Z$3),(Tab_Raw!Z139-Tab_Raw!Z$3)/(Tab_Raw!Z$4-Tab_Raw!Z$3))))</f>
        <v>0.5</v>
      </c>
      <c r="AA139" s="9" t="str">
        <f t="shared" si="19"/>
        <v>Palau</v>
      </c>
      <c r="AB139" s="14">
        <f t="shared" si="20"/>
        <v>24</v>
      </c>
      <c r="AC139" s="8">
        <f t="shared" si="22"/>
        <v>0.38786560305396089</v>
      </c>
      <c r="AD139" s="14">
        <f t="shared" si="23"/>
        <v>64</v>
      </c>
      <c r="AM139" s="9" t="s">
        <v>109</v>
      </c>
      <c r="AN139" s="14">
        <v>24</v>
      </c>
      <c r="AO139" s="8">
        <v>0.25963435777345695</v>
      </c>
    </row>
    <row r="140" spans="1:41">
      <c r="A140" s="10" t="s">
        <v>301</v>
      </c>
      <c r="B140" s="13" t="s">
        <v>300</v>
      </c>
      <c r="C140" s="7">
        <f>MAX(0,MIN(1,IF(C$5=0,1-(Tab_Raw!C140-Tab_Raw!C$3)/(Tab_Raw!C$4-Tab_Raw!C$3),(Tab_Raw!C140-Tab_Raw!C$3)/(Tab_Raw!C$4-Tab_Raw!C$3))))</f>
        <v>0.58066666666666678</v>
      </c>
      <c r="D140" s="7">
        <f>MAX(0,MIN(1,IF(D$5=0,1-(Tab_Raw!D140-Tab_Raw!D$3)/(Tab_Raw!D$4-Tab_Raw!D$3),(Tab_Raw!D140-Tab_Raw!D$3)/(Tab_Raw!D$4-Tab_Raw!D$3))))</f>
        <v>3.0520000000000005E-3</v>
      </c>
      <c r="E140" s="7">
        <f>MAX(0,MIN(1,IF(E$5=0,1-(Tab_Raw!E140-Tab_Raw!E$3)/(Tab_Raw!E$4-Tab_Raw!E$3),(Tab_Raw!E140-Tab_Raw!E$3)/(Tab_Raw!E$4-Tab_Raw!E$3))))</f>
        <v>6.9999999999999951E-2</v>
      </c>
      <c r="F140" s="7">
        <f>MAX(0,MIN(1,IF(F$5=0,1-(Tab_Raw!F140-Tab_Raw!F$3)/(Tab_Raw!F$4-Tab_Raw!F$3),(Tab_Raw!F140-Tab_Raw!F$3)/(Tab_Raw!F$4-Tab_Raw!F$3))))</f>
        <v>0.19999999999999996</v>
      </c>
      <c r="G140" s="7">
        <f>MAX(0,MIN(1,IF(G$5=0,1-(Tab_Raw!G140-Tab_Raw!G$3)/(Tab_Raw!G$4-Tab_Raw!G$3),(Tab_Raw!G140-Tab_Raw!G$3)/(Tab_Raw!G$4-Tab_Raw!G$3))))</f>
        <v>3.6666666666666667E-2</v>
      </c>
      <c r="H140" s="7">
        <f>MAX(0,MIN(1,IF(H$5=0,1-(Tab_Raw!H140-Tab_Raw!H$3)/(Tab_Raw!H$4-Tab_Raw!H$3),(Tab_Raw!H140-Tab_Raw!H$3)/(Tab_Raw!H$4-Tab_Raw!H$3))))</f>
        <v>0.31000000000000005</v>
      </c>
      <c r="I140" s="7">
        <f>MAX(0,MIN(1,IF(I$5=0,1-(Tab_Raw!I140-Tab_Raw!I$3)/(Tab_Raw!I$4-Tab_Raw!I$3),(Tab_Raw!I140-Tab_Raw!I$3)/(Tab_Raw!I$4-Tab_Raw!I$3))))</f>
        <v>0.49525000000000002</v>
      </c>
      <c r="J140" s="7">
        <f>MAX(0,MIN(1,IF(J$5=0,1-(Tab_Raw!J140-Tab_Raw!J$3)/(Tab_Raw!J$4-Tab_Raw!J$3),(Tab_Raw!J140-Tab_Raw!J$3)/(Tab_Raw!J$4-Tab_Raw!J$3))))</f>
        <v>0.26</v>
      </c>
      <c r="K140" s="7">
        <f>MAX(0,MIN(1,IF(K$5=0,1-(Tab_Raw!K140-Tab_Raw!K$3)/(Tab_Raw!K$4-Tab_Raw!K$3),(Tab_Raw!K140-Tab_Raw!K$3)/(Tab_Raw!K$4-Tab_Raw!K$3))))</f>
        <v>0.94121958637466663</v>
      </c>
      <c r="L140" s="7">
        <f>MAX(0,MIN(1,IF(L$5=0,1-(Tab_Raw!L140-Tab_Raw!L$3)/(Tab_Raw!L$4-Tab_Raw!L$3),(Tab_Raw!L140-Tab_Raw!L$3)/(Tab_Raw!L$4-Tab_Raw!L$3))))</f>
        <v>0.08</v>
      </c>
      <c r="M140" s="7">
        <f>MAX(0,MIN(1,IF(M$5=0,1-(Tab_Raw!M140-Tab_Raw!M$3)/(Tab_Raw!M$4-Tab_Raw!M$3),(Tab_Raw!M140-Tab_Raw!M$3)/(Tab_Raw!M$4-Tab_Raw!M$3))))</f>
        <v>0.76</v>
      </c>
      <c r="N140" s="7">
        <f>MAX(0,MIN(1,IF(N$5=0,1-(Tab_Raw!N140-Tab_Raw!N$3)/(Tab_Raw!N$4-Tab_Raw!N$3),(Tab_Raw!N140-Tab_Raw!N$3)/(Tab_Raw!N$4-Tab_Raw!N$3))))</f>
        <v>0.3</v>
      </c>
      <c r="O140" s="7">
        <f>MAX(0,MIN(1,IF(O$5=0,1-(Tab_Raw!O140-Tab_Raw!O$3)/(Tab_Raw!O$4-Tab_Raw!O$3),(Tab_Raw!O140-Tab_Raw!O$3)/(Tab_Raw!O$4-Tab_Raw!O$3))))</f>
        <v>0.3175</v>
      </c>
      <c r="P140" s="7">
        <f>MAX(0,MIN(1,IF(P$5=0,1-(Tab_Raw!P140-Tab_Raw!P$3)/(Tab_Raw!P$4-Tab_Raw!P$3),(Tab_Raw!P140-Tab_Raw!P$3)/(Tab_Raw!P$4-Tab_Raw!P$3))))</f>
        <v>0.76919999999999999</v>
      </c>
      <c r="Q140" s="7">
        <f>MAX(0,MIN(1,IF(Q$5=0,1-(Tab_Raw!Q140-Tab_Raw!Q$3)/(Tab_Raw!Q$4-Tab_Raw!Q$3),(Tab_Raw!Q140-Tab_Raw!Q$3)/(Tab_Raw!Q$4-Tab_Raw!Q$3))))</f>
        <v>0.18678487804878185</v>
      </c>
      <c r="R140" s="7">
        <f>MAX(0,MIN(1,IF(R$5=0,1-(Tab_Raw!R140-Tab_Raw!R$3)/(Tab_Raw!R$4-Tab_Raw!R$3),(Tab_Raw!R140-Tab_Raw!R$3)/(Tab_Raw!R$4-Tab_Raw!R$3))))</f>
        <v>0.337614678</v>
      </c>
      <c r="S140" s="7">
        <f>MAX(0,MIN(1,IF(S$5=0,1-(Tab_Raw!S140-Tab_Raw!S$3)/(Tab_Raw!S$4-Tab_Raw!S$3),(Tab_Raw!S140-Tab_Raw!S$3)/(Tab_Raw!S$4-Tab_Raw!S$3))))</f>
        <v>9.8024799999999997E-4</v>
      </c>
      <c r="T140" s="7">
        <f>MAX(0,MIN(1,IF(T$5=0,1-(Tab_Raw!T140-Tab_Raw!T$3)/(Tab_Raw!T$4-Tab_Raw!T$3),(Tab_Raw!T140-Tab_Raw!T$3)/(Tab_Raw!T$4-Tab_Raw!T$3))))</f>
        <v>4.8130338250000002E-2</v>
      </c>
      <c r="U140" s="7">
        <f>MAX(0,MIN(1,IF(U$5=0,1-(Tab_Raw!U140-Tab_Raw!U$3)/(Tab_Raw!U$4-Tab_Raw!U$3),(Tab_Raw!U140-Tab_Raw!U$3)/(Tab_Raw!U$4-Tab_Raw!U$3))))</f>
        <v>4.4881928840523271E-2</v>
      </c>
      <c r="V140" s="7">
        <f>MAX(0,MIN(1,IF(V$5=0,1-(Tab_Raw!V140-Tab_Raw!V$3)/(Tab_Raw!V$4-Tab_Raw!V$3),(Tab_Raw!V140-Tab_Raw!V$3)/(Tab_Raw!V$4-Tab_Raw!V$3))))</f>
        <v>7.3612317997076598E-2</v>
      </c>
      <c r="W140" s="7">
        <f>MAX(0,MIN(1,IF(W$5=0,1-(Tab_Raw!W140-Tab_Raw!W$3)/(Tab_Raw!W$4-Tab_Raw!W$3),(Tab_Raw!W140-Tab_Raw!W$3)/(Tab_Raw!W$4-Tab_Raw!W$3))))</f>
        <v>0.11900000000000011</v>
      </c>
      <c r="X140" s="7">
        <f>MAX(0,MIN(1,IF(X$5=0,1-(Tab_Raw!X140-Tab_Raw!X$3)/(Tab_Raw!X$4-Tab_Raw!X$3),(Tab_Raw!X140-Tab_Raw!X$3)/(Tab_Raw!X$4-Tab_Raw!X$3))))</f>
        <v>0.91</v>
      </c>
      <c r="Y140" s="7">
        <f>MAX(0,MIN(1,IF(Y$5=0,1-(Tab_Raw!Y140-Tab_Raw!Y$3)/(Tab_Raw!Y$4-Tab_Raw!Y$3),(Tab_Raw!Y140-Tab_Raw!Y$3)/(Tab_Raw!Y$4-Tab_Raw!Y$3))))</f>
        <v>0.14124293785310735</v>
      </c>
      <c r="Z140" s="7">
        <f>MAX(0,MIN(1,IF(Z$5=0,1-(Tab_Raw!Z140-Tab_Raw!Z$3)/(Tab_Raw!Z$4-Tab_Raw!Z$3),(Tab_Raw!Z140-Tab_Raw!Z$3)/(Tab_Raw!Z$4-Tab_Raw!Z$3))))</f>
        <v>0.61860000000000004</v>
      </c>
      <c r="AA140" s="9" t="str">
        <f t="shared" si="19"/>
        <v>Panama</v>
      </c>
      <c r="AB140" s="14">
        <f t="shared" si="20"/>
        <v>24</v>
      </c>
      <c r="AC140" s="8">
        <f t="shared" si="22"/>
        <v>0.3168500936123953</v>
      </c>
      <c r="AD140" s="14">
        <f t="shared" si="23"/>
        <v>88</v>
      </c>
      <c r="AM140" s="9" t="s">
        <v>391</v>
      </c>
      <c r="AN140" s="14">
        <v>24</v>
      </c>
      <c r="AO140" s="8">
        <v>0.25851072627083921</v>
      </c>
    </row>
    <row r="141" spans="1:41">
      <c r="A141" s="10" t="s">
        <v>303</v>
      </c>
      <c r="B141" s="13" t="s">
        <v>302</v>
      </c>
      <c r="C141" s="7">
        <f>MAX(0,MIN(1,IF(C$5=0,1-(Tab_Raw!C141-Tab_Raw!C$3)/(Tab_Raw!C$4-Tab_Raw!C$3),(Tab_Raw!C141-Tab_Raw!C$3)/(Tab_Raw!C$4-Tab_Raw!C$3))))</f>
        <v>0.63749999999999996</v>
      </c>
      <c r="D141" s="7">
        <f>MAX(0,MIN(1,IF(D$5=0,1-(Tab_Raw!D141-Tab_Raw!D$3)/(Tab_Raw!D$4-Tab_Raw!D$3),(Tab_Raw!D141-Tab_Raw!D$3)/(Tab_Raw!D$4-Tab_Raw!D$3))))</f>
        <v>3.39E-4</v>
      </c>
      <c r="E141" s="7">
        <f>MAX(0,MIN(1,IF(E$5=0,1-(Tab_Raw!E141-Tab_Raw!E$3)/(Tab_Raw!E$4-Tab_Raw!E$3),(Tab_Raw!E141-Tab_Raw!E$3)/(Tab_Raw!E$4-Tab_Raw!E$3))))</f>
        <v>0.6</v>
      </c>
      <c r="F141" s="7">
        <f>MAX(0,MIN(1,IF(F$5=0,1-(Tab_Raw!F141-Tab_Raw!F$3)/(Tab_Raw!F$4-Tab_Raw!F$3),(Tab_Raw!F141-Tab_Raw!F$3)/(Tab_Raw!F$4-Tab_Raw!F$3))))</f>
        <v>0.125</v>
      </c>
      <c r="G141" s="7">
        <f>MAX(0,MIN(1,IF(G$5=0,1-(Tab_Raw!G141-Tab_Raw!G$3)/(Tab_Raw!G$4-Tab_Raw!G$3),(Tab_Raw!G141-Tab_Raw!G$3)/(Tab_Raw!G$4-Tab_Raw!G$3))))</f>
        <v>0.192</v>
      </c>
      <c r="H141" s="7">
        <f>MAX(0,MIN(1,IF(H$5=0,1-(Tab_Raw!H141-Tab_Raw!H$3)/(Tab_Raw!H$4-Tab_Raw!H$3),(Tab_Raw!H141-Tab_Raw!H$3)/(Tab_Raw!H$4-Tab_Raw!H$3))))</f>
        <v>0.55000000000000004</v>
      </c>
      <c r="I141" s="7">
        <f>MAX(0,MIN(1,IF(I$5=0,1-(Tab_Raw!I141-Tab_Raw!I$3)/(Tab_Raw!I$4-Tab_Raw!I$3),(Tab_Raw!I141-Tab_Raw!I$3)/(Tab_Raw!I$4-Tab_Raw!I$3))))</f>
        <v>0.49116666666666664</v>
      </c>
      <c r="J141" s="7">
        <f>MAX(0,MIN(1,IF(J$5=0,1-(Tab_Raw!J141-Tab_Raw!J$3)/(Tab_Raw!J$4-Tab_Raw!J$3),(Tab_Raw!J141-Tab_Raw!J$3)/(Tab_Raw!J$4-Tab_Raw!J$3))))</f>
        <v>0.87480000000000002</v>
      </c>
      <c r="K141" s="7">
        <f>MAX(0,MIN(1,IF(K$5=0,1-(Tab_Raw!K141-Tab_Raw!K$3)/(Tab_Raw!K$4-Tab_Raw!K$3),(Tab_Raw!K141-Tab_Raw!K$3)/(Tab_Raw!K$4-Tab_Raw!K$3))))</f>
        <v>0.86906790123449995</v>
      </c>
      <c r="L141" s="7">
        <f>MAX(0,MIN(1,IF(L$5=0,1-(Tab_Raw!L141-Tab_Raw!L$3)/(Tab_Raw!L$4-Tab_Raw!L$3),(Tab_Raw!L141-Tab_Raw!L$3)/(Tab_Raw!L$4-Tab_Raw!L$3))))</f>
        <v>0.14000000000000001</v>
      </c>
      <c r="M141" s="7">
        <f>MAX(0,MIN(1,IF(M$5=0,1-(Tab_Raw!M141-Tab_Raw!M$3)/(Tab_Raw!M$4-Tab_Raw!M$3),(Tab_Raw!M141-Tab_Raw!M$3)/(Tab_Raw!M$4-Tab_Raw!M$3))))</f>
        <v>1</v>
      </c>
      <c r="N141" s="7">
        <f>MAX(0,MIN(1,IF(N$5=0,1-(Tab_Raw!N141-Tab_Raw!N$3)/(Tab_Raw!N$4-Tab_Raw!N$3),(Tab_Raw!N141-Tab_Raw!N$3)/(Tab_Raw!N$4-Tab_Raw!N$3))))</f>
        <v>0.54</v>
      </c>
      <c r="O141" s="7">
        <f>MAX(0,MIN(1,IF(O$5=0,1-(Tab_Raw!O141-Tab_Raw!O$3)/(Tab_Raw!O$4-Tab_Raw!O$3),(Tab_Raw!O141-Tab_Raw!O$3)/(Tab_Raw!O$4-Tab_Raw!O$3))))</f>
        <v>0.76749999999999996</v>
      </c>
      <c r="P141" s="7">
        <f>MAX(0,MIN(1,IF(P$5=0,1-(Tab_Raw!P141-Tab_Raw!P$3)/(Tab_Raw!P$4-Tab_Raw!P$3),(Tab_Raw!P141-Tab_Raw!P$3)/(Tab_Raw!P$4-Tab_Raw!P$3))))</f>
        <v>0.97536</v>
      </c>
      <c r="Q141" s="7">
        <f>MAX(0,MIN(1,IF(Q$5=0,1-(Tab_Raw!Q141-Tab_Raw!Q$3)/(Tab_Raw!Q$4-Tab_Raw!Q$3),(Tab_Raw!Q141-Tab_Raw!Q$3)/(Tab_Raw!Q$4-Tab_Raw!Q$3))))</f>
        <v>0.47797951219512202</v>
      </c>
      <c r="R141" s="7">
        <f>MAX(0,MIN(1,IF(R$5=0,1-(Tab_Raw!R141-Tab_Raw!R$3)/(Tab_Raw!R$4-Tab_Raw!R$3),(Tab_Raw!R141-Tab_Raw!R$3)/(Tab_Raw!R$4-Tab_Raw!R$3))))</f>
        <v>0.617549668</v>
      </c>
      <c r="S141" s="7">
        <f>MAX(0,MIN(1,IF(S$5=0,1-(Tab_Raw!S141-Tab_Raw!S$3)/(Tab_Raw!S$4-Tab_Raw!S$3),(Tab_Raw!S141-Tab_Raw!S$3)/(Tab_Raw!S$4-Tab_Raw!S$3))))</f>
        <v>0.19999408960000001</v>
      </c>
      <c r="T141" s="7">
        <f>MAX(0,MIN(1,IF(T$5=0,1-(Tab_Raw!T141-Tab_Raw!T$3)/(Tab_Raw!T$4-Tab_Raw!T$3),(Tab_Raw!T141-Tab_Raw!T$3)/(Tab_Raw!T$4-Tab_Raw!T$3))))</f>
        <v>0.26679369200000003</v>
      </c>
      <c r="U141" s="7">
        <f>MAX(0,MIN(1,IF(U$5=0,1-(Tab_Raw!U141-Tab_Raw!U$3)/(Tab_Raw!U$4-Tab_Raw!U$3),(Tab_Raw!U141-Tab_Raw!U$3)/(Tab_Raw!U$4-Tab_Raw!U$3))))</f>
        <v>2.1615336702716526E-2</v>
      </c>
      <c r="V141" s="7">
        <f>MAX(0,MIN(1,IF(V$5=0,1-(Tab_Raw!V141-Tab_Raw!V$3)/(Tab_Raw!V$4-Tab_Raw!V$3),(Tab_Raw!V141-Tab_Raw!V$3)/(Tab_Raw!V$4-Tab_Raw!V$3))))</f>
        <v>2.7365348741470199E-2</v>
      </c>
      <c r="W141" s="7">
        <f>MAX(0,MIN(1,IF(W$5=0,1-(Tab_Raw!W141-Tab_Raw!W$3)/(Tab_Raw!W$4-Tab_Raw!W$3),(Tab_Raw!W141-Tab_Raw!W$3)/(Tab_Raw!W$4-Tab_Raw!W$3))))</f>
        <v>0.9</v>
      </c>
      <c r="X141" s="7">
        <f>MAX(0,MIN(1,IF(X$5=0,1-(Tab_Raw!X141-Tab_Raw!X$3)/(Tab_Raw!X$4-Tab_Raw!X$3),(Tab_Raw!X141-Tab_Raw!X$3)/(Tab_Raw!X$4-Tab_Raw!X$3))))</f>
        <v>0.3</v>
      </c>
      <c r="Y141" s="7">
        <f>MAX(0,MIN(1,IF(Y$5=0,1-(Tab_Raw!Y141-Tab_Raw!Y$3)/(Tab_Raw!Y$4-Tab_Raw!Y$3),(Tab_Raw!Y141-Tab_Raw!Y$3)/(Tab_Raw!Y$4-Tab_Raw!Y$3))))</f>
        <v>9.9368458243165661E-3</v>
      </c>
      <c r="Z141" s="7">
        <f>MAX(0,MIN(1,IF(Z$5=0,1-(Tab_Raw!Z141-Tab_Raw!Z$3)/(Tab_Raw!Z$4-Tab_Raw!Z$3),(Tab_Raw!Z141-Tab_Raw!Z$3)/(Tab_Raw!Z$4-Tab_Raw!Z$3))))</f>
        <v>0.96499999999999997</v>
      </c>
      <c r="AA141" s="9" t="str">
        <f t="shared" si="19"/>
        <v>Papua New Guinea</v>
      </c>
      <c r="AB141" s="14">
        <f t="shared" si="20"/>
        <v>24</v>
      </c>
      <c r="AC141" s="8">
        <f t="shared" si="22"/>
        <v>0.48120700254019977</v>
      </c>
      <c r="AD141" s="14">
        <f t="shared" si="23"/>
        <v>30</v>
      </c>
      <c r="AM141" s="9" t="s">
        <v>54</v>
      </c>
      <c r="AN141" s="14">
        <v>24</v>
      </c>
      <c r="AO141" s="8">
        <v>0.25774370984601308</v>
      </c>
    </row>
    <row r="142" spans="1:41">
      <c r="A142" s="10" t="s">
        <v>305</v>
      </c>
      <c r="B142" s="13" t="s">
        <v>304</v>
      </c>
      <c r="C142" s="7">
        <f>MAX(0,MIN(1,IF(C$5=0,1-(Tab_Raw!C142-Tab_Raw!C$3)/(Tab_Raw!C$4-Tab_Raw!C$3),(Tab_Raw!C142-Tab_Raw!C$3)/(Tab_Raw!C$4-Tab_Raw!C$3))))</f>
        <v>0.51249999999999996</v>
      </c>
      <c r="D142" s="7">
        <f>MAX(0,MIN(1,IF(D$5=0,1-(Tab_Raw!D142-Tab_Raw!D$3)/(Tab_Raw!D$4-Tab_Raw!D$3),(Tab_Raw!D142-Tab_Raw!D$3)/(Tab_Raw!D$4-Tab_Raw!D$3))))</f>
        <v>1.4580000000000001E-3</v>
      </c>
      <c r="E142" s="7">
        <f>MAX(0,MIN(1,IF(E$5=0,1-(Tab_Raw!E142-Tab_Raw!E$3)/(Tab_Raw!E$4-Tab_Raw!E$3),(Tab_Raw!E142-Tab_Raw!E$3)/(Tab_Raw!E$4-Tab_Raw!E$3))))</f>
        <v>0.14000000000000001</v>
      </c>
      <c r="F142" s="7">
        <f>MAX(0,MIN(1,IF(F$5=0,1-(Tab_Raw!F142-Tab_Raw!F$3)/(Tab_Raw!F$4-Tab_Raw!F$3),(Tab_Raw!F142-Tab_Raw!F$3)/(Tab_Raw!F$4-Tab_Raw!F$3))))</f>
        <v>0.32499999999999996</v>
      </c>
      <c r="G142" s="7">
        <f>MAX(0,MIN(1,IF(G$5=0,1-(Tab_Raw!G142-Tab_Raw!G$3)/(Tab_Raw!G$4-Tab_Raw!G$3),(Tab_Raw!G142-Tab_Raw!G$3)/(Tab_Raw!G$4-Tab_Raw!G$3))))</f>
        <v>3.7333333333333336E-2</v>
      </c>
      <c r="H142" s="7">
        <f>MAX(0,MIN(1,IF(H$5=0,1-(Tab_Raw!H142-Tab_Raw!H$3)/(Tab_Raw!H$4-Tab_Raw!H$3),(Tab_Raw!H142-Tab_Raw!H$3)/(Tab_Raw!H$4-Tab_Raw!H$3))))</f>
        <v>0.30000000000000004</v>
      </c>
      <c r="I142" s="7">
        <f>MAX(0,MIN(1,IF(I$5=0,1-(Tab_Raw!I142-Tab_Raw!I$3)/(Tab_Raw!I$4-Tab_Raw!I$3),(Tab_Raw!I142-Tab_Raw!I$3)/(Tab_Raw!I$4-Tab_Raw!I$3))))</f>
        <v>0.76291666666666669</v>
      </c>
      <c r="J142" s="7">
        <f>MAX(0,MIN(1,IF(J$5=0,1-(Tab_Raw!J142-Tab_Raw!J$3)/(Tab_Raw!J$4-Tab_Raw!J$3),(Tab_Raw!J142-Tab_Raw!J$3)/(Tab_Raw!J$4-Tab_Raw!J$3))))</f>
        <v>0.39100000000000001</v>
      </c>
      <c r="K142" s="7">
        <f>MAX(0,MIN(1,IF(K$5=0,1-(Tab_Raw!K142-Tab_Raw!K$3)/(Tab_Raw!K$4-Tab_Raw!K$3),(Tab_Raw!K142-Tab_Raw!K$3)/(Tab_Raw!K$4-Tab_Raw!K$3))))</f>
        <v>0.88862579365083338</v>
      </c>
      <c r="L142" s="7">
        <f>MAX(0,MIN(1,IF(L$5=0,1-(Tab_Raw!L142-Tab_Raw!L$3)/(Tab_Raw!L$4-Tab_Raw!L$3),(Tab_Raw!L142-Tab_Raw!L$3)/(Tab_Raw!L$4-Tab_Raw!L$3))))</f>
        <v>0.24</v>
      </c>
      <c r="M142" s="7">
        <f>MAX(0,MIN(1,IF(M$5=0,1-(Tab_Raw!M142-Tab_Raw!M$3)/(Tab_Raw!M$4-Tab_Raw!M$3),(Tab_Raw!M142-Tab_Raw!M$3)/(Tab_Raw!M$4-Tab_Raw!M$3))))</f>
        <v>0.09</v>
      </c>
      <c r="N142" s="7" t="e">
        <f>MAX(0,MIN(1,IF(N$5=0,1-(Tab_Raw!N142-Tab_Raw!N$3)/(Tab_Raw!N$4-Tab_Raw!N$3),(Tab_Raw!N142-Tab_Raw!N$3)/(Tab_Raw!N$4-Tab_Raw!N$3))))</f>
        <v>#N/A</v>
      </c>
      <c r="O142" s="7">
        <f>MAX(0,MIN(1,IF(O$5=0,1-(Tab_Raw!O142-Tab_Raw!O$3)/(Tab_Raw!O$4-Tab_Raw!O$3),(Tab_Raw!O142-Tab_Raw!O$3)/(Tab_Raw!O$4-Tab_Raw!O$3))))</f>
        <v>0.3175</v>
      </c>
      <c r="P142" s="7">
        <f>MAX(0,MIN(1,IF(P$5=0,1-(Tab_Raw!P142-Tab_Raw!P$3)/(Tab_Raw!P$4-Tab_Raw!P$3),(Tab_Raw!P142-Tab_Raw!P$3)/(Tab_Raw!P$4-Tab_Raw!P$3))))</f>
        <v>0.83960000000000001</v>
      </c>
      <c r="Q142" s="7">
        <f>MAX(0,MIN(1,IF(Q$5=0,1-(Tab_Raw!Q142-Tab_Raw!Q$3)/(Tab_Raw!Q$4-Tab_Raw!Q$3),(Tab_Raw!Q142-Tab_Raw!Q$3)/(Tab_Raw!Q$4-Tab_Raw!Q$3))))</f>
        <v>0.26230439024390395</v>
      </c>
      <c r="R142" s="7">
        <f>MAX(0,MIN(1,IF(R$5=0,1-(Tab_Raw!R142-Tab_Raw!R$3)/(Tab_Raw!R$4-Tab_Raw!R$3),(Tab_Raw!R142-Tab_Raw!R$3)/(Tab_Raw!R$4-Tab_Raw!R$3))))</f>
        <v>0.29855537799999998</v>
      </c>
      <c r="S142" s="7">
        <f>MAX(0,MIN(1,IF(S$5=0,1-(Tab_Raw!S142-Tab_Raw!S$3)/(Tab_Raw!S$4-Tab_Raw!S$3),(Tab_Raw!S142-Tab_Raw!S$3)/(Tab_Raw!S$4-Tab_Raw!S$3))))</f>
        <v>1.7194397850000001E-2</v>
      </c>
      <c r="T142" s="7">
        <f>MAX(0,MIN(1,IF(T$5=0,1-(Tab_Raw!T142-Tab_Raw!T$3)/(Tab_Raw!T$4-Tab_Raw!T$3),(Tab_Raw!T142-Tab_Raw!T$3)/(Tab_Raw!T$4-Tab_Raw!T$3))))</f>
        <v>7.9680362000000005E-2</v>
      </c>
      <c r="U142" s="7">
        <f>MAX(0,MIN(1,IF(U$5=0,1-(Tab_Raw!U142-Tab_Raw!U$3)/(Tab_Raw!U$4-Tab_Raw!U$3),(Tab_Raw!U142-Tab_Raw!U$3)/(Tab_Raw!U$4-Tab_Raw!U$3))))</f>
        <v>0</v>
      </c>
      <c r="V142" s="7">
        <f>MAX(0,MIN(1,IF(V$5=0,1-(Tab_Raw!V142-Tab_Raw!V$3)/(Tab_Raw!V$4-Tab_Raw!V$3),(Tab_Raw!V142-Tab_Raw!V$3)/(Tab_Raw!V$4-Tab_Raw!V$3))))</f>
        <v>0</v>
      </c>
      <c r="W142" s="7">
        <f>MAX(0,MIN(1,IF(W$5=0,1-(Tab_Raw!W142-Tab_Raw!W$3)/(Tab_Raw!W$4-Tab_Raw!W$3),(Tab_Raw!W142-Tab_Raw!W$3)/(Tab_Raw!W$4-Tab_Raw!W$3))))</f>
        <v>5.5000000000000049E-2</v>
      </c>
      <c r="X142" s="7">
        <f>MAX(0,MIN(1,IF(X$5=0,1-(Tab_Raw!X142-Tab_Raw!X$3)/(Tab_Raw!X$4-Tab_Raw!X$3),(Tab_Raw!X142-Tab_Raw!X$3)/(Tab_Raw!X$4-Tab_Raw!X$3))))</f>
        <v>1</v>
      </c>
      <c r="Y142" s="7">
        <f>MAX(0,MIN(1,IF(Y$5=0,1-(Tab_Raw!Y142-Tab_Raw!Y$3)/(Tab_Raw!Y$4-Tab_Raw!Y$3),(Tab_Raw!Y142-Tab_Raw!Y$3)/(Tab_Raw!Y$4-Tab_Raw!Y$3))))</f>
        <v>1.5101938082053862E-2</v>
      </c>
      <c r="Z142" s="7">
        <f>MAX(0,MIN(1,IF(Z$5=0,1-(Tab_Raw!Z142-Tab_Raw!Z$3)/(Tab_Raw!Z$4-Tab_Raw!Z$3),(Tab_Raw!Z142-Tab_Raw!Z$3)/(Tab_Raw!Z$4-Tab_Raw!Z$3))))</f>
        <v>0.49200000760000007</v>
      </c>
      <c r="AA142" s="9" t="str">
        <f t="shared" si="19"/>
        <v>Paraguay</v>
      </c>
      <c r="AB142" s="14">
        <f t="shared" si="20"/>
        <v>23</v>
      </c>
      <c r="AC142" s="8">
        <f t="shared" si="22"/>
        <v>0.30720740293159959</v>
      </c>
      <c r="AD142" s="14">
        <f t="shared" si="23"/>
        <v>95</v>
      </c>
      <c r="AM142" s="9" t="s">
        <v>315</v>
      </c>
      <c r="AN142" s="14">
        <v>24</v>
      </c>
      <c r="AO142" s="8">
        <v>0.25655798477506936</v>
      </c>
    </row>
    <row r="143" spans="1:41">
      <c r="A143" s="10" t="s">
        <v>307</v>
      </c>
      <c r="B143" s="13" t="s">
        <v>306</v>
      </c>
      <c r="C143" s="7">
        <f>MAX(0,MIN(1,IF(C$5=0,1-(Tab_Raw!C143-Tab_Raw!C$3)/(Tab_Raw!C$4-Tab_Raw!C$3),(Tab_Raw!C143-Tab_Raw!C$3)/(Tab_Raw!C$4-Tab_Raw!C$3))))</f>
        <v>0.60499999999999998</v>
      </c>
      <c r="D143" s="7">
        <f>MAX(0,MIN(1,IF(D$5=0,1-(Tab_Raw!D143-Tab_Raw!D$3)/(Tab_Raw!D$4-Tab_Raw!D$3),(Tab_Raw!D143-Tab_Raw!D$3)/(Tab_Raw!D$4-Tab_Raw!D$3))))</f>
        <v>1.01E-2</v>
      </c>
      <c r="E143" s="7">
        <f>MAX(0,MIN(1,IF(E$5=0,1-(Tab_Raw!E143-Tab_Raw!E$3)/(Tab_Raw!E$4-Tab_Raw!E$3),(Tab_Raw!E143-Tab_Raw!E$3)/(Tab_Raw!E$4-Tab_Raw!E$3))))</f>
        <v>0.18000000000000005</v>
      </c>
      <c r="F143" s="7">
        <f>MAX(0,MIN(1,IF(F$5=0,1-(Tab_Raw!F143-Tab_Raw!F$3)/(Tab_Raw!F$4-Tab_Raw!F$3),(Tab_Raw!F143-Tab_Raw!F$3)/(Tab_Raw!F$4-Tab_Raw!F$3))))</f>
        <v>0.32499999999999996</v>
      </c>
      <c r="G143" s="7">
        <f>MAX(0,MIN(1,IF(G$5=0,1-(Tab_Raw!G143-Tab_Raw!G$3)/(Tab_Raw!G$4-Tab_Raw!G$3),(Tab_Raw!G143-Tab_Raw!G$3)/(Tab_Raw!G$4-Tab_Raw!G$3))))</f>
        <v>4.5999999999999999E-2</v>
      </c>
      <c r="H143" s="7">
        <f>MAX(0,MIN(1,IF(H$5=0,1-(Tab_Raw!H143-Tab_Raw!H$3)/(Tab_Raw!H$4-Tab_Raw!H$3),(Tab_Raw!H143-Tab_Raw!H$3)/(Tab_Raw!H$4-Tab_Raw!H$3))))</f>
        <v>0.31999999999999995</v>
      </c>
      <c r="I143" s="7">
        <f>MAX(0,MIN(1,IF(I$5=0,1-(Tab_Raw!I143-Tab_Raw!I$3)/(Tab_Raw!I$4-Tab_Raw!I$3),(Tab_Raw!I143-Tab_Raw!I$3)/(Tab_Raw!I$4-Tab_Raw!I$3))))</f>
        <v>0.59099999999999997</v>
      </c>
      <c r="J143" s="7">
        <f>MAX(0,MIN(1,IF(J$5=0,1-(Tab_Raw!J143-Tab_Raw!J$3)/(Tab_Raw!J$4-Tab_Raw!J$3),(Tab_Raw!J143-Tab_Raw!J$3)/(Tab_Raw!J$4-Tab_Raw!J$3))))</f>
        <v>0.28499999999999998</v>
      </c>
      <c r="K143" s="7">
        <f>MAX(0,MIN(1,IF(K$5=0,1-(Tab_Raw!K143-Tab_Raw!K$3)/(Tab_Raw!K$4-Tab_Raw!K$3),(Tab_Raw!K143-Tab_Raw!K$3)/(Tab_Raw!K$4-Tab_Raw!K$3))))</f>
        <v>0.86407031963466663</v>
      </c>
      <c r="L143" s="7">
        <f>MAX(0,MIN(1,IF(L$5=0,1-(Tab_Raw!L143-Tab_Raw!L$3)/(Tab_Raw!L$4-Tab_Raw!L$3),(Tab_Raw!L143-Tab_Raw!L$3)/(Tab_Raw!L$4-Tab_Raw!L$3))))</f>
        <v>0.36</v>
      </c>
      <c r="M143" s="7">
        <f>MAX(0,MIN(1,IF(M$5=0,1-(Tab_Raw!M143-Tab_Raw!M$3)/(Tab_Raw!M$4-Tab_Raw!M$3),(Tab_Raw!M143-Tab_Raw!M$3)/(Tab_Raw!M$4-Tab_Raw!M$3))))</f>
        <v>0.51</v>
      </c>
      <c r="N143" s="7">
        <f>MAX(0,MIN(1,IF(N$5=0,1-(Tab_Raw!N143-Tab_Raw!N$3)/(Tab_Raw!N$4-Tab_Raw!N$3),(Tab_Raw!N143-Tab_Raw!N$3)/(Tab_Raw!N$4-Tab_Raw!N$3))))</f>
        <v>0.05</v>
      </c>
      <c r="O143" s="7">
        <f>MAX(0,MIN(1,IF(O$5=0,1-(Tab_Raw!O143-Tab_Raw!O$3)/(Tab_Raw!O$4-Tab_Raw!O$3),(Tab_Raw!O143-Tab_Raw!O$3)/(Tab_Raw!O$4-Tab_Raw!O$3))))</f>
        <v>0.22499999999999998</v>
      </c>
      <c r="P143" s="7">
        <f>MAX(0,MIN(1,IF(P$5=0,1-(Tab_Raw!P143-Tab_Raw!P$3)/(Tab_Raw!P$4-Tab_Raw!P$3),(Tab_Raw!P143-Tab_Raw!P$3)/(Tab_Raw!P$4-Tab_Raw!P$3))))</f>
        <v>0.87559999999999993</v>
      </c>
      <c r="Q143" s="7">
        <f>MAX(0,MIN(1,IF(Q$5=0,1-(Tab_Raw!Q143-Tab_Raw!Q$3)/(Tab_Raw!Q$4-Tab_Raw!Q$3),(Tab_Raw!Q143-Tab_Raw!Q$3)/(Tab_Raw!Q$4-Tab_Raw!Q$3))))</f>
        <v>0.23476195121951404</v>
      </c>
      <c r="R143" s="7">
        <f>MAX(0,MIN(1,IF(R$5=0,1-(Tab_Raw!R143-Tab_Raw!R$3)/(Tab_Raw!R$4-Tab_Raw!R$3),(Tab_Raw!R143-Tab_Raw!R$3)/(Tab_Raw!R$4-Tab_Raw!R$3))))</f>
        <v>0.56535947799999997</v>
      </c>
      <c r="S143" s="7">
        <f>MAX(0,MIN(1,IF(S$5=0,1-(Tab_Raw!S143-Tab_Raw!S$3)/(Tab_Raw!S$4-Tab_Raw!S$3),(Tab_Raw!S143-Tab_Raw!S$3)/(Tab_Raw!S$4-Tab_Raw!S$3))))</f>
        <v>9.5829938500000007E-3</v>
      </c>
      <c r="T143" s="7">
        <f>MAX(0,MIN(1,IF(T$5=0,1-(Tab_Raw!T143-Tab_Raw!T$3)/(Tab_Raw!T$4-Tab_Raw!T$3),(Tab_Raw!T143-Tab_Raw!T$3)/(Tab_Raw!T$4-Tab_Raw!T$3))))</f>
        <v>6.731261275E-2</v>
      </c>
      <c r="U143" s="7">
        <f>MAX(0,MIN(1,IF(U$5=0,1-(Tab_Raw!U143-Tab_Raw!U$3)/(Tab_Raw!U$4-Tab_Raw!U$3),(Tab_Raw!U143-Tab_Raw!U$3)/(Tab_Raw!U$4-Tab_Raw!U$3))))</f>
        <v>4.6021735040835728E-3</v>
      </c>
      <c r="V143" s="7">
        <f>MAX(0,MIN(1,IF(V$5=0,1-(Tab_Raw!V143-Tab_Raw!V$3)/(Tab_Raw!V$4-Tab_Raw!V$3),(Tab_Raw!V143-Tab_Raw!V$3)/(Tab_Raw!V$4-Tab_Raw!V$3))))</f>
        <v>1.7865612563228599E-2</v>
      </c>
      <c r="W143" s="7">
        <f>MAX(0,MIN(1,IF(W$5=0,1-(Tab_Raw!W143-Tab_Raw!W$3)/(Tab_Raw!W$4-Tab_Raw!W$3),(Tab_Raw!W143-Tab_Raw!W$3)/(Tab_Raw!W$4-Tab_Raw!W$3))))</f>
        <v>0.23099999999999998</v>
      </c>
      <c r="X143" s="7">
        <f>MAX(0,MIN(1,IF(X$5=0,1-(Tab_Raw!X143-Tab_Raw!X$3)/(Tab_Raw!X$4-Tab_Raw!X$3),(Tab_Raw!X143-Tab_Raw!X$3)/(Tab_Raw!X$4-Tab_Raw!X$3))))</f>
        <v>0.65</v>
      </c>
      <c r="Y143" s="7">
        <f>MAX(0,MIN(1,IF(Y$5=0,1-(Tab_Raw!Y143-Tab_Raw!Y$3)/(Tab_Raw!Y$4-Tab_Raw!Y$3),(Tab_Raw!Y143-Tab_Raw!Y$3)/(Tab_Raw!Y$4-Tab_Raw!Y$3))))</f>
        <v>1.8749999999999999E-2</v>
      </c>
      <c r="Z143" s="7">
        <f>MAX(0,MIN(1,IF(Z$5=0,1-(Tab_Raw!Z143-Tab_Raw!Z$3)/(Tab_Raw!Z$4-Tab_Raw!Z$3),(Tab_Raw!Z143-Tab_Raw!Z$3)/(Tab_Raw!Z$4-Tab_Raw!Z$3))))</f>
        <v>0.86119059070000004</v>
      </c>
      <c r="AA143" s="9" t="str">
        <f t="shared" si="19"/>
        <v>Peru</v>
      </c>
      <c r="AB143" s="14">
        <f t="shared" si="20"/>
        <v>24</v>
      </c>
      <c r="AC143" s="8">
        <f t="shared" si="22"/>
        <v>0.32946648884256208</v>
      </c>
      <c r="AD143" s="14">
        <f t="shared" si="23"/>
        <v>81</v>
      </c>
      <c r="AM143" s="9" t="s">
        <v>407</v>
      </c>
      <c r="AN143" s="14">
        <v>24</v>
      </c>
      <c r="AO143" s="8">
        <v>0.2561793918289838</v>
      </c>
    </row>
    <row r="144" spans="1:41">
      <c r="A144" s="10" t="s">
        <v>309</v>
      </c>
      <c r="B144" s="13" t="s">
        <v>308</v>
      </c>
      <c r="C144" s="7">
        <f>MAX(0,MIN(1,IF(C$5=0,1-(Tab_Raw!C144-Tab_Raw!C$3)/(Tab_Raw!C$4-Tab_Raw!C$3),(Tab_Raw!C144-Tab_Raw!C$3)/(Tab_Raw!C$4-Tab_Raw!C$3))))</f>
        <v>0.54033333333333333</v>
      </c>
      <c r="D144" s="7">
        <f>MAX(0,MIN(1,IF(D$5=0,1-(Tab_Raw!D144-Tab_Raw!D$3)/(Tab_Raw!D$4-Tab_Raw!D$3),(Tab_Raw!D144-Tab_Raw!D$3)/(Tab_Raw!D$4-Tab_Raw!D$3))))</f>
        <v>0.17030000000000001</v>
      </c>
      <c r="E144" s="7">
        <f>MAX(0,MIN(1,IF(E$5=0,1-(Tab_Raw!E144-Tab_Raw!E$3)/(Tab_Raw!E$4-Tab_Raw!E$3),(Tab_Raw!E144-Tab_Raw!E$3)/(Tab_Raw!E$4-Tab_Raw!E$3))))</f>
        <v>8.9999999999999969E-2</v>
      </c>
      <c r="F144" s="7">
        <f>MAX(0,MIN(1,IF(F$5=0,1-(Tab_Raw!F144-Tab_Raw!F$3)/(Tab_Raw!F$4-Tab_Raw!F$3),(Tab_Raw!F144-Tab_Raw!F$3)/(Tab_Raw!F$4-Tab_Raw!F$3))))</f>
        <v>9.9999999999999978E-2</v>
      </c>
      <c r="G144" s="7">
        <f>MAX(0,MIN(1,IF(G$5=0,1-(Tab_Raw!G144-Tab_Raw!G$3)/(Tab_Raw!G$4-Tab_Raw!G$3),(Tab_Raw!G144-Tab_Raw!G$3)/(Tab_Raw!G$4-Tab_Raw!G$3))))</f>
        <v>6.4000000000000001E-2</v>
      </c>
      <c r="H144" s="7">
        <f>MAX(0,MIN(1,IF(H$5=0,1-(Tab_Raw!H144-Tab_Raw!H$3)/(Tab_Raw!H$4-Tab_Raw!H$3),(Tab_Raw!H144-Tab_Raw!H$3)/(Tab_Raw!H$4-Tab_Raw!H$3))))</f>
        <v>0.24</v>
      </c>
      <c r="I144" s="7">
        <f>MAX(0,MIN(1,IF(I$5=0,1-(Tab_Raw!I144-Tab_Raw!I$3)/(Tab_Raw!I$4-Tab_Raw!I$3),(Tab_Raw!I144-Tab_Raw!I$3)/(Tab_Raw!I$4-Tab_Raw!I$3))))</f>
        <v>0.49116666666666664</v>
      </c>
      <c r="J144" s="7">
        <f>MAX(0,MIN(1,IF(J$5=0,1-(Tab_Raw!J144-Tab_Raw!J$3)/(Tab_Raw!J$4-Tab_Raw!J$3),(Tab_Raw!J144-Tab_Raw!J$3)/(Tab_Raw!J$4-Tab_Raw!J$3))))</f>
        <v>0.34340000000000004</v>
      </c>
      <c r="K144" s="7">
        <f>MAX(0,MIN(1,IF(K$5=0,1-(Tab_Raw!K144-Tab_Raw!K$3)/(Tab_Raw!K$4-Tab_Raw!K$3),(Tab_Raw!K144-Tab_Raw!K$3)/(Tab_Raw!K$4-Tab_Raw!K$3))))</f>
        <v>0.7813801886791667</v>
      </c>
      <c r="L144" s="7">
        <f>MAX(0,MIN(1,IF(L$5=0,1-(Tab_Raw!L144-Tab_Raw!L$3)/(Tab_Raw!L$4-Tab_Raw!L$3),(Tab_Raw!L144-Tab_Raw!L$3)/(Tab_Raw!L$4-Tab_Raw!L$3))))</f>
        <v>0.08</v>
      </c>
      <c r="M144" s="7">
        <f>MAX(0,MIN(1,IF(M$5=0,1-(Tab_Raw!M144-Tab_Raw!M$3)/(Tab_Raw!M$4-Tab_Raw!M$3),(Tab_Raw!M144-Tab_Raw!M$3)/(Tab_Raw!M$4-Tab_Raw!M$3))))</f>
        <v>0.25</v>
      </c>
      <c r="N144" s="7">
        <f>MAX(0,MIN(1,IF(N$5=0,1-(Tab_Raw!N144-Tab_Raw!N$3)/(Tab_Raw!N$4-Tab_Raw!N$3),(Tab_Raw!N144-Tab_Raw!N$3)/(Tab_Raw!N$4-Tab_Raw!N$3))))</f>
        <v>0.3</v>
      </c>
      <c r="O144" s="7">
        <f>MAX(0,MIN(1,IF(O$5=0,1-(Tab_Raw!O144-Tab_Raw!O$3)/(Tab_Raw!O$4-Tab_Raw!O$3),(Tab_Raw!O144-Tab_Raw!O$3)/(Tab_Raw!O$4-Tab_Raw!O$3))))</f>
        <v>0.76749999999999996</v>
      </c>
      <c r="P144" s="7">
        <f>MAX(0,MIN(1,IF(P$5=0,1-(Tab_Raw!P144-Tab_Raw!P$3)/(Tab_Raw!P$4-Tab_Raw!P$3),(Tab_Raw!P144-Tab_Raw!P$3)/(Tab_Raw!P$4-Tab_Raw!P$3))))</f>
        <v>0.66775999999999991</v>
      </c>
      <c r="Q144" s="7">
        <f>MAX(0,MIN(1,IF(Q$5=0,1-(Tab_Raw!Q144-Tab_Raw!Q$3)/(Tab_Raw!Q$4-Tab_Raw!Q$3),(Tab_Raw!Q144-Tab_Raw!Q$3)/(Tab_Raw!Q$4-Tab_Raw!Q$3))))</f>
        <v>0.263310731707318</v>
      </c>
      <c r="R144" s="7">
        <f>MAX(0,MIN(1,IF(R$5=0,1-(Tab_Raw!R144-Tab_Raw!R$3)/(Tab_Raw!R$4-Tab_Raw!R$3),(Tab_Raw!R144-Tab_Raw!R$3)/(Tab_Raw!R$4-Tab_Raw!R$3))))</f>
        <v>0.522033898</v>
      </c>
      <c r="S144" s="7">
        <f>MAX(0,MIN(1,IF(S$5=0,1-(Tab_Raw!S144-Tab_Raw!S$3)/(Tab_Raw!S$4-Tab_Raw!S$3),(Tab_Raw!S144-Tab_Raw!S$3)/(Tab_Raw!S$4-Tab_Raw!S$3))))</f>
        <v>4.3000002420000003E-2</v>
      </c>
      <c r="T144" s="7">
        <f>MAX(0,MIN(1,IF(T$5=0,1-(Tab_Raw!T144-Tab_Raw!T$3)/(Tab_Raw!T$4-Tab_Raw!T$3),(Tab_Raw!T144-Tab_Raw!T$3)/(Tab_Raw!T$4-Tab_Raw!T$3))))</f>
        <v>7.6940571999999999E-2</v>
      </c>
      <c r="U144" s="7">
        <f>MAX(0,MIN(1,IF(U$5=0,1-(Tab_Raw!U144-Tab_Raw!U$3)/(Tab_Raw!U$4-Tab_Raw!U$3),(Tab_Raw!U144-Tab_Raw!U$3)/(Tab_Raw!U$4-Tab_Raw!U$3))))</f>
        <v>7.677140298733115E-2</v>
      </c>
      <c r="V144" s="7">
        <f>MAX(0,MIN(1,IF(V$5=0,1-(Tab_Raw!V144-Tab_Raw!V$3)/(Tab_Raw!V$4-Tab_Raw!V$3),(Tab_Raw!V144-Tab_Raw!V$3)/(Tab_Raw!V$4-Tab_Raw!V$3))))</f>
        <v>0.17703882549799699</v>
      </c>
      <c r="W144" s="7">
        <f>MAX(0,MIN(1,IF(W$5=0,1-(Tab_Raw!W144-Tab_Raw!W$3)/(Tab_Raw!W$4-Tab_Raw!W$3),(Tab_Raw!W144-Tab_Raw!W$3)/(Tab_Raw!W$4-Tab_Raw!W$3))))</f>
        <v>0.14000000000000001</v>
      </c>
      <c r="X144" s="7">
        <f>MAX(0,MIN(1,IF(X$5=0,1-(Tab_Raw!X144-Tab_Raw!X$3)/(Tab_Raw!X$4-Tab_Raw!X$3),(Tab_Raw!X144-Tab_Raw!X$3)/(Tab_Raw!X$4-Tab_Raw!X$3))))</f>
        <v>0.53</v>
      </c>
      <c r="Y144" s="7">
        <f>MAX(0,MIN(1,IF(Y$5=0,1-(Tab_Raw!Y144-Tab_Raw!Y$3)/(Tab_Raw!Y$4-Tab_Raw!Y$3),(Tab_Raw!Y144-Tab_Raw!Y$3)/(Tab_Raw!Y$4-Tab_Raw!Y$3))))</f>
        <v>0.13582855418050105</v>
      </c>
      <c r="Z144" s="7">
        <f>MAX(0,MIN(1,IF(Z$5=0,1-(Tab_Raw!Z144-Tab_Raw!Z$3)/(Tab_Raw!Z$4-Tab_Raw!Z$3),(Tab_Raw!Z144-Tab_Raw!Z$3)/(Tab_Raw!Z$4-Tab_Raw!Z$3))))</f>
        <v>0.90100000381000001</v>
      </c>
      <c r="AA144" s="9" t="str">
        <f t="shared" si="19"/>
        <v>Philippines</v>
      </c>
      <c r="AB144" s="14">
        <f t="shared" si="20"/>
        <v>24</v>
      </c>
      <c r="AC144" s="8">
        <f t="shared" si="22"/>
        <v>0.32299017413676306</v>
      </c>
      <c r="AD144" s="14">
        <f t="shared" si="23"/>
        <v>85</v>
      </c>
      <c r="AM144" s="9" t="s">
        <v>243</v>
      </c>
      <c r="AN144" s="14">
        <v>24</v>
      </c>
      <c r="AO144" s="8">
        <v>0.25587730315870866</v>
      </c>
    </row>
    <row r="145" spans="1:41">
      <c r="A145" s="10" t="s">
        <v>311</v>
      </c>
      <c r="B145" s="13" t="s">
        <v>310</v>
      </c>
      <c r="C145" s="7">
        <f>MAX(0,MIN(1,IF(C$5=0,1-(Tab_Raw!C145-Tab_Raw!C$3)/(Tab_Raw!C$4-Tab_Raw!C$3),(Tab_Raw!C145-Tab_Raw!C$3)/(Tab_Raw!C$4-Tab_Raw!C$3))))</f>
        <v>0.59216666666666673</v>
      </c>
      <c r="D145" s="7">
        <f>MAX(0,MIN(1,IF(D$5=0,1-(Tab_Raw!D145-Tab_Raw!D$3)/(Tab_Raw!D$4-Tab_Raw!D$3),(Tab_Raw!D145-Tab_Raw!D$3)/(Tab_Raw!D$4-Tab_Raw!D$3))))</f>
        <v>0.19399999999999998</v>
      </c>
      <c r="E145" s="7">
        <f>MAX(0,MIN(1,IF(E$5=0,1-(Tab_Raw!E145-Tab_Raw!E$3)/(Tab_Raw!E$4-Tab_Raw!E$3),(Tab_Raw!E145-Tab_Raw!E$3)/(Tab_Raw!E$4-Tab_Raw!E$3))))</f>
        <v>0</v>
      </c>
      <c r="F145" s="7">
        <f>MAX(0,MIN(1,IF(F$5=0,1-(Tab_Raw!F145-Tab_Raw!F$3)/(Tab_Raw!F$4-Tab_Raw!F$3),(Tab_Raw!F145-Tab_Raw!F$3)/(Tab_Raw!F$4-Tab_Raw!F$3))))</f>
        <v>0.625</v>
      </c>
      <c r="G145" s="7">
        <f>MAX(0,MIN(1,IF(G$5=0,1-(Tab_Raw!G145-Tab_Raw!G$3)/(Tab_Raw!G$4-Tab_Raw!G$3),(Tab_Raw!G145-Tab_Raw!G$3)/(Tab_Raw!G$4-Tab_Raw!G$3))))</f>
        <v>0</v>
      </c>
      <c r="H145" s="7">
        <f>MAX(0,MIN(1,IF(H$5=0,1-(Tab_Raw!H145-Tab_Raw!H$3)/(Tab_Raw!H$4-Tab_Raw!H$3),(Tab_Raw!H145-Tab_Raw!H$3)/(Tab_Raw!H$4-Tab_Raw!H$3))))</f>
        <v>9.9999999999999978E-2</v>
      </c>
      <c r="I145" s="7">
        <f>MAX(0,MIN(1,IF(I$5=0,1-(Tab_Raw!I145-Tab_Raw!I$3)/(Tab_Raw!I$4-Tab_Raw!I$3),(Tab_Raw!I145-Tab_Raw!I$3)/(Tab_Raw!I$4-Tab_Raw!I$3))))</f>
        <v>0.23183333333333334</v>
      </c>
      <c r="J145" s="7">
        <f>MAX(0,MIN(1,IF(J$5=0,1-(Tab_Raw!J145-Tab_Raw!J$3)/(Tab_Raw!J$4-Tab_Raw!J$3),(Tab_Raw!J145-Tab_Raw!J$3)/(Tab_Raw!J$4-Tab_Raw!J$3))))</f>
        <v>0.38740000000000002</v>
      </c>
      <c r="K145" s="7">
        <f>MAX(0,MIN(1,IF(K$5=0,1-(Tab_Raw!K145-Tab_Raw!K$3)/(Tab_Raw!K$4-Tab_Raw!K$3),(Tab_Raw!K145-Tab_Raw!K$3)/(Tab_Raw!K$4-Tab_Raw!K$3))))</f>
        <v>0.67822152464093954</v>
      </c>
      <c r="L145" s="7">
        <f>MAX(0,MIN(1,IF(L$5=0,1-(Tab_Raw!L145-Tab_Raw!L$3)/(Tab_Raw!L$4-Tab_Raw!L$3),(Tab_Raw!L145-Tab_Raw!L$3)/(Tab_Raw!L$4-Tab_Raw!L$3))))</f>
        <v>0.06</v>
      </c>
      <c r="M145" s="7">
        <f>MAX(0,MIN(1,IF(M$5=0,1-(Tab_Raw!M145-Tab_Raw!M$3)/(Tab_Raw!M$4-Tab_Raw!M$3),(Tab_Raw!M145-Tab_Raw!M$3)/(Tab_Raw!M$4-Tab_Raw!M$3))))</f>
        <v>0.11</v>
      </c>
      <c r="N145" s="7">
        <f>MAX(0,MIN(1,IF(N$5=0,1-(Tab_Raw!N145-Tab_Raw!N$3)/(Tab_Raw!N$4-Tab_Raw!N$3),(Tab_Raw!N145-Tab_Raw!N$3)/(Tab_Raw!N$4-Tab_Raw!N$3))))</f>
        <v>0</v>
      </c>
      <c r="O145" s="7">
        <f>MAX(0,MIN(1,IF(O$5=0,1-(Tab_Raw!O145-Tab_Raw!O$3)/(Tab_Raw!O$4-Tab_Raw!O$3),(Tab_Raw!O145-Tab_Raw!O$3)/(Tab_Raw!O$4-Tab_Raw!O$3))))</f>
        <v>7.4999999999999997E-2</v>
      </c>
      <c r="P145" s="7">
        <f>MAX(0,MIN(1,IF(P$5=0,1-(Tab_Raw!P145-Tab_Raw!P$3)/(Tab_Raw!P$4-Tab_Raw!P$3),(Tab_Raw!P145-Tab_Raw!P$3)/(Tab_Raw!P$4-Tab_Raw!P$3))))</f>
        <v>0.59928000000000003</v>
      </c>
      <c r="Q145" s="7">
        <f>MAX(0,MIN(1,IF(Q$5=0,1-(Tab_Raw!Q145-Tab_Raw!Q$3)/(Tab_Raw!Q$4-Tab_Raw!Q$3),(Tab_Raw!Q145-Tab_Raw!Q$3)/(Tab_Raw!Q$4-Tab_Raw!Q$3))))</f>
        <v>0.18933658536585396</v>
      </c>
      <c r="R145" s="7">
        <f>MAX(0,MIN(1,IF(R$5=0,1-(Tab_Raw!R145-Tab_Raw!R$3)/(Tab_Raw!R$4-Tab_Raw!R$3),(Tab_Raw!R145-Tab_Raw!R$3)/(Tab_Raw!R$4-Tab_Raw!R$3))))</f>
        <v>8.9171974000000001E-2</v>
      </c>
      <c r="S145" s="7">
        <f>MAX(0,MIN(1,IF(S$5=0,1-(Tab_Raw!S145-Tab_Raw!S$3)/(Tab_Raw!S$4-Tab_Raw!S$3),(Tab_Raw!S145-Tab_Raw!S$3)/(Tab_Raw!S$4-Tab_Raw!S$3))))</f>
        <v>0</v>
      </c>
      <c r="T145" s="7">
        <f>MAX(0,MIN(1,IF(T$5=0,1-(Tab_Raw!T145-Tab_Raw!T$3)/(Tab_Raw!T$4-Tab_Raw!T$3),(Tab_Raw!T145-Tab_Raw!T$3)/(Tab_Raw!T$4-Tab_Raw!T$3))))</f>
        <v>1.8844872500000001E-3</v>
      </c>
      <c r="U145" s="7">
        <f>MAX(0,MIN(1,IF(U$5=0,1-(Tab_Raw!U145-Tab_Raw!U$3)/(Tab_Raw!U$4-Tab_Raw!U$3),(Tab_Raw!U145-Tab_Raw!U$3)/(Tab_Raw!U$4-Tab_Raw!U$3))))</f>
        <v>1.9555589171861513E-2</v>
      </c>
      <c r="V145" s="7">
        <f>MAX(0,MIN(1,IF(V$5=0,1-(Tab_Raw!V145-Tab_Raw!V$3)/(Tab_Raw!V$4-Tab_Raw!V$3),(Tab_Raw!V145-Tab_Raw!V$3)/(Tab_Raw!V$4-Tab_Raw!V$3))))</f>
        <v>2.5313311200472002E-2</v>
      </c>
      <c r="W145" s="7">
        <f>MAX(0,MIN(1,IF(W$5=0,1-(Tab_Raw!W145-Tab_Raw!W$3)/(Tab_Raw!W$4-Tab_Raw!W$3),(Tab_Raw!W145-Tab_Raw!W$3)/(Tab_Raw!W$4-Tab_Raw!W$3))))</f>
        <v>0</v>
      </c>
      <c r="X145" s="7">
        <f>MAX(0,MIN(1,IF(X$5=0,1-(Tab_Raw!X145-Tab_Raw!X$3)/(Tab_Raw!X$4-Tab_Raw!X$3),(Tab_Raw!X145-Tab_Raw!X$3)/(Tab_Raw!X$4-Tab_Raw!X$3))))</f>
        <v>0.3</v>
      </c>
      <c r="Y145" s="7">
        <f>MAX(0,MIN(1,IF(Y$5=0,1-(Tab_Raw!Y145-Tab_Raw!Y$3)/(Tab_Raw!Y$4-Tab_Raw!Y$3),(Tab_Raw!Y145-Tab_Raw!Y$3)/(Tab_Raw!Y$4-Tab_Raw!Y$3))))</f>
        <v>1.4790468364831553E-2</v>
      </c>
      <c r="Z145" s="7">
        <f>MAX(0,MIN(1,IF(Z$5=0,1-(Tab_Raw!Z145-Tab_Raw!Z$3)/(Tab_Raw!Z$4-Tab_Raw!Z$3),(Tab_Raw!Z145-Tab_Raw!Z$3)/(Tab_Raw!Z$4-Tab_Raw!Z$3))))</f>
        <v>0.31848707529999998</v>
      </c>
      <c r="AA145" s="9" t="str">
        <f t="shared" si="19"/>
        <v>Poland</v>
      </c>
      <c r="AB145" s="14">
        <f t="shared" si="20"/>
        <v>24</v>
      </c>
      <c r="AC145" s="8">
        <f t="shared" si="22"/>
        <v>0.19214337563724829</v>
      </c>
      <c r="AD145" s="14">
        <f t="shared" si="23"/>
        <v>175</v>
      </c>
      <c r="AM145" s="9" t="s">
        <v>218</v>
      </c>
      <c r="AN145" s="14">
        <v>24</v>
      </c>
      <c r="AO145" s="8">
        <v>0.25488412260623344</v>
      </c>
    </row>
    <row r="146" spans="1:41">
      <c r="A146" s="10" t="s">
        <v>313</v>
      </c>
      <c r="B146" s="13" t="s">
        <v>312</v>
      </c>
      <c r="C146" s="7">
        <f>MAX(0,MIN(1,IF(C$5=0,1-(Tab_Raw!C146-Tab_Raw!C$3)/(Tab_Raw!C$4-Tab_Raw!C$3),(Tab_Raw!C146-Tab_Raw!C$3)/(Tab_Raw!C$4-Tab_Raw!C$3))))</f>
        <v>0.17633333333333331</v>
      </c>
      <c r="D146" s="7">
        <f>MAX(0,MIN(1,IF(D$5=0,1-(Tab_Raw!D146-Tab_Raw!D$3)/(Tab_Raw!D$4-Tab_Raw!D$3),(Tab_Raw!D146-Tab_Raw!D$3)/(Tab_Raw!D$4-Tab_Raw!D$3))))</f>
        <v>0.1232</v>
      </c>
      <c r="E146" s="7">
        <f>MAX(0,MIN(1,IF(E$5=0,1-(Tab_Raw!E146-Tab_Raw!E$3)/(Tab_Raw!E$4-Tab_Raw!E$3),(Tab_Raw!E146-Tab_Raw!E$3)/(Tab_Raw!E$4-Tab_Raw!E$3))))</f>
        <v>1.0000000000000009E-2</v>
      </c>
      <c r="F146" s="7">
        <f>MAX(0,MIN(1,IF(F$5=0,1-(Tab_Raw!F146-Tab_Raw!F$3)/(Tab_Raw!F$4-Tab_Raw!F$3),(Tab_Raw!F146-Tab_Raw!F$3)/(Tab_Raw!F$4-Tab_Raw!F$3))))</f>
        <v>0.375</v>
      </c>
      <c r="G146" s="7">
        <f>MAX(0,MIN(1,IF(G$5=0,1-(Tab_Raw!G146-Tab_Raw!G$3)/(Tab_Raw!G$4-Tab_Raw!G$3),(Tab_Raw!G146-Tab_Raw!G$3)/(Tab_Raw!G$4-Tab_Raw!G$3))))</f>
        <v>0</v>
      </c>
      <c r="H146" s="7">
        <f>MAX(0,MIN(1,IF(H$5=0,1-(Tab_Raw!H146-Tab_Raw!H$3)/(Tab_Raw!H$4-Tab_Raw!H$3),(Tab_Raw!H146-Tab_Raw!H$3)/(Tab_Raw!H$4-Tab_Raw!H$3))))</f>
        <v>0</v>
      </c>
      <c r="I146" s="7">
        <f>MAX(0,MIN(1,IF(I$5=0,1-(Tab_Raw!I146-Tab_Raw!I$3)/(Tab_Raw!I$4-Tab_Raw!I$3),(Tab_Raw!I146-Tab_Raw!I$3)/(Tab_Raw!I$4-Tab_Raw!I$3))))</f>
        <v>0.29975000000000002</v>
      </c>
      <c r="J146" s="7">
        <f>MAX(0,MIN(1,IF(J$5=0,1-(Tab_Raw!J146-Tab_Raw!J$3)/(Tab_Raw!J$4-Tab_Raw!J$3),(Tab_Raw!J146-Tab_Raw!J$3)/(Tab_Raw!J$4-Tab_Raw!J$3))))</f>
        <v>0.3992</v>
      </c>
      <c r="K146" s="7">
        <f>MAX(0,MIN(1,IF(K$5=0,1-(Tab_Raw!K146-Tab_Raw!K$3)/(Tab_Raw!K$4-Tab_Raw!K$3),(Tab_Raw!K146-Tab_Raw!K$3)/(Tab_Raw!K$4-Tab_Raw!K$3))))</f>
        <v>0.48544967491190205</v>
      </c>
      <c r="L146" s="7">
        <f>MAX(0,MIN(1,IF(L$5=0,1-(Tab_Raw!L146-Tab_Raw!L$3)/(Tab_Raw!L$4-Tab_Raw!L$3),(Tab_Raw!L146-Tab_Raw!L$3)/(Tab_Raw!L$4-Tab_Raw!L$3))))</f>
        <v>0.18</v>
      </c>
      <c r="M146" s="7">
        <f>MAX(0,MIN(1,IF(M$5=0,1-(Tab_Raw!M146-Tab_Raw!M$3)/(Tab_Raw!M$4-Tab_Raw!M$3),(Tab_Raw!M146-Tab_Raw!M$3)/(Tab_Raw!M$4-Tab_Raw!M$3))))</f>
        <v>0.81</v>
      </c>
      <c r="N146" s="7">
        <f>MAX(0,MIN(1,IF(N$5=0,1-(Tab_Raw!N146-Tab_Raw!N$3)/(Tab_Raw!N$4-Tab_Raw!N$3),(Tab_Raw!N146-Tab_Raw!N$3)/(Tab_Raw!N$4-Tab_Raw!N$3))))</f>
        <v>0</v>
      </c>
      <c r="O146" s="7">
        <f>MAX(0,MIN(1,IF(O$5=0,1-(Tab_Raw!O146-Tab_Raw!O$3)/(Tab_Raw!O$4-Tab_Raw!O$3),(Tab_Raw!O146-Tab_Raw!O$3)/(Tab_Raw!O$4-Tab_Raw!O$3))))</f>
        <v>6.7499999999999991E-2</v>
      </c>
      <c r="P146" s="7">
        <f>MAX(0,MIN(1,IF(P$5=0,1-(Tab_Raw!P146-Tab_Raw!P$3)/(Tab_Raw!P$4-Tab_Raw!P$3),(Tab_Raw!P146-Tab_Raw!P$3)/(Tab_Raw!P$4-Tab_Raw!P$3))))</f>
        <v>0.48640000000000005</v>
      </c>
      <c r="Q146" s="7">
        <f>MAX(0,MIN(1,IF(Q$5=0,1-(Tab_Raw!Q146-Tab_Raw!Q$3)/(Tab_Raw!Q$4-Tab_Raw!Q$3),(Tab_Raw!Q146-Tab_Raw!Q$3)/(Tab_Raw!Q$4-Tab_Raw!Q$3))))</f>
        <v>0.1150048780487819</v>
      </c>
      <c r="R146" s="7">
        <f>MAX(0,MIN(1,IF(R$5=0,1-(Tab_Raw!R146-Tab_Raw!R$3)/(Tab_Raw!R$4-Tab_Raw!R$3),(Tab_Raw!R146-Tab_Raw!R$3)/(Tab_Raw!R$4-Tab_Raw!R$3))))</f>
        <v>0.19658119600000001</v>
      </c>
      <c r="S146" s="7">
        <f>MAX(0,MIN(1,IF(S$5=0,1-(Tab_Raw!S146-Tab_Raw!S$3)/(Tab_Raw!S$4-Tab_Raw!S$3),(Tab_Raw!S146-Tab_Raw!S$3)/(Tab_Raw!S$4-Tab_Raw!S$3))))</f>
        <v>0</v>
      </c>
      <c r="T146" s="7">
        <f>MAX(0,MIN(1,IF(T$5=0,1-(Tab_Raw!T146-Tab_Raw!T$3)/(Tab_Raw!T$4-Tab_Raw!T$3),(Tab_Raw!T146-Tab_Raw!T$3)/(Tab_Raw!T$4-Tab_Raw!T$3))))</f>
        <v>2.5518837500000001E-3</v>
      </c>
      <c r="U146" s="7">
        <f>MAX(0,MIN(1,IF(U$5=0,1-(Tab_Raw!U146-Tab_Raw!U$3)/(Tab_Raw!U$4-Tab_Raw!U$3),(Tab_Raw!U146-Tab_Raw!U$3)/(Tab_Raw!U$4-Tab_Raw!U$3))))</f>
        <v>2.3553347609705032E-2</v>
      </c>
      <c r="V146" s="7">
        <f>MAX(0,MIN(1,IF(V$5=0,1-(Tab_Raw!V146-Tab_Raw!V$3)/(Tab_Raw!V$4-Tab_Raw!V$3),(Tab_Raw!V146-Tab_Raw!V$3)/(Tab_Raw!V$4-Tab_Raw!V$3))))</f>
        <v>5.4811007844475602E-2</v>
      </c>
      <c r="W146" s="7">
        <f>MAX(0,MIN(1,IF(W$5=0,1-(Tab_Raw!W146-Tab_Raw!W$3)/(Tab_Raw!W$4-Tab_Raw!W$3),(Tab_Raw!W146-Tab_Raw!W$3)/(Tab_Raw!W$4-Tab_Raw!W$3))))</f>
        <v>0</v>
      </c>
      <c r="X146" s="7">
        <f>MAX(0,MIN(1,IF(X$5=0,1-(Tab_Raw!X146-Tab_Raw!X$3)/(Tab_Raw!X$4-Tab_Raw!X$3),(Tab_Raw!X146-Tab_Raw!X$3)/(Tab_Raw!X$4-Tab_Raw!X$3))))</f>
        <v>0.82</v>
      </c>
      <c r="Y146" s="7">
        <f>MAX(0,MIN(1,IF(Y$5=0,1-(Tab_Raw!Y146-Tab_Raw!Y$3)/(Tab_Raw!Y$4-Tab_Raw!Y$3),(Tab_Raw!Y146-Tab_Raw!Y$3)/(Tab_Raw!Y$4-Tab_Raw!Y$3))))</f>
        <v>8.1967213114754092E-2</v>
      </c>
      <c r="Z146" s="7">
        <f>MAX(0,MIN(1,IF(Z$5=0,1-(Tab_Raw!Z146-Tab_Raw!Z$3)/(Tab_Raw!Z$4-Tab_Raw!Z$3),(Tab_Raw!Z146-Tab_Raw!Z$3)/(Tab_Raw!Z$4-Tab_Raw!Z$3))))</f>
        <v>0.14000000000000001</v>
      </c>
      <c r="AA146" s="9" t="str">
        <f t="shared" si="19"/>
        <v>Portugal</v>
      </c>
      <c r="AB146" s="14">
        <f t="shared" si="20"/>
        <v>24</v>
      </c>
      <c r="AC146" s="8">
        <f t="shared" si="22"/>
        <v>0.20197093894220633</v>
      </c>
      <c r="AD146" s="14">
        <f t="shared" si="23"/>
        <v>167</v>
      </c>
      <c r="AM146" s="9" t="s">
        <v>208</v>
      </c>
      <c r="AN146" s="14">
        <v>24</v>
      </c>
      <c r="AO146" s="8">
        <v>0.25109690455015959</v>
      </c>
    </row>
    <row r="147" spans="1:41">
      <c r="A147" s="10" t="s">
        <v>315</v>
      </c>
      <c r="B147" s="13" t="s">
        <v>314</v>
      </c>
      <c r="C147" s="7">
        <f>MAX(0,MIN(1,IF(C$5=0,1-(Tab_Raw!C147-Tab_Raw!C$3)/(Tab_Raw!C$4-Tab_Raw!C$3),(Tab_Raw!C147-Tab_Raw!C$3)/(Tab_Raw!C$4-Tab_Raw!C$3))))</f>
        <v>0.99833333333333329</v>
      </c>
      <c r="D147" s="7">
        <f>MAX(0,MIN(1,IF(D$5=0,1-(Tab_Raw!D147-Tab_Raw!D$3)/(Tab_Raw!D$4-Tab_Raw!D$3),(Tab_Raw!D147-Tab_Raw!D$3)/(Tab_Raw!D$4-Tab_Raw!D$3))))</f>
        <v>1</v>
      </c>
      <c r="E147" s="7">
        <f>MAX(0,MIN(1,IF(E$5=0,1-(Tab_Raw!E147-Tab_Raw!E$3)/(Tab_Raw!E$4-Tab_Raw!E$3),(Tab_Raw!E147-Tab_Raw!E$3)/(Tab_Raw!E$4-Tab_Raw!E$3))))</f>
        <v>0</v>
      </c>
      <c r="F147" s="7">
        <f>MAX(0,MIN(1,IF(F$5=0,1-(Tab_Raw!F147-Tab_Raw!F$3)/(Tab_Raw!F$4-Tab_Raw!F$3),(Tab_Raw!F147-Tab_Raw!F$3)/(Tab_Raw!F$4-Tab_Raw!F$3))))</f>
        <v>0.52500000000000002</v>
      </c>
      <c r="G147" s="7">
        <f>MAX(0,MIN(1,IF(G$5=0,1-(Tab_Raw!G147-Tab_Raw!G$3)/(Tab_Raw!G$4-Tab_Raw!G$3),(Tab_Raw!G147-Tab_Raw!G$3)/(Tab_Raw!G$4-Tab_Raw!G$3))))</f>
        <v>4.0000000000000001E-3</v>
      </c>
      <c r="H147" s="7">
        <f>MAX(0,MIN(1,IF(H$5=0,1-(Tab_Raw!H147-Tab_Raw!H$3)/(Tab_Raw!H$4-Tab_Raw!H$3),(Tab_Raw!H147-Tab_Raw!H$3)/(Tab_Raw!H$4-Tab_Raw!H$3))))</f>
        <v>0</v>
      </c>
      <c r="I147" s="7">
        <f>MAX(0,MIN(1,IF(I$5=0,1-(Tab_Raw!I147-Tab_Raw!I$3)/(Tab_Raw!I$4-Tab_Raw!I$3),(Tab_Raw!I147-Tab_Raw!I$3)/(Tab_Raw!I$4-Tab_Raw!I$3))))</f>
        <v>0.54108333333333336</v>
      </c>
      <c r="J147" s="7">
        <f>MAX(0,MIN(1,IF(J$5=0,1-(Tab_Raw!J147-Tab_Raw!J$3)/(Tab_Raw!J$4-Tab_Raw!J$3),(Tab_Raw!J147-Tab_Raw!J$3)/(Tab_Raw!J$4-Tab_Raw!J$3))))</f>
        <v>4.2800000000000005E-2</v>
      </c>
      <c r="K147" s="7">
        <f>MAX(0,MIN(1,IF(K$5=0,1-(Tab_Raw!K147-Tab_Raw!K$3)/(Tab_Raw!K$4-Tab_Raw!K$3),(Tab_Raw!K147-Tab_Raw!K$3)/(Tab_Raw!K$4-Tab_Raw!K$3))))</f>
        <v>0.53846153846150002</v>
      </c>
      <c r="L147" s="7">
        <f>MAX(0,MIN(1,IF(L$5=0,1-(Tab_Raw!L147-Tab_Raw!L$3)/(Tab_Raw!L$4-Tab_Raw!L$3),(Tab_Raw!L147-Tab_Raw!L$3)/(Tab_Raw!L$4-Tab_Raw!L$3))))</f>
        <v>0.28000000000000003</v>
      </c>
      <c r="M147" s="7">
        <f>MAX(0,MIN(1,IF(M$5=0,1-(Tab_Raw!M147-Tab_Raw!M$3)/(Tab_Raw!M$4-Tab_Raw!M$3),(Tab_Raw!M147-Tab_Raw!M$3)/(Tab_Raw!M$4-Tab_Raw!M$3))))</f>
        <v>1</v>
      </c>
      <c r="N147" s="7">
        <f>MAX(0,MIN(1,IF(N$5=0,1-(Tab_Raw!N147-Tab_Raw!N$3)/(Tab_Raw!N$4-Tab_Raw!N$3),(Tab_Raw!N147-Tab_Raw!N$3)/(Tab_Raw!N$4-Tab_Raw!N$3))))</f>
        <v>0</v>
      </c>
      <c r="O147" s="7">
        <f>MAX(0,MIN(1,IF(O$5=0,1-(Tab_Raw!O147-Tab_Raw!O$3)/(Tab_Raw!O$4-Tab_Raw!O$3),(Tab_Raw!O147-Tab_Raw!O$3)/(Tab_Raw!O$4-Tab_Raw!O$3))))</f>
        <v>7.4999999999999997E-2</v>
      </c>
      <c r="P147" s="7">
        <f>MAX(0,MIN(1,IF(P$5=0,1-(Tab_Raw!P147-Tab_Raw!P$3)/(Tab_Raw!P$4-Tab_Raw!P$3),(Tab_Raw!P147-Tab_Raw!P$3)/(Tab_Raw!P$4-Tab_Raw!P$3))))</f>
        <v>0.48463999999999996</v>
      </c>
      <c r="Q147" s="7">
        <f>MAX(0,MIN(1,IF(Q$5=0,1-(Tab_Raw!Q147-Tab_Raw!Q$3)/(Tab_Raw!Q$4-Tab_Raw!Q$3),(Tab_Raw!Q147-Tab_Raw!Q$3)/(Tab_Raw!Q$4-Tab_Raw!Q$3))))</f>
        <v>0.18115804878048802</v>
      </c>
      <c r="R147" s="7">
        <f>MAX(0,MIN(1,IF(R$5=0,1-(Tab_Raw!R147-Tab_Raw!R$3)/(Tab_Raw!R$4-Tab_Raw!R$3),(Tab_Raw!R147-Tab_Raw!R$3)/(Tab_Raw!R$4-Tab_Raw!R$3))))</f>
        <v>0.13507625200000001</v>
      </c>
      <c r="S147" s="7">
        <f>MAX(0,MIN(1,IF(S$5=0,1-(Tab_Raw!S147-Tab_Raw!S$3)/(Tab_Raw!S$4-Tab_Raw!S$3),(Tab_Raw!S147-Tab_Raw!S$3)/(Tab_Raw!S$4-Tab_Raw!S$3))))</f>
        <v>0</v>
      </c>
      <c r="T147" s="7">
        <f>MAX(0,MIN(1,IF(T$5=0,1-(Tab_Raw!T147-Tab_Raw!T$3)/(Tab_Raw!T$4-Tab_Raw!T$3),(Tab_Raw!T147-Tab_Raw!T$3)/(Tab_Raw!T$4-Tab_Raw!T$3))))</f>
        <v>5.6403705000000002E-3</v>
      </c>
      <c r="U147" s="7">
        <f>MAX(0,MIN(1,IF(U$5=0,1-(Tab_Raw!U147-Tab_Raw!U$3)/(Tab_Raw!U$4-Tab_Raw!U$3),(Tab_Raw!U147-Tab_Raw!U$3)/(Tab_Raw!U$4-Tab_Raw!U$3))))</f>
        <v>0.22988831188903622</v>
      </c>
      <c r="V147" s="7">
        <f>MAX(0,MIN(1,IF(V$5=0,1-(Tab_Raw!V147-Tab_Raw!V$3)/(Tab_Raw!V$4-Tab_Raw!V$3),(Tab_Raw!V147-Tab_Raw!V$3)/(Tab_Raw!V$4-Tab_Raw!V$3))))</f>
        <v>0.33104463039743398</v>
      </c>
      <c r="W147" s="7">
        <f>MAX(0,MIN(1,IF(W$5=0,1-(Tab_Raw!W147-Tab_Raw!W$3)/(Tab_Raw!W$4-Tab_Raw!W$3),(Tab_Raw!W147-Tab_Raw!W$3)/(Tab_Raw!W$4-Tab_Raw!W$3))))</f>
        <v>1.3000000000000012E-2</v>
      </c>
      <c r="X147" s="7">
        <f>MAX(0,MIN(1,IF(X$5=0,1-(Tab_Raw!X147-Tab_Raw!X$3)/(Tab_Raw!X$4-Tab_Raw!X$3),(Tab_Raw!X147-Tab_Raw!X$3)/(Tab_Raw!X$4-Tab_Raw!X$3))))</f>
        <v>0</v>
      </c>
      <c r="Y147" s="7">
        <f>MAX(0,MIN(1,IF(Y$5=0,1-(Tab_Raw!Y147-Tab_Raw!Y$3)/(Tab_Raw!Y$4-Tab_Raw!Y$3),(Tab_Raw!Y147-Tab_Raw!Y$3)/(Tab_Raw!Y$4-Tab_Raw!Y$3))))</f>
        <v>0</v>
      </c>
      <c r="Z147" s="7">
        <f>MAX(0,MIN(1,IF(Z$5=0,1-(Tab_Raw!Z147-Tab_Raw!Z$3)/(Tab_Raw!Z$4-Tab_Raw!Z$3),(Tab_Raw!Z147-Tab_Raw!Z$3)/(Tab_Raw!Z$4-Tab_Raw!Z$3))))</f>
        <v>9.9999999999999978E-2</v>
      </c>
      <c r="AA147" s="9" t="str">
        <f t="shared" si="19"/>
        <v>Qatar</v>
      </c>
      <c r="AB147" s="14">
        <f t="shared" si="20"/>
        <v>24</v>
      </c>
      <c r="AC147" s="8">
        <f t="shared" si="22"/>
        <v>0.27021357577896354</v>
      </c>
      <c r="AD147" s="14">
        <f t="shared" si="23"/>
        <v>119</v>
      </c>
      <c r="AM147" s="9" t="s">
        <v>140</v>
      </c>
      <c r="AN147" s="14">
        <v>24</v>
      </c>
      <c r="AO147" s="8">
        <v>0.2505660044032606</v>
      </c>
    </row>
    <row r="148" spans="1:41">
      <c r="A148" s="10" t="s">
        <v>317</v>
      </c>
      <c r="B148" s="13" t="s">
        <v>316</v>
      </c>
      <c r="C148" s="7">
        <f>MAX(0,MIN(1,IF(C$5=0,1-(Tab_Raw!C148-Tab_Raw!C$3)/(Tab_Raw!C$4-Tab_Raw!C$3),(Tab_Raw!C148-Tab_Raw!C$3)/(Tab_Raw!C$4-Tab_Raw!C$3))))</f>
        <v>0.41833333333333333</v>
      </c>
      <c r="D148" s="7">
        <f>MAX(0,MIN(1,IF(D$5=0,1-(Tab_Raw!D148-Tab_Raw!D$3)/(Tab_Raw!D$4-Tab_Raw!D$3),(Tab_Raw!D148-Tab_Raw!D$3)/(Tab_Raw!D$4-Tab_Raw!D$3))))</f>
        <v>3.245E-2</v>
      </c>
      <c r="E148" s="7">
        <f>MAX(0,MIN(1,IF(E$5=0,1-(Tab_Raw!E148-Tab_Raw!E$3)/(Tab_Raw!E$4-Tab_Raw!E$3),(Tab_Raw!E148-Tab_Raw!E$3)/(Tab_Raw!E$4-Tab_Raw!E$3))))</f>
        <v>0</v>
      </c>
      <c r="F148" s="7">
        <f>MAX(0,MIN(1,IF(F$5=0,1-(Tab_Raw!F148-Tab_Raw!F$3)/(Tab_Raw!F$4-Tab_Raw!F$3),(Tab_Raw!F148-Tab_Raw!F$3)/(Tab_Raw!F$4-Tab_Raw!F$3))))</f>
        <v>0.67500000000000004</v>
      </c>
      <c r="G148" s="7" t="e">
        <f>MAX(0,MIN(1,IF(G$5=0,1-(Tab_Raw!G148-Tab_Raw!G$3)/(Tab_Raw!G$4-Tab_Raw!G$3),(Tab_Raw!G148-Tab_Raw!G$3)/(Tab_Raw!G$4-Tab_Raw!G$3))))</f>
        <v>#N/A</v>
      </c>
      <c r="H148" s="7">
        <f>MAX(0,MIN(1,IF(H$5=0,1-(Tab_Raw!H148-Tab_Raw!H$3)/(Tab_Raw!H$4-Tab_Raw!H$3),(Tab_Raw!H148-Tab_Raw!H$3)/(Tab_Raw!H$4-Tab_Raw!H$3))))</f>
        <v>0.28000000000000003</v>
      </c>
      <c r="I148" s="7" t="e">
        <f>MAX(0,MIN(1,IF(I$5=0,1-(Tab_Raw!I148-Tab_Raw!I$3)/(Tab_Raw!I$4-Tab_Raw!I$3),(Tab_Raw!I148-Tab_Raw!I$3)/(Tab_Raw!I$4-Tab_Raw!I$3))))</f>
        <v>#N/A</v>
      </c>
      <c r="J148" s="7">
        <f>MAX(0,MIN(1,IF(J$5=0,1-(Tab_Raw!J148-Tab_Raw!J$3)/(Tab_Raw!J$4-Tab_Raw!J$3),(Tab_Raw!J148-Tab_Raw!J$3)/(Tab_Raw!J$4-Tab_Raw!J$3))))</f>
        <v>0.45579999999999998</v>
      </c>
      <c r="K148" s="7">
        <f>MAX(0,MIN(1,IF(K$5=0,1-(Tab_Raw!K148-Tab_Raw!K$3)/(Tab_Raw!K$4-Tab_Raw!K$3),(Tab_Raw!K148-Tab_Raw!K$3)/(Tab_Raw!K$4-Tab_Raw!K$3))))</f>
        <v>1</v>
      </c>
      <c r="L148" s="7">
        <f>MAX(0,MIN(1,IF(L$5=0,1-(Tab_Raw!L148-Tab_Raw!L$3)/(Tab_Raw!L$4-Tab_Raw!L$3),(Tab_Raw!L148-Tab_Raw!L$3)/(Tab_Raw!L$4-Tab_Raw!L$3))))</f>
        <v>0.16</v>
      </c>
      <c r="M148" s="7">
        <f>MAX(0,MIN(1,IF(M$5=0,1-(Tab_Raw!M148-Tab_Raw!M$3)/(Tab_Raw!M$4-Tab_Raw!M$3),(Tab_Raw!M148-Tab_Raw!M$3)/(Tab_Raw!M$4-Tab_Raw!M$3))))</f>
        <v>0.13</v>
      </c>
      <c r="N148" s="7">
        <f>MAX(0,MIN(1,IF(N$5=0,1-(Tab_Raw!N148-Tab_Raw!N$3)/(Tab_Raw!N$4-Tab_Raw!N$3),(Tab_Raw!N148-Tab_Raw!N$3)/(Tab_Raw!N$4-Tab_Raw!N$3))))</f>
        <v>0.03</v>
      </c>
      <c r="O148" s="7">
        <f>MAX(0,MIN(1,IF(O$5=0,1-(Tab_Raw!O148-Tab_Raw!O$3)/(Tab_Raw!O$4-Tab_Raw!O$3),(Tab_Raw!O148-Tab_Raw!O$3)/(Tab_Raw!O$4-Tab_Raw!O$3))))</f>
        <v>7.4999999999999997E-2</v>
      </c>
      <c r="P148" s="7">
        <f>MAX(0,MIN(1,IF(P$5=0,1-(Tab_Raw!P148-Tab_Raw!P$3)/(Tab_Raw!P$4-Tab_Raw!P$3),(Tab_Raw!P148-Tab_Raw!P$3)/(Tab_Raw!P$4-Tab_Raw!P$3))))</f>
        <v>0.6790719999999999</v>
      </c>
      <c r="Q148" s="7" t="e">
        <f>MAX(0,MIN(1,IF(Q$5=0,1-(Tab_Raw!Q148-Tab_Raw!Q$3)/(Tab_Raw!Q$4-Tab_Raw!Q$3),(Tab_Raw!Q148-Tab_Raw!Q$3)/(Tab_Raw!Q$4-Tab_Raw!Q$3))))</f>
        <v>#N/A</v>
      </c>
      <c r="R148" s="7">
        <f>MAX(0,MIN(1,IF(R$5=0,1-(Tab_Raw!R148-Tab_Raw!R$3)/(Tab_Raw!R$4-Tab_Raw!R$3),(Tab_Raw!R148-Tab_Raw!R$3)/(Tab_Raw!R$4-Tab_Raw!R$3))))</f>
        <v>0.103683492</v>
      </c>
      <c r="S148" s="7">
        <f>MAX(0,MIN(1,IF(S$5=0,1-(Tab_Raw!S148-Tab_Raw!S$3)/(Tab_Raw!S$4-Tab_Raw!S$3),(Tab_Raw!S148-Tab_Raw!S$3)/(Tab_Raw!S$4-Tab_Raw!S$3))))</f>
        <v>0</v>
      </c>
      <c r="T148" s="7">
        <f>MAX(0,MIN(1,IF(T$5=0,1-(Tab_Raw!T148-Tab_Raw!T$3)/(Tab_Raw!T$4-Tab_Raw!T$3),(Tab_Raw!T148-Tab_Raw!T$3)/(Tab_Raw!T$4-Tab_Raw!T$3))))</f>
        <v>9.1690185000000007E-3</v>
      </c>
      <c r="U148" s="7">
        <f>MAX(0,MIN(1,IF(U$5=0,1-(Tab_Raw!U148-Tab_Raw!U$3)/(Tab_Raw!U$4-Tab_Raw!U$3),(Tab_Raw!U148-Tab_Raw!U$3)/(Tab_Raw!U$4-Tab_Raw!U$3))))</f>
        <v>3.6266029652120037E-2</v>
      </c>
      <c r="V148" s="7">
        <f>MAX(0,MIN(1,IF(V$5=0,1-(Tab_Raw!V148-Tab_Raw!V$3)/(Tab_Raw!V$4-Tab_Raw!V$3),(Tab_Raw!V148-Tab_Raw!V$3)/(Tab_Raw!V$4-Tab_Raw!V$3))))</f>
        <v>3.41823568080762E-2</v>
      </c>
      <c r="W148" s="7">
        <f>MAX(0,MIN(1,IF(W$5=0,1-(Tab_Raw!W148-Tab_Raw!W$3)/(Tab_Raw!W$4-Tab_Raw!W$3),(Tab_Raw!W148-Tab_Raw!W$3)/(Tab_Raw!W$4-Tab_Raw!W$3))))</f>
        <v>0</v>
      </c>
      <c r="X148" s="7">
        <f>MAX(0,MIN(1,IF(X$5=0,1-(Tab_Raw!X148-Tab_Raw!X$3)/(Tab_Raw!X$4-Tab_Raw!X$3),(Tab_Raw!X148-Tab_Raw!X$3)/(Tab_Raw!X$4-Tab_Raw!X$3))))</f>
        <v>0.1</v>
      </c>
      <c r="Y148" s="7" t="e">
        <f>MAX(0,MIN(1,IF(Y$5=0,1-(Tab_Raw!Y148-Tab_Raw!Y$3)/(Tab_Raw!Y$4-Tab_Raw!Y$3),(Tab_Raw!Y148-Tab_Raw!Y$3)/(Tab_Raw!Y$4-Tab_Raw!Y$3))))</f>
        <v>#N/A</v>
      </c>
      <c r="Z148" s="7">
        <f>MAX(0,MIN(1,IF(Z$5=0,1-(Tab_Raw!Z148-Tab_Raw!Z$3)/(Tab_Raw!Z$4-Tab_Raw!Z$3),(Tab_Raw!Z148-Tab_Raw!Z$3)/(Tab_Raw!Z$4-Tab_Raw!Z$3))))</f>
        <v>0.69799999239999999</v>
      </c>
      <c r="AA148" s="9" t="str">
        <f t="shared" si="19"/>
        <v>Romania</v>
      </c>
      <c r="AB148" s="14">
        <f t="shared" si="20"/>
        <v>20</v>
      </c>
      <c r="AC148" s="8">
        <f t="shared" si="22"/>
        <v>0.24584781113467641</v>
      </c>
      <c r="AD148" s="14">
        <f t="shared" si="23"/>
        <v>143</v>
      </c>
      <c r="AM148" s="9" t="s">
        <v>99</v>
      </c>
      <c r="AN148" s="14">
        <v>24</v>
      </c>
      <c r="AO148" s="8">
        <v>0.24897587496775705</v>
      </c>
    </row>
    <row r="149" spans="1:41">
      <c r="A149" s="10" t="s">
        <v>437</v>
      </c>
      <c r="B149" s="13" t="s">
        <v>318</v>
      </c>
      <c r="C149" s="7">
        <f>MAX(0,MIN(1,IF(C$5=0,1-(Tab_Raw!C149-Tab_Raw!C$3)/(Tab_Raw!C$4-Tab_Raw!C$3),(Tab_Raw!C149-Tab_Raw!C$3)/(Tab_Raw!C$4-Tab_Raw!C$3))))</f>
        <v>0.78266666666666673</v>
      </c>
      <c r="D149" s="7">
        <f>MAX(0,MIN(1,IF(D$5=0,1-(Tab_Raw!D149-Tab_Raw!D$3)/(Tab_Raw!D$4-Tab_Raw!D$3),(Tab_Raw!D149-Tab_Raw!D$3)/(Tab_Raw!D$4-Tab_Raw!D$3))))</f>
        <v>1.4690000000000002E-2</v>
      </c>
      <c r="E149" s="7">
        <f>MAX(0,MIN(1,IF(E$5=0,1-(Tab_Raw!E149-Tab_Raw!E$3)/(Tab_Raw!E$4-Tab_Raw!E$3),(Tab_Raw!E149-Tab_Raw!E$3)/(Tab_Raw!E$4-Tab_Raw!E$3))))</f>
        <v>4.0000000000000036E-2</v>
      </c>
      <c r="F149" s="7">
        <f>MAX(0,MIN(1,IF(F$5=0,1-(Tab_Raw!F149-Tab_Raw!F$3)/(Tab_Raw!F$4-Tab_Raw!F$3),(Tab_Raw!F149-Tab_Raw!F$3)/(Tab_Raw!F$4-Tab_Raw!F$3))))</f>
        <v>0.97500000000000009</v>
      </c>
      <c r="G149" s="7">
        <f>MAX(0,MIN(1,IF(G$5=0,1-(Tab_Raw!G149-Tab_Raw!G$3)/(Tab_Raw!G$4-Tab_Raw!G$3),(Tab_Raw!G149-Tab_Raw!G$3)/(Tab_Raw!G$4-Tab_Raw!G$3))))</f>
        <v>3.3333333333333335E-3</v>
      </c>
      <c r="H149" s="7">
        <f>MAX(0,MIN(1,IF(H$5=0,1-(Tab_Raw!H149-Tab_Raw!H$3)/(Tab_Raw!H$4-Tab_Raw!H$3),(Tab_Raw!H149-Tab_Raw!H$3)/(Tab_Raw!H$4-Tab_Raw!H$3))))</f>
        <v>0.13</v>
      </c>
      <c r="I149" s="7">
        <f>MAX(0,MIN(1,IF(I$5=0,1-(Tab_Raw!I149-Tab_Raw!I$3)/(Tab_Raw!I$4-Tab_Raw!I$3),(Tab_Raw!I149-Tab_Raw!I$3)/(Tab_Raw!I$4-Tab_Raw!I$3))))</f>
        <v>0.2734166666666667</v>
      </c>
      <c r="J149" s="7">
        <f>MAX(0,MIN(1,IF(J$5=0,1-(Tab_Raw!J149-Tab_Raw!J$3)/(Tab_Raw!J$4-Tab_Raw!J$3),(Tab_Raw!J149-Tab_Raw!J$3)/(Tab_Raw!J$4-Tab_Raw!J$3))))</f>
        <v>0.27179999999999999</v>
      </c>
      <c r="K149" s="7">
        <f>MAX(0,MIN(1,IF(K$5=0,1-(Tab_Raw!K149-Tab_Raw!K$3)/(Tab_Raw!K$4-Tab_Raw!K$3),(Tab_Raw!K149-Tab_Raw!K$3)/(Tab_Raw!K$4-Tab_Raw!K$3))))</f>
        <v>0.95382055363763696</v>
      </c>
      <c r="L149" s="7">
        <f>MAX(0,MIN(1,IF(L$5=0,1-(Tab_Raw!L149-Tab_Raw!L$3)/(Tab_Raw!L$4-Tab_Raw!L$3),(Tab_Raw!L149-Tab_Raw!L$3)/(Tab_Raw!L$4-Tab_Raw!L$3))))</f>
        <v>1</v>
      </c>
      <c r="M149" s="7">
        <f>MAX(0,MIN(1,IF(M$5=0,1-(Tab_Raw!M149-Tab_Raw!M$3)/(Tab_Raw!M$4-Tab_Raw!M$3),(Tab_Raw!M149-Tab_Raw!M$3)/(Tab_Raw!M$4-Tab_Raw!M$3))))</f>
        <v>0.03</v>
      </c>
      <c r="N149" s="7">
        <f>MAX(0,MIN(1,IF(N$5=0,1-(Tab_Raw!N149-Tab_Raw!N$3)/(Tab_Raw!N$4-Tab_Raw!N$3),(Tab_Raw!N149-Tab_Raw!N$3)/(Tab_Raw!N$4-Tab_Raw!N$3))))</f>
        <v>0.05</v>
      </c>
      <c r="O149" s="7">
        <f>MAX(0,MIN(1,IF(O$5=0,1-(Tab_Raw!O149-Tab_Raw!O$3)/(Tab_Raw!O$4-Tab_Raw!O$3),(Tab_Raw!O149-Tab_Raw!O$3)/(Tab_Raw!O$4-Tab_Raw!O$3))))</f>
        <v>0.87499999999999989</v>
      </c>
      <c r="P149" s="7">
        <f>MAX(0,MIN(1,IF(P$5=0,1-(Tab_Raw!P149-Tab_Raw!P$3)/(Tab_Raw!P$4-Tab_Raw!P$3),(Tab_Raw!P149-Tab_Raw!P$3)/(Tab_Raw!P$4-Tab_Raw!P$3))))</f>
        <v>0.3144880000000001</v>
      </c>
      <c r="Q149" s="7">
        <f>MAX(0,MIN(1,IF(Q$5=0,1-(Tab_Raw!Q149-Tab_Raw!Q$3)/(Tab_Raw!Q$4-Tab_Raw!Q$3),(Tab_Raw!Q149-Tab_Raw!Q$3)/(Tab_Raw!Q$4-Tab_Raw!Q$3))))</f>
        <v>0.34310731707317188</v>
      </c>
      <c r="R149" s="7">
        <f>MAX(0,MIN(1,IF(R$5=0,1-(Tab_Raw!R149-Tab_Raw!R$3)/(Tab_Raw!R$4-Tab_Raw!R$3),(Tab_Raw!R149-Tab_Raw!R$3)/(Tab_Raw!R$4-Tab_Raw!R$3))))</f>
        <v>0.138266796</v>
      </c>
      <c r="S149" s="7">
        <f>MAX(0,MIN(1,IF(S$5=0,1-(Tab_Raw!S149-Tab_Raw!S$3)/(Tab_Raw!S$4-Tab_Raw!S$3),(Tab_Raw!S149-Tab_Raw!S$3)/(Tab_Raw!S$4-Tab_Raw!S$3))))</f>
        <v>0</v>
      </c>
      <c r="T149" s="7">
        <f>MAX(0,MIN(1,IF(T$5=0,1-(Tab_Raw!T149-Tab_Raw!T$3)/(Tab_Raw!T$4-Tab_Raw!T$3),(Tab_Raw!T149-Tab_Raw!T$3)/(Tab_Raw!T$4-Tab_Raw!T$3))))</f>
        <v>1.34596245E-2</v>
      </c>
      <c r="U149" s="7">
        <f>MAX(0,MIN(1,IF(U$5=0,1-(Tab_Raw!U149-Tab_Raw!U$3)/(Tab_Raw!U$4-Tab_Raw!U$3),(Tab_Raw!U149-Tab_Raw!U$3)/(Tab_Raw!U$4-Tab_Raw!U$3))))</f>
        <v>1.6662488420424136E-2</v>
      </c>
      <c r="V149" s="7">
        <f>MAX(0,MIN(1,IF(V$5=0,1-(Tab_Raw!V149-Tab_Raw!V$3)/(Tab_Raw!V$4-Tab_Raw!V$3),(Tab_Raw!V149-Tab_Raw!V$3)/(Tab_Raw!V$4-Tab_Raw!V$3))))</f>
        <v>2.44347857486415E-2</v>
      </c>
      <c r="W149" s="7">
        <f>MAX(0,MIN(1,IF(W$5=0,1-(Tab_Raw!W149-Tab_Raw!W$3)/(Tab_Raw!W$4-Tab_Raw!W$3),(Tab_Raw!W149-Tab_Raw!W$3)/(Tab_Raw!W$4-Tab_Raw!W$3))))</f>
        <v>0</v>
      </c>
      <c r="X149" s="7">
        <f>MAX(0,MIN(1,IF(X$5=0,1-(Tab_Raw!X149-Tab_Raw!X$3)/(Tab_Raw!X$4-Tab_Raw!X$3),(Tab_Raw!X149-Tab_Raw!X$3)/(Tab_Raw!X$4-Tab_Raw!X$3))))</f>
        <v>0</v>
      </c>
      <c r="Y149" s="7">
        <f>MAX(0,MIN(1,IF(Y$5=0,1-(Tab_Raw!Y149-Tab_Raw!Y$3)/(Tab_Raw!Y$4-Tab_Raw!Y$3),(Tab_Raw!Y149-Tab_Raw!Y$3)/(Tab_Raw!Y$4-Tab_Raw!Y$3))))</f>
        <v>2.5644563901979149E-3</v>
      </c>
      <c r="Z149" s="7">
        <f>MAX(0,MIN(1,IF(Z$5=0,1-(Tab_Raw!Z149-Tab_Raw!Z$3)/(Tab_Raw!Z$4-Tab_Raw!Z$3),(Tab_Raw!Z149-Tab_Raw!Z$3)/(Tab_Raw!Z$4-Tab_Raw!Z$3))))</f>
        <v>0.19940000000000002</v>
      </c>
      <c r="AA149" s="9" t="str">
        <f t="shared" si="19"/>
        <v>Russian Fed</v>
      </c>
      <c r="AB149" s="14">
        <f t="shared" si="20"/>
        <v>24</v>
      </c>
      <c r="AC149" s="8">
        <f t="shared" si="22"/>
        <v>0.26883794535153083</v>
      </c>
      <c r="AD149" s="14">
        <f t="shared" si="23"/>
        <v>120</v>
      </c>
      <c r="AM149" s="9" t="s">
        <v>60</v>
      </c>
      <c r="AN149" s="14">
        <v>24</v>
      </c>
      <c r="AO149" s="8">
        <v>0.24863076091027025</v>
      </c>
    </row>
    <row r="150" spans="1:41">
      <c r="A150" s="10" t="s">
        <v>321</v>
      </c>
      <c r="B150" s="13" t="s">
        <v>320</v>
      </c>
      <c r="C150" s="7">
        <f>MAX(0,MIN(1,IF(C$5=0,1-(Tab_Raw!C150-Tab_Raw!C$3)/(Tab_Raw!C$4-Tab_Raw!C$3),(Tab_Raw!C150-Tab_Raw!C$3)/(Tab_Raw!C$4-Tab_Raw!C$3))))</f>
        <v>0.58699999999999997</v>
      </c>
      <c r="D150" s="7">
        <f>MAX(0,MIN(1,IF(D$5=0,1-(Tab_Raw!D150-Tab_Raw!D$3)/(Tab_Raw!D$4-Tab_Raw!D$3),(Tab_Raw!D150-Tab_Raw!D$3)/(Tab_Raw!D$4-Tab_Raw!D$3))))</f>
        <v>1.5789999999999998E-2</v>
      </c>
      <c r="E150" s="7">
        <f>MAX(0,MIN(1,IF(E$5=0,1-(Tab_Raw!E150-Tab_Raw!E$3)/(Tab_Raw!E$4-Tab_Raw!E$3),(Tab_Raw!E150-Tab_Raw!E$3)/(Tab_Raw!E$4-Tab_Raw!E$3))))</f>
        <v>0.35</v>
      </c>
      <c r="F150" s="7">
        <f>MAX(0,MIN(1,IF(F$5=0,1-(Tab_Raw!F150-Tab_Raw!F$3)/(Tab_Raw!F$4-Tab_Raw!F$3),(Tab_Raw!F150-Tab_Raw!F$3)/(Tab_Raw!F$4-Tab_Raw!F$3))))</f>
        <v>0.30000000000000004</v>
      </c>
      <c r="G150" s="7">
        <f>MAX(0,MIN(1,IF(G$5=0,1-(Tab_Raw!G150-Tab_Raw!G$3)/(Tab_Raw!G$4-Tab_Raw!G$3),(Tab_Raw!G150-Tab_Raw!G$3)/(Tab_Raw!G$4-Tab_Raw!G$3))))</f>
        <v>0.64666666666666661</v>
      </c>
      <c r="H150" s="7">
        <f>MAX(0,MIN(1,IF(H$5=0,1-(Tab_Raw!H150-Tab_Raw!H$3)/(Tab_Raw!H$4-Tab_Raw!H$3),(Tab_Raw!H150-Tab_Raw!H$3)/(Tab_Raw!H$4-Tab_Raw!H$3))))</f>
        <v>0.45999999999999996</v>
      </c>
      <c r="I150" s="7">
        <f>MAX(0,MIN(1,IF(I$5=0,1-(Tab_Raw!I150-Tab_Raw!I$3)/(Tab_Raw!I$4-Tab_Raw!I$3),(Tab_Raw!I150-Tab_Raw!I$3)/(Tab_Raw!I$4-Tab_Raw!I$3))))</f>
        <v>0.71575</v>
      </c>
      <c r="J150" s="7">
        <f>MAX(0,MIN(1,IF(J$5=0,1-(Tab_Raw!J150-Tab_Raw!J$3)/(Tab_Raw!J$4-Tab_Raw!J$3),(Tab_Raw!J150-Tab_Raw!J$3)/(Tab_Raw!J$4-Tab_Raw!J$3))))</f>
        <v>0.81379999999999997</v>
      </c>
      <c r="K150" s="7">
        <f>MAX(0,MIN(1,IF(K$5=0,1-(Tab_Raw!K150-Tab_Raw!K$3)/(Tab_Raw!K$4-Tab_Raw!K$3),(Tab_Raw!K150-Tab_Raw!K$3)/(Tab_Raw!K$4-Tab_Raw!K$3))))</f>
        <v>0.98610852713183328</v>
      </c>
      <c r="L150" s="7">
        <f>MAX(0,MIN(1,IF(L$5=0,1-(Tab_Raw!L150-Tab_Raw!L$3)/(Tab_Raw!L$4-Tab_Raw!L$3),(Tab_Raw!L150-Tab_Raw!L$3)/(Tab_Raw!L$4-Tab_Raw!L$3))))</f>
        <v>0.24</v>
      </c>
      <c r="M150" s="7">
        <f>MAX(0,MIN(1,IF(M$5=0,1-(Tab_Raw!M150-Tab_Raw!M$3)/(Tab_Raw!M$4-Tab_Raw!M$3),(Tab_Raw!M150-Tab_Raw!M$3)/(Tab_Raw!M$4-Tab_Raw!M$3))))</f>
        <v>0.27</v>
      </c>
      <c r="N150" s="7">
        <f>MAX(0,MIN(1,IF(N$5=0,1-(Tab_Raw!N150-Tab_Raw!N$3)/(Tab_Raw!N$4-Tab_Raw!N$3),(Tab_Raw!N150-Tab_Raw!N$3)/(Tab_Raw!N$4-Tab_Raw!N$3))))</f>
        <v>0.44000000000000006</v>
      </c>
      <c r="O150" s="7">
        <f>MAX(0,MIN(1,IF(O$5=0,1-(Tab_Raw!O150-Tab_Raw!O$3)/(Tab_Raw!O$4-Tab_Raw!O$3),(Tab_Raw!O150-Tab_Raw!O$3)/(Tab_Raw!O$4-Tab_Raw!O$3))))</f>
        <v>0.40749999999999997</v>
      </c>
      <c r="P150" s="7">
        <f>MAX(0,MIN(1,IF(P$5=0,1-(Tab_Raw!P150-Tab_Raw!P$3)/(Tab_Raw!P$4-Tab_Raw!P$3),(Tab_Raw!P150-Tab_Raw!P$3)/(Tab_Raw!P$4-Tab_Raw!P$3))))</f>
        <v>0.98007999999999995</v>
      </c>
      <c r="Q150" s="7">
        <f>MAX(0,MIN(1,IF(Q$5=0,1-(Tab_Raw!Q150-Tab_Raw!Q$3)/(Tab_Raw!Q$4-Tab_Raw!Q$3),(Tab_Raw!Q150-Tab_Raw!Q$3)/(Tab_Raw!Q$4-Tab_Raw!Q$3))))</f>
        <v>0.69738146341463603</v>
      </c>
      <c r="R150" s="7">
        <f>MAX(0,MIN(1,IF(R$5=0,1-(Tab_Raw!R150-Tab_Raw!R$3)/(Tab_Raw!R$4-Tab_Raw!R$3),(Tab_Raw!R150-Tab_Raw!R$3)/(Tab_Raw!R$4-Tab_Raw!R$3))))</f>
        <v>0.83391731000000002</v>
      </c>
      <c r="S150" s="7">
        <f>MAX(0,MIN(1,IF(S$5=0,1-(Tab_Raw!S150-Tab_Raw!S$3)/(Tab_Raw!S$4-Tab_Raw!S$3),(Tab_Raw!S150-Tab_Raw!S$3)/(Tab_Raw!S$4-Tab_Raw!S$3))))</f>
        <v>0.53190784039999994</v>
      </c>
      <c r="T150" s="7">
        <f>MAX(0,MIN(1,IF(T$5=0,1-(Tab_Raw!T150-Tab_Raw!T$3)/(Tab_Raw!T$4-Tab_Raw!T$3),(Tab_Raw!T150-Tab_Raw!T$3)/(Tab_Raw!T$4-Tab_Raw!T$3))))</f>
        <v>0.71685744949999997</v>
      </c>
      <c r="U150" s="7">
        <f>MAX(0,MIN(1,IF(U$5=0,1-(Tab_Raw!U150-Tab_Raw!U$3)/(Tab_Raw!U$4-Tab_Raw!U$3),(Tab_Raw!U150-Tab_Raw!U$3)/(Tab_Raw!U$4-Tab_Raw!U$3))))</f>
        <v>0</v>
      </c>
      <c r="V150" s="7">
        <f>MAX(0,MIN(1,IF(V$5=0,1-(Tab_Raw!V150-Tab_Raw!V$3)/(Tab_Raw!V$4-Tab_Raw!V$3),(Tab_Raw!V150-Tab_Raw!V$3)/(Tab_Raw!V$4-Tab_Raw!V$3))))</f>
        <v>0</v>
      </c>
      <c r="W150" s="7">
        <f>MAX(0,MIN(1,IF(W$5=0,1-(Tab_Raw!W150-Tab_Raw!W$3)/(Tab_Raw!W$4-Tab_Raw!W$3),(Tab_Raw!W150-Tab_Raw!W$3)/(Tab_Raw!W$4-Tab_Raw!W$3))))</f>
        <v>0.95199999999999996</v>
      </c>
      <c r="X150" s="7">
        <f>MAX(0,MIN(1,IF(X$5=0,1-(Tab_Raw!X150-Tab_Raw!X$3)/(Tab_Raw!X$4-Tab_Raw!X$3),(Tab_Raw!X150-Tab_Raw!X$3)/(Tab_Raw!X$4-Tab_Raw!X$3))))</f>
        <v>0.33</v>
      </c>
      <c r="Y150" s="7">
        <f>MAX(0,MIN(1,IF(Y$5=0,1-(Tab_Raw!Y150-Tab_Raw!Y$3)/(Tab_Raw!Y$4-Tab_Raw!Y$3),(Tab_Raw!Y150-Tab_Raw!Y$3)/(Tab_Raw!Y$4-Tab_Raw!Y$3))))</f>
        <v>0.24321037697608427</v>
      </c>
      <c r="Z150" s="7">
        <f>MAX(0,MIN(1,IF(Z$5=0,1-(Tab_Raw!Z150-Tab_Raw!Z$3)/(Tab_Raw!Z$4-Tab_Raw!Z$3),(Tab_Raw!Z150-Tab_Raw!Z$3)/(Tab_Raw!Z$4-Tab_Raw!Z$3))))</f>
        <v>0.81</v>
      </c>
      <c r="AA150" s="9" t="str">
        <f t="shared" si="19"/>
        <v>Rwanda</v>
      </c>
      <c r="AB150" s="14">
        <f t="shared" si="20"/>
        <v>24</v>
      </c>
      <c r="AC150" s="8">
        <f t="shared" si="22"/>
        <v>0.51366540142038419</v>
      </c>
      <c r="AD150" s="14">
        <f t="shared" si="23"/>
        <v>15</v>
      </c>
      <c r="AM150" s="9" t="s">
        <v>255</v>
      </c>
      <c r="AN150" s="14">
        <v>24</v>
      </c>
      <c r="AO150" s="8">
        <v>0.24820083629540643</v>
      </c>
    </row>
    <row r="151" spans="1:41">
      <c r="A151" s="10" t="s">
        <v>323</v>
      </c>
      <c r="B151" s="13" t="s">
        <v>322</v>
      </c>
      <c r="C151" s="7">
        <f>MAX(0,MIN(1,IF(C$5=0,1-(Tab_Raw!C151-Tab_Raw!C$3)/(Tab_Raw!C$4-Tab_Raw!C$3),(Tab_Raw!C151-Tab_Raw!C$3)/(Tab_Raw!C$4-Tab_Raw!C$3))))</f>
        <v>0.32183333333333336</v>
      </c>
      <c r="D151" s="7">
        <f>MAX(0,MIN(1,IF(D$5=0,1-(Tab_Raw!D151-Tab_Raw!D$3)/(Tab_Raw!D$4-Tab_Raw!D$3),(Tab_Raw!D151-Tab_Raw!D$3)/(Tab_Raw!D$4-Tab_Raw!D$3))))</f>
        <v>0.5</v>
      </c>
      <c r="E151" s="7">
        <f>MAX(0,MIN(1,IF(E$5=0,1-(Tab_Raw!E151-Tab_Raw!E$3)/(Tab_Raw!E$4-Tab_Raw!E$3),(Tab_Raw!E151-Tab_Raw!E$3)/(Tab_Raw!E$4-Tab_Raw!E$3))))</f>
        <v>1.0000000000000009E-2</v>
      </c>
      <c r="F151" s="7">
        <f>MAX(0,MIN(1,IF(F$5=0,1-(Tab_Raw!F151-Tab_Raw!F$3)/(Tab_Raw!F$4-Tab_Raw!F$3),(Tab_Raw!F151-Tab_Raw!F$3)/(Tab_Raw!F$4-Tab_Raw!F$3))))</f>
        <v>0.15000000000000002</v>
      </c>
      <c r="G151" s="7">
        <f>MAX(0,MIN(1,IF(G$5=0,1-(Tab_Raw!G151-Tab_Raw!G$3)/(Tab_Raw!G$4-Tab_Raw!G$3),(Tab_Raw!G151-Tab_Raw!G$3)/(Tab_Raw!G$4-Tab_Raw!G$3))))</f>
        <v>1.8666666666666668E-2</v>
      </c>
      <c r="H151" s="7">
        <f>MAX(0,MIN(1,IF(H$5=0,1-(Tab_Raw!H151-Tab_Raw!H$3)/(Tab_Raw!H$4-Tab_Raw!H$3),(Tab_Raw!H151-Tab_Raw!H$3)/(Tab_Raw!H$4-Tab_Raw!H$3))))</f>
        <v>4.0000000000000036E-2</v>
      </c>
      <c r="I151" s="7">
        <f>MAX(0,MIN(1,IF(I$5=0,1-(Tab_Raw!I151-Tab_Raw!I$3)/(Tab_Raw!I$4-Tab_Raw!I$3),(Tab_Raw!I151-Tab_Raw!I$3)/(Tab_Raw!I$4-Tab_Raw!I$3))))</f>
        <v>0.71158333333333335</v>
      </c>
      <c r="J151" s="7">
        <f>MAX(0,MIN(1,IF(J$5=0,1-(Tab_Raw!J151-Tab_Raw!J$3)/(Tab_Raw!J$4-Tab_Raw!J$3),(Tab_Raw!J151-Tab_Raw!J$3)/(Tab_Raw!J$4-Tab_Raw!J$3))))</f>
        <v>0.6764</v>
      </c>
      <c r="K151" s="7">
        <f>MAX(0,MIN(1,IF(K$5=0,1-(Tab_Raw!K151-Tab_Raw!K$3)/(Tab_Raw!K$4-Tab_Raw!K$3),(Tab_Raw!K151-Tab_Raw!K$3)/(Tab_Raw!K$4-Tab_Raw!K$3))))</f>
        <v>0.97791666666666666</v>
      </c>
      <c r="L151" s="7">
        <f>MAX(0,MIN(1,IF(L$5=0,1-(Tab_Raw!L151-Tab_Raw!L$3)/(Tab_Raw!L$4-Tab_Raw!L$3),(Tab_Raw!L151-Tab_Raw!L$3)/(Tab_Raw!L$4-Tab_Raw!L$3))))</f>
        <v>0.3</v>
      </c>
      <c r="M151" s="7">
        <f>MAX(0,MIN(1,IF(M$5=0,1-(Tab_Raw!M151-Tab_Raw!M$3)/(Tab_Raw!M$4-Tab_Raw!M$3),(Tab_Raw!M151-Tab_Raw!M$3)/(Tab_Raw!M$4-Tab_Raw!M$3))))</f>
        <v>0.79</v>
      </c>
      <c r="N151" s="7">
        <f>MAX(0,MIN(1,IF(N$5=0,1-(Tab_Raw!N151-Tab_Raw!N$3)/(Tab_Raw!N$4-Tab_Raw!N$3),(Tab_Raw!N151-Tab_Raw!N$3)/(Tab_Raw!N$4-Tab_Raw!N$3))))</f>
        <v>0.3</v>
      </c>
      <c r="O151" s="7">
        <f>MAX(0,MIN(1,IF(O$5=0,1-(Tab_Raw!O151-Tab_Raw!O$3)/(Tab_Raw!O$4-Tab_Raw!O$3),(Tab_Raw!O151-Tab_Raw!O$3)/(Tab_Raw!O$4-Tab_Raw!O$3))))</f>
        <v>0.3175</v>
      </c>
      <c r="P151" s="7">
        <f>MAX(0,MIN(1,IF(P$5=0,1-(Tab_Raw!P151-Tab_Raw!P$3)/(Tab_Raw!P$4-Tab_Raw!P$3),(Tab_Raw!P151-Tab_Raw!P$3)/(Tab_Raw!P$4-Tab_Raw!P$3))))</f>
        <v>0.72398399999999996</v>
      </c>
      <c r="Q151" s="7">
        <f>MAX(0,MIN(1,IF(Q$5=0,1-(Tab_Raw!Q151-Tab_Raw!Q$3)/(Tab_Raw!Q$4-Tab_Raw!Q$3),(Tab_Raw!Q151-Tab_Raw!Q$3)/(Tab_Raw!Q$4-Tab_Raw!Q$3))))</f>
        <v>0.27326829268292807</v>
      </c>
      <c r="R151" s="7">
        <f>MAX(0,MIN(1,IF(R$5=0,1-(Tab_Raw!R151-Tab_Raw!R$3)/(Tab_Raw!R$4-Tab_Raw!R$3),(Tab_Raw!R151-Tab_Raw!R$3)/(Tab_Raw!R$4-Tab_Raw!R$3))))</f>
        <v>0.15762274000000001</v>
      </c>
      <c r="S151" s="7">
        <f>MAX(0,MIN(1,IF(S$5=0,1-(Tab_Raw!S151-Tab_Raw!S$3)/(Tab_Raw!S$4-Tab_Raw!S$3),(Tab_Raw!S151-Tab_Raw!S$3)/(Tab_Raw!S$4-Tab_Raw!S$3))))</f>
        <v>0</v>
      </c>
      <c r="T151" s="7">
        <f>MAX(0,MIN(1,IF(T$5=0,1-(Tab_Raw!T151-Tab_Raw!T$3)/(Tab_Raw!T$4-Tab_Raw!T$3),(Tab_Raw!T151-Tab_Raw!T$3)/(Tab_Raw!T$4-Tab_Raw!T$3))))</f>
        <v>0.5</v>
      </c>
      <c r="U151" s="7">
        <f>MAX(0,MIN(1,IF(U$5=0,1-(Tab_Raw!U151-Tab_Raw!U$3)/(Tab_Raw!U$4-Tab_Raw!U$3),(Tab_Raw!U151-Tab_Raw!U$3)/(Tab_Raw!U$4-Tab_Raw!U$3))))</f>
        <v>0.17441193075236577</v>
      </c>
      <c r="V151" s="7">
        <f>MAX(0,MIN(1,IF(V$5=0,1-(Tab_Raw!V151-Tab_Raw!V$3)/(Tab_Raw!V$4-Tab_Raw!V$3),(Tab_Raw!V151-Tab_Raw!V$3)/(Tab_Raw!V$4-Tab_Raw!V$3))))</f>
        <v>0.170847449676337</v>
      </c>
      <c r="W151" s="7">
        <f>MAX(0,MIN(1,IF(W$5=0,1-(Tab_Raw!W151-Tab_Raw!W$3)/(Tab_Raw!W$4-Tab_Raw!W$3),(Tab_Raw!W151-Tab_Raw!W$3)/(Tab_Raw!W$4-Tab_Raw!W$3))))</f>
        <v>0.13</v>
      </c>
      <c r="X151" s="7">
        <f>MAX(0,MIN(1,IF(X$5=0,1-(Tab_Raw!X151-Tab_Raw!X$3)/(Tab_Raw!X$4-Tab_Raw!X$3),(Tab_Raw!X151-Tab_Raw!X$3)/(Tab_Raw!X$4-Tab_Raw!X$3))))</f>
        <v>0</v>
      </c>
      <c r="Y151" s="7">
        <f>MAX(0,MIN(1,IF(Y$5=0,1-(Tab_Raw!Y151-Tab_Raw!Y$3)/(Tab_Raw!Y$4-Tab_Raw!Y$3),(Tab_Raw!Y151-Tab_Raw!Y$3)/(Tab_Raw!Y$4-Tab_Raw!Y$3))))</f>
        <v>0</v>
      </c>
      <c r="Z151" s="7">
        <f>MAX(0,MIN(1,IF(Z$5=0,1-(Tab_Raw!Z151-Tab_Raw!Z$3)/(Tab_Raw!Z$4-Tab_Raw!Z$3),(Tab_Raw!Z151-Tab_Raw!Z$3)/(Tab_Raw!Z$4-Tab_Raw!Z$3))))</f>
        <v>0.57499999999999996</v>
      </c>
      <c r="AA151" s="9" t="str">
        <f t="shared" si="19"/>
        <v>Saint Kitts and Nevis</v>
      </c>
      <c r="AB151" s="14">
        <f t="shared" si="20"/>
        <v>24</v>
      </c>
      <c r="AC151" s="8">
        <f t="shared" si="22"/>
        <v>0.32579310054631799</v>
      </c>
      <c r="AD151" s="14">
        <f t="shared" si="23"/>
        <v>84</v>
      </c>
      <c r="AM151" s="9" t="s">
        <v>162</v>
      </c>
      <c r="AN151" s="14">
        <v>24</v>
      </c>
      <c r="AO151" s="8">
        <v>0.24792994636061663</v>
      </c>
    </row>
    <row r="152" spans="1:41">
      <c r="A152" s="10" t="s">
        <v>325</v>
      </c>
      <c r="B152" s="13" t="s">
        <v>324</v>
      </c>
      <c r="C152" s="7">
        <f>MAX(0,MIN(1,IF(C$5=0,1-(Tab_Raw!C152-Tab_Raw!C$3)/(Tab_Raw!C$4-Tab_Raw!C$3),(Tab_Raw!C152-Tab_Raw!C$3)/(Tab_Raw!C$4-Tab_Raw!C$3))))</f>
        <v>0.26333333333333336</v>
      </c>
      <c r="D152" s="7">
        <f>MAX(0,MIN(1,IF(D$5=0,1-(Tab_Raw!D152-Tab_Raw!D$3)/(Tab_Raw!D$4-Tab_Raw!D$3),(Tab_Raw!D152-Tab_Raw!D$3)/(Tab_Raw!D$4-Tab_Raw!D$3))))</f>
        <v>0.5</v>
      </c>
      <c r="E152" s="7">
        <f>MAX(0,MIN(1,IF(E$5=0,1-(Tab_Raw!E152-Tab_Raw!E$3)/(Tab_Raw!E$4-Tab_Raw!E$3),(Tab_Raw!E152-Tab_Raw!E$3)/(Tab_Raw!E$4-Tab_Raw!E$3))))</f>
        <v>2.0000000000000018E-2</v>
      </c>
      <c r="F152" s="7">
        <f>MAX(0,MIN(1,IF(F$5=0,1-(Tab_Raw!F152-Tab_Raw!F$3)/(Tab_Raw!F$4-Tab_Raw!F$3),(Tab_Raw!F152-Tab_Raw!F$3)/(Tab_Raw!F$4-Tab_Raw!F$3))))</f>
        <v>0.125</v>
      </c>
      <c r="G152" s="7">
        <f>MAX(0,MIN(1,IF(G$5=0,1-(Tab_Raw!G152-Tab_Raw!G$3)/(Tab_Raw!G$4-Tab_Raw!G$3),(Tab_Raw!G152-Tab_Raw!G$3)/(Tab_Raw!G$4-Tab_Raw!G$3))))</f>
        <v>1.3333333333333333E-3</v>
      </c>
      <c r="H152" s="7">
        <f>MAX(0,MIN(1,IF(H$5=0,1-(Tab_Raw!H152-Tab_Raw!H$3)/(Tab_Raw!H$4-Tab_Raw!H$3),(Tab_Raw!H152-Tab_Raw!H$3)/(Tab_Raw!H$4-Tab_Raw!H$3))))</f>
        <v>0.10999999999999999</v>
      </c>
      <c r="I152" s="7">
        <f>MAX(0,MIN(1,IF(I$5=0,1-(Tab_Raw!I152-Tab_Raw!I$3)/(Tab_Raw!I$4-Tab_Raw!I$3),(Tab_Raw!I152-Tab_Raw!I$3)/(Tab_Raw!I$4-Tab_Raw!I$3))))</f>
        <v>0.71158333333333335</v>
      </c>
      <c r="J152" s="7">
        <f>MAX(0,MIN(1,IF(J$5=0,1-(Tab_Raw!J152-Tab_Raw!J$3)/(Tab_Raw!J$4-Tab_Raw!J$3),(Tab_Raw!J152-Tab_Raw!J$3)/(Tab_Raw!J$4-Tab_Raw!J$3))))</f>
        <v>0.7208</v>
      </c>
      <c r="K152" s="7">
        <f>MAX(0,MIN(1,IF(K$5=0,1-(Tab_Raw!K152-Tab_Raw!K$3)/(Tab_Raw!K$4-Tab_Raw!K$3),(Tab_Raw!K152-Tab_Raw!K$3)/(Tab_Raw!K$4-Tab_Raw!K$3))))</f>
        <v>1</v>
      </c>
      <c r="L152" s="7" t="e">
        <f>MAX(0,MIN(1,IF(L$5=0,1-(Tab_Raw!L152-Tab_Raw!L$3)/(Tab_Raw!L$4-Tab_Raw!L$3),(Tab_Raw!L152-Tab_Raw!L$3)/(Tab_Raw!L$4-Tab_Raw!L$3))))</f>
        <v>#N/A</v>
      </c>
      <c r="M152" s="7">
        <f>MAX(0,MIN(1,IF(M$5=0,1-(Tab_Raw!M152-Tab_Raw!M$3)/(Tab_Raw!M$4-Tab_Raw!M$3),(Tab_Raw!M152-Tab_Raw!M$3)/(Tab_Raw!M$4-Tab_Raw!M$3))))</f>
        <v>1</v>
      </c>
      <c r="N152" s="7">
        <f>MAX(0,MIN(1,IF(N$5=0,1-(Tab_Raw!N152-Tab_Raw!N$3)/(Tab_Raw!N$4-Tab_Raw!N$3),(Tab_Raw!N152-Tab_Raw!N$3)/(Tab_Raw!N$4-Tab_Raw!N$3))))</f>
        <v>0.3</v>
      </c>
      <c r="O152" s="7">
        <f>MAX(0,MIN(1,IF(O$5=0,1-(Tab_Raw!O152-Tab_Raw!O$3)/(Tab_Raw!O$4-Tab_Raw!O$3),(Tab_Raw!O152-Tab_Raw!O$3)/(Tab_Raw!O$4-Tab_Raw!O$3))))</f>
        <v>0.3175</v>
      </c>
      <c r="P152" s="7">
        <f>MAX(0,MIN(1,IF(P$5=0,1-(Tab_Raw!P152-Tab_Raw!P$3)/(Tab_Raw!P$4-Tab_Raw!P$3),(Tab_Raw!P152-Tab_Raw!P$3)/(Tab_Raw!P$4-Tab_Raw!P$3))))</f>
        <v>0.87575999999999998</v>
      </c>
      <c r="Q152" s="7">
        <f>MAX(0,MIN(1,IF(Q$5=0,1-(Tab_Raw!Q152-Tab_Raw!Q$3)/(Tab_Raw!Q$4-Tab_Raw!Q$3),(Tab_Raw!Q152-Tab_Raw!Q$3)/(Tab_Raw!Q$4-Tab_Raw!Q$3))))</f>
        <v>0.24521463414634215</v>
      </c>
      <c r="R152" s="7">
        <f>MAX(0,MIN(1,IF(R$5=0,1-(Tab_Raw!R152-Tab_Raw!R$3)/(Tab_Raw!R$4-Tab_Raw!R$3),(Tab_Raw!R152-Tab_Raw!R$3)/(Tab_Raw!R$4-Tab_Raw!R$3))))</f>
        <v>0.248847926</v>
      </c>
      <c r="S152" s="7">
        <f>MAX(0,MIN(1,IF(S$5=0,1-(Tab_Raw!S152-Tab_Raw!S$3)/(Tab_Raw!S$4-Tab_Raw!S$3),(Tab_Raw!S152-Tab_Raw!S$3)/(Tab_Raw!S$4-Tab_Raw!S$3))))</f>
        <v>1.944041812E-2</v>
      </c>
      <c r="T152" s="7">
        <f>MAX(0,MIN(1,IF(T$5=0,1-(Tab_Raw!T152-Tab_Raw!T$3)/(Tab_Raw!T$4-Tab_Raw!T$3),(Tab_Raw!T152-Tab_Raw!T$3)/(Tab_Raw!T$4-Tab_Raw!T$3))))</f>
        <v>0.5</v>
      </c>
      <c r="U152" s="7">
        <f>MAX(0,MIN(1,IF(U$5=0,1-(Tab_Raw!U152-Tab_Raw!U$3)/(Tab_Raw!U$4-Tab_Raw!U$3),(Tab_Raw!U152-Tab_Raw!U$3)/(Tab_Raw!U$4-Tab_Raw!U$3))))</f>
        <v>4.0567494042948862E-2</v>
      </c>
      <c r="V152" s="7">
        <f>MAX(0,MIN(1,IF(V$5=0,1-(Tab_Raw!V152-Tab_Raw!V$3)/(Tab_Raw!V$4-Tab_Raw!V$3),(Tab_Raw!V152-Tab_Raw!V$3)/(Tab_Raw!V$4-Tab_Raw!V$3))))</f>
        <v>4.2824159881293102E-2</v>
      </c>
      <c r="W152" s="7">
        <f>MAX(0,MIN(1,IF(W$5=0,1-(Tab_Raw!W152-Tab_Raw!W$3)/(Tab_Raw!W$4-Tab_Raw!W$3),(Tab_Raw!W152-Tab_Raw!W$3)/(Tab_Raw!W$4-Tab_Raw!W$3))))</f>
        <v>1.0000000000000009E-2</v>
      </c>
      <c r="X152" s="7">
        <f>MAX(0,MIN(1,IF(X$5=0,1-(Tab_Raw!X152-Tab_Raw!X$3)/(Tab_Raw!X$4-Tab_Raw!X$3),(Tab_Raw!X152-Tab_Raw!X$3)/(Tab_Raw!X$4-Tab_Raw!X$3))))</f>
        <v>0</v>
      </c>
      <c r="Y152" s="7">
        <f>MAX(0,MIN(1,IF(Y$5=0,1-(Tab_Raw!Y152-Tab_Raw!Y$3)/(Tab_Raw!Y$4-Tab_Raw!Y$3),(Tab_Raw!Y152-Tab_Raw!Y$3)/(Tab_Raw!Y$4-Tab_Raw!Y$3))))</f>
        <v>0</v>
      </c>
      <c r="Z152" s="7">
        <f>MAX(0,MIN(1,IF(Z$5=0,1-(Tab_Raw!Z152-Tab_Raw!Z$3)/(Tab_Raw!Z$4-Tab_Raw!Z$3),(Tab_Raw!Z152-Tab_Raw!Z$3)/(Tab_Raw!Z$4-Tab_Raw!Z$3))))</f>
        <v>0.5</v>
      </c>
      <c r="AA152" s="9" t="str">
        <f t="shared" ref="AA152:AA199" si="24">A152</f>
        <v>Saint Lucia</v>
      </c>
      <c r="AB152" s="14">
        <f t="shared" ref="AB152:AB199" si="25">COUNT(C152:AA152)</f>
        <v>23</v>
      </c>
      <c r="AC152" s="8">
        <f t="shared" si="22"/>
        <v>0.32835672313872105</v>
      </c>
      <c r="AD152" s="14">
        <f t="shared" si="23"/>
        <v>82</v>
      </c>
      <c r="AM152" s="9" t="s">
        <v>257</v>
      </c>
      <c r="AN152" s="14">
        <v>24</v>
      </c>
      <c r="AO152" s="8">
        <v>0.24572128693716525</v>
      </c>
    </row>
    <row r="153" spans="1:41">
      <c r="A153" s="10" t="s">
        <v>438</v>
      </c>
      <c r="B153" s="13" t="s">
        <v>326</v>
      </c>
      <c r="C153" s="7">
        <f>MAX(0,MIN(1,IF(C$5=0,1-(Tab_Raw!C153-Tab_Raw!C$3)/(Tab_Raw!C$4-Tab_Raw!C$3),(Tab_Raw!C153-Tab_Raw!C$3)/(Tab_Raw!C$4-Tab_Raw!C$3))))</f>
        <v>0.3063333333333334</v>
      </c>
      <c r="D153" s="7">
        <f>MAX(0,MIN(1,IF(D$5=0,1-(Tab_Raw!D153-Tab_Raw!D$3)/(Tab_Raw!D$4-Tab_Raw!D$3),(Tab_Raw!D153-Tab_Raw!D$3)/(Tab_Raw!D$4-Tab_Raw!D$3))))</f>
        <v>0.5</v>
      </c>
      <c r="E153" s="7">
        <f>MAX(0,MIN(1,IF(E$5=0,1-(Tab_Raw!E153-Tab_Raw!E$3)/(Tab_Raw!E$4-Tab_Raw!E$3),(Tab_Raw!E153-Tab_Raw!E$3)/(Tab_Raw!E$4-Tab_Raw!E$3))))</f>
        <v>6.9999999999999951E-2</v>
      </c>
      <c r="F153" s="7">
        <f>MAX(0,MIN(1,IF(F$5=0,1-(Tab_Raw!F153-Tab_Raw!F$3)/(Tab_Raw!F$4-Tab_Raw!F$3),(Tab_Raw!F153-Tab_Raw!F$3)/(Tab_Raw!F$4-Tab_Raw!F$3))))</f>
        <v>0.125</v>
      </c>
      <c r="G153" s="7">
        <f>MAX(0,MIN(1,IF(G$5=0,1-(Tab_Raw!G153-Tab_Raw!G$3)/(Tab_Raw!G$4-Tab_Raw!G$3),(Tab_Raw!G153-Tab_Raw!G$3)/(Tab_Raw!G$4-Tab_Raw!G$3))))</f>
        <v>0</v>
      </c>
      <c r="H153" s="7">
        <f>MAX(0,MIN(1,IF(H$5=0,1-(Tab_Raw!H153-Tab_Raw!H$3)/(Tab_Raw!H$4-Tab_Raw!H$3),(Tab_Raw!H153-Tab_Raw!H$3)/(Tab_Raw!H$4-Tab_Raw!H$3))))</f>
        <v>4.0000000000000036E-2</v>
      </c>
      <c r="I153" s="7">
        <f>MAX(0,MIN(1,IF(I$5=0,1-(Tab_Raw!I153-Tab_Raw!I$3)/(Tab_Raw!I$4-Tab_Raw!I$3),(Tab_Raw!I153-Tab_Raw!I$3)/(Tab_Raw!I$4-Tab_Raw!I$3))))</f>
        <v>0.71158333333333335</v>
      </c>
      <c r="J153" s="7">
        <f>MAX(0,MIN(1,IF(J$5=0,1-(Tab_Raw!J153-Tab_Raw!J$3)/(Tab_Raw!J$4-Tab_Raw!J$3),(Tab_Raw!J153-Tab_Raw!J$3)/(Tab_Raw!J$4-Tab_Raw!J$3))))</f>
        <v>0.52579999999999993</v>
      </c>
      <c r="K153" s="7">
        <f>MAX(0,MIN(1,IF(K$5=0,1-(Tab_Raw!K153-Tab_Raw!K$3)/(Tab_Raw!K$4-Tab_Raw!K$3),(Tab_Raw!K153-Tab_Raw!K$3)/(Tab_Raw!K$4-Tab_Raw!K$3))))</f>
        <v>1</v>
      </c>
      <c r="L153" s="7" t="e">
        <f>MAX(0,MIN(1,IF(L$5=0,1-(Tab_Raw!L153-Tab_Raw!L$3)/(Tab_Raw!L$4-Tab_Raw!L$3),(Tab_Raw!L153-Tab_Raw!L$3)/(Tab_Raw!L$4-Tab_Raw!L$3))))</f>
        <v>#N/A</v>
      </c>
      <c r="M153" s="7">
        <f>MAX(0,MIN(1,IF(M$5=0,1-(Tab_Raw!M153-Tab_Raw!M$3)/(Tab_Raw!M$4-Tab_Raw!M$3),(Tab_Raw!M153-Tab_Raw!M$3)/(Tab_Raw!M$4-Tab_Raw!M$3))))</f>
        <v>1</v>
      </c>
      <c r="N153" s="7">
        <f>MAX(0,MIN(1,IF(N$5=0,1-(Tab_Raw!N153-Tab_Raw!N$3)/(Tab_Raw!N$4-Tab_Raw!N$3),(Tab_Raw!N153-Tab_Raw!N$3)/(Tab_Raw!N$4-Tab_Raw!N$3))))</f>
        <v>0.3</v>
      </c>
      <c r="O153" s="7">
        <f>MAX(0,MIN(1,IF(O$5=0,1-(Tab_Raw!O153-Tab_Raw!O$3)/(Tab_Raw!O$4-Tab_Raw!O$3),(Tab_Raw!O153-Tab_Raw!O$3)/(Tab_Raw!O$4-Tab_Raw!O$3))))</f>
        <v>0.3175</v>
      </c>
      <c r="P153" s="7">
        <f>MAX(0,MIN(1,IF(P$5=0,1-(Tab_Raw!P153-Tab_Raw!P$3)/(Tab_Raw!P$4-Tab_Raw!P$3),(Tab_Raw!P153-Tab_Raw!P$3)/(Tab_Raw!P$4-Tab_Raw!P$3))))</f>
        <v>0.78806399999999999</v>
      </c>
      <c r="Q153" s="7">
        <f>MAX(0,MIN(1,IF(Q$5=0,1-(Tab_Raw!Q153-Tab_Raw!Q$3)/(Tab_Raw!Q$4-Tab_Raw!Q$3),(Tab_Raw!Q153-Tab_Raw!Q$3)/(Tab_Raw!Q$4-Tab_Raw!Q$3))))</f>
        <v>0.26684780487805004</v>
      </c>
      <c r="R153" s="7">
        <f>MAX(0,MIN(1,IF(R$5=0,1-(Tab_Raw!R153-Tab_Raw!R$3)/(Tab_Raw!R$4-Tab_Raw!R$3),(Tab_Raw!R153-Tab_Raw!R$3)/(Tab_Raw!R$4-Tab_Raw!R$3))))</f>
        <v>0.299089726</v>
      </c>
      <c r="S153" s="7">
        <f>MAX(0,MIN(1,IF(S$5=0,1-(Tab_Raw!S153-Tab_Raw!S$3)/(Tab_Raw!S$4-Tab_Raw!S$3),(Tab_Raw!S153-Tab_Raw!S$3)/(Tab_Raw!S$4-Tab_Raw!S$3))))</f>
        <v>2.250943255E-2</v>
      </c>
      <c r="T153" s="7">
        <f>MAX(0,MIN(1,IF(T$5=0,1-(Tab_Raw!T153-Tab_Raw!T$3)/(Tab_Raw!T$4-Tab_Raw!T$3),(Tab_Raw!T153-Tab_Raw!T$3)/(Tab_Raw!T$4-Tab_Raw!T$3))))</f>
        <v>0.5</v>
      </c>
      <c r="U153" s="7">
        <f>MAX(0,MIN(1,IF(U$5=0,1-(Tab_Raw!U153-Tab_Raw!U$3)/(Tab_Raw!U$4-Tab_Raw!U$3),(Tab_Raw!U153-Tab_Raw!U$3)/(Tab_Raw!U$4-Tab_Raw!U$3))))</f>
        <v>0.10892550279601591</v>
      </c>
      <c r="V153" s="7">
        <f>MAX(0,MIN(1,IF(V$5=0,1-(Tab_Raw!V153-Tab_Raw!V$3)/(Tab_Raw!V$4-Tab_Raw!V$3),(Tab_Raw!V153-Tab_Raw!V$3)/(Tab_Raw!V$4-Tab_Raw!V$3))))</f>
        <v>9.1147246059120904E-2</v>
      </c>
      <c r="W153" s="7">
        <f>MAX(0,MIN(1,IF(W$5=0,1-(Tab_Raw!W153-Tab_Raw!W$3)/(Tab_Raw!W$4-Tab_Raw!W$3),(Tab_Raw!W153-Tab_Raw!W$3)/(Tab_Raw!W$4-Tab_Raw!W$3))))</f>
        <v>1.0000000000000009E-2</v>
      </c>
      <c r="X153" s="7">
        <f>MAX(0,MIN(1,IF(X$5=0,1-(Tab_Raw!X153-Tab_Raw!X$3)/(Tab_Raw!X$4-Tab_Raw!X$3),(Tab_Raw!X153-Tab_Raw!X$3)/(Tab_Raw!X$4-Tab_Raw!X$3))))</f>
        <v>0</v>
      </c>
      <c r="Y153" s="7">
        <f>MAX(0,MIN(1,IF(Y$5=0,1-(Tab_Raw!Y153-Tab_Raw!Y$3)/(Tab_Raw!Y$4-Tab_Raw!Y$3),(Tab_Raw!Y153-Tab_Raw!Y$3)/(Tab_Raw!Y$4-Tab_Raw!Y$3))))</f>
        <v>0</v>
      </c>
      <c r="Z153" s="7">
        <f>MAX(0,MIN(1,IF(Z$5=0,1-(Tab_Raw!Z153-Tab_Raw!Z$3)/(Tab_Raw!Z$4-Tab_Raw!Z$3),(Tab_Raw!Z153-Tab_Raw!Z$3)/(Tab_Raw!Z$4-Tab_Raw!Z$3))))</f>
        <v>0.30000000000000004</v>
      </c>
      <c r="AA153" s="9" t="str">
        <f t="shared" si="24"/>
        <v>St Vincent &amp; Grenadines</v>
      </c>
      <c r="AB153" s="14">
        <f t="shared" si="25"/>
        <v>23</v>
      </c>
      <c r="AC153" s="8">
        <f t="shared" si="22"/>
        <v>0.31664349473695008</v>
      </c>
      <c r="AD153" s="14">
        <f t="shared" si="23"/>
        <v>89</v>
      </c>
      <c r="AM153" s="9" t="s">
        <v>223</v>
      </c>
      <c r="AN153" s="14">
        <v>24</v>
      </c>
      <c r="AO153" s="8">
        <v>0.24554476208494078</v>
      </c>
    </row>
    <row r="154" spans="1:41">
      <c r="A154" s="10" t="s">
        <v>329</v>
      </c>
      <c r="B154" s="13" t="s">
        <v>328</v>
      </c>
      <c r="C154" s="7">
        <f>MAX(0,MIN(1,IF(C$5=0,1-(Tab_Raw!C154-Tab_Raw!C$3)/(Tab_Raw!C$4-Tab_Raw!C$3),(Tab_Raw!C154-Tab_Raw!C$3)/(Tab_Raw!C$4-Tab_Raw!C$3))))</f>
        <v>0.40449999999999997</v>
      </c>
      <c r="D154" s="7">
        <f>MAX(0,MIN(1,IF(D$5=0,1-(Tab_Raw!D154-Tab_Raw!D$3)/(Tab_Raw!D$4-Tab_Raw!D$3),(Tab_Raw!D154-Tab_Raw!D$3)/(Tab_Raw!D$4-Tab_Raw!D$3))))</f>
        <v>0.5</v>
      </c>
      <c r="E154" s="7">
        <f>MAX(0,MIN(1,IF(E$5=0,1-(Tab_Raw!E154-Tab_Raw!E$3)/(Tab_Raw!E$4-Tab_Raw!E$3),(Tab_Raw!E154-Tab_Raw!E$3)/(Tab_Raw!E$4-Tab_Raw!E$3))))</f>
        <v>0.12</v>
      </c>
      <c r="F154" s="7">
        <f>MAX(0,MIN(1,IF(F$5=0,1-(Tab_Raw!F154-Tab_Raw!F$3)/(Tab_Raw!F$4-Tab_Raw!F$3),(Tab_Raw!F154-Tab_Raw!F$3)/(Tab_Raw!F$4-Tab_Raw!F$3))))</f>
        <v>4.9999999999999989E-2</v>
      </c>
      <c r="G154" s="7">
        <f>MAX(0,MIN(1,IF(G$5=0,1-(Tab_Raw!G154-Tab_Raw!G$3)/(Tab_Raw!G$4-Tab_Raw!G$3),(Tab_Raw!G154-Tab_Raw!G$3)/(Tab_Raw!G$4-Tab_Raw!G$3))))</f>
        <v>4.2000000000000003E-2</v>
      </c>
      <c r="H154" s="7">
        <f>MAX(0,MIN(1,IF(H$5=0,1-(Tab_Raw!H154-Tab_Raw!H$3)/(Tab_Raw!H$4-Tab_Raw!H$3),(Tab_Raw!H154-Tab_Raw!H$3)/(Tab_Raw!H$4-Tab_Raw!H$3))))</f>
        <v>0</v>
      </c>
      <c r="I154" s="7">
        <f>MAX(0,MIN(1,IF(I$5=0,1-(Tab_Raw!I154-Tab_Raw!I$3)/(Tab_Raw!I$4-Tab_Raw!I$3),(Tab_Raw!I154-Tab_Raw!I$3)/(Tab_Raw!I$4-Tab_Raw!I$3))))</f>
        <v>0.44466666666666665</v>
      </c>
      <c r="J154" s="7">
        <f>MAX(0,MIN(1,IF(J$5=0,1-(Tab_Raw!J154-Tab_Raw!J$3)/(Tab_Raw!J$4-Tab_Raw!J$3),(Tab_Raw!J154-Tab_Raw!J$3)/(Tab_Raw!J$4-Tab_Raw!J$3))))</f>
        <v>0.76800000000000002</v>
      </c>
      <c r="K154" s="7">
        <f>MAX(0,MIN(1,IF(K$5=0,1-(Tab_Raw!K154-Tab_Raw!K$3)/(Tab_Raw!K$4-Tab_Raw!K$3),(Tab_Raw!K154-Tab_Raw!K$3)/(Tab_Raw!K$4-Tab_Raw!K$3))))</f>
        <v>0.99693333333333334</v>
      </c>
      <c r="L154" s="7">
        <f>MAX(0,MIN(1,IF(L$5=0,1-(Tab_Raw!L154-Tab_Raw!L$3)/(Tab_Raw!L$4-Tab_Raw!L$3),(Tab_Raw!L154-Tab_Raw!L$3)/(Tab_Raw!L$4-Tab_Raw!L$3))))</f>
        <v>0.08</v>
      </c>
      <c r="M154" s="7">
        <f>MAX(0,MIN(1,IF(M$5=0,1-(Tab_Raw!M154-Tab_Raw!M$3)/(Tab_Raw!M$4-Tab_Raw!M$3),(Tab_Raw!M154-Tab_Raw!M$3)/(Tab_Raw!M$4-Tab_Raw!M$3))))</f>
        <v>1</v>
      </c>
      <c r="N154" s="7">
        <f>MAX(0,MIN(1,IF(N$5=0,1-(Tab_Raw!N154-Tab_Raw!N$3)/(Tab_Raw!N$4-Tab_Raw!N$3),(Tab_Raw!N154-Tab_Raw!N$3)/(Tab_Raw!N$4-Tab_Raw!N$3))))</f>
        <v>0.3</v>
      </c>
      <c r="O154" s="7">
        <f>MAX(0,MIN(1,IF(O$5=0,1-(Tab_Raw!O154-Tab_Raw!O$3)/(Tab_Raw!O$4-Tab_Raw!O$3),(Tab_Raw!O154-Tab_Raw!O$3)/(Tab_Raw!O$4-Tab_Raw!O$3))))</f>
        <v>0.76749999999999996</v>
      </c>
      <c r="P154" s="7">
        <f>MAX(0,MIN(1,IF(P$5=0,1-(Tab_Raw!P154-Tab_Raw!P$3)/(Tab_Raw!P$4-Tab_Raw!P$3),(Tab_Raw!P154-Tab_Raw!P$3)/(Tab_Raw!P$4-Tab_Raw!P$3))))</f>
        <v>0.94079999999999997</v>
      </c>
      <c r="Q154" s="7">
        <f>MAX(0,MIN(1,IF(Q$5=0,1-(Tab_Raw!Q154-Tab_Raw!Q$3)/(Tab_Raw!Q$4-Tab_Raw!Q$3),(Tab_Raw!Q154-Tab_Raw!Q$3)/(Tab_Raw!Q$4-Tab_Raw!Q$3))))</f>
        <v>0.26493609756097614</v>
      </c>
      <c r="R154" s="7">
        <f>MAX(0,MIN(1,IF(R$5=0,1-(Tab_Raw!R154-Tab_Raw!R$3)/(Tab_Raw!R$4-Tab_Raw!R$3),(Tab_Raw!R154-Tab_Raw!R$3)/(Tab_Raw!R$4-Tab_Raw!R$3))))</f>
        <v>0.425438596</v>
      </c>
      <c r="S154" s="7">
        <f>MAX(0,MIN(1,IF(S$5=0,1-(Tab_Raw!S154-Tab_Raw!S$3)/(Tab_Raw!S$4-Tab_Raw!S$3),(Tab_Raw!S154-Tab_Raw!S$3)/(Tab_Raw!S$4-Tab_Raw!S$3))))</f>
        <v>0.12585675970000001</v>
      </c>
      <c r="T154" s="7">
        <f>MAX(0,MIN(1,IF(T$5=0,1-(Tab_Raw!T154-Tab_Raw!T$3)/(Tab_Raw!T$4-Tab_Raw!T$3),(Tab_Raw!T154-Tab_Raw!T$3)/(Tab_Raw!T$4-Tab_Raw!T$3))))</f>
        <v>0.5</v>
      </c>
      <c r="U154" s="7">
        <f>MAX(0,MIN(1,IF(U$5=0,1-(Tab_Raw!U154-Tab_Raw!U$3)/(Tab_Raw!U$4-Tab_Raw!U$3),(Tab_Raw!U154-Tab_Raw!U$3)/(Tab_Raw!U$4-Tab_Raw!U$3))))</f>
        <v>8.3589982106898345E-2</v>
      </c>
      <c r="V154" s="7">
        <f>MAX(0,MIN(1,IF(V$5=0,1-(Tab_Raw!V154-Tab_Raw!V$3)/(Tab_Raw!V$4-Tab_Raw!V$3),(Tab_Raw!V154-Tab_Raw!V$3)/(Tab_Raw!V$4-Tab_Raw!V$3))))</f>
        <v>0.235714343154588</v>
      </c>
      <c r="W154" s="7">
        <f>MAX(0,MIN(1,IF(W$5=0,1-(Tab_Raw!W154-Tab_Raw!W$3)/(Tab_Raw!W$4-Tab_Raw!W$3),(Tab_Raw!W154-Tab_Raw!W$3)/(Tab_Raw!W$4-Tab_Raw!W$3))))</f>
        <v>3.0000000000000027E-2</v>
      </c>
      <c r="X154" s="7">
        <f>MAX(0,MIN(1,IF(X$5=0,1-(Tab_Raw!X154-Tab_Raw!X$3)/(Tab_Raw!X$4-Tab_Raw!X$3),(Tab_Raw!X154-Tab_Raw!X$3)/(Tab_Raw!X$4-Tab_Raw!X$3))))</f>
        <v>0</v>
      </c>
      <c r="Y154" s="7">
        <f>MAX(0,MIN(1,IF(Y$5=0,1-(Tab_Raw!Y154-Tab_Raw!Y$3)/(Tab_Raw!Y$4-Tab_Raw!Y$3),(Tab_Raw!Y154-Tab_Raw!Y$3)/(Tab_Raw!Y$4-Tab_Raw!Y$3))))</f>
        <v>0.53003533568904593</v>
      </c>
      <c r="Z154" s="7">
        <f>MAX(0,MIN(1,IF(Z$5=0,1-(Tab_Raw!Z154-Tab_Raw!Z$3)/(Tab_Raw!Z$4-Tab_Raw!Z$3),(Tab_Raw!Z154-Tab_Raw!Z$3)/(Tab_Raw!Z$4-Tab_Raw!Z$3))))</f>
        <v>0.85789999959999996</v>
      </c>
      <c r="AA154" s="9" t="str">
        <f t="shared" si="24"/>
        <v>Samoa</v>
      </c>
      <c r="AB154" s="14">
        <f t="shared" si="25"/>
        <v>24</v>
      </c>
      <c r="AC154" s="8">
        <f t="shared" si="22"/>
        <v>0.39449462974214616</v>
      </c>
      <c r="AD154" s="14">
        <f t="shared" si="23"/>
        <v>63</v>
      </c>
      <c r="AM154" s="9" t="s">
        <v>68</v>
      </c>
      <c r="AN154" s="14">
        <v>24</v>
      </c>
      <c r="AO154" s="8">
        <v>0.24425164029278765</v>
      </c>
    </row>
    <row r="155" spans="1:41">
      <c r="A155" s="10" t="s">
        <v>331</v>
      </c>
      <c r="B155" s="13" t="s">
        <v>330</v>
      </c>
      <c r="C155" s="7">
        <f>MAX(0,MIN(1,IF(C$5=0,1-(Tab_Raw!C155-Tab_Raw!C$3)/(Tab_Raw!C$4-Tab_Raw!C$3),(Tab_Raw!C155-Tab_Raw!C$3)/(Tab_Raw!C$4-Tab_Raw!C$3))))</f>
        <v>0.41483333333333333</v>
      </c>
      <c r="D155" s="7" t="e">
        <f>MAX(0,MIN(1,IF(D$5=0,1-(Tab_Raw!D155-Tab_Raw!D$3)/(Tab_Raw!D$4-Tab_Raw!D$3),(Tab_Raw!D155-Tab_Raw!D$3)/(Tab_Raw!D$4-Tab_Raw!D$3))))</f>
        <v>#N/A</v>
      </c>
      <c r="E155" s="7">
        <f>MAX(0,MIN(1,IF(E$5=0,1-(Tab_Raw!E155-Tab_Raw!E$3)/(Tab_Raw!E$4-Tab_Raw!E$3),(Tab_Raw!E155-Tab_Raw!E$3)/(Tab_Raw!E$4-Tab_Raw!E$3))))</f>
        <v>0</v>
      </c>
      <c r="F155" s="7">
        <f>MAX(0,MIN(1,IF(F$5=0,1-(Tab_Raw!F155-Tab_Raw!F$3)/(Tab_Raw!F$4-Tab_Raw!F$3),(Tab_Raw!F155-Tab_Raw!F$3)/(Tab_Raw!F$4-Tab_Raw!F$3))))</f>
        <v>0.52500000000000002</v>
      </c>
      <c r="G155" s="7">
        <f>MAX(0,MIN(1,IF(G$5=0,1-(Tab_Raw!G155-Tab_Raw!G$3)/(Tab_Raw!G$4-Tab_Raw!G$3),(Tab_Raw!G155-Tab_Raw!G$3)/(Tab_Raw!G$4-Tab_Raw!G$3))))</f>
        <v>0</v>
      </c>
      <c r="H155" s="7">
        <f>MAX(0,MIN(1,IF(H$5=0,1-(Tab_Raw!H155-Tab_Raw!H$3)/(Tab_Raw!H$4-Tab_Raw!H$3),(Tab_Raw!H155-Tab_Raw!H$3)/(Tab_Raw!H$4-Tab_Raw!H$3))))</f>
        <v>0</v>
      </c>
      <c r="I155" s="7">
        <f>MAX(0,MIN(1,IF(I$5=0,1-(Tab_Raw!I155-Tab_Raw!I$3)/(Tab_Raw!I$4-Tab_Raw!I$3),(Tab_Raw!I155-Tab_Raw!I$3)/(Tab_Raw!I$4-Tab_Raw!I$3))))</f>
        <v>0.23600000000000002</v>
      </c>
      <c r="J155" s="7">
        <f>MAX(0,MIN(1,IF(J$5=0,1-(Tab_Raw!J155-Tab_Raw!J$3)/(Tab_Raw!J$4-Tab_Raw!J$3),(Tab_Raw!J155-Tab_Raw!J$3)/(Tab_Raw!J$4-Tab_Raw!J$3))))</f>
        <v>5.74E-2</v>
      </c>
      <c r="K155" s="7">
        <f>MAX(0,MIN(1,IF(K$5=0,1-(Tab_Raw!K155-Tab_Raw!K$3)/(Tab_Raw!K$4-Tab_Raw!K$3),(Tab_Raw!K155-Tab_Raw!K$3)/(Tab_Raw!K$4-Tab_Raw!K$3))))</f>
        <v>1</v>
      </c>
      <c r="L155" s="7" t="e">
        <f>MAX(0,MIN(1,IF(L$5=0,1-(Tab_Raw!L155-Tab_Raw!L$3)/(Tab_Raw!L$4-Tab_Raw!L$3),(Tab_Raw!L155-Tab_Raw!L$3)/(Tab_Raw!L$4-Tab_Raw!L$3))))</f>
        <v>#N/A</v>
      </c>
      <c r="M155" s="7">
        <f>MAX(0,MIN(1,IF(M$5=0,1-(Tab_Raw!M155-Tab_Raw!M$3)/(Tab_Raw!M$4-Tab_Raw!M$3),(Tab_Raw!M155-Tab_Raw!M$3)/(Tab_Raw!M$4-Tab_Raw!M$3))))</f>
        <v>1</v>
      </c>
      <c r="N155" s="7">
        <f>MAX(0,MIN(1,IF(N$5=0,1-(Tab_Raw!N155-Tab_Raw!N$3)/(Tab_Raw!N$4-Tab_Raw!N$3),(Tab_Raw!N155-Tab_Raw!N$3)/(Tab_Raw!N$4-Tab_Raw!N$3))))</f>
        <v>0</v>
      </c>
      <c r="O155" s="7">
        <f>MAX(0,MIN(1,IF(O$5=0,1-(Tab_Raw!O155-Tab_Raw!O$3)/(Tab_Raw!O$4-Tab_Raw!O$3),(Tab_Raw!O155-Tab_Raw!O$3)/(Tab_Raw!O$4-Tab_Raw!O$3))))</f>
        <v>6.7499999999999991E-2</v>
      </c>
      <c r="P155" s="7" t="e">
        <f>MAX(0,MIN(1,IF(P$5=0,1-(Tab_Raw!P155-Tab_Raw!P$3)/(Tab_Raw!P$4-Tab_Raw!P$3),(Tab_Raw!P155-Tab_Raw!P$3)/(Tab_Raw!P$4-Tab_Raw!P$3))))</f>
        <v>#N/A</v>
      </c>
      <c r="Q155" s="7">
        <f>MAX(0,MIN(1,IF(Q$5=0,1-(Tab_Raw!Q155-Tab_Raw!Q$3)/(Tab_Raw!Q$4-Tab_Raw!Q$3),(Tab_Raw!Q155-Tab_Raw!Q$3)/(Tab_Raw!Q$4-Tab_Raw!Q$3))))</f>
        <v>5.62731707317079E-2</v>
      </c>
      <c r="R155" s="7">
        <f>MAX(0,MIN(1,IF(R$5=0,1-(Tab_Raw!R155-Tab_Raw!R$3)/(Tab_Raw!R$4-Tab_Raw!R$3),(Tab_Raw!R155-Tab_Raw!R$3)/(Tab_Raw!R$4-Tab_Raw!R$3))))</f>
        <v>0.110144928</v>
      </c>
      <c r="S155" s="7">
        <f>MAX(0,MIN(1,IF(S$5=0,1-(Tab_Raw!S155-Tab_Raw!S$3)/(Tab_Raw!S$4-Tab_Raw!S$3),(Tab_Raw!S155-Tab_Raw!S$3)/(Tab_Raw!S$4-Tab_Raw!S$3))))</f>
        <v>0</v>
      </c>
      <c r="T155" s="7">
        <f>MAX(0,MIN(1,IF(T$5=0,1-(Tab_Raw!T155-Tab_Raw!T$3)/(Tab_Raw!T$4-Tab_Raw!T$3),(Tab_Raw!T155-Tab_Raw!T$3)/(Tab_Raw!T$4-Tab_Raw!T$3))))</f>
        <v>0.5</v>
      </c>
      <c r="U155" s="7">
        <f>MAX(0,MIN(1,IF(U$5=0,1-(Tab_Raw!U155-Tab_Raw!U$3)/(Tab_Raw!U$4-Tab_Raw!U$3),(Tab_Raw!U155-Tab_Raw!U$3)/(Tab_Raw!U$4-Tab_Raw!U$3))))</f>
        <v>0</v>
      </c>
      <c r="V155" s="7">
        <f>MAX(0,MIN(1,IF(V$5=0,1-(Tab_Raw!V155-Tab_Raw!V$3)/(Tab_Raw!V$4-Tab_Raw!V$3),(Tab_Raw!V155-Tab_Raw!V$3)/(Tab_Raw!V$4-Tab_Raw!V$3))))</f>
        <v>0</v>
      </c>
      <c r="W155" s="7">
        <f>MAX(0,MIN(1,IF(W$5=0,1-(Tab_Raw!W155-Tab_Raw!W$3)/(Tab_Raw!W$4-Tab_Raw!W$3),(Tab_Raw!W155-Tab_Raw!W$3)/(Tab_Raw!W$4-Tab_Raw!W$3))))</f>
        <v>0</v>
      </c>
      <c r="X155" s="7" t="e">
        <f>MAX(0,MIN(1,IF(X$5=0,1-(Tab_Raw!X155-Tab_Raw!X$3)/(Tab_Raw!X$4-Tab_Raw!X$3),(Tab_Raw!X155-Tab_Raw!X$3)/(Tab_Raw!X$4-Tab_Raw!X$3))))</f>
        <v>#N/A</v>
      </c>
      <c r="Y155" s="7">
        <f>MAX(0,MIN(1,IF(Y$5=0,1-(Tab_Raw!Y155-Tab_Raw!Y$3)/(Tab_Raw!Y$4-Tab_Raw!Y$3),(Tab_Raw!Y155-Tab_Raw!Y$3)/(Tab_Raw!Y$4-Tab_Raw!Y$3))))</f>
        <v>0</v>
      </c>
      <c r="Z155" s="7">
        <f>MAX(0,MIN(1,IF(Z$5=0,1-(Tab_Raw!Z155-Tab_Raw!Z$3)/(Tab_Raw!Z$4-Tab_Raw!Z$3),(Tab_Raw!Z155-Tab_Raw!Z$3)/(Tab_Raw!Z$4-Tab_Raw!Z$3))))</f>
        <v>0</v>
      </c>
      <c r="AA155" s="9" t="str">
        <f t="shared" si="24"/>
        <v>San Marino</v>
      </c>
      <c r="AB155" s="14">
        <f t="shared" si="25"/>
        <v>20</v>
      </c>
      <c r="AC155" s="8">
        <f t="shared" si="22"/>
        <v>0.19835757160325204</v>
      </c>
      <c r="AD155" s="14">
        <f t="shared" si="23"/>
        <v>169</v>
      </c>
      <c r="AM155" s="9" t="s">
        <v>225</v>
      </c>
      <c r="AN155" s="14">
        <v>24</v>
      </c>
      <c r="AO155" s="8">
        <v>0.24422695446383177</v>
      </c>
    </row>
    <row r="156" spans="1:41">
      <c r="A156" s="10" t="s">
        <v>439</v>
      </c>
      <c r="B156" s="13" t="s">
        <v>332</v>
      </c>
      <c r="C156" s="7">
        <f>MAX(0,MIN(1,IF(C$5=0,1-(Tab_Raw!C156-Tab_Raw!C$3)/(Tab_Raw!C$4-Tab_Raw!C$3),(Tab_Raw!C156-Tab_Raw!C$3)/(Tab_Raw!C$4-Tab_Raw!C$3))))</f>
        <v>0.66316666666666668</v>
      </c>
      <c r="D156" s="7">
        <f>MAX(0,MIN(1,IF(D$5=0,1-(Tab_Raw!D156-Tab_Raw!D$3)/(Tab_Raw!D$4-Tab_Raw!D$3),(Tab_Raw!D156-Tab_Raw!D$3)/(Tab_Raw!D$4-Tab_Raw!D$3))))</f>
        <v>3.2109999999999999E-3</v>
      </c>
      <c r="E156" s="7">
        <f>MAX(0,MIN(1,IF(E$5=0,1-(Tab_Raw!E156-Tab_Raw!E$3)/(Tab_Raw!E$4-Tab_Raw!E$3),(Tab_Raw!E156-Tab_Raw!E$3)/(Tab_Raw!E$4-Tab_Raw!E$3))))</f>
        <v>0.10999999999999999</v>
      </c>
      <c r="F156" s="7">
        <f>MAX(0,MIN(1,IF(F$5=0,1-(Tab_Raw!F156-Tab_Raw!F$3)/(Tab_Raw!F$4-Tab_Raw!F$3),(Tab_Raw!F156-Tab_Raw!F$3)/(Tab_Raw!F$4-Tab_Raw!F$3))))</f>
        <v>0.15000000000000002</v>
      </c>
      <c r="G156" s="7">
        <f>MAX(0,MIN(1,IF(G$5=0,1-(Tab_Raw!G156-Tab_Raw!G$3)/(Tab_Raw!G$4-Tab_Raw!G$3),(Tab_Raw!G156-Tab_Raw!G$3)/(Tab_Raw!G$4-Tab_Raw!G$3))))</f>
        <v>0.28533333333333333</v>
      </c>
      <c r="H156" s="7">
        <f>MAX(0,MIN(1,IF(H$5=0,1-(Tab_Raw!H156-Tab_Raw!H$3)/(Tab_Raw!H$4-Tab_Raw!H$3),(Tab_Raw!H156-Tab_Raw!H$3)/(Tab_Raw!H$4-Tab_Raw!H$3))))</f>
        <v>0.74</v>
      </c>
      <c r="I156" s="7">
        <f>MAX(0,MIN(1,IF(I$5=0,1-(Tab_Raw!I156-Tab_Raw!I$3)/(Tab_Raw!I$4-Tab_Raw!I$3),(Tab_Raw!I156-Tab_Raw!I$3)/(Tab_Raw!I$4-Tab_Raw!I$3))))</f>
        <v>0.62008333333333332</v>
      </c>
      <c r="J156" s="7">
        <f>MAX(0,MIN(1,IF(J$5=0,1-(Tab_Raw!J156-Tab_Raw!J$3)/(Tab_Raw!J$4-Tab_Raw!J$3),(Tab_Raw!J156-Tab_Raw!J$3)/(Tab_Raw!J$4-Tab_Raw!J$3))))</f>
        <v>0.38619999999999999</v>
      </c>
      <c r="K156" s="7">
        <f>MAX(0,MIN(1,IF(K$5=0,1-(Tab_Raw!K156-Tab_Raw!K$3)/(Tab_Raw!K$4-Tab_Raw!K$3),(Tab_Raw!K156-Tab_Raw!K$3)/(Tab_Raw!K$4-Tab_Raw!K$3))))</f>
        <v>1</v>
      </c>
      <c r="L156" s="7" t="e">
        <f>MAX(0,MIN(1,IF(L$5=0,1-(Tab_Raw!L156-Tab_Raw!L$3)/(Tab_Raw!L$4-Tab_Raw!L$3),(Tab_Raw!L156-Tab_Raw!L$3)/(Tab_Raw!L$4-Tab_Raw!L$3))))</f>
        <v>#N/A</v>
      </c>
      <c r="M156" s="7">
        <f>MAX(0,MIN(1,IF(M$5=0,1-(Tab_Raw!M156-Tab_Raw!M$3)/(Tab_Raw!M$4-Tab_Raw!M$3),(Tab_Raw!M156-Tab_Raw!M$3)/(Tab_Raw!M$4-Tab_Raw!M$3))))</f>
        <v>1</v>
      </c>
      <c r="N156" s="7">
        <f>MAX(0,MIN(1,IF(N$5=0,1-(Tab_Raw!N156-Tab_Raw!N$3)/(Tab_Raw!N$4-Tab_Raw!N$3),(Tab_Raw!N156-Tab_Raw!N$3)/(Tab_Raw!N$4-Tab_Raw!N$3))))</f>
        <v>0.12</v>
      </c>
      <c r="O156" s="7">
        <f>MAX(0,MIN(1,IF(O$5=0,1-(Tab_Raw!O156-Tab_Raw!O$3)/(Tab_Raw!O$4-Tab_Raw!O$3),(Tab_Raw!O156-Tab_Raw!O$3)/(Tab_Raw!O$4-Tab_Raw!O$3))))</f>
        <v>0.20749999999999999</v>
      </c>
      <c r="P156" s="7">
        <f>MAX(0,MIN(1,IF(P$5=0,1-(Tab_Raw!P156-Tab_Raw!P$3)/(Tab_Raw!P$4-Tab_Raw!P$3),(Tab_Raw!P156-Tab_Raw!P$3)/(Tab_Raw!P$4-Tab_Raw!P$3))))</f>
        <v>0.88600000000000001</v>
      </c>
      <c r="Q156" s="7">
        <f>MAX(0,MIN(1,IF(Q$5=0,1-(Tab_Raw!Q156-Tab_Raw!Q$3)/(Tab_Raw!Q$4-Tab_Raw!Q$3),(Tab_Raw!Q156-Tab_Raw!Q$3)/(Tab_Raw!Q$4-Tab_Raw!Q$3))))</f>
        <v>0.38937853658536592</v>
      </c>
      <c r="R156" s="7">
        <f>MAX(0,MIN(1,IF(R$5=0,1-(Tab_Raw!R156-Tab_Raw!R$3)/(Tab_Raw!R$4-Tab_Raw!R$3),(Tab_Raw!R156-Tab_Raw!R$3)/(Tab_Raw!R$4-Tab_Raw!R$3))))</f>
        <v>0.60064585599999998</v>
      </c>
      <c r="S156" s="7">
        <f>MAX(0,MIN(1,IF(S$5=0,1-(Tab_Raw!S156-Tab_Raw!S$3)/(Tab_Raw!S$4-Tab_Raw!S$3),(Tab_Raw!S156-Tab_Raw!S$3)/(Tab_Raw!S$4-Tab_Raw!S$3))))</f>
        <v>0.38711440600000002</v>
      </c>
      <c r="T156" s="7">
        <f>MAX(0,MIN(1,IF(T$5=0,1-(Tab_Raw!T156-Tab_Raw!T$3)/(Tab_Raw!T$4-Tab_Raw!T$3),(Tab_Raw!T156-Tab_Raw!T$3)/(Tab_Raw!T$4-Tab_Raw!T$3))))</f>
        <v>0.5</v>
      </c>
      <c r="U156" s="7">
        <f>MAX(0,MIN(1,IF(U$5=0,1-(Tab_Raw!U156-Tab_Raw!U$3)/(Tab_Raw!U$4-Tab_Raw!U$3),(Tab_Raw!U156-Tab_Raw!U$3)/(Tab_Raw!U$4-Tab_Raw!U$3))))</f>
        <v>0.75</v>
      </c>
      <c r="V156" s="7">
        <f>MAX(0,MIN(1,IF(V$5=0,1-(Tab_Raw!V156-Tab_Raw!V$3)/(Tab_Raw!V$4-Tab_Raw!V$3),(Tab_Raw!V156-Tab_Raw!V$3)/(Tab_Raw!V$4-Tab_Raw!V$3))))</f>
        <v>0.26040545514607499</v>
      </c>
      <c r="W156" s="7">
        <f>MAX(0,MIN(1,IF(W$5=0,1-(Tab_Raw!W156-Tab_Raw!W$3)/(Tab_Raw!W$4-Tab_Raw!W$3),(Tab_Raw!W156-Tab_Raw!W$3)/(Tab_Raw!W$4-Tab_Raw!W$3))))</f>
        <v>0.51500000000000001</v>
      </c>
      <c r="X156" s="7">
        <f>MAX(0,MIN(1,IF(X$5=0,1-(Tab_Raw!X156-Tab_Raw!X$3)/(Tab_Raw!X$4-Tab_Raw!X$3),(Tab_Raw!X156-Tab_Raw!X$3)/(Tab_Raw!X$4-Tab_Raw!X$3))))</f>
        <v>0</v>
      </c>
      <c r="Y156" s="7">
        <f>MAX(0,MIN(1,IF(Y$5=0,1-(Tab_Raw!Y156-Tab_Raw!Y$3)/(Tab_Raw!Y$4-Tab_Raw!Y$3),(Tab_Raw!Y156-Tab_Raw!Y$3)/(Tab_Raw!Y$4-Tab_Raw!Y$3))))</f>
        <v>0</v>
      </c>
      <c r="Z156" s="7">
        <f>MAX(0,MIN(1,IF(Z$5=0,1-(Tab_Raw!Z156-Tab_Raw!Z$3)/(Tab_Raw!Z$4-Tab_Raw!Z$3),(Tab_Raw!Z156-Tab_Raw!Z$3)/(Tab_Raw!Z$4-Tab_Raw!Z$3))))</f>
        <v>0.31900001529999999</v>
      </c>
      <c r="AA156" s="9" t="str">
        <f t="shared" si="24"/>
        <v>Sao Tome &amp; Principe</v>
      </c>
      <c r="AB156" s="14">
        <f t="shared" si="25"/>
        <v>23</v>
      </c>
      <c r="AC156" s="8">
        <f t="shared" si="22"/>
        <v>0.43013211314629451</v>
      </c>
      <c r="AD156" s="14">
        <f t="shared" si="23"/>
        <v>53</v>
      </c>
      <c r="AM156" s="9" t="s">
        <v>430</v>
      </c>
      <c r="AN156" s="14">
        <v>24</v>
      </c>
      <c r="AO156" s="8">
        <v>0.2434464113147744</v>
      </c>
    </row>
    <row r="157" spans="1:41">
      <c r="A157" s="10" t="s">
        <v>335</v>
      </c>
      <c r="B157" s="13" t="s">
        <v>334</v>
      </c>
      <c r="C157" s="7">
        <f>MAX(0,MIN(1,IF(C$5=0,1-(Tab_Raw!C157-Tab_Raw!C$3)/(Tab_Raw!C$4-Tab_Raw!C$3),(Tab_Raw!C157-Tab_Raw!C$3)/(Tab_Raw!C$4-Tab_Raw!C$3))))</f>
        <v>0.54133333333333333</v>
      </c>
      <c r="D157" s="7">
        <f>MAX(0,MIN(1,IF(D$5=0,1-(Tab_Raw!D157-Tab_Raw!D$3)/(Tab_Raw!D$4-Tab_Raw!D$3),(Tab_Raw!D157-Tab_Raw!D$3)/(Tab_Raw!D$4-Tab_Raw!D$3))))</f>
        <v>1</v>
      </c>
      <c r="E157" s="7">
        <f>MAX(0,MIN(1,IF(E$5=0,1-(Tab_Raw!E157-Tab_Raw!E$3)/(Tab_Raw!E$4-Tab_Raw!E$3),(Tab_Raw!E157-Tab_Raw!E$3)/(Tab_Raw!E$4-Tab_Raw!E$3))))</f>
        <v>9.9999999999999978E-2</v>
      </c>
      <c r="F157" s="7">
        <f>MAX(0,MIN(1,IF(F$5=0,1-(Tab_Raw!F157-Tab_Raw!F$3)/(Tab_Raw!F$4-Tab_Raw!F$3),(Tab_Raw!F157-Tab_Raw!F$3)/(Tab_Raw!F$4-Tab_Raw!F$3))))</f>
        <v>0.52500000000000002</v>
      </c>
      <c r="G157" s="7">
        <f>MAX(0,MIN(1,IF(G$5=0,1-(Tab_Raw!G157-Tab_Raw!G$3)/(Tab_Raw!G$4-Tab_Raw!G$3),(Tab_Raw!G157-Tab_Raw!G$3)/(Tab_Raw!G$4-Tab_Raw!G$3))))</f>
        <v>0</v>
      </c>
      <c r="H157" s="7" t="e">
        <f>MAX(0,MIN(1,IF(H$5=0,1-(Tab_Raw!H157-Tab_Raw!H$3)/(Tab_Raw!H$4-Tab_Raw!H$3),(Tab_Raw!H157-Tab_Raw!H$3)/(Tab_Raw!H$4-Tab_Raw!H$3))))</f>
        <v>#N/A</v>
      </c>
      <c r="I157" s="7">
        <f>MAX(0,MIN(1,IF(I$5=0,1-(Tab_Raw!I157-Tab_Raw!I$3)/(Tab_Raw!I$4-Tab_Raw!I$3),(Tab_Raw!I157-Tab_Raw!I$3)/(Tab_Raw!I$4-Tab_Raw!I$3))))</f>
        <v>0.47033333333333333</v>
      </c>
      <c r="J157" s="7">
        <f>MAX(0,MIN(1,IF(J$5=0,1-(Tab_Raw!J157-Tab_Raw!J$3)/(Tab_Raw!J$4-Tab_Raw!J$3),(Tab_Raw!J157-Tab_Raw!J$3)/(Tab_Raw!J$4-Tab_Raw!J$3))))</f>
        <v>0.17739999999999997</v>
      </c>
      <c r="K157" s="7">
        <f>MAX(0,MIN(1,IF(K$5=0,1-(Tab_Raw!K157-Tab_Raw!K$3)/(Tab_Raw!K$4-Tab_Raw!K$3),(Tab_Raw!K157-Tab_Raw!K$3)/(Tab_Raw!K$4-Tab_Raw!K$3))))</f>
        <v>0.87469046237183334</v>
      </c>
      <c r="L157" s="7">
        <f>MAX(0,MIN(1,IF(L$5=0,1-(Tab_Raw!L157-Tab_Raw!L$3)/(Tab_Raw!L$4-Tab_Raw!L$3),(Tab_Raw!L157-Tab_Raw!L$3)/(Tab_Raw!L$4-Tab_Raw!L$3))))</f>
        <v>0.1</v>
      </c>
      <c r="M157" s="7">
        <f>MAX(0,MIN(1,IF(M$5=0,1-(Tab_Raw!M157-Tab_Raw!M$3)/(Tab_Raw!M$4-Tab_Raw!M$3),(Tab_Raw!M157-Tab_Raw!M$3)/(Tab_Raw!M$4-Tab_Raw!M$3))))</f>
        <v>0.88</v>
      </c>
      <c r="N157" s="7">
        <f>MAX(0,MIN(1,IF(N$5=0,1-(Tab_Raw!N157-Tab_Raw!N$3)/(Tab_Raw!N$4-Tab_Raw!N$3),(Tab_Raw!N157-Tab_Raw!N$3)/(Tab_Raw!N$4-Tab_Raw!N$3))))</f>
        <v>0.27999999999999997</v>
      </c>
      <c r="O157" s="7">
        <f>MAX(0,MIN(1,IF(O$5=0,1-(Tab_Raw!O157-Tab_Raw!O$3)/(Tab_Raw!O$4-Tab_Raw!O$3),(Tab_Raw!O157-Tab_Raw!O$3)/(Tab_Raw!O$4-Tab_Raw!O$3))))</f>
        <v>7.4999999999999997E-2</v>
      </c>
      <c r="P157" s="7">
        <f>MAX(0,MIN(1,IF(P$5=0,1-(Tab_Raw!P157-Tab_Raw!P$3)/(Tab_Raw!P$4-Tab_Raw!P$3),(Tab_Raw!P157-Tab_Raw!P$3)/(Tab_Raw!P$4-Tab_Raw!P$3))))</f>
        <v>0.84088000000000007</v>
      </c>
      <c r="Q157" s="7">
        <f>MAX(0,MIN(1,IF(Q$5=0,1-(Tab_Raw!Q157-Tab_Raw!Q$3)/(Tab_Raw!Q$4-Tab_Raw!Q$3),(Tab_Raw!Q157-Tab_Raw!Q$3)/(Tab_Raw!Q$4-Tab_Raw!Q$3))))</f>
        <v>0.23761902439024396</v>
      </c>
      <c r="R157" s="7">
        <f>MAX(0,MIN(1,IF(R$5=0,1-(Tab_Raw!R157-Tab_Raw!R$3)/(Tab_Raw!R$4-Tab_Raw!R$3),(Tab_Raw!R157-Tab_Raw!R$3)/(Tab_Raw!R$4-Tab_Raw!R$3))))</f>
        <v>0.21553884800000001</v>
      </c>
      <c r="S157" s="7">
        <f>MAX(0,MIN(1,IF(S$5=0,1-(Tab_Raw!S157-Tab_Raw!S$3)/(Tab_Raw!S$4-Tab_Raw!S$3),(Tab_Raw!S157-Tab_Raw!S$3)/(Tab_Raw!S$4-Tab_Raw!S$3))))</f>
        <v>0</v>
      </c>
      <c r="T157" s="7">
        <f>MAX(0,MIN(1,IF(T$5=0,1-(Tab_Raw!T157-Tab_Raw!T$3)/(Tab_Raw!T$4-Tab_Raw!T$3),(Tab_Raw!T157-Tab_Raw!T$3)/(Tab_Raw!T$4-Tab_Raw!T$3))))</f>
        <v>1.98386875E-2</v>
      </c>
      <c r="U157" s="7">
        <f>MAX(0,MIN(1,IF(U$5=0,1-(Tab_Raw!U157-Tab_Raw!U$3)/(Tab_Raw!U$4-Tab_Raw!U$3),(Tab_Raw!U157-Tab_Raw!U$3)/(Tab_Raw!U$4-Tab_Raw!U$3))))</f>
        <v>7.0476808090587902E-3</v>
      </c>
      <c r="V157" s="7">
        <f>MAX(0,MIN(1,IF(V$5=0,1-(Tab_Raw!V157-Tab_Raw!V$3)/(Tab_Raw!V$4-Tab_Raw!V$3),(Tab_Raw!V157-Tab_Raw!V$3)/(Tab_Raw!V$4-Tab_Raw!V$3))))</f>
        <v>0.13462215009415199</v>
      </c>
      <c r="W157" s="7">
        <f>MAX(0,MIN(1,IF(W$5=0,1-(Tab_Raw!W157-Tab_Raw!W$3)/(Tab_Raw!W$4-Tab_Raw!W$3),(Tab_Raw!W157-Tab_Raw!W$3)/(Tab_Raw!W$4-Tab_Raw!W$3))))</f>
        <v>1.0000000000000009E-2</v>
      </c>
      <c r="X157" s="7">
        <f>MAX(0,MIN(1,IF(X$5=0,1-(Tab_Raw!X157-Tab_Raw!X$3)/(Tab_Raw!X$4-Tab_Raw!X$3),(Tab_Raw!X157-Tab_Raw!X$3)/(Tab_Raw!X$4-Tab_Raw!X$3))))</f>
        <v>0</v>
      </c>
      <c r="Y157" s="7">
        <f>MAX(0,MIN(1,IF(Y$5=0,1-(Tab_Raw!Y157-Tab_Raw!Y$3)/(Tab_Raw!Y$4-Tab_Raw!Y$3),(Tab_Raw!Y157-Tab_Raw!Y$3)/(Tab_Raw!Y$4-Tab_Raw!Y$3))))</f>
        <v>3.0000000000000001E-3</v>
      </c>
      <c r="Z157" s="7">
        <f>MAX(0,MIN(1,IF(Z$5=0,1-(Tab_Raw!Z157-Tab_Raw!Z$3)/(Tab_Raw!Z$4-Tab_Raw!Z$3),(Tab_Raw!Z157-Tab_Raw!Z$3)/(Tab_Raw!Z$4-Tab_Raw!Z$3))))</f>
        <v>0.78530000690000001</v>
      </c>
      <c r="AA157" s="9" t="str">
        <f t="shared" si="24"/>
        <v>Saudi Arabia</v>
      </c>
      <c r="AB157" s="14">
        <f t="shared" si="25"/>
        <v>23</v>
      </c>
      <c r="AC157" s="8">
        <f t="shared" si="22"/>
        <v>0.3164175446405198</v>
      </c>
      <c r="AD157" s="14">
        <f t="shared" si="23"/>
        <v>90</v>
      </c>
      <c r="AM157" s="9" t="s">
        <v>377</v>
      </c>
      <c r="AN157" s="14">
        <v>24</v>
      </c>
      <c r="AO157" s="8">
        <v>0.24318759207760809</v>
      </c>
    </row>
    <row r="158" spans="1:41">
      <c r="A158" s="10" t="s">
        <v>337</v>
      </c>
      <c r="B158" s="13" t="s">
        <v>336</v>
      </c>
      <c r="C158" s="7">
        <f>MAX(0,MIN(1,IF(C$5=0,1-(Tab_Raw!C158-Tab_Raw!C$3)/(Tab_Raw!C$4-Tab_Raw!C$3),(Tab_Raw!C158-Tab_Raw!C$3)/(Tab_Raw!C$4-Tab_Raw!C$3))))</f>
        <v>0.34433333333333332</v>
      </c>
      <c r="D158" s="7">
        <f>MAX(0,MIN(1,IF(D$5=0,1-(Tab_Raw!D158-Tab_Raw!D$3)/(Tab_Raw!D$4-Tab_Raw!D$3),(Tab_Raw!D158-Tab_Raw!D$3)/(Tab_Raw!D$4-Tab_Raw!D$3))))</f>
        <v>5.7239999999999999E-2</v>
      </c>
      <c r="E158" s="7">
        <f>MAX(0,MIN(1,IF(E$5=0,1-(Tab_Raw!E158-Tab_Raw!E$3)/(Tab_Raw!E$4-Tab_Raw!E$3),(Tab_Raw!E158-Tab_Raw!E$3)/(Tab_Raw!E$4-Tab_Raw!E$3))))</f>
        <v>0.31000000000000005</v>
      </c>
      <c r="F158" s="7">
        <f>MAX(0,MIN(1,IF(F$5=0,1-(Tab_Raw!F158-Tab_Raw!F$3)/(Tab_Raw!F$4-Tab_Raw!F$3),(Tab_Raw!F158-Tab_Raw!F$3)/(Tab_Raw!F$4-Tab_Raw!F$3))))</f>
        <v>0.32499999999999996</v>
      </c>
      <c r="G158" s="7">
        <f>MAX(0,MIN(1,IF(G$5=0,1-(Tab_Raw!G158-Tab_Raw!G$3)/(Tab_Raw!G$4-Tab_Raw!G$3),(Tab_Raw!G158-Tab_Raw!G$3)/(Tab_Raw!G$4-Tab_Raw!G$3))))</f>
        <v>0.35333333333333333</v>
      </c>
      <c r="H158" s="7">
        <f>MAX(0,MIN(1,IF(H$5=0,1-(Tab_Raw!H158-Tab_Raw!H$3)/(Tab_Raw!H$4-Tab_Raw!H$3),(Tab_Raw!H158-Tab_Raw!H$3)/(Tab_Raw!H$4-Tab_Raw!H$3))))</f>
        <v>0.49</v>
      </c>
      <c r="I158" s="7">
        <f>MAX(0,MIN(1,IF(I$5=0,1-(Tab_Raw!I158-Tab_Raw!I$3)/(Tab_Raw!I$4-Tab_Raw!I$3),(Tab_Raw!I158-Tab_Raw!I$3)/(Tab_Raw!I$4-Tab_Raw!I$3))))</f>
        <v>0.88633333333333331</v>
      </c>
      <c r="J158" s="7">
        <f>MAX(0,MIN(1,IF(J$5=0,1-(Tab_Raw!J158-Tab_Raw!J$3)/(Tab_Raw!J$4-Tab_Raw!J$3),(Tab_Raw!J158-Tab_Raw!J$3)/(Tab_Raw!J$4-Tab_Raw!J$3))))</f>
        <v>0.5736</v>
      </c>
      <c r="K158" s="7">
        <f>MAX(0,MIN(1,IF(K$5=0,1-(Tab_Raw!K158-Tab_Raw!K$3)/(Tab_Raw!K$4-Tab_Raw!K$3),(Tab_Raw!K158-Tab_Raw!K$3)/(Tab_Raw!K$4-Tab_Raw!K$3))))</f>
        <v>0.98873807362822608</v>
      </c>
      <c r="L158" s="7">
        <f>MAX(0,MIN(1,IF(L$5=0,1-(Tab_Raw!L158-Tab_Raw!L$3)/(Tab_Raw!L$4-Tab_Raw!L$3),(Tab_Raw!L158-Tab_Raw!L$3)/(Tab_Raw!L$4-Tab_Raw!L$3))))</f>
        <v>0.5</v>
      </c>
      <c r="M158" s="7">
        <f>MAX(0,MIN(1,IF(M$5=0,1-(Tab_Raw!M158-Tab_Raw!M$3)/(Tab_Raw!M$4-Tab_Raw!M$3),(Tab_Raw!M158-Tab_Raw!M$3)/(Tab_Raw!M$4-Tab_Raw!M$3))))</f>
        <v>0.71</v>
      </c>
      <c r="N158" s="7">
        <f>MAX(0,MIN(1,IF(N$5=0,1-(Tab_Raw!N158-Tab_Raw!N$3)/(Tab_Raw!N$4-Tab_Raw!N$3),(Tab_Raw!N158-Tab_Raw!N$3)/(Tab_Raw!N$4-Tab_Raw!N$3))))</f>
        <v>0.3</v>
      </c>
      <c r="O158" s="7">
        <f>MAX(0,MIN(1,IF(O$5=0,1-(Tab_Raw!O158-Tab_Raw!O$3)/(Tab_Raw!O$4-Tab_Raw!O$3),(Tab_Raw!O158-Tab_Raw!O$3)/(Tab_Raw!O$4-Tab_Raw!O$3))))</f>
        <v>0.20749999999999999</v>
      </c>
      <c r="P158" s="7">
        <f>MAX(0,MIN(1,IF(P$5=0,1-(Tab_Raw!P158-Tab_Raw!P$3)/(Tab_Raw!P$4-Tab_Raw!P$3),(Tab_Raw!P158-Tab_Raw!P$3)/(Tab_Raw!P$4-Tab_Raw!P$3))))</f>
        <v>0.97848000000000002</v>
      </c>
      <c r="Q158" s="7">
        <f>MAX(0,MIN(1,IF(Q$5=0,1-(Tab_Raw!Q158-Tab_Raw!Q$3)/(Tab_Raw!Q$4-Tab_Raw!Q$3),(Tab_Raw!Q158-Tab_Raw!Q$3)/(Tab_Raw!Q$4-Tab_Raw!Q$3))))</f>
        <v>0.58809414634146406</v>
      </c>
      <c r="R158" s="7">
        <f>MAX(0,MIN(1,IF(R$5=0,1-(Tab_Raw!R158-Tab_Raw!R$3)/(Tab_Raw!R$4-Tab_Raw!R$3),(Tab_Raw!R158-Tab_Raw!R$3)/(Tab_Raw!R$4-Tab_Raw!R$3))))</f>
        <v>0.826298702</v>
      </c>
      <c r="S158" s="7">
        <f>MAX(0,MIN(1,IF(S$5=0,1-(Tab_Raw!S158-Tab_Raw!S$3)/(Tab_Raw!S$4-Tab_Raw!S$3),(Tab_Raw!S158-Tab_Raw!S$3)/(Tab_Raw!S$4-Tab_Raw!S$3))))</f>
        <v>0.1399622244</v>
      </c>
      <c r="T158" s="7">
        <f>MAX(0,MIN(1,IF(T$5=0,1-(Tab_Raw!T158-Tab_Raw!T$3)/(Tab_Raw!T$4-Tab_Raw!T$3),(Tab_Raw!T158-Tab_Raw!T$3)/(Tab_Raw!T$4-Tab_Raw!T$3))))</f>
        <v>0.53815918900000004</v>
      </c>
      <c r="U158" s="7">
        <f>MAX(0,MIN(1,IF(U$5=0,1-(Tab_Raw!U158-Tab_Raw!U$3)/(Tab_Raw!U$4-Tab_Raw!U$3),(Tab_Raw!U158-Tab_Raw!U$3)/(Tab_Raw!U$4-Tab_Raw!U$3))))</f>
        <v>7.4530056941375461E-2</v>
      </c>
      <c r="V158" s="7">
        <f>MAX(0,MIN(1,IF(V$5=0,1-(Tab_Raw!V158-Tab_Raw!V$3)/(Tab_Raw!V$4-Tab_Raw!V$3),(Tab_Raw!V158-Tab_Raw!V$3)/(Tab_Raw!V$4-Tab_Raw!V$3))))</f>
        <v>0.31479057632968399</v>
      </c>
      <c r="W158" s="7">
        <f>MAX(0,MIN(1,IF(W$5=0,1-(Tab_Raw!W158-Tab_Raw!W$3)/(Tab_Raw!W$4-Tab_Raw!W$3),(Tab_Raw!W158-Tab_Raw!W$3)/(Tab_Raw!W$4-Tab_Raw!W$3))))</f>
        <v>0.58000000000000007</v>
      </c>
      <c r="X158" s="7">
        <f>MAX(0,MIN(1,IF(X$5=0,1-(Tab_Raw!X158-Tab_Raw!X$3)/(Tab_Raw!X$4-Tab_Raw!X$3),(Tab_Raw!X158-Tab_Raw!X$3)/(Tab_Raw!X$4-Tab_Raw!X$3))))</f>
        <v>0.61</v>
      </c>
      <c r="Y158" s="7">
        <f>MAX(0,MIN(1,IF(Y$5=0,1-(Tab_Raw!Y158-Tab_Raw!Y$3)/(Tab_Raw!Y$4-Tab_Raw!Y$3),(Tab_Raw!Y158-Tab_Raw!Y$3)/(Tab_Raw!Y$4-Tab_Raw!Y$3))))</f>
        <v>4.674596166831143E-2</v>
      </c>
      <c r="Z158" s="7">
        <f>MAX(0,MIN(1,IF(Z$5=0,1-(Tab_Raw!Z158-Tab_Raw!Z$3)/(Tab_Raw!Z$4-Tab_Raw!Z$3),(Tab_Raw!Z158-Tab_Raw!Z$3)/(Tab_Raw!Z$4-Tab_Raw!Z$3))))</f>
        <v>0.70739999770000006</v>
      </c>
      <c r="AA158" s="9" t="str">
        <f t="shared" si="24"/>
        <v>Senegal</v>
      </c>
      <c r="AB158" s="14">
        <f t="shared" si="25"/>
        <v>24</v>
      </c>
      <c r="AC158" s="8">
        <f t="shared" si="22"/>
        <v>0.47710578866704417</v>
      </c>
      <c r="AD158" s="14">
        <f t="shared" si="23"/>
        <v>34</v>
      </c>
      <c r="AM158" s="9" t="s">
        <v>107</v>
      </c>
      <c r="AN158" s="14">
        <v>24</v>
      </c>
      <c r="AO158" s="8">
        <v>0.24106977444995245</v>
      </c>
    </row>
    <row r="159" spans="1:41">
      <c r="A159" s="10" t="s">
        <v>339</v>
      </c>
      <c r="B159" s="13" t="s">
        <v>338</v>
      </c>
      <c r="C159" s="7">
        <f>MAX(0,MIN(1,IF(C$5=0,1-(Tab_Raw!C159-Tab_Raw!C$3)/(Tab_Raw!C$4-Tab_Raw!C$3),(Tab_Raw!C159-Tab_Raw!C$3)/(Tab_Raw!C$4-Tab_Raw!C$3))))</f>
        <v>0.31833333333333336</v>
      </c>
      <c r="D159" s="7" t="e">
        <f>MAX(0,MIN(1,IF(D$5=0,1-(Tab_Raw!D159-Tab_Raw!D$3)/(Tab_Raw!D$4-Tab_Raw!D$3),(Tab_Raw!D159-Tab_Raw!D$3)/(Tab_Raw!D$4-Tab_Raw!D$3))))</f>
        <v>#N/A</v>
      </c>
      <c r="E159" s="7">
        <f>MAX(0,MIN(1,IF(E$5=0,1-(Tab_Raw!E159-Tab_Raw!E$3)/(Tab_Raw!E$4-Tab_Raw!E$3),(Tab_Raw!E159-Tab_Raw!E$3)/(Tab_Raw!E$4-Tab_Raw!E$3))))</f>
        <v>1.0000000000000009E-2</v>
      </c>
      <c r="F159" s="7">
        <f>MAX(0,MIN(1,IF(F$5=0,1-(Tab_Raw!F159-Tab_Raw!F$3)/(Tab_Raw!F$4-Tab_Raw!F$3),(Tab_Raw!F159-Tab_Raw!F$3)/(Tab_Raw!F$4-Tab_Raw!F$3))))</f>
        <v>0.5</v>
      </c>
      <c r="G159" s="7">
        <f>MAX(0,MIN(1,IF(G$5=0,1-(Tab_Raw!G159-Tab_Raw!G$3)/(Tab_Raw!G$4-Tab_Raw!G$3),(Tab_Raw!G159-Tab_Raw!G$3)/(Tab_Raw!G$4-Tab_Raw!G$3))))</f>
        <v>0</v>
      </c>
      <c r="H159" s="7">
        <f>MAX(0,MIN(1,IF(H$5=0,1-(Tab_Raw!H159-Tab_Raw!H$3)/(Tab_Raw!H$4-Tab_Raw!H$3),(Tab_Raw!H159-Tab_Raw!H$3)/(Tab_Raw!H$4-Tab_Raw!H$3))))</f>
        <v>7.999999999999996E-2</v>
      </c>
      <c r="I159" s="7">
        <f>MAX(0,MIN(1,IF(I$5=0,1-(Tab_Raw!I159-Tab_Raw!I$3)/(Tab_Raw!I$4-Tab_Raw!I$3),(Tab_Raw!I159-Tab_Raw!I$3)/(Tab_Raw!I$4-Tab_Raw!I$3))))</f>
        <v>0.28666666666666668</v>
      </c>
      <c r="J159" s="7">
        <f>MAX(0,MIN(1,IF(J$5=0,1-(Tab_Raw!J159-Tab_Raw!J$3)/(Tab_Raw!J$4-Tab_Raw!J$3),(Tab_Raw!J159-Tab_Raw!J$3)/(Tab_Raw!J$4-Tab_Raw!J$3))))</f>
        <v>0.4778</v>
      </c>
      <c r="K159" s="7">
        <f>MAX(0,MIN(1,IF(K$5=0,1-(Tab_Raw!K159-Tab_Raw!K$3)/(Tab_Raw!K$4-Tab_Raw!K$3),(Tab_Raw!K159-Tab_Raw!K$3)/(Tab_Raw!K$4-Tab_Raw!K$3))))</f>
        <v>0.80281337930987551</v>
      </c>
      <c r="L159" s="7">
        <f>MAX(0,MIN(1,IF(L$5=0,1-(Tab_Raw!L159-Tab_Raw!L$3)/(Tab_Raw!L$4-Tab_Raw!L$3),(Tab_Raw!L159-Tab_Raw!L$3)/(Tab_Raw!L$4-Tab_Raw!L$3))))</f>
        <v>0.32</v>
      </c>
      <c r="M159" s="7">
        <f>MAX(0,MIN(1,IF(M$5=0,1-(Tab_Raw!M159-Tab_Raw!M$3)/(Tab_Raw!M$4-Tab_Raw!M$3),(Tab_Raw!M159-Tab_Raw!M$3)/(Tab_Raw!M$4-Tab_Raw!M$3))))</f>
        <v>0.01</v>
      </c>
      <c r="N159" s="7">
        <f>MAX(0,MIN(1,IF(N$5=0,1-(Tab_Raw!N159-Tab_Raw!N$3)/(Tab_Raw!N$4-Tab_Raw!N$3),(Tab_Raw!N159-Tab_Raw!N$3)/(Tab_Raw!N$4-Tab_Raw!N$3))))</f>
        <v>0.01</v>
      </c>
      <c r="O159" s="7">
        <f>MAX(0,MIN(1,IF(O$5=0,1-(Tab_Raw!O159-Tab_Raw!O$3)/(Tab_Raw!O$4-Tab_Raw!O$3),(Tab_Raw!O159-Tab_Raw!O$3)/(Tab_Raw!O$4-Tab_Raw!O$3))))</f>
        <v>7.4999999999999997E-2</v>
      </c>
      <c r="P159" s="7">
        <f>MAX(0,MIN(1,IF(P$5=0,1-(Tab_Raw!P159-Tab_Raw!P$3)/(Tab_Raw!P$4-Tab_Raw!P$3),(Tab_Raw!P159-Tab_Raw!P$3)/(Tab_Raw!P$4-Tab_Raw!P$3))))</f>
        <v>0.65999999999999992</v>
      </c>
      <c r="Q159" s="7">
        <f>MAX(0,MIN(1,IF(Q$5=0,1-(Tab_Raw!Q159-Tab_Raw!Q$3)/(Tab_Raw!Q$4-Tab_Raw!Q$3),(Tab_Raw!Q159-Tab_Raw!Q$3)/(Tab_Raw!Q$4-Tab_Raw!Q$3))))</f>
        <v>0.22726829268292792</v>
      </c>
      <c r="R159" s="7">
        <f>MAX(0,MIN(1,IF(R$5=0,1-(Tab_Raw!R159-Tab_Raw!R$3)/(Tab_Raw!R$4-Tab_Raw!R$3),(Tab_Raw!R159-Tab_Raw!R$3)/(Tab_Raw!R$4-Tab_Raw!R$3))))</f>
        <v>4.4444444E-2</v>
      </c>
      <c r="S159" s="7">
        <f>MAX(0,MIN(1,IF(S$5=0,1-(Tab_Raw!S159-Tab_Raw!S$3)/(Tab_Raw!S$4-Tab_Raw!S$3),(Tab_Raw!S159-Tab_Raw!S$3)/(Tab_Raw!S$4-Tab_Raw!S$3))))</f>
        <v>4.3414821300000002E-3</v>
      </c>
      <c r="T159" s="7">
        <f>MAX(0,MIN(1,IF(T$5=0,1-(Tab_Raw!T159-Tab_Raw!T$3)/(Tab_Raw!T$4-Tab_Raw!T$3),(Tab_Raw!T159-Tab_Raw!T$3)/(Tab_Raw!T$4-Tab_Raw!T$3))))</f>
        <v>3.3191937499999998E-3</v>
      </c>
      <c r="U159" s="7" t="e">
        <f>MAX(0,MIN(1,IF(U$5=0,1-(Tab_Raw!U159-Tab_Raw!U$3)/(Tab_Raw!U$4-Tab_Raw!U$3),(Tab_Raw!U159-Tab_Raw!U$3)/(Tab_Raw!U$4-Tab_Raw!U$3))))</f>
        <v>#N/A</v>
      </c>
      <c r="V159" s="7" t="e">
        <f>MAX(0,MIN(1,IF(V$5=0,1-(Tab_Raw!V159-Tab_Raw!V$3)/(Tab_Raw!V$4-Tab_Raw!V$3),(Tab_Raw!V159-Tab_Raw!V$3)/(Tab_Raw!V$4-Tab_Raw!V$3))))</f>
        <v>#N/A</v>
      </c>
      <c r="W159" s="7">
        <f>MAX(0,MIN(1,IF(W$5=0,1-(Tab_Raw!W159-Tab_Raw!W$3)/(Tab_Raw!W$4-Tab_Raw!W$3),(Tab_Raw!W159-Tab_Raw!W$3)/(Tab_Raw!W$4-Tab_Raw!W$3))))</f>
        <v>0</v>
      </c>
      <c r="X159" s="7">
        <f>MAX(0,MIN(1,IF(X$5=0,1-(Tab_Raw!X159-Tab_Raw!X$3)/(Tab_Raw!X$4-Tab_Raw!X$3),(Tab_Raw!X159-Tab_Raw!X$3)/(Tab_Raw!X$4-Tab_Raw!X$3))))</f>
        <v>0.54</v>
      </c>
      <c r="Y159" s="7" t="e">
        <f>MAX(0,MIN(1,IF(Y$5=0,1-(Tab_Raw!Y159-Tab_Raw!Y$3)/(Tab_Raw!Y$4-Tab_Raw!Y$3),(Tab_Raw!Y159-Tab_Raw!Y$3)/(Tab_Raw!Y$4-Tab_Raw!Y$3))))</f>
        <v>#N/A</v>
      </c>
      <c r="Z159" s="7">
        <f>MAX(0,MIN(1,IF(Z$5=0,1-(Tab_Raw!Z159-Tab_Raw!Z$3)/(Tab_Raw!Z$4-Tab_Raw!Z$3),(Tab_Raw!Z159-Tab_Raw!Z$3)/(Tab_Raw!Z$4-Tab_Raw!Z$3))))</f>
        <v>0.52259999999999995</v>
      </c>
      <c r="AA159" s="9" t="str">
        <f t="shared" si="24"/>
        <v>Serbia</v>
      </c>
      <c r="AB159" s="14">
        <f t="shared" si="25"/>
        <v>20</v>
      </c>
      <c r="AC159" s="8">
        <f t="shared" si="22"/>
        <v>0.24462933959364014</v>
      </c>
      <c r="AD159" s="14">
        <f t="shared" si="23"/>
        <v>146</v>
      </c>
      <c r="AM159" s="9" t="s">
        <v>204</v>
      </c>
      <c r="AN159" s="14">
        <v>24</v>
      </c>
      <c r="AO159" s="8">
        <v>0.24003089140009481</v>
      </c>
    </row>
    <row r="160" spans="1:41">
      <c r="A160" s="10" t="s">
        <v>341</v>
      </c>
      <c r="B160" s="13" t="s">
        <v>340</v>
      </c>
      <c r="C160" s="7">
        <f>MAX(0,MIN(1,IF(C$5=0,1-(Tab_Raw!C160-Tab_Raw!C$3)/(Tab_Raw!C$4-Tab_Raw!C$3),(Tab_Raw!C160-Tab_Raw!C$3)/(Tab_Raw!C$4-Tab_Raw!C$3))))</f>
        <v>0.50716666666666665</v>
      </c>
      <c r="D160" s="7">
        <f>MAX(0,MIN(1,IF(D$5=0,1-(Tab_Raw!D160-Tab_Raw!D$3)/(Tab_Raw!D$4-Tab_Raw!D$3),(Tab_Raw!D160-Tab_Raw!D$3)/(Tab_Raw!D$4-Tab_Raw!D$3))))</f>
        <v>0.5</v>
      </c>
      <c r="E160" s="7">
        <f>MAX(0,MIN(1,IF(E$5=0,1-(Tab_Raw!E160-Tab_Raw!E$3)/(Tab_Raw!E$4-Tab_Raw!E$3),(Tab_Raw!E160-Tab_Raw!E$3)/(Tab_Raw!E$4-Tab_Raw!E$3))))</f>
        <v>0</v>
      </c>
      <c r="F160" s="7">
        <f>MAX(0,MIN(1,IF(F$5=0,1-(Tab_Raw!F160-Tab_Raw!F$3)/(Tab_Raw!F$4-Tab_Raw!F$3),(Tab_Raw!F160-Tab_Raw!F$3)/(Tab_Raw!F$4-Tab_Raw!F$3))))</f>
        <v>0.125</v>
      </c>
      <c r="G160" s="7" t="e">
        <f>MAX(0,MIN(1,IF(G$5=0,1-(Tab_Raw!G160-Tab_Raw!G$3)/(Tab_Raw!G$4-Tab_Raw!G$3),(Tab_Raw!G160-Tab_Raw!G$3)/(Tab_Raw!G$4-Tab_Raw!G$3))))</f>
        <v>#N/A</v>
      </c>
      <c r="H160" s="7">
        <f>MAX(0,MIN(1,IF(H$5=0,1-(Tab_Raw!H160-Tab_Raw!H$3)/(Tab_Raw!H$4-Tab_Raw!H$3),(Tab_Raw!H160-Tab_Raw!H$3)/(Tab_Raw!H$4-Tab_Raw!H$3))))</f>
        <v>3.0000000000000027E-2</v>
      </c>
      <c r="I160" s="7">
        <f>MAX(0,MIN(1,IF(I$5=0,1-(Tab_Raw!I160-Tab_Raw!I$3)/(Tab_Raw!I$4-Tab_Raw!I$3),(Tab_Raw!I160-Tab_Raw!I$3)/(Tab_Raw!I$4-Tab_Raw!I$3))))</f>
        <v>0.44466666666666665</v>
      </c>
      <c r="J160" s="7">
        <f>MAX(0,MIN(1,IF(J$5=0,1-(Tab_Raw!J160-Tab_Raw!J$3)/(Tab_Raw!J$4-Tab_Raw!J$3),(Tab_Raw!J160-Tab_Raw!J$3)/(Tab_Raw!J$4-Tab_Raw!J$3))))</f>
        <v>0.45179999999999998</v>
      </c>
      <c r="K160" s="7">
        <f>MAX(0,MIN(1,IF(K$5=0,1-(Tab_Raw!K160-Tab_Raw!K$3)/(Tab_Raw!K$4-Tab_Raw!K$3),(Tab_Raw!K160-Tab_Raw!K$3)/(Tab_Raw!K$4-Tab_Raw!K$3))))</f>
        <v>0.95166666666666666</v>
      </c>
      <c r="L160" s="7">
        <f>MAX(0,MIN(1,IF(L$5=0,1-(Tab_Raw!L160-Tab_Raw!L$3)/(Tab_Raw!L$4-Tab_Raw!L$3),(Tab_Raw!L160-Tab_Raw!L$3)/(Tab_Raw!L$4-Tab_Raw!L$3))))</f>
        <v>0</v>
      </c>
      <c r="M160" s="7">
        <f>MAX(0,MIN(1,IF(M$5=0,1-(Tab_Raw!M160-Tab_Raw!M$3)/(Tab_Raw!M$4-Tab_Raw!M$3),(Tab_Raw!M160-Tab_Raw!M$3)/(Tab_Raw!M$4-Tab_Raw!M$3))))</f>
        <v>1</v>
      </c>
      <c r="N160" s="7">
        <f>MAX(0,MIN(1,IF(N$5=0,1-(Tab_Raw!N160-Tab_Raw!N$3)/(Tab_Raw!N$4-Tab_Raw!N$3),(Tab_Raw!N160-Tab_Raw!N$3)/(Tab_Raw!N$4-Tab_Raw!N$3))))</f>
        <v>0.3</v>
      </c>
      <c r="O160" s="7">
        <f>MAX(0,MIN(1,IF(O$5=0,1-(Tab_Raw!O160-Tab_Raw!O$3)/(Tab_Raw!O$4-Tab_Raw!O$3),(Tab_Raw!O160-Tab_Raw!O$3)/(Tab_Raw!O$4-Tab_Raw!O$3))))</f>
        <v>0.20749999999999999</v>
      </c>
      <c r="P160" s="7">
        <f>MAX(0,MIN(1,IF(P$5=0,1-(Tab_Raw!P160-Tab_Raw!P$3)/(Tab_Raw!P$4-Tab_Raw!P$3),(Tab_Raw!P160-Tab_Raw!P$3)/(Tab_Raw!P$4-Tab_Raw!P$3))))</f>
        <v>0.56200000000000006</v>
      </c>
      <c r="Q160" s="7">
        <f>MAX(0,MIN(1,IF(Q$5=0,1-(Tab_Raw!Q160-Tab_Raw!Q$3)/(Tab_Raw!Q$4-Tab_Raw!Q$3),(Tab_Raw!Q160-Tab_Raw!Q$3)/(Tab_Raw!Q$4-Tab_Raw!Q$3))))</f>
        <v>0.23673170731707383</v>
      </c>
      <c r="R160" s="7">
        <f>MAX(0,MIN(1,IF(R$5=0,1-(Tab_Raw!R160-Tab_Raw!R$3)/(Tab_Raw!R$4-Tab_Raw!R$3),(Tab_Raw!R160-Tab_Raw!R$3)/(Tab_Raw!R$4-Tab_Raw!R$3))))</f>
        <v>0.37817258799999998</v>
      </c>
      <c r="S160" s="7">
        <f>MAX(0,MIN(1,IF(S$5=0,1-(Tab_Raw!S160-Tab_Raw!S$3)/(Tab_Raw!S$4-Tab_Raw!S$3),(Tab_Raw!S160-Tab_Raw!S$3)/(Tab_Raw!S$4-Tab_Raw!S$3))))</f>
        <v>1.4308117709999998E-2</v>
      </c>
      <c r="T160" s="7">
        <f>MAX(0,MIN(1,IF(T$5=0,1-(Tab_Raw!T160-Tab_Raw!T$3)/(Tab_Raw!T$4-Tab_Raw!T$3),(Tab_Raw!T160-Tab_Raw!T$3)/(Tab_Raw!T$4-Tab_Raw!T$3))))</f>
        <v>0.5</v>
      </c>
      <c r="U160" s="7">
        <f>MAX(0,MIN(1,IF(U$5=0,1-(Tab_Raw!U160-Tab_Raw!U$3)/(Tab_Raw!U$4-Tab_Raw!U$3),(Tab_Raw!U160-Tab_Raw!U$3)/(Tab_Raw!U$4-Tab_Raw!U$3))))</f>
        <v>0.2003868703324948</v>
      </c>
      <c r="V160" s="7">
        <f>MAX(0,MIN(1,IF(V$5=0,1-(Tab_Raw!V160-Tab_Raw!V$3)/(Tab_Raw!V$4-Tab_Raw!V$3),(Tab_Raw!V160-Tab_Raw!V$3)/(Tab_Raw!V$4-Tab_Raw!V$3))))</f>
        <v>0.17425087683402701</v>
      </c>
      <c r="W160" s="7">
        <f>MAX(0,MIN(1,IF(W$5=0,1-(Tab_Raw!W160-Tab_Raw!W$3)/(Tab_Raw!W$4-Tab_Raw!W$3),(Tab_Raw!W160-Tab_Raw!W$3)/(Tab_Raw!W$4-Tab_Raw!W$3))))</f>
        <v>4.0000000000000036E-2</v>
      </c>
      <c r="X160" s="7">
        <f>MAX(0,MIN(1,IF(X$5=0,1-(Tab_Raw!X160-Tab_Raw!X$3)/(Tab_Raw!X$4-Tab_Raw!X$3),(Tab_Raw!X160-Tab_Raw!X$3)/(Tab_Raw!X$4-Tab_Raw!X$3))))</f>
        <v>0</v>
      </c>
      <c r="Y160" s="7">
        <f>MAX(0,MIN(1,IF(Y$5=0,1-(Tab_Raw!Y160-Tab_Raw!Y$3)/(Tab_Raw!Y$4-Tab_Raw!Y$3),(Tab_Raw!Y160-Tab_Raw!Y$3)/(Tab_Raw!Y$4-Tab_Raw!Y$3))))</f>
        <v>1</v>
      </c>
      <c r="Z160" s="7">
        <f>MAX(0,MIN(1,IF(Z$5=0,1-(Tab_Raw!Z160-Tab_Raw!Z$3)/(Tab_Raw!Z$4-Tab_Raw!Z$3),(Tab_Raw!Z160-Tab_Raw!Z$3)/(Tab_Raw!Z$4-Tab_Raw!Z$3))))</f>
        <v>3.543307090000003E-2</v>
      </c>
      <c r="AA160" s="9" t="str">
        <f t="shared" si="24"/>
        <v>Seychelles</v>
      </c>
      <c r="AB160" s="14">
        <f t="shared" si="25"/>
        <v>23</v>
      </c>
      <c r="AC160" s="8">
        <f t="shared" si="22"/>
        <v>0.33300361874319984</v>
      </c>
      <c r="AD160" s="14">
        <f t="shared" si="23"/>
        <v>78</v>
      </c>
      <c r="AM160" s="9" t="s">
        <v>389</v>
      </c>
      <c r="AN160" s="14">
        <v>24</v>
      </c>
      <c r="AO160" s="8">
        <v>0.23962269679115658</v>
      </c>
    </row>
    <row r="161" spans="1:41">
      <c r="A161" s="10" t="s">
        <v>343</v>
      </c>
      <c r="B161" s="13" t="s">
        <v>342</v>
      </c>
      <c r="C161" s="7">
        <f>MAX(0,MIN(1,IF(C$5=0,1-(Tab_Raw!C161-Tab_Raw!C$3)/(Tab_Raw!C$4-Tab_Raw!C$3),(Tab_Raw!C161-Tab_Raw!C$3)/(Tab_Raw!C$4-Tab_Raw!C$3))))</f>
        <v>0.73466666666666669</v>
      </c>
      <c r="D161" s="7">
        <f>MAX(0,MIN(1,IF(D$5=0,1-(Tab_Raw!D161-Tab_Raw!D$3)/(Tab_Raw!D$4-Tab_Raw!D$3),(Tab_Raw!D161-Tab_Raw!D$3)/(Tab_Raw!D$4-Tab_Raw!D$3))))</f>
        <v>3.0830000000000002E-3</v>
      </c>
      <c r="E161" s="7">
        <f>MAX(0,MIN(1,IF(E$5=0,1-(Tab_Raw!E161-Tab_Raw!E$3)/(Tab_Raw!E$4-Tab_Raw!E$3),(Tab_Raw!E161-Tab_Raw!E$3)/(Tab_Raw!E$4-Tab_Raw!E$3))))</f>
        <v>0.51</v>
      </c>
      <c r="F161" s="7">
        <f>MAX(0,MIN(1,IF(F$5=0,1-(Tab_Raw!F161-Tab_Raw!F$3)/(Tab_Raw!F$4-Tab_Raw!F$3),(Tab_Raw!F161-Tab_Raw!F$3)/(Tab_Raw!F$4-Tab_Raw!F$3))))</f>
        <v>0.25</v>
      </c>
      <c r="G161" s="7">
        <f>MAX(0,MIN(1,IF(G$5=0,1-(Tab_Raw!G161-Tab_Raw!G$3)/(Tab_Raw!G$4-Tab_Raw!G$3),(Tab_Raw!G161-Tab_Raw!G$3)/(Tab_Raw!G$4-Tab_Raw!G$3))))</f>
        <v>0.98199999999999998</v>
      </c>
      <c r="H161" s="7">
        <f>MAX(0,MIN(1,IF(H$5=0,1-(Tab_Raw!H161-Tab_Raw!H$3)/(Tab_Raw!H$4-Tab_Raw!H$3),(Tab_Raw!H161-Tab_Raw!H$3)/(Tab_Raw!H$4-Tab_Raw!H$3))))</f>
        <v>0.87</v>
      </c>
      <c r="I161" s="7">
        <f>MAX(0,MIN(1,IF(I$5=0,1-(Tab_Raw!I161-Tab_Raw!I$3)/(Tab_Raw!I$4-Tab_Raw!I$3),(Tab_Raw!I161-Tab_Raw!I$3)/(Tab_Raw!I$4-Tab_Raw!I$3))))</f>
        <v>0.62008333333333332</v>
      </c>
      <c r="J161" s="7">
        <f>MAX(0,MIN(1,IF(J$5=0,1-(Tab_Raw!J161-Tab_Raw!J$3)/(Tab_Raw!J$4-Tab_Raw!J$3),(Tab_Raw!J161-Tab_Raw!J$3)/(Tab_Raw!J$4-Tab_Raw!J$3))))</f>
        <v>0.61919999999999997</v>
      </c>
      <c r="K161" s="7">
        <f>MAX(0,MIN(1,IF(K$5=0,1-(Tab_Raw!K161-Tab_Raw!K$3)/(Tab_Raw!K$4-Tab_Raw!K$3),(Tab_Raw!K161-Tab_Raw!K$3)/(Tab_Raw!K$4-Tab_Raw!K$3))))</f>
        <v>1</v>
      </c>
      <c r="L161" s="7">
        <f>MAX(0,MIN(1,IF(L$5=0,1-(Tab_Raw!L161-Tab_Raw!L$3)/(Tab_Raw!L$4-Tab_Raw!L$3),(Tab_Raw!L161-Tab_Raw!L$3)/(Tab_Raw!L$4-Tab_Raw!L$3))))</f>
        <v>0.24</v>
      </c>
      <c r="M161" s="7">
        <f>MAX(0,MIN(1,IF(M$5=0,1-(Tab_Raw!M161-Tab_Raw!M$3)/(Tab_Raw!M$4-Tab_Raw!M$3),(Tab_Raw!M161-Tab_Raw!M$3)/(Tab_Raw!M$4-Tab_Raw!M$3))))</f>
        <v>0.21</v>
      </c>
      <c r="N161" s="7">
        <f>MAX(0,MIN(1,IF(N$5=0,1-(Tab_Raw!N161-Tab_Raw!N$3)/(Tab_Raw!N$4-Tab_Raw!N$3),(Tab_Raw!N161-Tab_Raw!N$3)/(Tab_Raw!N$4-Tab_Raw!N$3))))</f>
        <v>0.84000000000000008</v>
      </c>
      <c r="O161" s="7">
        <f>MAX(0,MIN(1,IF(O$5=0,1-(Tab_Raw!O161-Tab_Raw!O$3)/(Tab_Raw!O$4-Tab_Raw!O$3),(Tab_Raw!O161-Tab_Raw!O$3)/(Tab_Raw!O$4-Tab_Raw!O$3))))</f>
        <v>0.20749999999999999</v>
      </c>
      <c r="P161" s="7">
        <f>MAX(0,MIN(1,IF(P$5=0,1-(Tab_Raw!P161-Tab_Raw!P$3)/(Tab_Raw!P$4-Tab_Raw!P$3),(Tab_Raw!P161-Tab_Raw!P$3)/(Tab_Raw!P$4-Tab_Raw!P$3))))</f>
        <v>0.99192000000000002</v>
      </c>
      <c r="Q161" s="7">
        <f>MAX(0,MIN(1,IF(Q$5=0,1-(Tab_Raw!Q161-Tab_Raw!Q$3)/(Tab_Raw!Q$4-Tab_Raw!Q$3),(Tab_Raw!Q161-Tab_Raw!Q$3)/(Tab_Raw!Q$4-Tab_Raw!Q$3))))</f>
        <v>0.74800048780487804</v>
      </c>
      <c r="R161" s="7">
        <f>MAX(0,MIN(1,IF(R$5=0,1-(Tab_Raw!R161-Tab_Raw!R$3)/(Tab_Raw!R$4-Tab_Raw!R$3),(Tab_Raw!R161-Tab_Raw!R$3)/(Tab_Raw!R$4-Tab_Raw!R$3))))</f>
        <v>1</v>
      </c>
      <c r="S161" s="7">
        <f>MAX(0,MIN(1,IF(S$5=0,1-(Tab_Raw!S161-Tab_Raw!S$3)/(Tab_Raw!S$4-Tab_Raw!S$3),(Tab_Raw!S161-Tab_Raw!S$3)/(Tab_Raw!S$4-Tab_Raw!S$3))))</f>
        <v>0.20381543189999998</v>
      </c>
      <c r="T161" s="7">
        <f>MAX(0,MIN(1,IF(T$5=0,1-(Tab_Raw!T161-Tab_Raw!T$3)/(Tab_Raw!T$4-Tab_Raw!T$3),(Tab_Raw!T161-Tab_Raw!T$3)/(Tab_Raw!T$4-Tab_Raw!T$3))))</f>
        <v>1</v>
      </c>
      <c r="U161" s="7">
        <f>MAX(0,MIN(1,IF(U$5=0,1-(Tab_Raw!U161-Tab_Raw!U$3)/(Tab_Raw!U$4-Tab_Raw!U$3),(Tab_Raw!U161-Tab_Raw!U$3)/(Tab_Raw!U$4-Tab_Raw!U$3))))</f>
        <v>6.4526520341839505E-2</v>
      </c>
      <c r="V161" s="7">
        <f>MAX(0,MIN(1,IF(V$5=0,1-(Tab_Raw!V161-Tab_Raw!V$3)/(Tab_Raw!V$4-Tab_Raw!V$3),(Tab_Raw!V161-Tab_Raw!V$3)/(Tab_Raw!V$4-Tab_Raw!V$3))))</f>
        <v>9.6793483454035698E-2</v>
      </c>
      <c r="W161" s="7">
        <f>MAX(0,MIN(1,IF(W$5=0,1-(Tab_Raw!W161-Tab_Raw!W$3)/(Tab_Raw!W$4-Tab_Raw!W$3),(Tab_Raw!W161-Tab_Raw!W$3)/(Tab_Raw!W$4-Tab_Raw!W$3))))</f>
        <v>0.94899999999999995</v>
      </c>
      <c r="X161" s="7">
        <f>MAX(0,MIN(1,IF(X$5=0,1-(Tab_Raw!X161-Tab_Raw!X$3)/(Tab_Raw!X$4-Tab_Raw!X$3),(Tab_Raw!X161-Tab_Raw!X$3)/(Tab_Raw!X$4-Tab_Raw!X$3))))</f>
        <v>0</v>
      </c>
      <c r="Y161" s="7">
        <f>MAX(0,MIN(1,IF(Y$5=0,1-(Tab_Raw!Y161-Tab_Raw!Y$3)/(Tab_Raw!Y$4-Tab_Raw!Y$3),(Tab_Raw!Y161-Tab_Raw!Y$3)/(Tab_Raw!Y$4-Tab_Raw!Y$3))))</f>
        <v>2.0943870427254957E-2</v>
      </c>
      <c r="Z161" s="7">
        <f>MAX(0,MIN(1,IF(Z$5=0,1-(Tab_Raw!Z161-Tab_Raw!Z$3)/(Tab_Raw!Z$4-Tab_Raw!Z$3),(Tab_Raw!Z161-Tab_Raw!Z$3)/(Tab_Raw!Z$4-Tab_Raw!Z$3))))</f>
        <v>0.92</v>
      </c>
      <c r="AA161" s="9" t="str">
        <f t="shared" si="24"/>
        <v>Sierra Leone</v>
      </c>
      <c r="AB161" s="14">
        <f t="shared" si="25"/>
        <v>24</v>
      </c>
      <c r="AC161" s="8">
        <f t="shared" si="22"/>
        <v>0.545063866413667</v>
      </c>
      <c r="AD161" s="14">
        <f t="shared" si="23"/>
        <v>9</v>
      </c>
      <c r="AM161" s="9" t="s">
        <v>126</v>
      </c>
      <c r="AN161" s="14">
        <v>24</v>
      </c>
      <c r="AO161" s="8">
        <v>0.23951144941023353</v>
      </c>
    </row>
    <row r="162" spans="1:41">
      <c r="A162" s="10" t="s">
        <v>345</v>
      </c>
      <c r="B162" s="13" t="s">
        <v>344</v>
      </c>
      <c r="C162" s="7">
        <f>MAX(0,MIN(1,IF(C$5=0,1-(Tab_Raw!C162-Tab_Raw!C$3)/(Tab_Raw!C$4-Tab_Raw!C$3),(Tab_Raw!C162-Tab_Raw!C$3)/(Tab_Raw!C$4-Tab_Raw!C$3))))</f>
        <v>0.42066666666666669</v>
      </c>
      <c r="D162" s="7">
        <f>MAX(0,MIN(1,IF(D$5=0,1-(Tab_Raw!D162-Tab_Raw!D$3)/(Tab_Raw!D$4-Tab_Raw!D$3),(Tab_Raw!D162-Tab_Raw!D$3)/(Tab_Raw!D$4-Tab_Raw!D$3))))</f>
        <v>0.5</v>
      </c>
      <c r="E162" s="7">
        <f>MAX(0,MIN(1,IF(E$5=0,1-(Tab_Raw!E162-Tab_Raw!E$3)/(Tab_Raw!E$4-Tab_Raw!E$3),(Tab_Raw!E162-Tab_Raw!E$3)/(Tab_Raw!E$4-Tab_Raw!E$3))))</f>
        <v>0</v>
      </c>
      <c r="F162" s="7">
        <f>MAX(0,MIN(1,IF(F$5=0,1-(Tab_Raw!F162-Tab_Raw!F$3)/(Tab_Raw!F$4-Tab_Raw!F$3),(Tab_Raw!F162-Tab_Raw!F$3)/(Tab_Raw!F$4-Tab_Raw!F$3))))</f>
        <v>0.17500000000000004</v>
      </c>
      <c r="G162" s="7">
        <f>MAX(0,MIN(1,IF(G$5=0,1-(Tab_Raw!G162-Tab_Raw!G$3)/(Tab_Raw!G$4-Tab_Raw!G$3),(Tab_Raw!G162-Tab_Raw!G$3)/(Tab_Raw!G$4-Tab_Raw!G$3))))</f>
        <v>0</v>
      </c>
      <c r="H162" s="7">
        <f>MAX(0,MIN(1,IF(H$5=0,1-(Tab_Raw!H162-Tab_Raw!H$3)/(Tab_Raw!H$4-Tab_Raw!H$3),(Tab_Raw!H162-Tab_Raw!H$3)/(Tab_Raw!H$4-Tab_Raw!H$3))))</f>
        <v>0</v>
      </c>
      <c r="I162" s="7">
        <f>MAX(0,MIN(1,IF(I$5=0,1-(Tab_Raw!I162-Tab_Raw!I$3)/(Tab_Raw!I$4-Tab_Raw!I$3),(Tab_Raw!I162-Tab_Raw!I$3)/(Tab_Raw!I$4-Tab_Raw!I$3))))</f>
        <v>0.49116666666666664</v>
      </c>
      <c r="J162" s="7">
        <f>MAX(0,MIN(1,IF(J$5=0,1-(Tab_Raw!J162-Tab_Raw!J$3)/(Tab_Raw!J$4-Tab_Raw!J$3),(Tab_Raw!J162-Tab_Raw!J$3)/(Tab_Raw!J$4-Tab_Raw!J$3))))</f>
        <v>0</v>
      </c>
      <c r="K162" s="7">
        <f>MAX(0,MIN(1,IF(K$5=0,1-(Tab_Raw!K162-Tab_Raw!K$3)/(Tab_Raw!K$4-Tab_Raw!K$3),(Tab_Raw!K162-Tab_Raw!K$3)/(Tab_Raw!K$4-Tab_Raw!K$3))))</f>
        <v>1</v>
      </c>
      <c r="L162" s="7">
        <f>MAX(0,MIN(1,IF(L$5=0,1-(Tab_Raw!L162-Tab_Raw!L$3)/(Tab_Raw!L$4-Tab_Raw!L$3),(Tab_Raw!L162-Tab_Raw!L$3)/(Tab_Raw!L$4-Tab_Raw!L$3))))</f>
        <v>0.08</v>
      </c>
      <c r="M162" s="7">
        <f>MAX(0,MIN(1,IF(M$5=0,1-(Tab_Raw!M162-Tab_Raw!M$3)/(Tab_Raw!M$4-Tab_Raw!M$3),(Tab_Raw!M162-Tab_Raw!M$3)/(Tab_Raw!M$4-Tab_Raw!M$3))))</f>
        <v>1</v>
      </c>
      <c r="N162" s="7">
        <f>MAX(0,MIN(1,IF(N$5=0,1-(Tab_Raw!N162-Tab_Raw!N$3)/(Tab_Raw!N$4-Tab_Raw!N$3),(Tab_Raw!N162-Tab_Raw!N$3)/(Tab_Raw!N$4-Tab_Raw!N$3))))</f>
        <v>0.02</v>
      </c>
      <c r="O162" s="7">
        <f>MAX(0,MIN(1,IF(O$5=0,1-(Tab_Raw!O162-Tab_Raw!O$3)/(Tab_Raw!O$4-Tab_Raw!O$3),(Tab_Raw!O162-Tab_Raw!O$3)/(Tab_Raw!O$4-Tab_Raw!O$3))))</f>
        <v>0.85</v>
      </c>
      <c r="P162" s="7">
        <f>MAX(0,MIN(1,IF(P$5=0,1-(Tab_Raw!P162-Tab_Raw!P$3)/(Tab_Raw!P$4-Tab_Raw!P$3),(Tab_Raw!P162-Tab_Raw!P$3)/(Tab_Raw!P$4-Tab_Raw!P$3))))</f>
        <v>0.61735999999999991</v>
      </c>
      <c r="Q162" s="7">
        <f>MAX(0,MIN(1,IF(Q$5=0,1-(Tab_Raw!Q162-Tab_Raw!Q$3)/(Tab_Raw!Q$4-Tab_Raw!Q$3),(Tab_Raw!Q162-Tab_Raw!Q$3)/(Tab_Raw!Q$4-Tab_Raw!Q$3))))</f>
        <v>8.5170731707318037E-2</v>
      </c>
      <c r="R162" s="7">
        <f>MAX(0,MIN(1,IF(R$5=0,1-(Tab_Raw!R162-Tab_Raw!R$3)/(Tab_Raw!R$4-Tab_Raw!R$3),(Tab_Raw!R162-Tab_Raw!R$3)/(Tab_Raw!R$4-Tab_Raw!R$3))))</f>
        <v>0.33</v>
      </c>
      <c r="S162" s="7">
        <f>MAX(0,MIN(1,IF(S$5=0,1-(Tab_Raw!S162-Tab_Raw!S$3)/(Tab_Raw!S$4-Tab_Raw!S$3),(Tab_Raw!S162-Tab_Raw!S$3)/(Tab_Raw!S$4-Tab_Raw!S$3))))</f>
        <v>0</v>
      </c>
      <c r="T162" s="7">
        <f>MAX(0,MIN(1,IF(T$5=0,1-(Tab_Raw!T162-Tab_Raw!T$3)/(Tab_Raw!T$4-Tab_Raw!T$3),(Tab_Raw!T162-Tab_Raw!T$3)/(Tab_Raw!T$4-Tab_Raw!T$3))))</f>
        <v>2.5088052500000001E-3</v>
      </c>
      <c r="U162" s="7">
        <f>MAX(0,MIN(1,IF(U$5=0,1-(Tab_Raw!U162-Tab_Raw!U$3)/(Tab_Raw!U$4-Tab_Raw!U$3),(Tab_Raw!U162-Tab_Raw!U$3)/(Tab_Raw!U$4-Tab_Raw!U$3))))</f>
        <v>0.17942110480394582</v>
      </c>
      <c r="V162" s="7">
        <f>MAX(0,MIN(1,IF(V$5=0,1-(Tab_Raw!V162-Tab_Raw!V$3)/(Tab_Raw!V$4-Tab_Raw!V$3),(Tab_Raw!V162-Tab_Raw!V$3)/(Tab_Raw!V$4-Tab_Raw!V$3))))</f>
        <v>0.149891532087291</v>
      </c>
      <c r="W162" s="7">
        <f>MAX(0,MIN(1,IF(W$5=0,1-(Tab_Raw!W162-Tab_Raw!W$3)/(Tab_Raw!W$4-Tab_Raw!W$3),(Tab_Raw!W162-Tab_Raw!W$3)/(Tab_Raw!W$4-Tab_Raw!W$3))))</f>
        <v>0</v>
      </c>
      <c r="X162" s="7">
        <f>MAX(0,MIN(1,IF(X$5=0,1-(Tab_Raw!X162-Tab_Raw!X$3)/(Tab_Raw!X$4-Tab_Raw!X$3),(Tab_Raw!X162-Tab_Raw!X$3)/(Tab_Raw!X$4-Tab_Raw!X$3))))</f>
        <v>1</v>
      </c>
      <c r="Y162" s="7">
        <f>MAX(0,MIN(1,IF(Y$5=0,1-(Tab_Raw!Y162-Tab_Raw!Y$3)/(Tab_Raw!Y$4-Tab_Raw!Y$3),(Tab_Raw!Y162-Tab_Raw!Y$3)/(Tab_Raw!Y$4-Tab_Raw!Y$3))))</f>
        <v>0</v>
      </c>
      <c r="Z162" s="7">
        <f>MAX(0,MIN(1,IF(Z$5=0,1-(Tab_Raw!Z162-Tab_Raw!Z$3)/(Tab_Raw!Z$4-Tab_Raw!Z$3),(Tab_Raw!Z162-Tab_Raw!Z$3)/(Tab_Raw!Z$4-Tab_Raw!Z$3))))</f>
        <v>0</v>
      </c>
      <c r="AA162" s="9" t="str">
        <f t="shared" si="24"/>
        <v>Singapore</v>
      </c>
      <c r="AB162" s="14">
        <f t="shared" si="25"/>
        <v>24</v>
      </c>
      <c r="AC162" s="8">
        <f t="shared" si="22"/>
        <v>0.28754939613257863</v>
      </c>
      <c r="AD162" s="14">
        <f t="shared" si="23"/>
        <v>108</v>
      </c>
      <c r="AM162" s="9" t="s">
        <v>184</v>
      </c>
      <c r="AN162" s="14">
        <v>24</v>
      </c>
      <c r="AO162" s="8">
        <v>0.23948034717187705</v>
      </c>
    </row>
    <row r="163" spans="1:41">
      <c r="A163" s="10" t="s">
        <v>347</v>
      </c>
      <c r="B163" s="13" t="s">
        <v>346</v>
      </c>
      <c r="C163" s="7">
        <f>MAX(0,MIN(1,IF(C$5=0,1-(Tab_Raw!C163-Tab_Raw!C$3)/(Tab_Raw!C$4-Tab_Raw!C$3),(Tab_Raw!C163-Tab_Raw!C$3)/(Tab_Raw!C$4-Tab_Raw!C$3))))</f>
        <v>0.52700000000000002</v>
      </c>
      <c r="D163" s="7">
        <f>MAX(0,MIN(1,IF(D$5=0,1-(Tab_Raw!D163-Tab_Raw!D$3)/(Tab_Raw!D$4-Tab_Raw!D$3),(Tab_Raw!D163-Tab_Raw!D$3)/(Tab_Raw!D$4-Tab_Raw!D$3))))</f>
        <v>1.3729999999999999E-2</v>
      </c>
      <c r="E163" s="7">
        <f>MAX(0,MIN(1,IF(E$5=0,1-(Tab_Raw!E163-Tab_Raw!E$3)/(Tab_Raw!E$4-Tab_Raw!E$3),(Tab_Raw!E163-Tab_Raw!E$3)/(Tab_Raw!E$4-Tab_Raw!E$3))))</f>
        <v>0</v>
      </c>
      <c r="F163" s="7">
        <f>MAX(0,MIN(1,IF(F$5=0,1-(Tab_Raw!F163-Tab_Raw!F$3)/(Tab_Raw!F$4-Tab_Raw!F$3),(Tab_Raw!F163-Tab_Raw!F$3)/(Tab_Raw!F$4-Tab_Raw!F$3))))</f>
        <v>0.625</v>
      </c>
      <c r="G163" s="7">
        <f>MAX(0,MIN(1,IF(G$5=0,1-(Tab_Raw!G163-Tab_Raw!G$3)/(Tab_Raw!G$4-Tab_Raw!G$3),(Tab_Raw!G163-Tab_Raw!G$3)/(Tab_Raw!G$4-Tab_Raw!G$3))))</f>
        <v>0</v>
      </c>
      <c r="H163" s="7">
        <f>MAX(0,MIN(1,IF(H$5=0,1-(Tab_Raw!H163-Tab_Raw!H$3)/(Tab_Raw!H$4-Tab_Raw!H$3),(Tab_Raw!H163-Tab_Raw!H$3)/(Tab_Raw!H$4-Tab_Raw!H$3))))</f>
        <v>0</v>
      </c>
      <c r="I163" s="7">
        <f>MAX(0,MIN(1,IF(I$5=0,1-(Tab_Raw!I163-Tab_Raw!I$3)/(Tab_Raw!I$4-Tab_Raw!I$3),(Tab_Raw!I163-Tab_Raw!I$3)/(Tab_Raw!I$4-Tab_Raw!I$3))))</f>
        <v>0.23600000000000002</v>
      </c>
      <c r="J163" s="7">
        <f>MAX(0,MIN(1,IF(J$5=0,1-(Tab_Raw!J163-Tab_Raw!J$3)/(Tab_Raw!J$4-Tab_Raw!J$3),(Tab_Raw!J163-Tab_Raw!J$3)/(Tab_Raw!J$4-Tab_Raw!J$3))))</f>
        <v>0.43320000000000003</v>
      </c>
      <c r="K163" s="7">
        <f>MAX(0,MIN(1,IF(K$5=0,1-(Tab_Raw!K163-Tab_Raw!K$3)/(Tab_Raw!K$4-Tab_Raw!K$3),(Tab_Raw!K163-Tab_Raw!K$3)/(Tab_Raw!K$4-Tab_Raw!K$3))))</f>
        <v>0.76987312910972039</v>
      </c>
      <c r="L163" s="7">
        <f>MAX(0,MIN(1,IF(L$5=0,1-(Tab_Raw!L163-Tab_Raw!L$3)/(Tab_Raw!L$4-Tab_Raw!L$3),(Tab_Raw!L163-Tab_Raw!L$3)/(Tab_Raw!L$4-Tab_Raw!L$3))))</f>
        <v>0.56000000000000005</v>
      </c>
      <c r="M163" s="7">
        <f>MAX(0,MIN(1,IF(M$5=0,1-(Tab_Raw!M163-Tab_Raw!M$3)/(Tab_Raw!M$4-Tab_Raw!M$3),(Tab_Raw!M163-Tab_Raw!M$3)/(Tab_Raw!M$4-Tab_Raw!M$3))))</f>
        <v>0.18</v>
      </c>
      <c r="N163" s="7">
        <f>MAX(0,MIN(1,IF(N$5=0,1-(Tab_Raw!N163-Tab_Raw!N$3)/(Tab_Raw!N$4-Tab_Raw!N$3),(Tab_Raw!N163-Tab_Raw!N$3)/(Tab_Raw!N$4-Tab_Raw!N$3))))</f>
        <v>0</v>
      </c>
      <c r="O163" s="7">
        <f>MAX(0,MIN(1,IF(O$5=0,1-(Tab_Raw!O163-Tab_Raw!O$3)/(Tab_Raw!O$4-Tab_Raw!O$3),(Tab_Raw!O163-Tab_Raw!O$3)/(Tab_Raw!O$4-Tab_Raw!O$3))))</f>
        <v>7.4999999999999997E-2</v>
      </c>
      <c r="P163" s="7">
        <f>MAX(0,MIN(1,IF(P$5=0,1-(Tab_Raw!P163-Tab_Raw!P$3)/(Tab_Raw!P$4-Tab_Raw!P$3),(Tab_Raw!P163-Tab_Raw!P$3)/(Tab_Raw!P$4-Tab_Raw!P$3))))</f>
        <v>0.49680000000000002</v>
      </c>
      <c r="Q163" s="7">
        <f>MAX(0,MIN(1,IF(Q$5=0,1-(Tab_Raw!Q163-Tab_Raw!Q$3)/(Tab_Raw!Q$4-Tab_Raw!Q$3),(Tab_Raw!Q163-Tab_Raw!Q$3)/(Tab_Raw!Q$4-Tab_Raw!Q$3))))</f>
        <v>0.20378536585365992</v>
      </c>
      <c r="R163" s="7">
        <f>MAX(0,MIN(1,IF(R$5=0,1-(Tab_Raw!R163-Tab_Raw!R$3)/(Tab_Raw!R$4-Tab_Raw!R$3),(Tab_Raw!R163-Tab_Raw!R$3)/(Tab_Raw!R$4-Tab_Raw!R$3))))</f>
        <v>0.103397342</v>
      </c>
      <c r="S163" s="7">
        <f>MAX(0,MIN(1,IF(S$5=0,1-(Tab_Raw!S163-Tab_Raw!S$3)/(Tab_Raw!S$4-Tab_Raw!S$3),(Tab_Raw!S163-Tab_Raw!S$3)/(Tab_Raw!S$4-Tab_Raw!S$3))))</f>
        <v>0</v>
      </c>
      <c r="T163" s="7">
        <f>MAX(0,MIN(1,IF(T$5=0,1-(Tab_Raw!T163-Tab_Raw!T$3)/(Tab_Raw!T$4-Tab_Raw!T$3),(Tab_Raw!T163-Tab_Raw!T$3)/(Tab_Raw!T$4-Tab_Raw!T$3))))</f>
        <v>1.8735767500000001E-3</v>
      </c>
      <c r="U163" s="7">
        <f>MAX(0,MIN(1,IF(U$5=0,1-(Tab_Raw!U163-Tab_Raw!U$3)/(Tab_Raw!U$4-Tab_Raw!U$3),(Tab_Raw!U163-Tab_Raw!U$3)/(Tab_Raw!U$4-Tab_Raw!U$3))))</f>
        <v>0</v>
      </c>
      <c r="V163" s="7">
        <f>MAX(0,MIN(1,IF(V$5=0,1-(Tab_Raw!V163-Tab_Raw!V$3)/(Tab_Raw!V$4-Tab_Raw!V$3),(Tab_Raw!V163-Tab_Raw!V$3)/(Tab_Raw!V$4-Tab_Raw!V$3))))</f>
        <v>0</v>
      </c>
      <c r="W163" s="7">
        <f>MAX(0,MIN(1,IF(W$5=0,1-(Tab_Raw!W163-Tab_Raw!W$3)/(Tab_Raw!W$4-Tab_Raw!W$3),(Tab_Raw!W163-Tab_Raw!W$3)/(Tab_Raw!W$4-Tab_Raw!W$3))))</f>
        <v>0</v>
      </c>
      <c r="X163" s="7">
        <f>MAX(0,MIN(1,IF(X$5=0,1-(Tab_Raw!X163-Tab_Raw!X$3)/(Tab_Raw!X$4-Tab_Raw!X$3),(Tab_Raw!X163-Tab_Raw!X$3)/(Tab_Raw!X$4-Tab_Raw!X$3))))</f>
        <v>0.71</v>
      </c>
      <c r="Y163" s="7">
        <f>MAX(0,MIN(1,IF(Y$5=0,1-(Tab_Raw!Y163-Tab_Raw!Y$3)/(Tab_Raw!Y$4-Tab_Raw!Y$3),(Tab_Raw!Y163-Tab_Raw!Y$3)/(Tab_Raw!Y$4-Tab_Raw!Y$3))))</f>
        <v>9.355509355509356E-2</v>
      </c>
      <c r="Z163" s="7">
        <f>MAX(0,MIN(1,IF(Z$5=0,1-(Tab_Raw!Z163-Tab_Raw!Z$3)/(Tab_Raw!Z$4-Tab_Raw!Z$3),(Tab_Raw!Z163-Tab_Raw!Z$3)/(Tab_Raw!Z$4-Tab_Raw!Z$3))))</f>
        <v>0.12970001220000005</v>
      </c>
      <c r="AA163" s="9" t="str">
        <f t="shared" si="24"/>
        <v>Slovakia</v>
      </c>
      <c r="AB163" s="14">
        <f t="shared" si="25"/>
        <v>24</v>
      </c>
      <c r="AC163" s="8">
        <f t="shared" si="22"/>
        <v>0.21495477164451979</v>
      </c>
      <c r="AD163" s="14">
        <f t="shared" si="23"/>
        <v>161</v>
      </c>
      <c r="AM163" s="9" t="s">
        <v>138</v>
      </c>
      <c r="AN163" s="14">
        <v>24</v>
      </c>
      <c r="AO163" s="8">
        <v>0.23930829866088374</v>
      </c>
    </row>
    <row r="164" spans="1:41">
      <c r="A164" s="10" t="s">
        <v>349</v>
      </c>
      <c r="B164" s="13" t="s">
        <v>348</v>
      </c>
      <c r="C164" s="7">
        <f>MAX(0,MIN(1,IF(C$5=0,1-(Tab_Raw!C164-Tab_Raw!C$3)/(Tab_Raw!C$4-Tab_Raw!C$3),(Tab_Raw!C164-Tab_Raw!C$3)/(Tab_Raw!C$4-Tab_Raw!C$3))))</f>
        <v>0.47766666666666668</v>
      </c>
      <c r="D164" s="7">
        <f>MAX(0,MIN(1,IF(D$5=0,1-(Tab_Raw!D164-Tab_Raw!D$3)/(Tab_Raw!D$4-Tab_Raw!D$3),(Tab_Raw!D164-Tab_Raw!D$3)/(Tab_Raw!D$4-Tab_Raw!D$3))))</f>
        <v>2.9559999999999999E-2</v>
      </c>
      <c r="E164" s="7">
        <f>MAX(0,MIN(1,IF(E$5=0,1-(Tab_Raw!E164-Tab_Raw!E$3)/(Tab_Raw!E$4-Tab_Raw!E$3),(Tab_Raw!E164-Tab_Raw!E$3)/(Tab_Raw!E$4-Tab_Raw!E$3))))</f>
        <v>1.0000000000000009E-2</v>
      </c>
      <c r="F164" s="7">
        <f>MAX(0,MIN(1,IF(F$5=0,1-(Tab_Raw!F164-Tab_Raw!F$3)/(Tab_Raw!F$4-Tab_Raw!F$3),(Tab_Raw!F164-Tab_Raw!F$3)/(Tab_Raw!F$4-Tab_Raw!F$3))))</f>
        <v>0.6</v>
      </c>
      <c r="G164" s="7">
        <f>MAX(0,MIN(1,IF(G$5=0,1-(Tab_Raw!G164-Tab_Raw!G$3)/(Tab_Raw!G$4-Tab_Raw!G$3),(Tab_Raw!G164-Tab_Raw!G$3)/(Tab_Raw!G$4-Tab_Raw!G$3))))</f>
        <v>0</v>
      </c>
      <c r="H164" s="7">
        <f>MAX(0,MIN(1,IF(H$5=0,1-(Tab_Raw!H164-Tab_Raw!H$3)/(Tab_Raw!H$4-Tab_Raw!H$3),(Tab_Raw!H164-Tab_Raw!H$3)/(Tab_Raw!H$4-Tab_Raw!H$3))))</f>
        <v>0</v>
      </c>
      <c r="I164" s="7">
        <f>MAX(0,MIN(1,IF(I$5=0,1-(Tab_Raw!I164-Tab_Raw!I$3)/(Tab_Raw!I$4-Tab_Raw!I$3),(Tab_Raw!I164-Tab_Raw!I$3)/(Tab_Raw!I$4-Tab_Raw!I$3))))</f>
        <v>0.28591666666666671</v>
      </c>
      <c r="J164" s="7">
        <f>MAX(0,MIN(1,IF(J$5=0,1-(Tab_Raw!J164-Tab_Raw!J$3)/(Tab_Raw!J$4-Tab_Raw!J$3),(Tab_Raw!J164-Tab_Raw!J$3)/(Tab_Raw!J$4-Tab_Raw!J$3))))</f>
        <v>0.51700000000000002</v>
      </c>
      <c r="K164" s="7">
        <f>MAX(0,MIN(1,IF(K$5=0,1-(Tab_Raw!K164-Tab_Raw!K$3)/(Tab_Raw!K$4-Tab_Raw!K$3),(Tab_Raw!K164-Tab_Raw!K$3)/(Tab_Raw!K$4-Tab_Raw!K$3))))</f>
        <v>0.51944182053169374</v>
      </c>
      <c r="L164" s="7">
        <f>MAX(0,MIN(1,IF(L$5=0,1-(Tab_Raw!L164-Tab_Raw!L$3)/(Tab_Raw!L$4-Tab_Raw!L$3),(Tab_Raw!L164-Tab_Raw!L$3)/(Tab_Raw!L$4-Tab_Raw!L$3))))</f>
        <v>0.28000000000000003</v>
      </c>
      <c r="M164" s="7">
        <f>MAX(0,MIN(1,IF(M$5=0,1-(Tab_Raw!M164-Tab_Raw!M$3)/(Tab_Raw!M$4-Tab_Raw!M$3),(Tab_Raw!M164-Tab_Raw!M$3)/(Tab_Raw!M$4-Tab_Raw!M$3))))</f>
        <v>0.54</v>
      </c>
      <c r="N164" s="7">
        <f>MAX(0,MIN(1,IF(N$5=0,1-(Tab_Raw!N164-Tab_Raw!N$3)/(Tab_Raw!N$4-Tab_Raw!N$3),(Tab_Raw!N164-Tab_Raw!N$3)/(Tab_Raw!N$4-Tab_Raw!N$3))))</f>
        <v>0</v>
      </c>
      <c r="O164" s="7">
        <f>MAX(0,MIN(1,IF(O$5=0,1-(Tab_Raw!O164-Tab_Raw!O$3)/(Tab_Raw!O$4-Tab_Raw!O$3),(Tab_Raw!O164-Tab_Raw!O$3)/(Tab_Raw!O$4-Tab_Raw!O$3))))</f>
        <v>6.7499999999999991E-2</v>
      </c>
      <c r="P164" s="7">
        <f>MAX(0,MIN(1,IF(P$5=0,1-(Tab_Raw!P164-Tab_Raw!P$3)/(Tab_Raw!P$4-Tab_Raw!P$3),(Tab_Raw!P164-Tab_Raw!P$3)/(Tab_Raw!P$4-Tab_Raw!P$3))))</f>
        <v>0.47575999999999996</v>
      </c>
      <c r="Q164" s="7">
        <f>MAX(0,MIN(1,IF(Q$5=0,1-(Tab_Raw!Q164-Tab_Raw!Q$3)/(Tab_Raw!Q$4-Tab_Raw!Q$3),(Tab_Raw!Q164-Tab_Raw!Q$3)/(Tab_Raw!Q$4-Tab_Raw!Q$3))))</f>
        <v>0.12052195121951204</v>
      </c>
      <c r="R164" s="7">
        <f>MAX(0,MIN(1,IF(R$5=0,1-(Tab_Raw!R164-Tab_Raw!R$3)/(Tab_Raw!R$4-Tab_Raw!R$3),(Tab_Raw!R164-Tab_Raw!R$3)/(Tab_Raw!R$4-Tab_Raw!R$3))))</f>
        <v>8.8235294000000006E-2</v>
      </c>
      <c r="S164" s="7">
        <f>MAX(0,MIN(1,IF(S$5=0,1-(Tab_Raw!S164-Tab_Raw!S$3)/(Tab_Raw!S$4-Tab_Raw!S$3),(Tab_Raw!S164-Tab_Raw!S$3)/(Tab_Raw!S$4-Tab_Raw!S$3))))</f>
        <v>0</v>
      </c>
      <c r="T164" s="7">
        <f>MAX(0,MIN(1,IF(T$5=0,1-(Tab_Raw!T164-Tab_Raw!T$3)/(Tab_Raw!T$4-Tab_Raw!T$3),(Tab_Raw!T164-Tab_Raw!T$3)/(Tab_Raw!T$4-Tab_Raw!T$3))))</f>
        <v>6.0357620000000001E-3</v>
      </c>
      <c r="U164" s="7">
        <f>MAX(0,MIN(1,IF(U$5=0,1-(Tab_Raw!U164-Tab_Raw!U$3)/(Tab_Raw!U$4-Tab_Raw!U$3),(Tab_Raw!U164-Tab_Raw!U$3)/(Tab_Raw!U$4-Tab_Raw!U$3))))</f>
        <v>1.6441820291072341E-3</v>
      </c>
      <c r="V164" s="7">
        <f>MAX(0,MIN(1,IF(V$5=0,1-(Tab_Raw!V164-Tab_Raw!V$3)/(Tab_Raw!V$4-Tab_Raw!V$3),(Tab_Raw!V164-Tab_Raw!V$3)/(Tab_Raw!V$4-Tab_Raw!V$3))))</f>
        <v>1.48715457560635E-2</v>
      </c>
      <c r="W164" s="7">
        <f>MAX(0,MIN(1,IF(W$5=0,1-(Tab_Raw!W164-Tab_Raw!W$3)/(Tab_Raw!W$4-Tab_Raw!W$3),(Tab_Raw!W164-Tab_Raw!W$3)/(Tab_Raw!W$4-Tab_Raw!W$3))))</f>
        <v>0</v>
      </c>
      <c r="X164" s="7">
        <f>MAX(0,MIN(1,IF(X$5=0,1-(Tab_Raw!X164-Tab_Raw!X$3)/(Tab_Raw!X$4-Tab_Raw!X$3),(Tab_Raw!X164-Tab_Raw!X$3)/(Tab_Raw!X$4-Tab_Raw!X$3))))</f>
        <v>0.64</v>
      </c>
      <c r="Y164" s="7">
        <f>MAX(0,MIN(1,IF(Y$5=0,1-(Tab_Raw!Y164-Tab_Raw!Y$3)/(Tab_Raw!Y$4-Tab_Raw!Y$3),(Tab_Raw!Y164-Tab_Raw!Y$3)/(Tab_Raw!Y$4-Tab_Raw!Y$3))))</f>
        <v>0</v>
      </c>
      <c r="Z164" s="7">
        <f>MAX(0,MIN(1,IF(Z$5=0,1-(Tab_Raw!Z164-Tab_Raw!Z$3)/(Tab_Raw!Z$4-Tab_Raw!Z$3),(Tab_Raw!Z164-Tab_Raw!Z$3)/(Tab_Raw!Z$4-Tab_Raw!Z$3))))</f>
        <v>0</v>
      </c>
      <c r="AA164" s="9" t="str">
        <f t="shared" si="24"/>
        <v>Slovenia</v>
      </c>
      <c r="AB164" s="14">
        <f t="shared" si="25"/>
        <v>24</v>
      </c>
      <c r="AC164" s="8">
        <f t="shared" si="22"/>
        <v>0.19475641203623792</v>
      </c>
      <c r="AD164" s="14">
        <f t="shared" si="23"/>
        <v>172</v>
      </c>
      <c r="AM164" s="9" t="s">
        <v>440</v>
      </c>
      <c r="AN164" s="14">
        <v>24</v>
      </c>
      <c r="AO164" s="8">
        <v>0.23901493615028266</v>
      </c>
    </row>
    <row r="165" spans="1:41">
      <c r="A165" s="10" t="s">
        <v>351</v>
      </c>
      <c r="B165" s="13" t="s">
        <v>350</v>
      </c>
      <c r="C165" s="7">
        <f>MAX(0,MIN(1,IF(C$5=0,1-(Tab_Raw!C165-Tab_Raw!C$3)/(Tab_Raw!C$4-Tab_Raw!C$3),(Tab_Raw!C165-Tab_Raw!C$3)/(Tab_Raw!C$4-Tab_Raw!C$3))))</f>
        <v>0.63816666666666666</v>
      </c>
      <c r="D165" s="7">
        <f>MAX(0,MIN(1,IF(D$5=0,1-(Tab_Raw!D165-Tab_Raw!D$3)/(Tab_Raw!D$4-Tab_Raw!D$3),(Tab_Raw!D165-Tab_Raw!D$3)/(Tab_Raw!D$4-Tab_Raw!D$3))))</f>
        <v>0.5</v>
      </c>
      <c r="E165" s="7">
        <f>MAX(0,MIN(1,IF(E$5=0,1-(Tab_Raw!E165-Tab_Raw!E$3)/(Tab_Raw!E$4-Tab_Raw!E$3),(Tab_Raw!E165-Tab_Raw!E$3)/(Tab_Raw!E$4-Tab_Raw!E$3))))</f>
        <v>0.31000000000000005</v>
      </c>
      <c r="F165" s="7">
        <f>MAX(0,MIN(1,IF(F$5=0,1-(Tab_Raw!F165-Tab_Raw!F$3)/(Tab_Raw!F$4-Tab_Raw!F$3),(Tab_Raw!F165-Tab_Raw!F$3)/(Tab_Raw!F$4-Tab_Raw!F$3))))</f>
        <v>9.9999999999999978E-2</v>
      </c>
      <c r="G165" s="7">
        <f>MAX(0,MIN(1,IF(G$5=0,1-(Tab_Raw!G165-Tab_Raw!G$3)/(Tab_Raw!G$4-Tab_Raw!G$3),(Tab_Raw!G165-Tab_Raw!G$3)/(Tab_Raw!G$4-Tab_Raw!G$3))))</f>
        <v>5.6000000000000001E-2</v>
      </c>
      <c r="H165" s="7">
        <f>MAX(0,MIN(1,IF(H$5=0,1-(Tab_Raw!H165-Tab_Raw!H$3)/(Tab_Raw!H$4-Tab_Raw!H$3),(Tab_Raw!H165-Tab_Raw!H$3)/(Tab_Raw!H$4-Tab_Raw!H$3))))</f>
        <v>0.71</v>
      </c>
      <c r="I165" s="7">
        <f>MAX(0,MIN(1,IF(I$5=0,1-(Tab_Raw!I165-Tab_Raw!I$3)/(Tab_Raw!I$4-Tab_Raw!I$3),(Tab_Raw!I165-Tab_Raw!I$3)/(Tab_Raw!I$4-Tab_Raw!I$3))))</f>
        <v>0.44466666666666665</v>
      </c>
      <c r="J165" s="7">
        <f>MAX(0,MIN(1,IF(J$5=0,1-(Tab_Raw!J165-Tab_Raw!J$3)/(Tab_Raw!J$4-Tab_Raw!J$3),(Tab_Raw!J165-Tab_Raw!J$3)/(Tab_Raw!J$4-Tab_Raw!J$3))))</f>
        <v>0.81720000000000004</v>
      </c>
      <c r="K165" s="7">
        <f>MAX(0,MIN(1,IF(K$5=0,1-(Tab_Raw!K165-Tab_Raw!K$3)/(Tab_Raw!K$4-Tab_Raw!K$3),(Tab_Raw!K165-Tab_Raw!K$3)/(Tab_Raw!K$4-Tab_Raw!K$3))))</f>
        <v>1</v>
      </c>
      <c r="L165" s="7">
        <f>MAX(0,MIN(1,IF(L$5=0,1-(Tab_Raw!L165-Tab_Raw!L$3)/(Tab_Raw!L$4-Tab_Raw!L$3),(Tab_Raw!L165-Tab_Raw!L$3)/(Tab_Raw!L$4-Tab_Raw!L$3))))</f>
        <v>0.26</v>
      </c>
      <c r="M165" s="7">
        <f>MAX(0,MIN(1,IF(M$5=0,1-(Tab_Raw!M165-Tab_Raw!M$3)/(Tab_Raw!M$4-Tab_Raw!M$3),(Tab_Raw!M165-Tab_Raw!M$3)/(Tab_Raw!M$4-Tab_Raw!M$3))))</f>
        <v>1</v>
      </c>
      <c r="N165" s="7">
        <f>MAX(0,MIN(1,IF(N$5=0,1-(Tab_Raw!N165-Tab_Raw!N$3)/(Tab_Raw!N$4-Tab_Raw!N$3),(Tab_Raw!N165-Tab_Raw!N$3)/(Tab_Raw!N$4-Tab_Raw!N$3))))</f>
        <v>0.3</v>
      </c>
      <c r="O165" s="7">
        <f>MAX(0,MIN(1,IF(O$5=0,1-(Tab_Raw!O165-Tab_Raw!O$3)/(Tab_Raw!O$4-Tab_Raw!O$3),(Tab_Raw!O165-Tab_Raw!O$3)/(Tab_Raw!O$4-Tab_Raw!O$3))))</f>
        <v>0.76749999999999996</v>
      </c>
      <c r="P165" s="7">
        <f>MAX(0,MIN(1,IF(P$5=0,1-(Tab_Raw!P165-Tab_Raw!P$3)/(Tab_Raw!P$4-Tab_Raw!P$3),(Tab_Raw!P165-Tab_Raw!P$3)/(Tab_Raw!P$4-Tab_Raw!P$3))))</f>
        <v>0.92711999999999994</v>
      </c>
      <c r="Q165" s="7">
        <f>MAX(0,MIN(1,IF(Q$5=0,1-(Tab_Raw!Q165-Tab_Raw!Q$3)/(Tab_Raw!Q$4-Tab_Raw!Q$3),(Tab_Raw!Q165-Tab_Raw!Q$3)/(Tab_Raw!Q$4-Tab_Raw!Q$3))))</f>
        <v>0.37489951219512196</v>
      </c>
      <c r="R165" s="7">
        <f>MAX(0,MIN(1,IF(R$5=0,1-(Tab_Raw!R165-Tab_Raw!R$3)/(Tab_Raw!R$4-Tab_Raw!R$3),(Tab_Raw!R165-Tab_Raw!R$3)/(Tab_Raw!R$4-Tab_Raw!R$3))))</f>
        <v>0.46335697399999998</v>
      </c>
      <c r="S165" s="7">
        <f>MAX(0,MIN(1,IF(S$5=0,1-(Tab_Raw!S165-Tab_Raw!S$3)/(Tab_Raw!S$4-Tab_Raw!S$3),(Tab_Raw!S165-Tab_Raw!S$3)/(Tab_Raw!S$4-Tab_Raw!S$3))))</f>
        <v>0.29380833439999998</v>
      </c>
      <c r="T165" s="7">
        <f>MAX(0,MIN(1,IF(T$5=0,1-(Tab_Raw!T165-Tab_Raw!T$3)/(Tab_Raw!T$4-Tab_Raw!T$3),(Tab_Raw!T165-Tab_Raw!T$3)/(Tab_Raw!T$4-Tab_Raw!T$3))))</f>
        <v>0.10730059425000001</v>
      </c>
      <c r="U165" s="7">
        <f>MAX(0,MIN(1,IF(U$5=0,1-(Tab_Raw!U165-Tab_Raw!U$3)/(Tab_Raw!U$4-Tab_Raw!U$3),(Tab_Raw!U165-Tab_Raw!U$3)/(Tab_Raw!U$4-Tab_Raw!U$3))))</f>
        <v>0.10354566382345434</v>
      </c>
      <c r="V165" s="7">
        <f>MAX(0,MIN(1,IF(V$5=0,1-(Tab_Raw!V165-Tab_Raw!V$3)/(Tab_Raw!V$4-Tab_Raw!V$3),(Tab_Raw!V165-Tab_Raw!V$3)/(Tab_Raw!V$4-Tab_Raw!V$3))))</f>
        <v>0.194672185468558</v>
      </c>
      <c r="W165" s="7">
        <f>MAX(0,MIN(1,IF(W$5=0,1-(Tab_Raw!W165-Tab_Raw!W$3)/(Tab_Raw!W$4-Tab_Raw!W$3),(Tab_Raw!W165-Tab_Raw!W$3)/(Tab_Raw!W$4-Tab_Raw!W$3))))</f>
        <v>0.85599999999999998</v>
      </c>
      <c r="X165" s="7">
        <f>MAX(0,MIN(1,IF(X$5=0,1-(Tab_Raw!X165-Tab_Raw!X$3)/(Tab_Raw!X$4-Tab_Raw!X$3),(Tab_Raw!X165-Tab_Raw!X$3)/(Tab_Raw!X$4-Tab_Raw!X$3))))</f>
        <v>0</v>
      </c>
      <c r="Y165" s="7">
        <f>MAX(0,MIN(1,IF(Y$5=0,1-(Tab_Raw!Y165-Tab_Raw!Y$3)/(Tab_Raw!Y$4-Tab_Raw!Y$3),(Tab_Raw!Y165-Tab_Raw!Y$3)/(Tab_Raw!Y$4-Tab_Raw!Y$3))))</f>
        <v>0</v>
      </c>
      <c r="Z165" s="7">
        <f>MAX(0,MIN(1,IF(Z$5=0,1-(Tab_Raw!Z165-Tab_Raw!Z$3)/(Tab_Raw!Z$4-Tab_Raw!Z$3),(Tab_Raw!Z165-Tab_Raw!Z$3)/(Tab_Raw!Z$4-Tab_Raw!Z$3))))</f>
        <v>0.97559999942999998</v>
      </c>
      <c r="AA165" s="9" t="str">
        <f t="shared" si="24"/>
        <v>Solomon Islands</v>
      </c>
      <c r="AB165" s="14">
        <f t="shared" si="25"/>
        <v>24</v>
      </c>
      <c r="AC165" s="8">
        <f t="shared" si="22"/>
        <v>0.46665985820418615</v>
      </c>
      <c r="AD165" s="14">
        <f t="shared" si="23"/>
        <v>36</v>
      </c>
      <c r="AM165" s="9" t="s">
        <v>249</v>
      </c>
      <c r="AN165" s="14">
        <v>24</v>
      </c>
      <c r="AO165" s="8">
        <v>0.23497816858304998</v>
      </c>
    </row>
    <row r="166" spans="1:41">
      <c r="A166" s="10" t="s">
        <v>353</v>
      </c>
      <c r="B166" s="13" t="s">
        <v>352</v>
      </c>
      <c r="C166" s="7">
        <f>MAX(0,MIN(1,IF(C$5=0,1-(Tab_Raw!C166-Tab_Raw!C$3)/(Tab_Raw!C$4-Tab_Raw!C$3),(Tab_Raw!C166-Tab_Raw!C$3)/(Tab_Raw!C$4-Tab_Raw!C$3))))</f>
        <v>0.624</v>
      </c>
      <c r="D166" s="7">
        <f>MAX(0,MIN(1,IF(D$5=0,1-(Tab_Raw!D166-Tab_Raw!D$3)/(Tab_Raw!D$4-Tab_Raw!D$3),(Tab_Raw!D166-Tab_Raw!D$3)/(Tab_Raw!D$4-Tab_Raw!D$3))))</f>
        <v>0.22440000000000002</v>
      </c>
      <c r="E166" s="7">
        <f>MAX(0,MIN(1,IF(E$5=0,1-(Tab_Raw!E166-Tab_Raw!E$3)/(Tab_Raw!E$4-Tab_Raw!E$3),(Tab_Raw!E166-Tab_Raw!E$3)/(Tab_Raw!E$4-Tab_Raw!E$3))))</f>
        <v>0.7</v>
      </c>
      <c r="F166" s="7">
        <f>MAX(0,MIN(1,IF(F$5=0,1-(Tab_Raw!F166-Tab_Raw!F$3)/(Tab_Raw!F$4-Tab_Raw!F$3),(Tab_Raw!F166-Tab_Raw!F$3)/(Tab_Raw!F$4-Tab_Raw!F$3))))</f>
        <v>0.25</v>
      </c>
      <c r="G166" s="7">
        <f>MAX(0,MIN(1,IF(G$5=0,1-(Tab_Raw!G166-Tab_Raw!G$3)/(Tab_Raw!G$4-Tab_Raw!G$3),(Tab_Raw!G166-Tab_Raw!G$3)/(Tab_Raw!G$4-Tab_Raw!G$3))))</f>
        <v>0.59</v>
      </c>
      <c r="H166" s="7">
        <f>MAX(0,MIN(1,IF(H$5=0,1-(Tab_Raw!H166-Tab_Raw!H$3)/(Tab_Raw!H$4-Tab_Raw!H$3),(Tab_Raw!H166-Tab_Raw!H$3)/(Tab_Raw!H$4-Tab_Raw!H$3))))</f>
        <v>0.77</v>
      </c>
      <c r="I166" s="7">
        <f>MAX(0,MIN(1,IF(I$5=0,1-(Tab_Raw!I166-Tab_Raw!I$3)/(Tab_Raw!I$4-Tab_Raw!I$3),(Tab_Raw!I166-Tab_Raw!I$3)/(Tab_Raw!I$4-Tab_Raw!I$3))))</f>
        <v>0.39683333333333337</v>
      </c>
      <c r="J166" s="7">
        <f>MAX(0,MIN(1,IF(J$5=0,1-(Tab_Raw!J166-Tab_Raw!J$3)/(Tab_Raw!J$4-Tab_Raw!J$3),(Tab_Raw!J166-Tab_Raw!J$3)/(Tab_Raw!J$4-Tab_Raw!J$3))))</f>
        <v>0.63039999999999996</v>
      </c>
      <c r="K166" s="7">
        <f>MAX(0,MIN(1,IF(K$5=0,1-(Tab_Raw!K166-Tab_Raw!K$3)/(Tab_Raw!K$4-Tab_Raw!K$3),(Tab_Raw!K166-Tab_Raw!K$3)/(Tab_Raw!K$4-Tab_Raw!K$3))))</f>
        <v>1</v>
      </c>
      <c r="L166" s="7">
        <f>MAX(0,MIN(1,IF(L$5=0,1-(Tab_Raw!L166-Tab_Raw!L$3)/(Tab_Raw!L$4-Tab_Raw!L$3),(Tab_Raw!L166-Tab_Raw!L$3)/(Tab_Raw!L$4-Tab_Raw!L$3))))</f>
        <v>0.02</v>
      </c>
      <c r="M166" s="7">
        <f>MAX(0,MIN(1,IF(M$5=0,1-(Tab_Raw!M166-Tab_Raw!M$3)/(Tab_Raw!M$4-Tab_Raw!M$3),(Tab_Raw!M166-Tab_Raw!M$3)/(Tab_Raw!M$4-Tab_Raw!M$3))))</f>
        <v>1</v>
      </c>
      <c r="N166" s="7">
        <f>MAX(0,MIN(1,IF(N$5=0,1-(Tab_Raw!N166-Tab_Raw!N$3)/(Tab_Raw!N$4-Tab_Raw!N$3),(Tab_Raw!N166-Tab_Raw!N$3)/(Tab_Raw!N$4-Tab_Raw!N$3))))</f>
        <v>1</v>
      </c>
      <c r="O166" s="7">
        <f>MAX(0,MIN(1,IF(O$5=0,1-(Tab_Raw!O166-Tab_Raw!O$3)/(Tab_Raw!O$4-Tab_Raw!O$3),(Tab_Raw!O166-Tab_Raw!O$3)/(Tab_Raw!O$4-Tab_Raw!O$3))))</f>
        <v>0.78249999999999997</v>
      </c>
      <c r="P166" s="7">
        <f>MAX(0,MIN(1,IF(P$5=0,1-(Tab_Raw!P166-Tab_Raw!P$3)/(Tab_Raw!P$4-Tab_Raw!P$3),(Tab_Raw!P166-Tab_Raw!P$3)/(Tab_Raw!P$4-Tab_Raw!P$3))))</f>
        <v>0.99280000000000002</v>
      </c>
      <c r="Q166" s="7">
        <f>MAX(0,MIN(1,IF(Q$5=0,1-(Tab_Raw!Q166-Tab_Raw!Q$3)/(Tab_Raw!Q$4-Tab_Raw!Q$3),(Tab_Raw!Q166-Tab_Raw!Q$3)/(Tab_Raw!Q$4-Tab_Raw!Q$3))))</f>
        <v>0.70329121951219609</v>
      </c>
      <c r="R166" s="7">
        <f>MAX(0,MIN(1,IF(R$5=0,1-(Tab_Raw!R166-Tab_Raw!R$3)/(Tab_Raw!R$4-Tab_Raw!R$3),(Tab_Raw!R166-Tab_Raw!R$3)/(Tab_Raw!R$4-Tab_Raw!R$3))))</f>
        <v>0.77392218800000001</v>
      </c>
      <c r="S166" s="7" t="e">
        <f>MAX(0,MIN(1,IF(S$5=0,1-(Tab_Raw!S166-Tab_Raw!S$3)/(Tab_Raw!S$4-Tab_Raw!S$3),(Tab_Raw!S166-Tab_Raw!S$3)/(Tab_Raw!S$4-Tab_Raw!S$3))))</f>
        <v>#N/A</v>
      </c>
      <c r="T166" s="7">
        <f>MAX(0,MIN(1,IF(T$5=0,1-(Tab_Raw!T166-Tab_Raw!T$3)/(Tab_Raw!T$4-Tab_Raw!T$3),(Tab_Raw!T166-Tab_Raw!T$3)/(Tab_Raw!T$4-Tab_Raw!T$3))))</f>
        <v>1</v>
      </c>
      <c r="U166" s="7">
        <f>MAX(0,MIN(1,IF(U$5=0,1-(Tab_Raw!U166-Tab_Raw!U$3)/(Tab_Raw!U$4-Tab_Raw!U$3),(Tab_Raw!U166-Tab_Raw!U$3)/(Tab_Raw!U$4-Tab_Raw!U$3))))</f>
        <v>1.0012375942229652E-2</v>
      </c>
      <c r="V166" s="7">
        <f>MAX(0,MIN(1,IF(V$5=0,1-(Tab_Raw!V166-Tab_Raw!V$3)/(Tab_Raw!V$4-Tab_Raw!V$3),(Tab_Raw!V166-Tab_Raw!V$3)/(Tab_Raw!V$4-Tab_Raw!V$3))))</f>
        <v>4.9785423036339198E-2</v>
      </c>
      <c r="W166" s="7">
        <f>MAX(0,MIN(1,IF(W$5=0,1-(Tab_Raw!W166-Tab_Raw!W$3)/(Tab_Raw!W$4-Tab_Raw!W$3),(Tab_Raw!W166-Tab_Raw!W$3)/(Tab_Raw!W$4-Tab_Raw!W$3))))</f>
        <v>0</v>
      </c>
      <c r="X166" s="7">
        <f>MAX(0,MIN(1,IF(X$5=0,1-(Tab_Raw!X166-Tab_Raw!X$3)/(Tab_Raw!X$4-Tab_Raw!X$3),(Tab_Raw!X166-Tab_Raw!X$3)/(Tab_Raw!X$4-Tab_Raw!X$3))))</f>
        <v>0</v>
      </c>
      <c r="Y166" s="7">
        <f>MAX(0,MIN(1,IF(Y$5=0,1-(Tab_Raw!Y166-Tab_Raw!Y$3)/(Tab_Raw!Y$4-Tab_Raw!Y$3),(Tab_Raw!Y166-Tab_Raw!Y$3)/(Tab_Raw!Y$4-Tab_Raw!Y$3))))</f>
        <v>2.6301527082602735E-2</v>
      </c>
      <c r="Z166" s="7">
        <f>MAX(0,MIN(1,IF(Z$5=0,1-(Tab_Raw!Z166-Tab_Raw!Z$3)/(Tab_Raw!Z$4-Tab_Raw!Z$3),(Tab_Raw!Z166-Tab_Raw!Z$3)/(Tab_Raw!Z$4-Tab_Raw!Z$3))))</f>
        <v>0.88199999809999996</v>
      </c>
      <c r="AA166" s="9" t="str">
        <f t="shared" si="24"/>
        <v>Somalia</v>
      </c>
      <c r="AB166" s="14">
        <f t="shared" si="25"/>
        <v>23</v>
      </c>
      <c r="AC166" s="8">
        <f t="shared" si="22"/>
        <v>0.54027156804376952</v>
      </c>
      <c r="AD166" s="14">
        <f t="shared" si="23"/>
        <v>10</v>
      </c>
      <c r="AM166" s="9" t="s">
        <v>186</v>
      </c>
      <c r="AN166" s="14">
        <v>24</v>
      </c>
      <c r="AO166" s="8">
        <v>0.23334915332744663</v>
      </c>
    </row>
    <row r="167" spans="1:41">
      <c r="A167" s="10" t="s">
        <v>355</v>
      </c>
      <c r="B167" s="13" t="s">
        <v>354</v>
      </c>
      <c r="C167" s="7">
        <f>MAX(0,MIN(1,IF(C$5=0,1-(Tab_Raw!C167-Tab_Raw!C$3)/(Tab_Raw!C$4-Tab_Raw!C$3),(Tab_Raw!C167-Tab_Raw!C$3)/(Tab_Raw!C$4-Tab_Raw!C$3))))</f>
        <v>0.34183333333333332</v>
      </c>
      <c r="D167" s="7">
        <f>MAX(0,MIN(1,IF(D$5=0,1-(Tab_Raw!D167-Tab_Raw!D$3)/(Tab_Raw!D$4-Tab_Raw!D$3),(Tab_Raw!D167-Tab_Raw!D$3)/(Tab_Raw!D$4-Tab_Raw!D$3))))</f>
        <v>0.24960000000000002</v>
      </c>
      <c r="E167" s="7">
        <f>MAX(0,MIN(1,IF(E$5=0,1-(Tab_Raw!E167-Tab_Raw!E$3)/(Tab_Raw!E$4-Tab_Raw!E$3),(Tab_Raw!E167-Tab_Raw!E$3)/(Tab_Raw!E$4-Tab_Raw!E$3))))</f>
        <v>8.9999999999999969E-2</v>
      </c>
      <c r="F167" s="7">
        <f>MAX(0,MIN(1,IF(F$5=0,1-(Tab_Raw!F167-Tab_Raw!F$3)/(Tab_Raw!F$4-Tab_Raw!F$3),(Tab_Raw!F167-Tab_Raw!F$3)/(Tab_Raw!F$4-Tab_Raw!F$3))))</f>
        <v>0.35</v>
      </c>
      <c r="G167" s="7">
        <f>MAX(0,MIN(1,IF(G$5=0,1-(Tab_Raw!G167-Tab_Raw!G$3)/(Tab_Raw!G$4-Tab_Raw!G$3),(Tab_Raw!G167-Tab_Raw!G$3)/(Tab_Raw!G$4-Tab_Raw!G$3))))</f>
        <v>6.933333333333333E-2</v>
      </c>
      <c r="H167" s="7">
        <f>MAX(0,MIN(1,IF(H$5=0,1-(Tab_Raw!H167-Tab_Raw!H$3)/(Tab_Raw!H$4-Tab_Raw!H$3),(Tab_Raw!H167-Tab_Raw!H$3)/(Tab_Raw!H$4-Tab_Raw!H$3))))</f>
        <v>0.22999999999999998</v>
      </c>
      <c r="I167" s="7">
        <f>MAX(0,MIN(1,IF(I$5=0,1-(Tab_Raw!I167-Tab_Raw!I$3)/(Tab_Raw!I$4-Tab_Raw!I$3),(Tab_Raw!I167-Tab_Raw!I$3)/(Tab_Raw!I$4-Tab_Raw!I$3))))</f>
        <v>0.62974999999999992</v>
      </c>
      <c r="J167" s="7">
        <f>MAX(0,MIN(1,IF(J$5=0,1-(Tab_Raw!J167-Tab_Raw!J$3)/(Tab_Raw!J$4-Tab_Raw!J$3),(Tab_Raw!J167-Tab_Raw!J$3)/(Tab_Raw!J$4-Tab_Raw!J$3))))</f>
        <v>0.38780000000000003</v>
      </c>
      <c r="K167" s="7">
        <f>MAX(0,MIN(1,IF(K$5=0,1-(Tab_Raw!K167-Tab_Raw!K$3)/(Tab_Raw!K$4-Tab_Raw!K$3),(Tab_Raw!K167-Tab_Raw!K$3)/(Tab_Raw!K$4-Tab_Raw!K$3))))</f>
        <v>0.91717804597700003</v>
      </c>
      <c r="L167" s="7">
        <f>MAX(0,MIN(1,IF(L$5=0,1-(Tab_Raw!L167-Tab_Raw!L$3)/(Tab_Raw!L$4-Tab_Raw!L$3),(Tab_Raw!L167-Tab_Raw!L$3)/(Tab_Raw!L$4-Tab_Raw!L$3))))</f>
        <v>0.5</v>
      </c>
      <c r="M167" s="7">
        <f>MAX(0,MIN(1,IF(M$5=0,1-(Tab_Raw!M167-Tab_Raw!M$3)/(Tab_Raw!M$4-Tab_Raw!M$3),(Tab_Raw!M167-Tab_Raw!M$3)/(Tab_Raw!M$4-Tab_Raw!M$3))))</f>
        <v>0.25</v>
      </c>
      <c r="N167" s="7">
        <f>MAX(0,MIN(1,IF(N$5=0,1-(Tab_Raw!N167-Tab_Raw!N$3)/(Tab_Raw!N$4-Tab_Raw!N$3),(Tab_Raw!N167-Tab_Raw!N$3)/(Tab_Raw!N$4-Tab_Raw!N$3))))</f>
        <v>0.28999999999999998</v>
      </c>
      <c r="O167" s="7">
        <f>MAX(0,MIN(1,IF(O$5=0,1-(Tab_Raw!O167-Tab_Raw!O$3)/(Tab_Raw!O$4-Tab_Raw!O$3),(Tab_Raw!O167-Tab_Raw!O$3)/(Tab_Raw!O$4-Tab_Raw!O$3))))</f>
        <v>0.40749999999999997</v>
      </c>
      <c r="P167" s="7">
        <f>MAX(0,MIN(1,IF(P$5=0,1-(Tab_Raw!P167-Tab_Raw!P$3)/(Tab_Raw!P$4-Tab_Raw!P$3),(Tab_Raw!P167-Tab_Raw!P$3)/(Tab_Raw!P$4-Tab_Raw!P$3))))</f>
        <v>0.7752</v>
      </c>
      <c r="Q167" s="7">
        <f>MAX(0,MIN(1,IF(Q$5=0,1-(Tab_Raw!Q167-Tab_Raw!Q$3)/(Tab_Raw!Q$4-Tab_Raw!Q$3),(Tab_Raw!Q167-Tab_Raw!Q$3)/(Tab_Raw!Q$4-Tab_Raw!Q$3))))</f>
        <v>0.67045512195122003</v>
      </c>
      <c r="R167" s="7">
        <f>MAX(0,MIN(1,IF(R$5=0,1-(Tab_Raw!R167-Tab_Raw!R$3)/(Tab_Raw!R$4-Tab_Raw!R$3),(Tab_Raw!R167-Tab_Raw!R$3)/(Tab_Raw!R$4-Tab_Raw!R$3))))</f>
        <v>1</v>
      </c>
      <c r="S167" s="7">
        <f>MAX(0,MIN(1,IF(S$5=0,1-(Tab_Raw!S167-Tab_Raw!S$3)/(Tab_Raw!S$4-Tab_Raw!S$3),(Tab_Raw!S167-Tab_Raw!S$3)/(Tab_Raw!S$4-Tab_Raw!S$3))))</f>
        <v>1.9032421390000002E-2</v>
      </c>
      <c r="T167" s="7">
        <f>MAX(0,MIN(1,IF(T$5=0,1-(Tab_Raw!T167-Tab_Raw!T$3)/(Tab_Raw!T$4-Tab_Raw!T$3),(Tab_Raw!T167-Tab_Raw!T$3)/(Tab_Raw!T$4-Tab_Raw!T$3))))</f>
        <v>0.247765703</v>
      </c>
      <c r="U167" s="7">
        <f>MAX(0,MIN(1,IF(U$5=0,1-(Tab_Raw!U167-Tab_Raw!U$3)/(Tab_Raw!U$4-Tab_Raw!U$3),(Tab_Raw!U167-Tab_Raw!U$3)/(Tab_Raw!U$4-Tab_Raw!U$3))))</f>
        <v>1.4127374470356338E-3</v>
      </c>
      <c r="V167" s="7">
        <f>MAX(0,MIN(1,IF(V$5=0,1-(Tab_Raw!V167-Tab_Raw!V$3)/(Tab_Raw!V$4-Tab_Raw!V$3),(Tab_Raw!V167-Tab_Raw!V$3)/(Tab_Raw!V$4-Tab_Raw!V$3))))</f>
        <v>1.04820979531015E-2</v>
      </c>
      <c r="W167" s="7">
        <f>MAX(0,MIN(1,IF(W$5=0,1-(Tab_Raw!W167-Tab_Raw!W$3)/(Tab_Raw!W$4-Tab_Raw!W$3),(Tab_Raw!W167-Tab_Raw!W$3)/(Tab_Raw!W$4-Tab_Raw!W$3))))</f>
        <v>0.25</v>
      </c>
      <c r="X167" s="7">
        <f>MAX(0,MIN(1,IF(X$5=0,1-(Tab_Raw!X167-Tab_Raw!X$3)/(Tab_Raw!X$4-Tab_Raw!X$3),(Tab_Raw!X167-Tab_Raw!X$3)/(Tab_Raw!X$4-Tab_Raw!X$3))))</f>
        <v>0</v>
      </c>
      <c r="Y167" s="7">
        <f>MAX(0,MIN(1,IF(Y$5=0,1-(Tab_Raw!Y167-Tab_Raw!Y$3)/(Tab_Raw!Y$4-Tab_Raw!Y$3),(Tab_Raw!Y167-Tab_Raw!Y$3)/(Tab_Raw!Y$4-Tab_Raw!Y$3))))</f>
        <v>1.8526600080693637E-2</v>
      </c>
      <c r="Z167" s="7">
        <f>MAX(0,MIN(1,IF(Z$5=0,1-(Tab_Raw!Z167-Tab_Raw!Z$3)/(Tab_Raw!Z$4-Tab_Raw!Z$3),(Tab_Raw!Z167-Tab_Raw!Z$3)/(Tab_Raw!Z$4-Tab_Raw!Z$3))))</f>
        <v>0.82700000760000003</v>
      </c>
      <c r="AA167" s="9" t="str">
        <f t="shared" si="24"/>
        <v>South Africa</v>
      </c>
      <c r="AB167" s="14">
        <f t="shared" si="25"/>
        <v>24</v>
      </c>
      <c r="AC167" s="8">
        <f t="shared" si="22"/>
        <v>0.35553622508607158</v>
      </c>
      <c r="AD167" s="14">
        <f t="shared" si="23"/>
        <v>73</v>
      </c>
      <c r="AM167" s="9" t="s">
        <v>444</v>
      </c>
      <c r="AN167" s="14">
        <v>24</v>
      </c>
      <c r="AO167" s="8">
        <v>0.23128479133421645</v>
      </c>
    </row>
    <row r="168" spans="1:41">
      <c r="A168" s="10" t="s">
        <v>357</v>
      </c>
      <c r="B168" s="13" t="s">
        <v>356</v>
      </c>
      <c r="C168" s="7">
        <f>MAX(0,MIN(1,IF(C$5=0,1-(Tab_Raw!C168-Tab_Raw!C$3)/(Tab_Raw!C$4-Tab_Raw!C$3),(Tab_Raw!C168-Tab_Raw!C$3)/(Tab_Raw!C$4-Tab_Raw!C$3))))</f>
        <v>0.24816666666666667</v>
      </c>
      <c r="D168" s="7">
        <f>MAX(0,MIN(1,IF(D$5=0,1-(Tab_Raw!D168-Tab_Raw!D$3)/(Tab_Raw!D$4-Tab_Raw!D$3),(Tab_Raw!D168-Tab_Raw!D$3)/(Tab_Raw!D$4-Tab_Raw!D$3))))</f>
        <v>0.29020000000000001</v>
      </c>
      <c r="E168" s="7">
        <f>MAX(0,MIN(1,IF(E$5=0,1-(Tab_Raw!E168-Tab_Raw!E$3)/(Tab_Raw!E$4-Tab_Raw!E$3),(Tab_Raw!E168-Tab_Raw!E$3)/(Tab_Raw!E$4-Tab_Raw!E$3))))</f>
        <v>0</v>
      </c>
      <c r="F168" s="7">
        <f>MAX(0,MIN(1,IF(F$5=0,1-(Tab_Raw!F168-Tab_Raw!F$3)/(Tab_Raw!F$4-Tab_Raw!F$3),(Tab_Raw!F168-Tab_Raw!F$3)/(Tab_Raw!F$4-Tab_Raw!F$3))))</f>
        <v>0.5</v>
      </c>
      <c r="G168" s="7">
        <f>MAX(0,MIN(1,IF(G$5=0,1-(Tab_Raw!G168-Tab_Raw!G$3)/(Tab_Raw!G$4-Tab_Raw!G$3),(Tab_Raw!G168-Tab_Raw!G$3)/(Tab_Raw!G$4-Tab_Raw!G$3))))</f>
        <v>0</v>
      </c>
      <c r="H168" s="7">
        <f>MAX(0,MIN(1,IF(H$5=0,1-(Tab_Raw!H168-Tab_Raw!H$3)/(Tab_Raw!H$4-Tab_Raw!H$3),(Tab_Raw!H168-Tab_Raw!H$3)/(Tab_Raw!H$4-Tab_Raw!H$3))))</f>
        <v>0</v>
      </c>
      <c r="I168" s="7">
        <f>MAX(0,MIN(1,IF(I$5=0,1-(Tab_Raw!I168-Tab_Raw!I$3)/(Tab_Raw!I$4-Tab_Raw!I$3),(Tab_Raw!I168-Tab_Raw!I$3)/(Tab_Raw!I$4-Tab_Raw!I$3))))</f>
        <v>0.29008333333333336</v>
      </c>
      <c r="J168" s="7">
        <f>MAX(0,MIN(1,IF(J$5=0,1-(Tab_Raw!J168-Tab_Raw!J$3)/(Tab_Raw!J$4-Tab_Raw!J$3),(Tab_Raw!J168-Tab_Raw!J$3)/(Tab_Raw!J$4-Tab_Raw!J$3))))</f>
        <v>0.22739999999999999</v>
      </c>
      <c r="K168" s="7">
        <f>MAX(0,MIN(1,IF(K$5=0,1-(Tab_Raw!K168-Tab_Raw!K$3)/(Tab_Raw!K$4-Tab_Raw!K$3),(Tab_Raw!K168-Tab_Raw!K$3)/(Tab_Raw!K$4-Tab_Raw!K$3))))</f>
        <v>0.70410359282007362</v>
      </c>
      <c r="L168" s="7">
        <f>MAX(0,MIN(1,IF(L$5=0,1-(Tab_Raw!L168-Tab_Raw!L$3)/(Tab_Raw!L$4-Tab_Raw!L$3),(Tab_Raw!L168-Tab_Raw!L$3)/(Tab_Raw!L$4-Tab_Raw!L$3))))</f>
        <v>0.32</v>
      </c>
      <c r="M168" s="7">
        <f>MAX(0,MIN(1,IF(M$5=0,1-(Tab_Raw!M168-Tab_Raw!M$3)/(Tab_Raw!M$4-Tab_Raw!M$3),(Tab_Raw!M168-Tab_Raw!M$3)/(Tab_Raw!M$4-Tab_Raw!M$3))))</f>
        <v>0.37</v>
      </c>
      <c r="N168" s="7">
        <f>MAX(0,MIN(1,IF(N$5=0,1-(Tab_Raw!N168-Tab_Raw!N$3)/(Tab_Raw!N$4-Tab_Raw!N$3),(Tab_Raw!N168-Tab_Raw!N$3)/(Tab_Raw!N$4-Tab_Raw!N$3))))</f>
        <v>0</v>
      </c>
      <c r="O168" s="7">
        <f>MAX(0,MIN(1,IF(O$5=0,1-(Tab_Raw!O168-Tab_Raw!O$3)/(Tab_Raw!O$4-Tab_Raw!O$3),(Tab_Raw!O168-Tab_Raw!O$3)/(Tab_Raw!O$4-Tab_Raw!O$3))))</f>
        <v>6.7499999999999991E-2</v>
      </c>
      <c r="P168" s="7">
        <f>MAX(0,MIN(1,IF(P$5=0,1-(Tab_Raw!P168-Tab_Raw!P$3)/(Tab_Raw!P$4-Tab_Raw!P$3),(Tab_Raw!P168-Tab_Raw!P$3)/(Tab_Raw!P$4-Tab_Raw!P$3))))</f>
        <v>0.49719999999999998</v>
      </c>
      <c r="Q168" s="7">
        <f>MAX(0,MIN(1,IF(Q$5=0,1-(Tab_Raw!Q168-Tab_Raw!Q$3)/(Tab_Raw!Q$4-Tab_Raw!Q$3),(Tab_Raw!Q168-Tab_Raw!Q$3)/(Tab_Raw!Q$4-Tab_Raw!Q$3))))</f>
        <v>7.8239024390244105E-2</v>
      </c>
      <c r="R168" s="7">
        <f>MAX(0,MIN(1,IF(R$5=0,1-(Tab_Raw!R168-Tab_Raw!R$3)/(Tab_Raw!R$4-Tab_Raw!R$3),(Tab_Raw!R168-Tab_Raw!R$3)/(Tab_Raw!R$4-Tab_Raw!R$3))))</f>
        <v>0.12060301599999999</v>
      </c>
      <c r="S168" s="7">
        <f>MAX(0,MIN(1,IF(S$5=0,1-(Tab_Raw!S168-Tab_Raw!S$3)/(Tab_Raw!S$4-Tab_Raw!S$3),(Tab_Raw!S168-Tab_Raw!S$3)/(Tab_Raw!S$4-Tab_Raw!S$3))))</f>
        <v>0</v>
      </c>
      <c r="T168" s="7">
        <f>MAX(0,MIN(1,IF(T$5=0,1-(Tab_Raw!T168-Tab_Raw!T$3)/(Tab_Raw!T$4-Tab_Raw!T$3),(Tab_Raw!T168-Tab_Raw!T$3)/(Tab_Raw!T$4-Tab_Raw!T$3))))</f>
        <v>2.1896960000000001E-3</v>
      </c>
      <c r="U168" s="7">
        <f>MAX(0,MIN(1,IF(U$5=0,1-(Tab_Raw!U168-Tab_Raw!U$3)/(Tab_Raw!U$4-Tab_Raw!U$3),(Tab_Raw!U168-Tab_Raw!U$3)/(Tab_Raw!U$4-Tab_Raw!U$3))))</f>
        <v>1.3060807626335526E-2</v>
      </c>
      <c r="V168" s="7">
        <f>MAX(0,MIN(1,IF(V$5=0,1-(Tab_Raw!V168-Tab_Raw!V$3)/(Tab_Raw!V$4-Tab_Raw!V$3),(Tab_Raw!V168-Tab_Raw!V$3)/(Tab_Raw!V$4-Tab_Raw!V$3))))</f>
        <v>7.7373712561670305E-2</v>
      </c>
      <c r="W168" s="7">
        <f>MAX(0,MIN(1,IF(W$5=0,1-(Tab_Raw!W168-Tab_Raw!W$3)/(Tab_Raw!W$4-Tab_Raw!W$3),(Tab_Raw!W168-Tab_Raw!W$3)/(Tab_Raw!W$4-Tab_Raw!W$3))))</f>
        <v>0</v>
      </c>
      <c r="X168" s="7">
        <f>MAX(0,MIN(1,IF(X$5=0,1-(Tab_Raw!X168-Tab_Raw!X$3)/(Tab_Raw!X$4-Tab_Raw!X$3),(Tab_Raw!X168-Tab_Raw!X$3)/(Tab_Raw!X$4-Tab_Raw!X$3))))</f>
        <v>0.79</v>
      </c>
      <c r="Y168" s="7">
        <f>MAX(0,MIN(1,IF(Y$5=0,1-(Tab_Raw!Y168-Tab_Raw!Y$3)/(Tab_Raw!Y$4-Tab_Raw!Y$3),(Tab_Raw!Y168-Tab_Raw!Y$3)/(Tab_Raw!Y$4-Tab_Raw!Y$3))))</f>
        <v>1.803679506192633E-2</v>
      </c>
      <c r="Z168" s="7">
        <f>MAX(0,MIN(1,IF(Z$5=0,1-(Tab_Raw!Z168-Tab_Raw!Z$3)/(Tab_Raw!Z$4-Tab_Raw!Z$3),(Tab_Raw!Z168-Tab_Raw!Z$3)/(Tab_Raw!Z$4-Tab_Raw!Z$3))))</f>
        <v>1.0000000000000009E-2</v>
      </c>
      <c r="AA168" s="9" t="str">
        <f t="shared" si="24"/>
        <v>Spain</v>
      </c>
      <c r="AB168" s="14">
        <f t="shared" si="25"/>
        <v>24</v>
      </c>
      <c r="AC168" s="8">
        <f t="shared" ref="AC168:AC199" si="26">IF(AB168&gt;=AB$6,mmean(C168:Z168),"")</f>
        <v>0.19267319351917703</v>
      </c>
      <c r="AD168" s="14">
        <f t="shared" si="23"/>
        <v>174</v>
      </c>
      <c r="AM168" s="9" t="s">
        <v>87</v>
      </c>
      <c r="AN168" s="14">
        <v>24</v>
      </c>
      <c r="AO168" s="8">
        <v>0.22950093529094226</v>
      </c>
    </row>
    <row r="169" spans="1:41">
      <c r="A169" s="10" t="s">
        <v>359</v>
      </c>
      <c r="B169" s="13" t="s">
        <v>358</v>
      </c>
      <c r="C169" s="7">
        <f>MAX(0,MIN(1,IF(C$5=0,1-(Tab_Raw!C169-Tab_Raw!C$3)/(Tab_Raw!C$4-Tab_Raw!C$3),(Tab_Raw!C169-Tab_Raw!C$3)/(Tab_Raw!C$4-Tab_Raw!C$3))))</f>
        <v>0.58916666666666673</v>
      </c>
      <c r="D169" s="7">
        <f>MAX(0,MIN(1,IF(D$5=0,1-(Tab_Raw!D169-Tab_Raw!D$3)/(Tab_Raw!D$4-Tab_Raw!D$3),(Tab_Raw!D169-Tab_Raw!D$3)/(Tab_Raw!D$4-Tab_Raw!D$3))))</f>
        <v>0.24530000000000002</v>
      </c>
      <c r="E169" s="7">
        <f>MAX(0,MIN(1,IF(E$5=0,1-(Tab_Raw!E169-Tab_Raw!E$3)/(Tab_Raw!E$4-Tab_Raw!E$3),(Tab_Raw!E169-Tab_Raw!E$3)/(Tab_Raw!E$4-Tab_Raw!E$3))))</f>
        <v>9.9999999999999978E-2</v>
      </c>
      <c r="F169" s="7">
        <f>MAX(0,MIN(1,IF(F$5=0,1-(Tab_Raw!F169-Tab_Raw!F$3)/(Tab_Raw!F$4-Tab_Raw!F$3),(Tab_Raw!F169-Tab_Raw!F$3)/(Tab_Raw!F$4-Tab_Raw!F$3))))</f>
        <v>0.15000000000000002</v>
      </c>
      <c r="G169" s="7">
        <f>MAX(0,MIN(1,IF(G$5=0,1-(Tab_Raw!G169-Tab_Raw!G$3)/(Tab_Raw!G$4-Tab_Raw!G$3),(Tab_Raw!G169-Tab_Raw!G$3)/(Tab_Raw!G$4-Tab_Raw!G$3))))</f>
        <v>2.8000000000000001E-2</v>
      </c>
      <c r="H169" s="7">
        <f>MAX(0,MIN(1,IF(H$5=0,1-(Tab_Raw!H169-Tab_Raw!H$3)/(Tab_Raw!H$4-Tab_Raw!H$3),(Tab_Raw!H169-Tab_Raw!H$3)/(Tab_Raw!H$4-Tab_Raw!H$3))))</f>
        <v>8.9999999999999969E-2</v>
      </c>
      <c r="I169" s="7">
        <f>MAX(0,MIN(1,IF(I$5=0,1-(Tab_Raw!I169-Tab_Raw!I$3)/(Tab_Raw!I$4-Tab_Raw!I$3),(Tab_Raw!I169-Tab_Raw!I$3)/(Tab_Raw!I$4-Tab_Raw!I$3))))</f>
        <v>0.4453333333333333</v>
      </c>
      <c r="J169" s="7">
        <f>MAX(0,MIN(1,IF(J$5=0,1-(Tab_Raw!J169-Tab_Raw!J$3)/(Tab_Raw!J$4-Tab_Raw!J$3),(Tab_Raw!J169-Tab_Raw!J$3)/(Tab_Raw!J$4-Tab_Raw!J$3))))</f>
        <v>0.84900000000000009</v>
      </c>
      <c r="K169" s="7">
        <f>MAX(0,MIN(1,IF(K$5=0,1-(Tab_Raw!K169-Tab_Raw!K$3)/(Tab_Raw!K$4-Tab_Raw!K$3),(Tab_Raw!K169-Tab_Raw!K$3)/(Tab_Raw!K$4-Tab_Raw!K$3))))</f>
        <v>0.52618133333333339</v>
      </c>
      <c r="L169" s="7">
        <f>MAX(0,MIN(1,IF(L$5=0,1-(Tab_Raw!L169-Tab_Raw!L$3)/(Tab_Raw!L$4-Tab_Raw!L$3),(Tab_Raw!L169-Tab_Raw!L$3)/(Tab_Raw!L$4-Tab_Raw!L$3))))</f>
        <v>0.36</v>
      </c>
      <c r="M169" s="7">
        <f>MAX(0,MIN(1,IF(M$5=0,1-(Tab_Raw!M169-Tab_Raw!M$3)/(Tab_Raw!M$4-Tab_Raw!M$3),(Tab_Raw!M169-Tab_Raw!M$3)/(Tab_Raw!M$4-Tab_Raw!M$3))))</f>
        <v>0.38</v>
      </c>
      <c r="N169" s="7">
        <f>MAX(0,MIN(1,IF(N$5=0,1-(Tab_Raw!N169-Tab_Raw!N$3)/(Tab_Raw!N$4-Tab_Raw!N$3),(Tab_Raw!N169-Tab_Raw!N$3)/(Tab_Raw!N$4-Tab_Raw!N$3))))</f>
        <v>0.3</v>
      </c>
      <c r="O169" s="7">
        <f>MAX(0,MIN(1,IF(O$5=0,1-(Tab_Raw!O169-Tab_Raw!O$3)/(Tab_Raw!O$4-Tab_Raw!O$3),(Tab_Raw!O169-Tab_Raw!O$3)/(Tab_Raw!O$4-Tab_Raw!O$3))))</f>
        <v>7.4999999999999997E-2</v>
      </c>
      <c r="P169" s="7">
        <f>MAX(0,MIN(1,IF(P$5=0,1-(Tab_Raw!P169-Tab_Raw!P$3)/(Tab_Raw!P$4-Tab_Raw!P$3),(Tab_Raw!P169-Tab_Raw!P$3)/(Tab_Raw!P$4-Tab_Raw!P$3))))</f>
        <v>0.88344</v>
      </c>
      <c r="Q169" s="7">
        <f>MAX(0,MIN(1,IF(Q$5=0,1-(Tab_Raw!Q169-Tab_Raw!Q$3)/(Tab_Raw!Q$4-Tab_Raw!Q$3),(Tab_Raw!Q169-Tab_Raw!Q$3)/(Tab_Raw!Q$4-Tab_Raw!Q$3))))</f>
        <v>0.21745756097561009</v>
      </c>
      <c r="R169" s="7">
        <f>MAX(0,MIN(1,IF(R$5=0,1-(Tab_Raw!R169-Tab_Raw!R$3)/(Tab_Raw!R$4-Tab_Raw!R$3),(Tab_Raw!R169-Tab_Raw!R$3)/(Tab_Raw!R$4-Tab_Raw!R$3))))</f>
        <v>0.16898395799999999</v>
      </c>
      <c r="S169" s="7">
        <f>MAX(0,MIN(1,IF(S$5=0,1-(Tab_Raw!S169-Tab_Raw!S$3)/(Tab_Raw!S$4-Tab_Raw!S$3),(Tab_Raw!S169-Tab_Raw!S$3)/(Tab_Raw!S$4-Tab_Raw!S$3))))</f>
        <v>1.9524016509999999E-2</v>
      </c>
      <c r="T169" s="7">
        <f>MAX(0,MIN(1,IF(T$5=0,1-(Tab_Raw!T169-Tab_Raw!T$3)/(Tab_Raw!T$4-Tab_Raw!T$3),(Tab_Raw!T169-Tab_Raw!T$3)/(Tab_Raw!T$4-Tab_Raw!T$3))))</f>
        <v>2.2639562500000002E-2</v>
      </c>
      <c r="U169" s="7">
        <f>MAX(0,MIN(1,IF(U$5=0,1-(Tab_Raw!U169-Tab_Raw!U$3)/(Tab_Raw!U$4-Tab_Raw!U$3),(Tab_Raw!U169-Tab_Raw!U$3)/(Tab_Raw!U$4-Tab_Raw!U$3))))</f>
        <v>8.2579139883161373E-2</v>
      </c>
      <c r="V169" s="7">
        <f>MAX(0,MIN(1,IF(V$5=0,1-(Tab_Raw!V169-Tab_Raw!V$3)/(Tab_Raw!V$4-Tab_Raw!V$3),(Tab_Raw!V169-Tab_Raw!V$3)/(Tab_Raw!V$4-Tab_Raw!V$3))))</f>
        <v>0.117909652069053</v>
      </c>
      <c r="W169" s="7">
        <f>MAX(0,MIN(1,IF(W$5=0,1-(Tab_Raw!W169-Tab_Raw!W$3)/(Tab_Raw!W$4-Tab_Raw!W$3),(Tab_Raw!W169-Tab_Raw!W$3)/(Tab_Raw!W$4-Tab_Raw!W$3))))</f>
        <v>0.2340000000000001</v>
      </c>
      <c r="X169" s="7">
        <f>MAX(0,MIN(1,IF(X$5=0,1-(Tab_Raw!X169-Tab_Raw!X$3)/(Tab_Raw!X$4-Tab_Raw!X$3),(Tab_Raw!X169-Tab_Raw!X$3)/(Tab_Raw!X$4-Tab_Raw!X$3))))</f>
        <v>0.69</v>
      </c>
      <c r="Y169" s="7">
        <f>MAX(0,MIN(1,IF(Y$5=0,1-(Tab_Raw!Y169-Tab_Raw!Y$3)/(Tab_Raw!Y$4-Tab_Raw!Y$3),(Tab_Raw!Y169-Tab_Raw!Y$3)/(Tab_Raw!Y$4-Tab_Raw!Y$3))))</f>
        <v>0.37134457682190936</v>
      </c>
      <c r="Z169" s="7">
        <f>MAX(0,MIN(1,IF(Z$5=0,1-(Tab_Raw!Z169-Tab_Raw!Z$3)/(Tab_Raw!Z$4-Tab_Raw!Z$3),(Tab_Raw!Z169-Tab_Raw!Z$3)/(Tab_Raw!Z$4-Tab_Raw!Z$3))))</f>
        <v>0.18999999999999995</v>
      </c>
      <c r="AA169" s="9" t="str">
        <f t="shared" si="24"/>
        <v>Sri Lanka</v>
      </c>
      <c r="AB169" s="14">
        <f t="shared" si="25"/>
        <v>24</v>
      </c>
      <c r="AC169" s="8">
        <f t="shared" si="26"/>
        <v>0.29732749167054445</v>
      </c>
      <c r="AD169" s="14">
        <f t="shared" si="23"/>
        <v>103</v>
      </c>
      <c r="AM169" s="9" t="s">
        <v>265</v>
      </c>
      <c r="AN169" s="14">
        <v>24</v>
      </c>
      <c r="AO169" s="8">
        <v>0.22681967368689512</v>
      </c>
    </row>
    <row r="170" spans="1:41">
      <c r="A170" s="10" t="s">
        <v>361</v>
      </c>
      <c r="B170" s="13" t="s">
        <v>360</v>
      </c>
      <c r="C170" s="7">
        <f>MAX(0,MIN(1,IF(C$5=0,1-(Tab_Raw!C170-Tab_Raw!C$3)/(Tab_Raw!C$4-Tab_Raw!C$3),(Tab_Raw!C170-Tab_Raw!C$3)/(Tab_Raw!C$4-Tab_Raw!C$3))))</f>
        <v>0.82733333333333337</v>
      </c>
      <c r="D170" s="7">
        <f>MAX(0,MIN(1,IF(D$5=0,1-(Tab_Raw!D170-Tab_Raw!D$3)/(Tab_Raw!D$4-Tab_Raw!D$3),(Tab_Raw!D170-Tab_Raw!D$3)/(Tab_Raw!D$4-Tab_Raw!D$3))))</f>
        <v>0.57579999999999998</v>
      </c>
      <c r="E170" s="7">
        <f>MAX(0,MIN(1,IF(E$5=0,1-(Tab_Raw!E170-Tab_Raw!E$3)/(Tab_Raw!E$4-Tab_Raw!E$3),(Tab_Raw!E170-Tab_Raw!E$3)/(Tab_Raw!E$4-Tab_Raw!E$3))))</f>
        <v>0.43000000000000005</v>
      </c>
      <c r="F170" s="7">
        <f>MAX(0,MIN(1,IF(F$5=0,1-(Tab_Raw!F170-Tab_Raw!F$3)/(Tab_Raw!F$4-Tab_Raw!F$3),(Tab_Raw!F170-Tab_Raw!F$3)/(Tab_Raw!F$4-Tab_Raw!F$3))))</f>
        <v>0.375</v>
      </c>
      <c r="G170" s="7">
        <f>MAX(0,MIN(1,IF(G$5=0,1-(Tab_Raw!G170-Tab_Raw!G$3)/(Tab_Raw!G$4-Tab_Raw!G$3),(Tab_Raw!G170-Tab_Raw!G$3)/(Tab_Raw!G$4-Tab_Raw!G$3))))</f>
        <v>0.17</v>
      </c>
      <c r="H170" s="7">
        <f>MAX(0,MIN(1,IF(H$5=0,1-(Tab_Raw!H170-Tab_Raw!H$3)/(Tab_Raw!H$4-Tab_Raw!H$3),(Tab_Raw!H170-Tab_Raw!H$3)/(Tab_Raw!H$4-Tab_Raw!H$3))))</f>
        <v>0.65999999999999992</v>
      </c>
      <c r="I170" s="7">
        <f>MAX(0,MIN(1,IF(I$5=0,1-(Tab_Raw!I170-Tab_Raw!I$3)/(Tab_Raw!I$4-Tab_Raw!I$3),(Tab_Raw!I170-Tab_Raw!I$3)/(Tab_Raw!I$4-Tab_Raw!I$3))))</f>
        <v>0.94450000000000001</v>
      </c>
      <c r="J170" s="7">
        <f>MAX(0,MIN(1,IF(J$5=0,1-(Tab_Raw!J170-Tab_Raw!J$3)/(Tab_Raw!J$4-Tab_Raw!J$3),(Tab_Raw!J170-Tab_Raw!J$3)/(Tab_Raw!J$4-Tab_Raw!J$3))))</f>
        <v>0.55679999999999996</v>
      </c>
      <c r="K170" s="7">
        <f>MAX(0,MIN(1,IF(K$5=0,1-(Tab_Raw!K170-Tab_Raw!K$3)/(Tab_Raw!K$4-Tab_Raw!K$3),(Tab_Raw!K170-Tab_Raw!K$3)/(Tab_Raw!K$4-Tab_Raw!K$3))))</f>
        <v>0.98148871620895217</v>
      </c>
      <c r="L170" s="7">
        <f>MAX(0,MIN(1,IF(L$5=0,1-(Tab_Raw!L170-Tab_Raw!L$3)/(Tab_Raw!L$4-Tab_Raw!L$3),(Tab_Raw!L170-Tab_Raw!L$3)/(Tab_Raw!L$4-Tab_Raw!L$3))))</f>
        <v>0.06</v>
      </c>
      <c r="M170" s="7">
        <f>MAX(0,MIN(1,IF(M$5=0,1-(Tab_Raw!M170-Tab_Raw!M$3)/(Tab_Raw!M$4-Tab_Raw!M$3),(Tab_Raw!M170-Tab_Raw!M$3)/(Tab_Raw!M$4-Tab_Raw!M$3))))</f>
        <v>0.23</v>
      </c>
      <c r="N170" s="7">
        <f>MAX(0,MIN(1,IF(N$5=0,1-(Tab_Raw!N170-Tab_Raw!N$3)/(Tab_Raw!N$4-Tab_Raw!N$3),(Tab_Raw!N170-Tab_Raw!N$3)/(Tab_Raw!N$4-Tab_Raw!N$3))))</f>
        <v>0.94000000000000006</v>
      </c>
      <c r="O170" s="7">
        <f>MAX(0,MIN(1,IF(O$5=0,1-(Tab_Raw!O170-Tab_Raw!O$3)/(Tab_Raw!O$4-Tab_Raw!O$3),(Tab_Raw!O170-Tab_Raw!O$3)/(Tab_Raw!O$4-Tab_Raw!O$3))))</f>
        <v>0.78249999999999997</v>
      </c>
      <c r="P170" s="7">
        <f>MAX(0,MIN(1,IF(P$5=0,1-(Tab_Raw!P170-Tab_Raw!P$3)/(Tab_Raw!P$4-Tab_Raw!P$3),(Tab_Raw!P170-Tab_Raw!P$3)/(Tab_Raw!P$4-Tab_Raw!P$3))))</f>
        <v>0.94399999999999995</v>
      </c>
      <c r="Q170" s="7">
        <f>MAX(0,MIN(1,IF(Q$5=0,1-(Tab_Raw!Q170-Tab_Raw!Q$3)/(Tab_Raw!Q$4-Tab_Raw!Q$3),(Tab_Raw!Q170-Tab_Raw!Q$3)/(Tab_Raw!Q$4-Tab_Raw!Q$3))))</f>
        <v>0.53704292682927002</v>
      </c>
      <c r="R170" s="7">
        <f>MAX(0,MIN(1,IF(R$5=0,1-(Tab_Raw!R170-Tab_Raw!R$3)/(Tab_Raw!R$4-Tab_Raw!R$3),(Tab_Raw!R170-Tab_Raw!R$3)/(Tab_Raw!R$4-Tab_Raw!R$3))))</f>
        <v>0.53023909999999996</v>
      </c>
      <c r="S170" s="7">
        <f>MAX(0,MIN(1,IF(S$5=0,1-(Tab_Raw!S170-Tab_Raw!S$3)/(Tab_Raw!S$4-Tab_Raw!S$3),(Tab_Raw!S170-Tab_Raw!S$3)/(Tab_Raw!S$4-Tab_Raw!S$3))))</f>
        <v>3.1510926279999997E-2</v>
      </c>
      <c r="T170" s="7">
        <f>MAX(0,MIN(1,IF(T$5=0,1-(Tab_Raw!T170-Tab_Raw!T$3)/(Tab_Raw!T$4-Tab_Raw!T$3),(Tab_Raw!T170-Tab_Raw!T$3)/(Tab_Raw!T$4-Tab_Raw!T$3))))</f>
        <v>0.78163668824999999</v>
      </c>
      <c r="U170" s="7">
        <f>MAX(0,MIN(1,IF(U$5=0,1-(Tab_Raw!U170-Tab_Raw!U$3)/(Tab_Raw!U$4-Tab_Raw!U$3),(Tab_Raw!U170-Tab_Raw!U$3)/(Tab_Raw!U$4-Tab_Raw!U$3))))</f>
        <v>1.3117162498819748E-3</v>
      </c>
      <c r="V170" s="7">
        <f>MAX(0,MIN(1,IF(V$5=0,1-(Tab_Raw!V170-Tab_Raw!V$3)/(Tab_Raw!V$4-Tab_Raw!V$3),(Tab_Raw!V170-Tab_Raw!V$3)/(Tab_Raw!V$4-Tab_Raw!V$3))))</f>
        <v>5.5283365736773201E-3</v>
      </c>
      <c r="W170" s="7">
        <f>MAX(0,MIN(1,IF(W$5=0,1-(Tab_Raw!W170-Tab_Raw!W$3)/(Tab_Raw!W$4-Tab_Raw!W$3),(Tab_Raw!W170-Tab_Raw!W$3)/(Tab_Raw!W$4-Tab_Raw!W$3))))</f>
        <v>0.68599999999999994</v>
      </c>
      <c r="X170" s="7">
        <f>MAX(0,MIN(1,IF(X$5=0,1-(Tab_Raw!X170-Tab_Raw!X$3)/(Tab_Raw!X$4-Tab_Raw!X$3),(Tab_Raw!X170-Tab_Raw!X$3)/(Tab_Raw!X$4-Tab_Raw!X$3))))</f>
        <v>0</v>
      </c>
      <c r="Y170" s="7">
        <f>MAX(0,MIN(1,IF(Y$5=0,1-(Tab_Raw!Y170-Tab_Raw!Y$3)/(Tab_Raw!Y$4-Tab_Raw!Y$3),(Tab_Raw!Y170-Tab_Raw!Y$3)/(Tab_Raw!Y$4-Tab_Raw!Y$3))))</f>
        <v>7.575757575757576E-3</v>
      </c>
      <c r="Z170" s="7">
        <f>MAX(0,MIN(1,IF(Z$5=0,1-(Tab_Raw!Z170-Tab_Raw!Z$3)/(Tab_Raw!Z$4-Tab_Raw!Z$3),(Tab_Raw!Z170-Tab_Raw!Z$3)/(Tab_Raw!Z$4-Tab_Raw!Z$3))))</f>
        <v>0.63700000759999997</v>
      </c>
      <c r="AA170" s="9" t="str">
        <f t="shared" si="24"/>
        <v>Sudan</v>
      </c>
      <c r="AB170" s="14">
        <f t="shared" si="25"/>
        <v>24</v>
      </c>
      <c r="AC170" s="8">
        <f t="shared" si="26"/>
        <v>0.48730281287086963</v>
      </c>
      <c r="AD170" s="14">
        <f t="shared" si="23"/>
        <v>27</v>
      </c>
      <c r="AM170" s="9" t="s">
        <v>443</v>
      </c>
      <c r="AN170" s="14">
        <v>24</v>
      </c>
      <c r="AO170" s="8">
        <v>0.22597290450819696</v>
      </c>
    </row>
    <row r="171" spans="1:41">
      <c r="A171" s="10" t="s">
        <v>363</v>
      </c>
      <c r="B171" s="13" t="s">
        <v>362</v>
      </c>
      <c r="C171" s="7">
        <f>MAX(0,MIN(1,IF(C$5=0,1-(Tab_Raw!C171-Tab_Raw!C$3)/(Tab_Raw!C$4-Tab_Raw!C$3),(Tab_Raw!C171-Tab_Raw!C$3)/(Tab_Raw!C$4-Tab_Raw!C$3))))</f>
        <v>0.26466666666666666</v>
      </c>
      <c r="D171" s="7">
        <f>MAX(0,MIN(1,IF(D$5=0,1-(Tab_Raw!D171-Tab_Raw!D$3)/(Tab_Raw!D$4-Tab_Raw!D$3),(Tab_Raw!D171-Tab_Raw!D$3)/(Tab_Raw!D$4-Tab_Raw!D$3))))</f>
        <v>5.4920000000000004E-3</v>
      </c>
      <c r="E171" s="7">
        <f>MAX(0,MIN(1,IF(E$5=0,1-(Tab_Raw!E171-Tab_Raw!E$3)/(Tab_Raw!E$4-Tab_Raw!E$3),(Tab_Raw!E171-Tab_Raw!E$3)/(Tab_Raw!E$4-Tab_Raw!E$3))))</f>
        <v>6.9999999999999951E-2</v>
      </c>
      <c r="F171" s="7">
        <f>MAX(0,MIN(1,IF(F$5=0,1-(Tab_Raw!F171-Tab_Raw!F$3)/(Tab_Raw!F$4-Tab_Raw!F$3),(Tab_Raw!F171-Tab_Raw!F$3)/(Tab_Raw!F$4-Tab_Raw!F$3))))</f>
        <v>0.32499999999999996</v>
      </c>
      <c r="G171" s="7">
        <f>MAX(0,MIN(1,IF(G$5=0,1-(Tab_Raw!G171-Tab_Raw!G$3)/(Tab_Raw!G$4-Tab_Raw!G$3),(Tab_Raw!G171-Tab_Raw!G$3)/(Tab_Raw!G$4-Tab_Raw!G$3))))</f>
        <v>2.8666666666666667E-2</v>
      </c>
      <c r="H171" s="7">
        <f>MAX(0,MIN(1,IF(H$5=0,1-(Tab_Raw!H171-Tab_Raw!H$3)/(Tab_Raw!H$4-Tab_Raw!H$3),(Tab_Raw!H171-Tab_Raw!H$3)/(Tab_Raw!H$4-Tab_Raw!H$3))))</f>
        <v>0.16000000000000003</v>
      </c>
      <c r="I171" s="7">
        <f>MAX(0,MIN(1,IF(I$5=0,1-(Tab_Raw!I171-Tab_Raw!I$3)/(Tab_Raw!I$4-Tab_Raw!I$3),(Tab_Raw!I171-Tab_Raw!I$3)/(Tab_Raw!I$4-Tab_Raw!I$3))))</f>
        <v>0.52233333333333332</v>
      </c>
      <c r="J171" s="7">
        <f>MAX(0,MIN(1,IF(J$5=0,1-(Tab_Raw!J171-Tab_Raw!J$3)/(Tab_Raw!J$4-Tab_Raw!J$3),(Tab_Raw!J171-Tab_Raw!J$3)/(Tab_Raw!J$4-Tab_Raw!J$3))))</f>
        <v>0.24739999999999998</v>
      </c>
      <c r="K171" s="7">
        <f>MAX(0,MIN(1,IF(K$5=0,1-(Tab_Raw!K171-Tab_Raw!K$3)/(Tab_Raw!K$4-Tab_Raw!K$3),(Tab_Raw!K171-Tab_Raw!K$3)/(Tab_Raw!K$4-Tab_Raw!K$3))))</f>
        <v>0.5</v>
      </c>
      <c r="L171" s="7">
        <f>MAX(0,MIN(1,IF(L$5=0,1-(Tab_Raw!L171-Tab_Raw!L$3)/(Tab_Raw!L$4-Tab_Raw!L$3),(Tab_Raw!L171-Tab_Raw!L$3)/(Tab_Raw!L$4-Tab_Raw!L$3))))</f>
        <v>0.28000000000000003</v>
      </c>
      <c r="M171" s="7">
        <f>MAX(0,MIN(1,IF(M$5=0,1-(Tab_Raw!M171-Tab_Raw!M$3)/(Tab_Raw!M$4-Tab_Raw!M$3),(Tab_Raw!M171-Tab_Raw!M$3)/(Tab_Raw!M$4-Tab_Raw!M$3))))</f>
        <v>0.26</v>
      </c>
      <c r="N171" s="7">
        <f>MAX(0,MIN(1,IF(N$5=0,1-(Tab_Raw!N171-Tab_Raw!N$3)/(Tab_Raw!N$4-Tab_Raw!N$3),(Tab_Raw!N171-Tab_Raw!N$3)/(Tab_Raw!N$4-Tab_Raw!N$3))))</f>
        <v>0.08</v>
      </c>
      <c r="O171" s="7">
        <f>MAX(0,MIN(1,IF(O$5=0,1-(Tab_Raw!O171-Tab_Raw!O$3)/(Tab_Raw!O$4-Tab_Raw!O$3),(Tab_Raw!O171-Tab_Raw!O$3)/(Tab_Raw!O$4-Tab_Raw!O$3))))</f>
        <v>0.3175</v>
      </c>
      <c r="P171" s="7">
        <f>MAX(0,MIN(1,IF(P$5=0,1-(Tab_Raw!P171-Tab_Raw!P$3)/(Tab_Raw!P$4-Tab_Raw!P$3),(Tab_Raw!P171-Tab_Raw!P$3)/(Tab_Raw!P$4-Tab_Raw!P$3))))</f>
        <v>0.8992</v>
      </c>
      <c r="Q171" s="7">
        <f>MAX(0,MIN(1,IF(Q$5=0,1-(Tab_Raw!Q171-Tab_Raw!Q$3)/(Tab_Raw!Q$4-Tab_Raw!Q$3),(Tab_Raw!Q171-Tab_Raw!Q$3)/(Tab_Raw!Q$4-Tab_Raw!Q$3))))</f>
        <v>0.319569756097562</v>
      </c>
      <c r="R171" s="7">
        <f>MAX(0,MIN(1,IF(R$5=0,1-(Tab_Raw!R171-Tab_Raw!R$3)/(Tab_Raw!R$4-Tab_Raw!R$3),(Tab_Raw!R171-Tab_Raw!R$3)/(Tab_Raw!R$4-Tab_Raw!R$3))))</f>
        <v>0.32642486999999998</v>
      </c>
      <c r="S171" s="7">
        <f>MAX(0,MIN(1,IF(S$5=0,1-(Tab_Raw!S171-Tab_Raw!S$3)/(Tab_Raw!S$4-Tab_Raw!S$3),(Tab_Raw!S171-Tab_Raw!S$3)/(Tab_Raw!S$4-Tab_Raw!S$3))))</f>
        <v>3.266753654E-2</v>
      </c>
      <c r="T171" s="7">
        <f>MAX(0,MIN(1,IF(T$5=0,1-(Tab_Raw!T171-Tab_Raw!T$3)/(Tab_Raw!T$4-Tab_Raw!T$3),(Tab_Raw!T171-Tab_Raw!T$3)/(Tab_Raw!T$4-Tab_Raw!T$3))))</f>
        <v>6.2074277999999997E-2</v>
      </c>
      <c r="U171" s="7">
        <f>MAX(0,MIN(1,IF(U$5=0,1-(Tab_Raw!U171-Tab_Raw!U$3)/(Tab_Raw!U$4-Tab_Raw!U$3),(Tab_Raw!U171-Tab_Raw!U$3)/(Tab_Raw!U$4-Tab_Raw!U$3))))</f>
        <v>5.3078200158802706E-2</v>
      </c>
      <c r="V171" s="7">
        <f>MAX(0,MIN(1,IF(V$5=0,1-(Tab_Raw!V171-Tab_Raw!V$3)/(Tab_Raw!V$4-Tab_Raw!V$3),(Tab_Raw!V171-Tab_Raw!V$3)/(Tab_Raw!V$4-Tab_Raw!V$3))))</f>
        <v>0.76156668254306104</v>
      </c>
      <c r="W171" s="7">
        <f>MAX(0,MIN(1,IF(W$5=0,1-(Tab_Raw!W171-Tab_Raw!W$3)/(Tab_Raw!W$4-Tab_Raw!W$3),(Tab_Raw!W171-Tab_Raw!W$3)/(Tab_Raw!W$4-Tab_Raw!W$3))))</f>
        <v>0.21400000000000008</v>
      </c>
      <c r="X171" s="7">
        <f>MAX(0,MIN(1,IF(X$5=0,1-(Tab_Raw!X171-Tab_Raw!X$3)/(Tab_Raw!X$4-Tab_Raw!X$3),(Tab_Raw!X171-Tab_Raw!X$3)/(Tab_Raw!X$4-Tab_Raw!X$3))))</f>
        <v>0.75</v>
      </c>
      <c r="Y171" s="7">
        <f>MAX(0,MIN(1,IF(Y$5=0,1-(Tab_Raw!Y171-Tab_Raw!Y$3)/(Tab_Raw!Y$4-Tab_Raw!Y$3),(Tab_Raw!Y171-Tab_Raw!Y$3)/(Tab_Raw!Y$4-Tab_Raw!Y$3))))</f>
        <v>0</v>
      </c>
      <c r="Z171" s="7">
        <f>MAX(0,MIN(1,IF(Z$5=0,1-(Tab_Raw!Z171-Tab_Raw!Z$3)/(Tab_Raw!Z$4-Tab_Raw!Z$3),(Tab_Raw!Z171-Tab_Raw!Z$3)/(Tab_Raw!Z$4-Tab_Raw!Z$3))))</f>
        <v>0.73750000000000004</v>
      </c>
      <c r="AA171" s="9" t="str">
        <f t="shared" si="24"/>
        <v>Suriname</v>
      </c>
      <c r="AB171" s="14">
        <f t="shared" si="25"/>
        <v>24</v>
      </c>
      <c r="AC171" s="8">
        <f t="shared" si="26"/>
        <v>0.30071416625025388</v>
      </c>
      <c r="AD171" s="14">
        <f t="shared" si="23"/>
        <v>99</v>
      </c>
      <c r="AM171" s="9" t="s">
        <v>198</v>
      </c>
      <c r="AN171" s="14">
        <v>24</v>
      </c>
      <c r="AO171" s="8">
        <v>0.22198679939902421</v>
      </c>
    </row>
    <row r="172" spans="1:41">
      <c r="A172" s="10" t="s">
        <v>365</v>
      </c>
      <c r="B172" s="13" t="s">
        <v>364</v>
      </c>
      <c r="C172" s="7">
        <f>MAX(0,MIN(1,IF(C$5=0,1-(Tab_Raw!C172-Tab_Raw!C$3)/(Tab_Raw!C$4-Tab_Raw!C$3),(Tab_Raw!C172-Tab_Raw!C$3)/(Tab_Raw!C$4-Tab_Raw!C$3))))</f>
        <v>0.45500000000000002</v>
      </c>
      <c r="D172" s="7">
        <f>MAX(0,MIN(1,IF(D$5=0,1-(Tab_Raw!D172-Tab_Raw!D$3)/(Tab_Raw!D$4-Tab_Raw!D$3),(Tab_Raw!D172-Tab_Raw!D$3)/(Tab_Raw!D$4-Tab_Raw!D$3))))</f>
        <v>0.23100000000000001</v>
      </c>
      <c r="E172" s="7">
        <f>MAX(0,MIN(1,IF(E$5=0,1-(Tab_Raw!E172-Tab_Raw!E$3)/(Tab_Raw!E$4-Tab_Raw!E$3),(Tab_Raw!E172-Tab_Raw!E$3)/(Tab_Raw!E$4-Tab_Raw!E$3))))</f>
        <v>0.31000000000000005</v>
      </c>
      <c r="F172" s="7">
        <f>MAX(0,MIN(1,IF(F$5=0,1-(Tab_Raw!F172-Tab_Raw!F$3)/(Tab_Raw!F$4-Tab_Raw!F$3),(Tab_Raw!F172-Tab_Raw!F$3)/(Tab_Raw!F$4-Tab_Raw!F$3))))</f>
        <v>0.30000000000000004</v>
      </c>
      <c r="G172" s="7">
        <f>MAX(0,MIN(1,IF(G$5=0,1-(Tab_Raw!G172-Tab_Raw!G$3)/(Tab_Raw!G$4-Tab_Raw!G$3),(Tab_Raw!G172-Tab_Raw!G$3)/(Tab_Raw!G$4-Tab_Raw!G$3))))</f>
        <v>0.16800000000000001</v>
      </c>
      <c r="H172" s="7">
        <f>MAX(0,MIN(1,IF(H$5=0,1-(Tab_Raw!H172-Tab_Raw!H$3)/(Tab_Raw!H$4-Tab_Raw!H$3),(Tab_Raw!H172-Tab_Raw!H$3)/(Tab_Raw!H$4-Tab_Raw!H$3))))</f>
        <v>0.44999999999999996</v>
      </c>
      <c r="I172" s="7">
        <f>MAX(0,MIN(1,IF(I$5=0,1-(Tab_Raw!I172-Tab_Raw!I$3)/(Tab_Raw!I$4-Tab_Raw!I$3),(Tab_Raw!I172-Tab_Raw!I$3)/(Tab_Raw!I$4-Tab_Raw!I$3))))</f>
        <v>0.69216666666666671</v>
      </c>
      <c r="J172" s="7">
        <f>MAX(0,MIN(1,IF(J$5=0,1-(Tab_Raw!J172-Tab_Raw!J$3)/(Tab_Raw!J$4-Tab_Raw!J$3),(Tab_Raw!J172-Tab_Raw!J$3)/(Tab_Raw!J$4-Tab_Raw!J$3))))</f>
        <v>0.74780000000000002</v>
      </c>
      <c r="K172" s="7">
        <f>MAX(0,MIN(1,IF(K$5=0,1-(Tab_Raw!K172-Tab_Raw!K$3)/(Tab_Raw!K$4-Tab_Raw!K$3),(Tab_Raw!K172-Tab_Raw!K$3)/(Tab_Raw!K$4-Tab_Raw!K$3))))</f>
        <v>1</v>
      </c>
      <c r="L172" s="7">
        <f>MAX(0,MIN(1,IF(L$5=0,1-(Tab_Raw!L172-Tab_Raw!L$3)/(Tab_Raw!L$4-Tab_Raw!L$3),(Tab_Raw!L172-Tab_Raw!L$3)/(Tab_Raw!L$4-Tab_Raw!L$3))))</f>
        <v>0.1</v>
      </c>
      <c r="M172" s="7">
        <f>MAX(0,MIN(1,IF(M$5=0,1-(Tab_Raw!M172-Tab_Raw!M$3)/(Tab_Raw!M$4-Tab_Raw!M$3),(Tab_Raw!M172-Tab_Raw!M$3)/(Tab_Raw!M$4-Tab_Raw!M$3))))</f>
        <v>0.82</v>
      </c>
      <c r="N172" s="7">
        <f>MAX(0,MIN(1,IF(N$5=0,1-(Tab_Raw!N172-Tab_Raw!N$3)/(Tab_Raw!N$4-Tab_Raw!N$3),(Tab_Raw!N172-Tab_Raw!N$3)/(Tab_Raw!N$4-Tab_Raw!N$3))))</f>
        <v>0.22000000000000003</v>
      </c>
      <c r="O172" s="7">
        <f>MAX(0,MIN(1,IF(O$5=0,1-(Tab_Raw!O172-Tab_Raw!O$3)/(Tab_Raw!O$4-Tab_Raw!O$3),(Tab_Raw!O172-Tab_Raw!O$3)/(Tab_Raw!O$4-Tab_Raw!O$3))))</f>
        <v>0.40749999999999997</v>
      </c>
      <c r="P172" s="7">
        <f>MAX(0,MIN(1,IF(P$5=0,1-(Tab_Raw!P172-Tab_Raw!P$3)/(Tab_Raw!P$4-Tab_Raw!P$3),(Tab_Raw!P172-Tab_Raw!P$3)/(Tab_Raw!P$4-Tab_Raw!P$3))))</f>
        <v>0.73520000000000008</v>
      </c>
      <c r="Q172" s="7">
        <f>MAX(0,MIN(1,IF(Q$5=0,1-(Tab_Raw!Q172-Tab_Raw!Q$3)/(Tab_Raw!Q$4-Tab_Raw!Q$3),(Tab_Raw!Q172-Tab_Raw!Q$3)/(Tab_Raw!Q$4-Tab_Raw!Q$3))))</f>
        <v>0.78469609756097602</v>
      </c>
      <c r="R172" s="7">
        <f>MAX(0,MIN(1,IF(R$5=0,1-(Tab_Raw!R172-Tab_Raw!R$3)/(Tab_Raw!R$4-Tab_Raw!R$3),(Tab_Raw!R172-Tab_Raw!R$3)/(Tab_Raw!R$4-Tab_Raw!R$3))))</f>
        <v>1</v>
      </c>
      <c r="S172" s="7">
        <f>MAX(0,MIN(1,IF(S$5=0,1-(Tab_Raw!S172-Tab_Raw!S$3)/(Tab_Raw!S$4-Tab_Raw!S$3),(Tab_Raw!S172-Tab_Raw!S$3)/(Tab_Raw!S$4-Tab_Raw!S$3))))</f>
        <v>0.1221108223</v>
      </c>
      <c r="T172" s="7">
        <f>MAX(0,MIN(1,IF(T$5=0,1-(Tab_Raw!T172-Tab_Raw!T$3)/(Tab_Raw!T$4-Tab_Raw!T$3),(Tab_Raw!T172-Tab_Raw!T$3)/(Tab_Raw!T$4-Tab_Raw!T$3))))</f>
        <v>0.33126921074999999</v>
      </c>
      <c r="U172" s="7">
        <f>MAX(0,MIN(1,IF(U$5=0,1-(Tab_Raw!U172-Tab_Raw!U$3)/(Tab_Raw!U$4-Tab_Raw!U$3),(Tab_Raw!U172-Tab_Raw!U$3)/(Tab_Raw!U$4-Tab_Raw!U$3))))</f>
        <v>0</v>
      </c>
      <c r="V172" s="7">
        <f>MAX(0,MIN(1,IF(V$5=0,1-(Tab_Raw!V172-Tab_Raw!V$3)/(Tab_Raw!V$4-Tab_Raw!V$3),(Tab_Raw!V172-Tab_Raw!V$3)/(Tab_Raw!V$4-Tab_Raw!V$3))))</f>
        <v>0</v>
      </c>
      <c r="W172" s="7">
        <f>MAX(0,MIN(1,IF(W$5=0,1-(Tab_Raw!W172-Tab_Raw!W$3)/(Tab_Raw!W$4-Tab_Raw!W$3),(Tab_Raw!W172-Tab_Raw!W$3)/(Tab_Raw!W$4-Tab_Raw!W$3))))</f>
        <v>0.70300000000000007</v>
      </c>
      <c r="X172" s="7">
        <f>MAX(0,MIN(1,IF(X$5=0,1-(Tab_Raw!X172-Tab_Raw!X$3)/(Tab_Raw!X$4-Tab_Raw!X$3),(Tab_Raw!X172-Tab_Raw!X$3)/(Tab_Raw!X$4-Tab_Raw!X$3))))</f>
        <v>0.7</v>
      </c>
      <c r="Y172" s="7">
        <f>MAX(0,MIN(1,IF(Y$5=0,1-(Tab_Raw!Y172-Tab_Raw!Y$3)/(Tab_Raw!Y$4-Tab_Raw!Y$3),(Tab_Raw!Y172-Tab_Raw!Y$3)/(Tab_Raw!Y$4-Tab_Raw!Y$3))))</f>
        <v>8.7209302325581384E-2</v>
      </c>
      <c r="Z172" s="7">
        <f>MAX(0,MIN(1,IF(Z$5=0,1-(Tab_Raw!Z172-Tab_Raw!Z$3)/(Tab_Raw!Z$4-Tab_Raw!Z$3),(Tab_Raw!Z172-Tab_Raw!Z$3)/(Tab_Raw!Z$4-Tab_Raw!Z$3))))</f>
        <v>0.70010000229999991</v>
      </c>
      <c r="AA172" s="9" t="str">
        <f t="shared" si="24"/>
        <v>Swaziland</v>
      </c>
      <c r="AB172" s="14">
        <f t="shared" si="25"/>
        <v>24</v>
      </c>
      <c r="AC172" s="8">
        <f t="shared" si="26"/>
        <v>0.46104383757930084</v>
      </c>
      <c r="AD172" s="14">
        <f t="shared" si="23"/>
        <v>39</v>
      </c>
      <c r="AM172" s="9" t="s">
        <v>405</v>
      </c>
      <c r="AN172" s="14">
        <v>24</v>
      </c>
      <c r="AO172" s="8">
        <v>0.21668988750307203</v>
      </c>
    </row>
    <row r="173" spans="1:41">
      <c r="A173" s="10" t="s">
        <v>367</v>
      </c>
      <c r="B173" s="13" t="s">
        <v>366</v>
      </c>
      <c r="C173" s="7">
        <f>MAX(0,MIN(1,IF(C$5=0,1-(Tab_Raw!C173-Tab_Raw!C$3)/(Tab_Raw!C$4-Tab_Raw!C$3),(Tab_Raw!C173-Tab_Raw!C$3)/(Tab_Raw!C$4-Tab_Raw!C$3))))</f>
        <v>0.71550000000000002</v>
      </c>
      <c r="D173" s="7">
        <f>MAX(0,MIN(1,IF(D$5=0,1-(Tab_Raw!D173-Tab_Raw!D$3)/(Tab_Raw!D$4-Tab_Raw!D$3),(Tab_Raw!D173-Tab_Raw!D$3)/(Tab_Raw!D$4-Tab_Raw!D$3))))</f>
        <v>1.5029999999999998E-2</v>
      </c>
      <c r="E173" s="7">
        <f>MAX(0,MIN(1,IF(E$5=0,1-(Tab_Raw!E173-Tab_Raw!E$3)/(Tab_Raw!E$4-Tab_Raw!E$3),(Tab_Raw!E173-Tab_Raw!E$3)/(Tab_Raw!E$4-Tab_Raw!E$3))))</f>
        <v>0</v>
      </c>
      <c r="F173" s="7">
        <f>MAX(0,MIN(1,IF(F$5=0,1-(Tab_Raw!F173-Tab_Raw!F$3)/(Tab_Raw!F$4-Tab_Raw!F$3),(Tab_Raw!F173-Tab_Raw!F$3)/(Tab_Raw!F$4-Tab_Raw!F$3))))</f>
        <v>0.64999999999999991</v>
      </c>
      <c r="G173" s="7">
        <f>MAX(0,MIN(1,IF(G$5=0,1-(Tab_Raw!G173-Tab_Raw!G$3)/(Tab_Raw!G$4-Tab_Raw!G$3),(Tab_Raw!G173-Tab_Raw!G$3)/(Tab_Raw!G$4-Tab_Raw!G$3))))</f>
        <v>0</v>
      </c>
      <c r="H173" s="7">
        <f>MAX(0,MIN(1,IF(H$5=0,1-(Tab_Raw!H173-Tab_Raw!H$3)/(Tab_Raw!H$4-Tab_Raw!H$3),(Tab_Raw!H173-Tab_Raw!H$3)/(Tab_Raw!H$4-Tab_Raw!H$3))))</f>
        <v>0</v>
      </c>
      <c r="I173" s="7">
        <f>MAX(0,MIN(1,IF(I$5=0,1-(Tab_Raw!I173-Tab_Raw!I$3)/(Tab_Raw!I$4-Tab_Raw!I$3),(Tab_Raw!I173-Tab_Raw!I$3)/(Tab_Raw!I$4-Tab_Raw!I$3))))</f>
        <v>1.5499999999999995E-2</v>
      </c>
      <c r="J173" s="7">
        <f>MAX(0,MIN(1,IF(J$5=0,1-(Tab_Raw!J173-Tab_Raw!J$3)/(Tab_Raw!J$4-Tab_Raw!J$3),(Tab_Raw!J173-Tab_Raw!J$3)/(Tab_Raw!J$4-Tab_Raw!J$3))))</f>
        <v>0.15380000000000002</v>
      </c>
      <c r="K173" s="7">
        <f>MAX(0,MIN(1,IF(K$5=0,1-(Tab_Raw!K173-Tab_Raw!K$3)/(Tab_Raw!K$4-Tab_Raw!K$3),(Tab_Raw!K173-Tab_Raw!K$3)/(Tab_Raw!K$4-Tab_Raw!K$3))))</f>
        <v>0.76312135059666675</v>
      </c>
      <c r="L173" s="7">
        <f>MAX(0,MIN(1,IF(L$5=0,1-(Tab_Raw!L173-Tab_Raw!L$3)/(Tab_Raw!L$4-Tab_Raw!L$3),(Tab_Raw!L173-Tab_Raw!L$3)/(Tab_Raw!L$4-Tab_Raw!L$3))))</f>
        <v>0.52</v>
      </c>
      <c r="M173" s="7">
        <f>MAX(0,MIN(1,IF(M$5=0,1-(Tab_Raw!M173-Tab_Raw!M$3)/(Tab_Raw!M$4-Tab_Raw!M$3),(Tab_Raw!M173-Tab_Raw!M$3)/(Tab_Raw!M$4-Tab_Raw!M$3))))</f>
        <v>0.14000000000000001</v>
      </c>
      <c r="N173" s="7">
        <f>MAX(0,MIN(1,IF(N$5=0,1-(Tab_Raw!N173-Tab_Raw!N$3)/(Tab_Raw!N$4-Tab_Raw!N$3),(Tab_Raw!N173-Tab_Raw!N$3)/(Tab_Raw!N$4-Tab_Raw!N$3))))</f>
        <v>0</v>
      </c>
      <c r="O173" s="7">
        <f>MAX(0,MIN(1,IF(O$5=0,1-(Tab_Raw!O173-Tab_Raw!O$3)/(Tab_Raw!O$4-Tab_Raw!O$3),(Tab_Raw!O173-Tab_Raw!O$3)/(Tab_Raw!O$4-Tab_Raw!O$3))))</f>
        <v>6.7499999999999991E-2</v>
      </c>
      <c r="P173" s="7">
        <f>MAX(0,MIN(1,IF(P$5=0,1-(Tab_Raw!P173-Tab_Raw!P$3)/(Tab_Raw!P$4-Tab_Raw!P$3),(Tab_Raw!P173-Tab_Raw!P$3)/(Tab_Raw!P$4-Tab_Raw!P$3))))</f>
        <v>0.25056</v>
      </c>
      <c r="Q173" s="7">
        <f>MAX(0,MIN(1,IF(Q$5=0,1-(Tab_Raw!Q173-Tab_Raw!Q$3)/(Tab_Raw!Q$4-Tab_Raw!Q$3),(Tab_Raw!Q173-Tab_Raw!Q$3)/(Tab_Raw!Q$4-Tab_Raw!Q$3))))</f>
        <v>7.5256585365854112E-2</v>
      </c>
      <c r="R173" s="7">
        <f>MAX(0,MIN(1,IF(R$5=0,1-(Tab_Raw!R173-Tab_Raw!R$3)/(Tab_Raw!R$4-Tab_Raw!R$3),(Tab_Raw!R173-Tab_Raw!R$3)/(Tab_Raw!R$4-Tab_Raw!R$3))))</f>
        <v>9.7560975999999994E-2</v>
      </c>
      <c r="S173" s="7">
        <f>MAX(0,MIN(1,IF(S$5=0,1-(Tab_Raw!S173-Tab_Raw!S$3)/(Tab_Raw!S$4-Tab_Raw!S$3),(Tab_Raw!S173-Tab_Raw!S$3)/(Tab_Raw!S$4-Tab_Raw!S$3))))</f>
        <v>0</v>
      </c>
      <c r="T173" s="7">
        <f>MAX(0,MIN(1,IF(T$5=0,1-(Tab_Raw!T173-Tab_Raw!T$3)/(Tab_Raw!T$4-Tab_Raw!T$3),(Tab_Raw!T173-Tab_Raw!T$3)/(Tab_Raw!T$4-Tab_Raw!T$3))))</f>
        <v>2.1878842500000001E-3</v>
      </c>
      <c r="U173" s="7">
        <f>MAX(0,MIN(1,IF(U$5=0,1-(Tab_Raw!U173-Tab_Raw!U$3)/(Tab_Raw!U$4-Tab_Raw!U$3),(Tab_Raw!U173-Tab_Raw!U$3)/(Tab_Raw!U$4-Tab_Raw!U$3))))</f>
        <v>1.8779315698323262E-2</v>
      </c>
      <c r="V173" s="7">
        <f>MAX(0,MIN(1,IF(V$5=0,1-(Tab_Raw!V173-Tab_Raw!V$3)/(Tab_Raw!V$4-Tab_Raw!V$3),(Tab_Raw!V173-Tab_Raw!V$3)/(Tab_Raw!V$4-Tab_Raw!V$3))))</f>
        <v>7.1766598898714201E-2</v>
      </c>
      <c r="W173" s="7">
        <f>MAX(0,MIN(1,IF(W$5=0,1-(Tab_Raw!W173-Tab_Raw!W$3)/(Tab_Raw!W$4-Tab_Raw!W$3),(Tab_Raw!W173-Tab_Raw!W$3)/(Tab_Raw!W$4-Tab_Raw!W$3))))</f>
        <v>0</v>
      </c>
      <c r="X173" s="7">
        <f>MAX(0,MIN(1,IF(X$5=0,1-(Tab_Raw!X173-Tab_Raw!X$3)/(Tab_Raw!X$4-Tab_Raw!X$3),(Tab_Raw!X173-Tab_Raw!X$3)/(Tab_Raw!X$4-Tab_Raw!X$3))))</f>
        <v>0.66</v>
      </c>
      <c r="Y173" s="7">
        <f>MAX(0,MIN(1,IF(Y$5=0,1-(Tab_Raw!Y173-Tab_Raw!Y$3)/(Tab_Raw!Y$4-Tab_Raw!Y$3),(Tab_Raw!Y173-Tab_Raw!Y$3)/(Tab_Raw!Y$4-Tab_Raw!Y$3))))</f>
        <v>0</v>
      </c>
      <c r="Z173" s="7">
        <f>MAX(0,MIN(1,IF(Z$5=0,1-(Tab_Raw!Z173-Tab_Raw!Z$3)/(Tab_Raw!Z$4-Tab_Raw!Z$3),(Tab_Raw!Z173-Tab_Raw!Z$3)/(Tab_Raw!Z$4-Tab_Raw!Z$3))))</f>
        <v>0.76429999999999998</v>
      </c>
      <c r="AA173" s="9" t="str">
        <f t="shared" si="24"/>
        <v>Sweden</v>
      </c>
      <c r="AB173" s="14">
        <f t="shared" si="25"/>
        <v>24</v>
      </c>
      <c r="AC173" s="8">
        <f t="shared" si="26"/>
        <v>0.20753594628373162</v>
      </c>
      <c r="AD173" s="14">
        <f t="shared" si="23"/>
        <v>165</v>
      </c>
      <c r="AM173" s="9" t="s">
        <v>347</v>
      </c>
      <c r="AN173" s="14">
        <v>24</v>
      </c>
      <c r="AO173" s="8">
        <v>0.21495477164451979</v>
      </c>
    </row>
    <row r="174" spans="1:41">
      <c r="A174" s="10" t="s">
        <v>369</v>
      </c>
      <c r="B174" s="13" t="s">
        <v>368</v>
      </c>
      <c r="C174" s="7">
        <f>MAX(0,MIN(1,IF(C$5=0,1-(Tab_Raw!C174-Tab_Raw!C$3)/(Tab_Raw!C$4-Tab_Raw!C$3),(Tab_Raw!C174-Tab_Raw!C$3)/(Tab_Raw!C$4-Tab_Raw!C$3))))</f>
        <v>0.5611666666666667</v>
      </c>
      <c r="D174" s="7">
        <f>MAX(0,MIN(1,IF(D$5=0,1-(Tab_Raw!D174-Tab_Raw!D$3)/(Tab_Raw!D$4-Tab_Raw!D$3),(Tab_Raw!D174-Tab_Raw!D$3)/(Tab_Raw!D$4-Tab_Raw!D$3))))</f>
        <v>4.8860000000000001E-2</v>
      </c>
      <c r="E174" s="7">
        <f>MAX(0,MIN(1,IF(E$5=0,1-(Tab_Raw!E174-Tab_Raw!E$3)/(Tab_Raw!E$4-Tab_Raw!E$3),(Tab_Raw!E174-Tab_Raw!E$3)/(Tab_Raw!E$4-Tab_Raw!E$3))))</f>
        <v>0</v>
      </c>
      <c r="F174" s="7">
        <f>MAX(0,MIN(1,IF(F$5=0,1-(Tab_Raw!F174-Tab_Raw!F$3)/(Tab_Raw!F$4-Tab_Raw!F$3),(Tab_Raw!F174-Tab_Raw!F$3)/(Tab_Raw!F$4-Tab_Raw!F$3))))</f>
        <v>0.55000000000000004</v>
      </c>
      <c r="G174" s="7">
        <f>MAX(0,MIN(1,IF(G$5=0,1-(Tab_Raw!G174-Tab_Raw!G$3)/(Tab_Raw!G$4-Tab_Raw!G$3),(Tab_Raw!G174-Tab_Raw!G$3)/(Tab_Raw!G$4-Tab_Raw!G$3))))</f>
        <v>0</v>
      </c>
      <c r="H174" s="7">
        <f>MAX(0,MIN(1,IF(H$5=0,1-(Tab_Raw!H174-Tab_Raw!H$3)/(Tab_Raw!H$4-Tab_Raw!H$3),(Tab_Raw!H174-Tab_Raw!H$3)/(Tab_Raw!H$4-Tab_Raw!H$3))))</f>
        <v>0</v>
      </c>
      <c r="I174" s="7">
        <f>MAX(0,MIN(1,IF(I$5=0,1-(Tab_Raw!I174-Tab_Raw!I$3)/(Tab_Raw!I$4-Tab_Raw!I$3),(Tab_Raw!I174-Tab_Raw!I$3)/(Tab_Raw!I$4-Tab_Raw!I$3))))</f>
        <v>0.23600000000000002</v>
      </c>
      <c r="J174" s="7">
        <f>MAX(0,MIN(1,IF(J$5=0,1-(Tab_Raw!J174-Tab_Raw!J$3)/(Tab_Raw!J$4-Tab_Raw!J$3),(Tab_Raw!J174-Tab_Raw!J$3)/(Tab_Raw!J$4-Tab_Raw!J$3))))</f>
        <v>0.2646</v>
      </c>
      <c r="K174" s="7">
        <f>MAX(0,MIN(1,IF(K$5=0,1-(Tab_Raw!K174-Tab_Raw!K$3)/(Tab_Raw!K$4-Tab_Raw!K$3),(Tab_Raw!K174-Tab_Raw!K$3)/(Tab_Raw!K$4-Tab_Raw!K$3))))</f>
        <v>0.622814107274</v>
      </c>
      <c r="L174" s="7">
        <f>MAX(0,MIN(1,IF(L$5=0,1-(Tab_Raw!L174-Tab_Raw!L$3)/(Tab_Raw!L$4-Tab_Raw!L$3),(Tab_Raw!L174-Tab_Raw!L$3)/(Tab_Raw!L$4-Tab_Raw!L$3))))</f>
        <v>0.16</v>
      </c>
      <c r="M174" s="7">
        <f>MAX(0,MIN(1,IF(M$5=0,1-(Tab_Raw!M174-Tab_Raw!M$3)/(Tab_Raw!M$4-Tab_Raw!M$3),(Tab_Raw!M174-Tab_Raw!M$3)/(Tab_Raw!M$4-Tab_Raw!M$3))))</f>
        <v>0.54</v>
      </c>
      <c r="N174" s="7">
        <f>MAX(0,MIN(1,IF(N$5=0,1-(Tab_Raw!N174-Tab_Raw!N$3)/(Tab_Raw!N$4-Tab_Raw!N$3),(Tab_Raw!N174-Tab_Raw!N$3)/(Tab_Raw!N$4-Tab_Raw!N$3))))</f>
        <v>0</v>
      </c>
      <c r="O174" s="7">
        <f>MAX(0,MIN(1,IF(O$5=0,1-(Tab_Raw!O174-Tab_Raw!O$3)/(Tab_Raw!O$4-Tab_Raw!O$3),(Tab_Raw!O174-Tab_Raw!O$3)/(Tab_Raw!O$4-Tab_Raw!O$3))))</f>
        <v>6.7499999999999991E-2</v>
      </c>
      <c r="P174" s="7">
        <f>MAX(0,MIN(1,IF(P$5=0,1-(Tab_Raw!P174-Tab_Raw!P$3)/(Tab_Raw!P$4-Tab_Raw!P$3),(Tab_Raw!P174-Tab_Raw!P$3)/(Tab_Raw!P$4-Tab_Raw!P$3))))</f>
        <v>3.5999999999999921E-2</v>
      </c>
      <c r="Q174" s="7">
        <f>MAX(0,MIN(1,IF(Q$5=0,1-(Tab_Raw!Q174-Tab_Raw!Q$3)/(Tab_Raw!Q$4-Tab_Raw!Q$3),(Tab_Raw!Q174-Tab_Raw!Q$3)/(Tab_Raw!Q$4-Tab_Raw!Q$3))))</f>
        <v>5.6765853658538146E-2</v>
      </c>
      <c r="R174" s="7">
        <f>MAX(0,MIN(1,IF(R$5=0,1-(Tab_Raw!R174-Tab_Raw!R$3)/(Tab_Raw!R$4-Tab_Raw!R$3),(Tab_Raw!R174-Tab_Raw!R$3)/(Tab_Raw!R$4-Tab_Raw!R$3))))</f>
        <v>9.1891892000000003E-2</v>
      </c>
      <c r="S174" s="7">
        <f>MAX(0,MIN(1,IF(S$5=0,1-(Tab_Raw!S174-Tab_Raw!S$3)/(Tab_Raw!S$4-Tab_Raw!S$3),(Tab_Raw!S174-Tab_Raw!S$3)/(Tab_Raw!S$4-Tab_Raw!S$3))))</f>
        <v>0</v>
      </c>
      <c r="T174" s="7">
        <f>MAX(0,MIN(1,IF(T$5=0,1-(Tab_Raw!T174-Tab_Raw!T$3)/(Tab_Raw!T$4-Tab_Raw!T$3),(Tab_Raw!T174-Tab_Raw!T$3)/(Tab_Raw!T$4-Tab_Raw!T$3))))</f>
        <v>3.287276E-3</v>
      </c>
      <c r="U174" s="7">
        <f>MAX(0,MIN(1,IF(U$5=0,1-(Tab_Raw!U174-Tab_Raw!U$3)/(Tab_Raw!U$4-Tab_Raw!U$3),(Tab_Raw!U174-Tab_Raw!U$3)/(Tab_Raw!U$4-Tab_Raw!U$3))))</f>
        <v>0</v>
      </c>
      <c r="V174" s="7">
        <f>MAX(0,MIN(1,IF(V$5=0,1-(Tab_Raw!V174-Tab_Raw!V$3)/(Tab_Raw!V$4-Tab_Raw!V$3),(Tab_Raw!V174-Tab_Raw!V$3)/(Tab_Raw!V$4-Tab_Raw!V$3))))</f>
        <v>0</v>
      </c>
      <c r="W174" s="7">
        <f>MAX(0,MIN(1,IF(W$5=0,1-(Tab_Raw!W174-Tab_Raw!W$3)/(Tab_Raw!W$4-Tab_Raw!W$3),(Tab_Raw!W174-Tab_Raw!W$3)/(Tab_Raw!W$4-Tab_Raw!W$3))))</f>
        <v>0</v>
      </c>
      <c r="X174" s="7">
        <f>MAX(0,MIN(1,IF(X$5=0,1-(Tab_Raw!X174-Tab_Raw!X$3)/(Tab_Raw!X$4-Tab_Raw!X$3),(Tab_Raw!X174-Tab_Raw!X$3)/(Tab_Raw!X$4-Tab_Raw!X$3))))</f>
        <v>0.78</v>
      </c>
      <c r="Y174" s="7">
        <f>MAX(0,MIN(1,IF(Y$5=0,1-(Tab_Raw!Y174-Tab_Raw!Y$3)/(Tab_Raw!Y$4-Tab_Raw!Y$3),(Tab_Raw!Y174-Tab_Raw!Y$3)/(Tab_Raw!Y$4-Tab_Raw!Y$3))))</f>
        <v>0.1125</v>
      </c>
      <c r="Z174" s="7">
        <f>MAX(0,MIN(1,IF(Z$5=0,1-(Tab_Raw!Z174-Tab_Raw!Z$3)/(Tab_Raw!Z$4-Tab_Raw!Z$3),(Tab_Raw!Z174-Tab_Raw!Z$3)/(Tab_Raw!Z$4-Tab_Raw!Z$3))))</f>
        <v>0</v>
      </c>
      <c r="AA174" s="9" t="str">
        <f t="shared" si="24"/>
        <v>Switzerland</v>
      </c>
      <c r="AB174" s="14">
        <f t="shared" si="25"/>
        <v>24</v>
      </c>
      <c r="AC174" s="8">
        <f t="shared" si="26"/>
        <v>0.17214107481663354</v>
      </c>
      <c r="AD174" s="14">
        <f t="shared" si="23"/>
        <v>183</v>
      </c>
      <c r="AM174" s="9" t="s">
        <v>283</v>
      </c>
      <c r="AN174" s="14">
        <v>24</v>
      </c>
      <c r="AO174" s="8">
        <v>0.2143454855244101</v>
      </c>
    </row>
    <row r="175" spans="1:41">
      <c r="A175" s="10" t="s">
        <v>440</v>
      </c>
      <c r="B175" s="13" t="s">
        <v>370</v>
      </c>
      <c r="C175" s="7">
        <f>MAX(0,MIN(1,IF(C$5=0,1-(Tab_Raw!C175-Tab_Raw!C$3)/(Tab_Raw!C$4-Tab_Raw!C$3),(Tab_Raw!C175-Tab_Raw!C$3)/(Tab_Raw!C$4-Tab_Raw!C$3))))</f>
        <v>0.17050000000000001</v>
      </c>
      <c r="D175" s="7">
        <f>MAX(0,MIN(1,IF(D$5=0,1-(Tab_Raw!D175-Tab_Raw!D$3)/(Tab_Raw!D$4-Tab_Raw!D$3),(Tab_Raw!D175-Tab_Raw!D$3)/(Tab_Raw!D$4-Tab_Raw!D$3))))</f>
        <v>0.99760000000000004</v>
      </c>
      <c r="E175" s="7">
        <f>MAX(0,MIN(1,IF(E$5=0,1-(Tab_Raw!E175-Tab_Raw!E$3)/(Tab_Raw!E$4-Tab_Raw!E$3),(Tab_Raw!E175-Tab_Raw!E$3)/(Tab_Raw!E$4-Tab_Raw!E$3))))</f>
        <v>0.10999999999999999</v>
      </c>
      <c r="F175" s="7">
        <f>MAX(0,MIN(1,IF(F$5=0,1-(Tab_Raw!F175-Tab_Raw!F$3)/(Tab_Raw!F$4-Tab_Raw!F$3),(Tab_Raw!F175-Tab_Raw!F$3)/(Tab_Raw!F$4-Tab_Raw!F$3))))</f>
        <v>0.57499999999999996</v>
      </c>
      <c r="G175" s="7">
        <f>MAX(0,MIN(1,IF(G$5=0,1-(Tab_Raw!G175-Tab_Raw!G$3)/(Tab_Raw!G$4-Tab_Raw!G$3),(Tab_Raw!G175-Tab_Raw!G$3)/(Tab_Raw!G$4-Tab_Raw!G$3))))</f>
        <v>3.5999999999999997E-2</v>
      </c>
      <c r="H175" s="7">
        <f>MAX(0,MIN(1,IF(H$5=0,1-(Tab_Raw!H175-Tab_Raw!H$3)/(Tab_Raw!H$4-Tab_Raw!H$3),(Tab_Raw!H175-Tab_Raw!H$3)/(Tab_Raw!H$4-Tab_Raw!H$3))))</f>
        <v>4.0000000000000036E-2</v>
      </c>
      <c r="I175" s="7">
        <f>MAX(0,MIN(1,IF(I$5=0,1-(Tab_Raw!I175-Tab_Raw!I$3)/(Tab_Raw!I$4-Tab_Raw!I$3),(Tab_Raw!I175-Tab_Raw!I$3)/(Tab_Raw!I$4-Tab_Raw!I$3))))</f>
        <v>0.54108333333333336</v>
      </c>
      <c r="J175" s="7">
        <f>MAX(0,MIN(1,IF(J$5=0,1-(Tab_Raw!J175-Tab_Raw!J$3)/(Tab_Raw!J$4-Tab_Raw!J$3),(Tab_Raw!J175-Tab_Raw!J$3)/(Tab_Raw!J$4-Tab_Raw!J$3))))</f>
        <v>0.45439999999999997</v>
      </c>
      <c r="K175" s="7">
        <f>MAX(0,MIN(1,IF(K$5=0,1-(Tab_Raw!K175-Tab_Raw!K$3)/(Tab_Raw!K$4-Tab_Raw!K$3),(Tab_Raw!K175-Tab_Raw!K$3)/(Tab_Raw!K$4-Tab_Raw!K$3))))</f>
        <v>0.7557820081518124</v>
      </c>
      <c r="L175" s="7">
        <f>MAX(0,MIN(1,IF(L$5=0,1-(Tab_Raw!L175-Tab_Raw!L$3)/(Tab_Raw!L$4-Tab_Raw!L$3),(Tab_Raw!L175-Tab_Raw!L$3)/(Tab_Raw!L$4-Tab_Raw!L$3))))</f>
        <v>0.14000000000000001</v>
      </c>
      <c r="M175" s="7">
        <f>MAX(0,MIN(1,IF(M$5=0,1-(Tab_Raw!M175-Tab_Raw!M$3)/(Tab_Raw!M$4-Tab_Raw!M$3),(Tab_Raw!M175-Tab_Raw!M$3)/(Tab_Raw!M$4-Tab_Raw!M$3))))</f>
        <v>0.27</v>
      </c>
      <c r="N175" s="7">
        <f>MAX(0,MIN(1,IF(N$5=0,1-(Tab_Raw!N175-Tab_Raw!N$3)/(Tab_Raw!N$4-Tab_Raw!N$3),(Tab_Raw!N175-Tab_Raw!N$3)/(Tab_Raw!N$4-Tab_Raw!N$3))))</f>
        <v>0.18</v>
      </c>
      <c r="O175" s="7">
        <f>MAX(0,MIN(1,IF(O$5=0,1-(Tab_Raw!O175-Tab_Raw!O$3)/(Tab_Raw!O$4-Tab_Raw!O$3),(Tab_Raw!O175-Tab_Raw!O$3)/(Tab_Raw!O$4-Tab_Raw!O$3))))</f>
        <v>7.4999999999999997E-2</v>
      </c>
      <c r="P175" s="7">
        <f>MAX(0,MIN(1,IF(P$5=0,1-(Tab_Raw!P175-Tab_Raw!P$3)/(Tab_Raw!P$4-Tab_Raw!P$3),(Tab_Raw!P175-Tab_Raw!P$3)/(Tab_Raw!P$4-Tab_Raw!P$3))))</f>
        <v>0.80559999999999998</v>
      </c>
      <c r="Q175" s="7">
        <f>MAX(0,MIN(1,IF(Q$5=0,1-(Tab_Raw!Q175-Tab_Raw!Q$3)/(Tab_Raw!Q$4-Tab_Raw!Q$3),(Tab_Raw!Q175-Tab_Raw!Q$3)/(Tab_Raw!Q$4-Tab_Raw!Q$3))))</f>
        <v>0.21549365853658597</v>
      </c>
      <c r="R175" s="7">
        <f>MAX(0,MIN(1,IF(R$5=0,1-(Tab_Raw!R175-Tab_Raw!R$3)/(Tab_Raw!R$4-Tab_Raw!R$3),(Tab_Raw!R175-Tab_Raw!R$3)/(Tab_Raw!R$4-Tab_Raw!R$3))))</f>
        <v>0.15555555600000001</v>
      </c>
      <c r="S175" s="7">
        <f>MAX(0,MIN(1,IF(S$5=0,1-(Tab_Raw!S175-Tab_Raw!S$3)/(Tab_Raw!S$4-Tab_Raw!S$3),(Tab_Raw!S175-Tab_Raw!S$3)/(Tab_Raw!S$4-Tab_Raw!S$3))))</f>
        <v>1.0152496470000001E-2</v>
      </c>
      <c r="T175" s="7">
        <f>MAX(0,MIN(1,IF(T$5=0,1-(Tab_Raw!T175-Tab_Raw!T$3)/(Tab_Raw!T$4-Tab_Raw!T$3),(Tab_Raw!T175-Tab_Raw!T$3)/(Tab_Raw!T$4-Tab_Raw!T$3))))</f>
        <v>4.0891146500000003E-2</v>
      </c>
      <c r="U175" s="7">
        <f>MAX(0,MIN(1,IF(U$5=0,1-(Tab_Raw!U175-Tab_Raw!U$3)/(Tab_Raw!U$4-Tab_Raw!U$3),(Tab_Raw!U175-Tab_Raw!U$3)/(Tab_Raw!U$4-Tab_Raw!U$3))))</f>
        <v>5.3849077602487064E-4</v>
      </c>
      <c r="V175" s="7">
        <f>MAX(0,MIN(1,IF(V$5=0,1-(Tab_Raw!V175-Tab_Raw!V$3)/(Tab_Raw!V$4-Tab_Raw!V$3),(Tab_Raw!V175-Tab_Raw!V$3)/(Tab_Raw!V$4-Tab_Raw!V$3))))</f>
        <v>6.1777839027265602E-3</v>
      </c>
      <c r="W175" s="7">
        <f>MAX(0,MIN(1,IF(W$5=0,1-(Tab_Raw!W175-Tab_Raw!W$3)/(Tab_Raw!W$4-Tab_Raw!W$3),(Tab_Raw!W175-Tab_Raw!W$3)/(Tab_Raw!W$4-Tab_Raw!W$3))))</f>
        <v>7.2999999999999954E-2</v>
      </c>
      <c r="X175" s="7">
        <f>MAX(0,MIN(1,IF(X$5=0,1-(Tab_Raw!X175-Tab_Raw!X$3)/(Tab_Raw!X$4-Tab_Raw!X$3),(Tab_Raw!X175-Tab_Raw!X$3)/(Tab_Raw!X$4-Tab_Raw!X$3))))</f>
        <v>0</v>
      </c>
      <c r="Y175" s="7">
        <f>MAX(0,MIN(1,IF(Y$5=0,1-(Tab_Raw!Y175-Tab_Raw!Y$3)/(Tab_Raw!Y$4-Tab_Raw!Y$3),(Tab_Raw!Y175-Tab_Raw!Y$3)/(Tab_Raw!Y$4-Tab_Raw!Y$3))))</f>
        <v>0</v>
      </c>
      <c r="Z175" s="7">
        <f>MAX(0,MIN(1,IF(Z$5=0,1-(Tab_Raw!Z175-Tab_Raw!Z$3)/(Tab_Raw!Z$4-Tab_Raw!Z$3),(Tab_Raw!Z175-Tab_Raw!Z$3)/(Tab_Raw!Z$4-Tab_Raw!Z$3))))</f>
        <v>8.9700000000000002E-2</v>
      </c>
      <c r="AA175" s="9" t="str">
        <f t="shared" si="24"/>
        <v>Syria</v>
      </c>
      <c r="AB175" s="14">
        <f t="shared" si="25"/>
        <v>24</v>
      </c>
      <c r="AC175" s="8">
        <f t="shared" si="26"/>
        <v>0.23926976973627012</v>
      </c>
      <c r="AD175" s="14">
        <f t="shared" si="23"/>
        <v>154</v>
      </c>
      <c r="AM175" s="9" t="s">
        <v>70</v>
      </c>
      <c r="AN175" s="14">
        <v>24</v>
      </c>
      <c r="AO175" s="8">
        <v>0.21399828082181496</v>
      </c>
    </row>
    <row r="176" spans="1:41">
      <c r="A176" s="10" t="s">
        <v>373</v>
      </c>
      <c r="B176" s="13" t="s">
        <v>372</v>
      </c>
      <c r="C176" s="7">
        <f>MAX(0,MIN(1,IF(C$5=0,1-(Tab_Raw!C176-Tab_Raw!C$3)/(Tab_Raw!C$4-Tab_Raw!C$3),(Tab_Raw!C176-Tab_Raw!C$3)/(Tab_Raw!C$4-Tab_Raw!C$3))))</f>
        <v>0.40483333333333332</v>
      </c>
      <c r="D176" s="7">
        <f>MAX(0,MIN(1,IF(D$5=0,1-(Tab_Raw!D176-Tab_Raw!D$3)/(Tab_Raw!D$4-Tab_Raw!D$3),(Tab_Raw!D176-Tab_Raw!D$3)/(Tab_Raw!D$4-Tab_Raw!D$3))))</f>
        <v>0.74840000000000007</v>
      </c>
      <c r="E176" s="7">
        <f>MAX(0,MIN(1,IF(E$5=0,1-(Tab_Raw!E176-Tab_Raw!E$3)/(Tab_Raw!E$4-Tab_Raw!E$3),(Tab_Raw!E176-Tab_Raw!E$3)/(Tab_Raw!E$4-Tab_Raw!E$3))))</f>
        <v>0.30000000000000004</v>
      </c>
      <c r="F176" s="7">
        <f>MAX(0,MIN(1,IF(F$5=0,1-(Tab_Raw!F176-Tab_Raw!F$3)/(Tab_Raw!F$4-Tab_Raw!F$3),(Tab_Raw!F176-Tab_Raw!F$3)/(Tab_Raw!F$4-Tab_Raw!F$3))))</f>
        <v>0.77499999999999991</v>
      </c>
      <c r="G176" s="7">
        <f>MAX(0,MIN(1,IF(G$5=0,1-(Tab_Raw!G176-Tab_Raw!G$3)/(Tab_Raw!G$4-Tab_Raw!G$3),(Tab_Raw!G176-Tab_Raw!G$3)/(Tab_Raw!G$4-Tab_Raw!G$3))))</f>
        <v>0.36733333333333335</v>
      </c>
      <c r="H176" s="7">
        <f>MAX(0,MIN(1,IF(H$5=0,1-(Tab_Raw!H176-Tab_Raw!H$3)/(Tab_Raw!H$4-Tab_Raw!H$3),(Tab_Raw!H176-Tab_Raw!H$3)/(Tab_Raw!H$4-Tab_Raw!H$3))))</f>
        <v>6.0000000000000053E-2</v>
      </c>
      <c r="I176" s="7">
        <f>MAX(0,MIN(1,IF(I$5=0,1-(Tab_Raw!I176-Tab_Raw!I$3)/(Tab_Raw!I$4-Tab_Raw!I$3),(Tab_Raw!I176-Tab_Raw!I$3)/(Tab_Raw!I$4-Tab_Raw!I$3))))</f>
        <v>0.2485</v>
      </c>
      <c r="J176" s="7">
        <f>MAX(0,MIN(1,IF(J$5=0,1-(Tab_Raw!J176-Tab_Raw!J$3)/(Tab_Raw!J$4-Tab_Raw!J$3),(Tab_Raw!J176-Tab_Raw!J$3)/(Tab_Raw!J$4-Tab_Raw!J$3))))</f>
        <v>0.73519999999999996</v>
      </c>
      <c r="K176" s="7">
        <f>MAX(0,MIN(1,IF(K$5=0,1-(Tab_Raw!K176-Tab_Raw!K$3)/(Tab_Raw!K$4-Tab_Raw!K$3),(Tab_Raw!K176-Tab_Raw!K$3)/(Tab_Raw!K$4-Tab_Raw!K$3))))</f>
        <v>0.84979902686693498</v>
      </c>
      <c r="L176" s="7">
        <f>MAX(0,MIN(1,IF(L$5=0,1-(Tab_Raw!L176-Tab_Raw!L$3)/(Tab_Raw!L$4-Tab_Raw!L$3),(Tab_Raw!L176-Tab_Raw!L$3)/(Tab_Raw!L$4-Tab_Raw!L$3))))</f>
        <v>0.38</v>
      </c>
      <c r="M176" s="7">
        <f>MAX(0,MIN(1,IF(M$5=0,1-(Tab_Raw!M176-Tab_Raw!M$3)/(Tab_Raw!M$4-Tab_Raw!M$3),(Tab_Raw!M176-Tab_Raw!M$3)/(Tab_Raw!M$4-Tab_Raw!M$3))))</f>
        <v>0.57999999999999996</v>
      </c>
      <c r="N176" s="7">
        <f>MAX(0,MIN(1,IF(N$5=0,1-(Tab_Raw!N176-Tab_Raw!N$3)/(Tab_Raw!N$4-Tab_Raw!N$3),(Tab_Raw!N176-Tab_Raw!N$3)/(Tab_Raw!N$4-Tab_Raw!N$3))))</f>
        <v>0.53</v>
      </c>
      <c r="O176" s="7">
        <f>MAX(0,MIN(1,IF(O$5=0,1-(Tab_Raw!O176-Tab_Raw!O$3)/(Tab_Raw!O$4-Tab_Raw!O$3),(Tab_Raw!O176-Tab_Raw!O$3)/(Tab_Raw!O$4-Tab_Raw!O$3))))</f>
        <v>7.4999999999999997E-2</v>
      </c>
      <c r="P176" s="7">
        <f>MAX(0,MIN(1,IF(P$5=0,1-(Tab_Raw!P176-Tab_Raw!P$3)/(Tab_Raw!P$4-Tab_Raw!P$3),(Tab_Raw!P176-Tab_Raw!P$3)/(Tab_Raw!P$4-Tab_Raw!P$3))))</f>
        <v>0.63777600000000001</v>
      </c>
      <c r="Q176" s="7">
        <f>MAX(0,MIN(1,IF(Q$5=0,1-(Tab_Raw!Q176-Tab_Raw!Q$3)/(Tab_Raw!Q$4-Tab_Raw!Q$3),(Tab_Raw!Q176-Tab_Raw!Q$3)/(Tab_Raw!Q$4-Tab_Raw!Q$3))))</f>
        <v>0.36505951219512212</v>
      </c>
      <c r="R176" s="7">
        <f>MAX(0,MIN(1,IF(R$5=0,1-(Tab_Raw!R176-Tab_Raw!R$3)/(Tab_Raw!R$4-Tab_Raw!R$3),(Tab_Raw!R176-Tab_Raw!R$3)/(Tab_Raw!R$4-Tab_Raw!R$3))))</f>
        <v>0.46356275400000002</v>
      </c>
      <c r="S176" s="7">
        <f>MAX(0,MIN(1,IF(S$5=0,1-(Tab_Raw!S176-Tab_Raw!S$3)/(Tab_Raw!S$4-Tab_Raw!S$3),(Tab_Raw!S176-Tab_Raw!S$3)/(Tab_Raw!S$4-Tab_Raw!S$3))))</f>
        <v>0.11695572999999999</v>
      </c>
      <c r="T176" s="7">
        <f>MAX(0,MIN(1,IF(T$5=0,1-(Tab_Raw!T176-Tab_Raw!T$3)/(Tab_Raw!T$4-Tab_Raw!T$3),(Tab_Raw!T176-Tab_Raw!T$3)/(Tab_Raw!T$4-Tab_Raw!T$3))))</f>
        <v>5.8660935499999997E-2</v>
      </c>
      <c r="U176" s="7">
        <f>MAX(0,MIN(1,IF(U$5=0,1-(Tab_Raw!U176-Tab_Raw!U$3)/(Tab_Raw!U$4-Tab_Raw!U$3),(Tab_Raw!U176-Tab_Raw!U$3)/(Tab_Raw!U$4-Tab_Raw!U$3))))</f>
        <v>0</v>
      </c>
      <c r="V176" s="7">
        <f>MAX(0,MIN(1,IF(V$5=0,1-(Tab_Raw!V176-Tab_Raw!V$3)/(Tab_Raw!V$4-Tab_Raw!V$3),(Tab_Raw!V176-Tab_Raw!V$3)/(Tab_Raw!V$4-Tab_Raw!V$3))))</f>
        <v>0</v>
      </c>
      <c r="W176" s="7">
        <f>MAX(0,MIN(1,IF(W$5=0,1-(Tab_Raw!W176-Tab_Raw!W$3)/(Tab_Raw!W$4-Tab_Raw!W$3),(Tab_Raw!W176-Tab_Raw!W$3)/(Tab_Raw!W$4-Tab_Raw!W$3))))</f>
        <v>0</v>
      </c>
      <c r="X176" s="7">
        <f>MAX(0,MIN(1,IF(X$5=0,1-(Tab_Raw!X176-Tab_Raw!X$3)/(Tab_Raw!X$4-Tab_Raw!X$3),(Tab_Raw!X176-Tab_Raw!X$3)/(Tab_Raw!X$4-Tab_Raw!X$3))))</f>
        <v>0.99</v>
      </c>
      <c r="Y176" s="7">
        <f>MAX(0,MIN(1,IF(Y$5=0,1-(Tab_Raw!Y176-Tab_Raw!Y$3)/(Tab_Raw!Y$4-Tab_Raw!Y$3),(Tab_Raw!Y176-Tab_Raw!Y$3)/(Tab_Raw!Y$4-Tab_Raw!Y$3))))</f>
        <v>0.12860817376393255</v>
      </c>
      <c r="Z176" s="7">
        <f>MAX(0,MIN(1,IF(Z$5=0,1-(Tab_Raw!Z176-Tab_Raw!Z$3)/(Tab_Raw!Z$4-Tab_Raw!Z$3),(Tab_Raw!Z176-Tab_Raw!Z$3)/(Tab_Raw!Z$4-Tab_Raw!Z$3))))</f>
        <v>0.17300003050000001</v>
      </c>
      <c r="AA176" s="9" t="str">
        <f t="shared" si="24"/>
        <v>Tajikistan</v>
      </c>
      <c r="AB176" s="14">
        <f t="shared" si="25"/>
        <v>24</v>
      </c>
      <c r="AC176" s="8">
        <f t="shared" si="26"/>
        <v>0.37448703456219401</v>
      </c>
      <c r="AD176" s="14">
        <f t="shared" si="23"/>
        <v>68</v>
      </c>
      <c r="AM176" s="9" t="s">
        <v>52</v>
      </c>
      <c r="AN176" s="14">
        <v>24</v>
      </c>
      <c r="AO176" s="8">
        <v>0.206000833644602</v>
      </c>
    </row>
    <row r="177" spans="1:41">
      <c r="A177" s="10" t="s">
        <v>441</v>
      </c>
      <c r="B177" s="13" t="s">
        <v>374</v>
      </c>
      <c r="C177" s="7">
        <f>MAX(0,MIN(1,IF(C$5=0,1-(Tab_Raw!C177-Tab_Raw!C$3)/(Tab_Raw!C$4-Tab_Raw!C$3),(Tab_Raw!C177-Tab_Raw!C$3)/(Tab_Raw!C$4-Tab_Raw!C$3))))</f>
        <v>0.5558333333333334</v>
      </c>
      <c r="D177" s="7">
        <f>MAX(0,MIN(1,IF(D$5=0,1-(Tab_Raw!D177-Tab_Raw!D$3)/(Tab_Raw!D$4-Tab_Raw!D$3),(Tab_Raw!D177-Tab_Raw!D$3)/(Tab_Raw!D$4-Tab_Raw!D$3))))</f>
        <v>5.3849999999999995E-2</v>
      </c>
      <c r="E177" s="7">
        <f>MAX(0,MIN(1,IF(E$5=0,1-(Tab_Raw!E177-Tab_Raw!E$3)/(Tab_Raw!E$4-Tab_Raw!E$3),(Tab_Raw!E177-Tab_Raw!E$3)/(Tab_Raw!E$4-Tab_Raw!E$3))))</f>
        <v>0.45999999999999996</v>
      </c>
      <c r="F177" s="7">
        <f>MAX(0,MIN(1,IF(F$5=0,1-(Tab_Raw!F177-Tab_Raw!F$3)/(Tab_Raw!F$4-Tab_Raw!F$3),(Tab_Raw!F177-Tab_Raw!F$3)/(Tab_Raw!F$4-Tab_Raw!F$3))))</f>
        <v>0.27500000000000002</v>
      </c>
      <c r="G177" s="7">
        <f>MAX(0,MIN(1,IF(G$5=0,1-(Tab_Raw!G177-Tab_Raw!G$3)/(Tab_Raw!G$4-Tab_Raw!G$3),(Tab_Raw!G177-Tab_Raw!G$3)/(Tab_Raw!G$4-Tab_Raw!G$3))))</f>
        <v>0.21466666666666667</v>
      </c>
      <c r="H177" s="7">
        <f>MAX(0,MIN(1,IF(H$5=0,1-(Tab_Raw!H177-Tab_Raw!H$3)/(Tab_Raw!H$4-Tab_Raw!H$3),(Tab_Raw!H177-Tab_Raw!H$3)/(Tab_Raw!H$4-Tab_Raw!H$3))))</f>
        <v>0.76</v>
      </c>
      <c r="I177" s="7">
        <f>MAX(0,MIN(1,IF(I$5=0,1-(Tab_Raw!I177-Tab_Raw!I$3)/(Tab_Raw!I$4-Tab_Raw!I$3),(Tab_Raw!I177-Tab_Raw!I$3)/(Tab_Raw!I$4-Tab_Raw!I$3))))</f>
        <v>0.50224999999999997</v>
      </c>
      <c r="J177" s="7">
        <f>MAX(0,MIN(1,IF(J$5=0,1-(Tab_Raw!J177-Tab_Raw!J$3)/(Tab_Raw!J$4-Tab_Raw!J$3),(Tab_Raw!J177-Tab_Raw!J$3)/(Tab_Raw!J$4-Tab_Raw!J$3))))</f>
        <v>0.74040000000000006</v>
      </c>
      <c r="K177" s="7">
        <f>MAX(0,MIN(1,IF(K$5=0,1-(Tab_Raw!K177-Tab_Raw!K$3)/(Tab_Raw!K$4-Tab_Raw!K$3),(Tab_Raw!K177-Tab_Raw!K$3)/(Tab_Raw!K$4-Tab_Raw!K$3))))</f>
        <v>0.99008854166666671</v>
      </c>
      <c r="L177" s="7">
        <f>MAX(0,MIN(1,IF(L$5=0,1-(Tab_Raw!L177-Tab_Raw!L$3)/(Tab_Raw!L$4-Tab_Raw!L$3),(Tab_Raw!L177-Tab_Raw!L$3)/(Tab_Raw!L$4-Tab_Raw!L$3))))</f>
        <v>0.24</v>
      </c>
      <c r="M177" s="7">
        <f>MAX(0,MIN(1,IF(M$5=0,1-(Tab_Raw!M177-Tab_Raw!M$3)/(Tab_Raw!M$4-Tab_Raw!M$3),(Tab_Raw!M177-Tab_Raw!M$3)/(Tab_Raw!M$4-Tab_Raw!M$3))))</f>
        <v>0.15</v>
      </c>
      <c r="N177" s="7">
        <f>MAX(0,MIN(1,IF(N$5=0,1-(Tab_Raw!N177-Tab_Raw!N$3)/(Tab_Raw!N$4-Tab_Raw!N$3),(Tab_Raw!N177-Tab_Raw!N$3)/(Tab_Raw!N$4-Tab_Raw!N$3))))</f>
        <v>0.37</v>
      </c>
      <c r="O177" s="7">
        <f>MAX(0,MIN(1,IF(O$5=0,1-(Tab_Raw!O177-Tab_Raw!O$3)/(Tab_Raw!O$4-Tab_Raw!O$3),(Tab_Raw!O177-Tab_Raw!O$3)/(Tab_Raw!O$4-Tab_Raw!O$3))))</f>
        <v>0.40749999999999997</v>
      </c>
      <c r="P177" s="7">
        <f>MAX(0,MIN(1,IF(P$5=0,1-(Tab_Raw!P177-Tab_Raw!P$3)/(Tab_Raw!P$4-Tab_Raw!P$3),(Tab_Raw!P177-Tab_Raw!P$3)/(Tab_Raw!P$4-Tab_Raw!P$3))))</f>
        <v>0.98975999999999997</v>
      </c>
      <c r="Q177" s="7">
        <f>MAX(0,MIN(1,IF(Q$5=0,1-(Tab_Raw!Q177-Tab_Raw!Q$3)/(Tab_Raw!Q$4-Tab_Raw!Q$3),(Tab_Raw!Q177-Tab_Raw!Q$3)/(Tab_Raw!Q$4-Tab_Raw!Q$3))))</f>
        <v>0.58706390243902606</v>
      </c>
      <c r="R177" s="7">
        <f>MAX(0,MIN(1,IF(R$5=0,1-(Tab_Raw!R177-Tab_Raw!R$3)/(Tab_Raw!R$4-Tab_Raw!R$3),(Tab_Raw!R177-Tab_Raw!R$3)/(Tab_Raw!R$4-Tab_Raw!R$3))))</f>
        <v>0.94960534399999996</v>
      </c>
      <c r="S177" s="7">
        <f>MAX(0,MIN(1,IF(S$5=0,1-(Tab_Raw!S177-Tab_Raw!S$3)/(Tab_Raw!S$4-Tab_Raw!S$3),(Tab_Raw!S177-Tab_Raw!S$3)/(Tab_Raw!S$4-Tab_Raw!S$3))))</f>
        <v>0.56469416490000002</v>
      </c>
      <c r="T177" s="7">
        <f>MAX(0,MIN(1,IF(T$5=0,1-(Tab_Raw!T177-Tab_Raw!T$3)/(Tab_Raw!T$4-Tab_Raw!T$3),(Tab_Raw!T177-Tab_Raw!T$3)/(Tab_Raw!T$4-Tab_Raw!T$3))))</f>
        <v>1</v>
      </c>
      <c r="U177" s="7">
        <f>MAX(0,MIN(1,IF(U$5=0,1-(Tab_Raw!U177-Tab_Raw!U$3)/(Tab_Raw!U$4-Tab_Raw!U$3),(Tab_Raw!U177-Tab_Raw!U$3)/(Tab_Raw!U$4-Tab_Raw!U$3))))</f>
        <v>3.4233914853065762E-3</v>
      </c>
      <c r="V177" s="7">
        <f>MAX(0,MIN(1,IF(V$5=0,1-(Tab_Raw!V177-Tab_Raw!V$3)/(Tab_Raw!V$4-Tab_Raw!V$3),(Tab_Raw!V177-Tab_Raw!V$3)/(Tab_Raw!V$4-Tab_Raw!V$3))))</f>
        <v>2.2521697348586101E-2</v>
      </c>
      <c r="W177" s="7">
        <f>MAX(0,MIN(1,IF(W$5=0,1-(Tab_Raw!W177-Tab_Raw!W$3)/(Tab_Raw!W$4-Tab_Raw!W$3),(Tab_Raw!W177-Tab_Raw!W$3)/(Tab_Raw!W$4-Tab_Raw!W$3))))</f>
        <v>0.88500000000000001</v>
      </c>
      <c r="X177" s="7">
        <f>MAX(0,MIN(1,IF(X$5=0,1-(Tab_Raw!X177-Tab_Raw!X$3)/(Tab_Raw!X$4-Tab_Raw!X$3),(Tab_Raw!X177-Tab_Raw!X$3)/(Tab_Raw!X$4-Tab_Raw!X$3))))</f>
        <v>0.63</v>
      </c>
      <c r="Y177" s="7">
        <f>MAX(0,MIN(1,IF(Y$5=0,1-(Tab_Raw!Y177-Tab_Raw!Y$3)/(Tab_Raw!Y$4-Tab_Raw!Y$3),(Tab_Raw!Y177-Tab_Raw!Y$3)/(Tab_Raw!Y$4-Tab_Raw!Y$3))))</f>
        <v>2.2013998645292392E-2</v>
      </c>
      <c r="Z177" s="7">
        <f>MAX(0,MIN(1,IF(Z$5=0,1-(Tab_Raw!Z177-Tab_Raw!Z$3)/(Tab_Raw!Z$4-Tab_Raw!Z$3),(Tab_Raw!Z177-Tab_Raw!Z$3)/(Tab_Raw!Z$4-Tab_Raw!Z$3))))</f>
        <v>0.92620000000000002</v>
      </c>
      <c r="AA177" s="9" t="str">
        <f t="shared" si="24"/>
        <v>Tanzania</v>
      </c>
      <c r="AB177" s="14">
        <f t="shared" si="25"/>
        <v>24</v>
      </c>
      <c r="AC177" s="8">
        <f t="shared" si="26"/>
        <v>0.51249462668686985</v>
      </c>
      <c r="AD177" s="14">
        <f t="shared" si="23"/>
        <v>16</v>
      </c>
      <c r="AM177" s="9" t="s">
        <v>403</v>
      </c>
      <c r="AN177" s="14">
        <v>24</v>
      </c>
      <c r="AO177" s="8">
        <v>0.20584635147396593</v>
      </c>
    </row>
    <row r="178" spans="1:41">
      <c r="A178" s="10" t="s">
        <v>377</v>
      </c>
      <c r="B178" s="13" t="s">
        <v>376</v>
      </c>
      <c r="C178" s="7">
        <f>MAX(0,MIN(1,IF(C$5=0,1-(Tab_Raw!C178-Tab_Raw!C$3)/(Tab_Raw!C$4-Tab_Raw!C$3),(Tab_Raw!C178-Tab_Raw!C$3)/(Tab_Raw!C$4-Tab_Raw!C$3))))</f>
        <v>0.46716666666666667</v>
      </c>
      <c r="D178" s="7">
        <f>MAX(0,MIN(1,IF(D$5=0,1-(Tab_Raw!D178-Tab_Raw!D$3)/(Tab_Raw!D$4-Tab_Raw!D$3),(Tab_Raw!D178-Tab_Raw!D$3)/(Tab_Raw!D$4-Tab_Raw!D$3))))</f>
        <v>0.13070000000000001</v>
      </c>
      <c r="E178" s="7">
        <f>MAX(0,MIN(1,IF(E$5=0,1-(Tab_Raw!E178-Tab_Raw!E$3)/(Tab_Raw!E$4-Tab_Raw!E$3),(Tab_Raw!E178-Tab_Raw!E$3)/(Tab_Raw!E$4-Tab_Raw!E$3))))</f>
        <v>2.0000000000000018E-2</v>
      </c>
      <c r="F178" s="7">
        <f>MAX(0,MIN(1,IF(F$5=0,1-(Tab_Raw!F178-Tab_Raw!F$3)/(Tab_Raw!F$4-Tab_Raw!F$3),(Tab_Raw!F178-Tab_Raw!F$3)/(Tab_Raw!F$4-Tab_Raw!F$3))))</f>
        <v>0.22499999999999998</v>
      </c>
      <c r="G178" s="7">
        <f>MAX(0,MIN(1,IF(G$5=0,1-(Tab_Raw!G178-Tab_Raw!G$3)/(Tab_Raw!G$4-Tab_Raw!G$3),(Tab_Raw!G178-Tab_Raw!G$3)/(Tab_Raw!G$4-Tab_Raw!G$3))))</f>
        <v>3.9333333333333331E-2</v>
      </c>
      <c r="H178" s="7">
        <f>MAX(0,MIN(1,IF(H$5=0,1-(Tab_Raw!H178-Tab_Raw!H$3)/(Tab_Raw!H$4-Tab_Raw!H$3),(Tab_Raw!H178-Tab_Raw!H$3)/(Tab_Raw!H$4-Tab_Raw!H$3))))</f>
        <v>4.0000000000000036E-2</v>
      </c>
      <c r="I178" s="7">
        <f>MAX(0,MIN(1,IF(I$5=0,1-(Tab_Raw!I178-Tab_Raw!I$3)/(Tab_Raw!I$4-Tab_Raw!I$3),(Tab_Raw!I178-Tab_Raw!I$3)/(Tab_Raw!I$4-Tab_Raw!I$3))))</f>
        <v>0.5299166666666667</v>
      </c>
      <c r="J178" s="7">
        <f>MAX(0,MIN(1,IF(J$5=0,1-(Tab_Raw!J178-Tab_Raw!J$3)/(Tab_Raw!J$4-Tab_Raw!J$3),(Tab_Raw!J178-Tab_Raw!J$3)/(Tab_Raw!J$4-Tab_Raw!J$3))))</f>
        <v>0.66339999999999999</v>
      </c>
      <c r="K178" s="7">
        <f>MAX(0,MIN(1,IF(K$5=0,1-(Tab_Raw!K178-Tab_Raw!K$3)/(Tab_Raw!K$4-Tab_Raw!K$3),(Tab_Raw!K178-Tab_Raw!K$3)/(Tab_Raw!K$4-Tab_Raw!K$3))))</f>
        <v>0.78186491228066668</v>
      </c>
      <c r="L178" s="7">
        <f>MAX(0,MIN(1,IF(L$5=0,1-(Tab_Raw!L178-Tab_Raw!L$3)/(Tab_Raw!L$4-Tab_Raw!L$3),(Tab_Raw!L178-Tab_Raw!L$3)/(Tab_Raw!L$4-Tab_Raw!L$3))))</f>
        <v>0.5</v>
      </c>
      <c r="M178" s="7">
        <f>MAX(0,MIN(1,IF(M$5=0,1-(Tab_Raw!M178-Tab_Raw!M$3)/(Tab_Raw!M$4-Tab_Raw!M$3),(Tab_Raw!M178-Tab_Raw!M$3)/(Tab_Raw!M$4-Tab_Raw!M$3))))</f>
        <v>0.12</v>
      </c>
      <c r="N178" s="7">
        <f>MAX(0,MIN(1,IF(N$5=0,1-(Tab_Raw!N178-Tab_Raw!N$3)/(Tab_Raw!N$4-Tab_Raw!N$3),(Tab_Raw!N178-Tab_Raw!N$3)/(Tab_Raw!N$4-Tab_Raw!N$3))))</f>
        <v>0.04</v>
      </c>
      <c r="O178" s="7">
        <f>MAX(0,MIN(1,IF(O$5=0,1-(Tab_Raw!O178-Tab_Raw!O$3)/(Tab_Raw!O$4-Tab_Raw!O$3),(Tab_Raw!O178-Tab_Raw!O$3)/(Tab_Raw!O$4-Tab_Raw!O$3))))</f>
        <v>7.4999999999999997E-2</v>
      </c>
      <c r="P178" s="7">
        <f>MAX(0,MIN(1,IF(P$5=0,1-(Tab_Raw!P178-Tab_Raw!P$3)/(Tab_Raw!P$4-Tab_Raw!P$3),(Tab_Raw!P178-Tab_Raw!P$3)/(Tab_Raw!P$4-Tab_Raw!P$3))))</f>
        <v>0.91535999999999995</v>
      </c>
      <c r="Q178" s="7">
        <f>MAX(0,MIN(1,IF(Q$5=0,1-(Tab_Raw!Q178-Tab_Raw!Q$3)/(Tab_Raw!Q$4-Tab_Raw!Q$3),(Tab_Raw!Q178-Tab_Raw!Q$3)/(Tab_Raw!Q$4-Tab_Raw!Q$3))))</f>
        <v>0.32279756097561008</v>
      </c>
      <c r="R178" s="7">
        <f>MAX(0,MIN(1,IF(R$5=0,1-(Tab_Raw!R178-Tab_Raw!R$3)/(Tab_Raw!R$4-Tab_Raw!R$3),(Tab_Raw!R178-Tab_Raw!R$3)/(Tab_Raw!R$4-Tab_Raw!R$3))))</f>
        <v>0.32762312599999999</v>
      </c>
      <c r="S178" s="7">
        <f>MAX(0,MIN(1,IF(S$5=0,1-(Tab_Raw!S178-Tab_Raw!S$3)/(Tab_Raw!S$4-Tab_Raw!S$3),(Tab_Raw!S178-Tab_Raw!S$3)/(Tab_Raw!S$4-Tab_Raw!S$3))))</f>
        <v>5.3641322900000003E-3</v>
      </c>
      <c r="T178" s="7">
        <f>MAX(0,MIN(1,IF(T$5=0,1-(Tab_Raw!T178-Tab_Raw!T$3)/(Tab_Raw!T$4-Tab_Raw!T$3),(Tab_Raw!T178-Tab_Raw!T$3)/(Tab_Raw!T$4-Tab_Raw!T$3))))</f>
        <v>2.1052475250000001E-2</v>
      </c>
      <c r="U178" s="7">
        <f>MAX(0,MIN(1,IF(U$5=0,1-(Tab_Raw!U178-Tab_Raw!U$3)/(Tab_Raw!U$4-Tab_Raw!U$3),(Tab_Raw!U178-Tab_Raw!U$3)/(Tab_Raw!U$4-Tab_Raw!U$3))))</f>
        <v>6.9209849247744093E-2</v>
      </c>
      <c r="V178" s="7">
        <f>MAX(0,MIN(1,IF(V$5=0,1-(Tab_Raw!V178-Tab_Raw!V$3)/(Tab_Raw!V$4-Tab_Raw!V$3),(Tab_Raw!V178-Tab_Raw!V$3)/(Tab_Raw!V$4-Tab_Raw!V$3))))</f>
        <v>0.26319040322522902</v>
      </c>
      <c r="W178" s="7">
        <f>MAX(0,MIN(1,IF(W$5=0,1-(Tab_Raw!W178-Tab_Raw!W$3)/(Tab_Raw!W$4-Tab_Raw!W$3),(Tab_Raw!W178-Tab_Raw!W$3)/(Tab_Raw!W$4-Tab_Raw!W$3))))</f>
        <v>7.0000000000000062E-3</v>
      </c>
      <c r="X178" s="7">
        <f>MAX(0,MIN(1,IF(X$5=0,1-(Tab_Raw!X178-Tab_Raw!X$3)/(Tab_Raw!X$4-Tab_Raw!X$3),(Tab_Raw!X178-Tab_Raw!X$3)/(Tab_Raw!X$4-Tab_Raw!X$3))))</f>
        <v>0.43</v>
      </c>
      <c r="Y178" s="7">
        <f>MAX(0,MIN(1,IF(Y$5=0,1-(Tab_Raw!Y178-Tab_Raw!Y$3)/(Tab_Raw!Y$4-Tab_Raw!Y$3),(Tab_Raw!Y178-Tab_Raw!Y$3)/(Tab_Raw!Y$4-Tab_Raw!Y$3))))</f>
        <v>8.8081583119653931E-2</v>
      </c>
      <c r="Z178" s="7">
        <f>MAX(0,MIN(1,IF(Z$5=0,1-(Tab_Raw!Z178-Tab_Raw!Z$3)/(Tab_Raw!Z$4-Tab_Raw!Z$3),(Tab_Raw!Z178-Tab_Raw!Z$3)/(Tab_Raw!Z$4-Tab_Raw!Z$3))))</f>
        <v>1.5000000000000013E-2</v>
      </c>
      <c r="AA178" s="9" t="str">
        <f t="shared" si="24"/>
        <v>Thailand</v>
      </c>
      <c r="AB178" s="14">
        <f t="shared" si="25"/>
        <v>24</v>
      </c>
      <c r="AC178" s="8">
        <f t="shared" si="26"/>
        <v>0.25404419621064878</v>
      </c>
      <c r="AD178" s="14">
        <f t="shared" si="23"/>
        <v>133</v>
      </c>
      <c r="AM178" s="9" t="s">
        <v>367</v>
      </c>
      <c r="AN178" s="14">
        <v>24</v>
      </c>
      <c r="AO178" s="8">
        <v>0.20457557407915963</v>
      </c>
    </row>
    <row r="179" spans="1:41">
      <c r="A179" s="10" t="s">
        <v>379</v>
      </c>
      <c r="B179" s="13" t="s">
        <v>378</v>
      </c>
      <c r="C179" s="7">
        <f>MAX(0,MIN(1,IF(C$5=0,1-(Tab_Raw!C179-Tab_Raw!C$3)/(Tab_Raw!C$4-Tab_Raw!C$3),(Tab_Raw!C179-Tab_Raw!C$3)/(Tab_Raw!C$4-Tab_Raw!C$3))))</f>
        <v>0.50166666666666671</v>
      </c>
      <c r="D179" s="7">
        <f>MAX(0,MIN(1,IF(D$5=0,1-(Tab_Raw!D179-Tab_Raw!D$3)/(Tab_Raw!D$4-Tab_Raw!D$3),(Tab_Raw!D179-Tab_Raw!D$3)/(Tab_Raw!D$4-Tab_Raw!D$3))))</f>
        <v>0.5</v>
      </c>
      <c r="E179" s="7">
        <f>MAX(0,MIN(1,IF(E$5=0,1-(Tab_Raw!E179-Tab_Raw!E$3)/(Tab_Raw!E$4-Tab_Raw!E$3),(Tab_Raw!E179-Tab_Raw!E$3)/(Tab_Raw!E$4-Tab_Raw!E$3))))</f>
        <v>0.31000000000000005</v>
      </c>
      <c r="F179" s="7">
        <f>MAX(0,MIN(1,IF(F$5=0,1-(Tab_Raw!F179-Tab_Raw!F$3)/(Tab_Raw!F$4-Tab_Raw!F$3),(Tab_Raw!F179-Tab_Raw!F$3)/(Tab_Raw!F$4-Tab_Raw!F$3))))</f>
        <v>0.17500000000000004</v>
      </c>
      <c r="G179" s="7">
        <f>MAX(0,MIN(1,IF(G$5=0,1-(Tab_Raw!G179-Tab_Raw!G$3)/(Tab_Raw!G$4-Tab_Raw!G$3),(Tab_Raw!G179-Tab_Raw!G$3)/(Tab_Raw!G$4-Tab_Raw!G$3))))</f>
        <v>9.9333333333333329E-2</v>
      </c>
      <c r="H179" s="7">
        <f>MAX(0,MIN(1,IF(H$5=0,1-(Tab_Raw!H179-Tab_Raw!H$3)/(Tab_Raw!H$4-Tab_Raw!H$3),(Tab_Raw!H179-Tab_Raw!H$3)/(Tab_Raw!H$4-Tab_Raw!H$3))))</f>
        <v>0.5</v>
      </c>
      <c r="I179" s="7" t="e">
        <f>MAX(0,MIN(1,IF(I$5=0,1-(Tab_Raw!I179-Tab_Raw!I$3)/(Tab_Raw!I$4-Tab_Raw!I$3),(Tab_Raw!I179-Tab_Raw!I$3)/(Tab_Raw!I$4-Tab_Raw!I$3))))</f>
        <v>#N/A</v>
      </c>
      <c r="J179" s="7">
        <f>MAX(0,MIN(1,IF(J$5=0,1-(Tab_Raw!J179-Tab_Raw!J$3)/(Tab_Raw!J$4-Tab_Raw!J$3),(Tab_Raw!J179-Tab_Raw!J$3)/(Tab_Raw!J$4-Tab_Raw!J$3))))</f>
        <v>0.72299999999999998</v>
      </c>
      <c r="K179" s="7">
        <f>MAX(0,MIN(1,IF(K$5=0,1-(Tab_Raw!K179-Tab_Raw!K$3)/(Tab_Raw!K$4-Tab_Raw!K$3),(Tab_Raw!K179-Tab_Raw!K$3)/(Tab_Raw!K$4-Tab_Raw!K$3))))</f>
        <v>1</v>
      </c>
      <c r="L179" s="7">
        <f>MAX(0,MIN(1,IF(L$5=0,1-(Tab_Raw!L179-Tab_Raw!L$3)/(Tab_Raw!L$4-Tab_Raw!L$3),(Tab_Raw!L179-Tab_Raw!L$3)/(Tab_Raw!L$4-Tab_Raw!L$3))))</f>
        <v>0.04</v>
      </c>
      <c r="M179" s="7">
        <f>MAX(0,MIN(1,IF(M$5=0,1-(Tab_Raw!M179-Tab_Raw!M$3)/(Tab_Raw!M$4-Tab_Raw!M$3),(Tab_Raw!M179-Tab_Raw!M$3)/(Tab_Raw!M$4-Tab_Raw!M$3))))</f>
        <v>0.33</v>
      </c>
      <c r="N179" s="7">
        <f>MAX(0,MIN(1,IF(N$5=0,1-(Tab_Raw!N179-Tab_Raw!N$3)/(Tab_Raw!N$4-Tab_Raw!N$3),(Tab_Raw!N179-Tab_Raw!N$3)/(Tab_Raw!N$4-Tab_Raw!N$3))))</f>
        <v>1</v>
      </c>
      <c r="O179" s="7">
        <f>MAX(0,MIN(1,IF(O$5=0,1-(Tab_Raw!O179-Tab_Raw!O$3)/(Tab_Raw!O$4-Tab_Raw!O$3),(Tab_Raw!O179-Tab_Raw!O$3)/(Tab_Raw!O$4-Tab_Raw!O$3))))</f>
        <v>0.44999999999999996</v>
      </c>
      <c r="P179" s="7">
        <f>MAX(0,MIN(1,IF(P$5=0,1-(Tab_Raw!P179-Tab_Raw!P$3)/(Tab_Raw!P$4-Tab_Raw!P$3),(Tab_Raw!P179-Tab_Raw!P$3)/(Tab_Raw!P$4-Tab_Raw!P$3))))</f>
        <v>0.90439999999999998</v>
      </c>
      <c r="Q179" s="7" t="e">
        <f>MAX(0,MIN(1,IF(Q$5=0,1-(Tab_Raw!Q179-Tab_Raw!Q$3)/(Tab_Raw!Q$4-Tab_Raw!Q$3),(Tab_Raw!Q179-Tab_Raw!Q$3)/(Tab_Raw!Q$4-Tab_Raw!Q$3))))</f>
        <v>#N/A</v>
      </c>
      <c r="R179" s="7">
        <f>MAX(0,MIN(1,IF(R$5=0,1-(Tab_Raw!R179-Tab_Raw!R$3)/(Tab_Raw!R$4-Tab_Raw!R$3),(Tab_Raw!R179-Tab_Raw!R$3)/(Tab_Raw!R$4-Tab_Raw!R$3))))</f>
        <v>0.84170616200000004</v>
      </c>
      <c r="S179" s="7">
        <f>MAX(0,MIN(1,IF(S$5=0,1-(Tab_Raw!S179-Tab_Raw!S$3)/(Tab_Raw!S$4-Tab_Raw!S$3),(Tab_Raw!S179-Tab_Raw!S$3)/(Tab_Raw!S$4-Tab_Raw!S$3))))</f>
        <v>0</v>
      </c>
      <c r="T179" s="7">
        <f>MAX(0,MIN(1,IF(T$5=0,1-(Tab_Raw!T179-Tab_Raw!T$3)/(Tab_Raw!T$4-Tab_Raw!T$3),(Tab_Raw!T179-Tab_Raw!T$3)/(Tab_Raw!T$4-Tab_Raw!T$3))))</f>
        <v>0.56461114975000004</v>
      </c>
      <c r="U179" s="7">
        <f>MAX(0,MIN(1,IF(U$5=0,1-(Tab_Raw!U179-Tab_Raw!U$3)/(Tab_Raw!U$4-Tab_Raw!U$3),(Tab_Raw!U179-Tab_Raw!U$3)/(Tab_Raw!U$4-Tab_Raw!U$3))))</f>
        <v>0.75</v>
      </c>
      <c r="V179" s="7">
        <f>MAX(0,MIN(1,IF(V$5=0,1-(Tab_Raw!V179-Tab_Raw!V$3)/(Tab_Raw!V$4-Tab_Raw!V$3),(Tab_Raw!V179-Tab_Raw!V$3)/(Tab_Raw!V$4-Tab_Raw!V$3))))</f>
        <v>3.4949750731594703E-2</v>
      </c>
      <c r="W179" s="7">
        <f>MAX(0,MIN(1,IF(W$5=0,1-(Tab_Raw!W179-Tab_Raw!W$3)/(Tab_Raw!W$4-Tab_Raw!W$3),(Tab_Raw!W179-Tab_Raw!W$3)/(Tab_Raw!W$4-Tab_Raw!W$3))))</f>
        <v>0.78</v>
      </c>
      <c r="X179" s="7">
        <f>MAX(0,MIN(1,IF(X$5=0,1-(Tab_Raw!X179-Tab_Raw!X$3)/(Tab_Raw!X$4-Tab_Raw!X$3),(Tab_Raw!X179-Tab_Raw!X$3)/(Tab_Raw!X$4-Tab_Raw!X$3))))</f>
        <v>0.5</v>
      </c>
      <c r="Y179" s="7" t="e">
        <f>MAX(0,MIN(1,IF(Y$5=0,1-(Tab_Raw!Y179-Tab_Raw!Y$3)/(Tab_Raw!Y$4-Tab_Raw!Y$3),(Tab_Raw!Y179-Tab_Raw!Y$3)/(Tab_Raw!Y$4-Tab_Raw!Y$3))))</f>
        <v>#N/A</v>
      </c>
      <c r="Z179" s="7">
        <f>MAX(0,MIN(1,IF(Z$5=0,1-(Tab_Raw!Z179-Tab_Raw!Z$3)/(Tab_Raw!Z$4-Tab_Raw!Z$3),(Tab_Raw!Z179-Tab_Raw!Z$3)/(Tab_Raw!Z$4-Tab_Raw!Z$3))))</f>
        <v>0.5</v>
      </c>
      <c r="AA179" s="9" t="str">
        <f t="shared" si="24"/>
        <v>Timor-Leste</v>
      </c>
      <c r="AB179" s="14">
        <f t="shared" si="25"/>
        <v>21</v>
      </c>
      <c r="AC179" s="8">
        <f t="shared" si="26"/>
        <v>0.50022224107055224</v>
      </c>
      <c r="AD179" s="14">
        <f t="shared" si="23"/>
        <v>19</v>
      </c>
      <c r="AM179" s="9" t="s">
        <v>89</v>
      </c>
      <c r="AN179" s="14">
        <v>24</v>
      </c>
      <c r="AO179" s="8">
        <v>0.2042436611221671</v>
      </c>
    </row>
    <row r="180" spans="1:41">
      <c r="A180" s="10" t="s">
        <v>381</v>
      </c>
      <c r="B180" s="13" t="s">
        <v>380</v>
      </c>
      <c r="C180" s="7">
        <f>MAX(0,MIN(1,IF(C$5=0,1-(Tab_Raw!C180-Tab_Raw!C$3)/(Tab_Raw!C$4-Tab_Raw!C$3),(Tab_Raw!C180-Tab_Raw!C$3)/(Tab_Raw!C$4-Tab_Raw!C$3))))</f>
        <v>0.80249999999999999</v>
      </c>
      <c r="D180" s="7">
        <f>MAX(0,MIN(1,IF(D$5=0,1-(Tab_Raw!D180-Tab_Raw!D$3)/(Tab_Raw!D$4-Tab_Raw!D$3),(Tab_Raw!D180-Tab_Raw!D$3)/(Tab_Raw!D$4-Tab_Raw!D$3))))</f>
        <v>1.15E-2</v>
      </c>
      <c r="E180" s="7">
        <f>MAX(0,MIN(1,IF(E$5=0,1-(Tab_Raw!E180-Tab_Raw!E$3)/(Tab_Raw!E$4-Tab_Raw!E$3),(Tab_Raw!E180-Tab_Raw!E$3)/(Tab_Raw!E$4-Tab_Raw!E$3))))</f>
        <v>0.4</v>
      </c>
      <c r="F180" s="7">
        <f>MAX(0,MIN(1,IF(F$5=0,1-(Tab_Raw!F180-Tab_Raw!F$3)/(Tab_Raw!F$4-Tab_Raw!F$3),(Tab_Raw!F180-Tab_Raw!F$3)/(Tab_Raw!F$4-Tab_Raw!F$3))))</f>
        <v>0.30000000000000004</v>
      </c>
      <c r="G180" s="7">
        <f>MAX(0,MIN(1,IF(G$5=0,1-(Tab_Raw!G180-Tab_Raw!G$3)/(Tab_Raw!G$4-Tab_Raw!G$3),(Tab_Raw!G180-Tab_Raw!G$3)/(Tab_Raw!G$4-Tab_Raw!G$3))))</f>
        <v>0.27933333333333332</v>
      </c>
      <c r="H180" s="7">
        <f>MAX(0,MIN(1,IF(H$5=0,1-(Tab_Raw!H180-Tab_Raw!H$3)/(Tab_Raw!H$4-Tab_Raw!H$3),(Tab_Raw!H180-Tab_Raw!H$3)/(Tab_Raw!H$4-Tab_Raw!H$3))))</f>
        <v>0.88</v>
      </c>
      <c r="I180" s="7">
        <f>MAX(0,MIN(1,IF(I$5=0,1-(Tab_Raw!I180-Tab_Raw!I$3)/(Tab_Raw!I$4-Tab_Raw!I$3),(Tab_Raw!I180-Tab_Raw!I$3)/(Tab_Raw!I$4-Tab_Raw!I$3))))</f>
        <v>0.62008333333333332</v>
      </c>
      <c r="J180" s="7">
        <f>MAX(0,MIN(1,IF(J$5=0,1-(Tab_Raw!J180-Tab_Raw!J$3)/(Tab_Raw!J$4-Tab_Raw!J$3),(Tab_Raw!J180-Tab_Raw!J$3)/(Tab_Raw!J$4-Tab_Raw!J$3))))</f>
        <v>0.57299999999999995</v>
      </c>
      <c r="K180" s="7">
        <f>MAX(0,MIN(1,IF(K$5=0,1-(Tab_Raw!K180-Tab_Raw!K$3)/(Tab_Raw!K$4-Tab_Raw!K$3),(Tab_Raw!K180-Tab_Raw!K$3)/(Tab_Raw!K$4-Tab_Raw!K$3))))</f>
        <v>0.99190582655833337</v>
      </c>
      <c r="L180" s="7">
        <f>MAX(0,MIN(1,IF(L$5=0,1-(Tab_Raw!L180-Tab_Raw!L$3)/(Tab_Raw!L$4-Tab_Raw!L$3),(Tab_Raw!L180-Tab_Raw!L$3)/(Tab_Raw!L$4-Tab_Raw!L$3))))</f>
        <v>1</v>
      </c>
      <c r="M180" s="7">
        <f>MAX(0,MIN(1,IF(M$5=0,1-(Tab_Raw!M180-Tab_Raw!M$3)/(Tab_Raw!M$4-Tab_Raw!M$3),(Tab_Raw!M180-Tab_Raw!M$3)/(Tab_Raw!M$4-Tab_Raw!M$3))))</f>
        <v>0.17</v>
      </c>
      <c r="N180" s="7">
        <f>MAX(0,MIN(1,IF(N$5=0,1-(Tab_Raw!N180-Tab_Raw!N$3)/(Tab_Raw!N$4-Tab_Raw!N$3),(Tab_Raw!N180-Tab_Raw!N$3)/(Tab_Raw!N$4-Tab_Raw!N$3))))</f>
        <v>0.32</v>
      </c>
      <c r="O180" s="7">
        <f>MAX(0,MIN(1,IF(O$5=0,1-(Tab_Raw!O180-Tab_Raw!O$3)/(Tab_Raw!O$4-Tab_Raw!O$3),(Tab_Raw!O180-Tab_Raw!O$3)/(Tab_Raw!O$4-Tab_Raw!O$3))))</f>
        <v>0.20749999999999999</v>
      </c>
      <c r="P180" s="7">
        <f>MAX(0,MIN(1,IF(P$5=0,1-(Tab_Raw!P180-Tab_Raw!P$3)/(Tab_Raw!P$4-Tab_Raw!P$3),(Tab_Raw!P180-Tab_Raw!P$3)/(Tab_Raw!P$4-Tab_Raw!P$3))))</f>
        <v>0.98495999999999995</v>
      </c>
      <c r="Q180" s="7">
        <f>MAX(0,MIN(1,IF(Q$5=0,1-(Tab_Raw!Q180-Tab_Raw!Q$3)/(Tab_Raw!Q$4-Tab_Raw!Q$3),(Tab_Raw!Q180-Tab_Raw!Q$3)/(Tab_Raw!Q$4-Tab_Raw!Q$3))))</f>
        <v>0.44985073170731793</v>
      </c>
      <c r="R180" s="7">
        <f>MAX(0,MIN(1,IF(R$5=0,1-(Tab_Raw!R180-Tab_Raw!R$3)/(Tab_Raw!R$4-Tab_Raw!R$3),(Tab_Raw!R180-Tab_Raw!R$3)/(Tab_Raw!R$4-Tab_Raw!R$3))))</f>
        <v>0.89816124399999997</v>
      </c>
      <c r="S180" s="7">
        <f>MAX(0,MIN(1,IF(S$5=0,1-(Tab_Raw!S180-Tab_Raw!S$3)/(Tab_Raw!S$4-Tab_Raw!S$3),(Tab_Raw!S180-Tab_Raw!S$3)/(Tab_Raw!S$4-Tab_Raw!S$3))))</f>
        <v>0.1741107741</v>
      </c>
      <c r="T180" s="7">
        <f>MAX(0,MIN(1,IF(T$5=0,1-(Tab_Raw!T180-Tab_Raw!T$3)/(Tab_Raw!T$4-Tab_Raw!T$3),(Tab_Raw!T180-Tab_Raw!T$3)/(Tab_Raw!T$4-Tab_Raw!T$3))))</f>
        <v>0.37523590950000002</v>
      </c>
      <c r="U180" s="7">
        <f>MAX(0,MIN(1,IF(U$5=0,1-(Tab_Raw!U180-Tab_Raw!U$3)/(Tab_Raw!U$4-Tab_Raw!U$3),(Tab_Raw!U180-Tab_Raw!U$3)/(Tab_Raw!U$4-Tab_Raw!U$3))))</f>
        <v>9.1709478619887708E-3</v>
      </c>
      <c r="V180" s="7">
        <f>MAX(0,MIN(1,IF(V$5=0,1-(Tab_Raw!V180-Tab_Raw!V$3)/(Tab_Raw!V$4-Tab_Raw!V$3),(Tab_Raw!V180-Tab_Raw!V$3)/(Tab_Raw!V$4-Tab_Raw!V$3))))</f>
        <v>0.11909779706789</v>
      </c>
      <c r="W180" s="7">
        <f>MAX(0,MIN(1,IF(W$5=0,1-(Tab_Raw!W180-Tab_Raw!W$3)/(Tab_Raw!W$4-Tab_Raw!W$3),(Tab_Raw!W180-Tab_Raw!W$3)/(Tab_Raw!W$4-Tab_Raw!W$3))))</f>
        <v>0.8</v>
      </c>
      <c r="X180" s="7">
        <f>MAX(0,MIN(1,IF(X$5=0,1-(Tab_Raw!X180-Tab_Raw!X$3)/(Tab_Raw!X$4-Tab_Raw!X$3),(Tab_Raw!X180-Tab_Raw!X$3)/(Tab_Raw!X$4-Tab_Raw!X$3))))</f>
        <v>0.78</v>
      </c>
      <c r="Y180" s="7">
        <f>MAX(0,MIN(1,IF(Y$5=0,1-(Tab_Raw!Y180-Tab_Raw!Y$3)/(Tab_Raw!Y$4-Tab_Raw!Y$3),(Tab_Raw!Y180-Tab_Raw!Y$3)/(Tab_Raw!Y$4-Tab_Raw!Y$3))))</f>
        <v>0.11031439602868176</v>
      </c>
      <c r="Z180" s="7">
        <f>MAX(0,MIN(1,IF(Z$5=0,1-(Tab_Raw!Z180-Tab_Raw!Z$3)/(Tab_Raw!Z$4-Tab_Raw!Z$3),(Tab_Raw!Z180-Tab_Raw!Z$3)/(Tab_Raw!Z$4-Tab_Raw!Z$3))))</f>
        <v>0.79</v>
      </c>
      <c r="AA180" s="9" t="str">
        <f t="shared" si="24"/>
        <v>Togo</v>
      </c>
      <c r="AB180" s="14">
        <f t="shared" si="25"/>
        <v>24</v>
      </c>
      <c r="AC180" s="8">
        <f t="shared" si="26"/>
        <v>0.5019468455621201</v>
      </c>
      <c r="AD180" s="14">
        <f t="shared" si="23"/>
        <v>18</v>
      </c>
      <c r="AM180" s="9" t="s">
        <v>313</v>
      </c>
      <c r="AN180" s="14">
        <v>24</v>
      </c>
      <c r="AO180" s="8">
        <v>0.19970998486862171</v>
      </c>
    </row>
    <row r="181" spans="1:41">
      <c r="A181" s="10" t="s">
        <v>383</v>
      </c>
      <c r="B181" s="13" t="s">
        <v>382</v>
      </c>
      <c r="C181" s="7">
        <f>MAX(0,MIN(1,IF(C$5=0,1-(Tab_Raw!C181-Tab_Raw!C$3)/(Tab_Raw!C$4-Tab_Raw!C$3),(Tab_Raw!C181-Tab_Raw!C$3)/(Tab_Raw!C$4-Tab_Raw!C$3))))</f>
        <v>0.54183333333333328</v>
      </c>
      <c r="D181" s="7">
        <f>MAX(0,MIN(1,IF(D$5=0,1-(Tab_Raw!D181-Tab_Raw!D$3)/(Tab_Raw!D$4-Tab_Raw!D$3),(Tab_Raw!D181-Tab_Raw!D$3)/(Tab_Raw!D$4-Tab_Raw!D$3))))</f>
        <v>0.5</v>
      </c>
      <c r="E181" s="7">
        <f>MAX(0,MIN(1,IF(E$5=0,1-(Tab_Raw!E181-Tab_Raw!E$3)/(Tab_Raw!E$4-Tab_Raw!E$3),(Tab_Raw!E181-Tab_Raw!E$3)/(Tab_Raw!E$4-Tab_Raw!E$3))))</f>
        <v>0</v>
      </c>
      <c r="F181" s="7">
        <f>MAX(0,MIN(1,IF(F$5=0,1-(Tab_Raw!F181-Tab_Raw!F$3)/(Tab_Raw!F$4-Tab_Raw!F$3),(Tab_Raw!F181-Tab_Raw!F$3)/(Tab_Raw!F$4-Tab_Raw!F$3))))</f>
        <v>4.9999999999999989E-2</v>
      </c>
      <c r="G181" s="7">
        <f>MAX(0,MIN(1,IF(G$5=0,1-(Tab_Raw!G181-Tab_Raw!G$3)/(Tab_Raw!G$4-Tab_Raw!G$3),(Tab_Raw!G181-Tab_Raw!G$3)/(Tab_Raw!G$4-Tab_Raw!G$3))))</f>
        <v>3.6666666666666667E-2</v>
      </c>
      <c r="H181" s="7">
        <f>MAX(0,MIN(1,IF(H$5=0,1-(Tab_Raw!H181-Tab_Raw!H$3)/(Tab_Raw!H$4-Tab_Raw!H$3),(Tab_Raw!H181-Tab_Raw!H$3)/(Tab_Raw!H$4-Tab_Raw!H$3))))</f>
        <v>4.0000000000000036E-2</v>
      </c>
      <c r="I181" s="7">
        <f>MAX(0,MIN(1,IF(I$5=0,1-(Tab_Raw!I181-Tab_Raw!I$3)/(Tab_Raw!I$4-Tab_Raw!I$3),(Tab_Raw!I181-Tab_Raw!I$3)/(Tab_Raw!I$4-Tab_Raw!I$3))))</f>
        <v>0.44466666666666665</v>
      </c>
      <c r="J181" s="7">
        <f>MAX(0,MIN(1,IF(J$5=0,1-(Tab_Raw!J181-Tab_Raw!J$3)/(Tab_Raw!J$4-Tab_Raw!J$3),(Tab_Raw!J181-Tab_Raw!J$3)/(Tab_Raw!J$4-Tab_Raw!J$3))))</f>
        <v>0.74959999999999993</v>
      </c>
      <c r="K181" s="7">
        <f>MAX(0,MIN(1,IF(K$5=0,1-(Tab_Raw!K181-Tab_Raw!K$3)/(Tab_Raw!K$4-Tab_Raw!K$3),(Tab_Raw!K181-Tab_Raw!K$3)/(Tab_Raw!K$4-Tab_Raw!K$3))))</f>
        <v>0.8876666666666666</v>
      </c>
      <c r="L181" s="7">
        <f>MAX(0,MIN(1,IF(L$5=0,1-(Tab_Raw!L181-Tab_Raw!L$3)/(Tab_Raw!L$4-Tab_Raw!L$3),(Tab_Raw!L181-Tab_Raw!L$3)/(Tab_Raw!L$4-Tab_Raw!L$3))))</f>
        <v>0.16</v>
      </c>
      <c r="M181" s="7">
        <f>MAX(0,MIN(1,IF(M$5=0,1-(Tab_Raw!M181-Tab_Raw!M$3)/(Tab_Raw!M$4-Tab_Raw!M$3),(Tab_Raw!M181-Tab_Raw!M$3)/(Tab_Raw!M$4-Tab_Raw!M$3))))</f>
        <v>1</v>
      </c>
      <c r="N181" s="7">
        <f>MAX(0,MIN(1,IF(N$5=0,1-(Tab_Raw!N181-Tab_Raw!N$3)/(Tab_Raw!N$4-Tab_Raw!N$3),(Tab_Raw!N181-Tab_Raw!N$3)/(Tab_Raw!N$4-Tab_Raw!N$3))))</f>
        <v>0.3</v>
      </c>
      <c r="O181" s="7">
        <f>MAX(0,MIN(1,IF(O$5=0,1-(Tab_Raw!O181-Tab_Raw!O$3)/(Tab_Raw!O$4-Tab_Raw!O$3),(Tab_Raw!O181-Tab_Raw!O$3)/(Tab_Raw!O$4-Tab_Raw!O$3))))</f>
        <v>0.76749999999999996</v>
      </c>
      <c r="P181" s="7">
        <f>MAX(0,MIN(1,IF(P$5=0,1-(Tab_Raw!P181-Tab_Raw!P$3)/(Tab_Raw!P$4-Tab_Raw!P$3),(Tab_Raw!P181-Tab_Raw!P$3)/(Tab_Raw!P$4-Tab_Raw!P$3))))</f>
        <v>0.85950400000000005</v>
      </c>
      <c r="Q181" s="7">
        <f>MAX(0,MIN(1,IF(Q$5=0,1-(Tab_Raw!Q181-Tab_Raw!Q$3)/(Tab_Raw!Q$4-Tab_Raw!Q$3),(Tab_Raw!Q181-Tab_Raw!Q$3)/(Tab_Raw!Q$4-Tab_Raw!Q$3))))</f>
        <v>0.26247024390244011</v>
      </c>
      <c r="R181" s="7">
        <f>MAX(0,MIN(1,IF(R$5=0,1-(Tab_Raw!R181-Tab_Raw!R$3)/(Tab_Raw!R$4-Tab_Raw!R$3),(Tab_Raw!R181-Tab_Raw!R$3)/(Tab_Raw!R$4-Tab_Raw!R$3))))</f>
        <v>0.39678899000000001</v>
      </c>
      <c r="S181" s="7">
        <f>MAX(0,MIN(1,IF(S$5=0,1-(Tab_Raw!S181-Tab_Raw!S$3)/(Tab_Raw!S$4-Tab_Raw!S$3),(Tab_Raw!S181-Tab_Raw!S$3)/(Tab_Raw!S$4-Tab_Raw!S$3))))</f>
        <v>4.1825095059999998E-2</v>
      </c>
      <c r="T181" s="7">
        <f>MAX(0,MIN(1,IF(T$5=0,1-(Tab_Raw!T181-Tab_Raw!T$3)/(Tab_Raw!T$4-Tab_Raw!T$3),(Tab_Raw!T181-Tab_Raw!T$3)/(Tab_Raw!T$4-Tab_Raw!T$3))))</f>
        <v>0.5</v>
      </c>
      <c r="U181" s="7">
        <f>MAX(0,MIN(1,IF(U$5=0,1-(Tab_Raw!U181-Tab_Raw!U$3)/(Tab_Raw!U$4-Tab_Raw!U$3),(Tab_Raw!U181-Tab_Raw!U$3)/(Tab_Raw!U$4-Tab_Raw!U$3))))</f>
        <v>0.40180280121320683</v>
      </c>
      <c r="V181" s="7">
        <f>MAX(0,MIN(1,IF(V$5=0,1-(Tab_Raw!V181-Tab_Raw!V$3)/(Tab_Raw!V$4-Tab_Raw!V$3),(Tab_Raw!V181-Tab_Raw!V$3)/(Tab_Raw!V$4-Tab_Raw!V$3))))</f>
        <v>0.42953491524639298</v>
      </c>
      <c r="W181" s="7">
        <f>MAX(0,MIN(1,IF(W$5=0,1-(Tab_Raw!W181-Tab_Raw!W$3)/(Tab_Raw!W$4-Tab_Raw!W$3),(Tab_Raw!W181-Tab_Raw!W$3)/(Tab_Raw!W$4-Tab_Raw!W$3))))</f>
        <v>7.7000000000000068E-2</v>
      </c>
      <c r="X181" s="7">
        <f>MAX(0,MIN(1,IF(X$5=0,1-(Tab_Raw!X181-Tab_Raw!X$3)/(Tab_Raw!X$4-Tab_Raw!X$3),(Tab_Raw!X181-Tab_Raw!X$3)/(Tab_Raw!X$4-Tab_Raw!X$3))))</f>
        <v>0</v>
      </c>
      <c r="Y181" s="7">
        <f>MAX(0,MIN(1,IF(Y$5=0,1-(Tab_Raw!Y181-Tab_Raw!Y$3)/(Tab_Raw!Y$4-Tab_Raw!Y$3),(Tab_Raw!Y181-Tab_Raw!Y$3)/(Tab_Raw!Y$4-Tab_Raw!Y$3))))</f>
        <v>0</v>
      </c>
      <c r="Z181" s="7">
        <f>MAX(0,MIN(1,IF(Z$5=0,1-(Tab_Raw!Z181-Tab_Raw!Z$3)/(Tab_Raw!Z$4-Tab_Raw!Z$3),(Tab_Raw!Z181-Tab_Raw!Z$3)/(Tab_Raw!Z$4-Tab_Raw!Z$3))))</f>
        <v>0.73</v>
      </c>
      <c r="AA181" s="9" t="str">
        <f t="shared" si="24"/>
        <v>Tonga</v>
      </c>
      <c r="AB181" s="14">
        <f t="shared" si="25"/>
        <v>24</v>
      </c>
      <c r="AC181" s="8">
        <f t="shared" si="26"/>
        <v>0.38236914078147394</v>
      </c>
      <c r="AD181" s="14">
        <f t="shared" si="23"/>
        <v>65</v>
      </c>
      <c r="AM181" s="9" t="s">
        <v>58</v>
      </c>
      <c r="AN181" s="14">
        <v>24</v>
      </c>
      <c r="AO181" s="8">
        <v>0.19631167941626107</v>
      </c>
    </row>
    <row r="182" spans="1:41">
      <c r="A182" s="10" t="s">
        <v>442</v>
      </c>
      <c r="B182" s="13" t="s">
        <v>384</v>
      </c>
      <c r="C182" s="7">
        <f>MAX(0,MIN(1,IF(C$5=0,1-(Tab_Raw!C182-Tab_Raw!C$3)/(Tab_Raw!C$4-Tab_Raw!C$3),(Tab_Raw!C182-Tab_Raw!C$3)/(Tab_Raw!C$4-Tab_Raw!C$3))))</f>
        <v>0.29683333333333339</v>
      </c>
      <c r="D182" s="7">
        <f>MAX(0,MIN(1,IF(D$5=0,1-(Tab_Raw!D182-Tab_Raw!D$3)/(Tab_Raw!D$4-Tab_Raw!D$3),(Tab_Raw!D182-Tab_Raw!D$3)/(Tab_Raw!D$4-Tab_Raw!D$3))))</f>
        <v>6.0309999999999996E-2</v>
      </c>
      <c r="E182" s="7">
        <f>MAX(0,MIN(1,IF(E$5=0,1-(Tab_Raw!E182-Tab_Raw!E$3)/(Tab_Raw!E$4-Tab_Raw!E$3),(Tab_Raw!E182-Tab_Raw!E$3)/(Tab_Raw!E$4-Tab_Raw!E$3))))</f>
        <v>6.0000000000000053E-2</v>
      </c>
      <c r="F182" s="7">
        <f>MAX(0,MIN(1,IF(F$5=0,1-(Tab_Raw!F182-Tab_Raw!F$3)/(Tab_Raw!F$4-Tab_Raw!F$3),(Tab_Raw!F182-Tab_Raw!F$3)/(Tab_Raw!F$4-Tab_Raw!F$3))))</f>
        <v>0.19999999999999996</v>
      </c>
      <c r="G182" s="7">
        <f>MAX(0,MIN(1,IF(G$5=0,1-(Tab_Raw!G182-Tab_Raw!G$3)/(Tab_Raw!G$4-Tab_Raw!G$3),(Tab_Raw!G182-Tab_Raw!G$3)/(Tab_Raw!G$4-Tab_Raw!G$3))))</f>
        <v>3.3333333333333335E-3</v>
      </c>
      <c r="H182" s="7">
        <f>MAX(0,MIN(1,IF(H$5=0,1-(Tab_Raw!H182-Tab_Raw!H$3)/(Tab_Raw!H$4-Tab_Raw!H$3),(Tab_Raw!H182-Tab_Raw!H$3)/(Tab_Raw!H$4-Tab_Raw!H$3))))</f>
        <v>7.999999999999996E-2</v>
      </c>
      <c r="I182" s="7">
        <f>MAX(0,MIN(1,IF(I$5=0,1-(Tab_Raw!I182-Tab_Raw!I$3)/(Tab_Raw!I$4-Tab_Raw!I$3),(Tab_Raw!I182-Tab_Raw!I$3)/(Tab_Raw!I$4-Tab_Raw!I$3))))</f>
        <v>0.71158333333333335</v>
      </c>
      <c r="J182" s="7">
        <f>MAX(0,MIN(1,IF(J$5=0,1-(Tab_Raw!J182-Tab_Raw!J$3)/(Tab_Raw!J$4-Tab_Raw!J$3),(Tab_Raw!J182-Tab_Raw!J$3)/(Tab_Raw!J$4-Tab_Raw!J$3))))</f>
        <v>0.86439999999999995</v>
      </c>
      <c r="K182" s="7">
        <f>MAX(0,MIN(1,IF(K$5=0,1-(Tab_Raw!K182-Tab_Raw!K$3)/(Tab_Raw!K$4-Tab_Raw!K$3),(Tab_Raw!K182-Tab_Raw!K$3)/(Tab_Raw!K$4-Tab_Raw!K$3))))</f>
        <v>0.37272727272727302</v>
      </c>
      <c r="L182" s="7">
        <f>MAX(0,MIN(1,IF(L$5=0,1-(Tab_Raw!L182-Tab_Raw!L$3)/(Tab_Raw!L$4-Tab_Raw!L$3),(Tab_Raw!L182-Tab_Raw!L$3)/(Tab_Raw!L$4-Tab_Raw!L$3))))</f>
        <v>0.5</v>
      </c>
      <c r="M182" s="7">
        <f>MAX(0,MIN(1,IF(M$5=0,1-(Tab_Raw!M182-Tab_Raw!M$3)/(Tab_Raw!M$4-Tab_Raw!M$3),(Tab_Raw!M182-Tab_Raw!M$3)/(Tab_Raw!M$4-Tab_Raw!M$3))))</f>
        <v>1</v>
      </c>
      <c r="N182" s="7">
        <f>MAX(0,MIN(1,IF(N$5=0,1-(Tab_Raw!N182-Tab_Raw!N$3)/(Tab_Raw!N$4-Tab_Raw!N$3),(Tab_Raw!N182-Tab_Raw!N$3)/(Tab_Raw!N$4-Tab_Raw!N$3))))</f>
        <v>0.05</v>
      </c>
      <c r="O182" s="7">
        <f>MAX(0,MIN(1,IF(O$5=0,1-(Tab_Raw!O182-Tab_Raw!O$3)/(Tab_Raw!O$4-Tab_Raw!O$3),(Tab_Raw!O182-Tab_Raw!O$3)/(Tab_Raw!O$4-Tab_Raw!O$3))))</f>
        <v>0.3175</v>
      </c>
      <c r="P182" s="7">
        <f>MAX(0,MIN(1,IF(P$5=0,1-(Tab_Raw!P182-Tab_Raw!P$3)/(Tab_Raw!P$4-Tab_Raw!P$3),(Tab_Raw!P182-Tab_Raw!P$3)/(Tab_Raw!P$4-Tab_Raw!P$3))))</f>
        <v>0.76360000000000006</v>
      </c>
      <c r="Q182" s="7">
        <f>MAX(0,MIN(1,IF(Q$5=0,1-(Tab_Raw!Q182-Tab_Raw!Q$3)/(Tab_Raw!Q$4-Tab_Raw!Q$3),(Tab_Raw!Q182-Tab_Raw!Q$3)/(Tab_Raw!Q$4-Tab_Raw!Q$3))))</f>
        <v>0.31321463414634199</v>
      </c>
      <c r="R182" s="7">
        <f>MAX(0,MIN(1,IF(R$5=0,1-(Tab_Raw!R182-Tab_Raw!R$3)/(Tab_Raw!R$4-Tab_Raw!R$3),(Tab_Raw!R182-Tab_Raw!R$3)/(Tab_Raw!R$4-Tab_Raw!R$3))))</f>
        <v>0.24528301799999999</v>
      </c>
      <c r="S182" s="7">
        <f>MAX(0,MIN(1,IF(S$5=0,1-(Tab_Raw!S182-Tab_Raw!S$3)/(Tab_Raw!S$4-Tab_Raw!S$3),(Tab_Raw!S182-Tab_Raw!S$3)/(Tab_Raw!S$4-Tab_Raw!S$3))))</f>
        <v>2.3198225799999999E-3</v>
      </c>
      <c r="T182" s="7">
        <f>MAX(0,MIN(1,IF(T$5=0,1-(Tab_Raw!T182-Tab_Raw!T$3)/(Tab_Raw!T$4-Tab_Raw!T$3),(Tab_Raw!T182-Tab_Raw!T$3)/(Tab_Raw!T$4-Tab_Raw!T$3))))</f>
        <v>2.3593293500000001E-2</v>
      </c>
      <c r="U182" s="7">
        <f>MAX(0,MIN(1,IF(U$5=0,1-(Tab_Raw!U182-Tab_Raw!U$3)/(Tab_Raw!U$4-Tab_Raw!U$3),(Tab_Raw!U182-Tab_Raw!U$3)/(Tab_Raw!U$4-Tab_Raw!U$3))))</f>
        <v>9.2918162989990172E-2</v>
      </c>
      <c r="V182" s="7">
        <f>MAX(0,MIN(1,IF(V$5=0,1-(Tab_Raw!V182-Tab_Raw!V$3)/(Tab_Raw!V$4-Tab_Raw!V$3),(Tab_Raw!V182-Tab_Raw!V$3)/(Tab_Raw!V$4-Tab_Raw!V$3))))</f>
        <v>0.12578938824183999</v>
      </c>
      <c r="W182" s="7">
        <f>MAX(0,MIN(1,IF(W$5=0,1-(Tab_Raw!W182-Tab_Raw!W$3)/(Tab_Raw!W$4-Tab_Raw!W$3),(Tab_Raw!W182-Tab_Raw!W$3)/(Tab_Raw!W$4-Tab_Raw!W$3))))</f>
        <v>1.0000000000000009E-2</v>
      </c>
      <c r="X182" s="7">
        <f>MAX(0,MIN(1,IF(X$5=0,1-(Tab_Raw!X182-Tab_Raw!X$3)/(Tab_Raw!X$4-Tab_Raw!X$3),(Tab_Raw!X182-Tab_Raw!X$3)/(Tab_Raw!X$4-Tab_Raw!X$3))))</f>
        <v>0</v>
      </c>
      <c r="Y182" s="7">
        <f>MAX(0,MIN(1,IF(Y$5=0,1-(Tab_Raw!Y182-Tab_Raw!Y$3)/(Tab_Raw!Y$4-Tab_Raw!Y$3),(Tab_Raw!Y182-Tab_Raw!Y$3)/(Tab_Raw!Y$4-Tab_Raw!Y$3))))</f>
        <v>0.58479532163742687</v>
      </c>
      <c r="Z182" s="7">
        <f>MAX(0,MIN(1,IF(Z$5=0,1-(Tab_Raw!Z182-Tab_Raw!Z$3)/(Tab_Raw!Z$4-Tab_Raw!Z$3),(Tab_Raw!Z182-Tab_Raw!Z$3)/(Tab_Raw!Z$4-Tab_Raw!Z$3))))</f>
        <v>0.48900001529999992</v>
      </c>
      <c r="AA182" s="9" t="str">
        <f t="shared" si="24"/>
        <v>Trinidad &amp; Tobago</v>
      </c>
      <c r="AB182" s="14">
        <f t="shared" si="25"/>
        <v>24</v>
      </c>
      <c r="AC182" s="8">
        <f t="shared" si="26"/>
        <v>0.29863337204678636</v>
      </c>
      <c r="AD182" s="14">
        <f t="shared" si="23"/>
        <v>102</v>
      </c>
      <c r="AM182" s="9" t="s">
        <v>56</v>
      </c>
      <c r="AN182" s="14">
        <v>24</v>
      </c>
      <c r="AO182" s="8">
        <v>0.19428691670654888</v>
      </c>
    </row>
    <row r="183" spans="1:41">
      <c r="A183" s="10" t="s">
        <v>387</v>
      </c>
      <c r="B183" s="13" t="s">
        <v>386</v>
      </c>
      <c r="C183" s="7">
        <f>MAX(0,MIN(1,IF(C$5=0,1-(Tab_Raw!C183-Tab_Raw!C$3)/(Tab_Raw!C$4-Tab_Raw!C$3),(Tab_Raw!C183-Tab_Raw!C$3)/(Tab_Raw!C$4-Tab_Raw!C$3))))</f>
        <v>0.15350000000000003</v>
      </c>
      <c r="D183" s="7">
        <f>MAX(0,MIN(1,IF(D$5=0,1-(Tab_Raw!D183-Tab_Raw!D$3)/(Tab_Raw!D$4-Tab_Raw!D$3),(Tab_Raw!D183-Tab_Raw!D$3)/(Tab_Raw!D$4-Tab_Raw!D$3))))</f>
        <v>0.61740000000000006</v>
      </c>
      <c r="E183" s="7">
        <f>MAX(0,MIN(1,IF(E$5=0,1-(Tab_Raw!E183-Tab_Raw!E$3)/(Tab_Raw!E$4-Tab_Raw!E$3),(Tab_Raw!E183-Tab_Raw!E$3)/(Tab_Raw!E$4-Tab_Raw!E$3))))</f>
        <v>6.0000000000000053E-2</v>
      </c>
      <c r="F183" s="7">
        <f>MAX(0,MIN(1,IF(F$5=0,1-(Tab_Raw!F183-Tab_Raw!F$3)/(Tab_Raw!F$4-Tab_Raw!F$3),(Tab_Raw!F183-Tab_Raw!F$3)/(Tab_Raw!F$4-Tab_Raw!F$3))))</f>
        <v>0.47499999999999998</v>
      </c>
      <c r="G183" s="7">
        <f>MAX(0,MIN(1,IF(G$5=0,1-(Tab_Raw!G183-Tab_Raw!G$3)/(Tab_Raw!G$4-Tab_Raw!G$3),(Tab_Raw!G183-Tab_Raw!G$3)/(Tab_Raw!G$4-Tab_Raw!G$3))))</f>
        <v>4.2666666666666665E-2</v>
      </c>
      <c r="H183" s="7">
        <f>MAX(0,MIN(1,IF(H$5=0,1-(Tab_Raw!H183-Tab_Raw!H$3)/(Tab_Raw!H$4-Tab_Raw!H$3),(Tab_Raw!H183-Tab_Raw!H$3)/(Tab_Raw!H$4-Tab_Raw!H$3))))</f>
        <v>0.15000000000000002</v>
      </c>
      <c r="I183" s="7">
        <f>MAX(0,MIN(1,IF(I$5=0,1-(Tab_Raw!I183-Tab_Raw!I$3)/(Tab_Raw!I$4-Tab_Raw!I$3),(Tab_Raw!I183-Tab_Raw!I$3)/(Tab_Raw!I$4-Tab_Raw!I$3))))</f>
        <v>0.66583333333333339</v>
      </c>
      <c r="J183" s="7">
        <f>MAX(0,MIN(1,IF(J$5=0,1-(Tab_Raw!J183-Tab_Raw!J$3)/(Tab_Raw!J$4-Tab_Raw!J$3),(Tab_Raw!J183-Tab_Raw!J$3)/(Tab_Raw!J$4-Tab_Raw!J$3))))</f>
        <v>0.33100000000000002</v>
      </c>
      <c r="K183" s="7">
        <f>MAX(0,MIN(1,IF(K$5=0,1-(Tab_Raw!K183-Tab_Raw!K$3)/(Tab_Raw!K$4-Tab_Raw!K$3),(Tab_Raw!K183-Tab_Raw!K$3)/(Tab_Raw!K$4-Tab_Raw!K$3))))</f>
        <v>0.90635577136285883</v>
      </c>
      <c r="L183" s="7">
        <f>MAX(0,MIN(1,IF(L$5=0,1-(Tab_Raw!L183-Tab_Raw!L$3)/(Tab_Raw!L$4-Tab_Raw!L$3),(Tab_Raw!L183-Tab_Raw!L$3)/(Tab_Raw!L$4-Tab_Raw!L$3))))</f>
        <v>0.28000000000000003</v>
      </c>
      <c r="M183" s="7">
        <f>MAX(0,MIN(1,IF(M$5=0,1-(Tab_Raw!M183-Tab_Raw!M$3)/(Tab_Raw!M$4-Tab_Raw!M$3),(Tab_Raw!M183-Tab_Raw!M$3)/(Tab_Raw!M$4-Tab_Raw!M$3))))</f>
        <v>0.71</v>
      </c>
      <c r="N183" s="7">
        <f>MAX(0,MIN(1,IF(N$5=0,1-(Tab_Raw!N183-Tab_Raw!N$3)/(Tab_Raw!N$4-Tab_Raw!N$3),(Tab_Raw!N183-Tab_Raw!N$3)/(Tab_Raw!N$4-Tab_Raw!N$3))))</f>
        <v>0.02</v>
      </c>
      <c r="O183" s="7">
        <f>MAX(0,MIN(1,IF(O$5=0,1-(Tab_Raw!O183-Tab_Raw!O$3)/(Tab_Raw!O$4-Tab_Raw!O$3),(Tab_Raw!O183-Tab_Raw!O$3)/(Tab_Raw!O$4-Tab_Raw!O$3))))</f>
        <v>7.4999999999999997E-2</v>
      </c>
      <c r="P183" s="7">
        <f>MAX(0,MIN(1,IF(P$5=0,1-(Tab_Raw!P183-Tab_Raw!P$3)/(Tab_Raw!P$4-Tab_Raw!P$3),(Tab_Raw!P183-Tab_Raw!P$3)/(Tab_Raw!P$4-Tab_Raw!P$3))))</f>
        <v>0.77359999999999995</v>
      </c>
      <c r="Q183" s="7">
        <f>MAX(0,MIN(1,IF(Q$5=0,1-(Tab_Raw!Q183-Tab_Raw!Q$3)/(Tab_Raw!Q$4-Tab_Raw!Q$3),(Tab_Raw!Q183-Tab_Raw!Q$3)/(Tab_Raw!Q$4-Tab_Raw!Q$3))))</f>
        <v>0.21395121951219609</v>
      </c>
      <c r="R183" s="7">
        <f>MAX(0,MIN(1,IF(R$5=0,1-(Tab_Raw!R183-Tab_Raw!R$3)/(Tab_Raw!R$4-Tab_Raw!R$3),(Tab_Raw!R183-Tab_Raw!R$3)/(Tab_Raw!R$4-Tab_Raw!R$3))))</f>
        <v>0.42204724399999999</v>
      </c>
      <c r="S183" s="7">
        <f>MAX(0,MIN(1,IF(S$5=0,1-(Tab_Raw!S183-Tab_Raw!S$3)/(Tab_Raw!S$4-Tab_Raw!S$3),(Tab_Raw!S183-Tab_Raw!S$3)/(Tab_Raw!S$4-Tab_Raw!S$3))))</f>
        <v>1.201888812E-2</v>
      </c>
      <c r="T183" s="7">
        <f>MAX(0,MIN(1,IF(T$5=0,1-(Tab_Raw!T183-Tab_Raw!T$3)/(Tab_Raw!T$4-Tab_Raw!T$3),(Tab_Raw!T183-Tab_Raw!T$3)/(Tab_Raw!T$4-Tab_Raw!T$3))))</f>
        <v>2.905643175E-2</v>
      </c>
      <c r="U183" s="7">
        <f>MAX(0,MIN(1,IF(U$5=0,1-(Tab_Raw!U183-Tab_Raw!U$3)/(Tab_Raw!U$4-Tab_Raw!U$3),(Tab_Raw!U183-Tab_Raw!U$3)/(Tab_Raw!U$4-Tab_Raw!U$3))))</f>
        <v>3.3031196831601516E-2</v>
      </c>
      <c r="V183" s="7">
        <f>MAX(0,MIN(1,IF(V$5=0,1-(Tab_Raw!V183-Tab_Raw!V$3)/(Tab_Raw!V$4-Tab_Raw!V$3),(Tab_Raw!V183-Tab_Raw!V$3)/(Tab_Raw!V$4-Tab_Raw!V$3))))</f>
        <v>0.147664530976194</v>
      </c>
      <c r="W183" s="7">
        <f>MAX(0,MIN(1,IF(W$5=0,1-(Tab_Raw!W183-Tab_Raw!W$3)/(Tab_Raw!W$4-Tab_Raw!W$3),(Tab_Raw!W183-Tab_Raw!W$3)/(Tab_Raw!W$4-Tab_Raw!W$3))))</f>
        <v>5.0000000000000044E-3</v>
      </c>
      <c r="X183" s="7">
        <f>MAX(0,MIN(1,IF(X$5=0,1-(Tab_Raw!X183-Tab_Raw!X$3)/(Tab_Raw!X$4-Tab_Raw!X$3),(Tab_Raw!X183-Tab_Raw!X$3)/(Tab_Raw!X$4-Tab_Raw!X$3))))</f>
        <v>0.18</v>
      </c>
      <c r="Y183" s="7">
        <f>MAX(0,MIN(1,IF(Y$5=0,1-(Tab_Raw!Y183-Tab_Raw!Y$3)/(Tab_Raw!Y$4-Tab_Raw!Y$3),(Tab_Raw!Y183-Tab_Raw!Y$3)/(Tab_Raw!Y$4-Tab_Raw!Y$3))))</f>
        <v>1.9309989701338827E-2</v>
      </c>
      <c r="Z183" s="7">
        <f>MAX(0,MIN(1,IF(Z$5=0,1-(Tab_Raw!Z183-Tab_Raw!Z$3)/(Tab_Raw!Z$4-Tab_Raw!Z$3),(Tab_Raw!Z183-Tab_Raw!Z$3)/(Tab_Raw!Z$4-Tab_Raw!Z$3))))</f>
        <v>0.24819999999999998</v>
      </c>
      <c r="AA183" s="9" t="str">
        <f t="shared" si="24"/>
        <v>Tunisia</v>
      </c>
      <c r="AB183" s="14">
        <f t="shared" si="25"/>
        <v>24</v>
      </c>
      <c r="AC183" s="8">
        <f t="shared" si="26"/>
        <v>0.27377646967725788</v>
      </c>
      <c r="AD183" s="14">
        <f t="shared" si="23"/>
        <v>118</v>
      </c>
      <c r="AM183" s="9" t="s">
        <v>349</v>
      </c>
      <c r="AN183" s="14">
        <v>24</v>
      </c>
      <c r="AO183" s="8">
        <v>0.1941429607738003</v>
      </c>
    </row>
    <row r="184" spans="1:41">
      <c r="A184" s="10" t="s">
        <v>389</v>
      </c>
      <c r="B184" s="13" t="s">
        <v>388</v>
      </c>
      <c r="C184" s="7">
        <f>MAX(0,MIN(1,IF(C$5=0,1-(Tab_Raw!C184-Tab_Raw!C$3)/(Tab_Raw!C$4-Tab_Raw!C$3),(Tab_Raw!C184-Tab_Raw!C$3)/(Tab_Raw!C$4-Tab_Raw!C$3))))</f>
        <v>0.14433333333333334</v>
      </c>
      <c r="D184" s="7">
        <f>MAX(0,MIN(1,IF(D$5=0,1-(Tab_Raw!D184-Tab_Raw!D$3)/(Tab_Raw!D$4-Tab_Raw!D$3),(Tab_Raw!D184-Tab_Raw!D$3)/(Tab_Raw!D$4-Tab_Raw!D$3))))</f>
        <v>0.18770000000000001</v>
      </c>
      <c r="E184" s="7">
        <f>MAX(0,MIN(1,IF(E$5=0,1-(Tab_Raw!E184-Tab_Raw!E$3)/(Tab_Raw!E$4-Tab_Raw!E$3),(Tab_Raw!E184-Tab_Raw!E$3)/(Tab_Raw!E$4-Tab_Raw!E$3))))</f>
        <v>1.0000000000000009E-2</v>
      </c>
      <c r="F184" s="7">
        <f>MAX(0,MIN(1,IF(F$5=0,1-(Tab_Raw!F184-Tab_Raw!F$3)/(Tab_Raw!F$4-Tab_Raw!F$3),(Tab_Raw!F184-Tab_Raw!F$3)/(Tab_Raw!F$4-Tab_Raw!F$3))))</f>
        <v>0.55000000000000004</v>
      </c>
      <c r="G184" s="7">
        <f>MAX(0,MIN(1,IF(G$5=0,1-(Tab_Raw!G184-Tab_Raw!G$3)/(Tab_Raw!G$4-Tab_Raw!G$3),(Tab_Raw!G184-Tab_Raw!G$3)/(Tab_Raw!G$4-Tab_Raw!G$3))))</f>
        <v>5.6666666666666664E-2</v>
      </c>
      <c r="H184" s="7">
        <f>MAX(0,MIN(1,IF(H$5=0,1-(Tab_Raw!H184-Tab_Raw!H$3)/(Tab_Raw!H$4-Tab_Raw!H$3),(Tab_Raw!H184-Tab_Raw!H$3)/(Tab_Raw!H$4-Tab_Raw!H$3))))</f>
        <v>9.9999999999999978E-2</v>
      </c>
      <c r="I184" s="7">
        <f>MAX(0,MIN(1,IF(I$5=0,1-(Tab_Raw!I184-Tab_Raw!I$3)/(Tab_Raw!I$4-Tab_Raw!I$3),(Tab_Raw!I184-Tab_Raw!I$3)/(Tab_Raw!I$4-Tab_Raw!I$3))))</f>
        <v>0.39133333333333337</v>
      </c>
      <c r="J184" s="7">
        <f>MAX(0,MIN(1,IF(J$5=0,1-(Tab_Raw!J184-Tab_Raw!J$3)/(Tab_Raw!J$4-Tab_Raw!J$3),(Tab_Raw!J184-Tab_Raw!J$3)/(Tab_Raw!J$4-Tab_Raw!J$3))))</f>
        <v>0.30859999999999999</v>
      </c>
      <c r="K184" s="7">
        <f>MAX(0,MIN(1,IF(K$5=0,1-(Tab_Raw!K184-Tab_Raw!K$3)/(Tab_Raw!K$4-Tab_Raw!K$3),(Tab_Raw!K184-Tab_Raw!K$3)/(Tab_Raw!K$4-Tab_Raw!K$3))))</f>
        <v>0.71883087731082163</v>
      </c>
      <c r="L184" s="7">
        <f>MAX(0,MIN(1,IF(L$5=0,1-(Tab_Raw!L184-Tab_Raw!L$3)/(Tab_Raw!L$4-Tab_Raw!L$3),(Tab_Raw!L184-Tab_Raw!L$3)/(Tab_Raw!L$4-Tab_Raw!L$3))))</f>
        <v>0.38</v>
      </c>
      <c r="M184" s="7">
        <f>MAX(0,MIN(1,IF(M$5=0,1-(Tab_Raw!M184-Tab_Raw!M$3)/(Tab_Raw!M$4-Tab_Raw!M$3),(Tab_Raw!M184-Tab_Raw!M$3)/(Tab_Raw!M$4-Tab_Raw!M$3))))</f>
        <v>0.11</v>
      </c>
      <c r="N184" s="7">
        <f>MAX(0,MIN(1,IF(N$5=0,1-(Tab_Raw!N184-Tab_Raw!N$3)/(Tab_Raw!N$4-Tab_Raw!N$3),(Tab_Raw!N184-Tab_Raw!N$3)/(Tab_Raw!N$4-Tab_Raw!N$3))))</f>
        <v>0.03</v>
      </c>
      <c r="O184" s="7">
        <f>MAX(0,MIN(1,IF(O$5=0,1-(Tab_Raw!O184-Tab_Raw!O$3)/(Tab_Raw!O$4-Tab_Raw!O$3),(Tab_Raw!O184-Tab_Raw!O$3)/(Tab_Raw!O$4-Tab_Raw!O$3))))</f>
        <v>7.4999999999999997E-2</v>
      </c>
      <c r="P184" s="7">
        <f>MAX(0,MIN(1,IF(P$5=0,1-(Tab_Raw!P184-Tab_Raw!P$3)/(Tab_Raw!P$4-Tab_Raw!P$3),(Tab_Raw!P184-Tab_Raw!P$3)/(Tab_Raw!P$4-Tab_Raw!P$3))))</f>
        <v>0.80832000000000004</v>
      </c>
      <c r="Q184" s="7">
        <f>MAX(0,MIN(1,IF(Q$5=0,1-(Tab_Raw!Q184-Tab_Raw!Q$3)/(Tab_Raw!Q$4-Tab_Raw!Q$3),(Tab_Raw!Q184-Tab_Raw!Q$3)/(Tab_Raw!Q$4-Tab_Raw!Q$3))))</f>
        <v>0.26216926829268405</v>
      </c>
      <c r="R184" s="7">
        <f>MAX(0,MIN(1,IF(R$5=0,1-(Tab_Raw!R184-Tab_Raw!R$3)/(Tab_Raw!R$4-Tab_Raw!R$3),(Tab_Raw!R184-Tab_Raw!R$3)/(Tab_Raw!R$4-Tab_Raw!R$3))))</f>
        <v>0.15727003000000001</v>
      </c>
      <c r="S184" s="7">
        <f>MAX(0,MIN(1,IF(S$5=0,1-(Tab_Raw!S184-Tab_Raw!S$3)/(Tab_Raw!S$4-Tab_Raw!S$3),(Tab_Raw!S184-Tab_Raw!S$3)/(Tab_Raw!S$4-Tab_Raw!S$3))))</f>
        <v>0</v>
      </c>
      <c r="T184" s="7">
        <f>MAX(0,MIN(1,IF(T$5=0,1-(Tab_Raw!T184-Tab_Raw!T$3)/(Tab_Raw!T$4-Tab_Raw!T$3),(Tab_Raw!T184-Tab_Raw!T$3)/(Tab_Raw!T$4-Tab_Raw!T$3))))</f>
        <v>1.331085075E-2</v>
      </c>
      <c r="U184" s="7">
        <f>MAX(0,MIN(1,IF(U$5=0,1-(Tab_Raw!U184-Tab_Raw!U$3)/(Tab_Raw!U$4-Tab_Raw!U$3),(Tab_Raw!U184-Tab_Raw!U$3)/(Tab_Raw!U$4-Tab_Raw!U$3))))</f>
        <v>1.1706164787661334E-2</v>
      </c>
      <c r="V184" s="7">
        <f>MAX(0,MIN(1,IF(V$5=0,1-(Tab_Raw!V184-Tab_Raw!V$3)/(Tab_Raw!V$4-Tab_Raw!V$3),(Tab_Raw!V184-Tab_Raw!V$3)/(Tab_Raw!V$4-Tab_Raw!V$3))))</f>
        <v>3.6734833849850199E-2</v>
      </c>
      <c r="W184" s="7">
        <f>MAX(0,MIN(1,IF(W$5=0,1-(Tab_Raw!W184-Tab_Raw!W$3)/(Tab_Raw!W$4-Tab_Raw!W$3),(Tab_Raw!W184-Tab_Raw!W$3)/(Tab_Raw!W$4-Tab_Raw!W$3))))</f>
        <v>0</v>
      </c>
      <c r="X184" s="7">
        <f>MAX(0,MIN(1,IF(X$5=0,1-(Tab_Raw!X184-Tab_Raw!X$3)/(Tab_Raw!X$4-Tab_Raw!X$3),(Tab_Raw!X184-Tab_Raw!X$3)/(Tab_Raw!X$4-Tab_Raw!X$3))))</f>
        <v>0.75</v>
      </c>
      <c r="Y184" s="7">
        <f>MAX(0,MIN(1,IF(Y$5=0,1-(Tab_Raw!Y184-Tab_Raw!Y$3)/(Tab_Raw!Y$4-Tab_Raw!Y$3),(Tab_Raw!Y184-Tab_Raw!Y$3)/(Tab_Raw!Y$4-Tab_Raw!Y$3))))</f>
        <v>2.5336850174759298E-2</v>
      </c>
      <c r="Z184" s="7">
        <f>MAX(0,MIN(1,IF(Z$5=0,1-(Tab_Raw!Z184-Tab_Raw!Z$3)/(Tab_Raw!Z$4-Tab_Raw!Z$3),(Tab_Raw!Z184-Tab_Raw!Z$3)/(Tab_Raw!Z$4-Tab_Raw!Z$3))))</f>
        <v>0.65999999999999992</v>
      </c>
      <c r="AA184" s="9" t="str">
        <f t="shared" si="24"/>
        <v>Turkey</v>
      </c>
      <c r="AB184" s="14">
        <f t="shared" si="25"/>
        <v>24</v>
      </c>
      <c r="AC184" s="8">
        <f t="shared" si="26"/>
        <v>0.24113800868746293</v>
      </c>
      <c r="AD184" s="14">
        <f t="shared" si="23"/>
        <v>150</v>
      </c>
      <c r="AM184" s="9" t="s">
        <v>237</v>
      </c>
      <c r="AN184" s="14">
        <v>24</v>
      </c>
      <c r="AO184" s="8">
        <v>0.19378755213813217</v>
      </c>
    </row>
    <row r="185" spans="1:41">
      <c r="A185" s="10" t="s">
        <v>391</v>
      </c>
      <c r="B185" s="13" t="s">
        <v>390</v>
      </c>
      <c r="C185" s="7">
        <f>MAX(0,MIN(1,IF(C$5=0,1-(Tab_Raw!C185-Tab_Raw!C$3)/(Tab_Raw!C$4-Tab_Raw!C$3),(Tab_Raw!C185-Tab_Raw!C$3)/(Tab_Raw!C$4-Tab_Raw!C$3))))</f>
        <v>0.3775</v>
      </c>
      <c r="D185" s="7">
        <f>MAX(0,MIN(1,IF(D$5=0,1-(Tab_Raw!D185-Tab_Raw!D$3)/(Tab_Raw!D$4-Tab_Raw!D$3),(Tab_Raw!D185-Tab_Raw!D$3)/(Tab_Raw!D$4-Tab_Raw!D$3))))</f>
        <v>1</v>
      </c>
      <c r="E185" s="7">
        <f>MAX(0,MIN(1,IF(E$5=0,1-(Tab_Raw!E185-Tab_Raw!E$3)/(Tab_Raw!E$4-Tab_Raw!E$3),(Tab_Raw!E185-Tab_Raw!E$3)/(Tab_Raw!E$4-Tab_Raw!E$3))))</f>
        <v>0.17000000000000004</v>
      </c>
      <c r="F185" s="7">
        <f>MAX(0,MIN(1,IF(F$5=0,1-(Tab_Raw!F185-Tab_Raw!F$3)/(Tab_Raw!F$4-Tab_Raw!F$3),(Tab_Raw!F185-Tab_Raw!F$3)/(Tab_Raw!F$4-Tab_Raw!F$3))))</f>
        <v>0.625</v>
      </c>
      <c r="G185" s="7">
        <f>MAX(0,MIN(1,IF(G$5=0,1-(Tab_Raw!G185-Tab_Raw!G$3)/(Tab_Raw!G$4-Tab_Raw!G$3),(Tab_Raw!G185-Tab_Raw!G$3)/(Tab_Raw!G$4-Tab_Raw!G$3))))</f>
        <v>0.29933333333333334</v>
      </c>
      <c r="H185" s="7">
        <f>MAX(0,MIN(1,IF(H$5=0,1-(Tab_Raw!H185-Tab_Raw!H$3)/(Tab_Raw!H$4-Tab_Raw!H$3),(Tab_Raw!H185-Tab_Raw!H$3)/(Tab_Raw!H$4-Tab_Raw!H$3))))</f>
        <v>2.0000000000000018E-2</v>
      </c>
      <c r="I185" s="7">
        <f>MAX(0,MIN(1,IF(I$5=0,1-(Tab_Raw!I185-Tab_Raw!I$3)/(Tab_Raw!I$4-Tab_Raw!I$3),(Tab_Raw!I185-Tab_Raw!I$3)/(Tab_Raw!I$4-Tab_Raw!I$3))))</f>
        <v>0.2485</v>
      </c>
      <c r="J185" s="7">
        <f>MAX(0,MIN(1,IF(J$5=0,1-(Tab_Raw!J185-Tab_Raw!J$3)/(Tab_Raw!J$4-Tab_Raw!J$3),(Tab_Raw!J185-Tab_Raw!J$3)/(Tab_Raw!J$4-Tab_Raw!J$3))))</f>
        <v>0.50939999999999996</v>
      </c>
      <c r="K185" s="7">
        <f>MAX(0,MIN(1,IF(K$5=0,1-(Tab_Raw!K185-Tab_Raw!K$3)/(Tab_Raw!K$4-Tab_Raw!K$3),(Tab_Raw!K185-Tab_Raw!K$3)/(Tab_Raw!K$4-Tab_Raw!K$3))))</f>
        <v>1</v>
      </c>
      <c r="L185" s="7">
        <f>MAX(0,MIN(1,IF(L$5=0,1-(Tab_Raw!L185-Tab_Raw!L$3)/(Tab_Raw!L$4-Tab_Raw!L$3),(Tab_Raw!L185-Tab_Raw!L$3)/(Tab_Raw!L$4-Tab_Raw!L$3))))</f>
        <v>0.12</v>
      </c>
      <c r="M185" s="7">
        <f>MAX(0,MIN(1,IF(M$5=0,1-(Tab_Raw!M185-Tab_Raw!M$3)/(Tab_Raw!M$4-Tab_Raw!M$3),(Tab_Raw!M185-Tab_Raw!M$3)/(Tab_Raw!M$4-Tab_Raw!M$3))))</f>
        <v>0.06</v>
      </c>
      <c r="N185" s="7">
        <f>MAX(0,MIN(1,IF(N$5=0,1-(Tab_Raw!N185-Tab_Raw!N$3)/(Tab_Raw!N$4-Tab_Raw!N$3),(Tab_Raw!N185-Tab_Raw!N$3)/(Tab_Raw!N$4-Tab_Raw!N$3))))</f>
        <v>0.16</v>
      </c>
      <c r="O185" s="7">
        <f>MAX(0,MIN(1,IF(O$5=0,1-(Tab_Raw!O185-Tab_Raw!O$3)/(Tab_Raw!O$4-Tab_Raw!O$3),(Tab_Raw!O185-Tab_Raw!O$3)/(Tab_Raw!O$4-Tab_Raw!O$3))))</f>
        <v>7.4999999999999997E-2</v>
      </c>
      <c r="P185" s="7">
        <f>MAX(0,MIN(1,IF(P$5=0,1-(Tab_Raw!P185-Tab_Raw!P$3)/(Tab_Raw!P$4-Tab_Raw!P$3),(Tab_Raw!P185-Tab_Raw!P$3)/(Tab_Raw!P$4-Tab_Raw!P$3))))</f>
        <v>0.62416000000000005</v>
      </c>
      <c r="Q185" s="7">
        <f>MAX(0,MIN(1,IF(Q$5=0,1-(Tab_Raw!Q185-Tab_Raw!Q$3)/(Tab_Raw!Q$4-Tab_Raw!Q$3),(Tab_Raw!Q185-Tab_Raw!Q$3)/(Tab_Raw!Q$4-Tab_Raw!Q$3))))</f>
        <v>0.40357560975609796</v>
      </c>
      <c r="R185" s="7">
        <f>MAX(0,MIN(1,IF(R$5=0,1-(Tab_Raw!R185-Tab_Raw!R$3)/(Tab_Raw!R$4-Tab_Raw!R$3),(Tab_Raw!R185-Tab_Raw!R$3)/(Tab_Raw!R$4-Tab_Raw!R$3))))</f>
        <v>0.26433120999999998</v>
      </c>
      <c r="S185" s="7">
        <f>MAX(0,MIN(1,IF(S$5=0,1-(Tab_Raw!S185-Tab_Raw!S$3)/(Tab_Raw!S$4-Tab_Raw!S$3),(Tab_Raw!S185-Tab_Raw!S$3)/(Tab_Raw!S$4-Tab_Raw!S$3))))</f>
        <v>6.2367676499999998E-3</v>
      </c>
      <c r="T185" s="7">
        <f>MAX(0,MIN(1,IF(T$5=0,1-(Tab_Raw!T185-Tab_Raw!T$3)/(Tab_Raw!T$4-Tab_Raw!T$3),(Tab_Raw!T185-Tab_Raw!T$3)/(Tab_Raw!T$4-Tab_Raw!T$3))))</f>
        <v>5.0028514500000003E-2</v>
      </c>
      <c r="U185" s="7">
        <f>MAX(0,MIN(1,IF(U$5=0,1-(Tab_Raw!U185-Tab_Raw!U$3)/(Tab_Raw!U$4-Tab_Raw!U$3),(Tab_Raw!U185-Tab_Raw!U$3)/(Tab_Raw!U$4-Tab_Raw!U$3))))</f>
        <v>0</v>
      </c>
      <c r="V185" s="7">
        <f>MAX(0,MIN(1,IF(V$5=0,1-(Tab_Raw!V185-Tab_Raw!V$3)/(Tab_Raw!V$4-Tab_Raw!V$3),(Tab_Raw!V185-Tab_Raw!V$3)/(Tab_Raw!V$4-Tab_Raw!V$3))))</f>
        <v>0</v>
      </c>
      <c r="W185" s="7">
        <f>MAX(0,MIN(1,IF(W$5=0,1-(Tab_Raw!W185-Tab_Raw!W$3)/(Tab_Raw!W$4-Tab_Raw!W$3),(Tab_Raw!W185-Tab_Raw!W$3)/(Tab_Raw!W$4-Tab_Raw!W$3))))</f>
        <v>0</v>
      </c>
      <c r="X185" s="7">
        <f>MAX(0,MIN(1,IF(X$5=0,1-(Tab_Raw!X185-Tab_Raw!X$3)/(Tab_Raw!X$4-Tab_Raw!X$3),(Tab_Raw!X185-Tab_Raw!X$3)/(Tab_Raw!X$4-Tab_Raw!X$3))))</f>
        <v>0</v>
      </c>
      <c r="Y185" s="7">
        <f>MAX(0,MIN(1,IF(Y$5=0,1-(Tab_Raw!Y185-Tab_Raw!Y$3)/(Tab_Raw!Y$4-Tab_Raw!Y$3),(Tab_Raw!Y185-Tab_Raw!Y$3)/(Tab_Raw!Y$4-Tab_Raw!Y$3))))</f>
        <v>3.1919647607090416E-3</v>
      </c>
      <c r="Z185" s="7">
        <f>MAX(0,MIN(1,IF(Z$5=0,1-(Tab_Raw!Z185-Tab_Raw!Z$3)/(Tab_Raw!Z$4-Tab_Raw!Z$3),(Tab_Raw!Z185-Tab_Raw!Z$3)/(Tab_Raw!Z$4-Tab_Raw!Z$3))))</f>
        <v>0.18800003050000003</v>
      </c>
      <c r="AA185" s="9" t="str">
        <f t="shared" si="24"/>
        <v>Turkmenistan</v>
      </c>
      <c r="AB185" s="14">
        <f t="shared" si="25"/>
        <v>24</v>
      </c>
      <c r="AC185" s="8">
        <f t="shared" si="26"/>
        <v>0.25851072627083921</v>
      </c>
      <c r="AD185" s="14">
        <f t="shared" si="23"/>
        <v>130</v>
      </c>
      <c r="AM185" s="9" t="s">
        <v>200</v>
      </c>
      <c r="AN185" s="14">
        <v>24</v>
      </c>
      <c r="AO185" s="8">
        <v>0.1915426981501861</v>
      </c>
    </row>
    <row r="186" spans="1:41">
      <c r="A186" s="10" t="s">
        <v>393</v>
      </c>
      <c r="B186" s="13" t="s">
        <v>392</v>
      </c>
      <c r="C186" s="7">
        <f>MAX(0,MIN(1,IF(C$5=0,1-(Tab_Raw!C186-Tab_Raw!C$3)/(Tab_Raw!C$4-Tab_Raw!C$3),(Tab_Raw!C186-Tab_Raw!C$3)/(Tab_Raw!C$4-Tab_Raw!C$3))))</f>
        <v>0.65366666666666662</v>
      </c>
      <c r="D186" s="7" t="e">
        <f>MAX(0,MIN(1,IF(D$5=0,1-(Tab_Raw!D186-Tab_Raw!D$3)/(Tab_Raw!D$4-Tab_Raw!D$3),(Tab_Raw!D186-Tab_Raw!D$3)/(Tab_Raw!D$4-Tab_Raw!D$3))))</f>
        <v>#N/A</v>
      </c>
      <c r="E186" s="7">
        <f>MAX(0,MIN(1,IF(E$5=0,1-(Tab_Raw!E186-Tab_Raw!E$3)/(Tab_Raw!E$4-Tab_Raw!E$3),(Tab_Raw!E186-Tab_Raw!E$3)/(Tab_Raw!E$4-Tab_Raw!E$3))))</f>
        <v>3.0000000000000027E-2</v>
      </c>
      <c r="F186" s="7">
        <f>MAX(0,MIN(1,IF(F$5=0,1-(Tab_Raw!F186-Tab_Raw!F$3)/(Tab_Raw!F$4-Tab_Raw!F$3),(Tab_Raw!F186-Tab_Raw!F$3)/(Tab_Raw!F$4-Tab_Raw!F$3))))</f>
        <v>7.5000000000000011E-2</v>
      </c>
      <c r="G186" s="7">
        <f>MAX(0,MIN(1,IF(G$5=0,1-(Tab_Raw!G186-Tab_Raw!G$3)/(Tab_Raw!G$4-Tab_Raw!G$3),(Tab_Raw!G186-Tab_Raw!G$3)/(Tab_Raw!G$4-Tab_Raw!G$3))))</f>
        <v>9.8666666666666666E-2</v>
      </c>
      <c r="H186" s="7">
        <f>MAX(0,MIN(1,IF(H$5=0,1-(Tab_Raw!H186-Tab_Raw!H$3)/(Tab_Raw!H$4-Tab_Raw!H$3),(Tab_Raw!H186-Tab_Raw!H$3)/(Tab_Raw!H$4-Tab_Raw!H$3))))</f>
        <v>0.16000000000000003</v>
      </c>
      <c r="I186" s="7">
        <f>MAX(0,MIN(1,IF(I$5=0,1-(Tab_Raw!I186-Tab_Raw!I$3)/(Tab_Raw!I$4-Tab_Raw!I$3),(Tab_Raw!I186-Tab_Raw!I$3)/(Tab_Raw!I$4-Tab_Raw!I$3))))</f>
        <v>0.44466666666666665</v>
      </c>
      <c r="J186" s="7">
        <f>MAX(0,MIN(1,IF(J$5=0,1-(Tab_Raw!J186-Tab_Raw!J$3)/(Tab_Raw!J$4-Tab_Raw!J$3),(Tab_Raw!J186-Tab_Raw!J$3)/(Tab_Raw!J$4-Tab_Raw!J$3))))</f>
        <v>0.50060000000000004</v>
      </c>
      <c r="K186" s="7">
        <f>MAX(0,MIN(1,IF(K$5=0,1-(Tab_Raw!K186-Tab_Raw!K$3)/(Tab_Raw!K$4-Tab_Raw!K$3),(Tab_Raw!K186-Tab_Raw!K$3)/(Tab_Raw!K$4-Tab_Raw!K$3))))</f>
        <v>1</v>
      </c>
      <c r="L186" s="7">
        <f>MAX(0,MIN(1,IF(L$5=0,1-(Tab_Raw!L186-Tab_Raw!L$3)/(Tab_Raw!L$4-Tab_Raw!L$3),(Tab_Raw!L186-Tab_Raw!L$3)/(Tab_Raw!L$4-Tab_Raw!L$3))))</f>
        <v>0.42</v>
      </c>
      <c r="M186" s="7">
        <f>MAX(0,MIN(1,IF(M$5=0,1-(Tab_Raw!M186-Tab_Raw!M$3)/(Tab_Raw!M$4-Tab_Raw!M$3),(Tab_Raw!M186-Tab_Raw!M$3)/(Tab_Raw!M$4-Tab_Raw!M$3))))</f>
        <v>1</v>
      </c>
      <c r="N186" s="7">
        <f>MAX(0,MIN(1,IF(N$5=0,1-(Tab_Raw!N186-Tab_Raw!N$3)/(Tab_Raw!N$4-Tab_Raw!N$3),(Tab_Raw!N186-Tab_Raw!N$3)/(Tab_Raw!N$4-Tab_Raw!N$3))))</f>
        <v>0.3</v>
      </c>
      <c r="O186" s="7">
        <f>MAX(0,MIN(1,IF(O$5=0,1-(Tab_Raw!O186-Tab_Raw!O$3)/(Tab_Raw!O$4-Tab_Raw!O$3),(Tab_Raw!O186-Tab_Raw!O$3)/(Tab_Raw!O$4-Tab_Raw!O$3))))</f>
        <v>0.76749999999999996</v>
      </c>
      <c r="P186" s="7">
        <f>MAX(0,MIN(1,IF(P$5=0,1-(Tab_Raw!P186-Tab_Raw!P$3)/(Tab_Raw!P$4-Tab_Raw!P$3),(Tab_Raw!P186-Tab_Raw!P$3)/(Tab_Raw!P$4-Tab_Raw!P$3))))</f>
        <v>0.71631999999999996</v>
      </c>
      <c r="Q186" s="7" t="e">
        <f>MAX(0,MIN(1,IF(Q$5=0,1-(Tab_Raw!Q186-Tab_Raw!Q$3)/(Tab_Raw!Q$4-Tab_Raw!Q$3),(Tab_Raw!Q186-Tab_Raw!Q$3)/(Tab_Raw!Q$4-Tab_Raw!Q$3))))</f>
        <v>#N/A</v>
      </c>
      <c r="R186" s="7">
        <f>MAX(0,MIN(1,IF(R$5=0,1-(Tab_Raw!R186-Tab_Raw!R$3)/(Tab_Raw!R$4-Tab_Raw!R$3),(Tab_Raw!R186-Tab_Raw!R$3)/(Tab_Raw!R$4-Tab_Raw!R$3))))</f>
        <v>0.398203592</v>
      </c>
      <c r="S186" s="7">
        <f>MAX(0,MIN(1,IF(S$5=0,1-(Tab_Raw!S186-Tab_Raw!S$3)/(Tab_Raw!S$4-Tab_Raw!S$3),(Tab_Raw!S186-Tab_Raw!S$3)/(Tab_Raw!S$4-Tab_Raw!S$3))))</f>
        <v>0.15989159889999999</v>
      </c>
      <c r="T186" s="7" t="e">
        <f>MAX(0,MIN(1,IF(T$5=0,1-(Tab_Raw!T186-Tab_Raw!T$3)/(Tab_Raw!T$4-Tab_Raw!T$3),(Tab_Raw!T186-Tab_Raw!T$3)/(Tab_Raw!T$4-Tab_Raw!T$3))))</f>
        <v>#N/A</v>
      </c>
      <c r="U186" s="7">
        <f>MAX(0,MIN(1,IF(U$5=0,1-(Tab_Raw!U186-Tab_Raw!U$3)/(Tab_Raw!U$4-Tab_Raw!U$3),(Tab_Raw!U186-Tab_Raw!U$3)/(Tab_Raw!U$4-Tab_Raw!U$3))))</f>
        <v>0.75</v>
      </c>
      <c r="V186" s="7">
        <f>MAX(0,MIN(1,IF(V$5=0,1-(Tab_Raw!V186-Tab_Raw!V$3)/(Tab_Raw!V$4-Tab_Raw!V$3),(Tab_Raw!V186-Tab_Raw!V$3)/(Tab_Raw!V$4-Tab_Raw!V$3))))</f>
        <v>0.99495920975555097</v>
      </c>
      <c r="W186" s="7">
        <f>MAX(0,MIN(1,IF(W$5=0,1-(Tab_Raw!W186-Tab_Raw!W$3)/(Tab_Raw!W$4-Tab_Raw!W$3),(Tab_Raw!W186-Tab_Raw!W$3)/(Tab_Raw!W$4-Tab_Raw!W$3))))</f>
        <v>2.0000000000000018E-2</v>
      </c>
      <c r="X186" s="7">
        <f>MAX(0,MIN(1,IF(X$5=0,1-(Tab_Raw!X186-Tab_Raw!X$3)/(Tab_Raw!X$4-Tab_Raw!X$3),(Tab_Raw!X186-Tab_Raw!X$3)/(Tab_Raw!X$4-Tab_Raw!X$3))))</f>
        <v>0</v>
      </c>
      <c r="Y186" s="7" t="e">
        <f>MAX(0,MIN(1,IF(Y$5=0,1-(Tab_Raw!Y186-Tab_Raw!Y$3)/(Tab_Raw!Y$4-Tab_Raw!Y$3),(Tab_Raw!Y186-Tab_Raw!Y$3)/(Tab_Raw!Y$4-Tab_Raw!Y$3))))</f>
        <v>#N/A</v>
      </c>
      <c r="Z186" s="7">
        <f>MAX(0,MIN(1,IF(Z$5=0,1-(Tab_Raw!Z186-Tab_Raw!Z$3)/(Tab_Raw!Z$4-Tab_Raw!Z$3),(Tab_Raw!Z186-Tab_Raw!Z$3)/(Tab_Raw!Z$4-Tab_Raw!Z$3))))</f>
        <v>0.5</v>
      </c>
      <c r="AA186" s="9" t="str">
        <f t="shared" si="24"/>
        <v>Tuvalu</v>
      </c>
      <c r="AB186" s="14">
        <f t="shared" si="25"/>
        <v>20</v>
      </c>
      <c r="AC186" s="8">
        <f t="shared" si="26"/>
        <v>0.44947372003277747</v>
      </c>
      <c r="AD186" s="14">
        <f t="shared" si="23"/>
        <v>44</v>
      </c>
      <c r="AM186" s="9" t="s">
        <v>311</v>
      </c>
      <c r="AN186" s="14">
        <v>24</v>
      </c>
      <c r="AO186" s="8">
        <v>0.19109920155022883</v>
      </c>
    </row>
    <row r="187" spans="1:41">
      <c r="A187" s="10" t="s">
        <v>395</v>
      </c>
      <c r="B187" s="13" t="s">
        <v>394</v>
      </c>
      <c r="C187" s="7">
        <f>MAX(0,MIN(1,IF(C$5=0,1-(Tab_Raw!C187-Tab_Raw!C$3)/(Tab_Raw!C$4-Tab_Raw!C$3),(Tab_Raw!C187-Tab_Raw!C$3)/(Tab_Raw!C$4-Tab_Raw!C$3))))</f>
        <v>0.6925</v>
      </c>
      <c r="D187" s="7">
        <f>MAX(0,MIN(1,IF(D$5=0,1-(Tab_Raw!D187-Tab_Raw!D$3)/(Tab_Raw!D$4-Tab_Raw!D$3),(Tab_Raw!D187-Tab_Raw!D$3)/(Tab_Raw!D$4-Tab_Raw!D$3))))</f>
        <v>4.9940000000000002E-3</v>
      </c>
      <c r="E187" s="7">
        <f>MAX(0,MIN(1,IF(E$5=0,1-(Tab_Raw!E187-Tab_Raw!E$3)/(Tab_Raw!E$4-Tab_Raw!E$3),(Tab_Raw!E187-Tab_Raw!E$3)/(Tab_Raw!E$4-Tab_Raw!E$3))))</f>
        <v>0.32999999999999996</v>
      </c>
      <c r="F187" s="7">
        <f>MAX(0,MIN(1,IF(F$5=0,1-(Tab_Raw!F187-Tab_Raw!F$3)/(Tab_Raw!F$4-Tab_Raw!F$3),(Tab_Raw!F187-Tab_Raw!F$3)/(Tab_Raw!F$4-Tab_Raw!F$3))))</f>
        <v>0.27500000000000002</v>
      </c>
      <c r="G187" s="7">
        <f>MAX(0,MIN(1,IF(G$5=0,1-(Tab_Raw!G187-Tab_Raw!G$3)/(Tab_Raw!G$4-Tab_Raw!G$3),(Tab_Raw!G187-Tab_Raw!G$3)/(Tab_Raw!G$4-Tab_Raw!G$3))))</f>
        <v>0.28466666666666668</v>
      </c>
      <c r="H187" s="7">
        <f>MAX(0,MIN(1,IF(H$5=0,1-(Tab_Raw!H187-Tab_Raw!H$3)/(Tab_Raw!H$4-Tab_Raw!H$3),(Tab_Raw!H187-Tab_Raw!H$3)/(Tab_Raw!H$4-Tab_Raw!H$3))))</f>
        <v>0.52</v>
      </c>
      <c r="I187" s="7">
        <f>MAX(0,MIN(1,IF(I$5=0,1-(Tab_Raw!I187-Tab_Raw!I$3)/(Tab_Raw!I$4-Tab_Raw!I$3),(Tab_Raw!I187-Tab_Raw!I$3)/(Tab_Raw!I$4-Tab_Raw!I$3))))</f>
        <v>0.39958333333333335</v>
      </c>
      <c r="J187" s="7">
        <f>MAX(0,MIN(1,IF(J$5=0,1-(Tab_Raw!J187-Tab_Raw!J$3)/(Tab_Raw!J$4-Tab_Raw!J$3),(Tab_Raw!J187-Tab_Raw!J$3)/(Tab_Raw!J$4-Tab_Raw!J$3))))</f>
        <v>0.86860000000000004</v>
      </c>
      <c r="K187" s="7">
        <f>MAX(0,MIN(1,IF(K$5=0,1-(Tab_Raw!K187-Tab_Raw!K$3)/(Tab_Raw!K$4-Tab_Raw!K$3),(Tab_Raw!K187-Tab_Raw!K$3)/(Tab_Raw!K$4-Tab_Raw!K$3))))</f>
        <v>0.99440235988199999</v>
      </c>
      <c r="L187" s="7">
        <f>MAX(0,MIN(1,IF(L$5=0,1-(Tab_Raw!L187-Tab_Raw!L$3)/(Tab_Raw!L$4-Tab_Raw!L$3),(Tab_Raw!L187-Tab_Raw!L$3)/(Tab_Raw!L$4-Tab_Raw!L$3))))</f>
        <v>0.24</v>
      </c>
      <c r="M187" s="7">
        <f>MAX(0,MIN(1,IF(M$5=0,1-(Tab_Raw!M187-Tab_Raw!M$3)/(Tab_Raw!M$4-Tab_Raw!M$3),(Tab_Raw!M187-Tab_Raw!M$3)/(Tab_Raw!M$4-Tab_Raw!M$3))))</f>
        <v>0.19</v>
      </c>
      <c r="N187" s="7">
        <f>MAX(0,MIN(1,IF(N$5=0,1-(Tab_Raw!N187-Tab_Raw!N$3)/(Tab_Raw!N$4-Tab_Raw!N$3),(Tab_Raw!N187-Tab_Raw!N$3)/(Tab_Raw!N$4-Tab_Raw!N$3))))</f>
        <v>0.45999999999999996</v>
      </c>
      <c r="O187" s="7">
        <f>MAX(0,MIN(1,IF(O$5=0,1-(Tab_Raw!O187-Tab_Raw!O$3)/(Tab_Raw!O$4-Tab_Raw!O$3),(Tab_Raw!O187-Tab_Raw!O$3)/(Tab_Raw!O$4-Tab_Raw!O$3))))</f>
        <v>0.40749999999999997</v>
      </c>
      <c r="P187" s="7">
        <f>MAX(0,MIN(1,IF(P$5=0,1-(Tab_Raw!P187-Tab_Raw!P$3)/(Tab_Raw!P$4-Tab_Raw!P$3),(Tab_Raw!P187-Tab_Raw!P$3)/(Tab_Raw!P$4-Tab_Raw!P$3))))</f>
        <v>0.93823999999999996</v>
      </c>
      <c r="Q187" s="7">
        <f>MAX(0,MIN(1,IF(Q$5=0,1-(Tab_Raw!Q187-Tab_Raw!Q$3)/(Tab_Raw!Q$4-Tab_Raw!Q$3),(Tab_Raw!Q187-Tab_Raw!Q$3)/(Tab_Raw!Q$4-Tab_Raw!Q$3))))</f>
        <v>0.64666439024390399</v>
      </c>
      <c r="R187" s="7">
        <f>MAX(0,MIN(1,IF(R$5=0,1-(Tab_Raw!R187-Tab_Raw!R$3)/(Tab_Raw!R$4-Tab_Raw!R$3),(Tab_Raw!R187-Tab_Raw!R$3)/(Tab_Raw!R$4-Tab_Raw!R$3))))</f>
        <v>0.86307938200000001</v>
      </c>
      <c r="S187" s="7">
        <f>MAX(0,MIN(1,IF(S$5=0,1-(Tab_Raw!S187-Tab_Raw!S$3)/(Tab_Raw!S$4-Tab_Raw!S$3),(Tab_Raw!S187-Tab_Raw!S$3)/(Tab_Raw!S$4-Tab_Raw!S$3))))</f>
        <v>0.2089804374</v>
      </c>
      <c r="T187" s="7">
        <f>MAX(0,MIN(1,IF(T$5=0,1-(Tab_Raw!T187-Tab_Raw!T$3)/(Tab_Raw!T$4-Tab_Raw!T$3),(Tab_Raw!T187-Tab_Raw!T$3)/(Tab_Raw!T$4-Tab_Raw!T$3))))</f>
        <v>0.70745420225</v>
      </c>
      <c r="U187" s="7">
        <f>MAX(0,MIN(1,IF(U$5=0,1-(Tab_Raw!U187-Tab_Raw!U$3)/(Tab_Raw!U$4-Tab_Raw!U$3),(Tab_Raw!U187-Tab_Raw!U$3)/(Tab_Raw!U$4-Tab_Raw!U$3))))</f>
        <v>0</v>
      </c>
      <c r="V187" s="7">
        <f>MAX(0,MIN(1,IF(V$5=0,1-(Tab_Raw!V187-Tab_Raw!V$3)/(Tab_Raw!V$4-Tab_Raw!V$3),(Tab_Raw!V187-Tab_Raw!V$3)/(Tab_Raw!V$4-Tab_Raw!V$3))))</f>
        <v>0</v>
      </c>
      <c r="W187" s="7">
        <f>MAX(0,MIN(1,IF(W$5=0,1-(Tab_Raw!W187-Tab_Raw!W$3)/(Tab_Raw!W$4-Tab_Raw!W$3),(Tab_Raw!W187-Tab_Raw!W$3)/(Tab_Raw!W$4-Tab_Raw!W$3))))</f>
        <v>0.91</v>
      </c>
      <c r="X187" s="7">
        <f>MAX(0,MIN(1,IF(X$5=0,1-(Tab_Raw!X187-Tab_Raw!X$3)/(Tab_Raw!X$4-Tab_Raw!X$3),(Tab_Raw!X187-Tab_Raw!X$3)/(Tab_Raw!X$4-Tab_Raw!X$3))))</f>
        <v>1</v>
      </c>
      <c r="Y187" s="7">
        <f>MAX(0,MIN(1,IF(Y$5=0,1-(Tab_Raw!Y187-Tab_Raw!Y$3)/(Tab_Raw!Y$4-Tab_Raw!Y$3),(Tab_Raw!Y187-Tab_Raw!Y$3)/(Tab_Raw!Y$4-Tab_Raw!Y$3))))</f>
        <v>6.8493150684931503E-2</v>
      </c>
      <c r="Z187" s="7">
        <f>MAX(0,MIN(1,IF(Z$5=0,1-(Tab_Raw!Z187-Tab_Raw!Z$3)/(Tab_Raw!Z$4-Tab_Raw!Z$3),(Tab_Raw!Z187-Tab_Raw!Z$3)/(Tab_Raw!Z$4-Tab_Raw!Z$3))))</f>
        <v>0.77</v>
      </c>
      <c r="AA187" s="9" t="str">
        <f t="shared" si="24"/>
        <v>Uganda</v>
      </c>
      <c r="AB187" s="14">
        <f t="shared" si="25"/>
        <v>24</v>
      </c>
      <c r="AC187" s="8">
        <f t="shared" si="26"/>
        <v>0.49083991343586808</v>
      </c>
      <c r="AD187" s="14">
        <f t="shared" si="23"/>
        <v>22</v>
      </c>
      <c r="AM187" s="9" t="s">
        <v>357</v>
      </c>
      <c r="AN187" s="14">
        <v>24</v>
      </c>
      <c r="AO187" s="8">
        <v>0.18948152787600814</v>
      </c>
    </row>
    <row r="188" spans="1:41">
      <c r="A188" s="10" t="s">
        <v>397</v>
      </c>
      <c r="B188" s="13" t="s">
        <v>396</v>
      </c>
      <c r="C188" s="7">
        <f>MAX(0,MIN(1,IF(C$5=0,1-(Tab_Raw!C188-Tab_Raw!C$3)/(Tab_Raw!C$4-Tab_Raw!C$3),(Tab_Raw!C188-Tab_Raw!C$3)/(Tab_Raw!C$4-Tab_Raw!C$3))))</f>
        <v>0.51649999999999996</v>
      </c>
      <c r="D188" s="7">
        <f>MAX(0,MIN(1,IF(D$5=0,1-(Tab_Raw!D188-Tab_Raw!D$3)/(Tab_Raw!D$4-Tab_Raw!D$3),(Tab_Raw!D188-Tab_Raw!D$3)/(Tab_Raw!D$4-Tab_Raw!D$3))))</f>
        <v>0.27560000000000001</v>
      </c>
      <c r="E188" s="7">
        <f>MAX(0,MIN(1,IF(E$5=0,1-(Tab_Raw!E188-Tab_Raw!E$3)/(Tab_Raw!E$4-Tab_Raw!E$3),(Tab_Raw!E188-Tab_Raw!E$3)/(Tab_Raw!E$4-Tab_Raw!E$3))))</f>
        <v>2.0000000000000018E-2</v>
      </c>
      <c r="F188" s="7">
        <f>MAX(0,MIN(1,IF(F$5=0,1-(Tab_Raw!F188-Tab_Raw!F$3)/(Tab_Raw!F$4-Tab_Raw!F$3),(Tab_Raw!F188-Tab_Raw!F$3)/(Tab_Raw!F$4-Tab_Raw!F$3))))</f>
        <v>0.72500000000000009</v>
      </c>
      <c r="G188" s="7">
        <f>MAX(0,MIN(1,IF(G$5=0,1-(Tab_Raw!G188-Tab_Raw!G$3)/(Tab_Raw!G$4-Tab_Raw!G$3),(Tab_Raw!G188-Tab_Raw!G$3)/(Tab_Raw!G$4-Tab_Raw!G$3))))</f>
        <v>2E-3</v>
      </c>
      <c r="H188" s="7">
        <f>MAX(0,MIN(1,IF(H$5=0,1-(Tab_Raw!H188-Tab_Raw!H$3)/(Tab_Raw!H$4-Tab_Raw!H$3),(Tab_Raw!H188-Tab_Raw!H$3)/(Tab_Raw!H$4-Tab_Raw!H$3))))</f>
        <v>5.0000000000000044E-2</v>
      </c>
      <c r="I188" s="7">
        <f>MAX(0,MIN(1,IF(I$5=0,1-(Tab_Raw!I188-Tab_Raw!I$3)/(Tab_Raw!I$4-Tab_Raw!I$3),(Tab_Raw!I188-Tab_Raw!I$3)/(Tab_Raw!I$4-Tab_Raw!I$3))))</f>
        <v>0.23874999999999999</v>
      </c>
      <c r="J188" s="7">
        <f>MAX(0,MIN(1,IF(J$5=0,1-(Tab_Raw!J188-Tab_Raw!J$3)/(Tab_Raw!J$4-Tab_Raw!J$3),(Tab_Raw!J188-Tab_Raw!J$3)/(Tab_Raw!J$4-Tab_Raw!J$3))))</f>
        <v>0.3196</v>
      </c>
      <c r="K188" s="7">
        <f>MAX(0,MIN(1,IF(K$5=0,1-(Tab_Raw!K188-Tab_Raw!K$3)/(Tab_Raw!K$4-Tab_Raw!K$3),(Tab_Raw!K188-Tab_Raw!K$3)/(Tab_Raw!K$4-Tab_Raw!K$3))))</f>
        <v>0.89273005271482098</v>
      </c>
      <c r="L188" s="7">
        <f>MAX(0,MIN(1,IF(L$5=0,1-(Tab_Raw!L188-Tab_Raw!L$3)/(Tab_Raw!L$4-Tab_Raw!L$3),(Tab_Raw!L188-Tab_Raw!L$3)/(Tab_Raw!L$4-Tab_Raw!L$3))))</f>
        <v>1</v>
      </c>
      <c r="M188" s="7">
        <f>MAX(0,MIN(1,IF(M$5=0,1-(Tab_Raw!M188-Tab_Raw!M$3)/(Tab_Raw!M$4-Tab_Raw!M$3),(Tab_Raw!M188-Tab_Raw!M$3)/(Tab_Raw!M$4-Tab_Raw!M$3))))</f>
        <v>0.03</v>
      </c>
      <c r="N188" s="7">
        <f>MAX(0,MIN(1,IF(N$5=0,1-(Tab_Raw!N188-Tab_Raw!N$3)/(Tab_Raw!N$4-Tab_Raw!N$3),(Tab_Raw!N188-Tab_Raw!N$3)/(Tab_Raw!N$4-Tab_Raw!N$3))))</f>
        <v>0.02</v>
      </c>
      <c r="O188" s="7">
        <f>MAX(0,MIN(1,IF(O$5=0,1-(Tab_Raw!O188-Tab_Raw!O$3)/(Tab_Raw!O$4-Tab_Raw!O$3),(Tab_Raw!O188-Tab_Raw!O$3)/(Tab_Raw!O$4-Tab_Raw!O$3))))</f>
        <v>0.87499999999999989</v>
      </c>
      <c r="P188" s="7">
        <f>MAX(0,MIN(1,IF(P$5=0,1-(Tab_Raw!P188-Tab_Raw!P$3)/(Tab_Raw!P$4-Tab_Raw!P$3),(Tab_Raw!P188-Tab_Raw!P$3)/(Tab_Raw!P$4-Tab_Raw!P$3))))</f>
        <v>0.411968</v>
      </c>
      <c r="Q188" s="7">
        <f>MAX(0,MIN(1,IF(Q$5=0,1-(Tab_Raw!Q188-Tab_Raw!Q$3)/(Tab_Raw!Q$4-Tab_Raw!Q$3),(Tab_Raw!Q188-Tab_Raw!Q$3)/(Tab_Raw!Q$4-Tab_Raw!Q$3))))</f>
        <v>0.33497073170731795</v>
      </c>
      <c r="R188" s="7">
        <f>MAX(0,MIN(1,IF(R$5=0,1-(Tab_Raw!R188-Tab_Raw!R$3)/(Tab_Raw!R$4-Tab_Raw!R$3),(Tab_Raw!R188-Tab_Raw!R$3)/(Tab_Raw!R$4-Tab_Raw!R$3))))</f>
        <v>0.18270165199999999</v>
      </c>
      <c r="S188" s="7">
        <f>MAX(0,MIN(1,IF(S$5=0,1-(Tab_Raw!S188-Tab_Raw!S$3)/(Tab_Raw!S$4-Tab_Raw!S$3),(Tab_Raw!S188-Tab_Raw!S$3)/(Tab_Raw!S$4-Tab_Raw!S$3))))</f>
        <v>5.2073768399999998E-3</v>
      </c>
      <c r="T188" s="7">
        <f>MAX(0,MIN(1,IF(T$5=0,1-(Tab_Raw!T188-Tab_Raw!T$3)/(Tab_Raw!T$4-Tab_Raw!T$3),(Tab_Raw!T188-Tab_Raw!T$3)/(Tab_Raw!T$4-Tab_Raw!T$3))))</f>
        <v>8.4684275000000003E-3</v>
      </c>
      <c r="U188" s="7">
        <f>MAX(0,MIN(1,IF(U$5=0,1-(Tab_Raw!U188-Tab_Raw!U$3)/(Tab_Raw!U$4-Tab_Raw!U$3),(Tab_Raw!U188-Tab_Raw!U$3)/(Tab_Raw!U$4-Tab_Raw!U$3))))</f>
        <v>2.0583973291919251E-2</v>
      </c>
      <c r="V188" s="7">
        <f>MAX(0,MIN(1,IF(V$5=0,1-(Tab_Raw!V188-Tab_Raw!V$3)/(Tab_Raw!V$4-Tab_Raw!V$3),(Tab_Raw!V188-Tab_Raw!V$3)/(Tab_Raw!V$4-Tab_Raw!V$3))))</f>
        <v>2.6547972431963201E-2</v>
      </c>
      <c r="W188" s="7">
        <f>MAX(0,MIN(1,IF(W$5=0,1-(Tab_Raw!W188-Tab_Raw!W$3)/(Tab_Raw!W$4-Tab_Raw!W$3),(Tab_Raw!W188-Tab_Raw!W$3)/(Tab_Raw!W$4-Tab_Raw!W$3))))</f>
        <v>0</v>
      </c>
      <c r="X188" s="7">
        <f>MAX(0,MIN(1,IF(X$5=0,1-(Tab_Raw!X188-Tab_Raw!X$3)/(Tab_Raw!X$4-Tab_Raw!X$3),(Tab_Raw!X188-Tab_Raw!X$3)/(Tab_Raw!X$4-Tab_Raw!X$3))))</f>
        <v>0.44</v>
      </c>
      <c r="Y188" s="7">
        <f>MAX(0,MIN(1,IF(Y$5=0,1-(Tab_Raw!Y188-Tab_Raw!Y$3)/(Tab_Raw!Y$4-Tab_Raw!Y$3),(Tab_Raw!Y188-Tab_Raw!Y$3)/(Tab_Raw!Y$4-Tab_Raw!Y$3))))</f>
        <v>1.5535187199005747E-2</v>
      </c>
      <c r="Z188" s="7">
        <f>MAX(0,MIN(1,IF(Z$5=0,1-(Tab_Raw!Z188-Tab_Raw!Z$3)/(Tab_Raw!Z$4-Tab_Raw!Z$3),(Tab_Raw!Z188-Tab_Raw!Z$3)/(Tab_Raw!Z$4-Tab_Raw!Z$3))))</f>
        <v>2.1900000000000031E-2</v>
      </c>
      <c r="AA188" s="9" t="str">
        <f t="shared" si="24"/>
        <v>Ukraine</v>
      </c>
      <c r="AB188" s="14">
        <f t="shared" si="25"/>
        <v>24</v>
      </c>
      <c r="AC188" s="8">
        <f t="shared" si="26"/>
        <v>0.26804430723687611</v>
      </c>
      <c r="AD188" s="14">
        <f t="shared" si="23"/>
        <v>122</v>
      </c>
      <c r="AM188" s="9" t="s">
        <v>122</v>
      </c>
      <c r="AN188" s="14">
        <v>24</v>
      </c>
      <c r="AO188" s="8">
        <v>0.18786071885657521</v>
      </c>
    </row>
    <row r="189" spans="1:41">
      <c r="A189" s="10" t="s">
        <v>399</v>
      </c>
      <c r="B189" s="13" t="s">
        <v>398</v>
      </c>
      <c r="C189" s="7">
        <f>MAX(0,MIN(1,IF(C$5=0,1-(Tab_Raw!C189-Tab_Raw!C$3)/(Tab_Raw!C$4-Tab_Raw!C$3),(Tab_Raw!C189-Tab_Raw!C$3)/(Tab_Raw!C$4-Tab_Raw!C$3))))</f>
        <v>0.85216666666666663</v>
      </c>
      <c r="D189" s="7">
        <f>MAX(0,MIN(1,IF(D$5=0,1-(Tab_Raw!D189-Tab_Raw!D$3)/(Tab_Raw!D$4-Tab_Raw!D$3),(Tab_Raw!D189-Tab_Raw!D$3)/(Tab_Raw!D$4-Tab_Raw!D$3))))</f>
        <v>1</v>
      </c>
      <c r="E189" s="7">
        <f>MAX(0,MIN(1,IF(E$5=0,1-(Tab_Raw!E189-Tab_Raw!E$3)/(Tab_Raw!E$4-Tab_Raw!E$3),(Tab_Raw!E189-Tab_Raw!E$3)/(Tab_Raw!E$4-Tab_Raw!E$3))))</f>
        <v>0</v>
      </c>
      <c r="F189" s="7">
        <f>MAX(0,MIN(1,IF(F$5=0,1-(Tab_Raw!F189-Tab_Raw!F$3)/(Tab_Raw!F$4-Tab_Raw!F$3),(Tab_Raw!F189-Tab_Raw!F$3)/(Tab_Raw!F$4-Tab_Raw!F$3))))</f>
        <v>0.5</v>
      </c>
      <c r="G189" s="7">
        <f>MAX(0,MIN(1,IF(G$5=0,1-(Tab_Raw!G189-Tab_Raw!G$3)/(Tab_Raw!G$4-Tab_Raw!G$3),(Tab_Raw!G189-Tab_Raw!G$3)/(Tab_Raw!G$4-Tab_Raw!G$3))))</f>
        <v>6.6666666666666671E-3</v>
      </c>
      <c r="H189" s="7">
        <f>MAX(0,MIN(1,IF(H$5=0,1-(Tab_Raw!H189-Tab_Raw!H$3)/(Tab_Raw!H$4-Tab_Raw!H$3),(Tab_Raw!H189-Tab_Raw!H$3)/(Tab_Raw!H$4-Tab_Raw!H$3))))</f>
        <v>3.0000000000000027E-2</v>
      </c>
      <c r="I189" s="7">
        <f>MAX(0,MIN(1,IF(I$5=0,1-(Tab_Raw!I189-Tab_Raw!I$3)/(Tab_Raw!I$4-Tab_Raw!I$3),(Tab_Raw!I189-Tab_Raw!I$3)/(Tab_Raw!I$4-Tab_Raw!I$3))))</f>
        <v>0.54108333333333336</v>
      </c>
      <c r="J189" s="7">
        <f>MAX(0,MIN(1,IF(J$5=0,1-(Tab_Raw!J189-Tab_Raw!J$3)/(Tab_Raw!J$4-Tab_Raw!J$3),(Tab_Raw!J189-Tab_Raw!J$3)/(Tab_Raw!J$4-Tab_Raw!J$3))))</f>
        <v>0.22059999999999999</v>
      </c>
      <c r="K189" s="7">
        <f>MAX(0,MIN(1,IF(K$5=0,1-(Tab_Raw!K189-Tab_Raw!K$3)/(Tab_Raw!K$4-Tab_Raw!K$3),(Tab_Raw!K189-Tab_Raw!K$3)/(Tab_Raw!K$4-Tab_Raw!K$3))))</f>
        <v>0.5</v>
      </c>
      <c r="L189" s="7">
        <f>MAX(0,MIN(1,IF(L$5=0,1-(Tab_Raw!L189-Tab_Raw!L$3)/(Tab_Raw!L$4-Tab_Raw!L$3),(Tab_Raw!L189-Tab_Raw!L$3)/(Tab_Raw!L$4-Tab_Raw!L$3))))</f>
        <v>0.36</v>
      </c>
      <c r="M189" s="7">
        <f>MAX(0,MIN(1,IF(M$5=0,1-(Tab_Raw!M189-Tab_Raw!M$3)/(Tab_Raw!M$4-Tab_Raw!M$3),(Tab_Raw!M189-Tab_Raw!M$3)/(Tab_Raw!M$4-Tab_Raw!M$3))))</f>
        <v>1</v>
      </c>
      <c r="N189" s="7">
        <f>MAX(0,MIN(1,IF(N$5=0,1-(Tab_Raw!N189-Tab_Raw!N$3)/(Tab_Raw!N$4-Tab_Raw!N$3),(Tab_Raw!N189-Tab_Raw!N$3)/(Tab_Raw!N$4-Tab_Raw!N$3))))</f>
        <v>0.32</v>
      </c>
      <c r="O189" s="7">
        <f>MAX(0,MIN(1,IF(O$5=0,1-(Tab_Raw!O189-Tab_Raw!O$3)/(Tab_Raw!O$4-Tab_Raw!O$3),(Tab_Raw!O189-Tab_Raw!O$3)/(Tab_Raw!O$4-Tab_Raw!O$3))))</f>
        <v>7.4999999999999997E-2</v>
      </c>
      <c r="P189" s="7">
        <f>MAX(0,MIN(1,IF(P$5=0,1-(Tab_Raw!P189-Tab_Raw!P$3)/(Tab_Raw!P$4-Tab_Raw!P$3),(Tab_Raw!P189-Tab_Raw!P$3)/(Tab_Raw!P$4-Tab_Raw!P$3))))</f>
        <v>0.68200000000000005</v>
      </c>
      <c r="Q189" s="7">
        <f>MAX(0,MIN(1,IF(Q$5=0,1-(Tab_Raw!Q189-Tab_Raw!Q$3)/(Tab_Raw!Q$4-Tab_Raw!Q$3),(Tab_Raw!Q189-Tab_Raw!Q$3)/(Tab_Raw!Q$4-Tab_Raw!Q$3))))</f>
        <v>0.14503853658536603</v>
      </c>
      <c r="R189" s="7">
        <f>MAX(0,MIN(1,IF(R$5=0,1-(Tab_Raw!R189-Tab_Raw!R$3)/(Tab_Raw!R$4-Tab_Raw!R$3),(Tab_Raw!R189-Tab_Raw!R$3)/(Tab_Raw!R$4-Tab_Raw!R$3))))</f>
        <v>0.28239845200000002</v>
      </c>
      <c r="S189" s="7">
        <f>MAX(0,MIN(1,IF(S$5=0,1-(Tab_Raw!S189-Tab_Raw!S$3)/(Tab_Raw!S$4-Tab_Raw!S$3),(Tab_Raw!S189-Tab_Raw!S$3)/(Tab_Raw!S$4-Tab_Raw!S$3))))</f>
        <v>0</v>
      </c>
      <c r="T189" s="7">
        <f>MAX(0,MIN(1,IF(T$5=0,1-(Tab_Raw!T189-Tab_Raw!T$3)/(Tab_Raw!T$4-Tab_Raw!T$3),(Tab_Raw!T189-Tab_Raw!T$3)/(Tab_Raw!T$4-Tab_Raw!T$3))))</f>
        <v>5.9832195000000003E-3</v>
      </c>
      <c r="U189" s="7">
        <f>MAX(0,MIN(1,IF(U$5=0,1-(Tab_Raw!U189-Tab_Raw!U$3)/(Tab_Raw!U$4-Tab_Raw!U$3),(Tab_Raw!U189-Tab_Raw!U$3)/(Tab_Raw!U$4-Tab_Raw!U$3))))</f>
        <v>6.0429217412360542E-2</v>
      </c>
      <c r="V189" s="7">
        <f>MAX(0,MIN(1,IF(V$5=0,1-(Tab_Raw!V189-Tab_Raw!V$3)/(Tab_Raw!V$4-Tab_Raw!V$3),(Tab_Raw!V189-Tab_Raw!V$3)/(Tab_Raw!V$4-Tab_Raw!V$3))))</f>
        <v>0.21641434477615101</v>
      </c>
      <c r="W189" s="7">
        <f>MAX(0,MIN(1,IF(W$5=0,1-(Tab_Raw!W189-Tab_Raw!W$3)/(Tab_Raw!W$4-Tab_Raw!W$3),(Tab_Raw!W189-Tab_Raw!W$3)/(Tab_Raw!W$4-Tab_Raw!W$3))))</f>
        <v>0</v>
      </c>
      <c r="X189" s="7">
        <f>MAX(0,MIN(1,IF(X$5=0,1-(Tab_Raw!X189-Tab_Raw!X$3)/(Tab_Raw!X$4-Tab_Raw!X$3),(Tab_Raw!X189-Tab_Raw!X$3)/(Tab_Raw!X$4-Tab_Raw!X$3))))</f>
        <v>0</v>
      </c>
      <c r="Y189" s="7">
        <f>MAX(0,MIN(1,IF(Y$5=0,1-(Tab_Raw!Y189-Tab_Raw!Y$3)/(Tab_Raw!Y$4-Tab_Raw!Y$3),(Tab_Raw!Y189-Tab_Raw!Y$3)/(Tab_Raw!Y$4-Tab_Raw!Y$3))))</f>
        <v>0</v>
      </c>
      <c r="Z189" s="7">
        <f>MAX(0,MIN(1,IF(Z$5=0,1-(Tab_Raw!Z189-Tab_Raw!Z$3)/(Tab_Raw!Z$4-Tab_Raw!Z$3),(Tab_Raw!Z189-Tab_Raw!Z$3)/(Tab_Raw!Z$4-Tab_Raw!Z$3))))</f>
        <v>0</v>
      </c>
      <c r="AA189" s="9" t="str">
        <f t="shared" si="24"/>
        <v>United Arab Emirates</v>
      </c>
      <c r="AB189" s="14">
        <f t="shared" si="25"/>
        <v>24</v>
      </c>
      <c r="AC189" s="8">
        <f t="shared" si="26"/>
        <v>0.28324085153918938</v>
      </c>
      <c r="AD189" s="14">
        <f t="shared" si="23"/>
        <v>111</v>
      </c>
      <c r="AM189" s="9" t="s">
        <v>154</v>
      </c>
      <c r="AN189" s="14">
        <v>24</v>
      </c>
      <c r="AO189" s="8">
        <v>0.18704795513972525</v>
      </c>
    </row>
    <row r="190" spans="1:41">
      <c r="A190" s="10" t="s">
        <v>401</v>
      </c>
      <c r="B190" s="13" t="s">
        <v>400</v>
      </c>
      <c r="C190" s="7">
        <f>MAX(0,MIN(1,IF(C$5=0,1-(Tab_Raw!C190-Tab_Raw!C$3)/(Tab_Raw!C$4-Tab_Raw!C$3),(Tab_Raw!C190-Tab_Raw!C$3)/(Tab_Raw!C$4-Tab_Raw!C$3))))</f>
        <v>0.55199999999999994</v>
      </c>
      <c r="D190" s="7">
        <f>MAX(0,MIN(1,IF(D$5=0,1-(Tab_Raw!D190-Tab_Raw!D$3)/(Tab_Raw!D$4-Tab_Raw!D$3),(Tab_Raw!D190-Tab_Raw!D$3)/(Tab_Raw!D$4-Tab_Raw!D$3))))</f>
        <v>8.8160000000000002E-2</v>
      </c>
      <c r="E190" s="7">
        <f>MAX(0,MIN(1,IF(E$5=0,1-(Tab_Raw!E190-Tab_Raw!E$3)/(Tab_Raw!E$4-Tab_Raw!E$3),(Tab_Raw!E190-Tab_Raw!E$3)/(Tab_Raw!E$4-Tab_Raw!E$3))))</f>
        <v>0</v>
      </c>
      <c r="F190" s="7">
        <f>MAX(0,MIN(1,IF(F$5=0,1-(Tab_Raw!F190-Tab_Raw!F$3)/(Tab_Raw!F$4-Tab_Raw!F$3),(Tab_Raw!F190-Tab_Raw!F$3)/(Tab_Raw!F$4-Tab_Raw!F$3))))</f>
        <v>0.30000000000000004</v>
      </c>
      <c r="G190" s="7">
        <f>MAX(0,MIN(1,IF(G$5=0,1-(Tab_Raw!G190-Tab_Raw!G$3)/(Tab_Raw!G$4-Tab_Raw!G$3),(Tab_Raw!G190-Tab_Raw!G$3)/(Tab_Raw!G$4-Tab_Raw!G$3))))</f>
        <v>0</v>
      </c>
      <c r="H190" s="7">
        <f>MAX(0,MIN(1,IF(H$5=0,1-(Tab_Raw!H190-Tab_Raw!H$3)/(Tab_Raw!H$4-Tab_Raw!H$3),(Tab_Raw!H190-Tab_Raw!H$3)/(Tab_Raw!H$4-Tab_Raw!H$3))))</f>
        <v>0</v>
      </c>
      <c r="I190" s="7">
        <f>MAX(0,MIN(1,IF(I$5=0,1-(Tab_Raw!I190-Tab_Raw!I$3)/(Tab_Raw!I$4-Tab_Raw!I$3),(Tab_Raw!I190-Tab_Raw!I$3)/(Tab_Raw!I$4-Tab_Raw!I$3))))</f>
        <v>0.22075000000000003</v>
      </c>
      <c r="J190" s="7">
        <f>MAX(0,MIN(1,IF(J$5=0,1-(Tab_Raw!J190-Tab_Raw!J$3)/(Tab_Raw!J$4-Tab_Raw!J$3),(Tab_Raw!J190-Tab_Raw!J$3)/(Tab_Raw!J$4-Tab_Raw!J$3))))</f>
        <v>9.98E-2</v>
      </c>
      <c r="K190" s="7">
        <f>MAX(0,MIN(1,IF(K$5=0,1-(Tab_Raw!K190-Tab_Raw!K$3)/(Tab_Raw!K$4-Tab_Raw!K$3),(Tab_Raw!K190-Tab_Raw!K$3)/(Tab_Raw!K$4-Tab_Raw!K$3))))</f>
        <v>0.65306688870383334</v>
      </c>
      <c r="L190" s="7">
        <f>MAX(0,MIN(1,IF(L$5=0,1-(Tab_Raw!L190-Tab_Raw!L$3)/(Tab_Raw!L$4-Tab_Raw!L$3),(Tab_Raw!L190-Tab_Raw!L$3)/(Tab_Raw!L$4-Tab_Raw!L$3))))</f>
        <v>1</v>
      </c>
      <c r="M190" s="7">
        <f>MAX(0,MIN(1,IF(M$5=0,1-(Tab_Raw!M190-Tab_Raw!M$3)/(Tab_Raw!M$4-Tab_Raw!M$3),(Tab_Raw!M190-Tab_Raw!M$3)/(Tab_Raw!M$4-Tab_Raw!M$3))))</f>
        <v>0.23</v>
      </c>
      <c r="N190" s="7">
        <f>MAX(0,MIN(1,IF(N$5=0,1-(Tab_Raw!N190-Tab_Raw!N$3)/(Tab_Raw!N$4-Tab_Raw!N$3),(Tab_Raw!N190-Tab_Raw!N$3)/(Tab_Raw!N$4-Tab_Raw!N$3))))</f>
        <v>0</v>
      </c>
      <c r="O190" s="7">
        <f>MAX(0,MIN(1,IF(O$5=0,1-(Tab_Raw!O190-Tab_Raw!O$3)/(Tab_Raw!O$4-Tab_Raw!O$3),(Tab_Raw!O190-Tab_Raw!O$3)/(Tab_Raw!O$4-Tab_Raw!O$3))))</f>
        <v>6.7499999999999991E-2</v>
      </c>
      <c r="P190" s="7">
        <f>MAX(0,MIN(1,IF(P$5=0,1-(Tab_Raw!P190-Tab_Raw!P$3)/(Tab_Raw!P$4-Tab_Raw!P$3),(Tab_Raw!P190-Tab_Raw!P$3)/(Tab_Raw!P$4-Tab_Raw!P$3))))</f>
        <v>0.36887999999999999</v>
      </c>
      <c r="Q190" s="7">
        <f>MAX(0,MIN(1,IF(Q$5=0,1-(Tab_Raw!Q190-Tab_Raw!Q$3)/(Tab_Raw!Q$4-Tab_Raw!Q$3),(Tab_Raw!Q190-Tab_Raw!Q$3)/(Tab_Raw!Q$4-Tab_Raw!Q$3))))</f>
        <v>0.10193268292683</v>
      </c>
      <c r="R190" s="7">
        <f>MAX(0,MIN(1,IF(R$5=0,1-(Tab_Raw!R190-Tab_Raw!R$3)/(Tab_Raw!R$4-Tab_Raw!R$3),(Tab_Raw!R190-Tab_Raw!R$3)/(Tab_Raw!R$4-Tab_Raw!R$3))))</f>
        <v>0.15584415600000001</v>
      </c>
      <c r="S190" s="7">
        <f>MAX(0,MIN(1,IF(S$5=0,1-(Tab_Raw!S190-Tab_Raw!S$3)/(Tab_Raw!S$4-Tab_Raw!S$3),(Tab_Raw!S190-Tab_Raw!S$3)/(Tab_Raw!S$4-Tab_Raw!S$3))))</f>
        <v>0</v>
      </c>
      <c r="T190" s="7">
        <f>MAX(0,MIN(1,IF(T$5=0,1-(Tab_Raw!T190-Tab_Raw!T$3)/(Tab_Raw!T$4-Tab_Raw!T$3),(Tab_Raw!T190-Tab_Raw!T$3)/(Tab_Raw!T$4-Tab_Raw!T$3))))</f>
        <v>5.3296185000000001E-3</v>
      </c>
      <c r="U190" s="7">
        <f>MAX(0,MIN(1,IF(U$5=0,1-(Tab_Raw!U190-Tab_Raw!U$3)/(Tab_Raw!U$4-Tab_Raw!U$3),(Tab_Raw!U190-Tab_Raw!U$3)/(Tab_Raw!U$4-Tab_Raw!U$3))))</f>
        <v>9.0033750858380224E-2</v>
      </c>
      <c r="V190" s="7">
        <f>MAX(0,MIN(1,IF(V$5=0,1-(Tab_Raw!V190-Tab_Raw!V$3)/(Tab_Raw!V$4-Tab_Raw!V$3),(Tab_Raw!V190-Tab_Raw!V$3)/(Tab_Raw!V$4-Tab_Raw!V$3))))</f>
        <v>0.117410344315455</v>
      </c>
      <c r="W190" s="7">
        <f>MAX(0,MIN(1,IF(W$5=0,1-(Tab_Raw!W190-Tab_Raw!W$3)/(Tab_Raw!W$4-Tab_Raw!W$3),(Tab_Raw!W190-Tab_Raw!W$3)/(Tab_Raw!W$4-Tab_Raw!W$3))))</f>
        <v>0</v>
      </c>
      <c r="X190" s="7">
        <f>MAX(0,MIN(1,IF(X$5=0,1-(Tab_Raw!X190-Tab_Raw!X$3)/(Tab_Raw!X$4-Tab_Raw!X$3),(Tab_Raw!X190-Tab_Raw!X$3)/(Tab_Raw!X$4-Tab_Raw!X$3))))</f>
        <v>0.2</v>
      </c>
      <c r="Y190" s="7">
        <f>MAX(0,MIN(1,IF(Y$5=0,1-(Tab_Raw!Y190-Tab_Raw!Y$3)/(Tab_Raw!Y$4-Tab_Raw!Y$3),(Tab_Raw!Y190-Tab_Raw!Y$3)/(Tab_Raw!Y$4-Tab_Raw!Y$3))))</f>
        <v>8.6801967511263581E-2</v>
      </c>
      <c r="Z190" s="7">
        <f>MAX(0,MIN(1,IF(Z$5=0,1-(Tab_Raw!Z190-Tab_Raw!Z$3)/(Tab_Raw!Z$4-Tab_Raw!Z$3),(Tab_Raw!Z190-Tab_Raw!Z$3)/(Tab_Raw!Z$4-Tab_Raw!Z$3))))</f>
        <v>0</v>
      </c>
      <c r="AA190" s="9" t="str">
        <f t="shared" si="24"/>
        <v>United Kingdom</v>
      </c>
      <c r="AB190" s="14">
        <f t="shared" si="25"/>
        <v>24</v>
      </c>
      <c r="AC190" s="8">
        <f t="shared" si="26"/>
        <v>0.18072955870065677</v>
      </c>
      <c r="AD190" s="14">
        <f t="shared" si="23"/>
        <v>180</v>
      </c>
      <c r="AM190" s="9" t="s">
        <v>285</v>
      </c>
      <c r="AN190" s="14">
        <v>24</v>
      </c>
      <c r="AO190" s="8">
        <v>0.18565652100550503</v>
      </c>
    </row>
    <row r="191" spans="1:41">
      <c r="A191" s="10" t="s">
        <v>403</v>
      </c>
      <c r="B191" s="13" t="s">
        <v>402</v>
      </c>
      <c r="C191" s="7">
        <f>MAX(0,MIN(1,IF(C$5=0,1-(Tab_Raw!C191-Tab_Raw!C$3)/(Tab_Raw!C$4-Tab_Raw!C$3),(Tab_Raw!C191-Tab_Raw!C$3)/(Tab_Raw!C$4-Tab_Raw!C$3))))</f>
        <v>0.55016666666666658</v>
      </c>
      <c r="D191" s="7">
        <f>MAX(0,MIN(1,IF(D$5=0,1-(Tab_Raw!D191-Tab_Raw!D$3)/(Tab_Raw!D$4-Tab_Raw!D$3),(Tab_Raw!D191-Tab_Raw!D$3)/(Tab_Raw!D$4-Tab_Raw!D$3))))</f>
        <v>0.15570000000000001</v>
      </c>
      <c r="E191" s="7">
        <f>MAX(0,MIN(1,IF(E$5=0,1-(Tab_Raw!E191-Tab_Raw!E$3)/(Tab_Raw!E$4-Tab_Raw!E$3),(Tab_Raw!E191-Tab_Raw!E$3)/(Tab_Raw!E$4-Tab_Raw!E$3))))</f>
        <v>1.0000000000000009E-2</v>
      </c>
      <c r="F191" s="7">
        <f>MAX(0,MIN(1,IF(F$5=0,1-(Tab_Raw!F191-Tab_Raw!F$3)/(Tab_Raw!F$4-Tab_Raw!F$3),(Tab_Raw!F191-Tab_Raw!F$3)/(Tab_Raw!F$4-Tab_Raw!F$3))))</f>
        <v>0.64999999999999991</v>
      </c>
      <c r="G191" s="7">
        <f>MAX(0,MIN(1,IF(G$5=0,1-(Tab_Raw!G191-Tab_Raw!G$3)/(Tab_Raw!G$4-Tab_Raw!G$3),(Tab_Raw!G191-Tab_Raw!G$3)/(Tab_Raw!G$4-Tab_Raw!G$3))))</f>
        <v>0</v>
      </c>
      <c r="H191" s="7">
        <f>MAX(0,MIN(1,IF(H$5=0,1-(Tab_Raw!H191-Tab_Raw!H$3)/(Tab_Raw!H$4-Tab_Raw!H$3),(Tab_Raw!H191-Tab_Raw!H$3)/(Tab_Raw!H$4-Tab_Raw!H$3))))</f>
        <v>0</v>
      </c>
      <c r="I191" s="7">
        <f>MAX(0,MIN(1,IF(I$5=0,1-(Tab_Raw!I191-Tab_Raw!I$3)/(Tab_Raw!I$4-Tab_Raw!I$3),(Tab_Raw!I191-Tab_Raw!I$3)/(Tab_Raw!I$4-Tab_Raw!I$3))))</f>
        <v>0.22908333333333336</v>
      </c>
      <c r="J191" s="7">
        <f>MAX(0,MIN(1,IF(J$5=0,1-(Tab_Raw!J191-Tab_Raw!J$3)/(Tab_Raw!J$4-Tab_Raw!J$3),(Tab_Raw!J191-Tab_Raw!J$3)/(Tab_Raw!J$4-Tab_Raw!J$3))))</f>
        <v>0.18</v>
      </c>
      <c r="K191" s="7">
        <f>MAX(0,MIN(1,IF(K$5=0,1-(Tab_Raw!K191-Tab_Raw!K$3)/(Tab_Raw!K$4-Tab_Raw!K$3),(Tab_Raw!K191-Tab_Raw!K$3)/(Tab_Raw!K$4-Tab_Raw!K$3))))</f>
        <v>0.82819745845549997</v>
      </c>
      <c r="L191" s="7">
        <f>MAX(0,MIN(1,IF(L$5=0,1-(Tab_Raw!L191-Tab_Raw!L$3)/(Tab_Raw!L$4-Tab_Raw!L$3),(Tab_Raw!L191-Tab_Raw!L$3)/(Tab_Raw!L$4-Tab_Raw!L$3))))</f>
        <v>0.08</v>
      </c>
      <c r="M191" s="7">
        <f>MAX(0,MIN(1,IF(M$5=0,1-(Tab_Raw!M191-Tab_Raw!M$3)/(Tab_Raw!M$4-Tab_Raw!M$3),(Tab_Raw!M191-Tab_Raw!M$3)/(Tab_Raw!M$4-Tab_Raw!M$3))))</f>
        <v>0.03</v>
      </c>
      <c r="N191" s="7">
        <f>MAX(0,MIN(1,IF(N$5=0,1-(Tab_Raw!N191-Tab_Raw!N$3)/(Tab_Raw!N$4-Tab_Raw!N$3),(Tab_Raw!N191-Tab_Raw!N$3)/(Tab_Raw!N$4-Tab_Raw!N$3))))</f>
        <v>0</v>
      </c>
      <c r="O191" s="7">
        <f>MAX(0,MIN(1,IF(O$5=0,1-(Tab_Raw!O191-Tab_Raw!O$3)/(Tab_Raw!O$4-Tab_Raw!O$3),(Tab_Raw!O191-Tab_Raw!O$3)/(Tab_Raw!O$4-Tab_Raw!O$3))))</f>
        <v>0.92499999999999993</v>
      </c>
      <c r="P191" s="7">
        <f>MAX(0,MIN(1,IF(P$5=0,1-(Tab_Raw!P191-Tab_Raw!P$3)/(Tab_Raw!P$4-Tab_Raw!P$3),(Tab_Raw!P191-Tab_Raw!P$3)/(Tab_Raw!P$4-Tab_Raw!P$3))))</f>
        <v>0.3934399999999999</v>
      </c>
      <c r="Q191" s="7">
        <f>MAX(0,MIN(1,IF(Q$5=0,1-(Tab_Raw!Q191-Tab_Raw!Q$3)/(Tab_Raw!Q$4-Tab_Raw!Q$3),(Tab_Raw!Q191-Tab_Raw!Q$3)/(Tab_Raw!Q$4-Tab_Raw!Q$3))))</f>
        <v>0.13121951219599992</v>
      </c>
      <c r="R191" s="7">
        <f>MAX(0,MIN(1,IF(R$5=0,1-(Tab_Raw!R191-Tab_Raw!R$3)/(Tab_Raw!R$4-Tab_Raw!R$3),(Tab_Raw!R191-Tab_Raw!R$3)/(Tab_Raw!R$4-Tab_Raw!R$3))))</f>
        <v>0.134653466</v>
      </c>
      <c r="S191" s="7">
        <f>MAX(0,MIN(1,IF(S$5=0,1-(Tab_Raw!S191-Tab_Raw!S$3)/(Tab_Raw!S$4-Tab_Raw!S$3),(Tab_Raw!S191-Tab_Raw!S$3)/(Tab_Raw!S$4-Tab_Raw!S$3))))</f>
        <v>0</v>
      </c>
      <c r="T191" s="7">
        <f>MAX(0,MIN(1,IF(T$5=0,1-(Tab_Raw!T191-Tab_Raw!T$3)/(Tab_Raw!T$4-Tab_Raw!T$3),(Tab_Raw!T191-Tab_Raw!T$3)/(Tab_Raw!T$4-Tab_Raw!T$3))))</f>
        <v>1.1862764249999999E-2</v>
      </c>
      <c r="U191" s="7">
        <f>MAX(0,MIN(1,IF(U$5=0,1-(Tab_Raw!U191-Tab_Raw!U$3)/(Tab_Raw!U$4-Tab_Raw!U$3),(Tab_Raw!U191-Tab_Raw!U$3)/(Tab_Raw!U$4-Tab_Raw!U$3))))</f>
        <v>2.5695687870945429E-2</v>
      </c>
      <c r="V191" s="7">
        <f>MAX(0,MIN(1,IF(V$5=0,1-(Tab_Raw!V191-Tab_Raw!V$3)/(Tab_Raw!V$4-Tab_Raw!V$3),(Tab_Raw!V191-Tab_Raw!V$3)/(Tab_Raw!V$4-Tab_Raw!V$3))))</f>
        <v>8.0748953173138599E-2</v>
      </c>
      <c r="W191" s="7">
        <f>MAX(0,MIN(1,IF(W$5=0,1-(Tab_Raw!W191-Tab_Raw!W$3)/(Tab_Raw!W$4-Tab_Raw!W$3),(Tab_Raw!W191-Tab_Raw!W$3)/(Tab_Raw!W$4-Tab_Raw!W$3))))</f>
        <v>0</v>
      </c>
      <c r="X191" s="7">
        <f>MAX(0,MIN(1,IF(X$5=0,1-(Tab_Raw!X191-Tab_Raw!X$3)/(Tab_Raw!X$4-Tab_Raw!X$3),(Tab_Raw!X191-Tab_Raw!X$3)/(Tab_Raw!X$4-Tab_Raw!X$3))))</f>
        <v>0.27</v>
      </c>
      <c r="Y191" s="7">
        <f>MAX(0,MIN(1,IF(Y$5=0,1-(Tab_Raw!Y191-Tab_Raw!Y$3)/(Tab_Raw!Y$4-Tab_Raw!Y$3),(Tab_Raw!Y191-Tab_Raw!Y$3)/(Tab_Raw!Y$4-Tab_Raw!Y$3))))</f>
        <v>8.1860570710069504E-3</v>
      </c>
      <c r="Z191" s="7">
        <f>MAX(0,MIN(1,IF(Z$5=0,1-(Tab_Raw!Z191-Tab_Raw!Z$3)/(Tab_Raw!Z$4-Tab_Raw!Z$3),(Tab_Raw!Z191-Tab_Raw!Z$3)/(Tab_Raw!Z$4-Tab_Raw!Z$3))))</f>
        <v>0.32629999999999992</v>
      </c>
      <c r="AA191" s="9" t="str">
        <f t="shared" si="24"/>
        <v>United States</v>
      </c>
      <c r="AB191" s="14">
        <f t="shared" si="25"/>
        <v>24</v>
      </c>
      <c r="AC191" s="8">
        <f t="shared" si="26"/>
        <v>0.20917724579235794</v>
      </c>
      <c r="AD191" s="14">
        <f t="shared" si="23"/>
        <v>164</v>
      </c>
      <c r="AM191" s="9" t="s">
        <v>196</v>
      </c>
      <c r="AN191" s="14">
        <v>24</v>
      </c>
      <c r="AO191" s="8">
        <v>0.18251858293144793</v>
      </c>
    </row>
    <row r="192" spans="1:41">
      <c r="A192" s="10" t="s">
        <v>405</v>
      </c>
      <c r="B192" s="13" t="s">
        <v>404</v>
      </c>
      <c r="C192" s="7">
        <f>MAX(0,MIN(1,IF(C$5=0,1-(Tab_Raw!C192-Tab_Raw!C$3)/(Tab_Raw!C$4-Tab_Raw!C$3),(Tab_Raw!C192-Tab_Raw!C$3)/(Tab_Raw!C$4-Tab_Raw!C$3))))</f>
        <v>0.71149999999999991</v>
      </c>
      <c r="D192" s="7">
        <f>MAX(0,MIN(1,IF(D$5=0,1-(Tab_Raw!D192-Tab_Raw!D$3)/(Tab_Raw!D$4-Tab_Raw!D$3),(Tab_Raw!D192-Tab_Raw!D$3)/(Tab_Raw!D$4-Tab_Raw!D$3))))</f>
        <v>2.6329999999999999E-2</v>
      </c>
      <c r="E192" s="7">
        <f>MAX(0,MIN(1,IF(E$5=0,1-(Tab_Raw!E192-Tab_Raw!E$3)/(Tab_Raw!E$4-Tab_Raw!E$3),(Tab_Raw!E192-Tab_Raw!E$3)/(Tab_Raw!E$4-Tab_Raw!E$3))))</f>
        <v>0</v>
      </c>
      <c r="F192" s="7">
        <f>MAX(0,MIN(1,IF(F$5=0,1-(Tab_Raw!F192-Tab_Raw!F$3)/(Tab_Raw!F$4-Tab_Raw!F$3),(Tab_Raw!F192-Tab_Raw!F$3)/(Tab_Raw!F$4-Tab_Raw!F$3))))</f>
        <v>0.17500000000000004</v>
      </c>
      <c r="G192" s="7">
        <f>MAX(0,MIN(1,IF(G$5=0,1-(Tab_Raw!G192-Tab_Raw!G$3)/(Tab_Raw!G$4-Tab_Raw!G$3),(Tab_Raw!G192-Tab_Raw!G$3)/(Tab_Raw!G$4-Tab_Raw!G$3))))</f>
        <v>2E-3</v>
      </c>
      <c r="H192" s="7">
        <f>MAX(0,MIN(1,IF(H$5=0,1-(Tab_Raw!H192-Tab_Raw!H$3)/(Tab_Raw!H$4-Tab_Raw!H$3),(Tab_Raw!H192-Tab_Raw!H$3)/(Tab_Raw!H$4-Tab_Raw!H$3))))</f>
        <v>0</v>
      </c>
      <c r="I192" s="7">
        <f>MAX(0,MIN(1,IF(I$5=0,1-(Tab_Raw!I192-Tab_Raw!I$3)/(Tab_Raw!I$4-Tab_Raw!I$3),(Tab_Raw!I192-Tab_Raw!I$3)/(Tab_Raw!I$4-Tab_Raw!I$3))))</f>
        <v>0.505</v>
      </c>
      <c r="J192" s="7">
        <f>MAX(0,MIN(1,IF(J$5=0,1-(Tab_Raw!J192-Tab_Raw!J$3)/(Tab_Raw!J$4-Tab_Raw!J$3),(Tab_Raw!J192-Tab_Raw!J$3)/(Tab_Raw!J$4-Tab_Raw!J$3))))</f>
        <v>7.5999999999999901E-2</v>
      </c>
      <c r="K192" s="7">
        <f>MAX(0,MIN(1,IF(K$5=0,1-(Tab_Raw!K192-Tab_Raw!K$3)/(Tab_Raw!K$4-Tab_Raw!K$3),(Tab_Raw!K192-Tab_Raw!K$3)/(Tab_Raw!K$4-Tab_Raw!K$3))))</f>
        <v>0.79067882240715692</v>
      </c>
      <c r="L192" s="7">
        <f>MAX(0,MIN(1,IF(L$5=0,1-(Tab_Raw!L192-Tab_Raw!L$3)/(Tab_Raw!L$4-Tab_Raw!L$3),(Tab_Raw!L192-Tab_Raw!L$3)/(Tab_Raw!L$4-Tab_Raw!L$3))))</f>
        <v>0.12</v>
      </c>
      <c r="M192" s="7">
        <f>MAX(0,MIN(1,IF(M$5=0,1-(Tab_Raw!M192-Tab_Raw!M$3)/(Tab_Raw!M$4-Tab_Raw!M$3),(Tab_Raw!M192-Tab_Raw!M$3)/(Tab_Raw!M$4-Tab_Raw!M$3))))</f>
        <v>0.12</v>
      </c>
      <c r="N192" s="7">
        <f>MAX(0,MIN(1,IF(N$5=0,1-(Tab_Raw!N192-Tab_Raw!N$3)/(Tab_Raw!N$4-Tab_Raw!N$3),(Tab_Raw!N192-Tab_Raw!N$3)/(Tab_Raw!N$4-Tab_Raw!N$3))))</f>
        <v>0.08</v>
      </c>
      <c r="O192" s="7">
        <f>MAX(0,MIN(1,IF(O$5=0,1-(Tab_Raw!O192-Tab_Raw!O$3)/(Tab_Raw!O$4-Tab_Raw!O$3),(Tab_Raw!O192-Tab_Raw!O$3)/(Tab_Raw!O$4-Tab_Raw!O$3))))</f>
        <v>0.3175</v>
      </c>
      <c r="P192" s="7">
        <f>MAX(0,MIN(1,IF(P$5=0,1-(Tab_Raw!P192-Tab_Raw!P$3)/(Tab_Raw!P$4-Tab_Raw!P$3),(Tab_Raw!P192-Tab_Raw!P$3)/(Tab_Raw!P$4-Tab_Raw!P$3))))</f>
        <v>0.47911999999999999</v>
      </c>
      <c r="Q192" s="7">
        <f>MAX(0,MIN(1,IF(Q$5=0,1-(Tab_Raw!Q192-Tab_Raw!Q$3)/(Tab_Raw!Q$4-Tab_Raw!Q$3),(Tab_Raw!Q192-Tab_Raw!Q$3)/(Tab_Raw!Q$4-Tab_Raw!Q$3))))</f>
        <v>0.18038536585365994</v>
      </c>
      <c r="R192" s="7">
        <f>MAX(0,MIN(1,IF(R$5=0,1-(Tab_Raw!R192-Tab_Raw!R$3)/(Tab_Raw!R$4-Tab_Raw!R$3),(Tab_Raw!R192-Tab_Raw!R$3)/(Tab_Raw!R$4-Tab_Raw!R$3))))</f>
        <v>0.175159236</v>
      </c>
      <c r="S192" s="7">
        <f>MAX(0,MIN(1,IF(S$5=0,1-(Tab_Raw!S192-Tab_Raw!S$3)/(Tab_Raw!S$4-Tab_Raw!S$3),(Tab_Raw!S192-Tab_Raw!S$3)/(Tab_Raw!S$4-Tab_Raw!S$3))))</f>
        <v>3.5880119000000001E-4</v>
      </c>
      <c r="T192" s="7">
        <f>MAX(0,MIN(1,IF(T$5=0,1-(Tab_Raw!T192-Tab_Raw!T$3)/(Tab_Raw!T$4-Tab_Raw!T$3),(Tab_Raw!T192-Tab_Raw!T$3)/(Tab_Raw!T$4-Tab_Raw!T$3))))</f>
        <v>1.461613525E-2</v>
      </c>
      <c r="U192" s="7">
        <f>MAX(0,MIN(1,IF(U$5=0,1-(Tab_Raw!U192-Tab_Raw!U$3)/(Tab_Raw!U$4-Tab_Raw!U$3),(Tab_Raw!U192-Tab_Raw!U$3)/(Tab_Raw!U$4-Tab_Raw!U$3))))</f>
        <v>3.7999023968467029E-2</v>
      </c>
      <c r="V192" s="7">
        <f>MAX(0,MIN(1,IF(V$5=0,1-(Tab_Raw!V192-Tab_Raw!V$3)/(Tab_Raw!V$4-Tab_Raw!V$3),(Tab_Raw!V192-Tab_Raw!V$3)/(Tab_Raw!V$4-Tab_Raw!V$3))))</f>
        <v>0.10576699467832</v>
      </c>
      <c r="W192" s="7">
        <f>MAX(0,MIN(1,IF(W$5=0,1-(Tab_Raw!W192-Tab_Raw!W$3)/(Tab_Raw!W$4-Tab_Raw!W$3),(Tab_Raw!W192-Tab_Raw!W$3)/(Tab_Raw!W$4-Tab_Raw!W$3))))</f>
        <v>5.0000000000000044E-3</v>
      </c>
      <c r="X192" s="7">
        <f>MAX(0,MIN(1,IF(X$5=0,1-(Tab_Raw!X192-Tab_Raw!X$3)/(Tab_Raw!X$4-Tab_Raw!X$3),(Tab_Raw!X192-Tab_Raw!X$3)/(Tab_Raw!X$4-Tab_Raw!X$3))))</f>
        <v>0.84</v>
      </c>
      <c r="Y192" s="7">
        <f>MAX(0,MIN(1,IF(Y$5=0,1-(Tab_Raw!Y192-Tab_Raw!Y$3)/(Tab_Raw!Y$4-Tab_Raw!Y$3),(Tab_Raw!Y192-Tab_Raw!Y$3)/(Tab_Raw!Y$4-Tab_Raw!Y$3))))</f>
        <v>4.2852245457661982E-2</v>
      </c>
      <c r="Z192" s="7">
        <f>MAX(0,MIN(1,IF(Z$5=0,1-(Tab_Raw!Z192-Tab_Raw!Z$3)/(Tab_Raw!Z$4-Tab_Raw!Z$3),(Tab_Raw!Z192-Tab_Raw!Z$3)/(Tab_Raw!Z$4-Tab_Raw!Z$3))))</f>
        <v>0.5</v>
      </c>
      <c r="AA192" s="9" t="str">
        <f t="shared" si="24"/>
        <v>Uruguay</v>
      </c>
      <c r="AB192" s="14">
        <f t="shared" si="25"/>
        <v>24</v>
      </c>
      <c r="AC192" s="8">
        <f t="shared" si="26"/>
        <v>0.22105277603355275</v>
      </c>
      <c r="AD192" s="14">
        <f t="shared" si="23"/>
        <v>160</v>
      </c>
      <c r="AM192" s="9" t="s">
        <v>128</v>
      </c>
      <c r="AN192" s="14">
        <v>24</v>
      </c>
      <c r="AO192" s="8">
        <v>0.1782566590470144</v>
      </c>
    </row>
    <row r="193" spans="1:41">
      <c r="A193" s="10" t="s">
        <v>407</v>
      </c>
      <c r="B193" s="13" t="s">
        <v>406</v>
      </c>
      <c r="C193" s="7">
        <f>MAX(0,MIN(1,IF(C$5=0,1-(Tab_Raw!C193-Tab_Raw!C$3)/(Tab_Raw!C$4-Tab_Raw!C$3),(Tab_Raw!C193-Tab_Raw!C$3)/(Tab_Raw!C$4-Tab_Raw!C$3))))</f>
        <v>0.4981666666666667</v>
      </c>
      <c r="D193" s="7">
        <f>MAX(0,MIN(1,IF(D$5=0,1-(Tab_Raw!D193-Tab_Raw!D$3)/(Tab_Raw!D$4-Tab_Raw!D$3),(Tab_Raw!D193-Tab_Raw!D$3)/(Tab_Raw!D$4-Tab_Raw!D$3))))</f>
        <v>1</v>
      </c>
      <c r="E193" s="7">
        <f>MAX(0,MIN(1,IF(E$5=0,1-(Tab_Raw!E193-Tab_Raw!E$3)/(Tab_Raw!E$4-Tab_Raw!E$3),(Tab_Raw!E193-Tab_Raw!E$3)/(Tab_Raw!E$4-Tab_Raw!E$3))))</f>
        <v>0.13</v>
      </c>
      <c r="F193" s="7">
        <f>MAX(0,MIN(1,IF(F$5=0,1-(Tab_Raw!F193-Tab_Raw!F$3)/(Tab_Raw!F$4-Tab_Raw!F$3),(Tab_Raw!F193-Tab_Raw!F$3)/(Tab_Raw!F$4-Tab_Raw!F$3))))</f>
        <v>0.72500000000000009</v>
      </c>
      <c r="G193" s="7">
        <f>MAX(0,MIN(1,IF(G$5=0,1-(Tab_Raw!G193-Tab_Raw!G$3)/(Tab_Raw!G$4-Tab_Raw!G$3),(Tab_Raw!G193-Tab_Raw!G$3)/(Tab_Raw!G$4-Tab_Raw!G$3))))</f>
        <v>0.21666666666666667</v>
      </c>
      <c r="H193" s="7">
        <f>MAX(0,MIN(1,IF(H$5=0,1-(Tab_Raw!H193-Tab_Raw!H$3)/(Tab_Raw!H$4-Tab_Raw!H$3),(Tab_Raw!H193-Tab_Raw!H$3)/(Tab_Raw!H$4-Tab_Raw!H$3))))</f>
        <v>0</v>
      </c>
      <c r="I193" s="7">
        <f>MAX(0,MIN(1,IF(I$5=0,1-(Tab_Raw!I193-Tab_Raw!I$3)/(Tab_Raw!I$4-Tab_Raw!I$3),(Tab_Raw!I193-Tab_Raw!I$3)/(Tab_Raw!I$4-Tab_Raw!I$3))))</f>
        <v>0.33441666666666664</v>
      </c>
      <c r="J193" s="7">
        <f>MAX(0,MIN(1,IF(J$5=0,1-(Tab_Raw!J193-Tab_Raw!J$3)/(Tab_Raw!J$4-Tab_Raw!J$3),(Tab_Raw!J193-Tab_Raw!J$3)/(Tab_Raw!J$4-Tab_Raw!J$3))))</f>
        <v>0.63139999999999996</v>
      </c>
      <c r="K193" s="7">
        <f>MAX(0,MIN(1,IF(K$5=0,1-(Tab_Raw!K193-Tab_Raw!K$3)/(Tab_Raw!K$4-Tab_Raw!K$3),(Tab_Raw!K193-Tab_Raw!K$3)/(Tab_Raw!K$4-Tab_Raw!K$3))))</f>
        <v>1</v>
      </c>
      <c r="L193" s="7">
        <f>MAX(0,MIN(1,IF(L$5=0,1-(Tab_Raw!L193-Tab_Raw!L$3)/(Tab_Raw!L$4-Tab_Raw!L$3),(Tab_Raw!L193-Tab_Raw!L$3)/(Tab_Raw!L$4-Tab_Raw!L$3))))</f>
        <v>0.18</v>
      </c>
      <c r="M193" s="7">
        <f>MAX(0,MIN(1,IF(M$5=0,1-(Tab_Raw!M193-Tab_Raw!M$3)/(Tab_Raw!M$4-Tab_Raw!M$3),(Tab_Raw!M193-Tab_Raw!M$3)/(Tab_Raw!M$4-Tab_Raw!M$3))))</f>
        <v>0.15</v>
      </c>
      <c r="N193" s="7">
        <f>MAX(0,MIN(1,IF(N$5=0,1-(Tab_Raw!N193-Tab_Raw!N$3)/(Tab_Raw!N$4-Tab_Raw!N$3),(Tab_Raw!N193-Tab_Raw!N$3)/(Tab_Raw!N$4-Tab_Raw!N$3))))</f>
        <v>0.08</v>
      </c>
      <c r="O193" s="7">
        <f>MAX(0,MIN(1,IF(O$5=0,1-(Tab_Raw!O193-Tab_Raw!O$3)/(Tab_Raw!O$4-Tab_Raw!O$3),(Tab_Raw!O193-Tab_Raw!O$3)/(Tab_Raw!O$4-Tab_Raw!O$3))))</f>
        <v>7.4999999999999997E-2</v>
      </c>
      <c r="P193" s="7">
        <f>MAX(0,MIN(1,IF(P$5=0,1-(Tab_Raw!P193-Tab_Raw!P$3)/(Tab_Raw!P$4-Tab_Raw!P$3),(Tab_Raw!P193-Tab_Raw!P$3)/(Tab_Raw!P$4-Tab_Raw!P$3))))</f>
        <v>0.35824</v>
      </c>
      <c r="Q193" s="7">
        <f>MAX(0,MIN(1,IF(Q$5=0,1-(Tab_Raw!Q193-Tab_Raw!Q$3)/(Tab_Raw!Q$4-Tab_Raw!Q$3),(Tab_Raw!Q193-Tab_Raw!Q$3)/(Tab_Raw!Q$4-Tab_Raw!Q$3))))</f>
        <v>0.34487756097561006</v>
      </c>
      <c r="R193" s="7">
        <f>MAX(0,MIN(1,IF(R$5=0,1-(Tab_Raw!R193-Tab_Raw!R$3)/(Tab_Raw!R$4-Tab_Raw!R$3),(Tab_Raw!R193-Tab_Raw!R$3)/(Tab_Raw!R$4-Tab_Raw!R$3))))</f>
        <v>0.21095334600000001</v>
      </c>
      <c r="S193" s="7">
        <f>MAX(0,MIN(1,IF(S$5=0,1-(Tab_Raw!S193-Tab_Raw!S$3)/(Tab_Raw!S$4-Tab_Raw!S$3),(Tab_Raw!S193-Tab_Raw!S$3)/(Tab_Raw!S$4-Tab_Raw!S$3))))</f>
        <v>1.818124242E-2</v>
      </c>
      <c r="T193" s="7">
        <f>MAX(0,MIN(1,IF(T$5=0,1-(Tab_Raw!T193-Tab_Raw!T$3)/(Tab_Raw!T$4-Tab_Raw!T$3),(Tab_Raw!T193-Tab_Raw!T$3)/(Tab_Raw!T$4-Tab_Raw!T$3))))</f>
        <v>1.8403284999999998E-2</v>
      </c>
      <c r="U193" s="7">
        <f>MAX(0,MIN(1,IF(U$5=0,1-(Tab_Raw!U193-Tab_Raw!U$3)/(Tab_Raw!U$4-Tab_Raw!U$3),(Tab_Raw!U193-Tab_Raw!U$3)/(Tab_Raw!U$4-Tab_Raw!U$3))))</f>
        <v>0</v>
      </c>
      <c r="V193" s="7">
        <f>MAX(0,MIN(1,IF(V$5=0,1-(Tab_Raw!V193-Tab_Raw!V$3)/(Tab_Raw!V$4-Tab_Raw!V$3),(Tab_Raw!V193-Tab_Raw!V$3)/(Tab_Raw!V$4-Tab_Raw!V$3))))</f>
        <v>0</v>
      </c>
      <c r="W193" s="7">
        <f>MAX(0,MIN(1,IF(W$5=0,1-(Tab_Raw!W193-Tab_Raw!W$3)/(Tab_Raw!W$4-Tab_Raw!W$3),(Tab_Raw!W193-Tab_Raw!W$3)/(Tab_Raw!W$4-Tab_Raw!W$3))))</f>
        <v>0</v>
      </c>
      <c r="X193" s="7">
        <f>MAX(0,MIN(1,IF(X$5=0,1-(Tab_Raw!X193-Tab_Raw!X$3)/(Tab_Raw!X$4-Tab_Raw!X$3),(Tab_Raw!X193-Tab_Raw!X$3)/(Tab_Raw!X$4-Tab_Raw!X$3))))</f>
        <v>0.05</v>
      </c>
      <c r="Y193" s="7">
        <f>MAX(0,MIN(1,IF(Y$5=0,1-(Tab_Raw!Y193-Tab_Raw!Y$3)/(Tab_Raw!Y$4-Tab_Raw!Y$3),(Tab_Raw!Y193-Tab_Raw!Y$3)/(Tab_Raw!Y$4-Tab_Raw!Y$3))))</f>
        <v>0</v>
      </c>
      <c r="Z193" s="7">
        <f>MAX(0,MIN(1,IF(Z$5=0,1-(Tab_Raw!Z193-Tab_Raw!Z$3)/(Tab_Raw!Z$4-Tab_Raw!Z$3),(Tab_Raw!Z193-Tab_Raw!Z$3)/(Tab_Raw!Z$4-Tab_Raw!Z$3))))</f>
        <v>0.12699996950000003</v>
      </c>
      <c r="AA193" s="9" t="str">
        <f t="shared" si="24"/>
        <v>Uzbekistan</v>
      </c>
      <c r="AB193" s="14">
        <f t="shared" si="25"/>
        <v>24</v>
      </c>
      <c r="AC193" s="8">
        <f t="shared" si="26"/>
        <v>0.2561793918289838</v>
      </c>
      <c r="AD193" s="14">
        <f t="shared" si="23"/>
        <v>132</v>
      </c>
      <c r="AM193" s="9" t="s">
        <v>164</v>
      </c>
      <c r="AN193" s="14">
        <v>24</v>
      </c>
      <c r="AO193" s="8">
        <v>0.17721469590573702</v>
      </c>
    </row>
    <row r="194" spans="1:41">
      <c r="A194" s="10" t="s">
        <v>409</v>
      </c>
      <c r="B194" s="13" t="s">
        <v>408</v>
      </c>
      <c r="C194" s="7">
        <f>MAX(0,MIN(1,IF(C$5=0,1-(Tab_Raw!C194-Tab_Raw!C$3)/(Tab_Raw!C$4-Tab_Raw!C$3),(Tab_Raw!C194-Tab_Raw!C$3)/(Tab_Raw!C$4-Tab_Raw!C$3))))</f>
        <v>0.54666666666666663</v>
      </c>
      <c r="D194" s="7">
        <f>MAX(0,MIN(1,IF(D$5=0,1-(Tab_Raw!D194-Tab_Raw!D$3)/(Tab_Raw!D$4-Tab_Raw!D$3),(Tab_Raw!D194-Tab_Raw!D$3)/(Tab_Raw!D$4-Tab_Raw!D$3))))</f>
        <v>0.5</v>
      </c>
      <c r="E194" s="7">
        <f>MAX(0,MIN(1,IF(E$5=0,1-(Tab_Raw!E194-Tab_Raw!E$3)/(Tab_Raw!E$4-Tab_Raw!E$3),(Tab_Raw!E194-Tab_Raw!E$3)/(Tab_Raw!E$4-Tab_Raw!E$3))))</f>
        <v>0.17000000000000004</v>
      </c>
      <c r="F194" s="7">
        <f>MAX(0,MIN(1,IF(F$5=0,1-(Tab_Raw!F194-Tab_Raw!F$3)/(Tab_Raw!F$4-Tab_Raw!F$3),(Tab_Raw!F194-Tab_Raw!F$3)/(Tab_Raw!F$4-Tab_Raw!F$3))))</f>
        <v>9.9999999999999978E-2</v>
      </c>
      <c r="G194" s="7">
        <f>MAX(0,MIN(1,IF(G$5=0,1-(Tab_Raw!G194-Tab_Raw!G$3)/(Tab_Raw!G$4-Tab_Raw!G$3),(Tab_Raw!G194-Tab_Raw!G$3)/(Tab_Raw!G$4-Tab_Raw!G$3))))</f>
        <v>2.7333333333333334E-2</v>
      </c>
      <c r="H194" s="7">
        <f>MAX(0,MIN(1,IF(H$5=0,1-(Tab_Raw!H194-Tab_Raw!H$3)/(Tab_Raw!H$4-Tab_Raw!H$3),(Tab_Raw!H194-Tab_Raw!H$3)/(Tab_Raw!H$4-Tab_Raw!H$3))))</f>
        <v>0.48</v>
      </c>
      <c r="I194" s="7">
        <f>MAX(0,MIN(1,IF(I$5=0,1-(Tab_Raw!I194-Tab_Raw!I$3)/(Tab_Raw!I$4-Tab_Raw!I$3),(Tab_Raw!I194-Tab_Raw!I$3)/(Tab_Raw!I$4-Tab_Raw!I$3))))</f>
        <v>0.44466666666666665</v>
      </c>
      <c r="J194" s="7">
        <f>MAX(0,MIN(1,IF(J$5=0,1-(Tab_Raw!J194-Tab_Raw!J$3)/(Tab_Raw!J$4-Tab_Raw!J$3),(Tab_Raw!J194-Tab_Raw!J$3)/(Tab_Raw!J$4-Tab_Raw!J$3))))</f>
        <v>0.74819999999999998</v>
      </c>
      <c r="K194" s="7">
        <f>MAX(0,MIN(1,IF(K$5=0,1-(Tab_Raw!K194-Tab_Raw!K$3)/(Tab_Raw!K$4-Tab_Raw!K$3),(Tab_Raw!K194-Tab_Raw!K$3)/(Tab_Raw!K$4-Tab_Raw!K$3))))</f>
        <v>1</v>
      </c>
      <c r="L194" s="7">
        <f>MAX(0,MIN(1,IF(L$5=0,1-(Tab_Raw!L194-Tab_Raw!L$3)/(Tab_Raw!L$4-Tab_Raw!L$3),(Tab_Raw!L194-Tab_Raw!L$3)/(Tab_Raw!L$4-Tab_Raw!L$3))))</f>
        <v>0.14000000000000001</v>
      </c>
      <c r="M194" s="7">
        <f>MAX(0,MIN(1,IF(M$5=0,1-(Tab_Raw!M194-Tab_Raw!M$3)/(Tab_Raw!M$4-Tab_Raw!M$3),(Tab_Raw!M194-Tab_Raw!M$3)/(Tab_Raw!M$4-Tab_Raw!M$3))))</f>
        <v>0.94</v>
      </c>
      <c r="N194" s="7">
        <f>MAX(0,MIN(1,IF(N$5=0,1-(Tab_Raw!N194-Tab_Raw!N$3)/(Tab_Raw!N$4-Tab_Raw!N$3),(Tab_Raw!N194-Tab_Raw!N$3)/(Tab_Raw!N$4-Tab_Raw!N$3))))</f>
        <v>0.22000000000000003</v>
      </c>
      <c r="O194" s="7">
        <f>MAX(0,MIN(1,IF(O$5=0,1-(Tab_Raw!O194-Tab_Raw!O$3)/(Tab_Raw!O$4-Tab_Raw!O$3),(Tab_Raw!O194-Tab_Raw!O$3)/(Tab_Raw!O$4-Tab_Raw!O$3))))</f>
        <v>0.76749999999999996</v>
      </c>
      <c r="P194" s="7">
        <f>MAX(0,MIN(1,IF(P$5=0,1-(Tab_Raw!P194-Tab_Raw!P$3)/(Tab_Raw!P$4-Tab_Raw!P$3),(Tab_Raw!P194-Tab_Raw!P$3)/(Tab_Raw!P$4-Tab_Raw!P$3))))</f>
        <v>0.92271999999999998</v>
      </c>
      <c r="Q194" s="7">
        <f>MAX(0,MIN(1,IF(Q$5=0,1-(Tab_Raw!Q194-Tab_Raw!Q$3)/(Tab_Raw!Q$4-Tab_Raw!Q$3),(Tab_Raw!Q194-Tab_Raw!Q$3)/(Tab_Raw!Q$4-Tab_Raw!Q$3))))</f>
        <v>0.29415756097560997</v>
      </c>
      <c r="R194" s="7">
        <f>MAX(0,MIN(1,IF(R$5=0,1-(Tab_Raw!R194-Tab_Raw!R$3)/(Tab_Raw!R$4-Tab_Raw!R$3),(Tab_Raw!R194-Tab_Raw!R$3)/(Tab_Raw!R$4-Tab_Raw!R$3))))</f>
        <v>0.39237668199999998</v>
      </c>
      <c r="S194" s="7">
        <f>MAX(0,MIN(1,IF(S$5=0,1-(Tab_Raw!S194-Tab_Raw!S$3)/(Tab_Raw!S$4-Tab_Raw!S$3),(Tab_Raw!S194-Tab_Raw!S$3)/(Tab_Raw!S$4-Tab_Raw!S$3))))</f>
        <v>0.1399997771</v>
      </c>
      <c r="T194" s="7">
        <f>MAX(0,MIN(1,IF(T$5=0,1-(Tab_Raw!T194-Tab_Raw!T$3)/(Tab_Raw!T$4-Tab_Raw!T$3),(Tab_Raw!T194-Tab_Raw!T$3)/(Tab_Raw!T$4-Tab_Raw!T$3))))</f>
        <v>0.5</v>
      </c>
      <c r="U194" s="7">
        <f>MAX(0,MIN(1,IF(U$5=0,1-(Tab_Raw!U194-Tab_Raw!U$3)/(Tab_Raw!U$4-Tab_Raw!U$3),(Tab_Raw!U194-Tab_Raw!U$3)/(Tab_Raw!U$4-Tab_Raw!U$3))))</f>
        <v>7.3794291779240906E-2</v>
      </c>
      <c r="V194" s="7">
        <f>MAX(0,MIN(1,IF(V$5=0,1-(Tab_Raw!V194-Tab_Raw!V$3)/(Tab_Raw!V$4-Tab_Raw!V$3),(Tab_Raw!V194-Tab_Raw!V$3)/(Tab_Raw!V$4-Tab_Raw!V$3))))</f>
        <v>4.5264538682378903E-2</v>
      </c>
      <c r="W194" s="7">
        <f>MAX(0,MIN(1,IF(W$5=0,1-(Tab_Raw!W194-Tab_Raw!W$3)/(Tab_Raw!W$4-Tab_Raw!W$3),(Tab_Raw!W194-Tab_Raw!W$3)/(Tab_Raw!W$4-Tab_Raw!W$3))))</f>
        <v>0.81</v>
      </c>
      <c r="X194" s="7">
        <f>MAX(0,MIN(1,IF(X$5=0,1-(Tab_Raw!X194-Tab_Raw!X$3)/(Tab_Raw!X$4-Tab_Raw!X$3),(Tab_Raw!X194-Tab_Raw!X$3)/(Tab_Raw!X$4-Tab_Raw!X$3))))</f>
        <v>0</v>
      </c>
      <c r="Y194" s="7">
        <f>MAX(0,MIN(1,IF(Y$5=0,1-(Tab_Raw!Y194-Tab_Raw!Y$3)/(Tab_Raw!Y$4-Tab_Raw!Y$3),(Tab_Raw!Y194-Tab_Raw!Y$3)/(Tab_Raw!Y$4-Tab_Raw!Y$3))))</f>
        <v>0.12305168170631665</v>
      </c>
      <c r="Z194" s="7">
        <f>MAX(0,MIN(1,IF(Z$5=0,1-(Tab_Raw!Z194-Tab_Raw!Z$3)/(Tab_Raw!Z$4-Tab_Raw!Z$3),(Tab_Raw!Z194-Tab_Raw!Z$3)/(Tab_Raw!Z$4-Tab_Raw!Z$3))))</f>
        <v>0.76100000379999999</v>
      </c>
      <c r="AA194" s="9" t="str">
        <f t="shared" si="24"/>
        <v>Vanuatu</v>
      </c>
      <c r="AB194" s="14">
        <f t="shared" si="25"/>
        <v>24</v>
      </c>
      <c r="AC194" s="8">
        <f t="shared" si="26"/>
        <v>0.42278046677959219</v>
      </c>
      <c r="AD194" s="14">
        <f t="shared" si="23"/>
        <v>56</v>
      </c>
      <c r="AM194" s="9" t="s">
        <v>401</v>
      </c>
      <c r="AN194" s="14">
        <v>24</v>
      </c>
      <c r="AO194" s="8">
        <v>0.17588638199764425</v>
      </c>
    </row>
    <row r="195" spans="1:41">
      <c r="A195" s="10" t="s">
        <v>443</v>
      </c>
      <c r="B195" s="13" t="s">
        <v>410</v>
      </c>
      <c r="C195" s="7">
        <f>MAX(0,MIN(1,IF(C$5=0,1-(Tab_Raw!C195-Tab_Raw!C$3)/(Tab_Raw!C$4-Tab_Raw!C$3),(Tab_Raw!C195-Tab_Raw!C$3)/(Tab_Raw!C$4-Tab_Raw!C$3))))</f>
        <v>0.57300000000000006</v>
      </c>
      <c r="D195" s="7">
        <f>MAX(0,MIN(1,IF(D$5=0,1-(Tab_Raw!D195-Tab_Raw!D$3)/(Tab_Raw!D$4-Tab_Raw!D$3),(Tab_Raw!D195-Tab_Raw!D$3)/(Tab_Raw!D$4-Tab_Raw!D$3))))</f>
        <v>7.3470000000000002E-3</v>
      </c>
      <c r="E195" s="7">
        <f>MAX(0,MIN(1,IF(E$5=0,1-(Tab_Raw!E195-Tab_Raw!E$3)/(Tab_Raw!E$4-Tab_Raw!E$3),(Tab_Raw!E195-Tab_Raw!E$3)/(Tab_Raw!E$4-Tab_Raw!E$3))))</f>
        <v>6.9999999999999951E-2</v>
      </c>
      <c r="F195" s="7">
        <f>MAX(0,MIN(1,IF(F$5=0,1-(Tab_Raw!F195-Tab_Raw!F$3)/(Tab_Raw!F$4-Tab_Raw!F$3),(Tab_Raw!F195-Tab_Raw!F$3)/(Tab_Raw!F$4-Tab_Raw!F$3))))</f>
        <v>0.30000000000000004</v>
      </c>
      <c r="G195" s="7">
        <f>MAX(0,MIN(1,IF(G$5=0,1-(Tab_Raw!G195-Tab_Raw!G$3)/(Tab_Raw!G$4-Tab_Raw!G$3),(Tab_Raw!G195-Tab_Raw!G$3)/(Tab_Raw!G$4-Tab_Raw!G$3))))</f>
        <v>0.02</v>
      </c>
      <c r="H195" s="7">
        <f>MAX(0,MIN(1,IF(H$5=0,1-(Tab_Raw!H195-Tab_Raw!H$3)/(Tab_Raw!H$4-Tab_Raw!H$3),(Tab_Raw!H195-Tab_Raw!H$3)/(Tab_Raw!H$4-Tab_Raw!H$3))))</f>
        <v>8.9999999999999969E-2</v>
      </c>
      <c r="I195" s="7">
        <f>MAX(0,MIN(1,IF(I$5=0,1-(Tab_Raw!I195-Tab_Raw!I$3)/(Tab_Raw!I$4-Tab_Raw!I$3),(Tab_Raw!I195-Tab_Raw!I$3)/(Tab_Raw!I$4-Tab_Raw!I$3))))</f>
        <v>0.60899999999999999</v>
      </c>
      <c r="J195" s="7">
        <f>MAX(0,MIN(1,IF(J$5=0,1-(Tab_Raw!J195-Tab_Raw!J$3)/(Tab_Raw!J$4-Tab_Raw!J$3),(Tab_Raw!J195-Tab_Raw!J$3)/(Tab_Raw!J$4-Tab_Raw!J$3))))</f>
        <v>6.3399999999999998E-2</v>
      </c>
      <c r="K195" s="7">
        <f>MAX(0,MIN(1,IF(K$5=0,1-(Tab_Raw!K195-Tab_Raw!K$3)/(Tab_Raw!K$4-Tab_Raw!K$3),(Tab_Raw!K195-Tab_Raw!K$3)/(Tab_Raw!K$4-Tab_Raw!K$3))))</f>
        <v>0.6118611111111667</v>
      </c>
      <c r="L195" s="7">
        <f>MAX(0,MIN(1,IF(L$5=0,1-(Tab_Raw!L195-Tab_Raw!L$3)/(Tab_Raw!L$4-Tab_Raw!L$3),(Tab_Raw!L195-Tab_Raw!L$3)/(Tab_Raw!L$4-Tab_Raw!L$3))))</f>
        <v>0.02</v>
      </c>
      <c r="M195" s="7">
        <f>MAX(0,MIN(1,IF(M$5=0,1-(Tab_Raw!M195-Tab_Raw!M$3)/(Tab_Raw!M$4-Tab_Raw!M$3),(Tab_Raw!M195-Tab_Raw!M$3)/(Tab_Raw!M$4-Tab_Raw!M$3))))</f>
        <v>0.39</v>
      </c>
      <c r="N195" s="7">
        <f>MAX(0,MIN(1,IF(N$5=0,1-(Tab_Raw!N195-Tab_Raw!N$3)/(Tab_Raw!N$4-Tab_Raw!N$3),(Tab_Raw!N195-Tab_Raw!N$3)/(Tab_Raw!N$4-Tab_Raw!N$3))))</f>
        <v>0.08</v>
      </c>
      <c r="O195" s="7">
        <f>MAX(0,MIN(1,IF(O$5=0,1-(Tab_Raw!O195-Tab_Raw!O$3)/(Tab_Raw!O$4-Tab_Raw!O$3),(Tab_Raw!O195-Tab_Raw!O$3)/(Tab_Raw!O$4-Tab_Raw!O$3))))</f>
        <v>0.3175</v>
      </c>
      <c r="P195" s="7">
        <f>MAX(0,MIN(1,IF(P$5=0,1-(Tab_Raw!P195-Tab_Raw!P$3)/(Tab_Raw!P$4-Tab_Raw!P$3),(Tab_Raw!P195-Tab_Raw!P$3)/(Tab_Raw!P$4-Tab_Raw!P$3))))</f>
        <v>0.79959999999999998</v>
      </c>
      <c r="Q195" s="7">
        <f>MAX(0,MIN(1,IF(Q$5=0,1-(Tab_Raw!Q195-Tab_Raw!Q$3)/(Tab_Raw!Q$4-Tab_Raw!Q$3),(Tab_Raw!Q195-Tab_Raw!Q$3)/(Tab_Raw!Q$4-Tab_Raw!Q$3))))</f>
        <v>0.22901853658536597</v>
      </c>
      <c r="R195" s="7">
        <f>MAX(0,MIN(1,IF(R$5=0,1-(Tab_Raw!R195-Tab_Raw!R$3)/(Tab_Raw!R$4-Tab_Raw!R$3),(Tab_Raw!R195-Tab_Raw!R$3)/(Tab_Raw!R$4-Tab_Raw!R$3))))</f>
        <v>0.234710744</v>
      </c>
      <c r="S195" s="7">
        <f>MAX(0,MIN(1,IF(S$5=0,1-(Tab_Raw!S195-Tab_Raw!S$3)/(Tab_Raw!S$4-Tab_Raw!S$3),(Tab_Raw!S195-Tab_Raw!S$3)/(Tab_Raw!S$4-Tab_Raw!S$3))))</f>
        <v>1.1870807000000001E-4</v>
      </c>
      <c r="T195" s="7">
        <f>MAX(0,MIN(1,IF(T$5=0,1-(Tab_Raw!T195-Tab_Raw!T$3)/(Tab_Raw!T$4-Tab_Raw!T$3),(Tab_Raw!T195-Tab_Raw!T$3)/(Tab_Raw!T$4-Tab_Raw!T$3))))</f>
        <v>4.6631114250000001E-2</v>
      </c>
      <c r="U195" s="7">
        <f>MAX(0,MIN(1,IF(U$5=0,1-(Tab_Raw!U195-Tab_Raw!U$3)/(Tab_Raw!U$4-Tab_Raw!U$3),(Tab_Raw!U195-Tab_Raw!U$3)/(Tab_Raw!U$4-Tab_Raw!U$3))))</f>
        <v>3.6076843881421336E-2</v>
      </c>
      <c r="V195" s="7">
        <f>MAX(0,MIN(1,IF(V$5=0,1-(Tab_Raw!V195-Tab_Raw!V$3)/(Tab_Raw!V$4-Tab_Raw!V$3),(Tab_Raw!V195-Tab_Raw!V$3)/(Tab_Raw!V$4-Tab_Raw!V$3))))</f>
        <v>6.7862859324012301E-2</v>
      </c>
      <c r="W195" s="7">
        <f>MAX(0,MIN(1,IF(W$5=0,1-(Tab_Raw!W195-Tab_Raw!W$3)/(Tab_Raw!W$4-Tab_Raw!W$3),(Tab_Raw!W195-Tab_Raw!W$3)/(Tab_Raw!W$4-Tab_Raw!W$3))))</f>
        <v>1.0000000000000009E-2</v>
      </c>
      <c r="X195" s="7">
        <f>MAX(0,MIN(1,IF(X$5=0,1-(Tab_Raw!X195-Tab_Raw!X$3)/(Tab_Raw!X$4-Tab_Raw!X$3),(Tab_Raw!X195-Tab_Raw!X$3)/(Tab_Raw!X$4-Tab_Raw!X$3))))</f>
        <v>0.23</v>
      </c>
      <c r="Y195" s="7">
        <f>MAX(0,MIN(1,IF(Y$5=0,1-(Tab_Raw!Y195-Tab_Raw!Y$3)/(Tab_Raw!Y$4-Tab_Raw!Y$3),(Tab_Raw!Y195-Tab_Raw!Y$3)/(Tab_Raw!Y$4-Tab_Raw!Y$3))))</f>
        <v>2.0407006405532564E-2</v>
      </c>
      <c r="Z195" s="7">
        <f>MAX(0,MIN(1,IF(Z$5=0,1-(Tab_Raw!Z195-Tab_Raw!Z$3)/(Tab_Raw!Z$4-Tab_Raw!Z$3),(Tab_Raw!Z195-Tab_Raw!Z$3)/(Tab_Raw!Z$4-Tab_Raw!Z$3))))</f>
        <v>0.66400001529999997</v>
      </c>
      <c r="AA195" s="9" t="str">
        <f t="shared" si="24"/>
        <v>Venezuela</v>
      </c>
      <c r="AB195" s="14">
        <f t="shared" si="25"/>
        <v>24</v>
      </c>
      <c r="AC195" s="8">
        <f t="shared" si="26"/>
        <v>0.22877224745531247</v>
      </c>
      <c r="AD195" s="14">
        <f t="shared" si="23"/>
        <v>157</v>
      </c>
      <c r="AM195" s="9" t="s">
        <v>369</v>
      </c>
      <c r="AN195" s="14">
        <v>24</v>
      </c>
      <c r="AO195" s="8">
        <v>0.17214107481663354</v>
      </c>
    </row>
    <row r="196" spans="1:41">
      <c r="A196" s="10" t="s">
        <v>413</v>
      </c>
      <c r="B196" s="13" t="s">
        <v>412</v>
      </c>
      <c r="C196" s="7">
        <f>MAX(0,MIN(1,IF(C$5=0,1-(Tab_Raw!C196-Tab_Raw!C$3)/(Tab_Raw!C$4-Tab_Raw!C$3),(Tab_Raw!C196-Tab_Raw!C$3)/(Tab_Raw!C$4-Tab_Raw!C$3))))</f>
        <v>0.50149999999999995</v>
      </c>
      <c r="D196" s="7">
        <f>MAX(0,MIN(1,IF(D$5=0,1-(Tab_Raw!D196-Tab_Raw!D$3)/(Tab_Raw!D$4-Tab_Raw!D$3),(Tab_Raw!D196-Tab_Raw!D$3)/(Tab_Raw!D$4-Tab_Raw!D$3))))</f>
        <v>9.2780000000000001E-2</v>
      </c>
      <c r="E196" s="7">
        <f>MAX(0,MIN(1,IF(E$5=0,1-(Tab_Raw!E196-Tab_Raw!E$3)/(Tab_Raw!E$4-Tab_Raw!E$3),(Tab_Raw!E196-Tab_Raw!E$3)/(Tab_Raw!E$4-Tab_Raw!E$3))))</f>
        <v>6.0000000000000053E-2</v>
      </c>
      <c r="F196" s="7">
        <f>MAX(0,MIN(1,IF(F$5=0,1-(Tab_Raw!F196-Tab_Raw!F$3)/(Tab_Raw!F$4-Tab_Raw!F$3),(Tab_Raw!F196-Tab_Raw!F$3)/(Tab_Raw!F$4-Tab_Raw!F$3))))</f>
        <v>0.25</v>
      </c>
      <c r="G196" s="7">
        <f>MAX(0,MIN(1,IF(G$5=0,1-(Tab_Raw!G196-Tab_Raw!G$3)/(Tab_Raw!G$4-Tab_Raw!G$3),(Tab_Raw!G196-Tab_Raw!G$3)/(Tab_Raw!G$4-Tab_Raw!G$3))))</f>
        <v>4.3333333333333335E-2</v>
      </c>
      <c r="H196" s="7">
        <f>MAX(0,MIN(1,IF(H$5=0,1-(Tab_Raw!H196-Tab_Raw!H$3)/(Tab_Raw!H$4-Tab_Raw!H$3),(Tab_Raw!H196-Tab_Raw!H$3)/(Tab_Raw!H$4-Tab_Raw!H$3))))</f>
        <v>0.25</v>
      </c>
      <c r="I196" s="7">
        <f>MAX(0,MIN(1,IF(I$5=0,1-(Tab_Raw!I196-Tab_Raw!I$3)/(Tab_Raw!I$4-Tab_Raw!I$3),(Tab_Raw!I196-Tab_Raw!I$3)/(Tab_Raw!I$4-Tab_Raw!I$3))))</f>
        <v>0.37600000000000006</v>
      </c>
      <c r="J196" s="7">
        <f>MAX(0,MIN(1,IF(J$5=0,1-(Tab_Raw!J196-Tab_Raw!J$3)/(Tab_Raw!J$4-Tab_Raw!J$3),(Tab_Raw!J196-Tab_Raw!J$3)/(Tab_Raw!J$4-Tab_Raw!J$3))))</f>
        <v>0.7168000000000001</v>
      </c>
      <c r="K196" s="7">
        <f>MAX(0,MIN(1,IF(K$5=0,1-(Tab_Raw!K196-Tab_Raw!K$3)/(Tab_Raw!K$4-Tab_Raw!K$3),(Tab_Raw!K196-Tab_Raw!K$3)/(Tab_Raw!K$4-Tab_Raw!K$3))))</f>
        <v>0.52238201058200007</v>
      </c>
      <c r="L196" s="7">
        <f>MAX(0,MIN(1,IF(L$5=0,1-(Tab_Raw!L196-Tab_Raw!L$3)/(Tab_Raw!L$4-Tab_Raw!L$3),(Tab_Raw!L196-Tab_Raw!L$3)/(Tab_Raw!L$4-Tab_Raw!L$3))))</f>
        <v>0.06</v>
      </c>
      <c r="M196" s="7">
        <f>MAX(0,MIN(1,IF(M$5=0,1-(Tab_Raw!M196-Tab_Raw!M$3)/(Tab_Raw!M$4-Tab_Raw!M$3),(Tab_Raw!M196-Tab_Raw!M$3)/(Tab_Raw!M$4-Tab_Raw!M$3))))</f>
        <v>0.09</v>
      </c>
      <c r="N196" s="7">
        <f>MAX(0,MIN(1,IF(N$5=0,1-(Tab_Raw!N196-Tab_Raw!N$3)/(Tab_Raw!N$4-Tab_Raw!N$3),(Tab_Raw!N196-Tab_Raw!N$3)/(Tab_Raw!N$4-Tab_Raw!N$3))))</f>
        <v>0.5</v>
      </c>
      <c r="O196" s="7">
        <f>MAX(0,MIN(1,IF(O$5=0,1-(Tab_Raw!O196-Tab_Raw!O$3)/(Tab_Raw!O$4-Tab_Raw!O$3),(Tab_Raw!O196-Tab_Raw!O$3)/(Tab_Raw!O$4-Tab_Raw!O$3))))</f>
        <v>0.76749999999999996</v>
      </c>
      <c r="P196" s="7">
        <f>MAX(0,MIN(1,IF(P$5=0,1-(Tab_Raw!P196-Tab_Raw!P$3)/(Tab_Raw!P$4-Tab_Raw!P$3),(Tab_Raw!P196-Tab_Raw!P$3)/(Tab_Raw!P$4-Tab_Raw!P$3))))</f>
        <v>0.86168</v>
      </c>
      <c r="Q196" s="7">
        <f>MAX(0,MIN(1,IF(Q$5=0,1-(Tab_Raw!Q196-Tab_Raw!Q$3)/(Tab_Raw!Q$4-Tab_Raw!Q$3),(Tab_Raw!Q196-Tab_Raw!Q$3)/(Tab_Raw!Q$4-Tab_Raw!Q$3))))</f>
        <v>0.21257073170731788</v>
      </c>
      <c r="R196" s="7">
        <f>MAX(0,MIN(1,IF(R$5=0,1-(Tab_Raw!R196-Tab_Raw!R$3)/(Tab_Raw!R$4-Tab_Raw!R$3),(Tab_Raw!R196-Tab_Raw!R$3)/(Tab_Raw!R$4-Tab_Raw!R$3))))</f>
        <v>0.30691823800000001</v>
      </c>
      <c r="S196" s="7">
        <f>MAX(0,MIN(1,IF(S$5=0,1-(Tab_Raw!S196-Tab_Raw!S$3)/(Tab_Raw!S$4-Tab_Raw!S$3),(Tab_Raw!S196-Tab_Raw!S$3)/(Tab_Raw!S$4-Tab_Raw!S$3))))</f>
        <v>1.7000000010000002E-2</v>
      </c>
      <c r="T196" s="7">
        <f>MAX(0,MIN(1,IF(T$5=0,1-(Tab_Raw!T196-Tab_Raw!T$3)/(Tab_Raw!T$4-Tab_Raw!T$3),(Tab_Raw!T196-Tab_Raw!T$3)/(Tab_Raw!T$4-Tab_Raw!T$3))))</f>
        <v>2.93609705E-2</v>
      </c>
      <c r="U196" s="7">
        <f>MAX(0,MIN(1,IF(U$5=0,1-(Tab_Raw!U196-Tab_Raw!U$3)/(Tab_Raw!U$4-Tab_Raw!U$3),(Tab_Raw!U196-Tab_Raw!U$3)/(Tab_Raw!U$4-Tab_Raw!U$3))))</f>
        <v>0.20206007662727885</v>
      </c>
      <c r="V196" s="7">
        <f>MAX(0,MIN(1,IF(V$5=0,1-(Tab_Raw!V196-Tab_Raw!V$3)/(Tab_Raw!V$4-Tab_Raw!V$3),(Tab_Raw!V196-Tab_Raw!V$3)/(Tab_Raw!V$4-Tab_Raw!V$3))))</f>
        <v>0.55096713685635501</v>
      </c>
      <c r="W196" s="7">
        <f>MAX(0,MIN(1,IF(W$5=0,1-(Tab_Raw!W196-Tab_Raw!W$3)/(Tab_Raw!W$4-Tab_Raw!W$3),(Tab_Raw!W196-Tab_Raw!W$3)/(Tab_Raw!W$4-Tab_Raw!W$3))))</f>
        <v>0.10999999999999999</v>
      </c>
      <c r="X196" s="7">
        <f>MAX(0,MIN(1,IF(X$5=0,1-(Tab_Raw!X196-Tab_Raw!X$3)/(Tab_Raw!X$4-Tab_Raw!X$3),(Tab_Raw!X196-Tab_Raw!X$3)/(Tab_Raw!X$4-Tab_Raw!X$3))))</f>
        <v>0.23</v>
      </c>
      <c r="Y196" s="7">
        <f>MAX(0,MIN(1,IF(Y$5=0,1-(Tab_Raw!Y196-Tab_Raw!Y$3)/(Tab_Raw!Y$4-Tab_Raw!Y$3),(Tab_Raw!Y196-Tab_Raw!Y$3)/(Tab_Raw!Y$4-Tab_Raw!Y$3))))</f>
        <v>0.10158996355661624</v>
      </c>
      <c r="Z196" s="7">
        <f>MAX(0,MIN(1,IF(Z$5=0,1-(Tab_Raw!Z196-Tab_Raw!Z$3)/(Tab_Raw!Z$4-Tab_Raw!Z$3),(Tab_Raw!Z196-Tab_Raw!Z$3)/(Tab_Raw!Z$4-Tab_Raw!Z$3))))</f>
        <v>0.52375865920000009</v>
      </c>
      <c r="AA196" s="9" t="str">
        <f t="shared" si="24"/>
        <v>Viet Nam</v>
      </c>
      <c r="AB196" s="14">
        <f t="shared" si="25"/>
        <v>24</v>
      </c>
      <c r="AC196" s="8">
        <f t="shared" si="26"/>
        <v>0.30734171334887095</v>
      </c>
      <c r="AD196" s="14">
        <f t="shared" si="23"/>
        <v>94</v>
      </c>
      <c r="AM196" s="9" t="s">
        <v>168</v>
      </c>
      <c r="AN196" s="14">
        <v>24</v>
      </c>
      <c r="AO196" s="8">
        <v>0.16645278065501415</v>
      </c>
    </row>
    <row r="197" spans="1:41">
      <c r="A197" s="10" t="s">
        <v>415</v>
      </c>
      <c r="B197" s="13" t="s">
        <v>414</v>
      </c>
      <c r="C197" s="7">
        <f>MAX(0,MIN(1,IF(C$5=0,1-(Tab_Raw!C197-Tab_Raw!C$3)/(Tab_Raw!C$4-Tab_Raw!C$3),(Tab_Raw!C197-Tab_Raw!C$3)/(Tab_Raw!C$4-Tab_Raw!C$3))))</f>
        <v>0.62050000000000005</v>
      </c>
      <c r="D197" s="7">
        <f>MAX(0,MIN(1,IF(D$5=0,1-(Tab_Raw!D197-Tab_Raw!D$3)/(Tab_Raw!D$4-Tab_Raw!D$3),(Tab_Raw!D197-Tab_Raw!D$3)/(Tab_Raw!D$4-Tab_Raw!D$3))))</f>
        <v>1</v>
      </c>
      <c r="E197" s="7">
        <f>MAX(0,MIN(1,IF(E$5=0,1-(Tab_Raw!E197-Tab_Raw!E$3)/(Tab_Raw!E$4-Tab_Raw!E$3),(Tab_Raw!E197-Tab_Raw!E$3)/(Tab_Raw!E$4-Tab_Raw!E$3))))</f>
        <v>0.38</v>
      </c>
      <c r="F197" s="7">
        <f>MAX(0,MIN(1,IF(F$5=0,1-(Tab_Raw!F197-Tab_Raw!F$3)/(Tab_Raw!F$4-Tab_Raw!F$3),(Tab_Raw!F197-Tab_Raw!F$3)/(Tab_Raw!F$4-Tab_Raw!F$3))))</f>
        <v>0.35</v>
      </c>
      <c r="G197" s="7">
        <f>MAX(0,MIN(1,IF(G$5=0,1-(Tab_Raw!G197-Tab_Raw!G$3)/(Tab_Raw!G$4-Tab_Raw!G$3),(Tab_Raw!G197-Tab_Raw!G$3)/(Tab_Raw!G$4-Tab_Raw!G$3))))</f>
        <v>0.25133333333333335</v>
      </c>
      <c r="H197" s="7">
        <f>MAX(0,MIN(1,IF(H$5=0,1-(Tab_Raw!H197-Tab_Raw!H$3)/(Tab_Raw!H$4-Tab_Raw!H$3),(Tab_Raw!H197-Tab_Raw!H$3)/(Tab_Raw!H$4-Tab_Raw!H$3))))</f>
        <v>0.48</v>
      </c>
      <c r="I197" s="7">
        <f>MAX(0,MIN(1,IF(I$5=0,1-(Tab_Raw!I197-Tab_Raw!I$3)/(Tab_Raw!I$4-Tab_Raw!I$3),(Tab_Raw!I197-Tab_Raw!I$3)/(Tab_Raw!I$4-Tab_Raw!I$3))))</f>
        <v>0.55766666666666664</v>
      </c>
      <c r="J197" s="7">
        <f>MAX(0,MIN(1,IF(J$5=0,1-(Tab_Raw!J197-Tab_Raw!J$3)/(Tab_Raw!J$4-Tab_Raw!J$3),(Tab_Raw!J197-Tab_Raw!J$3)/(Tab_Raw!J$4-Tab_Raw!J$3))))</f>
        <v>0.68779999999999997</v>
      </c>
      <c r="K197" s="7">
        <f>MAX(0,MIN(1,IF(K$5=0,1-(Tab_Raw!K197-Tab_Raw!K$3)/(Tab_Raw!K$4-Tab_Raw!K$3),(Tab_Raw!K197-Tab_Raw!K$3)/(Tab_Raw!K$4-Tab_Raw!K$3))))</f>
        <v>0.94358301024951496</v>
      </c>
      <c r="L197" s="7">
        <f>MAX(0,MIN(1,IF(L$5=0,1-(Tab_Raw!L197-Tab_Raw!L$3)/(Tab_Raw!L$4-Tab_Raw!L$3),(Tab_Raw!L197-Tab_Raw!L$3)/(Tab_Raw!L$4-Tab_Raw!L$3))))</f>
        <v>0.04</v>
      </c>
      <c r="M197" s="7">
        <f>MAX(0,MIN(1,IF(M$5=0,1-(Tab_Raw!M197-Tab_Raw!M$3)/(Tab_Raw!M$4-Tab_Raw!M$3),(Tab_Raw!M197-Tab_Raw!M$3)/(Tab_Raw!M$4-Tab_Raw!M$3))))</f>
        <v>0.81</v>
      </c>
      <c r="N197" s="7">
        <f>MAX(0,MIN(1,IF(N$5=0,1-(Tab_Raw!N197-Tab_Raw!N$3)/(Tab_Raw!N$4-Tab_Raw!N$3),(Tab_Raw!N197-Tab_Raw!N$3)/(Tab_Raw!N$4-Tab_Raw!N$3))))</f>
        <v>1</v>
      </c>
      <c r="O197" s="7">
        <f>MAX(0,MIN(1,IF(O$5=0,1-(Tab_Raw!O197-Tab_Raw!O$3)/(Tab_Raw!O$4-Tab_Raw!O$3),(Tab_Raw!O197-Tab_Raw!O$3)/(Tab_Raw!O$4-Tab_Raw!O$3))))</f>
        <v>0.78249999999999997</v>
      </c>
      <c r="P197" s="7">
        <f>MAX(0,MIN(1,IF(P$5=0,1-(Tab_Raw!P197-Tab_Raw!P$3)/(Tab_Raw!P$4-Tab_Raw!P$3),(Tab_Raw!P197-Tab_Raw!P$3)/(Tab_Raw!P$4-Tab_Raw!P$3))))</f>
        <v>0.9496</v>
      </c>
      <c r="Q197" s="7">
        <f>MAX(0,MIN(1,IF(Q$5=0,1-(Tab_Raw!Q197-Tab_Raw!Q$3)/(Tab_Raw!Q$4-Tab_Raw!Q$3),(Tab_Raw!Q197-Tab_Raw!Q$3)/(Tab_Raw!Q$4-Tab_Raw!Q$3))))</f>
        <v>0.44167121951219601</v>
      </c>
      <c r="R197" s="7">
        <f>MAX(0,MIN(1,IF(R$5=0,1-(Tab_Raw!R197-Tab_Raw!R$3)/(Tab_Raw!R$4-Tab_Raw!R$3),(Tab_Raw!R197-Tab_Raw!R$3)/(Tab_Raw!R$4-Tab_Raw!R$3))))</f>
        <v>0.41061946999999999</v>
      </c>
      <c r="S197" s="7">
        <f>MAX(0,MIN(1,IF(S$5=0,1-(Tab_Raw!S197-Tab_Raw!S$3)/(Tab_Raw!S$4-Tab_Raw!S$3),(Tab_Raw!S197-Tab_Raw!S$3)/(Tab_Raw!S$4-Tab_Raw!S$3))))</f>
        <v>5.2502450569999998E-2</v>
      </c>
      <c r="T197" s="7">
        <f>MAX(0,MIN(1,IF(T$5=0,1-(Tab_Raw!T197-Tab_Raw!T$3)/(Tab_Raw!T$4-Tab_Raw!T$3),(Tab_Raw!T197-Tab_Raw!T$3)/(Tab_Raw!T$4-Tab_Raw!T$3))))</f>
        <v>0.27572160424999997</v>
      </c>
      <c r="U197" s="7">
        <f>MAX(0,MIN(1,IF(U$5=0,1-(Tab_Raw!U197-Tab_Raw!U$3)/(Tab_Raw!U$4-Tab_Raw!U$3),(Tab_Raw!U197-Tab_Raw!U$3)/(Tab_Raw!U$4-Tab_Raw!U$3))))</f>
        <v>7.6349217347524779E-3</v>
      </c>
      <c r="V197" s="7">
        <f>MAX(0,MIN(1,IF(V$5=0,1-(Tab_Raw!V197-Tab_Raw!V$3)/(Tab_Raw!V$4-Tab_Raw!V$3),(Tab_Raw!V197-Tab_Raw!V$3)/(Tab_Raw!V$4-Tab_Raw!V$3))))</f>
        <v>2.3693721684414099E-2</v>
      </c>
      <c r="W197" s="7">
        <f>MAX(0,MIN(1,IF(W$5=0,1-(Tab_Raw!W197-Tab_Raw!W$3)/(Tab_Raw!W$4-Tab_Raw!W$3),(Tab_Raw!W197-Tab_Raw!W$3)/(Tab_Raw!W$4-Tab_Raw!W$3))))</f>
        <v>0.61799999999999999</v>
      </c>
      <c r="X197" s="7">
        <f>MAX(0,MIN(1,IF(X$5=0,1-(Tab_Raw!X197-Tab_Raw!X$3)/(Tab_Raw!X$4-Tab_Raw!X$3),(Tab_Raw!X197-Tab_Raw!X$3)/(Tab_Raw!X$4-Tab_Raw!X$3))))</f>
        <v>0</v>
      </c>
      <c r="Y197" s="7">
        <f>MAX(0,MIN(1,IF(Y$5=0,1-(Tab_Raw!Y197-Tab_Raw!Y$3)/(Tab_Raw!Y$4-Tab_Raw!Y$3),(Tab_Raw!Y197-Tab_Raw!Y$3)/(Tab_Raw!Y$4-Tab_Raw!Y$3))))</f>
        <v>3.1251775669072106E-2</v>
      </c>
      <c r="Z197" s="7">
        <f>MAX(0,MIN(1,IF(Z$5=0,1-(Tab_Raw!Z197-Tab_Raw!Z$3)/(Tab_Raw!Z$4-Tab_Raw!Z$3),(Tab_Raw!Z197-Tab_Raw!Z$3)/(Tab_Raw!Z$4-Tab_Raw!Z$3))))</f>
        <v>0.91300000190999997</v>
      </c>
      <c r="AA197" s="9" t="str">
        <f t="shared" si="24"/>
        <v>Yemen</v>
      </c>
      <c r="AB197" s="14">
        <f t="shared" si="25"/>
        <v>24</v>
      </c>
      <c r="AC197" s="8">
        <f t="shared" si="26"/>
        <v>0.4844615906491645</v>
      </c>
      <c r="AD197" s="14">
        <f t="shared" si="23"/>
        <v>28</v>
      </c>
      <c r="AM197" s="9" t="s">
        <v>293</v>
      </c>
      <c r="AN197" s="14">
        <v>24</v>
      </c>
      <c r="AO197" s="8">
        <v>0.16202365781002059</v>
      </c>
    </row>
    <row r="198" spans="1:41">
      <c r="A198" s="10" t="s">
        <v>417</v>
      </c>
      <c r="B198" s="13" t="s">
        <v>416</v>
      </c>
      <c r="C198" s="7">
        <f>MAX(0,MIN(1,IF(C$5=0,1-(Tab_Raw!C198-Tab_Raw!C$3)/(Tab_Raw!C$4-Tab_Raw!C$3),(Tab_Raw!C198-Tab_Raw!C$3)/(Tab_Raw!C$4-Tab_Raw!C$3))))</f>
        <v>0.34899999999999998</v>
      </c>
      <c r="D198" s="7">
        <f>MAX(0,MIN(1,IF(D$5=0,1-(Tab_Raw!D198-Tab_Raw!D$3)/(Tab_Raw!D$4-Tab_Raw!D$3),(Tab_Raw!D198-Tab_Raw!D$3)/(Tab_Raw!D$4-Tab_Raw!D$3))))</f>
        <v>1.6539999999999999E-2</v>
      </c>
      <c r="E198" s="7">
        <f>MAX(0,MIN(1,IF(E$5=0,1-(Tab_Raw!E198-Tab_Raw!E$3)/(Tab_Raw!E$4-Tab_Raw!E$3),(Tab_Raw!E198-Tab_Raw!E$3)/(Tab_Raw!E$4-Tab_Raw!E$3))))</f>
        <v>0.4</v>
      </c>
      <c r="F198" s="7">
        <f>MAX(0,MIN(1,IF(F$5=0,1-(Tab_Raw!F198-Tab_Raw!F$3)/(Tab_Raw!F$4-Tab_Raw!F$3),(Tab_Raw!F198-Tab_Raw!F$3)/(Tab_Raw!F$4-Tab_Raw!F$3))))</f>
        <v>0.32499999999999996</v>
      </c>
      <c r="G198" s="7">
        <f>MAX(0,MIN(1,IF(G$5=0,1-(Tab_Raw!G198-Tab_Raw!G$3)/(Tab_Raw!G$4-Tab_Raw!G$3),(Tab_Raw!G198-Tab_Raw!G$3)/(Tab_Raw!G$4-Tab_Raw!G$3))))</f>
        <v>0.33533333333333332</v>
      </c>
      <c r="H198" s="7">
        <f>MAX(0,MIN(1,IF(H$5=0,1-(Tab_Raw!H198-Tab_Raw!H$3)/(Tab_Raw!H$4-Tab_Raw!H$3),(Tab_Raw!H198-Tab_Raw!H$3)/(Tab_Raw!H$4-Tab_Raw!H$3))))</f>
        <v>0.51</v>
      </c>
      <c r="I198" s="7">
        <f>MAX(0,MIN(1,IF(I$5=0,1-(Tab_Raw!I198-Tab_Raw!I$3)/(Tab_Raw!I$4-Tab_Raw!I$3),(Tab_Raw!I198-Tab_Raw!I$3)/(Tab_Raw!I$4-Tab_Raw!I$3))))</f>
        <v>0.71575</v>
      </c>
      <c r="J198" s="7">
        <f>MAX(0,MIN(1,IF(J$5=0,1-(Tab_Raw!J198-Tab_Raw!J$3)/(Tab_Raw!J$4-Tab_Raw!J$3),(Tab_Raw!J198-Tab_Raw!J$3)/(Tab_Raw!J$4-Tab_Raw!J$3))))</f>
        <v>0.64439999999999997</v>
      </c>
      <c r="K198" s="7">
        <f>MAX(0,MIN(1,IF(K$5=0,1-(Tab_Raw!K198-Tab_Raw!K$3)/(Tab_Raw!K$4-Tab_Raw!K$3),(Tab_Raw!K198-Tab_Raw!K$3)/(Tab_Raw!K$4-Tab_Raw!K$3))))</f>
        <v>0.91650530785566664</v>
      </c>
      <c r="L198" s="7">
        <f>MAX(0,MIN(1,IF(L$5=0,1-(Tab_Raw!L198-Tab_Raw!L$3)/(Tab_Raw!L$4-Tab_Raw!L$3),(Tab_Raw!L198-Tab_Raw!L$3)/(Tab_Raw!L$4-Tab_Raw!L$3))))</f>
        <v>0.22</v>
      </c>
      <c r="M198" s="7">
        <f>MAX(0,MIN(1,IF(M$5=0,1-(Tab_Raw!M198-Tab_Raw!M$3)/(Tab_Raw!M$4-Tab_Raw!M$3),(Tab_Raw!M198-Tab_Raw!M$3)/(Tab_Raw!M$4-Tab_Raw!M$3))))</f>
        <v>0.19</v>
      </c>
      <c r="N198" s="7">
        <f>MAX(0,MIN(1,IF(N$5=0,1-(Tab_Raw!N198-Tab_Raw!N$3)/(Tab_Raw!N$4-Tab_Raw!N$3),(Tab_Raw!N198-Tab_Raw!N$3)/(Tab_Raw!N$4-Tab_Raw!N$3))))</f>
        <v>0.28999999999999998</v>
      </c>
      <c r="O198" s="7">
        <f>MAX(0,MIN(1,IF(O$5=0,1-(Tab_Raw!O198-Tab_Raw!O$3)/(Tab_Raw!O$4-Tab_Raw!O$3),(Tab_Raw!O198-Tab_Raw!O$3)/(Tab_Raw!O$4-Tab_Raw!O$3))))</f>
        <v>0.40749999999999997</v>
      </c>
      <c r="P198" s="7">
        <f>MAX(0,MIN(1,IF(P$5=0,1-(Tab_Raw!P198-Tab_Raw!P$3)/(Tab_Raw!P$4-Tab_Raw!P$3),(Tab_Raw!P198-Tab_Raw!P$3)/(Tab_Raw!P$4-Tab_Raw!P$3))))</f>
        <v>0.96720000000000006</v>
      </c>
      <c r="Q198" s="7">
        <f>MAX(0,MIN(1,IF(Q$5=0,1-(Tab_Raw!Q198-Tab_Raw!Q$3)/(Tab_Raw!Q$4-Tab_Raw!Q$3),(Tab_Raw!Q198-Tab_Raw!Q$3)/(Tab_Raw!Q$4-Tab_Raw!Q$3))))</f>
        <v>0.79208487804878203</v>
      </c>
      <c r="R198" s="7">
        <f>MAX(0,MIN(1,IF(R$5=0,1-(Tab_Raw!R198-Tab_Raw!R$3)/(Tab_Raw!R$4-Tab_Raw!R$3),(Tab_Raw!R198-Tab_Raw!R$3)/(Tab_Raw!R$4-Tab_Raw!R$3))))</f>
        <v>0.92626505999999997</v>
      </c>
      <c r="S198" s="7">
        <f>MAX(0,MIN(1,IF(S$5=0,1-(Tab_Raw!S198-Tab_Raw!S$3)/(Tab_Raw!S$4-Tab_Raw!S$3),(Tab_Raw!S198-Tab_Raw!S$3)/(Tab_Raw!S$4-Tab_Raw!S$3))))</f>
        <v>0.50302094649999995</v>
      </c>
      <c r="T198" s="7">
        <f>MAX(0,MIN(1,IF(T$5=0,1-(Tab_Raw!T198-Tab_Raw!T$3)/(Tab_Raw!T$4-Tab_Raw!T$3),(Tab_Raw!T198-Tab_Raw!T$3)/(Tab_Raw!T$4-Tab_Raw!T$3))))</f>
        <v>0.66493601400000002</v>
      </c>
      <c r="U198" s="7">
        <f>MAX(0,MIN(1,IF(U$5=0,1-(Tab_Raw!U198-Tab_Raw!U$3)/(Tab_Raw!U$4-Tab_Raw!U$3),(Tab_Raw!U198-Tab_Raw!U$3)/(Tab_Raw!U$4-Tab_Raw!U$3))))</f>
        <v>0</v>
      </c>
      <c r="V198" s="7">
        <f>MAX(0,MIN(1,IF(V$5=0,1-(Tab_Raw!V198-Tab_Raw!V$3)/(Tab_Raw!V$4-Tab_Raw!V$3),(Tab_Raw!V198-Tab_Raw!V$3)/(Tab_Raw!V$4-Tab_Raw!V$3))))</f>
        <v>0</v>
      </c>
      <c r="W198" s="7">
        <f>MAX(0,MIN(1,IF(W$5=0,1-(Tab_Raw!W198-Tab_Raw!W$3)/(Tab_Raw!W$4-Tab_Raw!W$3),(Tab_Raw!W198-Tab_Raw!W$3)/(Tab_Raw!W$4-Tab_Raw!W$3))))</f>
        <v>0.81200000000000006</v>
      </c>
      <c r="X198" s="7">
        <f>MAX(0,MIN(1,IF(X$5=0,1-(Tab_Raw!X198-Tab_Raw!X$3)/(Tab_Raw!X$4-Tab_Raw!X$3),(Tab_Raw!X198-Tab_Raw!X$3)/(Tab_Raw!X$4-Tab_Raw!X$3))))</f>
        <v>1</v>
      </c>
      <c r="Y198" s="7">
        <f>MAX(0,MIN(1,IF(Y$5=0,1-(Tab_Raw!Y198-Tab_Raw!Y$3)/(Tab_Raw!Y$4-Tab_Raw!Y$3),(Tab_Raw!Y198-Tab_Raw!Y$3)/(Tab_Raw!Y$4-Tab_Raw!Y$3))))</f>
        <v>1</v>
      </c>
      <c r="Z198" s="7">
        <f>MAX(0,MIN(1,IF(Z$5=0,1-(Tab_Raw!Z198-Tab_Raw!Z$3)/(Tab_Raw!Z$4-Tab_Raw!Z$3),(Tab_Raw!Z198-Tab_Raw!Z$3)/(Tab_Raw!Z$4-Tab_Raw!Z$3))))</f>
        <v>0.78</v>
      </c>
      <c r="AA198" s="9" t="str">
        <f t="shared" si="24"/>
        <v>Zambia</v>
      </c>
      <c r="AB198" s="14">
        <f t="shared" si="25"/>
        <v>24</v>
      </c>
      <c r="AC198" s="8">
        <f t="shared" si="26"/>
        <v>0.53189731415574082</v>
      </c>
      <c r="AD198" s="14">
        <f t="shared" si="23"/>
        <v>12</v>
      </c>
      <c r="AM198" s="9" t="s">
        <v>156</v>
      </c>
      <c r="AN198" s="14">
        <v>24</v>
      </c>
      <c r="AO198" s="8">
        <v>0.15998051654993251</v>
      </c>
    </row>
    <row r="199" spans="1:41">
      <c r="A199" s="10" t="s">
        <v>419</v>
      </c>
      <c r="B199" s="13" t="s">
        <v>418</v>
      </c>
      <c r="C199" s="7">
        <f>MAX(0,MIN(1,IF(C$5=0,1-(Tab_Raw!C199-Tab_Raw!C$3)/(Tab_Raw!C$4-Tab_Raw!C$3),(Tab_Raw!C199-Tab_Raw!C$3)/(Tab_Raw!C$4-Tab_Raw!C$3))))</f>
        <v>0.3785</v>
      </c>
      <c r="D199" s="7">
        <f>MAX(0,MIN(1,IF(D$5=0,1-(Tab_Raw!D199-Tab_Raw!D$3)/(Tab_Raw!D$4-Tab_Raw!D$3),(Tab_Raw!D199-Tab_Raw!D$3)/(Tab_Raw!D$4-Tab_Raw!D$3))))</f>
        <v>0.2102</v>
      </c>
      <c r="E199" s="7">
        <f>MAX(0,MIN(1,IF(E$5=0,1-(Tab_Raw!E199-Tab_Raw!E$3)/(Tab_Raw!E$4-Tab_Raw!E$3),(Tab_Raw!E199-Tab_Raw!E$3)/(Tab_Raw!E$4-Tab_Raw!E$3))))</f>
        <v>0.18000000000000005</v>
      </c>
      <c r="F199" s="7">
        <f>MAX(0,MIN(1,IF(F$5=0,1-(Tab_Raw!F199-Tab_Raw!F$3)/(Tab_Raw!F$4-Tab_Raw!F$3),(Tab_Raw!F199-Tab_Raw!F$3)/(Tab_Raw!F$4-Tab_Raw!F$3))))</f>
        <v>0.35</v>
      </c>
      <c r="G199" s="7">
        <f>MAX(0,MIN(1,IF(G$5=0,1-(Tab_Raw!G199-Tab_Raw!G$3)/(Tab_Raw!G$4-Tab_Raw!G$3),(Tab_Raw!G199-Tab_Raw!G$3)/(Tab_Raw!G$4-Tab_Raw!G$3))))</f>
        <v>0.17066666666666666</v>
      </c>
      <c r="H199" s="7">
        <f>MAX(0,MIN(1,IF(H$5=0,1-(Tab_Raw!H199-Tab_Raw!H$3)/(Tab_Raw!H$4-Tab_Raw!H$3),(Tab_Raw!H199-Tab_Raw!H$3)/(Tab_Raw!H$4-Tab_Raw!H$3))))</f>
        <v>0.56000000000000005</v>
      </c>
      <c r="I199" s="7">
        <f>MAX(0,MIN(1,IF(I$5=0,1-(Tab_Raw!I199-Tab_Raw!I$3)/(Tab_Raw!I$4-Tab_Raw!I$3),(Tab_Raw!I199-Tab_Raw!I$3)/(Tab_Raw!I$4-Tab_Raw!I$3))))</f>
        <v>0.69216666666666671</v>
      </c>
      <c r="J199" s="7">
        <f>MAX(0,MIN(1,IF(J$5=0,1-(Tab_Raw!J199-Tab_Raw!J$3)/(Tab_Raw!J$4-Tab_Raw!J$3),(Tab_Raw!J199-Tab_Raw!J$3)/(Tab_Raw!J$4-Tab_Raw!J$3))))</f>
        <v>0.62180000000000002</v>
      </c>
      <c r="K199" s="7">
        <f>MAX(0,MIN(1,IF(K$5=0,1-(Tab_Raw!K199-Tab_Raw!K$3)/(Tab_Raw!K$4-Tab_Raw!K$3),(Tab_Raw!K199-Tab_Raw!K$3)/(Tab_Raw!K$4-Tab_Raw!K$3))))</f>
        <v>0.95348838248433332</v>
      </c>
      <c r="L199" s="7">
        <f>MAX(0,MIN(1,IF(L$5=0,1-(Tab_Raw!L199-Tab_Raw!L$3)/(Tab_Raw!L$4-Tab_Raw!L$3),(Tab_Raw!L199-Tab_Raw!L$3)/(Tab_Raw!L$4-Tab_Raw!L$3))))</f>
        <v>0.44</v>
      </c>
      <c r="M199" s="7">
        <f>MAX(0,MIN(1,IF(M$5=0,1-(Tab_Raw!M199-Tab_Raw!M$3)/(Tab_Raw!M$4-Tab_Raw!M$3),(Tab_Raw!M199-Tab_Raw!M$3)/(Tab_Raw!M$4-Tab_Raw!M$3))))</f>
        <v>0.28000000000000003</v>
      </c>
      <c r="N199" s="7">
        <f>MAX(0,MIN(1,IF(N$5=0,1-(Tab_Raw!N199-Tab_Raw!N$3)/(Tab_Raw!N$4-Tab_Raw!N$3),(Tab_Raw!N199-Tab_Raw!N$3)/(Tab_Raw!N$4-Tab_Raw!N$3))))</f>
        <v>0.32</v>
      </c>
      <c r="O199" s="7">
        <f>MAX(0,MIN(1,IF(O$5=0,1-(Tab_Raw!O199-Tab_Raw!O$3)/(Tab_Raw!O$4-Tab_Raw!O$3),(Tab_Raw!O199-Tab_Raw!O$3)/(Tab_Raw!O$4-Tab_Raw!O$3))))</f>
        <v>0.40749999999999997</v>
      </c>
      <c r="P199" s="7">
        <f>MAX(0,MIN(1,IF(P$5=0,1-(Tab_Raw!P199-Tab_Raw!P$3)/(Tab_Raw!P$4-Tab_Raw!P$3),(Tab_Raw!P199-Tab_Raw!P$3)/(Tab_Raw!P$4-Tab_Raw!P$3))))</f>
        <v>0.95840000000000003</v>
      </c>
      <c r="Q199" s="7">
        <f>MAX(0,MIN(1,IF(Q$5=0,1-(Tab_Raw!Q199-Tab_Raw!Q$3)/(Tab_Raw!Q$4-Tab_Raw!Q$3),(Tab_Raw!Q199-Tab_Raw!Q$3)/(Tab_Raw!Q$4-Tab_Raw!Q$3))))</f>
        <v>0.81571170731707399</v>
      </c>
      <c r="R199" s="7">
        <f>MAX(0,MIN(1,IF(R$5=0,1-(Tab_Raw!R199-Tab_Raw!R$3)/(Tab_Raw!R$4-Tab_Raw!R$3),(Tab_Raw!R199-Tab_Raw!R$3)/(Tab_Raw!R$4-Tab_Raw!R$3))))</f>
        <v>1</v>
      </c>
      <c r="S199" s="7">
        <f>MAX(0,MIN(1,IF(S$5=0,1-(Tab_Raw!S199-Tab_Raw!S$3)/(Tab_Raw!S$4-Tab_Raw!S$3),(Tab_Raw!S199-Tab_Raw!S$3)/(Tab_Raw!S$4-Tab_Raw!S$3))))</f>
        <v>5.483887413E-2</v>
      </c>
      <c r="T199" s="7">
        <f>MAX(0,MIN(1,IF(T$5=0,1-(Tab_Raw!T199-Tab_Raw!T$3)/(Tab_Raw!T$4-Tab_Raw!T$3),(Tab_Raw!T199-Tab_Raw!T$3)/(Tab_Raw!T$4-Tab_Raw!T$3))))</f>
        <v>0.59160692375000001</v>
      </c>
      <c r="U199" s="7">
        <f>MAX(0,MIN(1,IF(U$5=0,1-(Tab_Raw!U199-Tab_Raw!U$3)/(Tab_Raw!U$4-Tab_Raw!U$3),(Tab_Raw!U199-Tab_Raw!U$3)/(Tab_Raw!U$4-Tab_Raw!U$3))))</f>
        <v>0</v>
      </c>
      <c r="V199" s="7">
        <f>MAX(0,MIN(1,IF(V$5=0,1-(Tab_Raw!V199-Tab_Raw!V$3)/(Tab_Raw!V$4-Tab_Raw!V$3),(Tab_Raw!V199-Tab_Raw!V$3)/(Tab_Raw!V$4-Tab_Raw!V$3))))</f>
        <v>0</v>
      </c>
      <c r="W199" s="7">
        <f>MAX(0,MIN(1,IF(W$5=0,1-(Tab_Raw!W199-Tab_Raw!W$3)/(Tab_Raw!W$4-Tab_Raw!W$3),(Tab_Raw!W199-Tab_Raw!W$3)/(Tab_Raw!W$4-Tab_Raw!W$3))))</f>
        <v>0.58499999999999996</v>
      </c>
      <c r="X199" s="7">
        <f>MAX(0,MIN(1,IF(X$5=0,1-(Tab_Raw!X199-Tab_Raw!X$3)/(Tab_Raw!X$4-Tab_Raw!X$3),(Tab_Raw!X199-Tab_Raw!X$3)/(Tab_Raw!X$4-Tab_Raw!X$3))))</f>
        <v>0.57999999999999996</v>
      </c>
      <c r="Y199" s="7">
        <f>MAX(0,MIN(1,IF(Y$5=0,1-(Tab_Raw!Y199-Tab_Raw!Y$3)/(Tab_Raw!Y$4-Tab_Raw!Y$3),(Tab_Raw!Y199-Tab_Raw!Y$3)/(Tab_Raw!Y$4-Tab_Raw!Y$3))))</f>
        <v>1.5509887553315237E-2</v>
      </c>
      <c r="Z199" s="7">
        <f>MAX(0,MIN(1,IF(Z$5=0,1-(Tab_Raw!Z199-Tab_Raw!Z$3)/(Tab_Raw!Z$4-Tab_Raw!Z$3),(Tab_Raw!Z199-Tab_Raw!Z$3)/(Tab_Raw!Z$4-Tab_Raw!Z$3))))</f>
        <v>0.81</v>
      </c>
      <c r="AA199" s="9" t="str">
        <f t="shared" si="24"/>
        <v>Zimbabwe</v>
      </c>
      <c r="AB199" s="14">
        <f t="shared" si="25"/>
        <v>24</v>
      </c>
      <c r="AC199" s="8">
        <f t="shared" si="26"/>
        <v>0.45730787952366908</v>
      </c>
      <c r="AD199" s="14">
        <f t="shared" si="23"/>
        <v>41</v>
      </c>
      <c r="AM199" s="9" t="s">
        <v>130</v>
      </c>
      <c r="AN199" s="14">
        <v>24</v>
      </c>
      <c r="AO199" s="8">
        <v>0.12832600017152765</v>
      </c>
    </row>
  </sheetData>
  <sortState ref="AM8:AO199">
    <sortCondition descending="1" ref="AO8:AO199"/>
  </sortState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197"/>
  <sheetViews>
    <sheetView workbookViewId="0">
      <selection activeCell="K45" sqref="K45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643</v>
      </c>
      <c r="H1" s="54"/>
      <c r="I1" s="54" t="s">
        <v>625</v>
      </c>
      <c r="J1" s="54"/>
      <c r="K1" s="54"/>
      <c r="L1" s="54"/>
      <c r="M1" s="55"/>
      <c r="N1" s="55"/>
    </row>
    <row r="2" spans="1:33">
      <c r="E2" s="5" t="s">
        <v>420</v>
      </c>
      <c r="AA2" s="41">
        <f>MAX(AA6:AA197)</f>
        <v>124</v>
      </c>
    </row>
    <row r="3" spans="1:33">
      <c r="D3" s="34" t="s">
        <v>622</v>
      </c>
      <c r="E3" s="8">
        <f>AVERAGE(E6:E197)</f>
        <v>0.3478383250414987</v>
      </c>
      <c r="F3" s="8">
        <f t="shared" ref="F3:T3" si="0">AVERAGE(F6:F197)</f>
        <v>0.34613721638496614</v>
      </c>
      <c r="G3" s="8">
        <f t="shared" si="0"/>
        <v>0.34555292193726994</v>
      </c>
      <c r="H3" s="8">
        <f t="shared" si="0"/>
        <v>0.34514094012034785</v>
      </c>
      <c r="I3" s="8">
        <f t="shared" si="0"/>
        <v>0.34375526056644018</v>
      </c>
      <c r="J3" s="8">
        <f t="shared" si="0"/>
        <v>0.34278371455753986</v>
      </c>
      <c r="K3" s="8">
        <f t="shared" si="0"/>
        <v>0.34180901093339672</v>
      </c>
      <c r="L3" s="8">
        <f t="shared" si="0"/>
        <v>0.34189405850614935</v>
      </c>
      <c r="M3" s="8">
        <f t="shared" si="0"/>
        <v>0.34048882747176162</v>
      </c>
      <c r="N3" s="8">
        <f t="shared" si="0"/>
        <v>0.33965467967385315</v>
      </c>
      <c r="O3" s="8">
        <f t="shared" si="0"/>
        <v>0.33962577195790372</v>
      </c>
      <c r="P3" s="8">
        <f t="shared" si="0"/>
        <v>0.34003594697444534</v>
      </c>
      <c r="Q3" s="8">
        <f t="shared" si="0"/>
        <v>0.33909571768791125</v>
      </c>
      <c r="R3" s="8">
        <f t="shared" si="0"/>
        <v>0.33979673966920548</v>
      </c>
      <c r="S3" s="8">
        <f t="shared" si="0"/>
        <v>0.3440126166122271</v>
      </c>
      <c r="T3" s="8">
        <f t="shared" si="0"/>
        <v>0.34729176216478685</v>
      </c>
      <c r="Y3" s="39"/>
      <c r="Z3" s="39" t="s">
        <v>611</v>
      </c>
      <c r="AA3" s="39"/>
      <c r="AB3" s="39"/>
    </row>
    <row r="4" spans="1:33">
      <c r="Z4">
        <v>0.25</v>
      </c>
    </row>
    <row r="5" spans="1:33">
      <c r="A5" s="38" t="s">
        <v>605</v>
      </c>
      <c r="B5" s="38" t="s">
        <v>606</v>
      </c>
      <c r="C5" s="33" t="s">
        <v>601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608</v>
      </c>
      <c r="X5" s="39" t="s">
        <v>644</v>
      </c>
      <c r="Y5" s="39" t="s">
        <v>609</v>
      </c>
      <c r="Z5" s="39" t="s">
        <v>610</v>
      </c>
      <c r="AA5" s="39"/>
      <c r="AE5" s="39" t="s">
        <v>613</v>
      </c>
      <c r="AF5" s="39"/>
      <c r="AG5" s="39" t="s">
        <v>614</v>
      </c>
    </row>
    <row r="6" spans="1:33">
      <c r="A6" s="36" t="s">
        <v>554</v>
      </c>
      <c r="B6" s="37">
        <v>1</v>
      </c>
      <c r="C6" s="31" t="s">
        <v>39</v>
      </c>
      <c r="D6" s="32" t="s">
        <v>40</v>
      </c>
      <c r="E6" s="8">
        <v>0.65005629858089753</v>
      </c>
      <c r="F6" s="8">
        <v>0.6479711420758647</v>
      </c>
      <c r="G6" s="8">
        <v>0.64589423128870982</v>
      </c>
      <c r="H6" s="8">
        <v>0.6438131185800382</v>
      </c>
      <c r="I6" s="8">
        <v>0.64141815130447466</v>
      </c>
      <c r="J6" s="8">
        <v>0.63936702878763885</v>
      </c>
      <c r="K6" s="8">
        <v>0.63719194245851851</v>
      </c>
      <c r="L6" s="8">
        <v>0.64161941058251726</v>
      </c>
      <c r="M6" s="8">
        <v>0.63806182044080662</v>
      </c>
      <c r="N6" s="8">
        <v>0.63767026168710117</v>
      </c>
      <c r="O6" s="8">
        <v>0.63419540969637889</v>
      </c>
      <c r="P6" s="8">
        <v>0.63238354026361432</v>
      </c>
      <c r="Q6" s="8">
        <v>0.63008466285615417</v>
      </c>
      <c r="R6" s="8">
        <v>0.62752862396962439</v>
      </c>
      <c r="S6" s="8">
        <v>0.62897687606412267</v>
      </c>
      <c r="T6" s="8">
        <v>0.63104971412295274</v>
      </c>
      <c r="U6" s="8"/>
      <c r="V6" s="32" t="str">
        <f>D6</f>
        <v>Afghanistan</v>
      </c>
      <c r="W6" s="27">
        <f>SLOPE(E6:T6,$E$5:$T$5)</f>
        <v>-1.3953309003602928E-3</v>
      </c>
      <c r="X6" s="7">
        <f>PEARSON(E6:T6,$E$5:$T$5)</f>
        <v>-0.9613091023980469</v>
      </c>
      <c r="Y6" s="35">
        <f>IF(ISERROR(X6),0,X6*X6)</f>
        <v>0.92411519035333867</v>
      </c>
      <c r="Z6" s="40">
        <f>IF(Y6&gt;=$Z$4,-1000*W6,"")</f>
        <v>1.3953309003602927</v>
      </c>
      <c r="AA6" s="41">
        <f>IF(ISNUMBER(Z6),RANK(Z6,$Z$6:$Z$197),"")</f>
        <v>34</v>
      </c>
      <c r="AD6">
        <v>1</v>
      </c>
      <c r="AE6" s="30" t="str">
        <f>INDEX($V$6:$V$197,MATCH(AD6,$AA$6:$AA$197,0))</f>
        <v>Cambodia</v>
      </c>
      <c r="AF6" s="43">
        <f>$AA$2-AD6+1</f>
        <v>124</v>
      </c>
      <c r="AG6" s="53" t="str">
        <f>INDEX($V$6:$V$197,MATCH(AF6,$AA$6:$AA$197,0))</f>
        <v>Saint Lucia</v>
      </c>
    </row>
    <row r="7" spans="1:33">
      <c r="A7" s="36" t="s">
        <v>559</v>
      </c>
      <c r="B7" s="37">
        <v>1</v>
      </c>
      <c r="C7" s="31" t="s">
        <v>41</v>
      </c>
      <c r="D7" s="32" t="s">
        <v>42</v>
      </c>
      <c r="E7" s="8">
        <v>0.28332107845578303</v>
      </c>
      <c r="F7" s="8">
        <v>0.29871536700246082</v>
      </c>
      <c r="G7" s="8">
        <v>0.28512754037379379</v>
      </c>
      <c r="H7" s="8">
        <v>0.28351995495448584</v>
      </c>
      <c r="I7" s="8">
        <v>0.29005791453994723</v>
      </c>
      <c r="J7" s="8">
        <v>0.28800449976550691</v>
      </c>
      <c r="K7" s="8">
        <v>0.28071308792414879</v>
      </c>
      <c r="L7" s="8">
        <v>0.27550835049206857</v>
      </c>
      <c r="M7" s="8">
        <v>0.27500226550970058</v>
      </c>
      <c r="N7" s="8">
        <v>0.27358798619510688</v>
      </c>
      <c r="O7" s="8">
        <v>0.27313690185369072</v>
      </c>
      <c r="P7" s="8">
        <v>0.2737891276253766</v>
      </c>
      <c r="Q7" s="8">
        <v>0.27528232631530775</v>
      </c>
      <c r="R7" s="8">
        <v>0.27912100986515953</v>
      </c>
      <c r="S7" s="8">
        <v>0.2879305141544482</v>
      </c>
      <c r="T7" s="8">
        <v>0.29194213343358694</v>
      </c>
      <c r="U7" s="8"/>
      <c r="V7" s="32" t="str">
        <f t="shared" ref="V7:V70" si="1">D7</f>
        <v>Albania</v>
      </c>
      <c r="W7" s="27">
        <f t="shared" ref="W7:W15" si="2">SLOPE(E7:T7,$E$5:$T$5)</f>
        <v>-5.3117447622831463E-4</v>
      </c>
      <c r="X7" s="7">
        <f t="shared" ref="X7:X70" si="3">PEARSON(E7:T7,$E$5:$T$5)</f>
        <v>-0.32818242597984082</v>
      </c>
      <c r="Y7" s="35">
        <f t="shared" ref="Y7:Y70" si="4">IF(ISERROR(X7),0,X7*X7)</f>
        <v>0.1077037047220137</v>
      </c>
      <c r="Z7" s="40" t="str">
        <f t="shared" ref="Z7:Z70" si="5">IF(Y7&gt;=$Z$4,-1000*W7,"")</f>
        <v/>
      </c>
      <c r="AA7" s="41" t="str">
        <f t="shared" ref="AA7:AA70" si="6">IF(ISNUMBER(Z7),RANK(Z7,$Z$6:$Z$197),"")</f>
        <v/>
      </c>
      <c r="AD7">
        <v>2</v>
      </c>
      <c r="AE7" s="30" t="str">
        <f t="shared" ref="AE7:AE35" si="7">INDEX($V$6:$V$197,MATCH(AD7,$AA$6:$AA$197,0))</f>
        <v>Pakistan</v>
      </c>
      <c r="AF7" s="43">
        <f t="shared" ref="AF7:AF35" si="8">$AA$2-AD7+1</f>
        <v>123</v>
      </c>
      <c r="AG7" s="53" t="str">
        <f t="shared" ref="AG7:AG35" si="9">INDEX($V$6:$V$197,MATCH(AF7,$AA$6:$AA$197,0))</f>
        <v>Zimbabwe</v>
      </c>
    </row>
    <row r="8" spans="1:33">
      <c r="A8" s="36" t="s">
        <v>569</v>
      </c>
      <c r="B8" s="37">
        <v>1</v>
      </c>
      <c r="C8" s="31" t="s">
        <v>43</v>
      </c>
      <c r="D8" s="32" t="s">
        <v>44</v>
      </c>
      <c r="E8" s="8">
        <v>0.30212574756648425</v>
      </c>
      <c r="F8" s="8">
        <v>0.28719438847289497</v>
      </c>
      <c r="G8" s="8">
        <v>0.29603940940412993</v>
      </c>
      <c r="H8" s="8">
        <v>0.2881723867827643</v>
      </c>
      <c r="I8" s="8">
        <v>0.29527213167838934</v>
      </c>
      <c r="J8" s="8">
        <v>0.29359746800287628</v>
      </c>
      <c r="K8" s="8">
        <v>0.28972395301674286</v>
      </c>
      <c r="L8" s="8">
        <v>0.29793536417932248</v>
      </c>
      <c r="M8" s="8">
        <v>0.28724135884095342</v>
      </c>
      <c r="N8" s="8">
        <v>0.28344582435979232</v>
      </c>
      <c r="O8" s="8">
        <v>0.28644071166008161</v>
      </c>
      <c r="P8" s="8">
        <v>0.27893457685033624</v>
      </c>
      <c r="Q8" s="8">
        <v>0.27733786082598422</v>
      </c>
      <c r="R8" s="8">
        <v>0.27823483439085178</v>
      </c>
      <c r="S8" s="8">
        <v>0.28532430469926168</v>
      </c>
      <c r="T8" s="8">
        <v>0.28943799751911747</v>
      </c>
      <c r="U8" s="8"/>
      <c r="V8" s="32" t="str">
        <f t="shared" si="1"/>
        <v>Algeria</v>
      </c>
      <c r="W8" s="27">
        <f t="shared" si="2"/>
        <v>-1.011269787271148E-3</v>
      </c>
      <c r="X8" s="7">
        <f t="shared" si="3"/>
        <v>-0.67178182303050615</v>
      </c>
      <c r="Y8" s="35">
        <f t="shared" si="4"/>
        <v>0.45129081775419028</v>
      </c>
      <c r="Z8" s="40">
        <f t="shared" si="5"/>
        <v>1.011269787271148</v>
      </c>
      <c r="AA8" s="41">
        <f t="shared" si="6"/>
        <v>53</v>
      </c>
      <c r="AD8">
        <v>3</v>
      </c>
      <c r="AE8" s="30" t="str">
        <f t="shared" si="7"/>
        <v>Laos</v>
      </c>
      <c r="AF8" s="43">
        <f t="shared" si="8"/>
        <v>122</v>
      </c>
      <c r="AG8" s="53" t="str">
        <f t="shared" si="9"/>
        <v>Malta</v>
      </c>
    </row>
    <row r="9" spans="1:33">
      <c r="A9" s="36" t="s">
        <v>555</v>
      </c>
      <c r="B9" s="37">
        <v>1</v>
      </c>
      <c r="C9" s="31" t="s">
        <v>45</v>
      </c>
      <c r="D9" s="32" t="s">
        <v>46</v>
      </c>
      <c r="E9" s="8">
        <v>0.21981674809288976</v>
      </c>
      <c r="F9" s="8">
        <v>0.21992508142622311</v>
      </c>
      <c r="G9" s="8">
        <v>0.2200334147595564</v>
      </c>
      <c r="H9" s="8">
        <v>0.22014174809288978</v>
      </c>
      <c r="I9" s="8">
        <v>0.22025008142622307</v>
      </c>
      <c r="J9" s="8">
        <v>0.22035841475955642</v>
      </c>
      <c r="K9" s="8">
        <v>0.22053341475955643</v>
      </c>
      <c r="L9" s="8">
        <v>0.22070841475955641</v>
      </c>
      <c r="M9" s="8">
        <v>0.22088341475955642</v>
      </c>
      <c r="N9" s="8">
        <v>0.22150141475955643</v>
      </c>
      <c r="O9" s="8">
        <v>0.22088041475955641</v>
      </c>
      <c r="P9" s="8">
        <v>0.2216194147595564</v>
      </c>
      <c r="Q9" s="8">
        <v>0.22104674809288974</v>
      </c>
      <c r="R9" s="8">
        <v>0.22123841475955641</v>
      </c>
      <c r="S9" s="8">
        <v>0.22143008142622309</v>
      </c>
      <c r="T9" s="8">
        <v>0.2214781647584817</v>
      </c>
      <c r="U9" s="8"/>
      <c r="V9" s="32" t="str">
        <f t="shared" si="1"/>
        <v>Andorra</v>
      </c>
      <c r="W9" s="27">
        <f t="shared" si="2"/>
        <v>1.193537989958999E-4</v>
      </c>
      <c r="X9" s="7">
        <f t="shared" si="3"/>
        <v>0.93333886947608358</v>
      </c>
      <c r="Y9" s="35">
        <f t="shared" si="4"/>
        <v>0.87112144527489377</v>
      </c>
      <c r="Z9" s="40">
        <f t="shared" si="5"/>
        <v>-0.1193537989958999</v>
      </c>
      <c r="AA9" s="41">
        <f t="shared" si="6"/>
        <v>79</v>
      </c>
      <c r="AD9">
        <v>4</v>
      </c>
      <c r="AE9" s="30" t="str">
        <f t="shared" si="7"/>
        <v>Viet Nam</v>
      </c>
      <c r="AF9" s="43">
        <f t="shared" si="8"/>
        <v>121</v>
      </c>
      <c r="AG9" s="53" t="str">
        <f t="shared" si="9"/>
        <v>Lebanon</v>
      </c>
    </row>
    <row r="10" spans="1:33">
      <c r="A10" s="36" t="s">
        <v>556</v>
      </c>
      <c r="B10" s="37">
        <v>1</v>
      </c>
      <c r="C10" s="31" t="s">
        <v>47</v>
      </c>
      <c r="D10" s="32" t="s">
        <v>48</v>
      </c>
      <c r="E10" s="8">
        <v>0.58150613872880141</v>
      </c>
      <c r="F10" s="8">
        <v>0.58058065445386464</v>
      </c>
      <c r="G10" s="8">
        <v>0.57709368429747465</v>
      </c>
      <c r="H10" s="8">
        <v>0.5739998263285947</v>
      </c>
      <c r="I10" s="8">
        <v>0.56608133425471463</v>
      </c>
      <c r="J10" s="8">
        <v>0.569956287245731</v>
      </c>
      <c r="K10" s="8">
        <v>0.56692790204902355</v>
      </c>
      <c r="L10" s="8">
        <v>0.57077914366782234</v>
      </c>
      <c r="M10" s="8">
        <v>0.56372883483377423</v>
      </c>
      <c r="N10" s="8">
        <v>0.56861425490165007</v>
      </c>
      <c r="O10" s="8">
        <v>0.56057067654433934</v>
      </c>
      <c r="P10" s="8">
        <v>0.56042591827709887</v>
      </c>
      <c r="Q10" s="8">
        <v>0.55284593320255737</v>
      </c>
      <c r="R10" s="8">
        <v>0.54734850260423917</v>
      </c>
      <c r="S10" s="8">
        <v>0.54979694095755449</v>
      </c>
      <c r="T10" s="8">
        <v>0.55293472911359975</v>
      </c>
      <c r="U10" s="8"/>
      <c r="V10" s="32" t="str">
        <f t="shared" si="1"/>
        <v>Angola</v>
      </c>
      <c r="W10" s="27">
        <f t="shared" si="2"/>
        <v>-2.1100715765682652E-3</v>
      </c>
      <c r="X10" s="7">
        <f t="shared" si="3"/>
        <v>-0.94479357255799989</v>
      </c>
      <c r="Y10" s="35">
        <f t="shared" si="4"/>
        <v>0.8926348947469086</v>
      </c>
      <c r="Z10" s="40">
        <f t="shared" si="5"/>
        <v>2.1100715765682652</v>
      </c>
      <c r="AA10" s="41">
        <f t="shared" si="6"/>
        <v>18</v>
      </c>
      <c r="AD10">
        <v>5</v>
      </c>
      <c r="AE10" s="30" t="str">
        <f t="shared" si="7"/>
        <v>Bhutan</v>
      </c>
      <c r="AF10" s="43">
        <f t="shared" si="8"/>
        <v>120</v>
      </c>
      <c r="AG10" s="53" t="str">
        <f t="shared" si="9"/>
        <v>Netherlands</v>
      </c>
    </row>
    <row r="11" spans="1:33">
      <c r="A11" s="36" t="s">
        <v>558</v>
      </c>
      <c r="B11" s="37">
        <v>1</v>
      </c>
      <c r="C11" s="31" t="s">
        <v>49</v>
      </c>
      <c r="D11" s="32" t="s">
        <v>50</v>
      </c>
      <c r="E11" s="8">
        <v>0.33520708441848157</v>
      </c>
      <c r="F11" s="8">
        <v>0.3352845234428718</v>
      </c>
      <c r="G11" s="8">
        <v>0.3357786291339287</v>
      </c>
      <c r="H11" s="8">
        <v>0.33542883238596127</v>
      </c>
      <c r="I11" s="8">
        <v>0.33549570230466047</v>
      </c>
      <c r="J11" s="8">
        <v>0.33597923889002629</v>
      </c>
      <c r="K11" s="8">
        <v>0.32433777547539211</v>
      </c>
      <c r="L11" s="8">
        <v>0.33602964539409125</v>
      </c>
      <c r="M11" s="8">
        <v>0.33739563967571179</v>
      </c>
      <c r="N11" s="8">
        <v>0.33710566159816557</v>
      </c>
      <c r="O11" s="8">
        <v>0.34148533633222417</v>
      </c>
      <c r="P11" s="8">
        <v>0.34437542773294938</v>
      </c>
      <c r="Q11" s="8">
        <v>0.34444433857811912</v>
      </c>
      <c r="R11" s="8">
        <v>0.34795317996152181</v>
      </c>
      <c r="S11" s="8">
        <v>0.35156618801159117</v>
      </c>
      <c r="T11" s="8">
        <v>0.35543594605517659</v>
      </c>
      <c r="U11" s="8"/>
      <c r="V11" s="32" t="str">
        <f t="shared" si="1"/>
        <v>Antigua and Barbuda</v>
      </c>
      <c r="W11" s="27">
        <f t="shared" si="2"/>
        <v>1.2639888185818748E-3</v>
      </c>
      <c r="X11" s="7">
        <f t="shared" si="3"/>
        <v>0.79008135668783475</v>
      </c>
      <c r="Y11" s="35">
        <f t="shared" si="4"/>
        <v>0.62422855018568957</v>
      </c>
      <c r="Z11" s="40">
        <f t="shared" si="5"/>
        <v>-1.2639888185818748</v>
      </c>
      <c r="AA11" s="41">
        <f t="shared" si="6"/>
        <v>103</v>
      </c>
      <c r="AD11">
        <v>6</v>
      </c>
      <c r="AE11" s="30" t="str">
        <f t="shared" si="7"/>
        <v>Rwanda</v>
      </c>
      <c r="AF11" s="43">
        <f t="shared" si="8"/>
        <v>119</v>
      </c>
      <c r="AG11" s="53" t="str">
        <f t="shared" si="9"/>
        <v>Italy</v>
      </c>
    </row>
    <row r="12" spans="1:33">
      <c r="A12" s="36" t="s">
        <v>580</v>
      </c>
      <c r="B12" s="37">
        <v>1</v>
      </c>
      <c r="C12" s="31" t="s">
        <v>51</v>
      </c>
      <c r="D12" s="32" t="s">
        <v>52</v>
      </c>
      <c r="E12" s="8">
        <v>0.21344414663335878</v>
      </c>
      <c r="F12" s="8">
        <v>0.21314471864637363</v>
      </c>
      <c r="G12" s="8">
        <v>0.21304157930636625</v>
      </c>
      <c r="H12" s="8">
        <v>0.21227809568321857</v>
      </c>
      <c r="I12" s="8">
        <v>0.21197981698144872</v>
      </c>
      <c r="J12" s="8">
        <v>0.21164924278102246</v>
      </c>
      <c r="K12" s="8">
        <v>0.21143819867191771</v>
      </c>
      <c r="L12" s="8">
        <v>0.21081462135176113</v>
      </c>
      <c r="M12" s="8">
        <v>0.21201330522164977</v>
      </c>
      <c r="N12" s="8">
        <v>0.21185480017949554</v>
      </c>
      <c r="O12" s="8">
        <v>0.21241029118178792</v>
      </c>
      <c r="P12" s="8">
        <v>0.21184224725216746</v>
      </c>
      <c r="Q12" s="8">
        <v>0.21107942891546685</v>
      </c>
      <c r="R12" s="8">
        <v>0.21211111034633137</v>
      </c>
      <c r="S12" s="8">
        <v>0.21515962482711667</v>
      </c>
      <c r="T12" s="8">
        <v>0.21832397264050893</v>
      </c>
      <c r="U12" s="8"/>
      <c r="V12" s="32" t="str">
        <f t="shared" si="1"/>
        <v>Argentina</v>
      </c>
      <c r="W12" s="27">
        <f t="shared" si="2"/>
        <v>1.2302757835035795E-4</v>
      </c>
      <c r="X12" s="7">
        <f t="shared" si="3"/>
        <v>0.31938399388083244</v>
      </c>
      <c r="Y12" s="35">
        <f t="shared" si="4"/>
        <v>0.10200613554727161</v>
      </c>
      <c r="Z12" s="40" t="str">
        <f t="shared" si="5"/>
        <v/>
      </c>
      <c r="AA12" s="41" t="str">
        <f t="shared" si="6"/>
        <v/>
      </c>
      <c r="AD12">
        <v>7</v>
      </c>
      <c r="AE12" s="30" t="str">
        <f t="shared" si="7"/>
        <v>Maldives</v>
      </c>
      <c r="AF12" s="43">
        <f t="shared" si="8"/>
        <v>118</v>
      </c>
      <c r="AG12" s="53" t="str">
        <f t="shared" si="9"/>
        <v>Austria</v>
      </c>
    </row>
    <row r="13" spans="1:33">
      <c r="A13" s="36" t="s">
        <v>562</v>
      </c>
      <c r="B13" s="37">
        <v>1</v>
      </c>
      <c r="C13" s="31" t="s">
        <v>53</v>
      </c>
      <c r="D13" s="32" t="s">
        <v>54</v>
      </c>
      <c r="E13" s="8">
        <v>0.24486100605542818</v>
      </c>
      <c r="F13" s="8">
        <v>0.24589796986290002</v>
      </c>
      <c r="G13" s="8">
        <v>0.24023858345130847</v>
      </c>
      <c r="H13" s="8">
        <v>0.24427649305277666</v>
      </c>
      <c r="I13" s="8">
        <v>0.234893593669775</v>
      </c>
      <c r="J13" s="8">
        <v>0.23956236237615366</v>
      </c>
      <c r="K13" s="8">
        <v>0.23646308310574726</v>
      </c>
      <c r="L13" s="8">
        <v>0.23823834529918428</v>
      </c>
      <c r="M13" s="8">
        <v>0.23368974504416362</v>
      </c>
      <c r="N13" s="8">
        <v>0.23964085398261126</v>
      </c>
      <c r="O13" s="8">
        <v>0.24357077137871649</v>
      </c>
      <c r="P13" s="8">
        <v>0.24797439797077617</v>
      </c>
      <c r="Q13" s="8">
        <v>0.25544338274802114</v>
      </c>
      <c r="R13" s="8">
        <v>0.25205398944673474</v>
      </c>
      <c r="S13" s="8">
        <v>0.26389781622627312</v>
      </c>
      <c r="T13" s="8">
        <v>0.26861990394499541</v>
      </c>
      <c r="U13" s="8"/>
      <c r="V13" s="32" t="str">
        <f t="shared" si="1"/>
        <v>Armenia</v>
      </c>
      <c r="W13" s="27">
        <f t="shared" si="2"/>
        <v>1.3785960761318258E-3</v>
      </c>
      <c r="X13" s="7">
        <f t="shared" si="3"/>
        <v>0.65410602452645705</v>
      </c>
      <c r="Y13" s="35">
        <f t="shared" si="4"/>
        <v>0.42785469132180604</v>
      </c>
      <c r="Z13" s="40">
        <f t="shared" si="5"/>
        <v>-1.3785960761318259</v>
      </c>
      <c r="AA13" s="41">
        <f t="shared" si="6"/>
        <v>105</v>
      </c>
      <c r="AD13">
        <v>8</v>
      </c>
      <c r="AE13" s="30" t="str">
        <f t="shared" si="7"/>
        <v>Nepal</v>
      </c>
      <c r="AF13" s="43">
        <f t="shared" si="8"/>
        <v>117</v>
      </c>
      <c r="AG13" s="53" t="str">
        <f t="shared" si="9"/>
        <v>Swaziland</v>
      </c>
    </row>
    <row r="14" spans="1:33">
      <c r="A14" s="36" t="s">
        <v>534</v>
      </c>
      <c r="B14" s="37">
        <v>1</v>
      </c>
      <c r="C14" s="31" t="s">
        <v>55</v>
      </c>
      <c r="D14" s="32" t="s">
        <v>56</v>
      </c>
      <c r="E14" s="8">
        <v>0.20393860258225985</v>
      </c>
      <c r="F14" s="8">
        <v>0.20275546581950574</v>
      </c>
      <c r="G14" s="8">
        <v>0.20234994789709723</v>
      </c>
      <c r="H14" s="8">
        <v>0.20215377956818467</v>
      </c>
      <c r="I14" s="8">
        <v>0.20215612749855952</v>
      </c>
      <c r="J14" s="8">
        <v>0.20215644290860924</v>
      </c>
      <c r="K14" s="8">
        <v>0.20254243930688046</v>
      </c>
      <c r="L14" s="8">
        <v>0.20199997483676793</v>
      </c>
      <c r="M14" s="8">
        <v>0.20275440010292908</v>
      </c>
      <c r="N14" s="8">
        <v>0.20050748396288984</v>
      </c>
      <c r="O14" s="8">
        <v>0.20037491067845645</v>
      </c>
      <c r="P14" s="8">
        <v>0.20047829404641304</v>
      </c>
      <c r="Q14" s="8">
        <v>0.20134374633614807</v>
      </c>
      <c r="R14" s="8">
        <v>0.20250012392579733</v>
      </c>
      <c r="S14" s="8">
        <v>0.20624855293318389</v>
      </c>
      <c r="T14" s="8">
        <v>0.20970648193953847</v>
      </c>
      <c r="U14" s="8"/>
      <c r="V14" s="32" t="str">
        <f t="shared" si="1"/>
        <v>Australia</v>
      </c>
      <c r="W14" s="27">
        <f t="shared" si="2"/>
        <v>1.474809176217164E-4</v>
      </c>
      <c r="X14" s="7">
        <f t="shared" si="3"/>
        <v>0.30078262661859212</v>
      </c>
      <c r="Y14" s="35">
        <f t="shared" si="4"/>
        <v>9.0470188475579402E-2</v>
      </c>
      <c r="Z14" s="40" t="str">
        <f t="shared" si="5"/>
        <v/>
      </c>
      <c r="AA14" s="41" t="str">
        <f t="shared" si="6"/>
        <v/>
      </c>
      <c r="AD14">
        <v>9</v>
      </c>
      <c r="AE14" s="30" t="str">
        <f t="shared" si="7"/>
        <v>Brunei Darussalam</v>
      </c>
      <c r="AF14" s="43">
        <f t="shared" si="8"/>
        <v>116</v>
      </c>
      <c r="AG14" s="53" t="str">
        <f t="shared" si="9"/>
        <v>Ireland</v>
      </c>
    </row>
    <row r="15" spans="1:33">
      <c r="A15" s="36" t="s">
        <v>563</v>
      </c>
      <c r="B15" s="37">
        <v>1</v>
      </c>
      <c r="C15" s="31" t="s">
        <v>57</v>
      </c>
      <c r="D15" s="32" t="s">
        <v>58</v>
      </c>
      <c r="E15" s="8">
        <v>0.1699964740284918</v>
      </c>
      <c r="F15" s="8">
        <v>0.17101745885308531</v>
      </c>
      <c r="G15" s="8">
        <v>0.16984189896223165</v>
      </c>
      <c r="H15" s="8">
        <v>0.17078056671365441</v>
      </c>
      <c r="I15" s="8">
        <v>0.17161943771710966</v>
      </c>
      <c r="J15" s="8">
        <v>0.17177985343601213</v>
      </c>
      <c r="K15" s="8">
        <v>0.17135185671852013</v>
      </c>
      <c r="L15" s="8">
        <v>0.17369804699289795</v>
      </c>
      <c r="M15" s="8">
        <v>0.16827519005460398</v>
      </c>
      <c r="N15" s="8">
        <v>0.17832187342766159</v>
      </c>
      <c r="O15" s="8">
        <v>0.17915713079041048</v>
      </c>
      <c r="P15" s="8">
        <v>0.20123360722147754</v>
      </c>
      <c r="Q15" s="8">
        <v>0.20216175261727187</v>
      </c>
      <c r="R15" s="8">
        <v>0.19725194607088911</v>
      </c>
      <c r="S15" s="8">
        <v>0.20095673321994623</v>
      </c>
      <c r="T15" s="8">
        <v>0.20519910369929864</v>
      </c>
      <c r="U15" s="8"/>
      <c r="V15" s="32" t="str">
        <f t="shared" si="1"/>
        <v>Austria</v>
      </c>
      <c r="W15" s="27">
        <f t="shared" si="2"/>
        <v>2.5895058377217372E-3</v>
      </c>
      <c r="X15" s="7">
        <f t="shared" si="3"/>
        <v>0.86543081371955088</v>
      </c>
      <c r="Y15" s="35">
        <f t="shared" si="4"/>
        <v>0.74897049333528398</v>
      </c>
      <c r="Z15" s="40">
        <f t="shared" si="5"/>
        <v>-2.5895058377217373</v>
      </c>
      <c r="AA15" s="41">
        <f t="shared" si="6"/>
        <v>118</v>
      </c>
      <c r="AD15">
        <v>10</v>
      </c>
      <c r="AE15" s="30" t="str">
        <f t="shared" si="7"/>
        <v>Indonesia</v>
      </c>
      <c r="AF15" s="43">
        <f t="shared" si="8"/>
        <v>115</v>
      </c>
      <c r="AG15" s="53" t="str">
        <f t="shared" si="9"/>
        <v>Greece</v>
      </c>
    </row>
    <row r="16" spans="1:33">
      <c r="A16" s="36" t="s">
        <v>535</v>
      </c>
      <c r="B16" s="37">
        <v>1</v>
      </c>
      <c r="C16" s="31" t="s">
        <v>59</v>
      </c>
      <c r="D16" s="32" t="s">
        <v>60</v>
      </c>
      <c r="E16" s="8">
        <v>0.25011019527195155</v>
      </c>
      <c r="F16" s="8">
        <v>0.25636918074877385</v>
      </c>
      <c r="G16" s="8">
        <v>0.25675171593183582</v>
      </c>
      <c r="H16" s="8">
        <v>0.26023677920190696</v>
      </c>
      <c r="I16" s="8">
        <v>0.26053074282797922</v>
      </c>
      <c r="J16" s="8">
        <v>0.26040556540092191</v>
      </c>
      <c r="K16" s="8">
        <v>0.24215909517136736</v>
      </c>
      <c r="L16" s="8">
        <v>0.24177558510562344</v>
      </c>
      <c r="M16" s="8">
        <v>0.24301838648072782</v>
      </c>
      <c r="N16" s="8">
        <v>0.24537339882114484</v>
      </c>
      <c r="O16" s="8">
        <v>0.24440369657395822</v>
      </c>
      <c r="P16" s="8">
        <v>0.24524873260604504</v>
      </c>
      <c r="Q16" s="8">
        <v>0.24821130400861913</v>
      </c>
      <c r="R16" s="8">
        <v>0.24717733578958548</v>
      </c>
      <c r="S16" s="8">
        <v>0.25445650164541861</v>
      </c>
      <c r="T16" s="8">
        <v>0.25811917363907361</v>
      </c>
      <c r="U16" s="8"/>
      <c r="V16" s="32" t="str">
        <f t="shared" si="1"/>
        <v>Azerbaijan</v>
      </c>
      <c r="W16" s="27">
        <f t="shared" ref="W16:W79" si="10">SLOPE(E16:T16,$E$5:$T$5)</f>
        <v>-4.3290487427213604E-4</v>
      </c>
      <c r="X16" s="7">
        <f t="shared" si="3"/>
        <v>-0.29198674124433061</v>
      </c>
      <c r="Y16" s="35">
        <f t="shared" si="4"/>
        <v>8.5256257062483673E-2</v>
      </c>
      <c r="Z16" s="40" t="str">
        <f t="shared" si="5"/>
        <v/>
      </c>
      <c r="AA16" s="41" t="str">
        <f t="shared" si="6"/>
        <v/>
      </c>
      <c r="AD16">
        <v>11</v>
      </c>
      <c r="AE16" s="30" t="str">
        <f t="shared" si="7"/>
        <v>India</v>
      </c>
      <c r="AF16" s="43">
        <f t="shared" si="8"/>
        <v>114</v>
      </c>
      <c r="AG16" s="53" t="str">
        <f t="shared" si="9"/>
        <v>Cyprus</v>
      </c>
    </row>
    <row r="17" spans="1:33">
      <c r="A17" s="36" t="s">
        <v>536</v>
      </c>
      <c r="B17" s="37">
        <v>1</v>
      </c>
      <c r="C17" s="31" t="s">
        <v>61</v>
      </c>
      <c r="D17" s="32" t="s">
        <v>62</v>
      </c>
      <c r="E17" s="8">
        <v>0.33380028210070928</v>
      </c>
      <c r="F17" s="8">
        <v>0.33470495151859542</v>
      </c>
      <c r="G17" s="8">
        <v>0.33540558977116991</v>
      </c>
      <c r="H17" s="8">
        <v>0.33764730800248094</v>
      </c>
      <c r="I17" s="8">
        <v>0.33730191296415774</v>
      </c>
      <c r="J17" s="8">
        <v>0.33689060093068218</v>
      </c>
      <c r="K17" s="8">
        <v>0.33629396539392403</v>
      </c>
      <c r="L17" s="8">
        <v>0.33188733760925476</v>
      </c>
      <c r="M17" s="8">
        <v>0.3318477036294839</v>
      </c>
      <c r="N17" s="8">
        <v>0.33472539865928624</v>
      </c>
      <c r="O17" s="8">
        <v>0.33634144808546207</v>
      </c>
      <c r="P17" s="8">
        <v>0.33753883606953067</v>
      </c>
      <c r="Q17" s="8">
        <v>0.33840839661415822</v>
      </c>
      <c r="R17" s="8">
        <v>0.33928200187423302</v>
      </c>
      <c r="S17" s="8">
        <v>0.34256419854991815</v>
      </c>
      <c r="T17" s="8">
        <v>0.34599681189077042</v>
      </c>
      <c r="U17" s="8"/>
      <c r="V17" s="32" t="str">
        <f t="shared" si="1"/>
        <v>Bahamas</v>
      </c>
      <c r="W17" s="27">
        <f t="shared" si="10"/>
        <v>4.8349390033048257E-4</v>
      </c>
      <c r="X17" s="7">
        <f t="shared" si="3"/>
        <v>0.63577906314762922</v>
      </c>
      <c r="Y17" s="35">
        <f t="shared" si="4"/>
        <v>0.40421501713687713</v>
      </c>
      <c r="Z17" s="40">
        <f t="shared" si="5"/>
        <v>-0.48349390033048256</v>
      </c>
      <c r="AA17" s="41">
        <f t="shared" si="6"/>
        <v>84</v>
      </c>
      <c r="AD17">
        <v>12</v>
      </c>
      <c r="AE17" s="30" t="str">
        <f t="shared" si="7"/>
        <v>Honduras</v>
      </c>
      <c r="AF17" s="43">
        <f t="shared" si="8"/>
        <v>113</v>
      </c>
      <c r="AG17" s="53" t="str">
        <f t="shared" si="9"/>
        <v>Marshall Islands</v>
      </c>
    </row>
    <row r="18" spans="1:33">
      <c r="A18" s="36" t="s">
        <v>541</v>
      </c>
      <c r="B18" s="37">
        <v>1</v>
      </c>
      <c r="C18" s="31" t="s">
        <v>63</v>
      </c>
      <c r="D18" s="32" t="s">
        <v>64</v>
      </c>
      <c r="E18" s="8">
        <v>0.32828269279368377</v>
      </c>
      <c r="F18" s="8">
        <v>0.32764706929280268</v>
      </c>
      <c r="G18" s="8">
        <v>0.32726606089519089</v>
      </c>
      <c r="H18" s="8">
        <v>0.32702385140225387</v>
      </c>
      <c r="I18" s="8">
        <v>0.32644089338231491</v>
      </c>
      <c r="J18" s="8">
        <v>0.32588198120370715</v>
      </c>
      <c r="K18" s="8">
        <v>0.32646364049005877</v>
      </c>
      <c r="L18" s="8">
        <v>0.32490708475313801</v>
      </c>
      <c r="M18" s="8">
        <v>0.32471640019064457</v>
      </c>
      <c r="N18" s="8">
        <v>0.32408421095767398</v>
      </c>
      <c r="O18" s="8">
        <v>0.31864846957657639</v>
      </c>
      <c r="P18" s="8">
        <v>0.31831846338691655</v>
      </c>
      <c r="Q18" s="8">
        <v>0.31826087426850436</v>
      </c>
      <c r="R18" s="8">
        <v>0.32716098010499778</v>
      </c>
      <c r="S18" s="8">
        <v>0.32909791943999589</v>
      </c>
      <c r="T18" s="8">
        <v>0.33109919210726196</v>
      </c>
      <c r="U18" s="8"/>
      <c r="V18" s="32" t="str">
        <f t="shared" si="1"/>
        <v>Bahrain</v>
      </c>
      <c r="W18" s="27">
        <f t="shared" si="10"/>
        <v>-1.7539365079672869E-4</v>
      </c>
      <c r="X18" s="7">
        <f t="shared" si="3"/>
        <v>-0.21792100535667039</v>
      </c>
      <c r="Y18" s="35">
        <f t="shared" si="4"/>
        <v>4.7489564575661967E-2</v>
      </c>
      <c r="Z18" s="40" t="str">
        <f t="shared" si="5"/>
        <v/>
      </c>
      <c r="AA18" s="41" t="str">
        <f t="shared" si="6"/>
        <v/>
      </c>
      <c r="AD18">
        <v>13</v>
      </c>
      <c r="AE18" s="30" t="str">
        <f t="shared" si="7"/>
        <v>Egypt</v>
      </c>
      <c r="AF18" s="43">
        <f t="shared" si="8"/>
        <v>112</v>
      </c>
      <c r="AG18" s="53" t="str">
        <f t="shared" si="9"/>
        <v>Norway</v>
      </c>
    </row>
    <row r="19" spans="1:33">
      <c r="A19" s="36" t="s">
        <v>545</v>
      </c>
      <c r="B19" s="37">
        <v>1</v>
      </c>
      <c r="C19" s="31" t="s">
        <v>65</v>
      </c>
      <c r="D19" s="32" t="s">
        <v>66</v>
      </c>
      <c r="E19" s="8">
        <v>0.48576163813518253</v>
      </c>
      <c r="F19" s="8">
        <v>0.48210209497407081</v>
      </c>
      <c r="G19" s="8">
        <v>0.47795131826177256</v>
      </c>
      <c r="H19" s="8">
        <v>0.47596714144614771</v>
      </c>
      <c r="I19" s="8">
        <v>0.47700874095050683</v>
      </c>
      <c r="J19" s="8">
        <v>0.47054134178734275</v>
      </c>
      <c r="K19" s="8">
        <v>0.46899207865643522</v>
      </c>
      <c r="L19" s="8">
        <v>0.46696706445824998</v>
      </c>
      <c r="M19" s="8">
        <v>0.46834885084923134</v>
      </c>
      <c r="N19" s="8">
        <v>0.4647661294950019</v>
      </c>
      <c r="O19" s="8">
        <v>0.45977297109054827</v>
      </c>
      <c r="P19" s="8">
        <v>0.45804519645542846</v>
      </c>
      <c r="Q19" s="8">
        <v>0.45686199616173062</v>
      </c>
      <c r="R19" s="8">
        <v>0.45595001443293709</v>
      </c>
      <c r="S19" s="8">
        <v>0.45925318853849761</v>
      </c>
      <c r="T19" s="8">
        <v>0.46215417799035968</v>
      </c>
      <c r="U19" s="8"/>
      <c r="V19" s="32" t="str">
        <f t="shared" si="1"/>
        <v>Bangladesh</v>
      </c>
      <c r="W19" s="27">
        <f t="shared" si="10"/>
        <v>-1.857339796403791E-3</v>
      </c>
      <c r="X19" s="7">
        <f t="shared" si="3"/>
        <v>-0.94140903894630923</v>
      </c>
      <c r="Y19" s="35">
        <f t="shared" si="4"/>
        <v>0.88625097860981361</v>
      </c>
      <c r="Z19" s="40">
        <f t="shared" si="5"/>
        <v>1.857339796403791</v>
      </c>
      <c r="AA19" s="41">
        <f t="shared" si="6"/>
        <v>24</v>
      </c>
      <c r="AD19">
        <v>14</v>
      </c>
      <c r="AE19" s="30" t="str">
        <f t="shared" si="7"/>
        <v>Equatorial Guinea</v>
      </c>
      <c r="AF19" s="43">
        <f t="shared" si="8"/>
        <v>111</v>
      </c>
      <c r="AG19" s="53" t="str">
        <f t="shared" si="9"/>
        <v>South Africa</v>
      </c>
    </row>
    <row r="20" spans="1:33">
      <c r="A20" s="36" t="s">
        <v>543</v>
      </c>
      <c r="B20" s="37">
        <v>1</v>
      </c>
      <c r="C20" s="31" t="s">
        <v>67</v>
      </c>
      <c r="D20" s="32" t="s">
        <v>68</v>
      </c>
      <c r="E20" s="8">
        <v>0.26155705122029066</v>
      </c>
      <c r="F20" s="8">
        <v>0.261395727366876</v>
      </c>
      <c r="G20" s="8">
        <v>0.26064681903593079</v>
      </c>
      <c r="H20" s="8">
        <v>0.25987023501457923</v>
      </c>
      <c r="I20" s="8">
        <v>0.25963112216982315</v>
      </c>
      <c r="J20" s="8">
        <v>0.25893110666496882</v>
      </c>
      <c r="K20" s="8">
        <v>0.25755892931962659</v>
      </c>
      <c r="L20" s="8">
        <v>0.25681702655605282</v>
      </c>
      <c r="M20" s="8">
        <v>0.25225506143265175</v>
      </c>
      <c r="N20" s="8">
        <v>0.2430399394987087</v>
      </c>
      <c r="O20" s="8">
        <v>0.24892857198855786</v>
      </c>
      <c r="P20" s="8">
        <v>0.24772706575064948</v>
      </c>
      <c r="Q20" s="8">
        <v>0.24875250874410304</v>
      </c>
      <c r="R20" s="8">
        <v>0.24939898707712971</v>
      </c>
      <c r="S20" s="8">
        <v>0.25317969592362055</v>
      </c>
      <c r="T20" s="8">
        <v>0.25723870103211172</v>
      </c>
      <c r="U20" s="8"/>
      <c r="V20" s="32" t="str">
        <f t="shared" si="1"/>
        <v>Barbados</v>
      </c>
      <c r="W20" s="27">
        <f t="shared" si="10"/>
        <v>-8.4827845951254113E-4</v>
      </c>
      <c r="X20" s="7">
        <f t="shared" si="3"/>
        <v>-0.69622273761375375</v>
      </c>
      <c r="Y20" s="35">
        <f t="shared" si="4"/>
        <v>0.48472610037038982</v>
      </c>
      <c r="Z20" s="40">
        <f t="shared" si="5"/>
        <v>0.84827845951254111</v>
      </c>
      <c r="AA20" s="41">
        <f t="shared" si="6"/>
        <v>60</v>
      </c>
      <c r="AD20">
        <v>15</v>
      </c>
      <c r="AE20" s="30" t="str">
        <f t="shared" si="7"/>
        <v>China</v>
      </c>
      <c r="AF20" s="43">
        <f t="shared" si="8"/>
        <v>110</v>
      </c>
      <c r="AG20" s="53" t="str">
        <f t="shared" si="9"/>
        <v>Germany</v>
      </c>
    </row>
    <row r="21" spans="1:33">
      <c r="A21" s="36" t="s">
        <v>579</v>
      </c>
      <c r="B21" s="37">
        <v>1</v>
      </c>
      <c r="C21" s="31" t="s">
        <v>69</v>
      </c>
      <c r="D21" s="32" t="s">
        <v>70</v>
      </c>
      <c r="E21" s="8">
        <v>0.21768178089774662</v>
      </c>
      <c r="F21" s="8">
        <v>0.221938064253976</v>
      </c>
      <c r="G21" s="8">
        <v>0.22104154826292058</v>
      </c>
      <c r="H21" s="8">
        <v>0.22114159953456217</v>
      </c>
      <c r="I21" s="8">
        <v>0.22987465658356113</v>
      </c>
      <c r="J21" s="8">
        <v>0.23145864187030529</v>
      </c>
      <c r="K21" s="8">
        <v>0.22243461465152201</v>
      </c>
      <c r="L21" s="8">
        <v>0.22386644001669551</v>
      </c>
      <c r="M21" s="8">
        <v>0.22503191614276449</v>
      </c>
      <c r="N21" s="8">
        <v>0.22307135586244001</v>
      </c>
      <c r="O21" s="8">
        <v>0.21934396001041537</v>
      </c>
      <c r="P21" s="8">
        <v>0.215171723520584</v>
      </c>
      <c r="Q21" s="8">
        <v>0.21483611424438478</v>
      </c>
      <c r="R21" s="8">
        <v>0.21432125874851479</v>
      </c>
      <c r="S21" s="8">
        <v>0.21990924819184088</v>
      </c>
      <c r="T21" s="8">
        <v>0.22363072346740989</v>
      </c>
      <c r="U21" s="8"/>
      <c r="V21" s="32" t="str">
        <f t="shared" si="1"/>
        <v>Belarus</v>
      </c>
      <c r="W21" s="27">
        <f t="shared" si="10"/>
        <v>-3.3563421105049118E-4</v>
      </c>
      <c r="X21" s="7">
        <f t="shared" si="3"/>
        <v>-0.32915917642560721</v>
      </c>
      <c r="Y21" s="35">
        <f t="shared" si="4"/>
        <v>0.10834576342518401</v>
      </c>
      <c r="Z21" s="40" t="str">
        <f t="shared" si="5"/>
        <v/>
      </c>
      <c r="AA21" s="41" t="str">
        <f t="shared" si="6"/>
        <v/>
      </c>
      <c r="AD21">
        <v>16</v>
      </c>
      <c r="AE21" s="30" t="str">
        <f t="shared" si="7"/>
        <v>Uganda</v>
      </c>
      <c r="AF21" s="43">
        <f t="shared" si="8"/>
        <v>109</v>
      </c>
      <c r="AG21" s="53" t="str">
        <f t="shared" si="9"/>
        <v>Portugal</v>
      </c>
    </row>
    <row r="22" spans="1:33">
      <c r="A22" s="36" t="s">
        <v>542</v>
      </c>
      <c r="B22" s="37">
        <v>1</v>
      </c>
      <c r="C22" s="31" t="s">
        <v>71</v>
      </c>
      <c r="D22" s="32" t="s">
        <v>72</v>
      </c>
      <c r="E22" s="8">
        <v>0.25737399010004947</v>
      </c>
      <c r="F22" s="8">
        <v>0.25709849166747839</v>
      </c>
      <c r="G22" s="8">
        <v>0.25678437534872828</v>
      </c>
      <c r="H22" s="8">
        <v>0.25763590943648235</v>
      </c>
      <c r="I22" s="8">
        <v>0.25756976059740716</v>
      </c>
      <c r="J22" s="8">
        <v>0.23646499387215311</v>
      </c>
      <c r="K22" s="8">
        <v>0.23555299277840311</v>
      </c>
      <c r="L22" s="8">
        <v>0.23488896424766126</v>
      </c>
      <c r="M22" s="8">
        <v>0.23423243190441934</v>
      </c>
      <c r="N22" s="8">
        <v>0.23376445316187763</v>
      </c>
      <c r="O22" s="8">
        <v>0.24086061919360294</v>
      </c>
      <c r="P22" s="8">
        <v>0.26906651055511166</v>
      </c>
      <c r="Q22" s="8">
        <v>0.27701966494967062</v>
      </c>
      <c r="R22" s="8">
        <v>0.2810878828416325</v>
      </c>
      <c r="S22" s="8">
        <v>0.2850180281313191</v>
      </c>
      <c r="T22" s="8">
        <v>0.28896742342076176</v>
      </c>
      <c r="U22" s="8"/>
      <c r="V22" s="32" t="str">
        <f t="shared" si="1"/>
        <v>Belgium</v>
      </c>
      <c r="W22" s="27">
        <f t="shared" si="10"/>
        <v>2.0221780602935539E-3</v>
      </c>
      <c r="X22" s="7">
        <f t="shared" si="3"/>
        <v>0.49742172243151617</v>
      </c>
      <c r="Y22" s="35">
        <f t="shared" si="4"/>
        <v>0.24742836994673631</v>
      </c>
      <c r="Z22" s="40" t="str">
        <f t="shared" si="5"/>
        <v/>
      </c>
      <c r="AA22" s="41" t="str">
        <f t="shared" si="6"/>
        <v/>
      </c>
      <c r="AD22">
        <v>17</v>
      </c>
      <c r="AE22" s="30" t="str">
        <f t="shared" si="7"/>
        <v>Benin</v>
      </c>
      <c r="AF22" s="43">
        <f t="shared" si="8"/>
        <v>108</v>
      </c>
      <c r="AG22" s="53" t="str">
        <f t="shared" si="9"/>
        <v>France</v>
      </c>
    </row>
    <row r="23" spans="1:33">
      <c r="A23" s="36" t="s">
        <v>544</v>
      </c>
      <c r="B23" s="37">
        <v>1</v>
      </c>
      <c r="C23" s="31" t="s">
        <v>73</v>
      </c>
      <c r="D23" s="32" t="s">
        <v>74</v>
      </c>
      <c r="E23" s="8">
        <v>0.29300758173685032</v>
      </c>
      <c r="F23" s="8">
        <v>0.29310671193596871</v>
      </c>
      <c r="G23" s="8">
        <v>0.2893074782790378</v>
      </c>
      <c r="H23" s="8">
        <v>0.29305470292678171</v>
      </c>
      <c r="I23" s="8">
        <v>0.28788263266668007</v>
      </c>
      <c r="J23" s="8">
        <v>0.29080710756767608</v>
      </c>
      <c r="K23" s="8">
        <v>0.2986187960576891</v>
      </c>
      <c r="L23" s="8">
        <v>0.30779247329285891</v>
      </c>
      <c r="M23" s="8">
        <v>0.28624553465163638</v>
      </c>
      <c r="N23" s="8">
        <v>0.28449458307338138</v>
      </c>
      <c r="O23" s="8">
        <v>0.28371338472611213</v>
      </c>
      <c r="P23" s="8">
        <v>0.27771770636742854</v>
      </c>
      <c r="Q23" s="8">
        <v>0.28365216465949711</v>
      </c>
      <c r="R23" s="8">
        <v>0.27915012286943292</v>
      </c>
      <c r="S23" s="8">
        <v>0.28184565821782098</v>
      </c>
      <c r="T23" s="8">
        <v>0.28537371706357401</v>
      </c>
      <c r="U23" s="8"/>
      <c r="V23" s="32" t="str">
        <f t="shared" si="1"/>
        <v>Belize</v>
      </c>
      <c r="W23" s="27">
        <f t="shared" si="10"/>
        <v>-9.23232497416186E-4</v>
      </c>
      <c r="X23" s="7">
        <f t="shared" si="3"/>
        <v>-0.57765155995200201</v>
      </c>
      <c r="Y23" s="35">
        <f t="shared" si="4"/>
        <v>0.33368132471498135</v>
      </c>
      <c r="Z23" s="40">
        <f t="shared" si="5"/>
        <v>0.92323249741618596</v>
      </c>
      <c r="AA23" s="41">
        <f t="shared" si="6"/>
        <v>57</v>
      </c>
      <c r="AD23">
        <v>18</v>
      </c>
      <c r="AE23" s="30" t="str">
        <f t="shared" si="7"/>
        <v>Angola</v>
      </c>
      <c r="AF23" s="43">
        <f t="shared" si="8"/>
        <v>107</v>
      </c>
      <c r="AG23" s="53" t="str">
        <f t="shared" si="9"/>
        <v>Trinidad and Tobago</v>
      </c>
    </row>
    <row r="24" spans="1:33">
      <c r="A24" s="36" t="s">
        <v>537</v>
      </c>
      <c r="B24" s="37">
        <v>1</v>
      </c>
      <c r="C24" s="31" t="s">
        <v>75</v>
      </c>
      <c r="D24" s="32" t="s">
        <v>76</v>
      </c>
      <c r="E24" s="8">
        <v>0.51438188873368829</v>
      </c>
      <c r="F24" s="8">
        <v>0.50668396977879804</v>
      </c>
      <c r="G24" s="8">
        <v>0.50436786996799643</v>
      </c>
      <c r="H24" s="8">
        <v>0.49753015113802074</v>
      </c>
      <c r="I24" s="8">
        <v>0.49250700655181373</v>
      </c>
      <c r="J24" s="8">
        <v>0.48892027092584822</v>
      </c>
      <c r="K24" s="8">
        <v>0.48632588471863275</v>
      </c>
      <c r="L24" s="8">
        <v>0.48744737187432374</v>
      </c>
      <c r="M24" s="8">
        <v>0.48661206032518384</v>
      </c>
      <c r="N24" s="8">
        <v>0.48384149113406977</v>
      </c>
      <c r="O24" s="8">
        <v>0.48457659597036568</v>
      </c>
      <c r="P24" s="8">
        <v>0.48026640792353664</v>
      </c>
      <c r="Q24" s="8">
        <v>0.47876621651120027</v>
      </c>
      <c r="R24" s="8">
        <v>0.47439085640862105</v>
      </c>
      <c r="S24" s="8">
        <v>0.47914660171656204</v>
      </c>
      <c r="T24" s="8">
        <v>0.48233323986866433</v>
      </c>
      <c r="U24" s="8"/>
      <c r="V24" s="32" t="str">
        <f t="shared" si="1"/>
        <v>Benin</v>
      </c>
      <c r="W24" s="27">
        <f t="shared" si="10"/>
        <v>-2.1368075530251792E-3</v>
      </c>
      <c r="X24" s="7">
        <f t="shared" si="3"/>
        <v>-0.91002829762696247</v>
      </c>
      <c r="Y24" s="35">
        <f t="shared" si="4"/>
        <v>0.82815150248182734</v>
      </c>
      <c r="Z24" s="40">
        <f t="shared" si="5"/>
        <v>2.1368075530251791</v>
      </c>
      <c r="AA24" s="41">
        <f t="shared" si="6"/>
        <v>17</v>
      </c>
      <c r="AD24">
        <v>19</v>
      </c>
      <c r="AE24" s="30" t="str">
        <f t="shared" si="7"/>
        <v>Myanmar</v>
      </c>
      <c r="AF24" s="43">
        <f t="shared" si="8"/>
        <v>106</v>
      </c>
      <c r="AG24" s="53" t="str">
        <f t="shared" si="9"/>
        <v>Japan</v>
      </c>
    </row>
    <row r="25" spans="1:33">
      <c r="A25" s="36" t="s">
        <v>538</v>
      </c>
      <c r="B25" s="37">
        <v>1</v>
      </c>
      <c r="C25" s="31" t="s">
        <v>77</v>
      </c>
      <c r="D25" s="32" t="s">
        <v>78</v>
      </c>
      <c r="E25" s="8">
        <v>0.44781849757741399</v>
      </c>
      <c r="F25" s="8">
        <v>0.45983948128520907</v>
      </c>
      <c r="G25" s="8">
        <v>0.45407708381035566</v>
      </c>
      <c r="H25" s="8">
        <v>0.44583245829431745</v>
      </c>
      <c r="I25" s="8">
        <v>0.4359256131155384</v>
      </c>
      <c r="J25" s="8">
        <v>0.42801098972107882</v>
      </c>
      <c r="K25" s="8">
        <v>0.42454900301411747</v>
      </c>
      <c r="L25" s="8">
        <v>0.42464540870349748</v>
      </c>
      <c r="M25" s="8">
        <v>0.41657617006523534</v>
      </c>
      <c r="N25" s="8">
        <v>0.41297745269246239</v>
      </c>
      <c r="O25" s="8">
        <v>0.41051087702452221</v>
      </c>
      <c r="P25" s="8">
        <v>0.40662656045997508</v>
      </c>
      <c r="Q25" s="8">
        <v>0.40896269567989291</v>
      </c>
      <c r="R25" s="8">
        <v>0.41033156938819998</v>
      </c>
      <c r="S25" s="8">
        <v>0.40706463204509219</v>
      </c>
      <c r="T25" s="8">
        <v>0.4104119668792377</v>
      </c>
      <c r="U25" s="8"/>
      <c r="V25" s="32" t="str">
        <f t="shared" si="1"/>
        <v>Bhutan</v>
      </c>
      <c r="W25" s="27">
        <f t="shared" si="10"/>
        <v>-3.5229078594744864E-3</v>
      </c>
      <c r="X25" s="7">
        <f t="shared" si="3"/>
        <v>-0.92690258248199853</v>
      </c>
      <c r="Y25" s="35">
        <f t="shared" si="4"/>
        <v>0.85914839741179805</v>
      </c>
      <c r="Z25" s="40">
        <f t="shared" si="5"/>
        <v>3.5229078594744863</v>
      </c>
      <c r="AA25" s="41">
        <f t="shared" si="6"/>
        <v>5</v>
      </c>
      <c r="AD25">
        <v>20</v>
      </c>
      <c r="AE25" s="30" t="str">
        <f t="shared" si="7"/>
        <v>Yemen</v>
      </c>
      <c r="AF25" s="43">
        <f t="shared" si="8"/>
        <v>105</v>
      </c>
      <c r="AG25" s="53" t="str">
        <f t="shared" si="9"/>
        <v>Armenia</v>
      </c>
    </row>
    <row r="26" spans="1:33">
      <c r="A26" s="36" t="s">
        <v>539</v>
      </c>
      <c r="B26" s="37">
        <v>1</v>
      </c>
      <c r="C26" s="31" t="s">
        <v>79</v>
      </c>
      <c r="D26" s="32" t="s">
        <v>427</v>
      </c>
      <c r="E26" s="8">
        <v>0.36686658827903568</v>
      </c>
      <c r="F26" s="8">
        <v>0.35914841585431606</v>
      </c>
      <c r="G26" s="8">
        <v>0.35588927063613873</v>
      </c>
      <c r="H26" s="8">
        <v>0.35146903562044379</v>
      </c>
      <c r="I26" s="8">
        <v>0.35239462481487838</v>
      </c>
      <c r="J26" s="8">
        <v>0.3524319539150409</v>
      </c>
      <c r="K26" s="8">
        <v>0.34981307427690062</v>
      </c>
      <c r="L26" s="8">
        <v>0.34880394684472577</v>
      </c>
      <c r="M26" s="8">
        <v>0.34901781250918434</v>
      </c>
      <c r="N26" s="8">
        <v>0.34399719234318837</v>
      </c>
      <c r="O26" s="8">
        <v>0.3410045831910844</v>
      </c>
      <c r="P26" s="8">
        <v>0.33664877765036749</v>
      </c>
      <c r="Q26" s="8">
        <v>0.33666395665604959</v>
      </c>
      <c r="R26" s="8">
        <v>0.33552801635560026</v>
      </c>
      <c r="S26" s="8">
        <v>0.33712877162115912</v>
      </c>
      <c r="T26" s="8">
        <v>0.33979309500217036</v>
      </c>
      <c r="U26" s="8"/>
      <c r="V26" s="32" t="str">
        <f t="shared" si="1"/>
        <v>Bolivia</v>
      </c>
      <c r="W26" s="27">
        <f t="shared" si="10"/>
        <v>-1.8149541850845999E-3</v>
      </c>
      <c r="X26" s="7">
        <f t="shared" si="3"/>
        <v>-0.94516175261986168</v>
      </c>
      <c r="Y26" s="35">
        <f t="shared" si="4"/>
        <v>0.89333073861544865</v>
      </c>
      <c r="Z26" s="40">
        <f t="shared" si="5"/>
        <v>1.8149541850845998</v>
      </c>
      <c r="AA26" s="41">
        <f t="shared" si="6"/>
        <v>28</v>
      </c>
      <c r="AD26">
        <v>21</v>
      </c>
      <c r="AE26" s="30" t="str">
        <f t="shared" si="7"/>
        <v>Suriname</v>
      </c>
      <c r="AF26" s="43">
        <f t="shared" si="8"/>
        <v>104</v>
      </c>
      <c r="AG26" s="53" t="str">
        <f t="shared" si="9"/>
        <v>Somalia</v>
      </c>
    </row>
    <row r="27" spans="1:33">
      <c r="A27" s="36" t="s">
        <v>540</v>
      </c>
      <c r="B27" s="37">
        <v>1</v>
      </c>
      <c r="C27" s="31" t="s">
        <v>80</v>
      </c>
      <c r="D27" s="32" t="s">
        <v>81</v>
      </c>
      <c r="E27" s="8">
        <v>0.22288744970854649</v>
      </c>
      <c r="F27" s="8">
        <v>0.22266372560703854</v>
      </c>
      <c r="G27" s="8">
        <v>0.23725954431998419</v>
      </c>
      <c r="H27" s="8">
        <v>0.23346708567304619</v>
      </c>
      <c r="I27" s="8">
        <v>0.22660411884631146</v>
      </c>
      <c r="J27" s="8">
        <v>0.2329109874394952</v>
      </c>
      <c r="K27" s="8">
        <v>0.23301455246175465</v>
      </c>
      <c r="L27" s="8">
        <v>0.22947489185487788</v>
      </c>
      <c r="M27" s="8">
        <v>0.22173308404326167</v>
      </c>
      <c r="N27" s="8">
        <v>0.22673637579248085</v>
      </c>
      <c r="O27" s="8">
        <v>0.229056871584258</v>
      </c>
      <c r="P27" s="8">
        <v>0.22843928044460418</v>
      </c>
      <c r="Q27" s="8">
        <v>0.23249622595243916</v>
      </c>
      <c r="R27" s="8">
        <v>0.23320731955608029</v>
      </c>
      <c r="S27" s="8">
        <v>0.23650361736316372</v>
      </c>
      <c r="T27" s="8">
        <v>0.24037343578373535</v>
      </c>
      <c r="U27" s="8"/>
      <c r="V27" s="32" t="str">
        <f t="shared" si="1"/>
        <v>Bosnia and Herzegovina</v>
      </c>
      <c r="W27" s="27">
        <f t="shared" si="10"/>
        <v>5.2337557082570514E-4</v>
      </c>
      <c r="X27" s="7">
        <f t="shared" si="3"/>
        <v>0.45782691338239523</v>
      </c>
      <c r="Y27" s="35">
        <f t="shared" si="4"/>
        <v>0.20960548261725123</v>
      </c>
      <c r="Z27" s="40" t="str">
        <f t="shared" si="5"/>
        <v/>
      </c>
      <c r="AA27" s="41" t="str">
        <f t="shared" si="6"/>
        <v/>
      </c>
      <c r="AD27">
        <v>22</v>
      </c>
      <c r="AE27" s="30" t="str">
        <f t="shared" si="7"/>
        <v>Mauritania</v>
      </c>
      <c r="AF27" s="43">
        <f t="shared" si="8"/>
        <v>103</v>
      </c>
      <c r="AG27" s="53" t="str">
        <f t="shared" si="9"/>
        <v>Antigua and Barbuda</v>
      </c>
    </row>
    <row r="28" spans="1:33">
      <c r="A28" s="36" t="s">
        <v>552</v>
      </c>
      <c r="B28" s="37">
        <v>1</v>
      </c>
      <c r="C28" s="31" t="s">
        <v>82</v>
      </c>
      <c r="D28" s="32" t="s">
        <v>83</v>
      </c>
      <c r="E28" s="8">
        <v>0.42554353337062656</v>
      </c>
      <c r="F28" s="8">
        <v>0.41575339740537648</v>
      </c>
      <c r="G28" s="8">
        <v>0.41683295756315047</v>
      </c>
      <c r="H28" s="8">
        <v>0.41830730931945109</v>
      </c>
      <c r="I28" s="8">
        <v>0.41942070661452641</v>
      </c>
      <c r="J28" s="8">
        <v>0.42203449973784135</v>
      </c>
      <c r="K28" s="8">
        <v>0.41396090182805739</v>
      </c>
      <c r="L28" s="8">
        <v>0.41947027892933209</v>
      </c>
      <c r="M28" s="8">
        <v>0.40956088617494996</v>
      </c>
      <c r="N28" s="8">
        <v>0.4066839802270123</v>
      </c>
      <c r="O28" s="8">
        <v>0.40594785496083569</v>
      </c>
      <c r="P28" s="8">
        <v>0.40500956149702438</v>
      </c>
      <c r="Q28" s="8">
        <v>0.40538768983217294</v>
      </c>
      <c r="R28" s="8">
        <v>0.40422232787773565</v>
      </c>
      <c r="S28" s="8">
        <v>0.41627067100666409</v>
      </c>
      <c r="T28" s="8">
        <v>0.41999233050144102</v>
      </c>
      <c r="U28" s="8"/>
      <c r="V28" s="32" t="str">
        <f t="shared" si="1"/>
        <v>Botswana</v>
      </c>
      <c r="W28" s="27">
        <f t="shared" si="10"/>
        <v>-8.0086527266348586E-4</v>
      </c>
      <c r="X28" s="7">
        <f t="shared" si="3"/>
        <v>-0.55168742378513436</v>
      </c>
      <c r="Y28" s="35">
        <f t="shared" si="4"/>
        <v>0.30435901356267842</v>
      </c>
      <c r="Z28" s="40">
        <f t="shared" si="5"/>
        <v>0.80086527266348584</v>
      </c>
      <c r="AA28" s="41">
        <f t="shared" si="6"/>
        <v>64</v>
      </c>
      <c r="AD28">
        <v>23</v>
      </c>
      <c r="AE28" s="30" t="str">
        <f t="shared" si="7"/>
        <v>Montenegro</v>
      </c>
      <c r="AF28" s="43">
        <f t="shared" si="8"/>
        <v>102</v>
      </c>
      <c r="AG28" s="53" t="str">
        <f t="shared" si="9"/>
        <v>Estonia</v>
      </c>
    </row>
    <row r="29" spans="1:33">
      <c r="A29" s="36" t="s">
        <v>553</v>
      </c>
      <c r="B29" s="37">
        <v>1</v>
      </c>
      <c r="C29" s="31" t="s">
        <v>84</v>
      </c>
      <c r="D29" s="32" t="s">
        <v>85</v>
      </c>
      <c r="E29" s="8">
        <v>0.31014902319565452</v>
      </c>
      <c r="F29" s="8">
        <v>0.30871541549488163</v>
      </c>
      <c r="G29" s="8">
        <v>0.30601445123603926</v>
      </c>
      <c r="H29" s="8">
        <v>0.30761402220026807</v>
      </c>
      <c r="I29" s="8">
        <v>0.3069497094309101</v>
      </c>
      <c r="J29" s="8">
        <v>0.30715104378448904</v>
      </c>
      <c r="K29" s="8">
        <v>0.30397186124024628</v>
      </c>
      <c r="L29" s="8">
        <v>0.30243305571650408</v>
      </c>
      <c r="M29" s="8">
        <v>0.29890398200822066</v>
      </c>
      <c r="N29" s="8">
        <v>0.29533830546471856</v>
      </c>
      <c r="O29" s="8">
        <v>0.29686675558998965</v>
      </c>
      <c r="P29" s="8">
        <v>0.29731681634196844</v>
      </c>
      <c r="Q29" s="8">
        <v>0.28989823004059917</v>
      </c>
      <c r="R29" s="8">
        <v>0.290396215392622</v>
      </c>
      <c r="S29" s="8">
        <v>0.29309668832239971</v>
      </c>
      <c r="T29" s="8">
        <v>0.29604585707822184</v>
      </c>
      <c r="U29" s="8"/>
      <c r="V29" s="32" t="str">
        <f t="shared" si="1"/>
        <v>Brazil</v>
      </c>
      <c r="W29" s="27">
        <f t="shared" si="10"/>
        <v>-1.3148751505122356E-3</v>
      </c>
      <c r="X29" s="7">
        <f t="shared" si="3"/>
        <v>-0.92677377515462078</v>
      </c>
      <c r="Y29" s="35">
        <f t="shared" si="4"/>
        <v>0.85890963031434764</v>
      </c>
      <c r="Z29" s="40">
        <f t="shared" si="5"/>
        <v>1.3148751505122356</v>
      </c>
      <c r="AA29" s="41">
        <f t="shared" si="6"/>
        <v>42</v>
      </c>
      <c r="AD29">
        <v>24</v>
      </c>
      <c r="AE29" s="30" t="str">
        <f t="shared" si="7"/>
        <v>Bangladesh</v>
      </c>
      <c r="AF29" s="43">
        <f t="shared" si="8"/>
        <v>101</v>
      </c>
      <c r="AG29" s="53" t="str">
        <f t="shared" si="9"/>
        <v>Burundi</v>
      </c>
    </row>
    <row r="30" spans="1:33">
      <c r="A30" s="36"/>
      <c r="B30" s="37"/>
      <c r="C30" s="31" t="s">
        <v>86</v>
      </c>
      <c r="D30" s="32" t="s">
        <v>87</v>
      </c>
      <c r="E30" s="8">
        <v>0.26396876364716654</v>
      </c>
      <c r="F30" s="8">
        <v>0.2635440490927965</v>
      </c>
      <c r="G30" s="8">
        <v>0.26187793209940219</v>
      </c>
      <c r="H30" s="8">
        <v>0.26274012859122137</v>
      </c>
      <c r="I30" s="8">
        <v>0.26235860557084528</v>
      </c>
      <c r="J30" s="8">
        <v>0.26198088336347741</v>
      </c>
      <c r="K30" s="8">
        <v>0.2578586477085994</v>
      </c>
      <c r="L30" s="8">
        <v>0.25290352587485959</v>
      </c>
      <c r="M30" s="8">
        <v>0.23817110133109254</v>
      </c>
      <c r="N30" s="8">
        <v>0.23583369711252897</v>
      </c>
      <c r="O30" s="8">
        <v>0.22203800021103851</v>
      </c>
      <c r="P30" s="8">
        <v>0.23651238701733615</v>
      </c>
      <c r="Q30" s="8">
        <v>0.22223941610005662</v>
      </c>
      <c r="R30" s="8">
        <v>0.23632299674574711</v>
      </c>
      <c r="S30" s="8">
        <v>0.23888298436052871</v>
      </c>
      <c r="T30" s="8">
        <v>0.24099605535998378</v>
      </c>
      <c r="U30" s="8"/>
      <c r="V30" s="32" t="str">
        <f t="shared" si="1"/>
        <v>Brunei Darussalam</v>
      </c>
      <c r="W30" s="27">
        <f t="shared" si="10"/>
        <v>-2.606235866333306E-3</v>
      </c>
      <c r="X30" s="7">
        <f t="shared" si="3"/>
        <v>-0.82342040419359397</v>
      </c>
      <c r="Y30" s="35">
        <f t="shared" si="4"/>
        <v>0.67802116204234164</v>
      </c>
      <c r="Z30" s="40">
        <f t="shared" si="5"/>
        <v>2.6062358663333058</v>
      </c>
      <c r="AA30" s="41">
        <f t="shared" si="6"/>
        <v>9</v>
      </c>
      <c r="AD30">
        <v>25</v>
      </c>
      <c r="AE30" s="30" t="str">
        <f t="shared" si="7"/>
        <v>Namibia</v>
      </c>
      <c r="AF30" s="43">
        <f t="shared" si="8"/>
        <v>100</v>
      </c>
      <c r="AG30" s="53" t="str">
        <f t="shared" si="9"/>
        <v>Hungary</v>
      </c>
    </row>
    <row r="31" spans="1:33">
      <c r="A31" s="36"/>
      <c r="B31" s="37"/>
      <c r="C31" s="31" t="s">
        <v>88</v>
      </c>
      <c r="D31" s="32" t="s">
        <v>89</v>
      </c>
      <c r="E31" s="8">
        <v>0.20375094938772478</v>
      </c>
      <c r="F31" s="8">
        <v>0.20839106055760567</v>
      </c>
      <c r="G31" s="8">
        <v>0.20719853336195507</v>
      </c>
      <c r="H31" s="8">
        <v>0.20242572835088291</v>
      </c>
      <c r="I31" s="8">
        <v>0.2015654033829776</v>
      </c>
      <c r="J31" s="8">
        <v>0.20328302268367171</v>
      </c>
      <c r="K31" s="8">
        <v>0.2018091997763197</v>
      </c>
      <c r="L31" s="8">
        <v>0.20158092489026772</v>
      </c>
      <c r="M31" s="8">
        <v>0.19934613496204645</v>
      </c>
      <c r="N31" s="8">
        <v>0.20407071952509134</v>
      </c>
      <c r="O31" s="8">
        <v>0.20070711280472486</v>
      </c>
      <c r="P31" s="8">
        <v>0.1975549524264911</v>
      </c>
      <c r="Q31" s="8">
        <v>0.19960186906447588</v>
      </c>
      <c r="R31" s="8">
        <v>0.1962951859895172</v>
      </c>
      <c r="S31" s="8">
        <v>0.2017209714419472</v>
      </c>
      <c r="T31" s="8">
        <v>0.20318236852539906</v>
      </c>
      <c r="U31" s="8"/>
      <c r="V31" s="32" t="str">
        <f t="shared" si="1"/>
        <v>Bulgaria</v>
      </c>
      <c r="W31" s="27">
        <f t="shared" si="10"/>
        <v>-4.0734465130142915E-4</v>
      </c>
      <c r="X31" s="7">
        <f t="shared" si="3"/>
        <v>-0.622297014119639</v>
      </c>
      <c r="Y31" s="35">
        <f t="shared" si="4"/>
        <v>0.3872535737822182</v>
      </c>
      <c r="Z31" s="40">
        <f t="shared" si="5"/>
        <v>0.40734465130142916</v>
      </c>
      <c r="AA31" s="41">
        <f t="shared" si="6"/>
        <v>74</v>
      </c>
      <c r="AD31">
        <v>26</v>
      </c>
      <c r="AE31" s="30" t="str">
        <f t="shared" si="7"/>
        <v>Paraguay</v>
      </c>
      <c r="AF31" s="43">
        <f t="shared" si="8"/>
        <v>99</v>
      </c>
      <c r="AG31" s="53" t="str">
        <f t="shared" si="9"/>
        <v>United Kingdom</v>
      </c>
    </row>
    <row r="32" spans="1:33">
      <c r="A32" s="36"/>
      <c r="B32" s="37"/>
      <c r="C32" s="31" t="s">
        <v>90</v>
      </c>
      <c r="D32" s="32" t="s">
        <v>91</v>
      </c>
      <c r="E32" s="8">
        <v>0.53162242430414064</v>
      </c>
      <c r="F32" s="8">
        <v>0.53170464628146119</v>
      </c>
      <c r="G32" s="8">
        <v>0.52868420598176602</v>
      </c>
      <c r="H32" s="8">
        <v>0.5256806675780058</v>
      </c>
      <c r="I32" s="8">
        <v>0.5252776564786158</v>
      </c>
      <c r="J32" s="8">
        <v>0.52587069394829866</v>
      </c>
      <c r="K32" s="8">
        <v>0.52409155441640631</v>
      </c>
      <c r="L32" s="8">
        <v>0.52326572146815231</v>
      </c>
      <c r="M32" s="8">
        <v>0.52270081749806596</v>
      </c>
      <c r="N32" s="8">
        <v>0.52419512197868068</v>
      </c>
      <c r="O32" s="8">
        <v>0.5264969403909433</v>
      </c>
      <c r="P32" s="8">
        <v>0.52252362677395425</v>
      </c>
      <c r="Q32" s="8">
        <v>0.51991377025243557</v>
      </c>
      <c r="R32" s="8">
        <v>0.51763549409944076</v>
      </c>
      <c r="S32" s="8">
        <v>0.51687705757487568</v>
      </c>
      <c r="T32" s="8">
        <v>0.51974476356039945</v>
      </c>
      <c r="U32" s="8"/>
      <c r="V32" s="32" t="str">
        <f t="shared" si="1"/>
        <v>Burkina Faso</v>
      </c>
      <c r="W32" s="27">
        <f t="shared" si="10"/>
        <v>-8.2465095291192701E-4</v>
      </c>
      <c r="X32" s="7">
        <f t="shared" si="3"/>
        <v>-0.90266402821467628</v>
      </c>
      <c r="Y32" s="35">
        <f t="shared" si="4"/>
        <v>0.81480234783274585</v>
      </c>
      <c r="Z32" s="40">
        <f t="shared" si="5"/>
        <v>0.82465095291192703</v>
      </c>
      <c r="AA32" s="41">
        <f t="shared" si="6"/>
        <v>63</v>
      </c>
      <c r="AD32">
        <v>27</v>
      </c>
      <c r="AE32" s="30" t="str">
        <f t="shared" si="7"/>
        <v>Gambia</v>
      </c>
      <c r="AF32" s="43">
        <f t="shared" si="8"/>
        <v>98</v>
      </c>
      <c r="AG32" s="53" t="str">
        <f t="shared" si="9"/>
        <v>Sweden</v>
      </c>
    </row>
    <row r="33" spans="1:33">
      <c r="A33" s="36"/>
      <c r="B33" s="37"/>
      <c r="C33" s="31" t="s">
        <v>92</v>
      </c>
      <c r="D33" s="32" t="s">
        <v>93</v>
      </c>
      <c r="E33" s="8">
        <v>0.59095571370090905</v>
      </c>
      <c r="F33" s="8">
        <v>0.58834889136237278</v>
      </c>
      <c r="G33" s="8">
        <v>0.5884443833287144</v>
      </c>
      <c r="H33" s="8">
        <v>0.59020574930430436</v>
      </c>
      <c r="I33" s="8">
        <v>0.58775258724341028</v>
      </c>
      <c r="J33" s="8">
        <v>0.58832496918202815</v>
      </c>
      <c r="K33" s="8">
        <v>0.58805287346049617</v>
      </c>
      <c r="L33" s="8">
        <v>0.58521371390349664</v>
      </c>
      <c r="M33" s="8">
        <v>0.58782040973091354</v>
      </c>
      <c r="N33" s="8">
        <v>0.59648463176270317</v>
      </c>
      <c r="O33" s="8">
        <v>0.59278993872331753</v>
      </c>
      <c r="P33" s="8">
        <v>0.59511305879408627</v>
      </c>
      <c r="Q33" s="8">
        <v>0.59997847378296865</v>
      </c>
      <c r="R33" s="8">
        <v>0.59753064074413276</v>
      </c>
      <c r="S33" s="8">
        <v>0.60403086242590354</v>
      </c>
      <c r="T33" s="8">
        <v>0.60676893136035437</v>
      </c>
      <c r="U33" s="8"/>
      <c r="V33" s="32" t="str">
        <f t="shared" si="1"/>
        <v>Burundi</v>
      </c>
      <c r="W33" s="27">
        <f t="shared" si="10"/>
        <v>1.0745843527799658E-3</v>
      </c>
      <c r="X33" s="7">
        <f t="shared" si="3"/>
        <v>0.80040400617265639</v>
      </c>
      <c r="Y33" s="35">
        <f t="shared" si="4"/>
        <v>0.64064657309723771</v>
      </c>
      <c r="Z33" s="40">
        <f t="shared" si="5"/>
        <v>-1.0745843527799659</v>
      </c>
      <c r="AA33" s="41">
        <f t="shared" si="6"/>
        <v>101</v>
      </c>
      <c r="AD33">
        <v>28</v>
      </c>
      <c r="AE33" s="30" t="str">
        <f t="shared" si="7"/>
        <v>Bolivia</v>
      </c>
      <c r="AF33" s="43">
        <f t="shared" si="8"/>
        <v>97</v>
      </c>
      <c r="AG33" s="53" t="str">
        <f t="shared" si="9"/>
        <v>Romania</v>
      </c>
    </row>
    <row r="34" spans="1:33">
      <c r="A34" s="36"/>
      <c r="B34" s="37"/>
      <c r="C34" s="31" t="s">
        <v>94</v>
      </c>
      <c r="D34" s="32" t="s">
        <v>95</v>
      </c>
      <c r="E34" s="8">
        <v>0.52070065817141697</v>
      </c>
      <c r="F34" s="8">
        <v>0.52147855570241286</v>
      </c>
      <c r="G34" s="8">
        <v>0.51448165416664049</v>
      </c>
      <c r="H34" s="8">
        <v>0.50677150181766206</v>
      </c>
      <c r="I34" s="8">
        <v>0.49964518614194503</v>
      </c>
      <c r="J34" s="8">
        <v>0.49413681252922753</v>
      </c>
      <c r="K34" s="8">
        <v>0.49356523687040693</v>
      </c>
      <c r="L34" s="8">
        <v>0.4907886016695045</v>
      </c>
      <c r="M34" s="8">
        <v>0.48685543319904162</v>
      </c>
      <c r="N34" s="8">
        <v>0.4793083093849641</v>
      </c>
      <c r="O34" s="8">
        <v>0.46917344408318101</v>
      </c>
      <c r="P34" s="8">
        <v>0.46589441629763279</v>
      </c>
      <c r="Q34" s="8">
        <v>0.460809835141965</v>
      </c>
      <c r="R34" s="8">
        <v>0.45879101597026928</v>
      </c>
      <c r="S34" s="8">
        <v>0.45804426075901467</v>
      </c>
      <c r="T34" s="8">
        <v>0.46100145388545571</v>
      </c>
      <c r="U34" s="8"/>
      <c r="V34" s="32" t="str">
        <f t="shared" si="1"/>
        <v>Cambodia</v>
      </c>
      <c r="W34" s="27">
        <f t="shared" si="10"/>
        <v>-4.6384736777384736E-3</v>
      </c>
      <c r="X34" s="7">
        <f t="shared" si="3"/>
        <v>-0.98430253626816577</v>
      </c>
      <c r="Y34" s="35">
        <f t="shared" si="4"/>
        <v>0.96885148290394385</v>
      </c>
      <c r="Z34" s="40">
        <f t="shared" si="5"/>
        <v>4.6384736777384736</v>
      </c>
      <c r="AA34" s="41">
        <f t="shared" si="6"/>
        <v>1</v>
      </c>
      <c r="AD34">
        <v>29</v>
      </c>
      <c r="AE34" s="30" t="str">
        <f t="shared" si="7"/>
        <v>Malawi</v>
      </c>
      <c r="AF34" s="43">
        <f t="shared" si="8"/>
        <v>96</v>
      </c>
      <c r="AG34" s="53" t="str">
        <f t="shared" si="9"/>
        <v>Dominica</v>
      </c>
    </row>
    <row r="35" spans="1:33">
      <c r="A35" s="36"/>
      <c r="B35" s="37"/>
      <c r="C35" s="31" t="s">
        <v>96</v>
      </c>
      <c r="D35" s="32" t="s">
        <v>97</v>
      </c>
      <c r="E35" s="8">
        <v>0.46118190867111758</v>
      </c>
      <c r="F35" s="8">
        <v>0.45279626131047501</v>
      </c>
      <c r="G35" s="8">
        <v>0.45735391449583845</v>
      </c>
      <c r="H35" s="8">
        <v>0.45565296807999256</v>
      </c>
      <c r="I35" s="8">
        <v>0.45404456437189294</v>
      </c>
      <c r="J35" s="8">
        <v>0.45455449727034819</v>
      </c>
      <c r="K35" s="8">
        <v>0.45550800620387216</v>
      </c>
      <c r="L35" s="8">
        <v>0.45607958483172523</v>
      </c>
      <c r="M35" s="8">
        <v>0.45139259398360521</v>
      </c>
      <c r="N35" s="8">
        <v>0.4498110812526841</v>
      </c>
      <c r="O35" s="8">
        <v>0.4539787713540912</v>
      </c>
      <c r="P35" s="8">
        <v>0.45411897452101108</v>
      </c>
      <c r="Q35" s="8">
        <v>0.4483927442027289</v>
      </c>
      <c r="R35" s="8">
        <v>0.44705293584259703</v>
      </c>
      <c r="S35" s="8">
        <v>0.45099752648642544</v>
      </c>
      <c r="T35" s="8">
        <v>0.45438980701432968</v>
      </c>
      <c r="U35" s="8"/>
      <c r="V35" s="32" t="str">
        <f t="shared" si="1"/>
        <v>Cameroon</v>
      </c>
      <c r="W35" s="27">
        <f t="shared" si="10"/>
        <v>-4.824314439479908E-4</v>
      </c>
      <c r="X35" s="7">
        <f t="shared" si="3"/>
        <v>-0.6551735051777603</v>
      </c>
      <c r="Y35" s="35">
        <f t="shared" si="4"/>
        <v>0.4292523218869127</v>
      </c>
      <c r="Z35" s="40">
        <f t="shared" si="5"/>
        <v>0.48243144394799081</v>
      </c>
      <c r="AA35" s="41">
        <f t="shared" si="6"/>
        <v>71</v>
      </c>
      <c r="AD35">
        <v>30</v>
      </c>
      <c r="AE35" s="30" t="str">
        <f t="shared" si="7"/>
        <v>Mozambique</v>
      </c>
      <c r="AF35" s="43">
        <f t="shared" si="8"/>
        <v>95</v>
      </c>
      <c r="AG35" s="53" t="str">
        <f t="shared" si="9"/>
        <v>Kyrgyzstan</v>
      </c>
    </row>
    <row r="36" spans="1:33">
      <c r="A36" s="36"/>
      <c r="B36" s="37"/>
      <c r="C36" s="31" t="s">
        <v>98</v>
      </c>
      <c r="D36" s="32" t="s">
        <v>99</v>
      </c>
      <c r="E36" s="8">
        <v>0.25017897789358617</v>
      </c>
      <c r="F36" s="8">
        <v>0.24961938278366658</v>
      </c>
      <c r="G36" s="8">
        <v>0.24945094974612733</v>
      </c>
      <c r="H36" s="8">
        <v>0.24892106516618828</v>
      </c>
      <c r="I36" s="8">
        <v>0.24830588579526877</v>
      </c>
      <c r="J36" s="8">
        <v>0.24841319078127364</v>
      </c>
      <c r="K36" s="8">
        <v>0.25039750668843691</v>
      </c>
      <c r="L36" s="8">
        <v>0.25125501915924048</v>
      </c>
      <c r="M36" s="8">
        <v>0.24870256919635866</v>
      </c>
      <c r="N36" s="8">
        <v>0.24707556483087192</v>
      </c>
      <c r="O36" s="8">
        <v>0.24698729123593433</v>
      </c>
      <c r="P36" s="8">
        <v>0.24575538562383423</v>
      </c>
      <c r="Q36" s="8">
        <v>0.25091116978232364</v>
      </c>
      <c r="R36" s="8">
        <v>0.25221066540983433</v>
      </c>
      <c r="S36" s="8">
        <v>0.25562937175730199</v>
      </c>
      <c r="T36" s="8">
        <v>0.25917099476962019</v>
      </c>
      <c r="U36" s="8"/>
      <c r="V36" s="32" t="str">
        <f t="shared" si="1"/>
        <v>Canada</v>
      </c>
      <c r="W36" s="27">
        <f t="shared" si="10"/>
        <v>3.2908330761978049E-4</v>
      </c>
      <c r="X36" s="7">
        <f t="shared" si="3"/>
        <v>0.46948579966183485</v>
      </c>
      <c r="Y36" s="35">
        <f t="shared" si="4"/>
        <v>0.22041691608411251</v>
      </c>
      <c r="Z36" s="40" t="str">
        <f t="shared" si="5"/>
        <v/>
      </c>
      <c r="AA36" s="41" t="str">
        <f t="shared" si="6"/>
        <v/>
      </c>
    </row>
    <row r="37" spans="1:33">
      <c r="A37" s="36"/>
      <c r="B37" s="37"/>
      <c r="C37" s="31" t="s">
        <v>100</v>
      </c>
      <c r="D37" s="32" t="s">
        <v>101</v>
      </c>
      <c r="E37" s="8">
        <v>0.3357805195925947</v>
      </c>
      <c r="F37" s="8">
        <v>0.31804457410259279</v>
      </c>
      <c r="G37" s="8">
        <v>0.33364548207176764</v>
      </c>
      <c r="H37" s="8">
        <v>0.32734199657056023</v>
      </c>
      <c r="I37" s="8">
        <v>0.330133253133366</v>
      </c>
      <c r="J37" s="8">
        <v>0.3238785428961321</v>
      </c>
      <c r="K37" s="8">
        <v>0.3243465647814841</v>
      </c>
      <c r="L37" s="8">
        <v>0.32519069225479719</v>
      </c>
      <c r="M37" s="8">
        <v>0.32919136105280539</v>
      </c>
      <c r="N37" s="8">
        <v>0.32545796749217532</v>
      </c>
      <c r="O37" s="8">
        <v>0.32180496931040709</v>
      </c>
      <c r="P37" s="8">
        <v>0.32156952463537997</v>
      </c>
      <c r="Q37" s="8">
        <v>0.32172117079775137</v>
      </c>
      <c r="R37" s="8">
        <v>0.31874948214860915</v>
      </c>
      <c r="S37" s="8">
        <v>0.31928973199094068</v>
      </c>
      <c r="T37" s="8">
        <v>0.32313830920031678</v>
      </c>
      <c r="U37" s="8"/>
      <c r="V37" s="32" t="str">
        <f t="shared" si="1"/>
        <v>Cape Verde</v>
      </c>
      <c r="W37" s="27">
        <f t="shared" si="10"/>
        <v>-6.6304209548546304E-4</v>
      </c>
      <c r="X37" s="7">
        <f t="shared" si="3"/>
        <v>-0.61243441457189662</v>
      </c>
      <c r="Y37" s="35">
        <f t="shared" si="4"/>
        <v>0.37507591215202174</v>
      </c>
      <c r="Z37" s="40">
        <f t="shared" si="5"/>
        <v>0.663042095485463</v>
      </c>
      <c r="AA37" s="41">
        <f t="shared" si="6"/>
        <v>67</v>
      </c>
    </row>
    <row r="38" spans="1:33">
      <c r="A38" s="36"/>
      <c r="B38" s="37"/>
      <c r="C38" s="31" t="s">
        <v>102</v>
      </c>
      <c r="D38" s="32" t="s">
        <v>103</v>
      </c>
      <c r="E38" s="8">
        <v>0.58918818293086495</v>
      </c>
      <c r="F38" s="8">
        <v>0.58440909267370023</v>
      </c>
      <c r="G38" s="8">
        <v>0.57831847286422877</v>
      </c>
      <c r="H38" s="8">
        <v>0.58223265869680996</v>
      </c>
      <c r="I38" s="8">
        <v>0.58625186847539623</v>
      </c>
      <c r="J38" s="8">
        <v>0.58556969443006979</v>
      </c>
      <c r="K38" s="8">
        <v>0.5859297242851158</v>
      </c>
      <c r="L38" s="8">
        <v>0.58622584561536517</v>
      </c>
      <c r="M38" s="8">
        <v>0.58973591383413093</v>
      </c>
      <c r="N38" s="8">
        <v>0.58797509074222576</v>
      </c>
      <c r="O38" s="8">
        <v>0.58871989158212956</v>
      </c>
      <c r="P38" s="8">
        <v>0.59258250705245363</v>
      </c>
      <c r="Q38" s="8">
        <v>0.59097738241600661</v>
      </c>
      <c r="R38" s="8">
        <v>0.59010036143315137</v>
      </c>
      <c r="S38" s="8">
        <v>0.59705518612159325</v>
      </c>
      <c r="T38" s="8">
        <v>0.60077736061060605</v>
      </c>
      <c r="U38" s="8"/>
      <c r="V38" s="32" t="str">
        <f t="shared" si="1"/>
        <v>Central African Republic</v>
      </c>
      <c r="W38" s="27">
        <f t="shared" si="10"/>
        <v>9.0625263402858915E-4</v>
      </c>
      <c r="X38" s="7">
        <f t="shared" si="3"/>
        <v>0.79963339391112709</v>
      </c>
      <c r="Y38" s="35">
        <f t="shared" si="4"/>
        <v>0.63941356465782773</v>
      </c>
      <c r="Z38" s="40">
        <f t="shared" si="5"/>
        <v>-0.90625263402858913</v>
      </c>
      <c r="AA38" s="41">
        <f t="shared" si="6"/>
        <v>94</v>
      </c>
    </row>
    <row r="39" spans="1:33">
      <c r="A39" s="36"/>
      <c r="B39" s="37"/>
      <c r="C39" s="31" t="s">
        <v>104</v>
      </c>
      <c r="D39" s="32" t="s">
        <v>105</v>
      </c>
      <c r="E39" s="8">
        <v>0.57521155914464972</v>
      </c>
      <c r="F39" s="8">
        <v>0.57393901823601157</v>
      </c>
      <c r="G39" s="8">
        <v>0.57046815569698717</v>
      </c>
      <c r="H39" s="8">
        <v>0.57254934408611324</v>
      </c>
      <c r="I39" s="8">
        <v>0.57339790785318634</v>
      </c>
      <c r="J39" s="8">
        <v>0.57248419960277985</v>
      </c>
      <c r="K39" s="8">
        <v>0.57467399279775122</v>
      </c>
      <c r="L39" s="8">
        <v>0.56941772306345417</v>
      </c>
      <c r="M39" s="8">
        <v>0.57142333679236856</v>
      </c>
      <c r="N39" s="8">
        <v>0.56975677954699433</v>
      </c>
      <c r="O39" s="8">
        <v>0.57093007709044141</v>
      </c>
      <c r="P39" s="8">
        <v>0.56971728440475544</v>
      </c>
      <c r="Q39" s="8">
        <v>0.56688399844122395</v>
      </c>
      <c r="R39" s="8">
        <v>0.56437985632335697</v>
      </c>
      <c r="S39" s="8">
        <v>0.56620666729777636</v>
      </c>
      <c r="T39" s="8">
        <v>0.56791609688219424</v>
      </c>
      <c r="U39" s="8"/>
      <c r="V39" s="32" t="str">
        <f t="shared" si="1"/>
        <v>Chad</v>
      </c>
      <c r="W39" s="27">
        <f t="shared" si="10"/>
        <v>-5.5028368054689785E-4</v>
      </c>
      <c r="X39" s="7">
        <f t="shared" si="3"/>
        <v>-0.83722020431454724</v>
      </c>
      <c r="Y39" s="35">
        <f t="shared" si="4"/>
        <v>0.70093767051249223</v>
      </c>
      <c r="Z39" s="40">
        <f t="shared" si="5"/>
        <v>0.5502836805468978</v>
      </c>
      <c r="AA39" s="41">
        <f t="shared" si="6"/>
        <v>68</v>
      </c>
    </row>
    <row r="40" spans="1:33">
      <c r="A40" s="36"/>
      <c r="B40" s="37"/>
      <c r="C40" s="31" t="s">
        <v>106</v>
      </c>
      <c r="D40" s="32" t="s">
        <v>107</v>
      </c>
      <c r="E40" s="8">
        <v>0.23801151404101298</v>
      </c>
      <c r="F40" s="8">
        <v>0.23749268195507681</v>
      </c>
      <c r="G40" s="8">
        <v>0.23333527768526152</v>
      </c>
      <c r="H40" s="8">
        <v>0.23261159303108278</v>
      </c>
      <c r="I40" s="8">
        <v>0.23826595952213228</v>
      </c>
      <c r="J40" s="8">
        <v>0.23474430299667134</v>
      </c>
      <c r="K40" s="8">
        <v>0.22800341776532695</v>
      </c>
      <c r="L40" s="8">
        <v>0.22805977352696219</v>
      </c>
      <c r="M40" s="8">
        <v>0.22664420686878931</v>
      </c>
      <c r="N40" s="8">
        <v>0.22263433742523883</v>
      </c>
      <c r="O40" s="8">
        <v>0.22214595612353535</v>
      </c>
      <c r="P40" s="8">
        <v>0.23066688765116664</v>
      </c>
      <c r="Q40" s="8">
        <v>0.23211061463544191</v>
      </c>
      <c r="R40" s="8">
        <v>0.24377199998361654</v>
      </c>
      <c r="S40" s="8">
        <v>0.24721666170938716</v>
      </c>
      <c r="T40" s="8">
        <v>0.2508360174741468</v>
      </c>
      <c r="U40" s="8"/>
      <c r="V40" s="32" t="str">
        <f t="shared" si="1"/>
        <v>Chile</v>
      </c>
      <c r="W40" s="27">
        <f t="shared" si="10"/>
        <v>4.3436232776956273E-4</v>
      </c>
      <c r="X40" s="7">
        <f t="shared" si="3"/>
        <v>0.25172385011263743</v>
      </c>
      <c r="Y40" s="35">
        <f t="shared" si="4"/>
        <v>6.3364896715529556E-2</v>
      </c>
      <c r="Z40" s="40" t="str">
        <f t="shared" si="5"/>
        <v/>
      </c>
      <c r="AA40" s="41" t="str">
        <f t="shared" si="6"/>
        <v/>
      </c>
    </row>
    <row r="41" spans="1:33">
      <c r="A41" s="36"/>
      <c r="B41" s="37"/>
      <c r="C41" s="31" t="s">
        <v>108</v>
      </c>
      <c r="D41" s="32" t="s">
        <v>109</v>
      </c>
      <c r="E41" s="8">
        <v>0.29499346411208527</v>
      </c>
      <c r="F41" s="8">
        <v>0.29178262005132649</v>
      </c>
      <c r="G41" s="8">
        <v>0.28896349477960048</v>
      </c>
      <c r="H41" s="8">
        <v>0.28691460281656211</v>
      </c>
      <c r="I41" s="8">
        <v>0.28480206124530244</v>
      </c>
      <c r="J41" s="8">
        <v>0.28223564657579731</v>
      </c>
      <c r="K41" s="8">
        <v>0.27981648279941301</v>
      </c>
      <c r="L41" s="8">
        <v>0.2781145143015773</v>
      </c>
      <c r="M41" s="8">
        <v>0.27541606136095348</v>
      </c>
      <c r="N41" s="8">
        <v>0.27387038391695984</v>
      </c>
      <c r="O41" s="8">
        <v>0.27032170087470947</v>
      </c>
      <c r="P41" s="8">
        <v>0.26613575274578061</v>
      </c>
      <c r="Q41" s="8">
        <v>0.26034432242401467</v>
      </c>
      <c r="R41" s="8">
        <v>0.25539291960831884</v>
      </c>
      <c r="S41" s="8">
        <v>0.26789785990158338</v>
      </c>
      <c r="T41" s="8">
        <v>0.27118864286053873</v>
      </c>
      <c r="U41" s="8"/>
      <c r="V41" s="32" t="str">
        <f t="shared" si="1"/>
        <v>China</v>
      </c>
      <c r="W41" s="27">
        <f t="shared" si="10"/>
        <v>-2.1864024834219982E-3</v>
      </c>
      <c r="X41" s="7">
        <f t="shared" si="3"/>
        <v>-0.92100174511306188</v>
      </c>
      <c r="Y41" s="35">
        <f t="shared" si="4"/>
        <v>0.84824421450130538</v>
      </c>
      <c r="Z41" s="40">
        <f t="shared" si="5"/>
        <v>2.1864024834219982</v>
      </c>
      <c r="AA41" s="41">
        <f t="shared" si="6"/>
        <v>15</v>
      </c>
    </row>
    <row r="42" spans="1:33">
      <c r="A42" s="36"/>
      <c r="B42" s="37"/>
      <c r="C42" s="31" t="s">
        <v>110</v>
      </c>
      <c r="D42" s="32" t="s">
        <v>111</v>
      </c>
      <c r="E42" s="8">
        <v>0.27338657645466202</v>
      </c>
      <c r="F42" s="8">
        <v>0.2758778756556991</v>
      </c>
      <c r="G42" s="8">
        <v>0.2742223679286141</v>
      </c>
      <c r="H42" s="8">
        <v>0.2775042345661945</v>
      </c>
      <c r="I42" s="8">
        <v>0.27249656789496474</v>
      </c>
      <c r="J42" s="8">
        <v>0.27096646394643292</v>
      </c>
      <c r="K42" s="8">
        <v>0.27132164921665242</v>
      </c>
      <c r="L42" s="8">
        <v>0.27044080196086578</v>
      </c>
      <c r="M42" s="8">
        <v>0.267530375617132</v>
      </c>
      <c r="N42" s="8">
        <v>0.26630624060076613</v>
      </c>
      <c r="O42" s="8">
        <v>0.26756038131939003</v>
      </c>
      <c r="P42" s="8">
        <v>0.27071894974276706</v>
      </c>
      <c r="Q42" s="8">
        <v>0.27013585843386756</v>
      </c>
      <c r="R42" s="8">
        <v>0.27045949600726449</v>
      </c>
      <c r="S42" s="8">
        <v>0.27366414404665157</v>
      </c>
      <c r="T42" s="8">
        <v>0.27709808105184086</v>
      </c>
      <c r="U42" s="8"/>
      <c r="V42" s="32" t="str">
        <f t="shared" si="1"/>
        <v>Colombia</v>
      </c>
      <c r="W42" s="27">
        <f t="shared" si="10"/>
        <v>-1.885931039378152E-4</v>
      </c>
      <c r="X42" s="7">
        <f t="shared" si="3"/>
        <v>-0.27119536501008595</v>
      </c>
      <c r="Y42" s="35">
        <f t="shared" si="4"/>
        <v>7.3546926002953747E-2</v>
      </c>
      <c r="Z42" s="40" t="str">
        <f t="shared" si="5"/>
        <v/>
      </c>
      <c r="AA42" s="41" t="str">
        <f t="shared" si="6"/>
        <v/>
      </c>
    </row>
    <row r="43" spans="1:33">
      <c r="A43" s="36"/>
      <c r="B43" s="37"/>
      <c r="C43" s="31" t="s">
        <v>112</v>
      </c>
      <c r="D43" s="32" t="s">
        <v>113</v>
      </c>
      <c r="E43" s="8">
        <v>0.46582324627776711</v>
      </c>
      <c r="F43" s="8">
        <v>0.45031567141707546</v>
      </c>
      <c r="G43" s="8">
        <v>0.45364892839654697</v>
      </c>
      <c r="H43" s="8">
        <v>0.44978610961768523</v>
      </c>
      <c r="I43" s="8">
        <v>0.45426292572235999</v>
      </c>
      <c r="J43" s="8">
        <v>0.43709650319756316</v>
      </c>
      <c r="K43" s="8">
        <v>0.44073339266506406</v>
      </c>
      <c r="L43" s="8">
        <v>0.45853301508508409</v>
      </c>
      <c r="M43" s="8">
        <v>0.44444008812583563</v>
      </c>
      <c r="N43" s="8">
        <v>0.45064197311252219</v>
      </c>
      <c r="O43" s="8">
        <v>0.45246575024920882</v>
      </c>
      <c r="P43" s="8">
        <v>0.44857350832558035</v>
      </c>
      <c r="Q43" s="8">
        <v>0.4442816044059153</v>
      </c>
      <c r="R43" s="8">
        <v>0.44514756102644704</v>
      </c>
      <c r="S43" s="8">
        <v>0.44736365434156528</v>
      </c>
      <c r="T43" s="8">
        <v>0.45146429855473902</v>
      </c>
      <c r="U43" s="8"/>
      <c r="V43" s="32" t="str">
        <f t="shared" si="1"/>
        <v>Comoros</v>
      </c>
      <c r="W43" s="27">
        <f t="shared" si="10"/>
        <v>-5.0612190873556705E-4</v>
      </c>
      <c r="X43" s="7">
        <f t="shared" si="3"/>
        <v>-0.35020685348919289</v>
      </c>
      <c r="Y43" s="35">
        <f t="shared" si="4"/>
        <v>0.12264484023080102</v>
      </c>
      <c r="Z43" s="40" t="str">
        <f t="shared" si="5"/>
        <v/>
      </c>
      <c r="AA43" s="41" t="str">
        <f t="shared" si="6"/>
        <v/>
      </c>
    </row>
    <row r="44" spans="1:33">
      <c r="A44" s="36"/>
      <c r="B44" s="37"/>
      <c r="C44" s="31" t="s">
        <v>114</v>
      </c>
      <c r="D44" s="32" t="s">
        <v>115</v>
      </c>
      <c r="E44" s="8">
        <v>0.45645280173853359</v>
      </c>
      <c r="F44" s="8">
        <v>0.44671804940114229</v>
      </c>
      <c r="G44" s="8">
        <v>0.45444292461715546</v>
      </c>
      <c r="H44" s="8">
        <v>0.45515075290684748</v>
      </c>
      <c r="I44" s="8">
        <v>0.45455082816582809</v>
      </c>
      <c r="J44" s="8">
        <v>0.45372467447171067</v>
      </c>
      <c r="K44" s="8">
        <v>0.45197529266800385</v>
      </c>
      <c r="L44" s="8">
        <v>0.45370220361343333</v>
      </c>
      <c r="M44" s="8">
        <v>0.44741339266059027</v>
      </c>
      <c r="N44" s="8">
        <v>0.44621337497344138</v>
      </c>
      <c r="O44" s="8">
        <v>0.44954646114709457</v>
      </c>
      <c r="P44" s="8">
        <v>0.45219778604023769</v>
      </c>
      <c r="Q44" s="8">
        <v>0.4451059866368528</v>
      </c>
      <c r="R44" s="8">
        <v>0.44486206475888168</v>
      </c>
      <c r="S44" s="8">
        <v>0.44898986607554986</v>
      </c>
      <c r="T44" s="8">
        <v>0.45243673379166932</v>
      </c>
      <c r="U44" s="8"/>
      <c r="V44" s="32" t="str">
        <f t="shared" si="1"/>
        <v>Congo</v>
      </c>
      <c r="W44" s="27">
        <f t="shared" si="10"/>
        <v>-4.2270100418437213E-4</v>
      </c>
      <c r="X44" s="7">
        <f t="shared" si="3"/>
        <v>-0.52207834648351126</v>
      </c>
      <c r="Y44" s="35">
        <f t="shared" si="4"/>
        <v>0.27256579986695723</v>
      </c>
      <c r="Z44" s="40">
        <f t="shared" si="5"/>
        <v>0.42270100418437212</v>
      </c>
      <c r="AA44" s="41">
        <f t="shared" si="6"/>
        <v>72</v>
      </c>
    </row>
    <row r="45" spans="1:33">
      <c r="A45" s="36"/>
      <c r="B45" s="37"/>
      <c r="C45" s="31" t="s">
        <v>116</v>
      </c>
      <c r="D45" s="32" t="s">
        <v>612</v>
      </c>
      <c r="E45" s="8">
        <v>0.53711459992253607</v>
      </c>
      <c r="F45" s="8">
        <v>0.5333385161029528</v>
      </c>
      <c r="G45" s="8">
        <v>0.53688683564267492</v>
      </c>
      <c r="H45" s="8">
        <v>0.53515673999295277</v>
      </c>
      <c r="I45" s="8">
        <v>0.53289533366573061</v>
      </c>
      <c r="J45" s="8">
        <v>0.532017105517675</v>
      </c>
      <c r="K45" s="8">
        <v>0.53355457814170282</v>
      </c>
      <c r="L45" s="8">
        <v>0.53509449856517499</v>
      </c>
      <c r="M45" s="8">
        <v>0.54054575850489728</v>
      </c>
      <c r="N45" s="8">
        <v>0.54044194688128611</v>
      </c>
      <c r="O45" s="8">
        <v>0.53811276424517496</v>
      </c>
      <c r="P45" s="8">
        <v>0.54829366986323058</v>
      </c>
      <c r="Q45" s="8">
        <v>0.53867906261878606</v>
      </c>
      <c r="R45" s="8">
        <v>0.53721632814431663</v>
      </c>
      <c r="S45" s="8">
        <v>0.54518755659901386</v>
      </c>
      <c r="T45" s="8">
        <v>0.54624504246946048</v>
      </c>
      <c r="U45" s="8"/>
      <c r="V45" s="32" t="str">
        <f t="shared" si="1"/>
        <v>Congo,DRC</v>
      </c>
      <c r="W45" s="27">
        <f t="shared" si="10"/>
        <v>7.2161691026719149E-4</v>
      </c>
      <c r="X45" s="7">
        <f t="shared" si="3"/>
        <v>0.7007571440492435</v>
      </c>
      <c r="Y45" s="35">
        <f t="shared" si="4"/>
        <v>0.49106057493605221</v>
      </c>
      <c r="Z45" s="40">
        <f t="shared" si="5"/>
        <v>-0.72161691026719155</v>
      </c>
      <c r="AA45" s="41">
        <f t="shared" si="6"/>
        <v>89</v>
      </c>
    </row>
    <row r="46" spans="1:33">
      <c r="A46" s="36"/>
      <c r="B46" s="37"/>
      <c r="C46" s="31" t="s">
        <v>117</v>
      </c>
      <c r="D46" s="32" t="s">
        <v>118</v>
      </c>
      <c r="E46" s="8">
        <v>0.32578537841332467</v>
      </c>
      <c r="F46" s="8">
        <v>0.32768440216870914</v>
      </c>
      <c r="G46" s="8">
        <v>0.32507952388867861</v>
      </c>
      <c r="H46" s="8">
        <v>0.32346283286698152</v>
      </c>
      <c r="I46" s="8">
        <v>0.32128525999361768</v>
      </c>
      <c r="J46" s="8">
        <v>0.32211027959942046</v>
      </c>
      <c r="K46" s="8">
        <v>0.32077209396061263</v>
      </c>
      <c r="L46" s="8">
        <v>0.32270202166638801</v>
      </c>
      <c r="M46" s="8">
        <v>0.32213242099549688</v>
      </c>
      <c r="N46" s="8">
        <v>0.3242432896175223</v>
      </c>
      <c r="O46" s="8">
        <v>0.3171845031591311</v>
      </c>
      <c r="P46" s="8">
        <v>0.32194112019171217</v>
      </c>
      <c r="Q46" s="8">
        <v>0.3209562130551265</v>
      </c>
      <c r="R46" s="8">
        <v>0.32141101927672316</v>
      </c>
      <c r="S46" s="8">
        <v>0.32481642541137473</v>
      </c>
      <c r="T46" s="8">
        <v>0.32813344787174592</v>
      </c>
      <c r="U46" s="8"/>
      <c r="V46" s="32" t="str">
        <f t="shared" si="1"/>
        <v>Costa Rica</v>
      </c>
      <c r="W46" s="27">
        <f t="shared" si="10"/>
        <v>-1.1054361694438385E-4</v>
      </c>
      <c r="X46" s="7">
        <f t="shared" si="3"/>
        <v>-0.18889769880037974</v>
      </c>
      <c r="Y46" s="35">
        <f t="shared" si="4"/>
        <v>3.5682340612078985E-2</v>
      </c>
      <c r="Z46" s="40" t="str">
        <f t="shared" si="5"/>
        <v/>
      </c>
      <c r="AA46" s="41" t="str">
        <f t="shared" si="6"/>
        <v/>
      </c>
    </row>
    <row r="47" spans="1:33">
      <c r="A47" s="36"/>
      <c r="B47" s="37"/>
      <c r="C47" s="31" t="s">
        <v>119</v>
      </c>
      <c r="D47" s="32" t="s">
        <v>602</v>
      </c>
      <c r="E47" s="8">
        <v>0.44957435755814362</v>
      </c>
      <c r="F47" s="8">
        <v>0.44420266528142371</v>
      </c>
      <c r="G47" s="8">
        <v>0.44822136248725236</v>
      </c>
      <c r="H47" s="8">
        <v>0.44805117011387469</v>
      </c>
      <c r="I47" s="8">
        <v>0.44365988758436442</v>
      </c>
      <c r="J47" s="8">
        <v>0.44309628008901153</v>
      </c>
      <c r="K47" s="8">
        <v>0.44593069082214076</v>
      </c>
      <c r="L47" s="8">
        <v>0.44920685169954844</v>
      </c>
      <c r="M47" s="8">
        <v>0.44791396855340809</v>
      </c>
      <c r="N47" s="8">
        <v>0.44356601055015293</v>
      </c>
      <c r="O47" s="8">
        <v>0.44497372414021669</v>
      </c>
      <c r="P47" s="8">
        <v>0.44266362235180184</v>
      </c>
      <c r="Q47" s="8">
        <v>0.43803889500491811</v>
      </c>
      <c r="R47" s="8">
        <v>0.43799463380432607</v>
      </c>
      <c r="S47" s="8">
        <v>0.44286827124716183</v>
      </c>
      <c r="T47" s="8">
        <v>0.44628797105100704</v>
      </c>
      <c r="U47" s="8"/>
      <c r="V47" s="32" t="str">
        <f t="shared" si="1"/>
        <v>C™te d'Ivoire</v>
      </c>
      <c r="W47" s="27">
        <f t="shared" si="10"/>
        <v>-4.047367233518644E-4</v>
      </c>
      <c r="X47" s="7">
        <f t="shared" si="3"/>
        <v>-0.55003658843634917</v>
      </c>
      <c r="Y47" s="35">
        <f t="shared" si="4"/>
        <v>0.30254024861869777</v>
      </c>
      <c r="Z47" s="40">
        <f t="shared" si="5"/>
        <v>0.40473672335186439</v>
      </c>
      <c r="AA47" s="41">
        <f t="shared" si="6"/>
        <v>76</v>
      </c>
    </row>
    <row r="48" spans="1:33">
      <c r="A48" s="36"/>
      <c r="B48" s="37"/>
      <c r="C48" s="31" t="s">
        <v>121</v>
      </c>
      <c r="D48" s="32" t="s">
        <v>122</v>
      </c>
      <c r="E48" s="8">
        <v>0.19612130353699694</v>
      </c>
      <c r="F48" s="8">
        <v>0.19539979781709471</v>
      </c>
      <c r="G48" s="8">
        <v>0.19691923611447545</v>
      </c>
      <c r="H48" s="8">
        <v>0.19418816912680467</v>
      </c>
      <c r="I48" s="8">
        <v>0.1946312879504383</v>
      </c>
      <c r="J48" s="8">
        <v>0.19310188220357519</v>
      </c>
      <c r="K48" s="8">
        <v>0.19471170914547417</v>
      </c>
      <c r="L48" s="8">
        <v>0.19127112145532257</v>
      </c>
      <c r="M48" s="8">
        <v>0.19106296667269393</v>
      </c>
      <c r="N48" s="8">
        <v>0.18978259202616318</v>
      </c>
      <c r="O48" s="8">
        <v>0.18929970331467974</v>
      </c>
      <c r="P48" s="8">
        <v>0.1884264484844376</v>
      </c>
      <c r="Q48" s="8">
        <v>0.18856855132100572</v>
      </c>
      <c r="R48" s="8">
        <v>0.18930738706407871</v>
      </c>
      <c r="S48" s="8">
        <v>0.19292770817346361</v>
      </c>
      <c r="T48" s="8">
        <v>0.19683950109514411</v>
      </c>
      <c r="U48" s="8"/>
      <c r="V48" s="32" t="str">
        <f t="shared" si="1"/>
        <v>Croatia</v>
      </c>
      <c r="W48" s="27">
        <f t="shared" si="10"/>
        <v>-3.4281085095381656E-4</v>
      </c>
      <c r="X48" s="7">
        <f t="shared" si="3"/>
        <v>-0.5425351330863154</v>
      </c>
      <c r="Y48" s="35">
        <f t="shared" si="4"/>
        <v>0.29434437063298596</v>
      </c>
      <c r="Z48" s="40">
        <f t="shared" si="5"/>
        <v>0.34281085095381658</v>
      </c>
      <c r="AA48" s="41">
        <f t="shared" si="6"/>
        <v>77</v>
      </c>
    </row>
    <row r="49" spans="1:27">
      <c r="A49" s="36"/>
      <c r="B49" s="37"/>
      <c r="C49" s="31" t="s">
        <v>123</v>
      </c>
      <c r="D49" s="32" t="s">
        <v>124</v>
      </c>
      <c r="E49" s="8">
        <v>0.28937104824899929</v>
      </c>
      <c r="F49" s="8">
        <v>0.28658376445772654</v>
      </c>
      <c r="G49" s="8">
        <v>0.28761673874314098</v>
      </c>
      <c r="H49" s="8">
        <v>0.2896383016937743</v>
      </c>
      <c r="I49" s="8">
        <v>0.2872672687268219</v>
      </c>
      <c r="J49" s="8">
        <v>0.28632482966067074</v>
      </c>
      <c r="K49" s="8">
        <v>0.28636908692412877</v>
      </c>
      <c r="L49" s="8">
        <v>0.28526088197862093</v>
      </c>
      <c r="M49" s="8">
        <v>0.28586989817970426</v>
      </c>
      <c r="N49" s="8">
        <v>0.28368900147694115</v>
      </c>
      <c r="O49" s="8">
        <v>0.28660837651074572</v>
      </c>
      <c r="P49" s="8">
        <v>0.28470987595937586</v>
      </c>
      <c r="Q49" s="8">
        <v>0.28312952957546095</v>
      </c>
      <c r="R49" s="8">
        <v>0.28733023841809707</v>
      </c>
      <c r="S49" s="8">
        <v>0.29136433801074696</v>
      </c>
      <c r="T49" s="8">
        <v>0.29553325541864628</v>
      </c>
      <c r="U49" s="8"/>
      <c r="V49" s="32" t="str">
        <f t="shared" si="1"/>
        <v>Cuba</v>
      </c>
      <c r="W49" s="27">
        <f t="shared" si="10"/>
        <v>1.0137478798741216E-4</v>
      </c>
      <c r="X49" s="7">
        <f t="shared" si="3"/>
        <v>0.15780298529581793</v>
      </c>
      <c r="Y49" s="35">
        <f t="shared" si="4"/>
        <v>2.490178216827213E-2</v>
      </c>
      <c r="Z49" s="40" t="str">
        <f t="shared" si="5"/>
        <v/>
      </c>
      <c r="AA49" s="41" t="str">
        <f t="shared" si="6"/>
        <v/>
      </c>
    </row>
    <row r="50" spans="1:27">
      <c r="A50" s="36"/>
      <c r="B50" s="37"/>
      <c r="C50" s="31" t="s">
        <v>125</v>
      </c>
      <c r="D50" s="32" t="s">
        <v>126</v>
      </c>
      <c r="E50" s="8">
        <v>0.21617181040324851</v>
      </c>
      <c r="F50" s="8">
        <v>0.21908600624659205</v>
      </c>
      <c r="G50" s="8">
        <v>0.22244949165782171</v>
      </c>
      <c r="H50" s="8">
        <v>0.22089312201743894</v>
      </c>
      <c r="I50" s="8">
        <v>0.21662722144423097</v>
      </c>
      <c r="J50" s="8">
        <v>0.22170062885994571</v>
      </c>
      <c r="K50" s="8">
        <v>0.22211410749583996</v>
      </c>
      <c r="L50" s="8">
        <v>0.22163711620027091</v>
      </c>
      <c r="M50" s="8">
        <v>0.2211157739479945</v>
      </c>
      <c r="N50" s="8">
        <v>0.2418836987358646</v>
      </c>
      <c r="O50" s="8">
        <v>0.2437334257087875</v>
      </c>
      <c r="P50" s="8">
        <v>0.23736710537782565</v>
      </c>
      <c r="Q50" s="8">
        <v>0.23726026623959798</v>
      </c>
      <c r="R50" s="8">
        <v>0.23882578952238356</v>
      </c>
      <c r="S50" s="8">
        <v>0.2403283758848892</v>
      </c>
      <c r="T50" s="8">
        <v>0.24203887891127693</v>
      </c>
      <c r="U50" s="8"/>
      <c r="V50" s="32" t="str">
        <f t="shared" si="1"/>
        <v>Cyprus</v>
      </c>
      <c r="W50" s="27">
        <f t="shared" si="10"/>
        <v>1.9201926627574557E-3</v>
      </c>
      <c r="X50" s="7">
        <f t="shared" si="3"/>
        <v>0.86959910975475041</v>
      </c>
      <c r="Y50" s="35">
        <f t="shared" si="4"/>
        <v>0.75620261168625447</v>
      </c>
      <c r="Z50" s="40">
        <f t="shared" si="5"/>
        <v>-1.9201926627574557</v>
      </c>
      <c r="AA50" s="41">
        <f t="shared" si="6"/>
        <v>114</v>
      </c>
    </row>
    <row r="51" spans="1:27">
      <c r="A51" s="36"/>
      <c r="B51" s="37"/>
      <c r="C51" s="31" t="s">
        <v>127</v>
      </c>
      <c r="D51" s="32" t="s">
        <v>128</v>
      </c>
      <c r="E51" s="8">
        <v>0.17033161274503272</v>
      </c>
      <c r="F51" s="8">
        <v>0.1711097507927086</v>
      </c>
      <c r="G51" s="8">
        <v>0.17114379001390159</v>
      </c>
      <c r="H51" s="8">
        <v>0.16872100913733046</v>
      </c>
      <c r="I51" s="8">
        <v>0.16804679983092885</v>
      </c>
      <c r="J51" s="8">
        <v>0.16619587924674348</v>
      </c>
      <c r="K51" s="8">
        <v>0.16560635887367578</v>
      </c>
      <c r="L51" s="8">
        <v>0.16459362771686939</v>
      </c>
      <c r="M51" s="8">
        <v>0.16523973239381515</v>
      </c>
      <c r="N51" s="8">
        <v>0.16601776338333771</v>
      </c>
      <c r="O51" s="8">
        <v>0.16636131433020326</v>
      </c>
      <c r="P51" s="8">
        <v>0.17117351312733267</v>
      </c>
      <c r="Q51" s="8">
        <v>0.16787637070199965</v>
      </c>
      <c r="R51" s="8">
        <v>0.17662665897027341</v>
      </c>
      <c r="S51" s="8">
        <v>0.17994554614662484</v>
      </c>
      <c r="T51" s="8">
        <v>0.18337484998717488</v>
      </c>
      <c r="U51" s="8"/>
      <c r="V51" s="32" t="str">
        <f t="shared" si="1"/>
        <v>Czech Republic</v>
      </c>
      <c r="W51" s="27">
        <f t="shared" si="10"/>
        <v>5.7032087872531368E-4</v>
      </c>
      <c r="X51" s="7">
        <f t="shared" si="3"/>
        <v>0.49567560680469508</v>
      </c>
      <c r="Y51" s="35">
        <f t="shared" si="4"/>
        <v>0.24569430718120269</v>
      </c>
      <c r="Z51" s="40" t="str">
        <f t="shared" si="5"/>
        <v/>
      </c>
      <c r="AA51" s="41" t="str">
        <f t="shared" si="6"/>
        <v/>
      </c>
    </row>
    <row r="52" spans="1:27">
      <c r="A52" s="36"/>
      <c r="B52" s="37"/>
      <c r="C52" s="31" t="s">
        <v>129</v>
      </c>
      <c r="D52" s="32" t="s">
        <v>130</v>
      </c>
      <c r="E52" s="8">
        <v>0.13795731068135095</v>
      </c>
      <c r="F52" s="8">
        <v>0.1377300658766748</v>
      </c>
      <c r="G52" s="8">
        <v>0.1378082196154799</v>
      </c>
      <c r="H52" s="8">
        <v>0.138763238994667</v>
      </c>
      <c r="I52" s="8">
        <v>0.13905880595700695</v>
      </c>
      <c r="J52" s="8">
        <v>0.13878772410531012</v>
      </c>
      <c r="K52" s="8">
        <v>0.13988368294418949</v>
      </c>
      <c r="L52" s="8">
        <v>0.14085764470552833</v>
      </c>
      <c r="M52" s="8">
        <v>0.13582676636125215</v>
      </c>
      <c r="N52" s="8">
        <v>0.13404230412404763</v>
      </c>
      <c r="O52" s="8">
        <v>0.13272727208026144</v>
      </c>
      <c r="P52" s="8">
        <v>0.14650332749336309</v>
      </c>
      <c r="Q52" s="8">
        <v>0.13746579474596657</v>
      </c>
      <c r="R52" s="8">
        <v>0.13677036258351874</v>
      </c>
      <c r="S52" s="8">
        <v>0.13982144337804384</v>
      </c>
      <c r="T52" s="8">
        <v>0.14303527417135259</v>
      </c>
      <c r="U52" s="8"/>
      <c r="V52" s="32" t="str">
        <f t="shared" si="1"/>
        <v>Denmark</v>
      </c>
      <c r="W52" s="27">
        <f t="shared" si="10"/>
        <v>1.1693869132719599E-4</v>
      </c>
      <c r="X52" s="7">
        <f t="shared" si="3"/>
        <v>0.1704623485536487</v>
      </c>
      <c r="Y52" s="35">
        <f t="shared" si="4"/>
        <v>2.9057412274425619E-2</v>
      </c>
      <c r="Z52" s="40" t="str">
        <f t="shared" si="5"/>
        <v/>
      </c>
      <c r="AA52" s="41" t="str">
        <f t="shared" si="6"/>
        <v/>
      </c>
    </row>
    <row r="53" spans="1:27">
      <c r="A53" s="36"/>
      <c r="B53" s="37"/>
      <c r="C53" s="31" t="s">
        <v>131</v>
      </c>
      <c r="D53" s="32" t="s">
        <v>132</v>
      </c>
      <c r="E53" s="8">
        <v>0.48038871913228004</v>
      </c>
      <c r="F53" s="8">
        <v>0.4710053800488061</v>
      </c>
      <c r="G53" s="8">
        <v>0.47031002853208631</v>
      </c>
      <c r="H53" s="8">
        <v>0.47253265590977733</v>
      </c>
      <c r="I53" s="8">
        <v>0.46953516535667544</v>
      </c>
      <c r="J53" s="8">
        <v>0.45877480423162237</v>
      </c>
      <c r="K53" s="8">
        <v>0.45309117133477278</v>
      </c>
      <c r="L53" s="8">
        <v>0.47214065635006969</v>
      </c>
      <c r="M53" s="8">
        <v>0.47241032186567161</v>
      </c>
      <c r="N53" s="8">
        <v>0.472922714173245</v>
      </c>
      <c r="O53" s="8">
        <v>0.47547452581913136</v>
      </c>
      <c r="P53" s="8">
        <v>0.47543805175349624</v>
      </c>
      <c r="Q53" s="8">
        <v>0.46548531370727947</v>
      </c>
      <c r="R53" s="8">
        <v>0.46926424815994494</v>
      </c>
      <c r="S53" s="8">
        <v>0.4713183191495583</v>
      </c>
      <c r="T53" s="8">
        <v>0.47492600917137745</v>
      </c>
      <c r="U53" s="8"/>
      <c r="V53" s="32" t="str">
        <f t="shared" si="1"/>
        <v>Djibouti</v>
      </c>
      <c r="W53" s="27">
        <f t="shared" si="10"/>
        <v>4.6736767244871966E-5</v>
      </c>
      <c r="X53" s="7">
        <f t="shared" si="3"/>
        <v>3.3765403837598046E-2</v>
      </c>
      <c r="Y53" s="35">
        <f t="shared" si="4"/>
        <v>1.1401024963160809E-3</v>
      </c>
      <c r="Z53" s="40" t="str">
        <f t="shared" si="5"/>
        <v/>
      </c>
      <c r="AA53" s="41" t="str">
        <f t="shared" si="6"/>
        <v/>
      </c>
    </row>
    <row r="54" spans="1:27">
      <c r="A54" s="36"/>
      <c r="B54" s="37"/>
      <c r="C54" s="31" t="s">
        <v>133</v>
      </c>
      <c r="D54" s="32" t="s">
        <v>134</v>
      </c>
      <c r="E54" s="8">
        <v>0.37642083269570953</v>
      </c>
      <c r="F54" s="8">
        <v>0.37784544844279289</v>
      </c>
      <c r="G54" s="8">
        <v>0.3779676566277928</v>
      </c>
      <c r="H54" s="8">
        <v>0.37553094884055715</v>
      </c>
      <c r="I54" s="8">
        <v>0.3721025832733213</v>
      </c>
      <c r="J54" s="8">
        <v>0.3761926753865022</v>
      </c>
      <c r="K54" s="8">
        <v>0.37299060898801645</v>
      </c>
      <c r="L54" s="8">
        <v>0.37318573741872635</v>
      </c>
      <c r="M54" s="8">
        <v>0.36883516138120287</v>
      </c>
      <c r="N54" s="8">
        <v>0.36614308969229054</v>
      </c>
      <c r="O54" s="8">
        <v>0.37140028767865579</v>
      </c>
      <c r="P54" s="8">
        <v>0.37840941899182207</v>
      </c>
      <c r="Q54" s="8">
        <v>0.37286895599873815</v>
      </c>
      <c r="R54" s="8">
        <v>0.39138900965795598</v>
      </c>
      <c r="S54" s="8">
        <v>0.39441390424993167</v>
      </c>
      <c r="T54" s="8">
        <v>0.39768636992948814</v>
      </c>
      <c r="U54" s="8"/>
      <c r="V54" s="32" t="str">
        <f t="shared" si="1"/>
        <v>Dominica</v>
      </c>
      <c r="W54" s="27">
        <f t="shared" si="10"/>
        <v>9.6079810194188138E-4</v>
      </c>
      <c r="X54" s="7">
        <f t="shared" si="3"/>
        <v>0.50628858437711377</v>
      </c>
      <c r="Y54" s="35">
        <f t="shared" si="4"/>
        <v>0.25632813067058186</v>
      </c>
      <c r="Z54" s="40">
        <f t="shared" si="5"/>
        <v>-0.96079810194188142</v>
      </c>
      <c r="AA54" s="41">
        <f t="shared" si="6"/>
        <v>96</v>
      </c>
    </row>
    <row r="55" spans="1:27">
      <c r="A55" s="36"/>
      <c r="B55" s="37"/>
      <c r="C55" s="31" t="s">
        <v>135</v>
      </c>
      <c r="D55" s="32" t="s">
        <v>136</v>
      </c>
      <c r="E55" s="8">
        <v>0.32886078445071454</v>
      </c>
      <c r="F55" s="8">
        <v>0.32630677692633286</v>
      </c>
      <c r="G55" s="8">
        <v>0.32476410698202185</v>
      </c>
      <c r="H55" s="8">
        <v>0.31936898491674859</v>
      </c>
      <c r="I55" s="8">
        <v>0.32131223900280986</v>
      </c>
      <c r="J55" s="8">
        <v>0.31641828803063515</v>
      </c>
      <c r="K55" s="8">
        <v>0.31613937973360112</v>
      </c>
      <c r="L55" s="8">
        <v>0.31379016555784778</v>
      </c>
      <c r="M55" s="8">
        <v>0.31311709755201739</v>
      </c>
      <c r="N55" s="8">
        <v>0.3132009866484588</v>
      </c>
      <c r="O55" s="8">
        <v>0.314973682988895</v>
      </c>
      <c r="P55" s="8">
        <v>0.31587603883395854</v>
      </c>
      <c r="Q55" s="8">
        <v>0.31357241496619692</v>
      </c>
      <c r="R55" s="8">
        <v>0.31352817336487243</v>
      </c>
      <c r="S55" s="8">
        <v>0.31707030135531383</v>
      </c>
      <c r="T55" s="8">
        <v>0.32113431545959376</v>
      </c>
      <c r="U55" s="8"/>
      <c r="V55" s="32" t="str">
        <f t="shared" si="1"/>
        <v>Dominican Republic</v>
      </c>
      <c r="W55" s="27">
        <f t="shared" si="10"/>
        <v>-6.8602983865527229E-4</v>
      </c>
      <c r="X55" s="7">
        <f t="shared" si="3"/>
        <v>-0.64896417029089049</v>
      </c>
      <c r="Y55" s="35">
        <f t="shared" si="4"/>
        <v>0.42115449432134389</v>
      </c>
      <c r="Z55" s="40">
        <f t="shared" si="5"/>
        <v>0.68602983865527234</v>
      </c>
      <c r="AA55" s="41">
        <f t="shared" si="6"/>
        <v>66</v>
      </c>
    </row>
    <row r="56" spans="1:27">
      <c r="C56" s="31" t="s">
        <v>137</v>
      </c>
      <c r="D56" s="32" t="s">
        <v>138</v>
      </c>
      <c r="E56" s="8">
        <v>0.26542008468736056</v>
      </c>
      <c r="F56" s="8">
        <v>0.26470658502479066</v>
      </c>
      <c r="G56" s="8">
        <v>0.26534925729536618</v>
      </c>
      <c r="H56" s="8">
        <v>0.26912039459430592</v>
      </c>
      <c r="I56" s="8">
        <v>0.26228282428860239</v>
      </c>
      <c r="J56" s="8">
        <v>0.25768261815929466</v>
      </c>
      <c r="K56" s="8">
        <v>0.26355248409027082</v>
      </c>
      <c r="L56" s="8">
        <v>0.25838391219818896</v>
      </c>
      <c r="M56" s="8">
        <v>0.25729755982073632</v>
      </c>
      <c r="N56" s="8">
        <v>0.249310384862614</v>
      </c>
      <c r="O56" s="8">
        <v>0.25279015539218541</v>
      </c>
      <c r="P56" s="8">
        <v>0.25084376301721428</v>
      </c>
      <c r="Q56" s="8">
        <v>0.2478045206214248</v>
      </c>
      <c r="R56" s="8">
        <v>0.24655777636589279</v>
      </c>
      <c r="S56" s="8">
        <v>0.24964637885603691</v>
      </c>
      <c r="T56" s="8">
        <v>0.25324141372142062</v>
      </c>
      <c r="U56" s="8"/>
      <c r="V56" s="32" t="str">
        <f t="shared" si="1"/>
        <v>Ecuador</v>
      </c>
      <c r="W56" s="27">
        <f t="shared" si="10"/>
        <v>-1.3608239609687078E-3</v>
      </c>
      <c r="X56" s="7">
        <f t="shared" si="3"/>
        <v>-0.88908420092220619</v>
      </c>
      <c r="Y56" s="35">
        <f t="shared" si="4"/>
        <v>0.79047071632947796</v>
      </c>
      <c r="Z56" s="40">
        <f t="shared" si="5"/>
        <v>1.3608239609687078</v>
      </c>
      <c r="AA56" s="41">
        <f t="shared" si="6"/>
        <v>38</v>
      </c>
    </row>
    <row r="57" spans="1:27">
      <c r="C57" s="31" t="s">
        <v>139</v>
      </c>
      <c r="D57" s="32" t="s">
        <v>140</v>
      </c>
      <c r="E57" s="8">
        <v>0.29280587743999009</v>
      </c>
      <c r="F57" s="8">
        <v>0.2963030696204868</v>
      </c>
      <c r="G57" s="8">
        <v>0.29206184417753639</v>
      </c>
      <c r="H57" s="8">
        <v>0.286975310921388</v>
      </c>
      <c r="I57" s="8">
        <v>0.28445942830943299</v>
      </c>
      <c r="J57" s="8">
        <v>0.28206635339853697</v>
      </c>
      <c r="K57" s="8">
        <v>0.27817644410760772</v>
      </c>
      <c r="L57" s="8">
        <v>0.27680418258304451</v>
      </c>
      <c r="M57" s="8">
        <v>0.27061767391980901</v>
      </c>
      <c r="N57" s="8">
        <v>0.263682026237752</v>
      </c>
      <c r="O57" s="8">
        <v>0.26306197599347647</v>
      </c>
      <c r="P57" s="8">
        <v>0.26095033444595322</v>
      </c>
      <c r="Q57" s="8">
        <v>0.26054801190427573</v>
      </c>
      <c r="R57" s="8">
        <v>0.25894573133214666</v>
      </c>
      <c r="S57" s="8">
        <v>0.27060068930123532</v>
      </c>
      <c r="T57" s="8">
        <v>0.27481789049090172</v>
      </c>
      <c r="U57" s="8"/>
      <c r="V57" s="32" t="str">
        <f t="shared" si="1"/>
        <v>Egypt</v>
      </c>
      <c r="W57" s="27">
        <f t="shared" si="10"/>
        <v>-2.2284249811505238E-3</v>
      </c>
      <c r="X57" s="7">
        <f t="shared" si="3"/>
        <v>-0.85290760537014221</v>
      </c>
      <c r="Y57" s="35">
        <f t="shared" si="4"/>
        <v>0.72745138329823023</v>
      </c>
      <c r="Z57" s="40">
        <f t="shared" si="5"/>
        <v>2.2284249811505239</v>
      </c>
      <c r="AA57" s="41">
        <f t="shared" si="6"/>
        <v>13</v>
      </c>
    </row>
    <row r="58" spans="1:27">
      <c r="C58" s="31" t="s">
        <v>141</v>
      </c>
      <c r="D58" s="32" t="s">
        <v>142</v>
      </c>
      <c r="E58" s="8">
        <v>0.31206041934207585</v>
      </c>
      <c r="F58" s="8">
        <v>0.30982327190951114</v>
      </c>
      <c r="G58" s="8">
        <v>0.31342714763322688</v>
      </c>
      <c r="H58" s="8">
        <v>0.30614370043901579</v>
      </c>
      <c r="I58" s="8">
        <v>0.30255681923395489</v>
      </c>
      <c r="J58" s="8">
        <v>0.3100538738241751</v>
      </c>
      <c r="K58" s="8">
        <v>0.31013298522776922</v>
      </c>
      <c r="L58" s="8">
        <v>0.30842717722823221</v>
      </c>
      <c r="M58" s="8">
        <v>0.30842774337758222</v>
      </c>
      <c r="N58" s="8">
        <v>0.30709936415763367</v>
      </c>
      <c r="O58" s="8">
        <v>0.30238955504818305</v>
      </c>
      <c r="P58" s="8">
        <v>0.30545012444587694</v>
      </c>
      <c r="Q58" s="8">
        <v>0.30201245844212993</v>
      </c>
      <c r="R58" s="8">
        <v>0.30339403213428867</v>
      </c>
      <c r="S58" s="8">
        <v>0.30849641459239269</v>
      </c>
      <c r="T58" s="8">
        <v>0.31208763573154963</v>
      </c>
      <c r="U58" s="8"/>
      <c r="V58" s="32" t="str">
        <f t="shared" si="1"/>
        <v>El Salvador</v>
      </c>
      <c r="W58" s="27">
        <f t="shared" si="10"/>
        <v>-2.8169867970336579E-4</v>
      </c>
      <c r="X58" s="7">
        <f t="shared" si="3"/>
        <v>-0.36544862314554272</v>
      </c>
      <c r="Y58" s="35">
        <f t="shared" si="4"/>
        <v>0.13355269615897289</v>
      </c>
      <c r="Z58" s="40" t="str">
        <f t="shared" si="5"/>
        <v/>
      </c>
      <c r="AA58" s="41" t="str">
        <f t="shared" si="6"/>
        <v/>
      </c>
    </row>
    <row r="59" spans="1:27">
      <c r="C59" s="31" t="s">
        <v>143</v>
      </c>
      <c r="D59" s="32" t="s">
        <v>144</v>
      </c>
      <c r="E59" s="8">
        <v>0.47800038630514491</v>
      </c>
      <c r="F59" s="8">
        <v>0.4778955840945554</v>
      </c>
      <c r="G59" s="8">
        <v>0.47958902731899644</v>
      </c>
      <c r="H59" s="8">
        <v>0.47999720790868144</v>
      </c>
      <c r="I59" s="8">
        <v>0.47497917993444366</v>
      </c>
      <c r="J59" s="8">
        <v>0.4653554224399315</v>
      </c>
      <c r="K59" s="8">
        <v>0.46348154926503304</v>
      </c>
      <c r="L59" s="8">
        <v>0.46056972095380333</v>
      </c>
      <c r="M59" s="8">
        <v>0.45686325357383395</v>
      </c>
      <c r="N59" s="8">
        <v>0.45406099278906759</v>
      </c>
      <c r="O59" s="8">
        <v>0.45163128250116108</v>
      </c>
      <c r="P59" s="8">
        <v>0.45236203792748358</v>
      </c>
      <c r="Q59" s="8">
        <v>0.45233845903959863</v>
      </c>
      <c r="R59" s="8">
        <v>0.45087720294927475</v>
      </c>
      <c r="S59" s="8">
        <v>0.45293437616612026</v>
      </c>
      <c r="T59" s="8">
        <v>0.45510616568592499</v>
      </c>
      <c r="U59" s="8"/>
      <c r="V59" s="32" t="str">
        <f t="shared" si="1"/>
        <v>Equatorial Guinea</v>
      </c>
      <c r="W59" s="27">
        <f t="shared" si="10"/>
        <v>-2.1934950747015858E-3</v>
      </c>
      <c r="X59" s="7">
        <f t="shared" si="3"/>
        <v>-0.91588094887741933</v>
      </c>
      <c r="Y59" s="35">
        <f t="shared" si="4"/>
        <v>0.838837912516602</v>
      </c>
      <c r="Z59" s="40">
        <f t="shared" si="5"/>
        <v>2.1934950747015858</v>
      </c>
      <c r="AA59" s="41">
        <f t="shared" si="6"/>
        <v>14</v>
      </c>
    </row>
    <row r="60" spans="1:27">
      <c r="C60" s="31" t="s">
        <v>145</v>
      </c>
      <c r="D60" s="32" t="s">
        <v>146</v>
      </c>
      <c r="E60" s="8">
        <v>0.4964128686358224</v>
      </c>
      <c r="F60" s="8">
        <v>0.50342434433558647</v>
      </c>
      <c r="G60" s="8">
        <v>0.49917257122681336</v>
      </c>
      <c r="H60" s="8">
        <v>0.49871883216644486</v>
      </c>
      <c r="I60" s="8">
        <v>0.47818094525631172</v>
      </c>
      <c r="J60" s="8">
        <v>0.49144665981878893</v>
      </c>
      <c r="K60" s="8">
        <v>0.49600053665718186</v>
      </c>
      <c r="L60" s="8">
        <v>0.4864386193562899</v>
      </c>
      <c r="M60" s="8">
        <v>0.50724651208926119</v>
      </c>
      <c r="N60" s="8">
        <v>0.52854898545101348</v>
      </c>
      <c r="O60" s="8">
        <v>0.51645560512965083</v>
      </c>
      <c r="P60" s="8">
        <v>0.4887539315204798</v>
      </c>
      <c r="Q60" s="8">
        <v>0.48310563632041736</v>
      </c>
      <c r="R60" s="8">
        <v>0.47929136571177772</v>
      </c>
      <c r="S60" s="8">
        <v>0.48352324986166462</v>
      </c>
      <c r="T60" s="8">
        <v>0.48652165847263978</v>
      </c>
      <c r="U60" s="8"/>
      <c r="V60" s="32" t="str">
        <f t="shared" si="1"/>
        <v>Eritrea</v>
      </c>
      <c r="W60" s="27">
        <f t="shared" si="10"/>
        <v>-6.599787270153098E-4</v>
      </c>
      <c r="X60" s="7">
        <f t="shared" si="3"/>
        <v>-0.22835255367782262</v>
      </c>
      <c r="Y60" s="35">
        <f t="shared" si="4"/>
        <v>5.2144888771182861E-2</v>
      </c>
      <c r="Z60" s="40" t="str">
        <f t="shared" si="5"/>
        <v/>
      </c>
      <c r="AA60" s="41" t="str">
        <f t="shared" si="6"/>
        <v/>
      </c>
    </row>
    <row r="61" spans="1:27">
      <c r="C61" s="31" t="s">
        <v>147</v>
      </c>
      <c r="D61" s="32" t="s">
        <v>148</v>
      </c>
      <c r="E61" s="8">
        <v>0.2677694780328011</v>
      </c>
      <c r="F61" s="8">
        <v>0.27043274211899981</v>
      </c>
      <c r="G61" s="8">
        <v>0.26936798250460714</v>
      </c>
      <c r="H61" s="8">
        <v>0.2836619775218871</v>
      </c>
      <c r="I61" s="8">
        <v>0.28381738190765848</v>
      </c>
      <c r="J61" s="8">
        <v>0.28398837916472019</v>
      </c>
      <c r="K61" s="8">
        <v>0.27917353220428981</v>
      </c>
      <c r="L61" s="8">
        <v>0.28586247125373726</v>
      </c>
      <c r="M61" s="8">
        <v>0.28170954429662637</v>
      </c>
      <c r="N61" s="8">
        <v>0.27926305870363577</v>
      </c>
      <c r="O61" s="8">
        <v>0.28115484730599771</v>
      </c>
      <c r="P61" s="8">
        <v>0.27735087804417696</v>
      </c>
      <c r="Q61" s="8">
        <v>0.28743590305668898</v>
      </c>
      <c r="R61" s="8">
        <v>0.28495414182717721</v>
      </c>
      <c r="S61" s="8">
        <v>0.28925006755034616</v>
      </c>
      <c r="T61" s="8">
        <v>0.29272021362137329</v>
      </c>
      <c r="U61" s="8"/>
      <c r="V61" s="32" t="str">
        <f t="shared" si="1"/>
        <v>Estonia</v>
      </c>
      <c r="W61" s="27">
        <f t="shared" si="10"/>
        <v>1.1190909014713486E-3</v>
      </c>
      <c r="X61" s="7">
        <f t="shared" si="3"/>
        <v>0.75244849476156195</v>
      </c>
      <c r="Y61" s="35">
        <f t="shared" si="4"/>
        <v>0.5661787372689403</v>
      </c>
      <c r="Z61" s="40">
        <f t="shared" si="5"/>
        <v>-1.1190909014713486</v>
      </c>
      <c r="AA61" s="41">
        <f t="shared" si="6"/>
        <v>102</v>
      </c>
    </row>
    <row r="62" spans="1:27">
      <c r="C62" s="31" t="s">
        <v>149</v>
      </c>
      <c r="D62" s="32" t="s">
        <v>150</v>
      </c>
      <c r="E62" s="8">
        <v>0.57289978861699553</v>
      </c>
      <c r="F62" s="8">
        <v>0.57053018141850964</v>
      </c>
      <c r="G62" s="8">
        <v>0.56918693543629428</v>
      </c>
      <c r="H62" s="8">
        <v>0.56946520283609092</v>
      </c>
      <c r="I62" s="8">
        <v>0.57024113837216828</v>
      </c>
      <c r="J62" s="8">
        <v>0.57305546546962771</v>
      </c>
      <c r="K62" s="8">
        <v>0.57237488195357067</v>
      </c>
      <c r="L62" s="8">
        <v>0.5651936744974223</v>
      </c>
      <c r="M62" s="8">
        <v>0.57058536174783203</v>
      </c>
      <c r="N62" s="8">
        <v>0.56703342845729565</v>
      </c>
      <c r="O62" s="8">
        <v>0.56557766380252905</v>
      </c>
      <c r="P62" s="8">
        <v>0.56170176139104921</v>
      </c>
      <c r="Q62" s="8">
        <v>0.55873322343264664</v>
      </c>
      <c r="R62" s="8">
        <v>0.55487117056078561</v>
      </c>
      <c r="S62" s="8">
        <v>0.55623758748749297</v>
      </c>
      <c r="T62" s="8">
        <v>0.55876927525507214</v>
      </c>
      <c r="U62" s="8"/>
      <c r="V62" s="32" t="str">
        <f t="shared" si="1"/>
        <v>Ethiopia</v>
      </c>
      <c r="W62" s="27">
        <f t="shared" si="10"/>
        <v>-1.1170881915226524E-3</v>
      </c>
      <c r="X62" s="7">
        <f t="shared" si="3"/>
        <v>-0.86708342719573006</v>
      </c>
      <c r="Y62" s="35">
        <f t="shared" si="4"/>
        <v>0.75183366971749288</v>
      </c>
      <c r="Z62" s="40">
        <f t="shared" si="5"/>
        <v>1.1170881915226523</v>
      </c>
      <c r="AA62" s="41">
        <f t="shared" si="6"/>
        <v>47</v>
      </c>
    </row>
    <row r="63" spans="1:27">
      <c r="C63" s="31" t="s">
        <v>151</v>
      </c>
      <c r="D63" s="32" t="s">
        <v>152</v>
      </c>
      <c r="E63" s="8">
        <v>0.34027539700750492</v>
      </c>
      <c r="F63" s="8">
        <v>0.33444759540623359</v>
      </c>
      <c r="G63" s="8">
        <v>0.33745284499786848</v>
      </c>
      <c r="H63" s="8">
        <v>0.33705643212249009</v>
      </c>
      <c r="I63" s="8">
        <v>0.33958972743338495</v>
      </c>
      <c r="J63" s="8">
        <v>0.33907111055375144</v>
      </c>
      <c r="K63" s="8">
        <v>0.33938314806723779</v>
      </c>
      <c r="L63" s="8">
        <v>0.3390201237487267</v>
      </c>
      <c r="M63" s="8">
        <v>0.33094790714733108</v>
      </c>
      <c r="N63" s="8">
        <v>0.33875536489035446</v>
      </c>
      <c r="O63" s="8">
        <v>0.34168406321908412</v>
      </c>
      <c r="P63" s="8">
        <v>0.34158677305216317</v>
      </c>
      <c r="Q63" s="8">
        <v>0.34142394677013882</v>
      </c>
      <c r="R63" s="8">
        <v>0.34018038227910935</v>
      </c>
      <c r="S63" s="8">
        <v>0.34733064884415943</v>
      </c>
      <c r="T63" s="8">
        <v>0.34911422883783189</v>
      </c>
      <c r="U63" s="8"/>
      <c r="V63" s="32" t="str">
        <f t="shared" si="1"/>
        <v>Fiji</v>
      </c>
      <c r="W63" s="27">
        <f t="shared" si="10"/>
        <v>5.6832533911249097E-4</v>
      </c>
      <c r="X63" s="7">
        <f t="shared" si="3"/>
        <v>0.63113854095622546</v>
      </c>
      <c r="Y63" s="35">
        <f t="shared" si="4"/>
        <v>0.39833585788035308</v>
      </c>
      <c r="Z63" s="40">
        <f t="shared" si="5"/>
        <v>-0.56832533911249095</v>
      </c>
      <c r="AA63" s="41">
        <f t="shared" si="6"/>
        <v>87</v>
      </c>
    </row>
    <row r="64" spans="1:27">
      <c r="C64" s="31" t="s">
        <v>153</v>
      </c>
      <c r="D64" s="32" t="s">
        <v>154</v>
      </c>
      <c r="E64" s="8">
        <v>0.18352770054190212</v>
      </c>
      <c r="F64" s="8">
        <v>0.18483178706666978</v>
      </c>
      <c r="G64" s="8">
        <v>0.1850489895080385</v>
      </c>
      <c r="H64" s="8">
        <v>0.18774631155658197</v>
      </c>
      <c r="I64" s="8">
        <v>0.18725141939523726</v>
      </c>
      <c r="J64" s="8">
        <v>0.18783369569774255</v>
      </c>
      <c r="K64" s="8">
        <v>0.18477080832347037</v>
      </c>
      <c r="L64" s="8">
        <v>0.18571637774834215</v>
      </c>
      <c r="M64" s="8">
        <v>0.18420146103306009</v>
      </c>
      <c r="N64" s="8">
        <v>0.18389767425098355</v>
      </c>
      <c r="O64" s="8">
        <v>0.1824899253387402</v>
      </c>
      <c r="P64" s="8">
        <v>0.19950311291085729</v>
      </c>
      <c r="Q64" s="8">
        <v>0.1881861367423722</v>
      </c>
      <c r="R64" s="8">
        <v>0.18903725027236964</v>
      </c>
      <c r="S64" s="8">
        <v>0.19253616598669401</v>
      </c>
      <c r="T64" s="8">
        <v>0.19631174836429502</v>
      </c>
      <c r="U64" s="8"/>
      <c r="V64" s="32" t="str">
        <f t="shared" si="1"/>
        <v>Finland</v>
      </c>
      <c r="W64" s="27">
        <f t="shared" si="10"/>
        <v>5.8037591508463095E-4</v>
      </c>
      <c r="X64" s="7">
        <f t="shared" si="3"/>
        <v>0.58198385345618409</v>
      </c>
      <c r="Y64" s="35">
        <f t="shared" si="4"/>
        <v>0.33870520568370915</v>
      </c>
      <c r="Z64" s="40">
        <f t="shared" si="5"/>
        <v>-0.58037591508463093</v>
      </c>
      <c r="AA64" s="41">
        <f t="shared" si="6"/>
        <v>88</v>
      </c>
    </row>
    <row r="65" spans="3:27">
      <c r="C65" s="31" t="s">
        <v>155</v>
      </c>
      <c r="D65" s="32" t="s">
        <v>156</v>
      </c>
      <c r="E65" s="8">
        <v>0.14644982163373302</v>
      </c>
      <c r="F65" s="8">
        <v>0.1454471447080985</v>
      </c>
      <c r="G65" s="8">
        <v>0.14545034936382986</v>
      </c>
      <c r="H65" s="8">
        <v>0.14529606391363631</v>
      </c>
      <c r="I65" s="8">
        <v>0.14492595017180354</v>
      </c>
      <c r="J65" s="8">
        <v>0.14443846977873562</v>
      </c>
      <c r="K65" s="8">
        <v>0.14409736427954253</v>
      </c>
      <c r="L65" s="8">
        <v>0.14375035480772033</v>
      </c>
      <c r="M65" s="8">
        <v>0.14313715910084307</v>
      </c>
      <c r="N65" s="8">
        <v>0.14362630374183141</v>
      </c>
      <c r="O65" s="8">
        <v>0.14542052723285581</v>
      </c>
      <c r="P65" s="8">
        <v>0.16054705413868717</v>
      </c>
      <c r="Q65" s="8">
        <v>0.15908769491845071</v>
      </c>
      <c r="R65" s="8">
        <v>0.16389902252543423</v>
      </c>
      <c r="S65" s="8">
        <v>0.1664740427941489</v>
      </c>
      <c r="T65" s="8">
        <v>0.17064581306077553</v>
      </c>
      <c r="U65" s="8"/>
      <c r="V65" s="32" t="str">
        <f t="shared" si="1"/>
        <v>France</v>
      </c>
      <c r="W65" s="27">
        <f t="shared" si="10"/>
        <v>1.5817371589177151E-3</v>
      </c>
      <c r="X65" s="7">
        <f t="shared" si="3"/>
        <v>0.7822841369023843</v>
      </c>
      <c r="Y65" s="35">
        <f t="shared" si="4"/>
        <v>0.61196847084910833</v>
      </c>
      <c r="Z65" s="40">
        <f t="shared" si="5"/>
        <v>-1.5817371589177152</v>
      </c>
      <c r="AA65" s="41">
        <f t="shared" si="6"/>
        <v>108</v>
      </c>
    </row>
    <row r="66" spans="3:27">
      <c r="C66" s="31" t="s">
        <v>157</v>
      </c>
      <c r="D66" s="32" t="s">
        <v>158</v>
      </c>
      <c r="E66" s="8">
        <v>0.39886200981894732</v>
      </c>
      <c r="F66" s="8">
        <v>0.3882288158611425</v>
      </c>
      <c r="G66" s="8">
        <v>0.38907895358591876</v>
      </c>
      <c r="H66" s="8">
        <v>0.39043880703776845</v>
      </c>
      <c r="I66" s="8">
        <v>0.39422102799721964</v>
      </c>
      <c r="J66" s="8">
        <v>0.38569401383667096</v>
      </c>
      <c r="K66" s="8">
        <v>0.39200510693436147</v>
      </c>
      <c r="L66" s="8">
        <v>0.39274338448557838</v>
      </c>
      <c r="M66" s="8">
        <v>0.36863487992600991</v>
      </c>
      <c r="N66" s="8">
        <v>0.38194733702620481</v>
      </c>
      <c r="O66" s="8">
        <v>0.38356709631683339</v>
      </c>
      <c r="P66" s="8">
        <v>0.38007081471207749</v>
      </c>
      <c r="Q66" s="8">
        <v>0.3789739179800215</v>
      </c>
      <c r="R66" s="8">
        <v>0.37786007305104602</v>
      </c>
      <c r="S66" s="8">
        <v>0.3803221769437905</v>
      </c>
      <c r="T66" s="8">
        <v>0.38327689511448532</v>
      </c>
      <c r="U66" s="8"/>
      <c r="V66" s="32" t="str">
        <f t="shared" si="1"/>
        <v>Gabon</v>
      </c>
      <c r="W66" s="27">
        <f t="shared" si="10"/>
        <v>-1.0692979540809558E-3</v>
      </c>
      <c r="X66" s="7">
        <f t="shared" si="3"/>
        <v>-0.67360438593576688</v>
      </c>
      <c r="Y66" s="35">
        <f t="shared" si="4"/>
        <v>0.45374286875190156</v>
      </c>
      <c r="Z66" s="40">
        <f t="shared" si="5"/>
        <v>1.0692979540809557</v>
      </c>
      <c r="AA66" s="41">
        <f t="shared" si="6"/>
        <v>51</v>
      </c>
    </row>
    <row r="67" spans="3:27">
      <c r="C67" s="31" t="s">
        <v>159</v>
      </c>
      <c r="D67" s="32" t="s">
        <v>160</v>
      </c>
      <c r="E67" s="8">
        <v>0.47451734334676532</v>
      </c>
      <c r="F67" s="8">
        <v>0.47548644994703665</v>
      </c>
      <c r="G67" s="8">
        <v>0.47253808692368615</v>
      </c>
      <c r="H67" s="8">
        <v>0.45500891867377063</v>
      </c>
      <c r="I67" s="8">
        <v>0.45915440140312325</v>
      </c>
      <c r="J67" s="8">
        <v>0.45713675598664261</v>
      </c>
      <c r="K67" s="8">
        <v>0.44473910703752323</v>
      </c>
      <c r="L67" s="8">
        <v>0.44923454350486708</v>
      </c>
      <c r="M67" s="8">
        <v>0.44420511182860661</v>
      </c>
      <c r="N67" s="8">
        <v>0.43739787986919226</v>
      </c>
      <c r="O67" s="8">
        <v>0.45973421253802571</v>
      </c>
      <c r="P67" s="8">
        <v>0.45156362851848358</v>
      </c>
      <c r="Q67" s="8">
        <v>0.44820123413168006</v>
      </c>
      <c r="R67" s="8">
        <v>0.44557790528805258</v>
      </c>
      <c r="S67" s="8">
        <v>0.44392923417884517</v>
      </c>
      <c r="T67" s="8">
        <v>0.44778950235250137</v>
      </c>
      <c r="U67" s="8"/>
      <c r="V67" s="32" t="str">
        <f t="shared" si="1"/>
        <v>Gambia</v>
      </c>
      <c r="W67" s="27">
        <f t="shared" si="10"/>
        <v>-1.8179320873353653E-3</v>
      </c>
      <c r="X67" s="7">
        <f t="shared" si="3"/>
        <v>-0.74457736379978234</v>
      </c>
      <c r="Y67" s="35">
        <f t="shared" si="4"/>
        <v>0.55439545068303342</v>
      </c>
      <c r="Z67" s="40">
        <f t="shared" si="5"/>
        <v>1.8179320873353653</v>
      </c>
      <c r="AA67" s="41">
        <f t="shared" si="6"/>
        <v>27</v>
      </c>
    </row>
    <row r="68" spans="3:27">
      <c r="C68" s="31" t="s">
        <v>161</v>
      </c>
      <c r="D68" s="32" t="s">
        <v>162</v>
      </c>
      <c r="E68" s="8">
        <v>0.24870597212974435</v>
      </c>
      <c r="F68" s="8">
        <v>0.24653001064799093</v>
      </c>
      <c r="G68" s="8">
        <v>0.24173102800292381</v>
      </c>
      <c r="H68" s="8">
        <v>0.24444963282317414</v>
      </c>
      <c r="I68" s="8">
        <v>0.24120810875957721</v>
      </c>
      <c r="J68" s="8">
        <v>0.24890370878670054</v>
      </c>
      <c r="K68" s="8">
        <v>0.24253551956916022</v>
      </c>
      <c r="L68" s="8">
        <v>0.2439402127146344</v>
      </c>
      <c r="M68" s="8">
        <v>0.24467786284659557</v>
      </c>
      <c r="N68" s="8">
        <v>0.24328590131238079</v>
      </c>
      <c r="O68" s="8">
        <v>0.23616679189296352</v>
      </c>
      <c r="P68" s="8">
        <v>0.24141610217104992</v>
      </c>
      <c r="Q68" s="8">
        <v>0.23791534014895221</v>
      </c>
      <c r="R68" s="8">
        <v>0.25397450267241217</v>
      </c>
      <c r="S68" s="8">
        <v>0.2562219722915316</v>
      </c>
      <c r="T68" s="8">
        <v>0.26068467070553197</v>
      </c>
      <c r="U68" s="8"/>
      <c r="V68" s="32" t="str">
        <f t="shared" si="1"/>
        <v>Georgia</v>
      </c>
      <c r="W68" s="27">
        <f t="shared" si="10"/>
        <v>4.739790177536239E-4</v>
      </c>
      <c r="X68" s="7">
        <f t="shared" si="3"/>
        <v>0.34255395013824141</v>
      </c>
      <c r="Y68" s="35">
        <f t="shared" si="4"/>
        <v>0.11734320875531279</v>
      </c>
      <c r="Z68" s="40" t="str">
        <f t="shared" si="5"/>
        <v/>
      </c>
      <c r="AA68" s="41" t="str">
        <f t="shared" si="6"/>
        <v/>
      </c>
    </row>
    <row r="69" spans="3:27">
      <c r="C69" s="31" t="s">
        <v>163</v>
      </c>
      <c r="D69" s="32" t="s">
        <v>164</v>
      </c>
      <c r="E69" s="8">
        <v>0.16319784766518444</v>
      </c>
      <c r="F69" s="8">
        <v>0.16304668403418851</v>
      </c>
      <c r="G69" s="8">
        <v>0.16269245811112562</v>
      </c>
      <c r="H69" s="8">
        <v>0.16241616060169417</v>
      </c>
      <c r="I69" s="8">
        <v>0.16330929883748213</v>
      </c>
      <c r="J69" s="8">
        <v>0.16388990308102572</v>
      </c>
      <c r="K69" s="8">
        <v>0.16301255625085267</v>
      </c>
      <c r="L69" s="8">
        <v>0.16350799036511346</v>
      </c>
      <c r="M69" s="8">
        <v>0.16440878695777369</v>
      </c>
      <c r="N69" s="8">
        <v>0.1646141689567292</v>
      </c>
      <c r="O69" s="8">
        <v>0.16624243056403815</v>
      </c>
      <c r="P69" s="8">
        <v>0.16872357433586496</v>
      </c>
      <c r="Q69" s="8">
        <v>0.16816750931969207</v>
      </c>
      <c r="R69" s="8">
        <v>0.18444250675651822</v>
      </c>
      <c r="S69" s="8">
        <v>0.18860394430793057</v>
      </c>
      <c r="T69" s="8">
        <v>0.19290821519022872</v>
      </c>
      <c r="U69" s="8"/>
      <c r="V69" s="32" t="str">
        <f t="shared" si="1"/>
        <v>Germany</v>
      </c>
      <c r="W69" s="27">
        <f t="shared" si="10"/>
        <v>1.6533540744259442E-3</v>
      </c>
      <c r="X69" s="7">
        <f t="shared" si="3"/>
        <v>0.78201402387781871</v>
      </c>
      <c r="Y69" s="35">
        <f t="shared" si="4"/>
        <v>0.6115459335415776</v>
      </c>
      <c r="Z69" s="40">
        <f t="shared" si="5"/>
        <v>-1.6533540744259443</v>
      </c>
      <c r="AA69" s="41">
        <f t="shared" si="6"/>
        <v>110</v>
      </c>
    </row>
    <row r="70" spans="3:27">
      <c r="C70" s="31" t="s">
        <v>165</v>
      </c>
      <c r="D70" s="32" t="s">
        <v>166</v>
      </c>
      <c r="E70" s="8">
        <v>0.44452576092035417</v>
      </c>
      <c r="F70" s="8">
        <v>0.44034969974621901</v>
      </c>
      <c r="G70" s="8">
        <v>0.43934697041451348</v>
      </c>
      <c r="H70" s="8">
        <v>0.43944207251858175</v>
      </c>
      <c r="I70" s="8">
        <v>0.43451517001248302</v>
      </c>
      <c r="J70" s="8">
        <v>0.4377376255854577</v>
      </c>
      <c r="K70" s="8">
        <v>0.44438954093275379</v>
      </c>
      <c r="L70" s="8">
        <v>0.44100886116173399</v>
      </c>
      <c r="M70" s="8">
        <v>0.45021021471561085</v>
      </c>
      <c r="N70" s="8">
        <v>0.44435204675870515</v>
      </c>
      <c r="O70" s="8">
        <v>0.43902396414080203</v>
      </c>
      <c r="P70" s="8">
        <v>0.43214959154700955</v>
      </c>
      <c r="Q70" s="8">
        <v>0.42822660918408095</v>
      </c>
      <c r="R70" s="8">
        <v>0.42616701598226076</v>
      </c>
      <c r="S70" s="8">
        <v>0.42968715073608904</v>
      </c>
      <c r="T70" s="8">
        <v>0.43267817358785132</v>
      </c>
      <c r="U70" s="8"/>
      <c r="V70" s="32" t="str">
        <f t="shared" si="1"/>
        <v>Ghana</v>
      </c>
      <c r="W70" s="27">
        <f t="shared" si="10"/>
        <v>-8.2835897255056077E-4</v>
      </c>
      <c r="X70" s="7">
        <f t="shared" si="3"/>
        <v>-0.58979687515389134</v>
      </c>
      <c r="Y70" s="35">
        <f t="shared" si="4"/>
        <v>0.34786035394129489</v>
      </c>
      <c r="Z70" s="40">
        <f t="shared" si="5"/>
        <v>0.82835897255056079</v>
      </c>
      <c r="AA70" s="41">
        <f t="shared" si="6"/>
        <v>62</v>
      </c>
    </row>
    <row r="71" spans="3:27">
      <c r="C71" s="31" t="s">
        <v>167</v>
      </c>
      <c r="D71" s="32" t="s">
        <v>168</v>
      </c>
      <c r="E71" s="8">
        <v>0.15483504360232234</v>
      </c>
      <c r="F71" s="8">
        <v>0.15399066111522561</v>
      </c>
      <c r="G71" s="8">
        <v>0.15456193157629963</v>
      </c>
      <c r="H71" s="8">
        <v>0.15409051911054436</v>
      </c>
      <c r="I71" s="8">
        <v>0.15408048875861033</v>
      </c>
      <c r="J71" s="8">
        <v>0.15252777547984697</v>
      </c>
      <c r="K71" s="8">
        <v>0.15559607254182306</v>
      </c>
      <c r="L71" s="8">
        <v>0.15914612841138728</v>
      </c>
      <c r="M71" s="8">
        <v>0.1560782981020897</v>
      </c>
      <c r="N71" s="8">
        <v>0.15555111819929615</v>
      </c>
      <c r="O71" s="8">
        <v>0.15690698436696335</v>
      </c>
      <c r="P71" s="8">
        <v>0.15685132552593975</v>
      </c>
      <c r="Q71" s="8">
        <v>0.17990052503373999</v>
      </c>
      <c r="R71" s="8">
        <v>0.1768464225033384</v>
      </c>
      <c r="S71" s="8">
        <v>0.18092596348644438</v>
      </c>
      <c r="T71" s="8">
        <v>0.18525050446593683</v>
      </c>
      <c r="U71" s="8"/>
      <c r="V71" s="32" t="str">
        <f t="shared" ref="V71:V134" si="11">D71</f>
        <v>Greece</v>
      </c>
      <c r="W71" s="27">
        <f t="shared" si="10"/>
        <v>1.9439698614062619E-3</v>
      </c>
      <c r="X71" s="7">
        <f t="shared" ref="X71:X134" si="12">PEARSON(E71:T71,$E$5:$T$5)</f>
        <v>0.8010755437176118</v>
      </c>
      <c r="Y71" s="35">
        <f t="shared" ref="Y71:Y134" si="13">IF(ISERROR(X71),0,X71*X71)</f>
        <v>0.64172202674246737</v>
      </c>
      <c r="Z71" s="40">
        <f t="shared" ref="Z71:Z134" si="14">IF(Y71&gt;=$Z$4,-1000*W71,"")</f>
        <v>-1.9439698614062619</v>
      </c>
      <c r="AA71" s="41">
        <f t="shared" ref="AA71:AA134" si="15">IF(ISNUMBER(Z71),RANK(Z71,$Z$6:$Z$197),"")</f>
        <v>115</v>
      </c>
    </row>
    <row r="72" spans="3:27">
      <c r="C72" s="31" t="s">
        <v>169</v>
      </c>
      <c r="D72" s="32" t="s">
        <v>170</v>
      </c>
      <c r="E72" s="8">
        <v>0.31071198800275734</v>
      </c>
      <c r="F72" s="8">
        <v>0.31040759688928171</v>
      </c>
      <c r="G72" s="8">
        <v>0.30937507625057242</v>
      </c>
      <c r="H72" s="8">
        <v>0.30752079423094841</v>
      </c>
      <c r="I72" s="8">
        <v>0.30587161512319433</v>
      </c>
      <c r="J72" s="8">
        <v>0.30814641187116182</v>
      </c>
      <c r="K72" s="8">
        <v>0.30770533463538946</v>
      </c>
      <c r="L72" s="8">
        <v>0.31206920549959977</v>
      </c>
      <c r="M72" s="8">
        <v>0.30831137524775326</v>
      </c>
      <c r="N72" s="8">
        <v>0.30941968918839652</v>
      </c>
      <c r="O72" s="8">
        <v>0.31006202215103978</v>
      </c>
      <c r="P72" s="8">
        <v>0.31148313175859171</v>
      </c>
      <c r="Q72" s="8">
        <v>0.31252316926895846</v>
      </c>
      <c r="R72" s="8">
        <v>0.31394442552162211</v>
      </c>
      <c r="S72" s="8">
        <v>0.31658658144315849</v>
      </c>
      <c r="T72" s="8">
        <v>0.32024110304019948</v>
      </c>
      <c r="U72" s="8"/>
      <c r="V72" s="32" t="str">
        <f t="shared" si="11"/>
        <v>Grenada</v>
      </c>
      <c r="W72" s="27">
        <f t="shared" si="10"/>
        <v>5.423406519706077E-4</v>
      </c>
      <c r="X72" s="7">
        <f t="shared" si="12"/>
        <v>0.70731456588854413</v>
      </c>
      <c r="Y72" s="35">
        <f t="shared" si="13"/>
        <v>0.50029389511809963</v>
      </c>
      <c r="Z72" s="40">
        <f t="shared" si="14"/>
        <v>-0.54234065197060766</v>
      </c>
      <c r="AA72" s="41">
        <f t="shared" si="15"/>
        <v>86</v>
      </c>
    </row>
    <row r="73" spans="3:27">
      <c r="C73" s="31" t="s">
        <v>171</v>
      </c>
      <c r="D73" s="32" t="s">
        <v>172</v>
      </c>
      <c r="E73" s="8">
        <v>0.32400483093738652</v>
      </c>
      <c r="F73" s="8">
        <v>0.32538897864462235</v>
      </c>
      <c r="G73" s="8">
        <v>0.32239508110444953</v>
      </c>
      <c r="H73" s="8">
        <v>0.31817323317573004</v>
      </c>
      <c r="I73" s="8">
        <v>0.3134427430303337</v>
      </c>
      <c r="J73" s="8">
        <v>0.30955659509977812</v>
      </c>
      <c r="K73" s="8">
        <v>0.31148661185375515</v>
      </c>
      <c r="L73" s="8">
        <v>0.31203351286882636</v>
      </c>
      <c r="M73" s="8">
        <v>0.31122567546590335</v>
      </c>
      <c r="N73" s="8">
        <v>0.30787507463341779</v>
      </c>
      <c r="O73" s="8">
        <v>0.30822287651298313</v>
      </c>
      <c r="P73" s="8">
        <v>0.30584924383058748</v>
      </c>
      <c r="Q73" s="8">
        <v>0.30656044472896637</v>
      </c>
      <c r="R73" s="8">
        <v>0.30877835422720357</v>
      </c>
      <c r="S73" s="8">
        <v>0.31260075122931724</v>
      </c>
      <c r="T73" s="8">
        <v>0.31661692827207771</v>
      </c>
      <c r="U73" s="8"/>
      <c r="V73" s="32" t="str">
        <f t="shared" si="11"/>
        <v>Guatemala</v>
      </c>
      <c r="W73" s="27">
        <f t="shared" si="10"/>
        <v>-8.8651488889016311E-4</v>
      </c>
      <c r="X73" s="7">
        <f t="shared" si="12"/>
        <v>-0.67969746403209907</v>
      </c>
      <c r="Y73" s="35">
        <f t="shared" si="13"/>
        <v>0.46198864261166661</v>
      </c>
      <c r="Z73" s="40">
        <f t="shared" si="14"/>
        <v>0.88651488889016317</v>
      </c>
      <c r="AA73" s="41">
        <f t="shared" si="15"/>
        <v>58</v>
      </c>
    </row>
    <row r="74" spans="3:27">
      <c r="C74" s="31" t="s">
        <v>173</v>
      </c>
      <c r="D74" s="32" t="s">
        <v>174</v>
      </c>
      <c r="E74" s="8">
        <v>0.49617454892709217</v>
      </c>
      <c r="F74" s="8">
        <v>0.49073373530481962</v>
      </c>
      <c r="G74" s="8">
        <v>0.48929104273539198</v>
      </c>
      <c r="H74" s="8">
        <v>0.4857335731708412</v>
      </c>
      <c r="I74" s="8">
        <v>0.48737077823209374</v>
      </c>
      <c r="J74" s="8">
        <v>0.48607320461299225</v>
      </c>
      <c r="K74" s="8">
        <v>0.48862485443776427</v>
      </c>
      <c r="L74" s="8">
        <v>0.49071502831925135</v>
      </c>
      <c r="M74" s="8">
        <v>0.4930730126954066</v>
      </c>
      <c r="N74" s="8">
        <v>0.4870335273180384</v>
      </c>
      <c r="O74" s="8">
        <v>0.48971486908154405</v>
      </c>
      <c r="P74" s="8">
        <v>0.49086927410317793</v>
      </c>
      <c r="Q74" s="8">
        <v>0.49211881687489711</v>
      </c>
      <c r="R74" s="8">
        <v>0.4863196621988235</v>
      </c>
      <c r="S74" s="8">
        <v>0.49173784007305993</v>
      </c>
      <c r="T74" s="8">
        <v>0.49542327973799133</v>
      </c>
      <c r="U74" s="8"/>
      <c r="V74" s="32" t="str">
        <f t="shared" si="11"/>
        <v>Guinea</v>
      </c>
      <c r="W74" s="27">
        <f t="shared" si="10"/>
        <v>9.8306070650275388E-5</v>
      </c>
      <c r="X74" s="7">
        <f t="shared" si="12"/>
        <v>0.1472277004872263</v>
      </c>
      <c r="Y74" s="35">
        <f t="shared" si="13"/>
        <v>2.1675995790756415E-2</v>
      </c>
      <c r="Z74" s="40" t="str">
        <f t="shared" si="14"/>
        <v/>
      </c>
      <c r="AA74" s="41" t="str">
        <f t="shared" si="15"/>
        <v/>
      </c>
    </row>
    <row r="75" spans="3:27">
      <c r="C75" s="31" t="s">
        <v>175</v>
      </c>
      <c r="D75" s="32" t="s">
        <v>176</v>
      </c>
      <c r="E75" s="8">
        <v>0.51274557534643217</v>
      </c>
      <c r="F75" s="8">
        <v>0.52492622671655731</v>
      </c>
      <c r="G75" s="8">
        <v>0.52828383771568277</v>
      </c>
      <c r="H75" s="8">
        <v>0.52466927255949736</v>
      </c>
      <c r="I75" s="8">
        <v>0.51250903921515134</v>
      </c>
      <c r="J75" s="8">
        <v>0.52661443672131325</v>
      </c>
      <c r="K75" s="8">
        <v>0.50787113644175352</v>
      </c>
      <c r="L75" s="8">
        <v>0.51511550177825083</v>
      </c>
      <c r="M75" s="8">
        <v>0.51500013002762901</v>
      </c>
      <c r="N75" s="8">
        <v>0.51432646335495447</v>
      </c>
      <c r="O75" s="8">
        <v>0.51543906304356046</v>
      </c>
      <c r="P75" s="8">
        <v>0.50617792540872453</v>
      </c>
      <c r="Q75" s="8">
        <v>0.50721505076454121</v>
      </c>
      <c r="R75" s="8">
        <v>0.51232293401651396</v>
      </c>
      <c r="S75" s="8">
        <v>0.4997832094927821</v>
      </c>
      <c r="T75" s="8">
        <v>0.50245967027361504</v>
      </c>
      <c r="U75" s="8"/>
      <c r="V75" s="32" t="str">
        <f t="shared" si="11"/>
        <v>Guinea-Bissau</v>
      </c>
      <c r="W75" s="27">
        <f t="shared" si="10"/>
        <v>-1.3158085189581873E-3</v>
      </c>
      <c r="X75" s="7">
        <f t="shared" si="12"/>
        <v>-0.73578063504343438</v>
      </c>
      <c r="Y75" s="35">
        <f t="shared" si="13"/>
        <v>0.54137314290491956</v>
      </c>
      <c r="Z75" s="40">
        <f t="shared" si="14"/>
        <v>1.3158085189581874</v>
      </c>
      <c r="AA75" s="41">
        <f t="shared" si="15"/>
        <v>41</v>
      </c>
    </row>
    <row r="76" spans="3:27">
      <c r="C76" s="31" t="s">
        <v>177</v>
      </c>
      <c r="D76" s="32" t="s">
        <v>178</v>
      </c>
      <c r="E76" s="8">
        <v>0.33801764119325889</v>
      </c>
      <c r="F76" s="8">
        <v>0.33333880898230234</v>
      </c>
      <c r="G76" s="8">
        <v>0.33469474916749431</v>
      </c>
      <c r="H76" s="8">
        <v>0.33450719212341906</v>
      </c>
      <c r="I76" s="8">
        <v>0.33579158346556337</v>
      </c>
      <c r="J76" s="8">
        <v>0.33618364991787031</v>
      </c>
      <c r="K76" s="8">
        <v>0.33649724351972671</v>
      </c>
      <c r="L76" s="8">
        <v>0.34112818012329321</v>
      </c>
      <c r="M76" s="8">
        <v>0.33773958568763779</v>
      </c>
      <c r="N76" s="8">
        <v>0.34023994005046965</v>
      </c>
      <c r="O76" s="8">
        <v>0.34327436064269073</v>
      </c>
      <c r="P76" s="8">
        <v>0.33469346976439507</v>
      </c>
      <c r="Q76" s="8">
        <v>0.33794317759660802</v>
      </c>
      <c r="R76" s="8">
        <v>0.33507915443159936</v>
      </c>
      <c r="S76" s="8">
        <v>0.34130397161847598</v>
      </c>
      <c r="T76" s="8">
        <v>0.34498775231189921</v>
      </c>
      <c r="U76" s="8"/>
      <c r="V76" s="32" t="str">
        <f t="shared" si="11"/>
        <v>Guyana</v>
      </c>
      <c r="W76" s="27">
        <f t="shared" si="10"/>
        <v>4.1008435453855255E-4</v>
      </c>
      <c r="X76" s="7">
        <f t="shared" si="12"/>
        <v>0.56872940567948882</v>
      </c>
      <c r="Y76" s="35">
        <f t="shared" si="13"/>
        <v>0.32345313688454458</v>
      </c>
      <c r="Z76" s="40">
        <f t="shared" si="14"/>
        <v>-0.41008435453855258</v>
      </c>
      <c r="AA76" s="41">
        <f t="shared" si="15"/>
        <v>82</v>
      </c>
    </row>
    <row r="77" spans="3:27">
      <c r="C77" s="31" t="s">
        <v>179</v>
      </c>
      <c r="D77" s="32" t="s">
        <v>180</v>
      </c>
      <c r="E77" s="8">
        <v>0.51299837802127735</v>
      </c>
      <c r="F77" s="8">
        <v>0.50003367544221233</v>
      </c>
      <c r="G77" s="8">
        <v>0.49910420833105601</v>
      </c>
      <c r="H77" s="8">
        <v>0.49300417180465589</v>
      </c>
      <c r="I77" s="8">
        <v>0.48232991800532204</v>
      </c>
      <c r="J77" s="8">
        <v>0.47388125992435665</v>
      </c>
      <c r="K77" s="8">
        <v>0.47065325397972924</v>
      </c>
      <c r="L77" s="8">
        <v>0.47446505608554307</v>
      </c>
      <c r="M77" s="8">
        <v>0.47345783148054393</v>
      </c>
      <c r="N77" s="8">
        <v>0.47479501803907137</v>
      </c>
      <c r="O77" s="8">
        <v>0.47427103339186688</v>
      </c>
      <c r="P77" s="8">
        <v>0.48377251751542127</v>
      </c>
      <c r="Q77" s="8">
        <v>0.481412799599856</v>
      </c>
      <c r="R77" s="8">
        <v>0.47963168858918853</v>
      </c>
      <c r="S77" s="8">
        <v>0.48327893242899173</v>
      </c>
      <c r="T77" s="8">
        <v>0.48672164459115086</v>
      </c>
      <c r="U77" s="8"/>
      <c r="V77" s="32" t="str">
        <f t="shared" si="11"/>
        <v>Haiti</v>
      </c>
      <c r="W77" s="27">
        <f t="shared" si="10"/>
        <v>-1.333849406097402E-3</v>
      </c>
      <c r="X77" s="7">
        <f t="shared" si="12"/>
        <v>-0.53597927564415926</v>
      </c>
      <c r="Y77" s="35">
        <f t="shared" si="13"/>
        <v>0.28727378392003766</v>
      </c>
      <c r="Z77" s="40">
        <f t="shared" si="14"/>
        <v>1.333849406097402</v>
      </c>
      <c r="AA77" s="41">
        <f t="shared" si="15"/>
        <v>40</v>
      </c>
    </row>
    <row r="78" spans="3:27">
      <c r="C78" s="31" t="s">
        <v>181</v>
      </c>
      <c r="D78" s="32" t="s">
        <v>182</v>
      </c>
      <c r="E78" s="8">
        <v>0.3565519846247866</v>
      </c>
      <c r="F78" s="8">
        <v>0.35346117374679004</v>
      </c>
      <c r="G78" s="8">
        <v>0.35657513782891553</v>
      </c>
      <c r="H78" s="8">
        <v>0.34869314974670224</v>
      </c>
      <c r="I78" s="8">
        <v>0.35571120039790066</v>
      </c>
      <c r="J78" s="8">
        <v>0.34246548905827989</v>
      </c>
      <c r="K78" s="8">
        <v>0.34815099698422897</v>
      </c>
      <c r="L78" s="8">
        <v>0.34261507914352274</v>
      </c>
      <c r="M78" s="8">
        <v>0.33781298628349837</v>
      </c>
      <c r="N78" s="8">
        <v>0.33362171426302001</v>
      </c>
      <c r="O78" s="8">
        <v>0.33393967948132003</v>
      </c>
      <c r="P78" s="8">
        <v>0.32596753912840193</v>
      </c>
      <c r="Q78" s="8">
        <v>0.31944473612612784</v>
      </c>
      <c r="R78" s="8">
        <v>0.32593979725110805</v>
      </c>
      <c r="S78" s="8">
        <v>0.3279553592979082</v>
      </c>
      <c r="T78" s="8">
        <v>0.33148057759054661</v>
      </c>
      <c r="U78" s="8"/>
      <c r="V78" s="32" t="str">
        <f t="shared" si="11"/>
        <v>Honduras</v>
      </c>
      <c r="W78" s="27">
        <f t="shared" si="10"/>
        <v>-2.3633761471839082E-3</v>
      </c>
      <c r="X78" s="7">
        <f t="shared" si="12"/>
        <v>-0.91899511994035266</v>
      </c>
      <c r="Y78" s="35">
        <f t="shared" si="13"/>
        <v>0.84455203047418315</v>
      </c>
      <c r="Z78" s="40">
        <f t="shared" si="14"/>
        <v>2.3633761471839083</v>
      </c>
      <c r="AA78" s="41">
        <f t="shared" si="15"/>
        <v>12</v>
      </c>
    </row>
    <row r="79" spans="3:27">
      <c r="C79" s="31" t="s">
        <v>183</v>
      </c>
      <c r="D79" s="32" t="s">
        <v>184</v>
      </c>
      <c r="E79" s="8">
        <v>0.22841512033723579</v>
      </c>
      <c r="F79" s="8">
        <v>0.22859540814407645</v>
      </c>
      <c r="G79" s="8">
        <v>0.22753931279465514</v>
      </c>
      <c r="H79" s="8">
        <v>0.2274536587975762</v>
      </c>
      <c r="I79" s="8">
        <v>0.22710251771147191</v>
      </c>
      <c r="J79" s="8">
        <v>0.22566188677717777</v>
      </c>
      <c r="K79" s="8">
        <v>0.22452216726021679</v>
      </c>
      <c r="L79" s="8">
        <v>0.22358631246797592</v>
      </c>
      <c r="M79" s="8">
        <v>0.22483721767670425</v>
      </c>
      <c r="N79" s="8">
        <v>0.2245228556526131</v>
      </c>
      <c r="O79" s="8">
        <v>0.22802512350957813</v>
      </c>
      <c r="P79" s="8">
        <v>0.23313661942335165</v>
      </c>
      <c r="Q79" s="8">
        <v>0.23459443847028419</v>
      </c>
      <c r="R79" s="8">
        <v>0.23982305550127556</v>
      </c>
      <c r="S79" s="8">
        <v>0.24296056121538398</v>
      </c>
      <c r="T79" s="8">
        <v>0.24639848359316949</v>
      </c>
      <c r="U79" s="8"/>
      <c r="V79" s="32" t="str">
        <f t="shared" si="11"/>
        <v>Hungary</v>
      </c>
      <c r="W79" s="27">
        <f t="shared" si="10"/>
        <v>1.0458727818004074E-3</v>
      </c>
      <c r="X79" s="7">
        <f t="shared" si="12"/>
        <v>0.71034942663689471</v>
      </c>
      <c r="Y79" s="35">
        <f t="shared" si="13"/>
        <v>0.50459630792336507</v>
      </c>
      <c r="Z79" s="40">
        <f t="shared" si="14"/>
        <v>-1.0458727818004074</v>
      </c>
      <c r="AA79" s="41">
        <f t="shared" si="15"/>
        <v>100</v>
      </c>
    </row>
    <row r="80" spans="3:27">
      <c r="C80" s="31" t="s">
        <v>185</v>
      </c>
      <c r="D80" s="32" t="s">
        <v>186</v>
      </c>
      <c r="E80" s="8">
        <v>0.23993381619969303</v>
      </c>
      <c r="F80" s="8">
        <v>0.23720702106713976</v>
      </c>
      <c r="G80" s="8">
        <v>0.23898733943905803</v>
      </c>
      <c r="H80" s="8">
        <v>0.23822294299715521</v>
      </c>
      <c r="I80" s="8">
        <v>0.23732440005545555</v>
      </c>
      <c r="J80" s="8">
        <v>0.2364380523940405</v>
      </c>
      <c r="K80" s="8">
        <v>0.23559865828021931</v>
      </c>
      <c r="L80" s="8">
        <v>0.23518406123103239</v>
      </c>
      <c r="M80" s="8">
        <v>0.23441224825760762</v>
      </c>
      <c r="N80" s="8">
        <v>0.23150628894271932</v>
      </c>
      <c r="O80" s="8">
        <v>0.22879204628540231</v>
      </c>
      <c r="P80" s="8">
        <v>0.22611456789942563</v>
      </c>
      <c r="Q80" s="8">
        <v>0.22261685382371307</v>
      </c>
      <c r="R80" s="8">
        <v>0.2196063231005411</v>
      </c>
      <c r="S80" s="8">
        <v>0.24376595170331836</v>
      </c>
      <c r="T80" s="8">
        <v>0.24713274697204324</v>
      </c>
      <c r="U80" s="8"/>
      <c r="V80" s="32" t="str">
        <f t="shared" si="11"/>
        <v>Iceland</v>
      </c>
      <c r="W80" s="27">
        <f t="shared" ref="W80:W143" si="16">SLOPE(E80:T80,$E$5:$T$5)</f>
        <v>-4.2668191036825863E-4</v>
      </c>
      <c r="X80" s="7">
        <f t="shared" si="12"/>
        <v>-0.27737390563648201</v>
      </c>
      <c r="Y80" s="35">
        <f t="shared" si="13"/>
        <v>7.6936283528036026E-2</v>
      </c>
      <c r="Z80" s="40" t="str">
        <f t="shared" si="14"/>
        <v/>
      </c>
      <c r="AA80" s="41" t="str">
        <f t="shared" si="15"/>
        <v/>
      </c>
    </row>
    <row r="81" spans="3:27">
      <c r="C81" s="31" t="s">
        <v>187</v>
      </c>
      <c r="D81" s="32" t="s">
        <v>188</v>
      </c>
      <c r="E81" s="8">
        <v>0.44471236676825088</v>
      </c>
      <c r="F81" s="8">
        <v>0.44179924878508769</v>
      </c>
      <c r="G81" s="8">
        <v>0.43924066505128634</v>
      </c>
      <c r="H81" s="8">
        <v>0.43626855658629382</v>
      </c>
      <c r="I81" s="8">
        <v>0.43766340592880937</v>
      </c>
      <c r="J81" s="8">
        <v>0.43392102200423249</v>
      </c>
      <c r="K81" s="8">
        <v>0.43076351582044814</v>
      </c>
      <c r="L81" s="8">
        <v>0.42699283123589321</v>
      </c>
      <c r="M81" s="8">
        <v>0.42312025267640602</v>
      </c>
      <c r="N81" s="8">
        <v>0.4255065874548154</v>
      </c>
      <c r="O81" s="8">
        <v>0.42164295436992577</v>
      </c>
      <c r="P81" s="8">
        <v>0.4187407106386058</v>
      </c>
      <c r="Q81" s="8">
        <v>0.41408241083499497</v>
      </c>
      <c r="R81" s="8">
        <v>0.40980850347140274</v>
      </c>
      <c r="S81" s="8">
        <v>0.41079060592478994</v>
      </c>
      <c r="T81" s="8">
        <v>0.41237666172578136</v>
      </c>
      <c r="U81" s="8"/>
      <c r="V81" s="32" t="str">
        <f t="shared" si="11"/>
        <v>India</v>
      </c>
      <c r="W81" s="27">
        <f t="shared" si="16"/>
        <v>-2.3898082217950977E-3</v>
      </c>
      <c r="X81" s="7">
        <f t="shared" si="12"/>
        <v>-0.98629340042312841</v>
      </c>
      <c r="Y81" s="35">
        <f t="shared" si="13"/>
        <v>0.97277467171821752</v>
      </c>
      <c r="Z81" s="40">
        <f t="shared" si="14"/>
        <v>2.3898082217950978</v>
      </c>
      <c r="AA81" s="41">
        <f t="shared" si="15"/>
        <v>11</v>
      </c>
    </row>
    <row r="82" spans="3:27">
      <c r="C82" s="31" t="s">
        <v>189</v>
      </c>
      <c r="D82" s="32" t="s">
        <v>190</v>
      </c>
      <c r="E82" s="8">
        <v>0.3329939720299413</v>
      </c>
      <c r="F82" s="8">
        <v>0.33130816789120437</v>
      </c>
      <c r="G82" s="8">
        <v>0.32203415601360436</v>
      </c>
      <c r="H82" s="8">
        <v>0.32118057079452994</v>
      </c>
      <c r="I82" s="8">
        <v>0.3169925693503502</v>
      </c>
      <c r="J82" s="8">
        <v>0.30499968835089158</v>
      </c>
      <c r="K82" s="8">
        <v>0.29670219747205345</v>
      </c>
      <c r="L82" s="8">
        <v>0.30223312019761972</v>
      </c>
      <c r="M82" s="8">
        <v>0.30582828514396149</v>
      </c>
      <c r="N82" s="8">
        <v>0.30340080968203359</v>
      </c>
      <c r="O82" s="8">
        <v>0.29901609718548289</v>
      </c>
      <c r="P82" s="8">
        <v>0.29953466277686419</v>
      </c>
      <c r="Q82" s="8">
        <v>0.29396746469604595</v>
      </c>
      <c r="R82" s="8">
        <v>0.29253950550053481</v>
      </c>
      <c r="S82" s="8">
        <v>0.29585362630753304</v>
      </c>
      <c r="T82" s="8">
        <v>0.29977625793182505</v>
      </c>
      <c r="U82" s="8"/>
      <c r="V82" s="32" t="str">
        <f t="shared" si="11"/>
        <v>Indonesia</v>
      </c>
      <c r="W82" s="27">
        <f t="shared" si="16"/>
        <v>-2.4367149453746401E-3</v>
      </c>
      <c r="X82" s="7">
        <f t="shared" si="12"/>
        <v>-0.87897799451164316</v>
      </c>
      <c r="Y82" s="35">
        <f t="shared" si="13"/>
        <v>0.77260231483571018</v>
      </c>
      <c r="Z82" s="40">
        <f t="shared" si="14"/>
        <v>2.4367149453746402</v>
      </c>
      <c r="AA82" s="41">
        <f t="shared" si="15"/>
        <v>10</v>
      </c>
    </row>
    <row r="83" spans="3:27">
      <c r="C83" s="31" t="s">
        <v>191</v>
      </c>
      <c r="D83" s="32" t="s">
        <v>192</v>
      </c>
      <c r="E83" s="8">
        <v>0.26982304095720516</v>
      </c>
      <c r="F83" s="8">
        <v>0.26651977485717127</v>
      </c>
      <c r="G83" s="8">
        <v>0.2635115294090668</v>
      </c>
      <c r="H83" s="8">
        <v>0.25605546219986158</v>
      </c>
      <c r="I83" s="8">
        <v>0.26046464873428637</v>
      </c>
      <c r="J83" s="8">
        <v>0.26070920038776474</v>
      </c>
      <c r="K83" s="8">
        <v>0.2593831061737854</v>
      </c>
      <c r="L83" s="8">
        <v>0.25418421465591373</v>
      </c>
      <c r="M83" s="8">
        <v>0.25189370052152971</v>
      </c>
      <c r="N83" s="8">
        <v>0.24877472906907636</v>
      </c>
      <c r="O83" s="8">
        <v>0.24769598140532265</v>
      </c>
      <c r="P83" s="8">
        <v>0.24635382955488541</v>
      </c>
      <c r="Q83" s="8">
        <v>0.25084550617254714</v>
      </c>
      <c r="R83" s="8">
        <v>0.26057803569568944</v>
      </c>
      <c r="S83" s="8">
        <v>0.26450167733167651</v>
      </c>
      <c r="T83" s="8">
        <v>0.26876057774517442</v>
      </c>
      <c r="U83" s="8"/>
      <c r="V83" s="32" t="str">
        <f t="shared" si="11"/>
        <v>Iran, Islamic Republic of</v>
      </c>
      <c r="W83" s="27">
        <f t="shared" si="16"/>
        <v>-4.6954077311970916E-4</v>
      </c>
      <c r="X83" s="7">
        <f t="shared" si="12"/>
        <v>-0.29587854686818355</v>
      </c>
      <c r="Y83" s="35">
        <f t="shared" si="13"/>
        <v>8.7544114496827891E-2</v>
      </c>
      <c r="Z83" s="40" t="str">
        <f t="shared" si="14"/>
        <v/>
      </c>
      <c r="AA83" s="41" t="str">
        <f t="shared" si="15"/>
        <v/>
      </c>
    </row>
    <row r="84" spans="3:27">
      <c r="C84" s="31" t="s">
        <v>193</v>
      </c>
      <c r="D84" s="32" t="s">
        <v>194</v>
      </c>
      <c r="E84" s="8">
        <v>0.37477816831161165</v>
      </c>
      <c r="F84" s="8">
        <v>0.3744954960344053</v>
      </c>
      <c r="G84" s="8">
        <v>0.36991488989288901</v>
      </c>
      <c r="H84" s="8">
        <v>0.39115631199689233</v>
      </c>
      <c r="I84" s="8">
        <v>0.38210050781024302</v>
      </c>
      <c r="J84" s="8">
        <v>0.36964605671133777</v>
      </c>
      <c r="K84" s="8">
        <v>0.36886502926104286</v>
      </c>
      <c r="L84" s="8">
        <v>0.36978072846475746</v>
      </c>
      <c r="M84" s="8">
        <v>0.37389981922472915</v>
      </c>
      <c r="N84" s="8">
        <v>0.36821287540476483</v>
      </c>
      <c r="O84" s="8">
        <v>0.36683487722755337</v>
      </c>
      <c r="P84" s="8">
        <v>0.37539035574510798</v>
      </c>
      <c r="Q84" s="8">
        <v>0.37470335574320462</v>
      </c>
      <c r="R84" s="8">
        <v>0.36934922924603497</v>
      </c>
      <c r="S84" s="8">
        <v>0.37003093467399539</v>
      </c>
      <c r="T84" s="8">
        <v>0.37347101746149658</v>
      </c>
      <c r="U84" s="8"/>
      <c r="V84" s="32" t="str">
        <f t="shared" si="11"/>
        <v>Iraq</v>
      </c>
      <c r="W84" s="27">
        <f t="shared" si="16"/>
        <v>-4.2766142135201195E-4</v>
      </c>
      <c r="X84" s="7">
        <f t="shared" si="12"/>
        <v>-0.3339852753774169</v>
      </c>
      <c r="Y84" s="35">
        <f t="shared" si="13"/>
        <v>0.111546164168929</v>
      </c>
      <c r="Z84" s="40" t="str">
        <f t="shared" si="14"/>
        <v/>
      </c>
      <c r="AA84" s="41" t="str">
        <f t="shared" si="15"/>
        <v/>
      </c>
    </row>
    <row r="85" spans="3:27">
      <c r="C85" s="31" t="s">
        <v>195</v>
      </c>
      <c r="D85" s="32" t="s">
        <v>196</v>
      </c>
      <c r="E85" s="8">
        <v>0.16214598937185795</v>
      </c>
      <c r="F85" s="8">
        <v>0.16205454714711201</v>
      </c>
      <c r="G85" s="8">
        <v>0.16056046200844334</v>
      </c>
      <c r="H85" s="8">
        <v>0.16365702663877871</v>
      </c>
      <c r="I85" s="8">
        <v>0.16283468946758969</v>
      </c>
      <c r="J85" s="8">
        <v>0.16110503522322994</v>
      </c>
      <c r="K85" s="8">
        <v>0.15922102248969336</v>
      </c>
      <c r="L85" s="8">
        <v>0.15935245691062827</v>
      </c>
      <c r="M85" s="8">
        <v>0.16174710271367709</v>
      </c>
      <c r="N85" s="8">
        <v>0.15738748022404295</v>
      </c>
      <c r="O85" s="8">
        <v>0.15760143497018111</v>
      </c>
      <c r="P85" s="8">
        <v>0.18058647281926654</v>
      </c>
      <c r="Q85" s="8">
        <v>0.1873142342455876</v>
      </c>
      <c r="R85" s="8">
        <v>0.18714746314320171</v>
      </c>
      <c r="S85" s="8">
        <v>0.19130374922048973</v>
      </c>
      <c r="T85" s="8">
        <v>0.19566245196087004</v>
      </c>
      <c r="U85" s="8"/>
      <c r="V85" s="32" t="str">
        <f t="shared" si="11"/>
        <v>Ireland</v>
      </c>
      <c r="W85" s="27">
        <f t="shared" si="16"/>
        <v>2.1941131587283899E-3</v>
      </c>
      <c r="X85" s="7">
        <f t="shared" si="12"/>
        <v>0.7636565095932788</v>
      </c>
      <c r="Y85" s="35">
        <f t="shared" si="13"/>
        <v>0.58317126464418956</v>
      </c>
      <c r="Z85" s="40">
        <f t="shared" si="14"/>
        <v>-2.1941131587283897</v>
      </c>
      <c r="AA85" s="41">
        <f t="shared" si="15"/>
        <v>116</v>
      </c>
    </row>
    <row r="86" spans="3:27">
      <c r="C86" s="31" t="s">
        <v>197</v>
      </c>
      <c r="D86" s="32" t="s">
        <v>198</v>
      </c>
      <c r="E86" s="8">
        <v>0.21810290550974301</v>
      </c>
      <c r="F86" s="8">
        <v>0.2190886703705052</v>
      </c>
      <c r="G86" s="8">
        <v>0.22112269831782227</v>
      </c>
      <c r="H86" s="8">
        <v>0.22303428169590164</v>
      </c>
      <c r="I86" s="8">
        <v>0.22316895062085082</v>
      </c>
      <c r="J86" s="8">
        <v>0.22145110780066787</v>
      </c>
      <c r="K86" s="8">
        <v>0.2183963654143467</v>
      </c>
      <c r="L86" s="8">
        <v>0.22093456335557635</v>
      </c>
      <c r="M86" s="8">
        <v>0.21566938489923496</v>
      </c>
      <c r="N86" s="8">
        <v>0.22332342914372674</v>
      </c>
      <c r="O86" s="8">
        <v>0.21635840528140973</v>
      </c>
      <c r="P86" s="8">
        <v>0.2168328210502275</v>
      </c>
      <c r="Q86" s="8">
        <v>0.21429128025036628</v>
      </c>
      <c r="R86" s="8">
        <v>0.21361415775963519</v>
      </c>
      <c r="S86" s="8">
        <v>0.22935965915765874</v>
      </c>
      <c r="T86" s="8">
        <v>0.23389843455974071</v>
      </c>
      <c r="U86" s="8"/>
      <c r="V86" s="32" t="str">
        <f t="shared" si="11"/>
        <v>Israel</v>
      </c>
      <c r="W86" s="27">
        <f t="shared" si="16"/>
        <v>2.1893297643269148E-4</v>
      </c>
      <c r="X86" s="7">
        <f t="shared" si="12"/>
        <v>0.19399183592768665</v>
      </c>
      <c r="Y86" s="35">
        <f t="shared" si="13"/>
        <v>3.7632832406594499E-2</v>
      </c>
      <c r="Z86" s="40" t="str">
        <f t="shared" si="14"/>
        <v/>
      </c>
      <c r="AA86" s="41" t="str">
        <f t="shared" si="15"/>
        <v/>
      </c>
    </row>
    <row r="87" spans="3:27">
      <c r="C87" s="31" t="s">
        <v>199</v>
      </c>
      <c r="D87" s="32" t="s">
        <v>200</v>
      </c>
      <c r="E87" s="8">
        <v>0.17249353702166756</v>
      </c>
      <c r="F87" s="8">
        <v>0.17428331405032604</v>
      </c>
      <c r="G87" s="8">
        <v>0.17400723742044802</v>
      </c>
      <c r="H87" s="8">
        <v>0.1738984372133342</v>
      </c>
      <c r="I87" s="8">
        <v>0.17271057196556996</v>
      </c>
      <c r="J87" s="8">
        <v>0.17317555224626105</v>
      </c>
      <c r="K87" s="8">
        <v>0.17384977238442165</v>
      </c>
      <c r="L87" s="8">
        <v>0.17415163479900497</v>
      </c>
      <c r="M87" s="8">
        <v>0.19633813237071707</v>
      </c>
      <c r="N87" s="8">
        <v>0.19491195103580763</v>
      </c>
      <c r="O87" s="8">
        <v>0.1972820111111506</v>
      </c>
      <c r="P87" s="8">
        <v>0.19861040872833069</v>
      </c>
      <c r="Q87" s="8">
        <v>0.19738603989203585</v>
      </c>
      <c r="R87" s="8">
        <v>0.19971020756857685</v>
      </c>
      <c r="S87" s="8">
        <v>0.20323955115084805</v>
      </c>
      <c r="T87" s="8">
        <v>0.20673900584127239</v>
      </c>
      <c r="U87" s="8"/>
      <c r="V87" s="32" t="str">
        <f t="shared" si="11"/>
        <v>Italy</v>
      </c>
      <c r="W87" s="27">
        <f t="shared" si="16"/>
        <v>2.6050564640121084E-3</v>
      </c>
      <c r="X87" s="7">
        <f t="shared" si="12"/>
        <v>0.91537114730831759</v>
      </c>
      <c r="Y87" s="35">
        <f t="shared" si="13"/>
        <v>0.83790433732454561</v>
      </c>
      <c r="Z87" s="40">
        <f t="shared" si="14"/>
        <v>-2.6050564640121086</v>
      </c>
      <c r="AA87" s="41">
        <f t="shared" si="15"/>
        <v>119</v>
      </c>
    </row>
    <row r="88" spans="3:27">
      <c r="C88" s="31" t="s">
        <v>201</v>
      </c>
      <c r="D88" s="32" t="s">
        <v>202</v>
      </c>
      <c r="E88" s="8">
        <v>0.33564688064956821</v>
      </c>
      <c r="F88" s="8">
        <v>0.32818976234123487</v>
      </c>
      <c r="G88" s="8">
        <v>0.33290055085886694</v>
      </c>
      <c r="H88" s="8">
        <v>0.33283185482499505</v>
      </c>
      <c r="I88" s="8">
        <v>0.33256611202933445</v>
      </c>
      <c r="J88" s="8">
        <v>0.33192880863005608</v>
      </c>
      <c r="K88" s="8">
        <v>0.33245745425043349</v>
      </c>
      <c r="L88" s="8">
        <v>0.3278283096026911</v>
      </c>
      <c r="M88" s="8">
        <v>0.33539763068396772</v>
      </c>
      <c r="N88" s="8">
        <v>0.32866932777953256</v>
      </c>
      <c r="O88" s="8">
        <v>0.32794924390666585</v>
      </c>
      <c r="P88" s="8">
        <v>0.33061080471308152</v>
      </c>
      <c r="Q88" s="8">
        <v>0.33444135165380956</v>
      </c>
      <c r="R88" s="8">
        <v>0.33317755037735597</v>
      </c>
      <c r="S88" s="8">
        <v>0.33660783778918396</v>
      </c>
      <c r="T88" s="8">
        <v>0.34019020821006946</v>
      </c>
      <c r="U88" s="8"/>
      <c r="V88" s="32" t="str">
        <f t="shared" si="11"/>
        <v>Jamaica</v>
      </c>
      <c r="W88" s="27">
        <f t="shared" si="16"/>
        <v>2.3196665769326303E-4</v>
      </c>
      <c r="X88" s="7">
        <f t="shared" si="12"/>
        <v>0.32025420839823004</v>
      </c>
      <c r="Y88" s="35">
        <f t="shared" si="13"/>
        <v>0.10256275799677696</v>
      </c>
      <c r="Z88" s="40" t="str">
        <f t="shared" si="14"/>
        <v/>
      </c>
      <c r="AA88" s="41" t="str">
        <f t="shared" si="15"/>
        <v/>
      </c>
    </row>
    <row r="89" spans="3:27">
      <c r="C89" s="31" t="s">
        <v>203</v>
      </c>
      <c r="D89" s="32" t="s">
        <v>204</v>
      </c>
      <c r="E89" s="8">
        <v>0.23885908522811106</v>
      </c>
      <c r="F89" s="8">
        <v>0.2379842044122574</v>
      </c>
      <c r="G89" s="8">
        <v>0.23826599280473706</v>
      </c>
      <c r="H89" s="8">
        <v>0.23679493567292811</v>
      </c>
      <c r="I89" s="8">
        <v>0.23825258585819242</v>
      </c>
      <c r="J89" s="8">
        <v>0.23709682077181019</v>
      </c>
      <c r="K89" s="8">
        <v>0.23620929627436493</v>
      </c>
      <c r="L89" s="8">
        <v>0.23585896753220426</v>
      </c>
      <c r="M89" s="8">
        <v>0.23548718363384433</v>
      </c>
      <c r="N89" s="8">
        <v>0.23510806055916333</v>
      </c>
      <c r="O89" s="8">
        <v>0.2400790756958644</v>
      </c>
      <c r="P89" s="8">
        <v>0.24965683864478863</v>
      </c>
      <c r="Q89" s="8">
        <v>0.2495422306739129</v>
      </c>
      <c r="R89" s="8">
        <v>0.25273828445803642</v>
      </c>
      <c r="S89" s="8">
        <v>0.25720419837140224</v>
      </c>
      <c r="T89" s="8">
        <v>0.26187577894832775</v>
      </c>
      <c r="U89" s="8"/>
      <c r="V89" s="32" t="str">
        <f t="shared" si="11"/>
        <v>Japan</v>
      </c>
      <c r="W89" s="27">
        <f t="shared" si="16"/>
        <v>1.4119069758084838E-3</v>
      </c>
      <c r="X89" s="7">
        <f t="shared" si="12"/>
        <v>0.77725640150699427</v>
      </c>
      <c r="Y89" s="35">
        <f t="shared" si="13"/>
        <v>0.60412751368360185</v>
      </c>
      <c r="Z89" s="40">
        <f t="shared" si="14"/>
        <v>-1.4119069758084839</v>
      </c>
      <c r="AA89" s="41">
        <f t="shared" si="15"/>
        <v>106</v>
      </c>
    </row>
    <row r="90" spans="3:27">
      <c r="C90" s="31" t="s">
        <v>205</v>
      </c>
      <c r="D90" s="32" t="s">
        <v>206</v>
      </c>
      <c r="E90" s="8">
        <v>0.2825343855768348</v>
      </c>
      <c r="F90" s="8">
        <v>0.28631027399882358</v>
      </c>
      <c r="G90" s="8">
        <v>0.28687265738983375</v>
      </c>
      <c r="H90" s="8">
        <v>0.28906070247693655</v>
      </c>
      <c r="I90" s="8">
        <v>0.28260257142013828</v>
      </c>
      <c r="J90" s="8">
        <v>0.28626382265013939</v>
      </c>
      <c r="K90" s="8">
        <v>0.2851053934170969</v>
      </c>
      <c r="L90" s="8">
        <v>0.28375901497614536</v>
      </c>
      <c r="M90" s="8">
        <v>0.28435026846058381</v>
      </c>
      <c r="N90" s="8">
        <v>0.2869083370147652</v>
      </c>
      <c r="O90" s="8">
        <v>0.28336082782226041</v>
      </c>
      <c r="P90" s="8">
        <v>0.28100982812147662</v>
      </c>
      <c r="Q90" s="8">
        <v>0.28103963633595902</v>
      </c>
      <c r="R90" s="8">
        <v>0.27908962162418927</v>
      </c>
      <c r="S90" s="8">
        <v>0.29012469513257161</v>
      </c>
      <c r="T90" s="8">
        <v>0.29396632232114389</v>
      </c>
      <c r="U90" s="8"/>
      <c r="V90" s="32" t="str">
        <f t="shared" si="11"/>
        <v>Jordan</v>
      </c>
      <c r="W90" s="27">
        <f t="shared" si="16"/>
        <v>6.4116829793956509E-5</v>
      </c>
      <c r="X90" s="7">
        <f t="shared" si="12"/>
        <v>8.0388860405813958E-2</v>
      </c>
      <c r="Y90" s="35">
        <f t="shared" si="13"/>
        <v>6.4623688773454433E-3</v>
      </c>
      <c r="Z90" s="40" t="str">
        <f t="shared" si="14"/>
        <v/>
      </c>
      <c r="AA90" s="41" t="str">
        <f t="shared" si="15"/>
        <v/>
      </c>
    </row>
    <row r="91" spans="3:27">
      <c r="C91" s="31" t="s">
        <v>207</v>
      </c>
      <c r="D91" s="32" t="s">
        <v>208</v>
      </c>
      <c r="E91" s="8">
        <v>0.26195885509001327</v>
      </c>
      <c r="F91" s="8">
        <v>0.25939775203399712</v>
      </c>
      <c r="G91" s="8">
        <v>0.25725833882243437</v>
      </c>
      <c r="H91" s="8">
        <v>0.25452095156397009</v>
      </c>
      <c r="I91" s="8">
        <v>0.25246737333805702</v>
      </c>
      <c r="J91" s="8">
        <v>0.25398026562173009</v>
      </c>
      <c r="K91" s="8">
        <v>0.25071342905071431</v>
      </c>
      <c r="L91" s="8">
        <v>0.25105339685578704</v>
      </c>
      <c r="M91" s="8">
        <v>0.25021060221318259</v>
      </c>
      <c r="N91" s="8">
        <v>0.25068790796350143</v>
      </c>
      <c r="O91" s="8">
        <v>0.25187503867934802</v>
      </c>
      <c r="P91" s="8">
        <v>0.25144477786872332</v>
      </c>
      <c r="Q91" s="8">
        <v>0.25254591035241852</v>
      </c>
      <c r="R91" s="8">
        <v>0.25324637950932993</v>
      </c>
      <c r="S91" s="8">
        <v>0.25699572518629338</v>
      </c>
      <c r="T91" s="8">
        <v>0.26098234545260979</v>
      </c>
      <c r="U91" s="8"/>
      <c r="V91" s="32" t="str">
        <f t="shared" si="11"/>
        <v>Kazakhstan</v>
      </c>
      <c r="W91" s="27">
        <f t="shared" si="16"/>
        <v>-1.8585967328059279E-4</v>
      </c>
      <c r="X91" s="7">
        <f t="shared" si="12"/>
        <v>-0.23094737915249255</v>
      </c>
      <c r="Y91" s="35">
        <f t="shared" si="13"/>
        <v>5.3336691937405152E-2</v>
      </c>
      <c r="Z91" s="40" t="str">
        <f t="shared" si="14"/>
        <v/>
      </c>
      <c r="AA91" s="41" t="str">
        <f t="shared" si="15"/>
        <v/>
      </c>
    </row>
    <row r="92" spans="3:27">
      <c r="C92" s="31" t="s">
        <v>209</v>
      </c>
      <c r="D92" s="32" t="s">
        <v>210</v>
      </c>
      <c r="E92" s="8">
        <v>0.47555445266479895</v>
      </c>
      <c r="F92" s="8">
        <v>0.47998158246984118</v>
      </c>
      <c r="G92" s="8">
        <v>0.4928709170449958</v>
      </c>
      <c r="H92" s="8">
        <v>0.486017449046733</v>
      </c>
      <c r="I92" s="8">
        <v>0.48763058328143072</v>
      </c>
      <c r="J92" s="8">
        <v>0.49192602354016518</v>
      </c>
      <c r="K92" s="8">
        <v>0.49186906187018337</v>
      </c>
      <c r="L92" s="8">
        <v>0.48620161947273477</v>
      </c>
      <c r="M92" s="8">
        <v>0.48190431297013459</v>
      </c>
      <c r="N92" s="8">
        <v>0.48539935075687574</v>
      </c>
      <c r="O92" s="8">
        <v>0.48684287621935601</v>
      </c>
      <c r="P92" s="8">
        <v>0.48579716137914347</v>
      </c>
      <c r="Q92" s="8">
        <v>0.48689314328654221</v>
      </c>
      <c r="R92" s="8">
        <v>0.48596585013819915</v>
      </c>
      <c r="S92" s="8">
        <v>0.49258456804204626</v>
      </c>
      <c r="T92" s="8">
        <v>0.49594114665492733</v>
      </c>
      <c r="U92" s="8"/>
      <c r="V92" s="32" t="str">
        <f t="shared" si="11"/>
        <v>Kenya</v>
      </c>
      <c r="W92" s="27">
        <f t="shared" si="16"/>
        <v>4.9942441869342893E-4</v>
      </c>
      <c r="X92" s="7">
        <f t="shared" si="12"/>
        <v>0.45658573793822571</v>
      </c>
      <c r="Y92" s="35">
        <f t="shared" si="13"/>
        <v>0.20847053608859412</v>
      </c>
      <c r="Z92" s="40" t="str">
        <f t="shared" si="14"/>
        <v/>
      </c>
      <c r="AA92" s="41" t="str">
        <f t="shared" si="15"/>
        <v/>
      </c>
    </row>
    <row r="93" spans="3:27">
      <c r="C93" s="31" t="s">
        <v>211</v>
      </c>
      <c r="D93" s="32" t="s">
        <v>212</v>
      </c>
      <c r="E93" s="8">
        <v>0.46255127668170753</v>
      </c>
      <c r="F93" s="8">
        <v>0.46037015760779448</v>
      </c>
      <c r="G93" s="8">
        <v>0.45826386295562055</v>
      </c>
      <c r="H93" s="8">
        <v>0.45662131506703807</v>
      </c>
      <c r="I93" s="8">
        <v>0.45536855042193375</v>
      </c>
      <c r="J93" s="8">
        <v>0.45389592814204699</v>
      </c>
      <c r="K93" s="8">
        <v>0.45279087766463438</v>
      </c>
      <c r="L93" s="8">
        <v>0.44942553975243937</v>
      </c>
      <c r="M93" s="8">
        <v>0.45061271500638056</v>
      </c>
      <c r="N93" s="8">
        <v>0.4388853644690176</v>
      </c>
      <c r="O93" s="8">
        <v>0.44607603505339372</v>
      </c>
      <c r="P93" s="8">
        <v>0.45130836138552094</v>
      </c>
      <c r="Q93" s="8">
        <v>0.45156185941764809</v>
      </c>
      <c r="R93" s="8">
        <v>0.45177926554688097</v>
      </c>
      <c r="S93" s="8">
        <v>0.45400782331089651</v>
      </c>
      <c r="T93" s="8">
        <v>0.45694213918361903</v>
      </c>
      <c r="U93" s="8"/>
      <c r="V93" s="32" t="str">
        <f t="shared" si="11"/>
        <v>Kiribati</v>
      </c>
      <c r="W93" s="27">
        <f t="shared" si="16"/>
        <v>-5.7612240250398759E-4</v>
      </c>
      <c r="X93" s="7">
        <f t="shared" si="12"/>
        <v>-0.48434346543289114</v>
      </c>
      <c r="Y93" s="35">
        <f t="shared" si="13"/>
        <v>0.23458859250754222</v>
      </c>
      <c r="Z93" s="40" t="str">
        <f t="shared" si="14"/>
        <v/>
      </c>
      <c r="AA93" s="41" t="str">
        <f t="shared" si="15"/>
        <v/>
      </c>
    </row>
    <row r="94" spans="3:27">
      <c r="C94" s="31" t="s">
        <v>213</v>
      </c>
      <c r="D94" s="32" t="s">
        <v>214</v>
      </c>
      <c r="E94" s="8">
        <v>0.4356831404132499</v>
      </c>
      <c r="F94" s="8">
        <v>0.43649965554242676</v>
      </c>
      <c r="G94" s="8">
        <v>0.43984712591615643</v>
      </c>
      <c r="H94" s="8">
        <v>0.44024282799720327</v>
      </c>
      <c r="I94" s="8">
        <v>0.43725117235467276</v>
      </c>
      <c r="J94" s="8">
        <v>0.44710461833815857</v>
      </c>
      <c r="K94" s="8">
        <v>0.440149580861388</v>
      </c>
      <c r="L94" s="8">
        <v>0.43145753118949565</v>
      </c>
      <c r="M94" s="8">
        <v>0.43312168070459517</v>
      </c>
      <c r="N94" s="8">
        <v>0.43514759851237755</v>
      </c>
      <c r="O94" s="8">
        <v>0.4348844919148287</v>
      </c>
      <c r="P94" s="8">
        <v>0.42716726613792672</v>
      </c>
      <c r="Q94" s="8">
        <v>0.43295067259732106</v>
      </c>
      <c r="R94" s="8">
        <v>0.4339122701093418</v>
      </c>
      <c r="S94" s="8">
        <v>0.43718631932200686</v>
      </c>
      <c r="T94" s="8">
        <v>0.44076436853122986</v>
      </c>
      <c r="U94" s="8"/>
      <c r="V94" s="32" t="str">
        <f t="shared" si="11"/>
        <v>Korea, Democratic People's Republic of</v>
      </c>
      <c r="W94" s="27">
        <f t="shared" si="16"/>
        <v>-2.8058460990509367E-4</v>
      </c>
      <c r="X94" s="7">
        <f t="shared" si="12"/>
        <v>-0.28988915425753392</v>
      </c>
      <c r="Y94" s="35">
        <f t="shared" si="13"/>
        <v>8.4035721756148291E-2</v>
      </c>
      <c r="Z94" s="40" t="str">
        <f t="shared" si="14"/>
        <v/>
      </c>
      <c r="AA94" s="41" t="str">
        <f t="shared" si="15"/>
        <v/>
      </c>
    </row>
    <row r="95" spans="3:27">
      <c r="C95" s="31" t="s">
        <v>215</v>
      </c>
      <c r="D95" s="32" t="s">
        <v>216</v>
      </c>
      <c r="E95" s="8">
        <v>0.30717000036449837</v>
      </c>
      <c r="F95" s="8">
        <v>0.30822699627943745</v>
      </c>
      <c r="G95" s="8">
        <v>0.30778398965270976</v>
      </c>
      <c r="H95" s="8">
        <v>0.30797756966266909</v>
      </c>
      <c r="I95" s="8">
        <v>0.30796281633929506</v>
      </c>
      <c r="J95" s="8">
        <v>0.30718200610535201</v>
      </c>
      <c r="K95" s="8">
        <v>0.30383666846307561</v>
      </c>
      <c r="L95" s="8">
        <v>0.30473777263939672</v>
      </c>
      <c r="M95" s="8">
        <v>0.30518470913238449</v>
      </c>
      <c r="N95" s="8">
        <v>0.29356831216287232</v>
      </c>
      <c r="O95" s="8">
        <v>0.296690037278726</v>
      </c>
      <c r="P95" s="8">
        <v>0.29583435389329238</v>
      </c>
      <c r="Q95" s="8">
        <v>0.29425062185653766</v>
      </c>
      <c r="R95" s="8">
        <v>0.29342278411438366</v>
      </c>
      <c r="S95" s="8">
        <v>0.29761195281852171</v>
      </c>
      <c r="T95" s="8">
        <v>0.30196912152095345</v>
      </c>
      <c r="U95" s="8"/>
      <c r="V95" s="32" t="str">
        <f t="shared" si="11"/>
        <v>Korea, Republic of</v>
      </c>
      <c r="W95" s="27">
        <f t="shared" si="16"/>
        <v>-9.7829669483032243E-4</v>
      </c>
      <c r="X95" s="7">
        <f t="shared" si="12"/>
        <v>-0.80021507266506775</v>
      </c>
      <c r="Y95" s="35">
        <f t="shared" si="13"/>
        <v>0.64034416252035964</v>
      </c>
      <c r="Z95" s="40">
        <f t="shared" si="14"/>
        <v>0.97829669483032244</v>
      </c>
      <c r="AA95" s="41">
        <f t="shared" si="15"/>
        <v>54</v>
      </c>
    </row>
    <row r="96" spans="3:27">
      <c r="C96" s="31" t="s">
        <v>217</v>
      </c>
      <c r="D96" s="32" t="s">
        <v>218</v>
      </c>
      <c r="E96" s="8">
        <v>0.26769662741206984</v>
      </c>
      <c r="F96" s="8">
        <v>0.26808098613659559</v>
      </c>
      <c r="G96" s="8">
        <v>0.26792986996887885</v>
      </c>
      <c r="H96" s="8">
        <v>0.26750772399086392</v>
      </c>
      <c r="I96" s="8">
        <v>0.26759291153975567</v>
      </c>
      <c r="J96" s="8">
        <v>0.2681628019535332</v>
      </c>
      <c r="K96" s="8">
        <v>0.26787081924433348</v>
      </c>
      <c r="L96" s="8">
        <v>0.26256774350824191</v>
      </c>
      <c r="M96" s="8">
        <v>0.26240934335063693</v>
      </c>
      <c r="N96" s="8">
        <v>0.26513654723656171</v>
      </c>
      <c r="O96" s="8">
        <v>0.26549155534720287</v>
      </c>
      <c r="P96" s="8">
        <v>0.26753461613074364</v>
      </c>
      <c r="Q96" s="8">
        <v>0.2662657456277347</v>
      </c>
      <c r="R96" s="8">
        <v>0.26631206928390433</v>
      </c>
      <c r="S96" s="8">
        <v>0.27135564291945585</v>
      </c>
      <c r="T96" s="8">
        <v>0.27503317415719558</v>
      </c>
      <c r="U96" s="8"/>
      <c r="V96" s="32" t="str">
        <f t="shared" si="11"/>
        <v>Kuwait</v>
      </c>
      <c r="W96" s="27">
        <f t="shared" si="16"/>
        <v>1.4929354334636841E-4</v>
      </c>
      <c r="X96" s="7">
        <f t="shared" si="12"/>
        <v>0.23694705492211221</v>
      </c>
      <c r="Y96" s="35">
        <f t="shared" si="13"/>
        <v>5.6143906836262462E-2</v>
      </c>
      <c r="Z96" s="40" t="str">
        <f t="shared" si="14"/>
        <v/>
      </c>
      <c r="AA96" s="41" t="str">
        <f t="shared" si="15"/>
        <v/>
      </c>
    </row>
    <row r="97" spans="3:27">
      <c r="C97" s="31" t="s">
        <v>219</v>
      </c>
      <c r="D97" s="32" t="s">
        <v>220</v>
      </c>
      <c r="E97" s="8">
        <v>0.29648393999338002</v>
      </c>
      <c r="F97" s="8">
        <v>0.29723621734638139</v>
      </c>
      <c r="G97" s="8">
        <v>0.2991588085962309</v>
      </c>
      <c r="H97" s="8">
        <v>0.29203410046429462</v>
      </c>
      <c r="I97" s="8">
        <v>0.29363018453159978</v>
      </c>
      <c r="J97" s="8">
        <v>0.294043029298584</v>
      </c>
      <c r="K97" s="8">
        <v>0.28861398710138036</v>
      </c>
      <c r="L97" s="8">
        <v>0.29498056832648306</v>
      </c>
      <c r="M97" s="8">
        <v>0.28993263202616432</v>
      </c>
      <c r="N97" s="8">
        <v>0.29392116481090547</v>
      </c>
      <c r="O97" s="8">
        <v>0.29479729773433488</v>
      </c>
      <c r="P97" s="8">
        <v>0.29725752862458366</v>
      </c>
      <c r="Q97" s="8">
        <v>0.30035867238885111</v>
      </c>
      <c r="R97" s="8">
        <v>0.30247349675357066</v>
      </c>
      <c r="S97" s="8">
        <v>0.31157814801201406</v>
      </c>
      <c r="T97" s="8">
        <v>0.31597709121444101</v>
      </c>
      <c r="U97" s="8"/>
      <c r="V97" s="32" t="str">
        <f t="shared" si="11"/>
        <v>Kyrgyzstan</v>
      </c>
      <c r="W97" s="27">
        <f t="shared" si="16"/>
        <v>9.2685504658644605E-4</v>
      </c>
      <c r="X97" s="7">
        <f t="shared" si="12"/>
        <v>0.60593362937500039</v>
      </c>
      <c r="Y97" s="35">
        <f t="shared" si="13"/>
        <v>0.36715556320756032</v>
      </c>
      <c r="Z97" s="40">
        <f t="shared" si="14"/>
        <v>-0.92685504658644602</v>
      </c>
      <c r="AA97" s="41">
        <f t="shared" si="15"/>
        <v>95</v>
      </c>
    </row>
    <row r="98" spans="3:27">
      <c r="C98" s="31" t="s">
        <v>221</v>
      </c>
      <c r="D98" s="32" t="s">
        <v>433</v>
      </c>
      <c r="E98" s="8">
        <v>0.50536730858339107</v>
      </c>
      <c r="F98" s="8">
        <v>0.51090886364125832</v>
      </c>
      <c r="G98" s="8">
        <v>0.51433474858757078</v>
      </c>
      <c r="H98" s="8">
        <v>0.50637773721691159</v>
      </c>
      <c r="I98" s="8">
        <v>0.50503095751302063</v>
      </c>
      <c r="J98" s="8">
        <v>0.50301481378880475</v>
      </c>
      <c r="K98" s="8">
        <v>0.48988046288654002</v>
      </c>
      <c r="L98" s="8">
        <v>0.48590201780216136</v>
      </c>
      <c r="M98" s="8">
        <v>0.48223204832644995</v>
      </c>
      <c r="N98" s="8">
        <v>0.47626740461684625</v>
      </c>
      <c r="O98" s="8">
        <v>0.46933440151262878</v>
      </c>
      <c r="P98" s="8">
        <v>0.46644486865675144</v>
      </c>
      <c r="Q98" s="8">
        <v>0.45995473467201681</v>
      </c>
      <c r="R98" s="8">
        <v>0.45720313510765825</v>
      </c>
      <c r="S98" s="8">
        <v>0.45333672577586426</v>
      </c>
      <c r="T98" s="8">
        <v>0.45693034049607412</v>
      </c>
      <c r="U98" s="8"/>
      <c r="V98" s="32" t="str">
        <f t="shared" si="11"/>
        <v>Laos</v>
      </c>
      <c r="W98" s="27">
        <f t="shared" si="16"/>
        <v>-4.4180307535331247E-3</v>
      </c>
      <c r="X98" s="7">
        <f t="shared" si="12"/>
        <v>-0.97375857014153633</v>
      </c>
      <c r="Y98" s="35">
        <f t="shared" si="13"/>
        <v>0.94820575292408937</v>
      </c>
      <c r="Z98" s="40">
        <f t="shared" si="14"/>
        <v>4.4180307535331247</v>
      </c>
      <c r="AA98" s="41">
        <f t="shared" si="15"/>
        <v>3</v>
      </c>
    </row>
    <row r="99" spans="3:27">
      <c r="C99" s="31" t="s">
        <v>222</v>
      </c>
      <c r="D99" s="32" t="s">
        <v>223</v>
      </c>
      <c r="E99" s="8">
        <v>0.26435637927430344</v>
      </c>
      <c r="F99" s="8">
        <v>0.26397803649579626</v>
      </c>
      <c r="G99" s="8">
        <v>0.25889506126636869</v>
      </c>
      <c r="H99" s="8">
        <v>0.2576043722365734</v>
      </c>
      <c r="I99" s="8">
        <v>0.25482868578010498</v>
      </c>
      <c r="J99" s="8">
        <v>0.25406874138383689</v>
      </c>
      <c r="K99" s="8">
        <v>0.25112268772334906</v>
      </c>
      <c r="L99" s="8">
        <v>0.25062070237363387</v>
      </c>
      <c r="M99" s="8">
        <v>0.25036567709641672</v>
      </c>
      <c r="N99" s="8">
        <v>0.25059280053883493</v>
      </c>
      <c r="O99" s="8">
        <v>0.25476340153437776</v>
      </c>
      <c r="P99" s="8">
        <v>0.25255945814594011</v>
      </c>
      <c r="Q99" s="8">
        <v>0.25259912787922983</v>
      </c>
      <c r="R99" s="8">
        <v>0.25859711474127661</v>
      </c>
      <c r="S99" s="8">
        <v>0.26327997112517776</v>
      </c>
      <c r="T99" s="8">
        <v>0.26706549417278014</v>
      </c>
      <c r="U99" s="8"/>
      <c r="V99" s="32" t="str">
        <f t="shared" si="11"/>
        <v>Latvia</v>
      </c>
      <c r="W99" s="27">
        <f t="shared" si="16"/>
        <v>-4.5615760073829928E-5</v>
      </c>
      <c r="X99" s="7">
        <f t="shared" si="12"/>
        <v>-3.9007307126951232E-2</v>
      </c>
      <c r="Y99" s="35">
        <f t="shared" si="13"/>
        <v>1.5215700092963004E-3</v>
      </c>
      <c r="Z99" s="40" t="str">
        <f t="shared" si="14"/>
        <v/>
      </c>
      <c r="AA99" s="41" t="str">
        <f t="shared" si="15"/>
        <v/>
      </c>
    </row>
    <row r="100" spans="3:27">
      <c r="C100" s="31" t="s">
        <v>224</v>
      </c>
      <c r="D100" s="32" t="s">
        <v>225</v>
      </c>
      <c r="E100" s="8">
        <v>0.2295087813679085</v>
      </c>
      <c r="F100" s="8">
        <v>0.22532058718545969</v>
      </c>
      <c r="G100" s="8">
        <v>0.22277364199661828</v>
      </c>
      <c r="H100" s="8">
        <v>0.22637933780652308</v>
      </c>
      <c r="I100" s="8">
        <v>0.22817348987686373</v>
      </c>
      <c r="J100" s="8">
        <v>0.24177073996191786</v>
      </c>
      <c r="K100" s="8">
        <v>0.24024427237891496</v>
      </c>
      <c r="L100" s="8">
        <v>0.240732394546217</v>
      </c>
      <c r="M100" s="8">
        <v>0.257005591470084</v>
      </c>
      <c r="N100" s="8">
        <v>0.25727088060259384</v>
      </c>
      <c r="O100" s="8">
        <v>0.24168478466793417</v>
      </c>
      <c r="P100" s="8">
        <v>0.23771526101184251</v>
      </c>
      <c r="Q100" s="8">
        <v>0.2449202003508831</v>
      </c>
      <c r="R100" s="8">
        <v>0.26280959319267905</v>
      </c>
      <c r="S100" s="8">
        <v>0.26470155620362218</v>
      </c>
      <c r="T100" s="8">
        <v>0.26930507713818241</v>
      </c>
      <c r="U100" s="8"/>
      <c r="V100" s="32" t="str">
        <f t="shared" si="11"/>
        <v>Lebanon</v>
      </c>
      <c r="W100" s="27">
        <f t="shared" si="16"/>
        <v>2.7204057395823033E-3</v>
      </c>
      <c r="X100" s="7">
        <f t="shared" si="12"/>
        <v>0.85999488743823183</v>
      </c>
      <c r="Y100" s="35">
        <f t="shared" si="13"/>
        <v>0.73959120641989706</v>
      </c>
      <c r="Z100" s="40">
        <f t="shared" si="14"/>
        <v>-2.7204057395823034</v>
      </c>
      <c r="AA100" s="41">
        <f t="shared" si="15"/>
        <v>121</v>
      </c>
    </row>
    <row r="101" spans="3:27">
      <c r="C101" s="31" t="s">
        <v>226</v>
      </c>
      <c r="D101" s="32" t="s">
        <v>227</v>
      </c>
      <c r="E101" s="8">
        <v>0.49177107472736997</v>
      </c>
      <c r="F101" s="8">
        <v>0.49977597308210703</v>
      </c>
      <c r="G101" s="8">
        <v>0.49029752289547091</v>
      </c>
      <c r="H101" s="8">
        <v>0.49404127907589773</v>
      </c>
      <c r="I101" s="8">
        <v>0.48564537897715793</v>
      </c>
      <c r="J101" s="8">
        <v>0.48250636398270669</v>
      </c>
      <c r="K101" s="8">
        <v>0.4824512354568124</v>
      </c>
      <c r="L101" s="8">
        <v>0.48941069538634885</v>
      </c>
      <c r="M101" s="8">
        <v>0.49031095488537718</v>
      </c>
      <c r="N101" s="8">
        <v>0.48655484357157025</v>
      </c>
      <c r="O101" s="8">
        <v>0.48420400612412678</v>
      </c>
      <c r="P101" s="8">
        <v>0.48600253643847191</v>
      </c>
      <c r="Q101" s="8">
        <v>0.48869155906541878</v>
      </c>
      <c r="R101" s="8">
        <v>0.49058460448373004</v>
      </c>
      <c r="S101" s="8">
        <v>0.49783322907322347</v>
      </c>
      <c r="T101" s="8">
        <v>0.50120697795505209</v>
      </c>
      <c r="U101" s="8"/>
      <c r="V101" s="32" t="str">
        <f t="shared" si="11"/>
        <v>Lesotho</v>
      </c>
      <c r="W101" s="27">
        <f t="shared" si="16"/>
        <v>1.4043042714100831E-4</v>
      </c>
      <c r="X101" s="7">
        <f t="shared" si="12"/>
        <v>0.11603184576131287</v>
      </c>
      <c r="Y101" s="35">
        <f t="shared" si="13"/>
        <v>1.34633892307771E-2</v>
      </c>
      <c r="Z101" s="40" t="str">
        <f t="shared" si="14"/>
        <v/>
      </c>
      <c r="AA101" s="41" t="str">
        <f t="shared" si="15"/>
        <v/>
      </c>
    </row>
    <row r="102" spans="3:27">
      <c r="C102" s="31" t="s">
        <v>228</v>
      </c>
      <c r="D102" s="32" t="s">
        <v>229</v>
      </c>
      <c r="E102" s="8">
        <v>0.54867545701814324</v>
      </c>
      <c r="F102" s="8">
        <v>0.5445617292136028</v>
      </c>
      <c r="G102" s="8">
        <v>0.53423588754792439</v>
      </c>
      <c r="H102" s="8">
        <v>0.53557370441883134</v>
      </c>
      <c r="I102" s="8">
        <v>0.52779089252868849</v>
      </c>
      <c r="J102" s="8">
        <v>0.53358701407356601</v>
      </c>
      <c r="K102" s="8">
        <v>0.52275520201191095</v>
      </c>
      <c r="L102" s="8">
        <v>0.52393126326292605</v>
      </c>
      <c r="M102" s="8">
        <v>0.52726986094934769</v>
      </c>
      <c r="N102" s="8">
        <v>0.53163240313596227</v>
      </c>
      <c r="O102" s="8">
        <v>0.53281383914182501</v>
      </c>
      <c r="P102" s="8">
        <v>0.5308922144002961</v>
      </c>
      <c r="Q102" s="8">
        <v>0.53270013710134845</v>
      </c>
      <c r="R102" s="8">
        <v>0.52878521789257826</v>
      </c>
      <c r="S102" s="8">
        <v>0.53123293652912962</v>
      </c>
      <c r="T102" s="8">
        <v>0.53432307182432182</v>
      </c>
      <c r="U102" s="8"/>
      <c r="V102" s="32" t="str">
        <f t="shared" si="11"/>
        <v>Liberia</v>
      </c>
      <c r="W102" s="27">
        <f t="shared" si="16"/>
        <v>-6.2730290495662108E-4</v>
      </c>
      <c r="X102" s="7">
        <f t="shared" si="12"/>
        <v>-0.44994891766227502</v>
      </c>
      <c r="Y102" s="35">
        <f t="shared" si="13"/>
        <v>0.20245402850545274</v>
      </c>
      <c r="Z102" s="40" t="str">
        <f t="shared" si="14"/>
        <v/>
      </c>
      <c r="AA102" s="41" t="str">
        <f t="shared" si="15"/>
        <v/>
      </c>
    </row>
    <row r="103" spans="3:27">
      <c r="C103" s="31" t="s">
        <v>230</v>
      </c>
      <c r="D103" s="32" t="s">
        <v>231</v>
      </c>
      <c r="E103" s="8">
        <v>0.30503439446351016</v>
      </c>
      <c r="F103" s="8">
        <v>0.30096979838454835</v>
      </c>
      <c r="G103" s="8">
        <v>0.30871210530973925</v>
      </c>
      <c r="H103" s="8">
        <v>0.29981290215242651</v>
      </c>
      <c r="I103" s="8">
        <v>0.30216281395753403</v>
      </c>
      <c r="J103" s="8">
        <v>0.3067699310617667</v>
      </c>
      <c r="K103" s="8">
        <v>0.30900719474849464</v>
      </c>
      <c r="L103" s="8">
        <v>0.31134200994381339</v>
      </c>
      <c r="M103" s="8">
        <v>0.29640181765482909</v>
      </c>
      <c r="N103" s="8">
        <v>0.31452630331415726</v>
      </c>
      <c r="O103" s="8">
        <v>0.31129676978706228</v>
      </c>
      <c r="P103" s="8">
        <v>0.30499779622217049</v>
      </c>
      <c r="Q103" s="8">
        <v>0.30569652561024135</v>
      </c>
      <c r="R103" s="8">
        <v>0.30822786868664775</v>
      </c>
      <c r="S103" s="8">
        <v>0.31127670089478915</v>
      </c>
      <c r="T103" s="8">
        <v>0.31508650731087079</v>
      </c>
      <c r="U103" s="8"/>
      <c r="V103" s="32" t="str">
        <f t="shared" si="11"/>
        <v>Libyan Arab Jamahiriya</v>
      </c>
      <c r="W103" s="27">
        <f t="shared" si="16"/>
        <v>5.5366711249529963E-4</v>
      </c>
      <c r="X103" s="7">
        <f t="shared" si="12"/>
        <v>0.49848440496927626</v>
      </c>
      <c r="Y103" s="35">
        <f t="shared" si="13"/>
        <v>0.24848670199757342</v>
      </c>
      <c r="Z103" s="40" t="str">
        <f t="shared" si="14"/>
        <v/>
      </c>
      <c r="AA103" s="41" t="str">
        <f t="shared" si="15"/>
        <v/>
      </c>
    </row>
    <row r="104" spans="3:27">
      <c r="C104" s="31" t="s">
        <v>232</v>
      </c>
      <c r="D104" s="32" t="s">
        <v>233</v>
      </c>
      <c r="E104" s="8">
        <v>0.27145974915109999</v>
      </c>
      <c r="F104" s="8">
        <v>0.27023194430310254</v>
      </c>
      <c r="G104" s="8">
        <v>0.26900413945510498</v>
      </c>
      <c r="H104" s="8">
        <v>0.26777633460710754</v>
      </c>
      <c r="I104" s="8">
        <v>0.26654852975911003</v>
      </c>
      <c r="J104" s="8">
        <v>0.26532072491111247</v>
      </c>
      <c r="K104" s="8">
        <v>0.26402625339644831</v>
      </c>
      <c r="L104" s="8">
        <v>0.26273178188178414</v>
      </c>
      <c r="M104" s="8">
        <v>0.26143731036711998</v>
      </c>
      <c r="N104" s="8">
        <v>0.26014283885245587</v>
      </c>
      <c r="O104" s="8">
        <v>0.25884836733779165</v>
      </c>
      <c r="P104" s="8">
        <v>0.25863962750039332</v>
      </c>
      <c r="Q104" s="8">
        <v>0.25837600961421442</v>
      </c>
      <c r="R104" s="8">
        <v>0.25728515595567786</v>
      </c>
      <c r="S104" s="8">
        <v>0.25868739169725191</v>
      </c>
      <c r="T104" s="8">
        <v>0.26042187743084089</v>
      </c>
      <c r="U104" s="8"/>
      <c r="V104" s="32" t="str">
        <f t="shared" si="11"/>
        <v>Liechtenstein</v>
      </c>
      <c r="W104" s="27">
        <f t="shared" si="16"/>
        <v>-9.2621738519697622E-4</v>
      </c>
      <c r="X104" s="7">
        <f t="shared" si="12"/>
        <v>-0.94382114157779995</v>
      </c>
      <c r="Y104" s="35">
        <f t="shared" si="13"/>
        <v>0.89079834728922147</v>
      </c>
      <c r="Z104" s="40">
        <f t="shared" si="14"/>
        <v>0.92621738519697616</v>
      </c>
      <c r="AA104" s="41">
        <f t="shared" si="15"/>
        <v>56</v>
      </c>
    </row>
    <row r="105" spans="3:27">
      <c r="C105" s="31" t="s">
        <v>234</v>
      </c>
      <c r="D105" s="32" t="s">
        <v>235</v>
      </c>
      <c r="E105" s="8">
        <v>0.25825738265790504</v>
      </c>
      <c r="F105" s="8">
        <v>0.25849680374310552</v>
      </c>
      <c r="G105" s="8">
        <v>0.25614809473411276</v>
      </c>
      <c r="H105" s="8">
        <v>0.255103481327138</v>
      </c>
      <c r="I105" s="8">
        <v>0.25529812916287492</v>
      </c>
      <c r="J105" s="8">
        <v>0.25724190987726819</v>
      </c>
      <c r="K105" s="8">
        <v>0.25066163548708537</v>
      </c>
      <c r="L105" s="8">
        <v>0.2521671567344132</v>
      </c>
      <c r="M105" s="8">
        <v>0.24887315223941062</v>
      </c>
      <c r="N105" s="8">
        <v>0.245129540689106</v>
      </c>
      <c r="O105" s="8">
        <v>0.25263864668500907</v>
      </c>
      <c r="P105" s="8">
        <v>0.25564293115575254</v>
      </c>
      <c r="Q105" s="8">
        <v>0.25455202843378838</v>
      </c>
      <c r="R105" s="8">
        <v>0.2554918491152729</v>
      </c>
      <c r="S105" s="8">
        <v>0.26975841231983033</v>
      </c>
      <c r="T105" s="8">
        <v>0.27152243978985241</v>
      </c>
      <c r="U105" s="8"/>
      <c r="V105" s="32" t="str">
        <f t="shared" si="11"/>
        <v>Lithuania</v>
      </c>
      <c r="W105" s="27">
        <f t="shared" si="16"/>
        <v>4.3044411724875729E-4</v>
      </c>
      <c r="X105" s="7">
        <f t="shared" si="12"/>
        <v>0.30656462388160022</v>
      </c>
      <c r="Y105" s="35">
        <f t="shared" si="13"/>
        <v>9.3981868615667E-2</v>
      </c>
      <c r="Z105" s="40" t="str">
        <f t="shared" si="14"/>
        <v/>
      </c>
      <c r="AA105" s="41" t="str">
        <f t="shared" si="15"/>
        <v/>
      </c>
    </row>
    <row r="106" spans="3:27">
      <c r="C106" s="31" t="s">
        <v>236</v>
      </c>
      <c r="D106" s="32" t="s">
        <v>237</v>
      </c>
      <c r="E106" s="8">
        <v>0.18506020377516594</v>
      </c>
      <c r="F106" s="8">
        <v>0.18412022184091528</v>
      </c>
      <c r="G106" s="8">
        <v>0.18371885779284347</v>
      </c>
      <c r="H106" s="8">
        <v>0.182671152281357</v>
      </c>
      <c r="I106" s="8">
        <v>0.18152588579426085</v>
      </c>
      <c r="J106" s="8">
        <v>0.16008996890066057</v>
      </c>
      <c r="K106" s="8">
        <v>0.16478109001066468</v>
      </c>
      <c r="L106" s="8">
        <v>0.15553318673042493</v>
      </c>
      <c r="M106" s="8">
        <v>0.16515219161523351</v>
      </c>
      <c r="N106" s="8">
        <v>0.16345285171466084</v>
      </c>
      <c r="O106" s="8">
        <v>0.16084537118002223</v>
      </c>
      <c r="P106" s="8">
        <v>0.15990057343612843</v>
      </c>
      <c r="Q106" s="8">
        <v>0.17645415315605742</v>
      </c>
      <c r="R106" s="8">
        <v>0.1785712111613266</v>
      </c>
      <c r="S106" s="8">
        <v>0.20266414454091389</v>
      </c>
      <c r="T106" s="8">
        <v>0.20737660370343791</v>
      </c>
      <c r="U106" s="8"/>
      <c r="V106" s="32" t="str">
        <f t="shared" si="11"/>
        <v>Luxembourg</v>
      </c>
      <c r="W106" s="27">
        <f t="shared" si="16"/>
        <v>4.7246177034758539E-4</v>
      </c>
      <c r="X106" s="7">
        <f t="shared" si="12"/>
        <v>0.14630295994488457</v>
      </c>
      <c r="Y106" s="35">
        <f t="shared" si="13"/>
        <v>2.1404556088634497E-2</v>
      </c>
      <c r="Z106" s="40" t="str">
        <f t="shared" si="14"/>
        <v/>
      </c>
      <c r="AA106" s="41" t="str">
        <f t="shared" si="15"/>
        <v/>
      </c>
    </row>
    <row r="107" spans="3:27">
      <c r="C107" s="31" t="s">
        <v>238</v>
      </c>
      <c r="D107" s="32" t="s">
        <v>239</v>
      </c>
      <c r="E107" s="8">
        <v>0.50022697830704543</v>
      </c>
      <c r="F107" s="8">
        <v>0.49771641662599797</v>
      </c>
      <c r="G107" s="8">
        <v>0.49512797599747088</v>
      </c>
      <c r="H107" s="8">
        <v>0.4948846024269824</v>
      </c>
      <c r="I107" s="8">
        <v>0.49675041348213411</v>
      </c>
      <c r="J107" s="8">
        <v>0.49758102356219441</v>
      </c>
      <c r="K107" s="8">
        <v>0.49826450638637976</v>
      </c>
      <c r="L107" s="8">
        <v>0.49392472996975095</v>
      </c>
      <c r="M107" s="8">
        <v>0.49732781794849995</v>
      </c>
      <c r="N107" s="8">
        <v>0.49334596613118314</v>
      </c>
      <c r="O107" s="8">
        <v>0.49454168644868574</v>
      </c>
      <c r="P107" s="8">
        <v>0.49019868052517662</v>
      </c>
      <c r="Q107" s="8">
        <v>0.48037905957987775</v>
      </c>
      <c r="R107" s="8">
        <v>0.47769375032084221</v>
      </c>
      <c r="S107" s="8">
        <v>0.48475648915325231</v>
      </c>
      <c r="T107" s="8">
        <v>0.48727337565245188</v>
      </c>
      <c r="U107" s="8"/>
      <c r="V107" s="32" t="str">
        <f t="shared" si="11"/>
        <v>Madagascar</v>
      </c>
      <c r="W107" s="27">
        <f t="shared" si="16"/>
        <v>-1.1140011971831479E-3</v>
      </c>
      <c r="X107" s="7">
        <f t="shared" si="12"/>
        <v>-0.79621603218753156</v>
      </c>
      <c r="Y107" s="35">
        <f t="shared" si="13"/>
        <v>0.63395996991245629</v>
      </c>
      <c r="Z107" s="40">
        <f t="shared" si="14"/>
        <v>1.1140011971831481</v>
      </c>
      <c r="AA107" s="41">
        <f t="shared" si="15"/>
        <v>48</v>
      </c>
    </row>
    <row r="108" spans="3:27">
      <c r="C108" s="31" t="s">
        <v>240</v>
      </c>
      <c r="D108" s="32" t="s">
        <v>241</v>
      </c>
      <c r="E108" s="8">
        <v>0.53352558971807396</v>
      </c>
      <c r="F108" s="8">
        <v>0.52533550624327707</v>
      </c>
      <c r="G108" s="8">
        <v>0.52321293951563475</v>
      </c>
      <c r="H108" s="8">
        <v>0.53164976057935431</v>
      </c>
      <c r="I108" s="8">
        <v>0.5193461918877893</v>
      </c>
      <c r="J108" s="8">
        <v>0.50917309381888687</v>
      </c>
      <c r="K108" s="8">
        <v>0.52319461642973197</v>
      </c>
      <c r="L108" s="8">
        <v>0.52917321903874781</v>
      </c>
      <c r="M108" s="8">
        <v>0.52779852984508813</v>
      </c>
      <c r="N108" s="8">
        <v>0.5137969475750731</v>
      </c>
      <c r="O108" s="8">
        <v>0.50838791904747849</v>
      </c>
      <c r="P108" s="8">
        <v>0.49728827462526937</v>
      </c>
      <c r="Q108" s="8">
        <v>0.49645867166876423</v>
      </c>
      <c r="R108" s="8">
        <v>0.50293399965278551</v>
      </c>
      <c r="S108" s="8">
        <v>0.51075497811434667</v>
      </c>
      <c r="T108" s="8">
        <v>0.51442551344755871</v>
      </c>
      <c r="U108" s="8"/>
      <c r="V108" s="32" t="str">
        <f t="shared" si="11"/>
        <v>Malawi</v>
      </c>
      <c r="W108" s="27">
        <f t="shared" si="16"/>
        <v>-1.7701987336364616E-3</v>
      </c>
      <c r="X108" s="7">
        <f t="shared" si="12"/>
        <v>-0.71190711506724302</v>
      </c>
      <c r="Y108" s="35">
        <f t="shared" si="13"/>
        <v>0.50681174048336475</v>
      </c>
      <c r="Z108" s="40">
        <f t="shared" si="14"/>
        <v>1.7701987336364617</v>
      </c>
      <c r="AA108" s="41">
        <f t="shared" si="15"/>
        <v>29</v>
      </c>
    </row>
    <row r="109" spans="3:27">
      <c r="C109" s="31" t="s">
        <v>242</v>
      </c>
      <c r="D109" s="32" t="s">
        <v>243</v>
      </c>
      <c r="E109" s="8">
        <v>0.28046601405209348</v>
      </c>
      <c r="F109" s="8">
        <v>0.2871350611844356</v>
      </c>
      <c r="G109" s="8">
        <v>0.28485500551558729</v>
      </c>
      <c r="H109" s="8">
        <v>0.28194888926277567</v>
      </c>
      <c r="I109" s="8">
        <v>0.28409270340100057</v>
      </c>
      <c r="J109" s="8">
        <v>0.27985110174819566</v>
      </c>
      <c r="K109" s="8">
        <v>0.27719335547366314</v>
      </c>
      <c r="L109" s="8">
        <v>0.27899652786850065</v>
      </c>
      <c r="M109" s="8">
        <v>0.26981304373864967</v>
      </c>
      <c r="N109" s="8">
        <v>0.27855587197364623</v>
      </c>
      <c r="O109" s="8">
        <v>0.26886398197931366</v>
      </c>
      <c r="P109" s="8">
        <v>0.26843256859840608</v>
      </c>
      <c r="Q109" s="8">
        <v>0.26774582842262556</v>
      </c>
      <c r="R109" s="8">
        <v>0.26818381425295018</v>
      </c>
      <c r="S109" s="8">
        <v>0.27211641988522306</v>
      </c>
      <c r="T109" s="8">
        <v>0.27655767368107115</v>
      </c>
      <c r="U109" s="8"/>
      <c r="V109" s="32" t="str">
        <f t="shared" si="11"/>
        <v>Malaysia</v>
      </c>
      <c r="W109" s="27">
        <f t="shared" si="16"/>
        <v>-1.0804861338204858E-3</v>
      </c>
      <c r="X109" s="7">
        <f t="shared" si="12"/>
        <v>-0.78677732662447841</v>
      </c>
      <c r="Y109" s="35">
        <f t="shared" si="13"/>
        <v>0.61901856169036118</v>
      </c>
      <c r="Z109" s="40">
        <f t="shared" si="14"/>
        <v>1.0804861338204859</v>
      </c>
      <c r="AA109" s="41">
        <f t="shared" si="15"/>
        <v>50</v>
      </c>
    </row>
    <row r="110" spans="3:27">
      <c r="C110" s="31" t="s">
        <v>244</v>
      </c>
      <c r="D110" s="32" t="s">
        <v>245</v>
      </c>
      <c r="E110" s="8">
        <v>0.4271469057670258</v>
      </c>
      <c r="F110" s="8">
        <v>0.42442572793524053</v>
      </c>
      <c r="G110" s="8">
        <v>0.41518814802901421</v>
      </c>
      <c r="H110" s="8">
        <v>0.41245730277110093</v>
      </c>
      <c r="I110" s="8">
        <v>0.40751294854501685</v>
      </c>
      <c r="J110" s="8">
        <v>0.40068397935997968</v>
      </c>
      <c r="K110" s="8">
        <v>0.39564849803395657</v>
      </c>
      <c r="L110" s="8">
        <v>0.39414064952664324</v>
      </c>
      <c r="M110" s="8">
        <v>0.39148028999599305</v>
      </c>
      <c r="N110" s="8">
        <v>0.38955145223819843</v>
      </c>
      <c r="O110" s="8">
        <v>0.38722354188737884</v>
      </c>
      <c r="P110" s="8">
        <v>0.38295309794851734</v>
      </c>
      <c r="Q110" s="8">
        <v>0.37987726558116314</v>
      </c>
      <c r="R110" s="8">
        <v>0.37854191530135645</v>
      </c>
      <c r="S110" s="8">
        <v>0.38125762979384131</v>
      </c>
      <c r="T110" s="8">
        <v>0.3849011175681108</v>
      </c>
      <c r="U110" s="8"/>
      <c r="V110" s="32" t="str">
        <f t="shared" si="11"/>
        <v>Maldives</v>
      </c>
      <c r="W110" s="27">
        <f t="shared" si="16"/>
        <v>-3.1637847529294347E-3</v>
      </c>
      <c r="X110" s="7">
        <f t="shared" si="12"/>
        <v>-0.94989794382584869</v>
      </c>
      <c r="Y110" s="35">
        <f t="shared" si="13"/>
        <v>0.9023061036845752</v>
      </c>
      <c r="Z110" s="40">
        <f t="shared" si="14"/>
        <v>3.1637847529294345</v>
      </c>
      <c r="AA110" s="41">
        <f t="shared" si="15"/>
        <v>7</v>
      </c>
    </row>
    <row r="111" spans="3:27">
      <c r="C111" s="31" t="s">
        <v>246</v>
      </c>
      <c r="D111" s="32" t="s">
        <v>247</v>
      </c>
      <c r="E111" s="8">
        <v>0.54567127807701177</v>
      </c>
      <c r="F111" s="8">
        <v>0.54461628493414471</v>
      </c>
      <c r="G111" s="8">
        <v>0.54236426362198686</v>
      </c>
      <c r="H111" s="8">
        <v>0.54409099222932722</v>
      </c>
      <c r="I111" s="8">
        <v>0.54353006955062722</v>
      </c>
      <c r="J111" s="8">
        <v>0.54123107681945881</v>
      </c>
      <c r="K111" s="8">
        <v>0.54513742424062739</v>
      </c>
      <c r="L111" s="8">
        <v>0.54361087046040546</v>
      </c>
      <c r="M111" s="8">
        <v>0.53959338907117438</v>
      </c>
      <c r="N111" s="8">
        <v>0.53365454024859704</v>
      </c>
      <c r="O111" s="8">
        <v>0.53827072317496938</v>
      </c>
      <c r="P111" s="8">
        <v>0.53902394310897572</v>
      </c>
      <c r="Q111" s="8">
        <v>0.53689189968102846</v>
      </c>
      <c r="R111" s="8">
        <v>0.53585637166731404</v>
      </c>
      <c r="S111" s="8">
        <v>0.5388432739458352</v>
      </c>
      <c r="T111" s="8">
        <v>0.54103762938895839</v>
      </c>
      <c r="U111" s="8"/>
      <c r="V111" s="32" t="str">
        <f t="shared" si="11"/>
        <v>Mali</v>
      </c>
      <c r="W111" s="27">
        <f t="shared" si="16"/>
        <v>-5.3785780041800595E-4</v>
      </c>
      <c r="X111" s="7">
        <f t="shared" si="12"/>
        <v>-0.71655757692566013</v>
      </c>
      <c r="Y111" s="35">
        <f t="shared" si="13"/>
        <v>0.51345476104957333</v>
      </c>
      <c r="Z111" s="40">
        <f t="shared" si="14"/>
        <v>0.5378578004180059</v>
      </c>
      <c r="AA111" s="41">
        <f t="shared" si="15"/>
        <v>69</v>
      </c>
    </row>
    <row r="112" spans="3:27">
      <c r="C112" s="31" t="s">
        <v>248</v>
      </c>
      <c r="D112" s="32" t="s">
        <v>249</v>
      </c>
      <c r="E112" s="8">
        <v>0.21673847761749251</v>
      </c>
      <c r="F112" s="8">
        <v>0.2162662408479803</v>
      </c>
      <c r="G112" s="8">
        <v>0.21326622630069036</v>
      </c>
      <c r="H112" s="8">
        <v>0.20953745972573368</v>
      </c>
      <c r="I112" s="8">
        <v>0.21329693027329466</v>
      </c>
      <c r="J112" s="8">
        <v>0.21448729512979867</v>
      </c>
      <c r="K112" s="8">
        <v>0.21351960541474144</v>
      </c>
      <c r="L112" s="8">
        <v>0.21446451732570046</v>
      </c>
      <c r="M112" s="8">
        <v>0.24238046195934718</v>
      </c>
      <c r="N112" s="8">
        <v>0.23214375056407319</v>
      </c>
      <c r="O112" s="8">
        <v>0.2346775349766724</v>
      </c>
      <c r="P112" s="8">
        <v>0.2288041267716111</v>
      </c>
      <c r="Q112" s="8">
        <v>0.24071763049066627</v>
      </c>
      <c r="R112" s="8">
        <v>0.24499659113533401</v>
      </c>
      <c r="S112" s="8">
        <v>0.2493897091208169</v>
      </c>
      <c r="T112" s="8">
        <v>0.25373249377245233</v>
      </c>
      <c r="U112" s="8"/>
      <c r="V112" s="32" t="str">
        <f t="shared" si="11"/>
        <v>Malta</v>
      </c>
      <c r="W112" s="27">
        <f t="shared" si="16"/>
        <v>2.8065600510896651E-3</v>
      </c>
      <c r="X112" s="7">
        <f t="shared" si="12"/>
        <v>0.88132736873369966</v>
      </c>
      <c r="Y112" s="35">
        <f t="shared" si="13"/>
        <v>0.77673793087906662</v>
      </c>
      <c r="Z112" s="40">
        <f t="shared" si="14"/>
        <v>-2.8065600510896651</v>
      </c>
      <c r="AA112" s="41">
        <f t="shared" si="15"/>
        <v>122</v>
      </c>
    </row>
    <row r="113" spans="3:27">
      <c r="C113" s="31" t="s">
        <v>250</v>
      </c>
      <c r="D113" s="32" t="s">
        <v>251</v>
      </c>
      <c r="E113" s="8">
        <v>0.4728168742938102</v>
      </c>
      <c r="F113" s="8">
        <v>0.47123865748897797</v>
      </c>
      <c r="G113" s="8">
        <v>0.46908434198414589</v>
      </c>
      <c r="H113" s="8">
        <v>0.46824318767931378</v>
      </c>
      <c r="I113" s="8">
        <v>0.46919387037031496</v>
      </c>
      <c r="J113" s="8">
        <v>0.47106145103159536</v>
      </c>
      <c r="K113" s="8">
        <v>0.47263985652212942</v>
      </c>
      <c r="L113" s="8">
        <v>0.4736571924876633</v>
      </c>
      <c r="M113" s="8">
        <v>0.47820147884069725</v>
      </c>
      <c r="N113" s="8">
        <v>0.47834172049789792</v>
      </c>
      <c r="O113" s="8">
        <v>0.48097753723426512</v>
      </c>
      <c r="P113" s="8">
        <v>0.48841293966229915</v>
      </c>
      <c r="Q113" s="8">
        <v>0.48926330192227757</v>
      </c>
      <c r="R113" s="8">
        <v>0.49166831494475605</v>
      </c>
      <c r="S113" s="8">
        <v>0.48896005135001702</v>
      </c>
      <c r="T113" s="8">
        <v>0.49179835112953851</v>
      </c>
      <c r="U113" s="8"/>
      <c r="V113" s="32" t="str">
        <f t="shared" si="11"/>
        <v>Marshall Islands</v>
      </c>
      <c r="W113" s="27">
        <f t="shared" si="16"/>
        <v>1.7036305850299934E-3</v>
      </c>
      <c r="X113" s="7">
        <f t="shared" si="12"/>
        <v>0.92287397902699275</v>
      </c>
      <c r="Y113" s="35">
        <f t="shared" si="13"/>
        <v>0.85169638116511426</v>
      </c>
      <c r="Z113" s="40">
        <f t="shared" si="14"/>
        <v>-1.7036305850299935</v>
      </c>
      <c r="AA113" s="41">
        <f t="shared" si="15"/>
        <v>113</v>
      </c>
    </row>
    <row r="114" spans="3:27">
      <c r="C114" s="31" t="s">
        <v>252</v>
      </c>
      <c r="D114" s="32" t="s">
        <v>253</v>
      </c>
      <c r="E114" s="8">
        <v>0.51363842885169331</v>
      </c>
      <c r="F114" s="8">
        <v>0.51050093814895359</v>
      </c>
      <c r="G114" s="8">
        <v>0.51618062816853472</v>
      </c>
      <c r="H114" s="8">
        <v>0.52396481034966103</v>
      </c>
      <c r="I114" s="8">
        <v>0.51386361614735243</v>
      </c>
      <c r="J114" s="8">
        <v>0.50647062500337725</v>
      </c>
      <c r="K114" s="8">
        <v>0.5107618618882942</v>
      </c>
      <c r="L114" s="8">
        <v>0.50879513629077344</v>
      </c>
      <c r="M114" s="8">
        <v>0.5047110752711883</v>
      </c>
      <c r="N114" s="8">
        <v>0.49471718732253822</v>
      </c>
      <c r="O114" s="8">
        <v>0.502553380045201</v>
      </c>
      <c r="P114" s="8">
        <v>0.48963404015080719</v>
      </c>
      <c r="Q114" s="8">
        <v>0.4861737771238932</v>
      </c>
      <c r="R114" s="8">
        <v>0.48987443613076898</v>
      </c>
      <c r="S114" s="8">
        <v>0.49245350003809829</v>
      </c>
      <c r="T114" s="8">
        <v>0.49624698577911208</v>
      </c>
      <c r="U114" s="8"/>
      <c r="V114" s="32" t="str">
        <f t="shared" si="11"/>
        <v>Mauritania</v>
      </c>
      <c r="W114" s="27">
        <f t="shared" si="16"/>
        <v>-2.0093927859716498E-3</v>
      </c>
      <c r="X114" s="7">
        <f t="shared" si="12"/>
        <v>-0.85925313143557502</v>
      </c>
      <c r="Y114" s="35">
        <f t="shared" si="13"/>
        <v>0.73831594388184152</v>
      </c>
      <c r="Z114" s="40">
        <f t="shared" si="14"/>
        <v>2.0093927859716496</v>
      </c>
      <c r="AA114" s="41">
        <f t="shared" si="15"/>
        <v>22</v>
      </c>
    </row>
    <row r="115" spans="3:27">
      <c r="C115" s="31" t="s">
        <v>254</v>
      </c>
      <c r="D115" s="32" t="s">
        <v>255</v>
      </c>
      <c r="E115" s="8">
        <v>0.24964347489798833</v>
      </c>
      <c r="F115" s="8">
        <v>0.24856843191779532</v>
      </c>
      <c r="G115" s="8">
        <v>0.24852644375403518</v>
      </c>
      <c r="H115" s="8">
        <v>0.24760952426287661</v>
      </c>
      <c r="I115" s="8">
        <v>0.24710908730322204</v>
      </c>
      <c r="J115" s="8">
        <v>0.24584639593956356</v>
      </c>
      <c r="K115" s="8">
        <v>0.24574181352757174</v>
      </c>
      <c r="L115" s="8">
        <v>0.24602542470132174</v>
      </c>
      <c r="M115" s="8">
        <v>0.24648511405634607</v>
      </c>
      <c r="N115" s="8">
        <v>0.2460944203466299</v>
      </c>
      <c r="O115" s="8">
        <v>0.24544550830022308</v>
      </c>
      <c r="P115" s="8">
        <v>0.25105080855577799</v>
      </c>
      <c r="Q115" s="8">
        <v>0.2496577774155411</v>
      </c>
      <c r="R115" s="8">
        <v>0.25291501291388974</v>
      </c>
      <c r="S115" s="8">
        <v>0.25658521626957748</v>
      </c>
      <c r="T115" s="8">
        <v>0.26067423906731096</v>
      </c>
      <c r="U115" s="8"/>
      <c r="V115" s="32" t="str">
        <f t="shared" si="11"/>
        <v>Mauritius</v>
      </c>
      <c r="W115" s="27">
        <f t="shared" si="16"/>
        <v>5.3454899798349438E-4</v>
      </c>
      <c r="X115" s="7">
        <f t="shared" si="12"/>
        <v>0.59335770277897404</v>
      </c>
      <c r="Y115" s="35">
        <f t="shared" si="13"/>
        <v>0.3520733634471413</v>
      </c>
      <c r="Z115" s="40">
        <f t="shared" si="14"/>
        <v>-0.53454899798349442</v>
      </c>
      <c r="AA115" s="41">
        <f t="shared" si="15"/>
        <v>85</v>
      </c>
    </row>
    <row r="116" spans="3:27">
      <c r="C116" s="31" t="s">
        <v>256</v>
      </c>
      <c r="D116" s="32" t="s">
        <v>257</v>
      </c>
      <c r="E116" s="8">
        <v>0.26020704439090742</v>
      </c>
      <c r="F116" s="8">
        <v>0.26270713450201794</v>
      </c>
      <c r="G116" s="8">
        <v>0.25876722484577686</v>
      </c>
      <c r="H116" s="8">
        <v>0.2594388534632473</v>
      </c>
      <c r="I116" s="8">
        <v>0.26211513988764862</v>
      </c>
      <c r="J116" s="8">
        <v>0.26105848287184724</v>
      </c>
      <c r="K116" s="8">
        <v>0.25781962274303849</v>
      </c>
      <c r="L116" s="8">
        <v>0.25586470754432111</v>
      </c>
      <c r="M116" s="8">
        <v>0.25114415803440127</v>
      </c>
      <c r="N116" s="8">
        <v>0.24641822351246354</v>
      </c>
      <c r="O116" s="8">
        <v>0.24398879022365516</v>
      </c>
      <c r="P116" s="8">
        <v>0.24406479684489835</v>
      </c>
      <c r="Q116" s="8">
        <v>0.24048622914984011</v>
      </c>
      <c r="R116" s="8">
        <v>0.24411797841330971</v>
      </c>
      <c r="S116" s="8">
        <v>0.24595323012925985</v>
      </c>
      <c r="T116" s="8">
        <v>0.24801252093295079</v>
      </c>
      <c r="U116" s="8"/>
      <c r="V116" s="32" t="str">
        <f t="shared" si="11"/>
        <v>Mexico</v>
      </c>
      <c r="W116" s="27">
        <f t="shared" si="16"/>
        <v>-1.4456758088748016E-3</v>
      </c>
      <c r="X116" s="7">
        <f t="shared" si="12"/>
        <v>-0.88075020530639603</v>
      </c>
      <c r="Y116" s="35">
        <f t="shared" si="13"/>
        <v>0.77572092414725879</v>
      </c>
      <c r="Z116" s="40">
        <f t="shared" si="14"/>
        <v>1.4456758088748016</v>
      </c>
      <c r="AA116" s="41">
        <f t="shared" si="15"/>
        <v>32</v>
      </c>
    </row>
    <row r="117" spans="3:27">
      <c r="C117" s="31" t="s">
        <v>258</v>
      </c>
      <c r="D117" s="32" t="s">
        <v>259</v>
      </c>
      <c r="E117" s="8">
        <v>0.4914747130763884</v>
      </c>
      <c r="F117" s="8">
        <v>0.49157361236419339</v>
      </c>
      <c r="G117" s="8">
        <v>0.49368929323167315</v>
      </c>
      <c r="H117" s="8">
        <v>0.493356388224864</v>
      </c>
      <c r="I117" s="8">
        <v>0.49326965195636818</v>
      </c>
      <c r="J117" s="8">
        <v>0.49286036915535192</v>
      </c>
      <c r="K117" s="8">
        <v>0.4930987756789631</v>
      </c>
      <c r="L117" s="8">
        <v>0.49274243595835937</v>
      </c>
      <c r="M117" s="8">
        <v>0.49274293810940173</v>
      </c>
      <c r="N117" s="8">
        <v>0.49253881114984138</v>
      </c>
      <c r="O117" s="8">
        <v>0.4916975588156875</v>
      </c>
      <c r="P117" s="8">
        <v>0.49211321754243037</v>
      </c>
      <c r="Q117" s="8">
        <v>0.49393544778614501</v>
      </c>
      <c r="R117" s="8">
        <v>0.49280637702132285</v>
      </c>
      <c r="S117" s="8">
        <v>0.49570093170148022</v>
      </c>
      <c r="T117" s="8">
        <v>0.49860687011273974</v>
      </c>
      <c r="U117" s="8"/>
      <c r="V117" s="32" t="str">
        <f t="shared" si="11"/>
        <v>Micronesia, Federated States of</v>
      </c>
      <c r="W117" s="27">
        <f t="shared" si="16"/>
        <v>2.06688942110978E-4</v>
      </c>
      <c r="X117" s="7">
        <f t="shared" si="12"/>
        <v>0.55930874491787319</v>
      </c>
      <c r="Y117" s="35">
        <f t="shared" si="13"/>
        <v>0.31282627214160652</v>
      </c>
      <c r="Z117" s="40">
        <f t="shared" si="14"/>
        <v>-0.20668894211097799</v>
      </c>
      <c r="AA117" s="41">
        <f t="shared" si="15"/>
        <v>81</v>
      </c>
    </row>
    <row r="118" spans="3:27">
      <c r="C118" s="31" t="s">
        <v>260</v>
      </c>
      <c r="D118" s="32" t="s">
        <v>261</v>
      </c>
      <c r="E118" s="8">
        <v>0.27359595344858589</v>
      </c>
      <c r="F118" s="8">
        <v>0.27153271934345624</v>
      </c>
      <c r="G118" s="8">
        <v>0.27087182148610717</v>
      </c>
      <c r="H118" s="8">
        <v>0.27118765469495093</v>
      </c>
      <c r="I118" s="8">
        <v>0.27056139015358938</v>
      </c>
      <c r="J118" s="8">
        <v>0.27703885118793253</v>
      </c>
      <c r="K118" s="8">
        <v>0.28168500606662433</v>
      </c>
      <c r="L118" s="8">
        <v>0.27476213225949259</v>
      </c>
      <c r="M118" s="8">
        <v>0.27826122927199709</v>
      </c>
      <c r="N118" s="8">
        <v>0.27501024311163047</v>
      </c>
      <c r="O118" s="8">
        <v>0.27396704959495882</v>
      </c>
      <c r="P118" s="8">
        <v>0.27534789307275043</v>
      </c>
      <c r="Q118" s="8">
        <v>0.27802785597506419</v>
      </c>
      <c r="R118" s="8">
        <v>0.27807403456868146</v>
      </c>
      <c r="S118" s="8">
        <v>0.28625751868973942</v>
      </c>
      <c r="T118" s="8">
        <v>0.28991689618969957</v>
      </c>
      <c r="U118" s="8"/>
      <c r="V118" s="32" t="str">
        <f t="shared" si="11"/>
        <v>Moldova, Republic of</v>
      </c>
      <c r="W118" s="27">
        <f t="shared" si="16"/>
        <v>8.5094707156544813E-4</v>
      </c>
      <c r="X118" s="7">
        <f t="shared" si="12"/>
        <v>0.73860806605809137</v>
      </c>
      <c r="Y118" s="35">
        <f t="shared" si="13"/>
        <v>0.54554187524607389</v>
      </c>
      <c r="Z118" s="40">
        <f t="shared" si="14"/>
        <v>-0.85094707156544813</v>
      </c>
      <c r="AA118" s="41">
        <f t="shared" si="15"/>
        <v>93</v>
      </c>
    </row>
    <row r="119" spans="3:27">
      <c r="C119" s="31" t="s">
        <v>262</v>
      </c>
      <c r="D119" s="32" t="s">
        <v>263</v>
      </c>
      <c r="E119" s="8">
        <v>0.28390834056083281</v>
      </c>
      <c r="F119" s="8">
        <v>0.28390834056083281</v>
      </c>
      <c r="G119" s="8">
        <v>0.28390834056083281</v>
      </c>
      <c r="H119" s="8">
        <v>0.28390834056083281</v>
      </c>
      <c r="I119" s="8">
        <v>0.28390834056083281</v>
      </c>
      <c r="J119" s="8">
        <v>0.28390834056083281</v>
      </c>
      <c r="K119" s="8">
        <v>0.28390834056083281</v>
      </c>
      <c r="L119" s="8">
        <v>0.28390834056083281</v>
      </c>
      <c r="M119" s="8">
        <v>0.28390834056083281</v>
      </c>
      <c r="N119" s="8">
        <v>0.28390834056083281</v>
      </c>
      <c r="O119" s="8">
        <v>0.28390834056083281</v>
      </c>
      <c r="P119" s="8">
        <v>0.28390834056083281</v>
      </c>
      <c r="Q119" s="8">
        <v>0.28390834056083281</v>
      </c>
      <c r="R119" s="8">
        <v>0.28390834056083281</v>
      </c>
      <c r="S119" s="8">
        <v>0.28640834050495345</v>
      </c>
      <c r="T119" s="8">
        <v>0.2889083404490741</v>
      </c>
      <c r="U119" s="8"/>
      <c r="V119" s="32" t="str">
        <f t="shared" si="11"/>
        <v>Monaco</v>
      </c>
      <c r="W119" s="27">
        <f t="shared" si="16"/>
        <v>1.5808823176057023E-4</v>
      </c>
      <c r="X119" s="7">
        <f t="shared" si="12"/>
        <v>0.55351554015196947</v>
      </c>
      <c r="Y119" s="35">
        <f t="shared" si="13"/>
        <v>0.30637945318972654</v>
      </c>
      <c r="Z119" s="40">
        <f t="shared" si="14"/>
        <v>-0.15808823176057024</v>
      </c>
      <c r="AA119" s="41">
        <f t="shared" si="15"/>
        <v>80</v>
      </c>
    </row>
    <row r="120" spans="3:27">
      <c r="C120" s="31" t="s">
        <v>264</v>
      </c>
      <c r="D120" s="32" t="s">
        <v>603</v>
      </c>
      <c r="E120" s="8">
        <v>0.22213979622470506</v>
      </c>
      <c r="F120" s="8">
        <v>0.21751662109053138</v>
      </c>
      <c r="G120" s="8">
        <v>0.23070946825103766</v>
      </c>
      <c r="H120" s="8">
        <v>0.21700059076504272</v>
      </c>
      <c r="I120" s="8">
        <v>0.20841793800699901</v>
      </c>
      <c r="J120" s="8">
        <v>0.21042934985043474</v>
      </c>
      <c r="K120" s="8">
        <v>0.20861709883861759</v>
      </c>
      <c r="L120" s="8">
        <v>0.2140474352964252</v>
      </c>
      <c r="M120" s="8">
        <v>0.21169738066589402</v>
      </c>
      <c r="N120" s="8">
        <v>0.20975041188382682</v>
      </c>
      <c r="O120" s="8">
        <v>0.20530088094512089</v>
      </c>
      <c r="P120" s="8">
        <v>0.20307718090821059</v>
      </c>
      <c r="Q120" s="8">
        <v>0.20529464849769544</v>
      </c>
      <c r="R120" s="8">
        <v>0.22802796067450459</v>
      </c>
      <c r="S120" s="8">
        <v>0.23118254081372203</v>
      </c>
      <c r="T120" s="8">
        <v>0.2350006264437465</v>
      </c>
      <c r="U120" s="8"/>
      <c r="V120" s="32" t="str">
        <f t="shared" si="11"/>
        <v xml:space="preserve">Macedonia </v>
      </c>
      <c r="W120" s="27">
        <f t="shared" si="16"/>
        <v>2.5550233268546902E-4</v>
      </c>
      <c r="X120" s="7">
        <f t="shared" si="12"/>
        <v>0.1180114276288458</v>
      </c>
      <c r="Y120" s="35">
        <f t="shared" si="13"/>
        <v>1.392669705099831E-2</v>
      </c>
      <c r="Z120" s="40" t="str">
        <f t="shared" si="14"/>
        <v/>
      </c>
      <c r="AA120" s="41" t="str">
        <f t="shared" si="15"/>
        <v/>
      </c>
    </row>
    <row r="121" spans="3:27">
      <c r="C121" s="31" t="s">
        <v>266</v>
      </c>
      <c r="D121" s="32" t="s">
        <v>267</v>
      </c>
      <c r="E121" s="8">
        <v>0.36626295000126757</v>
      </c>
      <c r="F121" s="8">
        <v>0.37154377783037779</v>
      </c>
      <c r="G121" s="8">
        <v>0.36942709003802093</v>
      </c>
      <c r="H121" s="8">
        <v>0.37108556968854228</v>
      </c>
      <c r="I121" s="8">
        <v>0.36910074803149978</v>
      </c>
      <c r="J121" s="8">
        <v>0.39005047022207845</v>
      </c>
      <c r="K121" s="8">
        <v>0.38191628543902234</v>
      </c>
      <c r="L121" s="8">
        <v>0.37920145819121481</v>
      </c>
      <c r="M121" s="8">
        <v>0.36468100276601872</v>
      </c>
      <c r="N121" s="8">
        <v>0.3667109044044557</v>
      </c>
      <c r="O121" s="8">
        <v>0.36748232685679522</v>
      </c>
      <c r="P121" s="8">
        <v>0.36651158446220022</v>
      </c>
      <c r="Q121" s="8">
        <v>0.36526904853096837</v>
      </c>
      <c r="R121" s="8">
        <v>0.36688136664740939</v>
      </c>
      <c r="S121" s="8">
        <v>0.36739607495956378</v>
      </c>
      <c r="T121" s="8">
        <v>0.37047783867416678</v>
      </c>
      <c r="U121" s="8"/>
      <c r="V121" s="32" t="str">
        <f t="shared" si="11"/>
        <v>Mongolia</v>
      </c>
      <c r="W121" s="27">
        <f t="shared" si="16"/>
        <v>-3.8551458129764012E-4</v>
      </c>
      <c r="X121" s="7">
        <f t="shared" si="12"/>
        <v>-0.26276837917248719</v>
      </c>
      <c r="Y121" s="35">
        <f t="shared" si="13"/>
        <v>6.9047221092935998E-2</v>
      </c>
      <c r="Z121" s="40" t="str">
        <f t="shared" si="14"/>
        <v/>
      </c>
      <c r="AA121" s="41" t="str">
        <f t="shared" si="15"/>
        <v/>
      </c>
    </row>
    <row r="122" spans="3:27">
      <c r="C122" s="31" t="s">
        <v>268</v>
      </c>
      <c r="D122" s="32" t="s">
        <v>269</v>
      </c>
      <c r="E122" s="8">
        <v>0.25553086763945898</v>
      </c>
      <c r="F122" s="8">
        <v>0.25354129037686518</v>
      </c>
      <c r="G122" s="8">
        <v>0.25159330378235195</v>
      </c>
      <c r="H122" s="8">
        <v>0.24967087392166692</v>
      </c>
      <c r="I122" s="8">
        <v>0.24776199655302844</v>
      </c>
      <c r="J122" s="8">
        <v>0.24585827294897128</v>
      </c>
      <c r="K122" s="8">
        <v>0.24579949014833502</v>
      </c>
      <c r="L122" s="8">
        <v>0.24573485368916209</v>
      </c>
      <c r="M122" s="8">
        <v>0.24565509527876975</v>
      </c>
      <c r="N122" s="8">
        <v>0.24593463994213136</v>
      </c>
      <c r="O122" s="8">
        <v>0.24617385978414622</v>
      </c>
      <c r="P122" s="8">
        <v>0.24611743917449971</v>
      </c>
      <c r="Q122" s="8">
        <v>0.22245986255906314</v>
      </c>
      <c r="R122" s="8">
        <v>0.22292527824368544</v>
      </c>
      <c r="S122" s="8">
        <v>0.22603249965706743</v>
      </c>
      <c r="T122" s="8">
        <v>0.22954074520648882</v>
      </c>
      <c r="U122" s="8"/>
      <c r="V122" s="32" t="str">
        <f t="shared" si="11"/>
        <v>Montenegro</v>
      </c>
      <c r="W122" s="27">
        <f t="shared" si="16"/>
        <v>-1.937237905211057E-3</v>
      </c>
      <c r="X122" s="7">
        <f t="shared" si="12"/>
        <v>-0.8518590991096987</v>
      </c>
      <c r="Y122" s="35">
        <f t="shared" si="13"/>
        <v>0.72566392473598751</v>
      </c>
      <c r="Z122" s="40">
        <f t="shared" si="14"/>
        <v>1.9372379052110571</v>
      </c>
      <c r="AA122" s="41">
        <f t="shared" si="15"/>
        <v>23</v>
      </c>
    </row>
    <row r="123" spans="3:27">
      <c r="C123" s="31" t="s">
        <v>270</v>
      </c>
      <c r="D123" s="32" t="s">
        <v>271</v>
      </c>
      <c r="E123" s="8">
        <v>0.37568110094736301</v>
      </c>
      <c r="F123" s="8">
        <v>0.36842593446005262</v>
      </c>
      <c r="G123" s="8">
        <v>0.36641049858247143</v>
      </c>
      <c r="H123" s="8">
        <v>0.37025241939906844</v>
      </c>
      <c r="I123" s="8">
        <v>0.3690679883571219</v>
      </c>
      <c r="J123" s="8">
        <v>0.37409823348062249</v>
      </c>
      <c r="K123" s="8">
        <v>0.37288495359673673</v>
      </c>
      <c r="L123" s="8">
        <v>0.37042442098628608</v>
      </c>
      <c r="M123" s="8">
        <v>0.36268150387169523</v>
      </c>
      <c r="N123" s="8">
        <v>0.36446625693880058</v>
      </c>
      <c r="O123" s="8">
        <v>0.36600051280696172</v>
      </c>
      <c r="P123" s="8">
        <v>0.359362973610659</v>
      </c>
      <c r="Q123" s="8">
        <v>0.37062618836219036</v>
      </c>
      <c r="R123" s="8">
        <v>0.36855590662339499</v>
      </c>
      <c r="S123" s="8">
        <v>0.3723960719149812</v>
      </c>
      <c r="T123" s="8">
        <v>0.3766929700345556</v>
      </c>
      <c r="U123" s="8"/>
      <c r="V123" s="32" t="str">
        <f t="shared" si="11"/>
        <v>Morocco</v>
      </c>
      <c r="W123" s="27">
        <f t="shared" si="16"/>
        <v>-7.0102178443715927E-5</v>
      </c>
      <c r="X123" s="7">
        <f t="shared" si="12"/>
        <v>-7.1022087427479896E-2</v>
      </c>
      <c r="Y123" s="35">
        <f t="shared" si="13"/>
        <v>5.0441369025565983E-3</v>
      </c>
      <c r="Z123" s="40" t="str">
        <f t="shared" si="14"/>
        <v/>
      </c>
      <c r="AA123" s="41" t="str">
        <f t="shared" si="15"/>
        <v/>
      </c>
    </row>
    <row r="124" spans="3:27">
      <c r="C124" s="31" t="s">
        <v>272</v>
      </c>
      <c r="D124" s="32" t="s">
        <v>273</v>
      </c>
      <c r="E124" s="8">
        <v>0.59531941173160485</v>
      </c>
      <c r="F124" s="8">
        <v>0.58844300465304789</v>
      </c>
      <c r="G124" s="8">
        <v>0.58142176315172678</v>
      </c>
      <c r="H124" s="8">
        <v>0.58028451715162499</v>
      </c>
      <c r="I124" s="8">
        <v>0.57336119132296659</v>
      </c>
      <c r="J124" s="8">
        <v>0.57077756074867791</v>
      </c>
      <c r="K124" s="8">
        <v>0.57057389152825111</v>
      </c>
      <c r="L124" s="8">
        <v>0.57175584202518781</v>
      </c>
      <c r="M124" s="8">
        <v>0.57159040294872665</v>
      </c>
      <c r="N124" s="8">
        <v>0.57286053187934105</v>
      </c>
      <c r="O124" s="8">
        <v>0.57146172085218672</v>
      </c>
      <c r="P124" s="8">
        <v>0.57292678828941268</v>
      </c>
      <c r="Q124" s="8">
        <v>0.56183203047514707</v>
      </c>
      <c r="R124" s="8">
        <v>0.56408294200094222</v>
      </c>
      <c r="S124" s="8">
        <v>0.5627729024454714</v>
      </c>
      <c r="T124" s="8">
        <v>0.5660303111831565</v>
      </c>
      <c r="U124" s="8"/>
      <c r="V124" s="32" t="str">
        <f t="shared" si="11"/>
        <v>Mozambique</v>
      </c>
      <c r="W124" s="27">
        <f t="shared" si="16"/>
        <v>-1.6511364535480521E-3</v>
      </c>
      <c r="X124" s="7">
        <f t="shared" si="12"/>
        <v>-0.86760262013572942</v>
      </c>
      <c r="Y124" s="35">
        <f t="shared" si="13"/>
        <v>0.75273430646638284</v>
      </c>
      <c r="Z124" s="40">
        <f t="shared" si="14"/>
        <v>1.6511364535480522</v>
      </c>
      <c r="AA124" s="41">
        <f t="shared" si="15"/>
        <v>30</v>
      </c>
    </row>
    <row r="125" spans="3:27">
      <c r="C125" s="31" t="s">
        <v>274</v>
      </c>
      <c r="D125" s="32" t="s">
        <v>275</v>
      </c>
      <c r="E125" s="8">
        <v>0.45514800605599176</v>
      </c>
      <c r="F125" s="8">
        <v>0.45248474529066113</v>
      </c>
      <c r="G125" s="8">
        <v>0.44961841348751924</v>
      </c>
      <c r="H125" s="8">
        <v>0.44741295457349389</v>
      </c>
      <c r="I125" s="8">
        <v>0.44293651212491264</v>
      </c>
      <c r="J125" s="8">
        <v>0.43379776653487262</v>
      </c>
      <c r="K125" s="8">
        <v>0.4328457402324033</v>
      </c>
      <c r="L125" s="8">
        <v>0.4300636101757323</v>
      </c>
      <c r="M125" s="8">
        <v>0.42687762049124894</v>
      </c>
      <c r="N125" s="8">
        <v>0.42658761266344231</v>
      </c>
      <c r="O125" s="8">
        <v>0.42414103129133224</v>
      </c>
      <c r="P125" s="8">
        <v>0.42482149012192028</v>
      </c>
      <c r="Q125" s="8">
        <v>0.42238914028154567</v>
      </c>
      <c r="R125" s="8">
        <v>0.42400614500686679</v>
      </c>
      <c r="S125" s="8">
        <v>0.42710904226765817</v>
      </c>
      <c r="T125" s="8">
        <v>0.43056454477835554</v>
      </c>
      <c r="U125" s="8"/>
      <c r="V125" s="32" t="str">
        <f t="shared" si="11"/>
        <v>Myanmar</v>
      </c>
      <c r="W125" s="27">
        <f t="shared" si="16"/>
        <v>-2.0626978573651581E-3</v>
      </c>
      <c r="X125" s="7">
        <f t="shared" si="12"/>
        <v>-0.87540528258600192</v>
      </c>
      <c r="Y125" s="35">
        <f t="shared" si="13"/>
        <v>0.76633440877947789</v>
      </c>
      <c r="Z125" s="40">
        <f t="shared" si="14"/>
        <v>2.062697857365158</v>
      </c>
      <c r="AA125" s="41">
        <f t="shared" si="15"/>
        <v>19</v>
      </c>
    </row>
    <row r="126" spans="3:27">
      <c r="C126" s="31" t="s">
        <v>276</v>
      </c>
      <c r="D126" s="32" t="s">
        <v>277</v>
      </c>
      <c r="E126" s="8">
        <v>0.45161362757238271</v>
      </c>
      <c r="F126" s="8">
        <v>0.44816232762531688</v>
      </c>
      <c r="G126" s="8">
        <v>0.44884574510995862</v>
      </c>
      <c r="H126" s="8">
        <v>0.44610078567840111</v>
      </c>
      <c r="I126" s="8">
        <v>0.44968905966729067</v>
      </c>
      <c r="J126" s="8">
        <v>0.43941484398136321</v>
      </c>
      <c r="K126" s="8">
        <v>0.43764813615007264</v>
      </c>
      <c r="L126" s="8">
        <v>0.42918594615247102</v>
      </c>
      <c r="M126" s="8">
        <v>0.42153351055714067</v>
      </c>
      <c r="N126" s="8">
        <v>0.43070775710003106</v>
      </c>
      <c r="O126" s="8">
        <v>0.43303686678002634</v>
      </c>
      <c r="P126" s="8">
        <v>0.42889809365507753</v>
      </c>
      <c r="Q126" s="8">
        <v>0.42651258600893033</v>
      </c>
      <c r="R126" s="8">
        <v>0.42575324100753131</v>
      </c>
      <c r="S126" s="8">
        <v>0.42587323253924431</v>
      </c>
      <c r="T126" s="8">
        <v>0.42927797709140658</v>
      </c>
      <c r="U126" s="8"/>
      <c r="V126" s="32" t="str">
        <f t="shared" si="11"/>
        <v>Namibia</v>
      </c>
      <c r="W126" s="27">
        <f t="shared" si="16"/>
        <v>-1.8544184651811087E-3</v>
      </c>
      <c r="X126" s="7">
        <f t="shared" si="12"/>
        <v>-0.86983802637697105</v>
      </c>
      <c r="Y126" s="35">
        <f t="shared" si="13"/>
        <v>0.75661819213138415</v>
      </c>
      <c r="Z126" s="40">
        <f t="shared" si="14"/>
        <v>1.8544184651811086</v>
      </c>
      <c r="AA126" s="41">
        <f t="shared" si="15"/>
        <v>25</v>
      </c>
    </row>
    <row r="127" spans="3:27">
      <c r="C127" s="31" t="s">
        <v>278</v>
      </c>
      <c r="D127" s="32" t="s">
        <v>279</v>
      </c>
      <c r="E127" s="8">
        <v>0.4408323380390109</v>
      </c>
      <c r="F127" s="8">
        <v>0.4408323380390109</v>
      </c>
      <c r="G127" s="8">
        <v>0.4408323380390109</v>
      </c>
      <c r="H127" s="8">
        <v>0.4408323380390109</v>
      </c>
      <c r="I127" s="8">
        <v>0.4408323380390109</v>
      </c>
      <c r="J127" s="8">
        <v>0.4408323380390109</v>
      </c>
      <c r="K127" s="8">
        <v>0.4408323380390109</v>
      </c>
      <c r="L127" s="8">
        <v>0.4408323380390109</v>
      </c>
      <c r="M127" s="8">
        <v>0.4408323380390109</v>
      </c>
      <c r="N127" s="8">
        <v>0.4408323380390109</v>
      </c>
      <c r="O127" s="8">
        <v>0.4408323380390109</v>
      </c>
      <c r="P127" s="8">
        <v>0.4408323380390109</v>
      </c>
      <c r="Q127" s="8">
        <v>0.4408323380390109</v>
      </c>
      <c r="R127" s="8">
        <v>0.4408323380390109</v>
      </c>
      <c r="S127" s="8">
        <v>0.4408323380390109</v>
      </c>
      <c r="T127" s="8">
        <v>0.4408323380390109</v>
      </c>
      <c r="U127" s="8"/>
      <c r="V127" s="32" t="str">
        <f t="shared" si="11"/>
        <v>Nauru</v>
      </c>
      <c r="W127" s="27">
        <f t="shared" si="16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280</v>
      </c>
      <c r="D128" s="32" t="s">
        <v>281</v>
      </c>
      <c r="E128" s="8">
        <v>0.48608171323728389</v>
      </c>
      <c r="F128" s="8">
        <v>0.48181393513207443</v>
      </c>
      <c r="G128" s="8">
        <v>0.47602124044381183</v>
      </c>
      <c r="H128" s="8">
        <v>0.47673301393776257</v>
      </c>
      <c r="I128" s="8">
        <v>0.47053867102819646</v>
      </c>
      <c r="J128" s="8">
        <v>0.46436597729343715</v>
      </c>
      <c r="K128" s="8">
        <v>0.4583250881405232</v>
      </c>
      <c r="L128" s="8">
        <v>0.45616837864750098</v>
      </c>
      <c r="M128" s="8">
        <v>0.4485874522088622</v>
      </c>
      <c r="N128" s="8">
        <v>0.44734734557080569</v>
      </c>
      <c r="O128" s="8">
        <v>0.44602975535466061</v>
      </c>
      <c r="P128" s="8">
        <v>0.44452955062778315</v>
      </c>
      <c r="Q128" s="8">
        <v>0.4410473723631077</v>
      </c>
      <c r="R128" s="8">
        <v>0.43966253749049944</v>
      </c>
      <c r="S128" s="8">
        <v>0.44655658949438304</v>
      </c>
      <c r="T128" s="8">
        <v>0.44982578274082319</v>
      </c>
      <c r="U128" s="8"/>
      <c r="V128" s="32" t="str">
        <f t="shared" si="11"/>
        <v>Nepal</v>
      </c>
      <c r="W128" s="27">
        <f t="shared" si="16"/>
        <v>-2.9964118588820523E-3</v>
      </c>
      <c r="X128" s="7">
        <f t="shared" si="12"/>
        <v>-0.92357055717663539</v>
      </c>
      <c r="Y128" s="35">
        <f t="shared" si="13"/>
        <v>0.85298257408356071</v>
      </c>
      <c r="Z128" s="40">
        <f t="shared" si="14"/>
        <v>2.9964118588820523</v>
      </c>
      <c r="AA128" s="41">
        <f t="shared" si="15"/>
        <v>8</v>
      </c>
    </row>
    <row r="129" spans="3:27">
      <c r="C129" s="31" t="s">
        <v>282</v>
      </c>
      <c r="D129" s="32" t="s">
        <v>283</v>
      </c>
      <c r="E129" s="8">
        <v>0.21089883842840318</v>
      </c>
      <c r="F129" s="8">
        <v>0.21046504684918779</v>
      </c>
      <c r="G129" s="8">
        <v>0.20975808453826508</v>
      </c>
      <c r="H129" s="8">
        <v>0.20928465881270822</v>
      </c>
      <c r="I129" s="8">
        <v>0.20891021682698876</v>
      </c>
      <c r="J129" s="8">
        <v>0.20128963662988719</v>
      </c>
      <c r="K129" s="8">
        <v>0.20887858778964774</v>
      </c>
      <c r="L129" s="8">
        <v>0.20948400236404252</v>
      </c>
      <c r="M129" s="8">
        <v>0.20998738441811204</v>
      </c>
      <c r="N129" s="8">
        <v>0.20894643313884828</v>
      </c>
      <c r="O129" s="8">
        <v>0.20868597779454376</v>
      </c>
      <c r="P129" s="8">
        <v>0.2239297141059364</v>
      </c>
      <c r="Q129" s="8">
        <v>0.22178499475905736</v>
      </c>
      <c r="R129" s="8">
        <v>0.24829424239537712</v>
      </c>
      <c r="S129" s="8">
        <v>0.25077970825854806</v>
      </c>
      <c r="T129" s="8">
        <v>0.25356367412007613</v>
      </c>
      <c r="U129" s="8"/>
      <c r="V129" s="32" t="str">
        <f t="shared" si="11"/>
        <v>Netherlands</v>
      </c>
      <c r="W129" s="27">
        <f t="shared" si="16"/>
        <v>2.7107191154702058E-3</v>
      </c>
      <c r="X129" s="7">
        <f t="shared" si="12"/>
        <v>0.76178551361311708</v>
      </c>
      <c r="Y129" s="35">
        <f t="shared" si="13"/>
        <v>0.58031716875080064</v>
      </c>
      <c r="Z129" s="40">
        <f t="shared" si="14"/>
        <v>-2.7107191154702059</v>
      </c>
      <c r="AA129" s="41">
        <f t="shared" si="15"/>
        <v>120</v>
      </c>
    </row>
    <row r="130" spans="3:27">
      <c r="C130" s="31" t="s">
        <v>284</v>
      </c>
      <c r="D130" s="32" t="s">
        <v>285</v>
      </c>
      <c r="E130" s="8">
        <v>0.19773470939410887</v>
      </c>
      <c r="F130" s="8">
        <v>0.19540062269695435</v>
      </c>
      <c r="G130" s="8">
        <v>0.19344763260660883</v>
      </c>
      <c r="H130" s="8">
        <v>0.19069891080894621</v>
      </c>
      <c r="I130" s="8">
        <v>0.19682213927662917</v>
      </c>
      <c r="J130" s="8">
        <v>0.19245248347378366</v>
      </c>
      <c r="K130" s="8">
        <v>0.19603546238338734</v>
      </c>
      <c r="L130" s="8">
        <v>0.19734330746331619</v>
      </c>
      <c r="M130" s="8">
        <v>0.19283663389456618</v>
      </c>
      <c r="N130" s="8">
        <v>0.19682376266382429</v>
      </c>
      <c r="O130" s="8">
        <v>0.19496922425808241</v>
      </c>
      <c r="P130" s="8">
        <v>0.19332386661937986</v>
      </c>
      <c r="Q130" s="8">
        <v>0.19201532663169354</v>
      </c>
      <c r="R130" s="8">
        <v>0.19211433336067596</v>
      </c>
      <c r="S130" s="8">
        <v>0.19513810770196671</v>
      </c>
      <c r="T130" s="8">
        <v>0.19826738204201688</v>
      </c>
      <c r="U130" s="8"/>
      <c r="V130" s="32" t="str">
        <f t="shared" si="11"/>
        <v>New Zealand</v>
      </c>
      <c r="W130" s="27">
        <f t="shared" si="16"/>
        <v>-1.8069311652125276E-5</v>
      </c>
      <c r="X130" s="7">
        <f t="shared" si="12"/>
        <v>-3.6713322382302099E-2</v>
      </c>
      <c r="Y130" s="35">
        <f t="shared" si="13"/>
        <v>1.3478680403468443E-3</v>
      </c>
      <c r="Z130" s="40" t="str">
        <f t="shared" si="14"/>
        <v/>
      </c>
      <c r="AA130" s="41" t="str">
        <f t="shared" si="15"/>
        <v/>
      </c>
    </row>
    <row r="131" spans="3:27">
      <c r="C131" s="31" t="s">
        <v>286</v>
      </c>
      <c r="D131" s="32" t="s">
        <v>287</v>
      </c>
      <c r="E131" s="8">
        <v>0.33033198138960845</v>
      </c>
      <c r="F131" s="8">
        <v>0.32754144960840142</v>
      </c>
      <c r="G131" s="8">
        <v>0.32323473365706129</v>
      </c>
      <c r="H131" s="8">
        <v>0.32279427734862448</v>
      </c>
      <c r="I131" s="8">
        <v>0.3221508310377334</v>
      </c>
      <c r="J131" s="8">
        <v>0.31852164652629378</v>
      </c>
      <c r="K131" s="8">
        <v>0.31898458074350244</v>
      </c>
      <c r="L131" s="8">
        <v>0.31685067217462037</v>
      </c>
      <c r="M131" s="8">
        <v>0.31364139502665317</v>
      </c>
      <c r="N131" s="8">
        <v>0.31416060542420471</v>
      </c>
      <c r="O131" s="8">
        <v>0.31221347119515735</v>
      </c>
      <c r="P131" s="8">
        <v>0.3074795882776365</v>
      </c>
      <c r="Q131" s="8">
        <v>0.31081775832940028</v>
      </c>
      <c r="R131" s="8">
        <v>0.30970153994822591</v>
      </c>
      <c r="S131" s="8">
        <v>0.31310305587373394</v>
      </c>
      <c r="T131" s="8">
        <v>0.31624448796318416</v>
      </c>
      <c r="U131" s="8"/>
      <c r="V131" s="32" t="str">
        <f t="shared" si="11"/>
        <v>Nicaragua</v>
      </c>
      <c r="W131" s="27">
        <f t="shared" si="16"/>
        <v>-1.1876266191168672E-3</v>
      </c>
      <c r="X131" s="7">
        <f t="shared" si="12"/>
        <v>-0.87096810133307523</v>
      </c>
      <c r="Y131" s="35">
        <f t="shared" si="13"/>
        <v>0.75858543353974195</v>
      </c>
      <c r="Z131" s="40">
        <f t="shared" si="14"/>
        <v>1.1876266191168672</v>
      </c>
      <c r="AA131" s="41">
        <f t="shared" si="15"/>
        <v>44</v>
      </c>
    </row>
    <row r="132" spans="3:27">
      <c r="C132" s="31" t="s">
        <v>288</v>
      </c>
      <c r="D132" s="32" t="s">
        <v>289</v>
      </c>
      <c r="E132" s="8">
        <v>0.55667693398079854</v>
      </c>
      <c r="F132" s="8">
        <v>0.55407555401936237</v>
      </c>
      <c r="G132" s="8">
        <v>0.55587312014573109</v>
      </c>
      <c r="H132" s="8">
        <v>0.55660341821725134</v>
      </c>
      <c r="I132" s="8">
        <v>0.55629841953032144</v>
      </c>
      <c r="J132" s="8">
        <v>0.55809255198960306</v>
      </c>
      <c r="K132" s="8">
        <v>0.55183417083262432</v>
      </c>
      <c r="L132" s="8">
        <v>0.54982011339481951</v>
      </c>
      <c r="M132" s="8">
        <v>0.54839026917700517</v>
      </c>
      <c r="N132" s="8">
        <v>0.55011451253557531</v>
      </c>
      <c r="O132" s="8">
        <v>0.55554578787425724</v>
      </c>
      <c r="P132" s="8">
        <v>0.5521215045697877</v>
      </c>
      <c r="Q132" s="8">
        <v>0.55044768957546597</v>
      </c>
      <c r="R132" s="8">
        <v>0.54724274574389431</v>
      </c>
      <c r="S132" s="8">
        <v>0.55143130753236946</v>
      </c>
      <c r="T132" s="8">
        <v>0.5534851759892474</v>
      </c>
      <c r="U132" s="8"/>
      <c r="V132" s="32" t="str">
        <f t="shared" si="11"/>
        <v>Niger</v>
      </c>
      <c r="W132" s="27">
        <f t="shared" si="16"/>
        <v>-4.1345337472040362E-4</v>
      </c>
      <c r="X132" s="7">
        <f t="shared" si="12"/>
        <v>-0.59643000135876589</v>
      </c>
      <c r="Y132" s="35">
        <f t="shared" si="13"/>
        <v>0.35572874652081748</v>
      </c>
      <c r="Z132" s="40">
        <f t="shared" si="14"/>
        <v>0.41345337472040361</v>
      </c>
      <c r="AA132" s="41">
        <f t="shared" si="15"/>
        <v>73</v>
      </c>
    </row>
    <row r="133" spans="3:27">
      <c r="C133" s="31" t="s">
        <v>290</v>
      </c>
      <c r="D133" s="32" t="s">
        <v>291</v>
      </c>
      <c r="E133" s="8">
        <v>0.4695719927181996</v>
      </c>
      <c r="F133" s="8">
        <v>0.46936488530108211</v>
      </c>
      <c r="G133" s="8">
        <v>0.46954226450395836</v>
      </c>
      <c r="H133" s="8">
        <v>0.47394992279816117</v>
      </c>
      <c r="I133" s="8">
        <v>0.47374079339509095</v>
      </c>
      <c r="J133" s="8">
        <v>0.47418323012565905</v>
      </c>
      <c r="K133" s="8">
        <v>0.47035588171441134</v>
      </c>
      <c r="L133" s="8">
        <v>0.46829851641755044</v>
      </c>
      <c r="M133" s="8">
        <v>0.46590895223850137</v>
      </c>
      <c r="N133" s="8">
        <v>0.46526537054009548</v>
      </c>
      <c r="O133" s="8">
        <v>0.46520720220750733</v>
      </c>
      <c r="P133" s="8">
        <v>0.46265161517384973</v>
      </c>
      <c r="Q133" s="8">
        <v>0.46196537793503034</v>
      </c>
      <c r="R133" s="8">
        <v>0.46117428555443013</v>
      </c>
      <c r="S133" s="8">
        <v>0.46337833754150098</v>
      </c>
      <c r="T133" s="8">
        <v>0.46600922576173937</v>
      </c>
      <c r="U133" s="8"/>
      <c r="V133" s="32" t="str">
        <f t="shared" si="11"/>
        <v>Nigeria</v>
      </c>
      <c r="W133" s="27">
        <f t="shared" si="16"/>
        <v>-6.9314820922925012E-4</v>
      </c>
      <c r="X133" s="7">
        <f t="shared" si="12"/>
        <v>-0.77485519151436932</v>
      </c>
      <c r="Y133" s="35">
        <f t="shared" si="13"/>
        <v>0.60040056781676998</v>
      </c>
      <c r="Z133" s="40">
        <f t="shared" si="14"/>
        <v>0.69314820922925013</v>
      </c>
      <c r="AA133" s="41">
        <f t="shared" si="15"/>
        <v>65</v>
      </c>
    </row>
    <row r="134" spans="3:27">
      <c r="C134" s="31" t="s">
        <v>292</v>
      </c>
      <c r="D134" s="32" t="s">
        <v>293</v>
      </c>
      <c r="E134" s="8">
        <v>0.14657488726732457</v>
      </c>
      <c r="F134" s="8">
        <v>0.15084113693283574</v>
      </c>
      <c r="G134" s="8">
        <v>0.14483380936257453</v>
      </c>
      <c r="H134" s="8">
        <v>0.14511388016629706</v>
      </c>
      <c r="I134" s="8">
        <v>0.14662687779928796</v>
      </c>
      <c r="J134" s="8">
        <v>0.14182463152983982</v>
      </c>
      <c r="K134" s="8">
        <v>0.14240223317074421</v>
      </c>
      <c r="L134" s="8">
        <v>0.14493268034010395</v>
      </c>
      <c r="M134" s="8">
        <v>0.14360798436900116</v>
      </c>
      <c r="N134" s="8">
        <v>0.13869940596921357</v>
      </c>
      <c r="O134" s="8">
        <v>0.13470257153322862</v>
      </c>
      <c r="P134" s="8">
        <v>0.16167816778110558</v>
      </c>
      <c r="Q134" s="8">
        <v>0.16373594633640162</v>
      </c>
      <c r="R134" s="8">
        <v>0.16666570036750503</v>
      </c>
      <c r="S134" s="8">
        <v>0.17069930741286532</v>
      </c>
      <c r="T134" s="8">
        <v>0.17485149778946721</v>
      </c>
      <c r="U134" s="8"/>
      <c r="V134" s="32" t="str">
        <f t="shared" si="11"/>
        <v>Norway</v>
      </c>
      <c r="W134" s="27">
        <f t="shared" si="16"/>
        <v>1.687309298487755E-3</v>
      </c>
      <c r="X134" s="7">
        <f t="shared" si="12"/>
        <v>0.65499575923667153</v>
      </c>
      <c r="Y134" s="35">
        <f t="shared" si="13"/>
        <v>0.42901944461802377</v>
      </c>
      <c r="Z134" s="40">
        <f t="shared" si="14"/>
        <v>-1.6873092984877551</v>
      </c>
      <c r="AA134" s="41">
        <f t="shared" si="15"/>
        <v>112</v>
      </c>
    </row>
    <row r="135" spans="3:27">
      <c r="C135" s="31" t="s">
        <v>294</v>
      </c>
      <c r="D135" s="32" t="s">
        <v>295</v>
      </c>
      <c r="E135" s="8">
        <v>0.31124258850946163</v>
      </c>
      <c r="F135" s="8">
        <v>0.30354829531569955</v>
      </c>
      <c r="G135" s="8">
        <v>0.29989208219380808</v>
      </c>
      <c r="H135" s="8">
        <v>0.29490739765322999</v>
      </c>
      <c r="I135" s="8">
        <v>0.29363670036784828</v>
      </c>
      <c r="J135" s="8">
        <v>0.29106034011365683</v>
      </c>
      <c r="K135" s="8">
        <v>0.29151251801385647</v>
      </c>
      <c r="L135" s="8">
        <v>0.2898116118184329</v>
      </c>
      <c r="M135" s="8">
        <v>0.29575111266851994</v>
      </c>
      <c r="N135" s="8">
        <v>0.292018315180824</v>
      </c>
      <c r="O135" s="8">
        <v>0.28451985030288462</v>
      </c>
      <c r="P135" s="8">
        <v>0.28396360824641909</v>
      </c>
      <c r="Q135" s="8">
        <v>0.29277834937085839</v>
      </c>
      <c r="R135" s="8">
        <v>0.28433669843856951</v>
      </c>
      <c r="S135" s="8">
        <v>0.28824888838970603</v>
      </c>
      <c r="T135" s="8">
        <v>0.29229582833820306</v>
      </c>
      <c r="U135" s="8"/>
      <c r="V135" s="32" t="str">
        <f t="shared" ref="V135:V197" si="17">D135</f>
        <v>Oman</v>
      </c>
      <c r="W135" s="27">
        <f t="shared" si="16"/>
        <v>-1.1269434558950568E-3</v>
      </c>
      <c r="X135" s="7">
        <f t="shared" ref="X135:X197" si="18">PEARSON(E135:T135,$E$5:$T$5)</f>
        <v>-0.74794428476802577</v>
      </c>
      <c r="Y135" s="35">
        <f t="shared" ref="Y135:Y197" si="19">IF(ISERROR(X135),0,X135*X135)</f>
        <v>0.55942065311715361</v>
      </c>
      <c r="Z135" s="40">
        <f t="shared" ref="Z135:Z197" si="20">IF(Y135&gt;=$Z$4,-1000*W135,"")</f>
        <v>1.1269434558950568</v>
      </c>
      <c r="AA135" s="41">
        <f t="shared" ref="AA135:AA197" si="21">IF(ISNUMBER(Z135),RANK(Z135,$Z$6:$Z$197),"")</f>
        <v>46</v>
      </c>
    </row>
    <row r="136" spans="3:27">
      <c r="C136" s="31" t="s">
        <v>296</v>
      </c>
      <c r="D136" s="32" t="s">
        <v>297</v>
      </c>
      <c r="E136" s="8">
        <v>0.44624813169830463</v>
      </c>
      <c r="F136" s="8">
        <v>0.44195563566753227</v>
      </c>
      <c r="G136" s="8">
        <v>0.43990795044608871</v>
      </c>
      <c r="H136" s="8">
        <v>0.43316729512438484</v>
      </c>
      <c r="I136" s="8">
        <v>0.43059412530716717</v>
      </c>
      <c r="J136" s="8">
        <v>0.42382979653424502</v>
      </c>
      <c r="K136" s="8">
        <v>0.41647640593145147</v>
      </c>
      <c r="L136" s="8">
        <v>0.41131355743670589</v>
      </c>
      <c r="M136" s="8">
        <v>0.40568695576784752</v>
      </c>
      <c r="N136" s="8">
        <v>0.39736700271897712</v>
      </c>
      <c r="O136" s="8">
        <v>0.3930742152451423</v>
      </c>
      <c r="P136" s="8">
        <v>0.38691332133594925</v>
      </c>
      <c r="Q136" s="8">
        <v>0.39080838509739252</v>
      </c>
      <c r="R136" s="8">
        <v>0.38733637423587047</v>
      </c>
      <c r="S136" s="8">
        <v>0.38637574639706757</v>
      </c>
      <c r="T136" s="8">
        <v>0.38654950757061823</v>
      </c>
      <c r="U136" s="8"/>
      <c r="V136" s="32" t="str">
        <f t="shared" si="17"/>
        <v>Pakistan</v>
      </c>
      <c r="W136" s="27">
        <f t="shared" si="16"/>
        <v>-4.5588732302014549E-3</v>
      </c>
      <c r="X136" s="7">
        <f t="shared" si="18"/>
        <v>-0.97761489581831407</v>
      </c>
      <c r="Y136" s="35">
        <f t="shared" si="19"/>
        <v>0.95573088452585309</v>
      </c>
      <c r="Z136" s="40">
        <f t="shared" si="20"/>
        <v>4.5588732302014545</v>
      </c>
      <c r="AA136" s="41">
        <f t="shared" si="21"/>
        <v>2</v>
      </c>
    </row>
    <row r="137" spans="3:27">
      <c r="C137" s="31" t="s">
        <v>298</v>
      </c>
      <c r="D137" s="32" t="s">
        <v>299</v>
      </c>
      <c r="E137" s="8">
        <v>0.39711012315507871</v>
      </c>
      <c r="F137" s="8">
        <v>0.39539623508170479</v>
      </c>
      <c r="G137" s="8">
        <v>0.39523009725833086</v>
      </c>
      <c r="H137" s="8">
        <v>0.39341655783079016</v>
      </c>
      <c r="I137" s="8">
        <v>0.39184156983241625</v>
      </c>
      <c r="J137" s="8">
        <v>0.38758215206320895</v>
      </c>
      <c r="K137" s="8">
        <v>0.38666228667330377</v>
      </c>
      <c r="L137" s="8">
        <v>0.38690904650423191</v>
      </c>
      <c r="M137" s="8">
        <v>0.3893313838268268</v>
      </c>
      <c r="N137" s="8">
        <v>0.38939961584942157</v>
      </c>
      <c r="O137" s="8">
        <v>0.3900794087928498</v>
      </c>
      <c r="P137" s="8">
        <v>0.39064272763531344</v>
      </c>
      <c r="Q137" s="8">
        <v>0.39129152489999935</v>
      </c>
      <c r="R137" s="8">
        <v>0.39429706629801853</v>
      </c>
      <c r="S137" s="8">
        <v>0.3980408873793711</v>
      </c>
      <c r="T137" s="8">
        <v>0.40085312512139071</v>
      </c>
      <c r="U137" s="8"/>
      <c r="V137" s="32" t="str">
        <f t="shared" si="17"/>
        <v>Palau</v>
      </c>
      <c r="W137" s="27">
        <f t="shared" si="16"/>
        <v>1.1156703756356166E-4</v>
      </c>
      <c r="X137" s="7">
        <f t="shared" si="18"/>
        <v>0.12714509174741864</v>
      </c>
      <c r="Y137" s="35">
        <f t="shared" si="19"/>
        <v>1.6165874355459506E-2</v>
      </c>
      <c r="Z137" s="40" t="str">
        <f t="shared" si="20"/>
        <v/>
      </c>
      <c r="AA137" s="41" t="str">
        <f t="shared" si="21"/>
        <v/>
      </c>
    </row>
    <row r="138" spans="3:27">
      <c r="C138" s="31" t="s">
        <v>300</v>
      </c>
      <c r="D138" s="32" t="s">
        <v>301</v>
      </c>
      <c r="E138" s="8">
        <v>0.32166334711722205</v>
      </c>
      <c r="F138" s="8">
        <v>0.32070473338953909</v>
      </c>
      <c r="G138" s="8">
        <v>0.32033738866315414</v>
      </c>
      <c r="H138" s="8">
        <v>0.32542289840775912</v>
      </c>
      <c r="I138" s="8">
        <v>0.32061826019720535</v>
      </c>
      <c r="J138" s="8">
        <v>0.32010334185612566</v>
      </c>
      <c r="K138" s="8">
        <v>0.31812649408088067</v>
      </c>
      <c r="L138" s="8">
        <v>0.31809080373963061</v>
      </c>
      <c r="M138" s="8">
        <v>0.31595102502974726</v>
      </c>
      <c r="N138" s="8">
        <v>0.31506694764659177</v>
      </c>
      <c r="O138" s="8">
        <v>0.31665596322702272</v>
      </c>
      <c r="P138" s="8">
        <v>0.31581765051386518</v>
      </c>
      <c r="Q138" s="8">
        <v>0.31858039562185714</v>
      </c>
      <c r="R138" s="8">
        <v>0.31785546160073924</v>
      </c>
      <c r="S138" s="8">
        <v>0.32108571473455622</v>
      </c>
      <c r="T138" s="8">
        <v>0.32479674430510924</v>
      </c>
      <c r="U138" s="8"/>
      <c r="V138" s="32" t="str">
        <f t="shared" si="17"/>
        <v>Panama</v>
      </c>
      <c r="W138" s="27">
        <f t="shared" si="16"/>
        <v>-1.4571997999676065E-4</v>
      </c>
      <c r="X138" s="7">
        <f t="shared" si="18"/>
        <v>-0.23096712807893516</v>
      </c>
      <c r="Y138" s="35">
        <f t="shared" si="19"/>
        <v>5.334581425303124E-2</v>
      </c>
      <c r="Z138" s="40" t="str">
        <f t="shared" si="20"/>
        <v/>
      </c>
      <c r="AA138" s="41" t="str">
        <f t="shared" si="21"/>
        <v/>
      </c>
    </row>
    <row r="139" spans="3:27">
      <c r="C139" s="31" t="s">
        <v>302</v>
      </c>
      <c r="D139" s="32" t="s">
        <v>303</v>
      </c>
      <c r="E139" s="8">
        <v>0.47539763437430627</v>
      </c>
      <c r="F139" s="8">
        <v>0.474952598378517</v>
      </c>
      <c r="G139" s="8">
        <v>0.48642212403839463</v>
      </c>
      <c r="H139" s="8">
        <v>0.48184032193319631</v>
      </c>
      <c r="I139" s="8">
        <v>0.4832332228686636</v>
      </c>
      <c r="J139" s="8">
        <v>0.48284204778756612</v>
      </c>
      <c r="K139" s="8">
        <v>0.48183828106729171</v>
      </c>
      <c r="L139" s="8">
        <v>0.48573823346841832</v>
      </c>
      <c r="M139" s="8">
        <v>0.47683756814167588</v>
      </c>
      <c r="N139" s="8">
        <v>0.4951095864865076</v>
      </c>
      <c r="O139" s="8">
        <v>0.48987204656187394</v>
      </c>
      <c r="P139" s="8">
        <v>0.48678503239000809</v>
      </c>
      <c r="Q139" s="8">
        <v>0.48589578109848558</v>
      </c>
      <c r="R139" s="8">
        <v>0.48163323021063631</v>
      </c>
      <c r="S139" s="8">
        <v>0.4833893476412579</v>
      </c>
      <c r="T139" s="8">
        <v>0.4858153569408698</v>
      </c>
      <c r="U139" s="8"/>
      <c r="V139" s="32" t="str">
        <f t="shared" si="17"/>
        <v>Papua New Guinea</v>
      </c>
      <c r="W139" s="27">
        <f t="shared" si="16"/>
        <v>5.0101586874735644E-4</v>
      </c>
      <c r="X139" s="7">
        <f t="shared" si="18"/>
        <v>0.46003326275439349</v>
      </c>
      <c r="Y139" s="35">
        <f t="shared" si="19"/>
        <v>0.21163060284045285</v>
      </c>
      <c r="Z139" s="40" t="str">
        <f t="shared" si="20"/>
        <v/>
      </c>
      <c r="AA139" s="41" t="str">
        <f t="shared" si="21"/>
        <v/>
      </c>
    </row>
    <row r="140" spans="3:27">
      <c r="C140" s="31" t="s">
        <v>304</v>
      </c>
      <c r="D140" s="32" t="s">
        <v>305</v>
      </c>
      <c r="E140" s="8">
        <v>0.34626114329055785</v>
      </c>
      <c r="F140" s="8">
        <v>0.3459367080525011</v>
      </c>
      <c r="G140" s="8">
        <v>0.33943327962844899</v>
      </c>
      <c r="H140" s="8">
        <v>0.34027478110316373</v>
      </c>
      <c r="I140" s="8">
        <v>0.3361204657649996</v>
      </c>
      <c r="J140" s="8">
        <v>0.33814606200510527</v>
      </c>
      <c r="K140" s="8">
        <v>0.33042246485929361</v>
      </c>
      <c r="L140" s="8">
        <v>0.32726640721288258</v>
      </c>
      <c r="M140" s="8">
        <v>0.3238496370929288</v>
      </c>
      <c r="N140" s="8">
        <v>0.32245069054227155</v>
      </c>
      <c r="O140" s="8">
        <v>0.32104223255490921</v>
      </c>
      <c r="P140" s="8">
        <v>0.31985336686889787</v>
      </c>
      <c r="Q140" s="8">
        <v>0.3183832076509942</v>
      </c>
      <c r="R140" s="8">
        <v>0.31884417491525979</v>
      </c>
      <c r="S140" s="8">
        <v>0.32300824093220842</v>
      </c>
      <c r="T140" s="8">
        <v>0.32624113516251518</v>
      </c>
      <c r="U140" s="8"/>
      <c r="V140" s="32" t="str">
        <f t="shared" si="17"/>
        <v>Paraguay</v>
      </c>
      <c r="W140" s="27">
        <f t="shared" si="16"/>
        <v>-1.8361697646967123E-3</v>
      </c>
      <c r="X140" s="7">
        <f t="shared" si="18"/>
        <v>-0.89706492379713765</v>
      </c>
      <c r="Y140" s="35">
        <f t="shared" si="19"/>
        <v>0.80472547750716439</v>
      </c>
      <c r="Z140" s="40">
        <f t="shared" si="20"/>
        <v>1.8361697646967123</v>
      </c>
      <c r="AA140" s="41">
        <f t="shared" si="21"/>
        <v>26</v>
      </c>
    </row>
    <row r="141" spans="3:27">
      <c r="C141" s="31" t="s">
        <v>306</v>
      </c>
      <c r="D141" s="32" t="s">
        <v>307</v>
      </c>
      <c r="E141" s="8">
        <v>0.35237295149336673</v>
      </c>
      <c r="F141" s="8">
        <v>0.35095092085229229</v>
      </c>
      <c r="G141" s="8">
        <v>0.34870849002912152</v>
      </c>
      <c r="H141" s="8">
        <v>0.34560772576011739</v>
      </c>
      <c r="I141" s="8">
        <v>0.34093196165361334</v>
      </c>
      <c r="J141" s="8">
        <v>0.33727989642993456</v>
      </c>
      <c r="K141" s="8">
        <v>0.3356934425915809</v>
      </c>
      <c r="L141" s="8">
        <v>0.33423911172658088</v>
      </c>
      <c r="M141" s="8">
        <v>0.3322157592377723</v>
      </c>
      <c r="N141" s="8">
        <v>0.33208469269221835</v>
      </c>
      <c r="O141" s="8">
        <v>0.33178129370154119</v>
      </c>
      <c r="P141" s="8">
        <v>0.3304447939610512</v>
      </c>
      <c r="Q141" s="8">
        <v>0.32865235536128695</v>
      </c>
      <c r="R141" s="8">
        <v>0.33021808456402896</v>
      </c>
      <c r="S141" s="8">
        <v>0.33331563783105234</v>
      </c>
      <c r="T141" s="8">
        <v>0.33654784739860305</v>
      </c>
      <c r="U141" s="8"/>
      <c r="V141" s="32" t="str">
        <f t="shared" si="17"/>
        <v>Peru</v>
      </c>
      <c r="W141" s="27">
        <f t="shared" si="16"/>
        <v>-1.3770306236468601E-3</v>
      </c>
      <c r="X141" s="7">
        <f t="shared" si="18"/>
        <v>-0.84235616426471116</v>
      </c>
      <c r="Y141" s="35">
        <f t="shared" si="19"/>
        <v>0.70956390747475706</v>
      </c>
      <c r="Z141" s="40">
        <f t="shared" si="20"/>
        <v>1.3770306236468601</v>
      </c>
      <c r="AA141" s="41">
        <f t="shared" si="21"/>
        <v>35</v>
      </c>
    </row>
    <row r="142" spans="3:27">
      <c r="C142" s="31" t="s">
        <v>308</v>
      </c>
      <c r="D142" s="32" t="s">
        <v>309</v>
      </c>
      <c r="E142" s="8">
        <v>0.33530406256122663</v>
      </c>
      <c r="F142" s="8">
        <v>0.3351513659953187</v>
      </c>
      <c r="G142" s="8">
        <v>0.33340952772138571</v>
      </c>
      <c r="H142" s="8">
        <v>0.33436251641234987</v>
      </c>
      <c r="I142" s="8">
        <v>0.32825373290428589</v>
      </c>
      <c r="J142" s="8">
        <v>0.32950345088740335</v>
      </c>
      <c r="K142" s="8">
        <v>0.32814399413372525</v>
      </c>
      <c r="L142" s="8">
        <v>0.32796144067618732</v>
      </c>
      <c r="M142" s="8">
        <v>0.32526479719694962</v>
      </c>
      <c r="N142" s="8">
        <v>0.32373410367122452</v>
      </c>
      <c r="O142" s="8">
        <v>0.32393644887496098</v>
      </c>
      <c r="P142" s="8">
        <v>0.32488460010523007</v>
      </c>
      <c r="Q142" s="8">
        <v>0.31987954576416389</v>
      </c>
      <c r="R142" s="8">
        <v>0.3183977131915946</v>
      </c>
      <c r="S142" s="8">
        <v>0.32083153223827993</v>
      </c>
      <c r="T142" s="8">
        <v>0.32256389036695815</v>
      </c>
      <c r="U142" s="8"/>
      <c r="V142" s="32" t="str">
        <f t="shared" si="17"/>
        <v>Philippines</v>
      </c>
      <c r="W142" s="27">
        <f t="shared" si="16"/>
        <v>-1.0883564293224263E-3</v>
      </c>
      <c r="X142" s="7">
        <f t="shared" si="18"/>
        <v>-0.94527414688430034</v>
      </c>
      <c r="Y142" s="35">
        <f t="shared" si="19"/>
        <v>0.89354321276784177</v>
      </c>
      <c r="Z142" s="40">
        <f t="shared" si="20"/>
        <v>1.0883564293224264</v>
      </c>
      <c r="AA142" s="41">
        <f t="shared" si="21"/>
        <v>49</v>
      </c>
    </row>
    <row r="143" spans="3:27">
      <c r="C143" s="31" t="s">
        <v>310</v>
      </c>
      <c r="D143" s="32" t="s">
        <v>311</v>
      </c>
      <c r="E143" s="8">
        <v>0.18573192050895157</v>
      </c>
      <c r="F143" s="8">
        <v>0.18730004163225145</v>
      </c>
      <c r="G143" s="8">
        <v>0.18201421389135961</v>
      </c>
      <c r="H143" s="8">
        <v>0.18086919775927332</v>
      </c>
      <c r="I143" s="8">
        <v>0.17912284783076624</v>
      </c>
      <c r="J143" s="8">
        <v>0.17840198549993949</v>
      </c>
      <c r="K143" s="8">
        <v>0.1761493124448773</v>
      </c>
      <c r="L143" s="8">
        <v>0.17358690519519762</v>
      </c>
      <c r="M143" s="8">
        <v>0.17279359721248125</v>
      </c>
      <c r="N143" s="8">
        <v>0.17480200770592683</v>
      </c>
      <c r="O143" s="8">
        <v>0.1732608503578412</v>
      </c>
      <c r="P143" s="8">
        <v>0.17252882708683315</v>
      </c>
      <c r="Q143" s="8">
        <v>0.17028728628847525</v>
      </c>
      <c r="R143" s="8">
        <v>0.16655166872438434</v>
      </c>
      <c r="S143" s="8">
        <v>0.18936925957904616</v>
      </c>
      <c r="T143" s="8">
        <v>0.19131989351928491</v>
      </c>
      <c r="U143" s="8"/>
      <c r="V143" s="32" t="str">
        <f t="shared" si="17"/>
        <v>Poland</v>
      </c>
      <c r="W143" s="27">
        <f t="shared" si="16"/>
        <v>-3.4015413930613229E-4</v>
      </c>
      <c r="X143" s="7">
        <f t="shared" si="18"/>
        <v>-0.22463864222368082</v>
      </c>
      <c r="Y143" s="35">
        <f t="shared" si="19"/>
        <v>5.0462519580098876E-2</v>
      </c>
      <c r="Z143" s="40" t="str">
        <f t="shared" si="20"/>
        <v/>
      </c>
      <c r="AA143" s="41" t="str">
        <f t="shared" si="21"/>
        <v/>
      </c>
    </row>
    <row r="144" spans="3:27">
      <c r="C144" s="31" t="s">
        <v>312</v>
      </c>
      <c r="D144" s="32" t="s">
        <v>313</v>
      </c>
      <c r="E144" s="8">
        <v>0.19224514720371666</v>
      </c>
      <c r="F144" s="8">
        <v>0.19206587241510073</v>
      </c>
      <c r="G144" s="8">
        <v>0.18864046308748247</v>
      </c>
      <c r="H144" s="8">
        <v>0.18783651320353714</v>
      </c>
      <c r="I144" s="8">
        <v>0.18658744121381396</v>
      </c>
      <c r="J144" s="8">
        <v>0.18334771880156808</v>
      </c>
      <c r="K144" s="8">
        <v>0.18649599949740139</v>
      </c>
      <c r="L144" s="8">
        <v>0.18718493059973881</v>
      </c>
      <c r="M144" s="8">
        <v>0.18582914625492175</v>
      </c>
      <c r="N144" s="8">
        <v>0.18447660581254374</v>
      </c>
      <c r="O144" s="8">
        <v>0.19137852876878106</v>
      </c>
      <c r="P144" s="8">
        <v>0.20976256528584192</v>
      </c>
      <c r="Q144" s="8">
        <v>0.2065027419562642</v>
      </c>
      <c r="R144" s="8">
        <v>0.20608760552971059</v>
      </c>
      <c r="S144" s="8">
        <v>0.20988556127005176</v>
      </c>
      <c r="T144" s="8">
        <v>0.21442485034000844</v>
      </c>
      <c r="U144" s="8"/>
      <c r="V144" s="32" t="str">
        <f t="shared" si="17"/>
        <v>Portugal</v>
      </c>
      <c r="W144" s="27">
        <f t="shared" ref="W144:W197" si="22">SLOPE(E144:T144,$E$5:$T$5)</f>
        <v>1.6459295304980339E-3</v>
      </c>
      <c r="X144" s="7">
        <f t="shared" si="18"/>
        <v>0.73080033885594742</v>
      </c>
      <c r="Y144" s="35">
        <f t="shared" si="19"/>
        <v>0.53406913527196753</v>
      </c>
      <c r="Z144" s="40">
        <f t="shared" si="20"/>
        <v>-1.6459295304980339</v>
      </c>
      <c r="AA144" s="41">
        <f t="shared" si="21"/>
        <v>109</v>
      </c>
    </row>
    <row r="145" spans="3:27">
      <c r="C145" s="31" t="s">
        <v>314</v>
      </c>
      <c r="D145" s="32" t="s">
        <v>315</v>
      </c>
      <c r="E145" s="8">
        <v>0.29425594124489385</v>
      </c>
      <c r="F145" s="8">
        <v>0.29397191475391121</v>
      </c>
      <c r="G145" s="8">
        <v>0.29335948926355399</v>
      </c>
      <c r="H145" s="8">
        <v>0.29285523919533557</v>
      </c>
      <c r="I145" s="8">
        <v>0.29233734153487195</v>
      </c>
      <c r="J145" s="8">
        <v>0.29187589478122516</v>
      </c>
      <c r="K145" s="8">
        <v>0.29224754066959352</v>
      </c>
      <c r="L145" s="8">
        <v>0.29228488777747397</v>
      </c>
      <c r="M145" s="8">
        <v>0.29507522842298278</v>
      </c>
      <c r="N145" s="8">
        <v>0.27468135914562242</v>
      </c>
      <c r="O145" s="8">
        <v>0.27458620625350288</v>
      </c>
      <c r="P145" s="8">
        <v>0.29442674016152287</v>
      </c>
      <c r="Q145" s="8">
        <v>0.27411063398198804</v>
      </c>
      <c r="R145" s="8">
        <v>0.27624690897818643</v>
      </c>
      <c r="S145" s="8">
        <v>0.27990064416387361</v>
      </c>
      <c r="T145" s="8">
        <v>0.28360554601582882</v>
      </c>
      <c r="U145" s="8"/>
      <c r="V145" s="32" t="str">
        <f t="shared" si="17"/>
        <v>Qatar</v>
      </c>
      <c r="W145" s="27">
        <f t="shared" si="22"/>
        <v>-1.2078722534471979E-3</v>
      </c>
      <c r="X145" s="7">
        <f t="shared" si="18"/>
        <v>-0.68644762572437124</v>
      </c>
      <c r="Y145" s="35">
        <f t="shared" si="19"/>
        <v>0.47121034286262647</v>
      </c>
      <c r="Z145" s="40">
        <f t="shared" si="20"/>
        <v>1.207872253447198</v>
      </c>
      <c r="AA145" s="41">
        <f t="shared" si="21"/>
        <v>43</v>
      </c>
    </row>
    <row r="146" spans="3:27">
      <c r="C146" s="31" t="s">
        <v>316</v>
      </c>
      <c r="D146" s="32" t="s">
        <v>317</v>
      </c>
      <c r="E146" s="8">
        <v>0.22827306499700753</v>
      </c>
      <c r="F146" s="8">
        <v>0.22611267770325749</v>
      </c>
      <c r="G146" s="8">
        <v>0.22583286052450749</v>
      </c>
      <c r="H146" s="8">
        <v>0.22626965644992414</v>
      </c>
      <c r="I146" s="8">
        <v>0.22626906349242418</v>
      </c>
      <c r="J146" s="8">
        <v>0.22944487820284087</v>
      </c>
      <c r="K146" s="8">
        <v>0.23081242842742414</v>
      </c>
      <c r="L146" s="8">
        <v>0.22770626619867421</v>
      </c>
      <c r="M146" s="8">
        <v>0.24024883586659085</v>
      </c>
      <c r="N146" s="8">
        <v>0.23708778424159085</v>
      </c>
      <c r="O146" s="8">
        <v>0.23420901775104899</v>
      </c>
      <c r="P146" s="8">
        <v>0.23423061146661825</v>
      </c>
      <c r="Q146" s="8">
        <v>0.23822724909927082</v>
      </c>
      <c r="R146" s="8">
        <v>0.23816555339616866</v>
      </c>
      <c r="S146" s="8">
        <v>0.23812669424303454</v>
      </c>
      <c r="T146" s="8">
        <v>0.23835275175232218</v>
      </c>
      <c r="U146" s="8"/>
      <c r="V146" s="32" t="str">
        <f t="shared" si="17"/>
        <v>Romania</v>
      </c>
      <c r="W146" s="27">
        <f t="shared" si="22"/>
        <v>9.7290535654416207E-4</v>
      </c>
      <c r="X146" s="7">
        <f t="shared" si="18"/>
        <v>0.86140457913126345</v>
      </c>
      <c r="Y146" s="35">
        <f t="shared" si="19"/>
        <v>0.74201784894830913</v>
      </c>
      <c r="Z146" s="40">
        <f t="shared" si="20"/>
        <v>-0.9729053565441621</v>
      </c>
      <c r="AA146" s="41">
        <f t="shared" si="21"/>
        <v>97</v>
      </c>
    </row>
    <row r="147" spans="3:27">
      <c r="C147" s="31" t="s">
        <v>318</v>
      </c>
      <c r="D147" s="32" t="s">
        <v>319</v>
      </c>
      <c r="E147" s="8">
        <v>0.2773539829471337</v>
      </c>
      <c r="F147" s="8">
        <v>0.27778098281874086</v>
      </c>
      <c r="G147" s="8">
        <v>0.27610464877814533</v>
      </c>
      <c r="H147" s="8">
        <v>0.27482198085284065</v>
      </c>
      <c r="I147" s="8">
        <v>0.27869960362497348</v>
      </c>
      <c r="J147" s="8">
        <v>0.27610450132183334</v>
      </c>
      <c r="K147" s="8">
        <v>0.27273306680029419</v>
      </c>
      <c r="L147" s="8">
        <v>0.2715011093975655</v>
      </c>
      <c r="M147" s="8">
        <v>0.27106910191689942</v>
      </c>
      <c r="N147" s="8">
        <v>0.27029345503876467</v>
      </c>
      <c r="O147" s="8">
        <v>0.2678292946083034</v>
      </c>
      <c r="P147" s="8">
        <v>0.26865374191931729</v>
      </c>
      <c r="Q147" s="8">
        <v>0.2678852750350616</v>
      </c>
      <c r="R147" s="8">
        <v>0.26837173626707472</v>
      </c>
      <c r="S147" s="8">
        <v>0.27299941384803711</v>
      </c>
      <c r="T147" s="8">
        <v>0.27648403235967217</v>
      </c>
      <c r="U147" s="8"/>
      <c r="V147" s="32" t="str">
        <f t="shared" si="17"/>
        <v>Russian Federation</v>
      </c>
      <c r="W147" s="27">
        <f t="shared" si="22"/>
        <v>-5.0316169659611414E-4</v>
      </c>
      <c r="X147" s="7">
        <f t="shared" si="18"/>
        <v>-0.63188461826126108</v>
      </c>
      <c r="Y147" s="35">
        <f t="shared" si="19"/>
        <v>0.39927817079517963</v>
      </c>
      <c r="Z147" s="40">
        <f t="shared" si="20"/>
        <v>0.50316169659611409</v>
      </c>
      <c r="AA147" s="41">
        <f t="shared" si="21"/>
        <v>70</v>
      </c>
    </row>
    <row r="148" spans="3:27">
      <c r="C148" s="31" t="s">
        <v>320</v>
      </c>
      <c r="D148" s="32" t="s">
        <v>321</v>
      </c>
      <c r="E148" s="8">
        <v>0.57657444380362655</v>
      </c>
      <c r="F148" s="8">
        <v>0.55138097946659603</v>
      </c>
      <c r="G148" s="8">
        <v>0.55310992747077081</v>
      </c>
      <c r="H148" s="8">
        <v>0.56083171271496557</v>
      </c>
      <c r="I148" s="8">
        <v>0.54364589677540132</v>
      </c>
      <c r="J148" s="8">
        <v>0.54176115082056409</v>
      </c>
      <c r="K148" s="8">
        <v>0.52811555590313974</v>
      </c>
      <c r="L148" s="8">
        <v>0.52770392944616462</v>
      </c>
      <c r="M148" s="8">
        <v>0.52573129623136683</v>
      </c>
      <c r="N148" s="8">
        <v>0.51883246061844224</v>
      </c>
      <c r="O148" s="8">
        <v>0.52604552057465981</v>
      </c>
      <c r="P148" s="8">
        <v>0.52065623890682133</v>
      </c>
      <c r="Q148" s="8">
        <v>0.51619549887970972</v>
      </c>
      <c r="R148" s="8">
        <v>0.51133435820577866</v>
      </c>
      <c r="S148" s="8">
        <v>0.51879829796072607</v>
      </c>
      <c r="T148" s="8">
        <v>0.52253357279914059</v>
      </c>
      <c r="U148" s="8"/>
      <c r="V148" s="32" t="str">
        <f t="shared" si="17"/>
        <v>Rwanda</v>
      </c>
      <c r="W148" s="27">
        <f t="shared" si="22"/>
        <v>-3.4776070389033625E-3</v>
      </c>
      <c r="X148" s="7">
        <f t="shared" si="18"/>
        <v>-0.89264567426185615</v>
      </c>
      <c r="Y148" s="35">
        <f t="shared" si="19"/>
        <v>0.79681629977840374</v>
      </c>
      <c r="Z148" s="40">
        <f t="shared" si="20"/>
        <v>3.4776070389033626</v>
      </c>
      <c r="AA148" s="41">
        <f t="shared" si="21"/>
        <v>6</v>
      </c>
    </row>
    <row r="149" spans="3:27">
      <c r="C149" s="31" t="s">
        <v>322</v>
      </c>
      <c r="D149" s="32" t="s">
        <v>323</v>
      </c>
      <c r="E149" s="8">
        <v>0.33720116992794341</v>
      </c>
      <c r="F149" s="8">
        <v>0.33182093794285927</v>
      </c>
      <c r="G149" s="8">
        <v>0.33348007055307266</v>
      </c>
      <c r="H149" s="8">
        <v>0.33333430873724956</v>
      </c>
      <c r="I149" s="8">
        <v>0.33068205402708112</v>
      </c>
      <c r="J149" s="8">
        <v>0.33275426345637743</v>
      </c>
      <c r="K149" s="8">
        <v>0.33418436850501892</v>
      </c>
      <c r="L149" s="8">
        <v>0.33008543575366051</v>
      </c>
      <c r="M149" s="8">
        <v>0.33630534645931442</v>
      </c>
      <c r="N149" s="8">
        <v>0.33112453511633655</v>
      </c>
      <c r="O149" s="8">
        <v>0.32875645746516613</v>
      </c>
      <c r="P149" s="8">
        <v>0.33750735878066135</v>
      </c>
      <c r="Q149" s="8">
        <v>0.33342741550921212</v>
      </c>
      <c r="R149" s="8">
        <v>0.33565233418999257</v>
      </c>
      <c r="S149" s="8">
        <v>0.34059903517472906</v>
      </c>
      <c r="T149" s="8">
        <v>0.34470731150566619</v>
      </c>
      <c r="U149" s="8"/>
      <c r="V149" s="32" t="str">
        <f t="shared" si="17"/>
        <v>Saint Kitts and Nevis</v>
      </c>
      <c r="W149" s="27">
        <f t="shared" si="22"/>
        <v>4.0627759190079837E-4</v>
      </c>
      <c r="X149" s="7">
        <f t="shared" si="18"/>
        <v>0.46947201656245635</v>
      </c>
      <c r="Y149" s="35">
        <f t="shared" si="19"/>
        <v>0.2204039743352193</v>
      </c>
      <c r="Z149" s="40" t="str">
        <f t="shared" si="20"/>
        <v/>
      </c>
      <c r="AA149" s="41" t="str">
        <f t="shared" si="21"/>
        <v/>
      </c>
    </row>
    <row r="150" spans="3:27">
      <c r="C150" s="31" t="s">
        <v>324</v>
      </c>
      <c r="D150" s="32" t="s">
        <v>325</v>
      </c>
      <c r="E150" s="8">
        <v>0.30504297979062389</v>
      </c>
      <c r="F150" s="8">
        <v>0.29425592093992275</v>
      </c>
      <c r="G150" s="8">
        <v>0.29588664814476012</v>
      </c>
      <c r="H150" s="8">
        <v>0.29688252895427236</v>
      </c>
      <c r="I150" s="8">
        <v>0.29733470023744307</v>
      </c>
      <c r="J150" s="8">
        <v>0.30557493286092885</v>
      </c>
      <c r="K150" s="8">
        <v>0.31162875209567475</v>
      </c>
      <c r="L150" s="8">
        <v>0.31271120997211782</v>
      </c>
      <c r="M150" s="8">
        <v>0.31417451529964829</v>
      </c>
      <c r="N150" s="8">
        <v>0.31638408554120323</v>
      </c>
      <c r="O150" s="8">
        <v>0.31850983257803017</v>
      </c>
      <c r="P150" s="8">
        <v>0.324558357413122</v>
      </c>
      <c r="Q150" s="8">
        <v>0.33112428453363058</v>
      </c>
      <c r="R150" s="8">
        <v>0.33344729554830588</v>
      </c>
      <c r="S150" s="8">
        <v>0.3365494773512549</v>
      </c>
      <c r="T150" s="8">
        <v>0.33962856526152657</v>
      </c>
      <c r="U150" s="8"/>
      <c r="V150" s="32" t="str">
        <f t="shared" si="17"/>
        <v>Saint Lucia</v>
      </c>
      <c r="W150" s="27">
        <f t="shared" si="22"/>
        <v>3.0307534434462651E-3</v>
      </c>
      <c r="X150" s="7">
        <f t="shared" si="18"/>
        <v>0.95622351954426066</v>
      </c>
      <c r="Y150" s="35">
        <f t="shared" si="19"/>
        <v>0.91436341932961307</v>
      </c>
      <c r="Z150" s="40">
        <f t="shared" si="20"/>
        <v>-3.0307534434462653</v>
      </c>
      <c r="AA150" s="41">
        <f t="shared" si="21"/>
        <v>124</v>
      </c>
    </row>
    <row r="151" spans="3:27">
      <c r="C151" s="31" t="s">
        <v>326</v>
      </c>
      <c r="D151" s="32" t="s">
        <v>327</v>
      </c>
      <c r="E151" s="8">
        <v>0.31838107655591785</v>
      </c>
      <c r="F151" s="8">
        <v>0.31762797653530511</v>
      </c>
      <c r="G151" s="8">
        <v>0.31683838977088108</v>
      </c>
      <c r="H151" s="8">
        <v>0.31623805840337799</v>
      </c>
      <c r="I151" s="8">
        <v>0.31528098877957716</v>
      </c>
      <c r="J151" s="8">
        <v>0.31394447438699585</v>
      </c>
      <c r="K151" s="8">
        <v>0.31282555858827638</v>
      </c>
      <c r="L151" s="8">
        <v>0.31230447374876419</v>
      </c>
      <c r="M151" s="8">
        <v>0.3120363707341402</v>
      </c>
      <c r="N151" s="8">
        <v>0.31702456177801225</v>
      </c>
      <c r="O151" s="8">
        <v>0.31738739858268722</v>
      </c>
      <c r="P151" s="8">
        <v>0.31811118766923202</v>
      </c>
      <c r="Q151" s="8">
        <v>0.31887643165759588</v>
      </c>
      <c r="R151" s="8">
        <v>0.31910103991396793</v>
      </c>
      <c r="S151" s="8">
        <v>0.32064430918058651</v>
      </c>
      <c r="T151" s="8">
        <v>0.32265039822857772</v>
      </c>
      <c r="U151" s="8"/>
      <c r="V151" s="32" t="str">
        <f t="shared" si="17"/>
        <v>Saint Vincent and the Grenadines</v>
      </c>
      <c r="W151" s="27">
        <f t="shared" si="22"/>
        <v>2.9594350014867205E-4</v>
      </c>
      <c r="X151" s="7">
        <f t="shared" si="18"/>
        <v>0.47250993216806342</v>
      </c>
      <c r="Y151" s="35">
        <f t="shared" si="19"/>
        <v>0.2232656359974679</v>
      </c>
      <c r="Z151" s="40" t="str">
        <f t="shared" si="20"/>
        <v/>
      </c>
      <c r="AA151" s="41" t="str">
        <f t="shared" si="21"/>
        <v/>
      </c>
    </row>
    <row r="152" spans="3:27">
      <c r="C152" s="31" t="s">
        <v>328</v>
      </c>
      <c r="D152" s="32" t="s">
        <v>329</v>
      </c>
      <c r="E152" s="8">
        <v>0.3954915538651777</v>
      </c>
      <c r="F152" s="8">
        <v>0.39438363604241339</v>
      </c>
      <c r="G152" s="8">
        <v>0.39316784573225089</v>
      </c>
      <c r="H152" s="8">
        <v>0.39563533035968984</v>
      </c>
      <c r="I152" s="8">
        <v>0.38448192561647621</v>
      </c>
      <c r="J152" s="8">
        <v>0.39549133728482905</v>
      </c>
      <c r="K152" s="8">
        <v>0.39587281127100798</v>
      </c>
      <c r="L152" s="8">
        <v>0.397846493444382</v>
      </c>
      <c r="M152" s="8">
        <v>0.39774722402043211</v>
      </c>
      <c r="N152" s="8">
        <v>0.3978744671945853</v>
      </c>
      <c r="O152" s="8">
        <v>0.39481390864353511</v>
      </c>
      <c r="P152" s="8">
        <v>0.39860800740089042</v>
      </c>
      <c r="Q152" s="8">
        <v>0.39524000732203302</v>
      </c>
      <c r="R152" s="8">
        <v>0.39447180783380564</v>
      </c>
      <c r="S152" s="8">
        <v>0.39945718288325699</v>
      </c>
      <c r="T152" s="8">
        <v>0.40259217638175859</v>
      </c>
      <c r="U152" s="8"/>
      <c r="V152" s="32" t="str">
        <f t="shared" si="17"/>
        <v>Samoa</v>
      </c>
      <c r="W152" s="27">
        <f t="shared" si="22"/>
        <v>4.1860625013100426E-4</v>
      </c>
      <c r="X152" s="7">
        <f t="shared" si="18"/>
        <v>0.52042662602892831</v>
      </c>
      <c r="Y152" s="35">
        <f t="shared" si="19"/>
        <v>0.27084387307985403</v>
      </c>
      <c r="Z152" s="40">
        <f t="shared" si="20"/>
        <v>-0.41860625013100428</v>
      </c>
      <c r="AA152" s="41">
        <f t="shared" si="21"/>
        <v>83</v>
      </c>
    </row>
    <row r="153" spans="3:27">
      <c r="C153" s="31" t="s">
        <v>330</v>
      </c>
      <c r="D153" s="32" t="s">
        <v>331</v>
      </c>
      <c r="E153" s="8">
        <v>0.22973130966937674</v>
      </c>
      <c r="F153" s="8">
        <v>0.22958964300271009</v>
      </c>
      <c r="G153" s="8">
        <v>0.22944797633604341</v>
      </c>
      <c r="H153" s="8">
        <v>0.22930630966937673</v>
      </c>
      <c r="I153" s="8">
        <v>0.22916464300271008</v>
      </c>
      <c r="J153" s="8">
        <v>0.2290229763360434</v>
      </c>
      <c r="K153" s="8">
        <v>0.22896464300271011</v>
      </c>
      <c r="L153" s="8">
        <v>0.22890630966937675</v>
      </c>
      <c r="M153" s="8">
        <v>0.2288479763360434</v>
      </c>
      <c r="N153" s="8">
        <v>0.2287896430027101</v>
      </c>
      <c r="O153" s="8">
        <v>0.22873130966937674</v>
      </c>
      <c r="P153" s="8">
        <v>0.22871464300271008</v>
      </c>
      <c r="Q153" s="8">
        <v>0.22869797633604341</v>
      </c>
      <c r="R153" s="8">
        <v>0.22868130966937675</v>
      </c>
      <c r="S153" s="8">
        <v>0.22866464300271008</v>
      </c>
      <c r="T153" s="8">
        <v>0.22868855966884216</v>
      </c>
      <c r="U153" s="8"/>
      <c r="V153" s="32" t="str">
        <f t="shared" si="17"/>
        <v>San Marino</v>
      </c>
      <c r="W153" s="27">
        <f t="shared" si="22"/>
        <v>-6.877389707061587E-5</v>
      </c>
      <c r="X153" s="7">
        <f t="shared" si="18"/>
        <v>-0.93545284692187702</v>
      </c>
      <c r="Y153" s="35">
        <f t="shared" si="19"/>
        <v>0.87507202881424473</v>
      </c>
      <c r="Z153" s="40">
        <f t="shared" si="20"/>
        <v>6.8773897070615875E-2</v>
      </c>
      <c r="AA153" s="41">
        <f t="shared" si="21"/>
        <v>78</v>
      </c>
    </row>
    <row r="154" spans="3:27">
      <c r="C154" s="31" t="s">
        <v>332</v>
      </c>
      <c r="D154" s="32" t="s">
        <v>333</v>
      </c>
      <c r="E154" s="8">
        <v>0.42130906573144689</v>
      </c>
      <c r="F154" s="8">
        <v>0.425118709170555</v>
      </c>
      <c r="G154" s="8">
        <v>0.41507071763527298</v>
      </c>
      <c r="H154" s="8">
        <v>0.42318433204623057</v>
      </c>
      <c r="I154" s="8">
        <v>0.41914652238655825</v>
      </c>
      <c r="J154" s="8">
        <v>0.41720707417678438</v>
      </c>
      <c r="K154" s="8">
        <v>0.42496700449392527</v>
      </c>
      <c r="L154" s="8">
        <v>0.42914683873105824</v>
      </c>
      <c r="M154" s="8">
        <v>0.41493950231778504</v>
      </c>
      <c r="N154" s="8">
        <v>0.41359507709130033</v>
      </c>
      <c r="O154" s="8">
        <v>0.41481266186857563</v>
      </c>
      <c r="P154" s="8">
        <v>0.41267579958294459</v>
      </c>
      <c r="Q154" s="8">
        <v>0.41727159487244952</v>
      </c>
      <c r="R154" s="8">
        <v>0.41438581626185295</v>
      </c>
      <c r="S154" s="8">
        <v>0.42243379272869602</v>
      </c>
      <c r="T154" s="8">
        <v>0.42547402487000374</v>
      </c>
      <c r="U154" s="8"/>
      <c r="V154" s="32" t="str">
        <f t="shared" si="17"/>
        <v>Sao Tome and Principe</v>
      </c>
      <c r="W154" s="27">
        <f t="shared" si="22"/>
        <v>-2.0407105312492794E-4</v>
      </c>
      <c r="X154" s="7">
        <f t="shared" si="18"/>
        <v>-0.18911784754061325</v>
      </c>
      <c r="Y154" s="35">
        <f t="shared" si="19"/>
        <v>3.5765560258394641E-2</v>
      </c>
      <c r="Z154" s="40" t="str">
        <f t="shared" si="20"/>
        <v/>
      </c>
      <c r="AA154" s="41" t="str">
        <f t="shared" si="21"/>
        <v/>
      </c>
    </row>
    <row r="155" spans="3:27">
      <c r="C155" s="31" t="s">
        <v>334</v>
      </c>
      <c r="D155" s="32" t="s">
        <v>335</v>
      </c>
      <c r="E155" s="8">
        <v>0.32778650147773852</v>
      </c>
      <c r="F155" s="8">
        <v>0.32823192865140716</v>
      </c>
      <c r="G155" s="8">
        <v>0.33145993652935807</v>
      </c>
      <c r="H155" s="8">
        <v>0.32981266155949979</v>
      </c>
      <c r="I155" s="8">
        <v>0.33000630824730748</v>
      </c>
      <c r="J155" s="8">
        <v>0.33173403276773422</v>
      </c>
      <c r="K155" s="8">
        <v>0.32848500110286644</v>
      </c>
      <c r="L155" s="8">
        <v>0.32761689084721263</v>
      </c>
      <c r="M155" s="8">
        <v>0.33489232442247935</v>
      </c>
      <c r="N155" s="8">
        <v>0.32246867175813204</v>
      </c>
      <c r="O155" s="8">
        <v>0.32655287760777713</v>
      </c>
      <c r="P155" s="8">
        <v>0.33068441839187157</v>
      </c>
      <c r="Q155" s="8">
        <v>0.32709626925921548</v>
      </c>
      <c r="R155" s="8">
        <v>0.33570356355850722</v>
      </c>
      <c r="S155" s="8">
        <v>0.3379176632240164</v>
      </c>
      <c r="T155" s="8">
        <v>0.34013901288787346</v>
      </c>
      <c r="U155" s="8"/>
      <c r="V155" s="32" t="str">
        <f t="shared" si="17"/>
        <v>Saudi Arabia</v>
      </c>
      <c r="W155" s="27">
        <f t="shared" si="22"/>
        <v>4.4338533524595998E-4</v>
      </c>
      <c r="X155" s="7">
        <f t="shared" si="18"/>
        <v>0.46165284516942456</v>
      </c>
      <c r="Y155" s="35">
        <f t="shared" si="19"/>
        <v>0.21312334945302469</v>
      </c>
      <c r="Z155" s="40" t="str">
        <f t="shared" si="20"/>
        <v/>
      </c>
      <c r="AA155" s="41" t="str">
        <f t="shared" si="21"/>
        <v/>
      </c>
    </row>
    <row r="156" spans="3:27">
      <c r="C156" s="31" t="s">
        <v>336</v>
      </c>
      <c r="D156" s="32" t="s">
        <v>337</v>
      </c>
      <c r="E156" s="8">
        <v>0.49910736675463957</v>
      </c>
      <c r="F156" s="8">
        <v>0.50077722769387356</v>
      </c>
      <c r="G156" s="8">
        <v>0.49362671503578009</v>
      </c>
      <c r="H156" s="8">
        <v>0.49720585494832892</v>
      </c>
      <c r="I156" s="8">
        <v>0.49381747813799753</v>
      </c>
      <c r="J156" s="8">
        <v>0.48859632171013945</v>
      </c>
      <c r="K156" s="8">
        <v>0.48898683792439446</v>
      </c>
      <c r="L156" s="8">
        <v>0.48888158233295687</v>
      </c>
      <c r="M156" s="8">
        <v>0.483912849649971</v>
      </c>
      <c r="N156" s="8">
        <v>0.48172046270168195</v>
      </c>
      <c r="O156" s="8">
        <v>0.48026817829931351</v>
      </c>
      <c r="P156" s="8">
        <v>0.47706427271935903</v>
      </c>
      <c r="Q156" s="8">
        <v>0.47846306246689435</v>
      </c>
      <c r="R156" s="8">
        <v>0.47870046571938846</v>
      </c>
      <c r="S156" s="8">
        <v>0.48312717607950445</v>
      </c>
      <c r="T156" s="8">
        <v>0.48688504779314162</v>
      </c>
      <c r="U156" s="8"/>
      <c r="V156" s="32" t="str">
        <f t="shared" si="17"/>
        <v>Senegal</v>
      </c>
      <c r="W156" s="27">
        <f t="shared" si="22"/>
        <v>-1.3696181522914849E-3</v>
      </c>
      <c r="X156" s="7">
        <f t="shared" si="18"/>
        <v>-0.85425698447146459</v>
      </c>
      <c r="Y156" s="35">
        <f t="shared" si="19"/>
        <v>0.72975499551828005</v>
      </c>
      <c r="Z156" s="40">
        <f t="shared" si="20"/>
        <v>1.369618152291485</v>
      </c>
      <c r="AA156" s="41">
        <f t="shared" si="21"/>
        <v>36</v>
      </c>
    </row>
    <row r="157" spans="3:27">
      <c r="C157" s="31" t="s">
        <v>338</v>
      </c>
      <c r="D157" s="32" t="s">
        <v>339</v>
      </c>
      <c r="E157" s="8">
        <v>0.22694197566548518</v>
      </c>
      <c r="F157" s="8">
        <v>0.22504792189192624</v>
      </c>
      <c r="G157" s="8">
        <v>0.2240285174222803</v>
      </c>
      <c r="H157" s="8">
        <v>0.22001068367871782</v>
      </c>
      <c r="I157" s="8">
        <v>0.21819390136732922</v>
      </c>
      <c r="J157" s="8">
        <v>0.21635665381376673</v>
      </c>
      <c r="K157" s="8">
        <v>0.21802459662132773</v>
      </c>
      <c r="L157" s="8">
        <v>0.21751608683263204</v>
      </c>
      <c r="M157" s="8">
        <v>0.21914134038420149</v>
      </c>
      <c r="N157" s="8">
        <v>0.22001181844471046</v>
      </c>
      <c r="O157" s="8">
        <v>0.21971228801236689</v>
      </c>
      <c r="P157" s="8">
        <v>0.21930061848585472</v>
      </c>
      <c r="Q157" s="8">
        <v>0.21729440979260448</v>
      </c>
      <c r="R157" s="8">
        <v>0.21998224376965386</v>
      </c>
      <c r="S157" s="8">
        <v>0.22387703594603711</v>
      </c>
      <c r="T157" s="8">
        <v>0.22745488077226786</v>
      </c>
      <c r="U157" s="8"/>
      <c r="V157" s="32" t="str">
        <f t="shared" si="17"/>
        <v>Serbia</v>
      </c>
      <c r="W157" s="27">
        <f t="shared" si="22"/>
        <v>-6.5251920594606625E-5</v>
      </c>
      <c r="X157" s="7">
        <f t="shared" si="18"/>
        <v>-8.8375565765604167E-2</v>
      </c>
      <c r="Y157" s="35">
        <f t="shared" si="19"/>
        <v>7.8102406243906273E-3</v>
      </c>
      <c r="Z157" s="40" t="str">
        <f t="shared" si="20"/>
        <v/>
      </c>
      <c r="AA157" s="41" t="str">
        <f t="shared" si="21"/>
        <v/>
      </c>
    </row>
    <row r="158" spans="3:27">
      <c r="C158" s="31" t="s">
        <v>340</v>
      </c>
      <c r="D158" s="32" t="s">
        <v>341</v>
      </c>
      <c r="E158" s="8">
        <v>0.33868310853813427</v>
      </c>
      <c r="F158" s="8">
        <v>0.33070916484038021</v>
      </c>
      <c r="G158" s="8">
        <v>0.32885212439887618</v>
      </c>
      <c r="H158" s="8">
        <v>0.32267012090605768</v>
      </c>
      <c r="I158" s="8">
        <v>0.32561232432282261</v>
      </c>
      <c r="J158" s="8">
        <v>0.32648453642125413</v>
      </c>
      <c r="K158" s="8">
        <v>0.32565681969885241</v>
      </c>
      <c r="L158" s="8">
        <v>0.32508509729353402</v>
      </c>
      <c r="M158" s="8">
        <v>0.32572059804984155</v>
      </c>
      <c r="N158" s="8">
        <v>0.32331538049522096</v>
      </c>
      <c r="O158" s="8">
        <v>0.32122548399507195</v>
      </c>
      <c r="P158" s="8">
        <v>0.32209759793591203</v>
      </c>
      <c r="Q158" s="8">
        <v>0.31440400961180298</v>
      </c>
      <c r="R158" s="8">
        <v>0.31941738707889983</v>
      </c>
      <c r="S158" s="8">
        <v>0.32115166393516364</v>
      </c>
      <c r="T158" s="8">
        <v>0.32336907161946565</v>
      </c>
      <c r="U158" s="8"/>
      <c r="V158" s="32" t="str">
        <f t="shared" si="17"/>
        <v>Seychelles</v>
      </c>
      <c r="W158" s="27">
        <f t="shared" si="22"/>
        <v>-8.6679756089668911E-4</v>
      </c>
      <c r="X158" s="7">
        <f t="shared" si="18"/>
        <v>-0.77245447535715162</v>
      </c>
      <c r="Y158" s="35">
        <f t="shared" si="19"/>
        <v>0.59668591649929237</v>
      </c>
      <c r="Z158" s="40">
        <f t="shared" si="20"/>
        <v>0.86679756089668913</v>
      </c>
      <c r="AA158" s="41">
        <f t="shared" si="21"/>
        <v>59</v>
      </c>
    </row>
    <row r="159" spans="3:27">
      <c r="C159" s="31" t="s">
        <v>342</v>
      </c>
      <c r="D159" s="32" t="s">
        <v>343</v>
      </c>
      <c r="E159" s="8">
        <v>0.56408583987513461</v>
      </c>
      <c r="F159" s="8">
        <v>0.56252019156232924</v>
      </c>
      <c r="G159" s="8">
        <v>0.55779798142093651</v>
      </c>
      <c r="H159" s="8">
        <v>0.56104201440524071</v>
      </c>
      <c r="I159" s="8">
        <v>0.5517546703603381</v>
      </c>
      <c r="J159" s="8">
        <v>0.54715048644825037</v>
      </c>
      <c r="K159" s="8">
        <v>0.55030544335773712</v>
      </c>
      <c r="L159" s="8">
        <v>0.55905114185779314</v>
      </c>
      <c r="M159" s="8">
        <v>0.55180536210201414</v>
      </c>
      <c r="N159" s="8">
        <v>0.53985612354645918</v>
      </c>
      <c r="O159" s="8">
        <v>0.54322857914456257</v>
      </c>
      <c r="P159" s="8">
        <v>0.5467520164192623</v>
      </c>
      <c r="Q159" s="8">
        <v>0.54566046349619779</v>
      </c>
      <c r="R159" s="8">
        <v>0.54645211062887611</v>
      </c>
      <c r="S159" s="8">
        <v>0.54999053256371</v>
      </c>
      <c r="T159" s="8">
        <v>0.55258512186250408</v>
      </c>
      <c r="U159" s="8"/>
      <c r="V159" s="32" t="str">
        <f t="shared" si="17"/>
        <v>Sierra Leone</v>
      </c>
      <c r="W159" s="27">
        <f t="shared" si="22"/>
        <v>-1.017436363766384E-3</v>
      </c>
      <c r="X159" s="7">
        <f t="shared" si="18"/>
        <v>-0.67373374289947674</v>
      </c>
      <c r="Y159" s="35">
        <f t="shared" si="19"/>
        <v>0.45391715632133822</v>
      </c>
      <c r="Z159" s="40">
        <f t="shared" si="20"/>
        <v>1.0174363637663839</v>
      </c>
      <c r="AA159" s="41">
        <f t="shared" si="21"/>
        <v>52</v>
      </c>
    </row>
    <row r="160" spans="3:27">
      <c r="C160" s="31" t="s">
        <v>344</v>
      </c>
      <c r="D160" s="32" t="s">
        <v>345</v>
      </c>
      <c r="E160" s="8">
        <v>0.29680279725834086</v>
      </c>
      <c r="F160" s="8">
        <v>0.29644806207526159</v>
      </c>
      <c r="G160" s="8">
        <v>0.29613397729868646</v>
      </c>
      <c r="H160" s="8">
        <v>0.29465424338644042</v>
      </c>
      <c r="I160" s="8">
        <v>0.29446617487002785</v>
      </c>
      <c r="J160" s="8">
        <v>0.29391912261377778</v>
      </c>
      <c r="K160" s="8">
        <v>0.29358126419919445</v>
      </c>
      <c r="L160" s="8">
        <v>0.29310832041875751</v>
      </c>
      <c r="M160" s="8">
        <v>0.29263537663832057</v>
      </c>
      <c r="N160" s="8">
        <v>0.29180683529690787</v>
      </c>
      <c r="O160" s="8">
        <v>0.29077064354899124</v>
      </c>
      <c r="P160" s="8">
        <v>0.29014843912563421</v>
      </c>
      <c r="Q160" s="8">
        <v>0.28919891762910643</v>
      </c>
      <c r="R160" s="8">
        <v>0.28825272946591196</v>
      </c>
      <c r="S160" s="8">
        <v>0.29139717777452628</v>
      </c>
      <c r="T160" s="8">
        <v>0.29524495941647383</v>
      </c>
      <c r="U160" s="8"/>
      <c r="V160" s="32" t="str">
        <f t="shared" si="17"/>
        <v>Singapore</v>
      </c>
      <c r="W160" s="27">
        <f t="shared" si="22"/>
        <v>-4.0674043755305086E-4</v>
      </c>
      <c r="X160" s="7">
        <f t="shared" si="18"/>
        <v>-0.74448759115276397</v>
      </c>
      <c r="Y160" s="35">
        <f t="shared" si="19"/>
        <v>0.55426177338044502</v>
      </c>
      <c r="Z160" s="40">
        <f t="shared" si="20"/>
        <v>0.40674043755305084</v>
      </c>
      <c r="AA160" s="41">
        <f t="shared" si="21"/>
        <v>75</v>
      </c>
    </row>
    <row r="161" spans="3:27">
      <c r="C161" s="31" t="s">
        <v>346</v>
      </c>
      <c r="D161" s="32" t="s">
        <v>347</v>
      </c>
      <c r="E161" s="8">
        <v>0.21325468641320353</v>
      </c>
      <c r="F161" s="8">
        <v>0.21328801523349564</v>
      </c>
      <c r="G161" s="8">
        <v>0.21225407366716001</v>
      </c>
      <c r="H161" s="8">
        <v>0.21142068238053646</v>
      </c>
      <c r="I161" s="8">
        <v>0.20982918604600967</v>
      </c>
      <c r="J161" s="8">
        <v>0.21118267305879476</v>
      </c>
      <c r="K161" s="8">
        <v>0.2123563235757269</v>
      </c>
      <c r="L161" s="8">
        <v>0.20906145478153504</v>
      </c>
      <c r="M161" s="8">
        <v>0.2094099060107476</v>
      </c>
      <c r="N161" s="8">
        <v>0.20912854525618421</v>
      </c>
      <c r="O161" s="8">
        <v>0.21022913413179625</v>
      </c>
      <c r="P161" s="8">
        <v>0.21126005731322819</v>
      </c>
      <c r="Q161" s="8">
        <v>0.21311142827075266</v>
      </c>
      <c r="R161" s="8">
        <v>0.21285853244237063</v>
      </c>
      <c r="S161" s="8">
        <v>0.22039136166824944</v>
      </c>
      <c r="T161" s="8">
        <v>0.22437362674481917</v>
      </c>
      <c r="U161" s="8"/>
      <c r="V161" s="32" t="str">
        <f t="shared" si="17"/>
        <v>Slovakia</v>
      </c>
      <c r="W161" s="27">
        <f t="shared" si="22"/>
        <v>4.0721601275208575E-4</v>
      </c>
      <c r="X161" s="7">
        <f t="shared" si="18"/>
        <v>0.4713499624146808</v>
      </c>
      <c r="Y161" s="35">
        <f t="shared" si="19"/>
        <v>0.222170787068321</v>
      </c>
      <c r="Z161" s="40" t="str">
        <f t="shared" si="20"/>
        <v/>
      </c>
      <c r="AA161" s="41" t="str">
        <f t="shared" si="21"/>
        <v/>
      </c>
    </row>
    <row r="162" spans="3:27">
      <c r="C162" s="31" t="s">
        <v>348</v>
      </c>
      <c r="D162" s="32" t="s">
        <v>349</v>
      </c>
      <c r="E162" s="8">
        <v>0.20403470722955594</v>
      </c>
      <c r="F162" s="8">
        <v>0.20235675693370095</v>
      </c>
      <c r="G162" s="8">
        <v>0.20313713997117933</v>
      </c>
      <c r="H162" s="8">
        <v>0.1950681462893229</v>
      </c>
      <c r="I162" s="8">
        <v>0.20869712135797472</v>
      </c>
      <c r="J162" s="8">
        <v>0.1903982508981712</v>
      </c>
      <c r="K162" s="8">
        <v>0.19575854419081348</v>
      </c>
      <c r="L162" s="8">
        <v>0.19165453158571635</v>
      </c>
      <c r="M162" s="8">
        <v>0.19578092187590501</v>
      </c>
      <c r="N162" s="8">
        <v>0.19325215924162806</v>
      </c>
      <c r="O162" s="8">
        <v>0.19221866724183759</v>
      </c>
      <c r="P162" s="8">
        <v>0.19682728474555425</v>
      </c>
      <c r="Q162" s="8">
        <v>0.19432047172813213</v>
      </c>
      <c r="R162" s="8">
        <v>0.19509669045534631</v>
      </c>
      <c r="S162" s="8">
        <v>0.19946934010654618</v>
      </c>
      <c r="T162" s="8">
        <v>0.20394768484876438</v>
      </c>
      <c r="U162" s="8"/>
      <c r="V162" s="32" t="str">
        <f t="shared" si="17"/>
        <v>Slovenia</v>
      </c>
      <c r="W162" s="27">
        <f t="shared" si="22"/>
        <v>-3.1087545487609454E-4</v>
      </c>
      <c r="X162" s="7">
        <f t="shared" si="18"/>
        <v>-0.27726708845383513</v>
      </c>
      <c r="Y162" s="35">
        <f t="shared" si="19"/>
        <v>7.6877038339666831E-2</v>
      </c>
      <c r="Z162" s="40" t="str">
        <f t="shared" si="20"/>
        <v/>
      </c>
      <c r="AA162" s="41" t="str">
        <f t="shared" si="21"/>
        <v/>
      </c>
    </row>
    <row r="163" spans="3:27">
      <c r="C163" s="31" t="s">
        <v>350</v>
      </c>
      <c r="D163" s="32" t="s">
        <v>351</v>
      </c>
      <c r="E163" s="8">
        <v>0.46654161239079189</v>
      </c>
      <c r="F163" s="8">
        <v>0.4666520998848771</v>
      </c>
      <c r="G163" s="8">
        <v>0.46408300567040567</v>
      </c>
      <c r="H163" s="8">
        <v>0.46183377378372881</v>
      </c>
      <c r="I163" s="8">
        <v>0.46149648967254997</v>
      </c>
      <c r="J163" s="8">
        <v>0.45836509543040566</v>
      </c>
      <c r="K163" s="8">
        <v>0.47919296809437917</v>
      </c>
      <c r="L163" s="8">
        <v>0.46557182587158463</v>
      </c>
      <c r="M163" s="8">
        <v>0.46305348939096497</v>
      </c>
      <c r="N163" s="8">
        <v>0.47347000115262167</v>
      </c>
      <c r="O163" s="8">
        <v>0.48025287711041664</v>
      </c>
      <c r="P163" s="8">
        <v>0.4778745394956892</v>
      </c>
      <c r="Q163" s="8">
        <v>0.47519058991023022</v>
      </c>
      <c r="R163" s="8">
        <v>0.47111261011206795</v>
      </c>
      <c r="S163" s="8">
        <v>0.47128285900636641</v>
      </c>
      <c r="T163" s="8">
        <v>0.47377644665881768</v>
      </c>
      <c r="U163" s="8"/>
      <c r="V163" s="32" t="str">
        <f t="shared" si="17"/>
        <v>Solomon Islands</v>
      </c>
      <c r="W163" s="27">
        <f t="shared" si="22"/>
        <v>8.3920205360688677E-4</v>
      </c>
      <c r="X163" s="7">
        <f t="shared" si="18"/>
        <v>0.58419405070720898</v>
      </c>
      <c r="Y163" s="35">
        <f t="shared" si="19"/>
        <v>0.34128268888169705</v>
      </c>
      <c r="Z163" s="40">
        <f t="shared" si="20"/>
        <v>-0.83920205360688682</v>
      </c>
      <c r="AA163" s="41">
        <f t="shared" si="21"/>
        <v>92</v>
      </c>
    </row>
    <row r="164" spans="3:27">
      <c r="C164" s="31" t="s">
        <v>352</v>
      </c>
      <c r="D164" s="32" t="s">
        <v>353</v>
      </c>
      <c r="E164" s="8">
        <v>0.51745532909777292</v>
      </c>
      <c r="F164" s="8">
        <v>0.51594341909555264</v>
      </c>
      <c r="G164" s="8">
        <v>0.51437393200919901</v>
      </c>
      <c r="H164" s="8">
        <v>0.51921969041042415</v>
      </c>
      <c r="I164" s="8">
        <v>0.52409418634955218</v>
      </c>
      <c r="J164" s="8">
        <v>0.52582577288101462</v>
      </c>
      <c r="K164" s="8">
        <v>0.52769115226320795</v>
      </c>
      <c r="L164" s="8">
        <v>0.52978010997769609</v>
      </c>
      <c r="M164" s="8">
        <v>0.53192245971575736</v>
      </c>
      <c r="N164" s="8">
        <v>0.53307646636116157</v>
      </c>
      <c r="O164" s="8">
        <v>0.53253788912477462</v>
      </c>
      <c r="P164" s="8">
        <v>0.53214654502974124</v>
      </c>
      <c r="Q164" s="8">
        <v>0.53200275180714629</v>
      </c>
      <c r="R164" s="8">
        <v>0.53155735342836818</v>
      </c>
      <c r="S164" s="8">
        <v>0.53293161071220985</v>
      </c>
      <c r="T164" s="8">
        <v>0.53475186799018037</v>
      </c>
      <c r="U164" s="8"/>
      <c r="V164" s="32" t="str">
        <f t="shared" si="17"/>
        <v>Somalia</v>
      </c>
      <c r="W164" s="27">
        <f t="shared" si="22"/>
        <v>1.3126252155824429E-3</v>
      </c>
      <c r="X164" s="7">
        <f t="shared" si="18"/>
        <v>0.90832911672757188</v>
      </c>
      <c r="Y164" s="35">
        <f t="shared" si="19"/>
        <v>0.82506178429509092</v>
      </c>
      <c r="Z164" s="40">
        <f t="shared" si="20"/>
        <v>-1.3126252155824429</v>
      </c>
      <c r="AA164" s="41">
        <f t="shared" si="21"/>
        <v>104</v>
      </c>
    </row>
    <row r="165" spans="3:27">
      <c r="C165" s="31" t="s">
        <v>354</v>
      </c>
      <c r="D165" s="32" t="s">
        <v>355</v>
      </c>
      <c r="E165" s="8">
        <v>0.34212684982202507</v>
      </c>
      <c r="F165" s="8">
        <v>0.34361086269434948</v>
      </c>
      <c r="G165" s="8">
        <v>0.34206502652823306</v>
      </c>
      <c r="H165" s="8">
        <v>0.3427208267503899</v>
      </c>
      <c r="I165" s="8">
        <v>0.34481689240789271</v>
      </c>
      <c r="J165" s="8">
        <v>0.34726267313531328</v>
      </c>
      <c r="K165" s="8">
        <v>0.34840488480052456</v>
      </c>
      <c r="L165" s="8">
        <v>0.35514489796941179</v>
      </c>
      <c r="M165" s="8">
        <v>0.35543080431225782</v>
      </c>
      <c r="N165" s="8">
        <v>0.35707656002554011</v>
      </c>
      <c r="O165" s="8">
        <v>0.35790975607910669</v>
      </c>
      <c r="P165" s="8">
        <v>0.35853394603649796</v>
      </c>
      <c r="Q165" s="8">
        <v>0.35945769477704986</v>
      </c>
      <c r="R165" s="8">
        <v>0.35953005733324001</v>
      </c>
      <c r="S165" s="8">
        <v>0.36289265035518331</v>
      </c>
      <c r="T165" s="8">
        <v>0.36632875593183351</v>
      </c>
      <c r="U165" s="8"/>
      <c r="V165" s="32" t="str">
        <f t="shared" si="17"/>
        <v>South Africa</v>
      </c>
      <c r="W165" s="27">
        <f t="shared" si="22"/>
        <v>1.6646980948089396E-3</v>
      </c>
      <c r="X165" s="7">
        <f t="shared" si="18"/>
        <v>0.9741121784708543</v>
      </c>
      <c r="Y165" s="35">
        <f t="shared" si="19"/>
        <v>0.94889453624523346</v>
      </c>
      <c r="Z165" s="40">
        <f t="shared" si="20"/>
        <v>-1.6646980948089396</v>
      </c>
      <c r="AA165" s="41">
        <f t="shared" si="21"/>
        <v>111</v>
      </c>
    </row>
    <row r="166" spans="3:27">
      <c r="C166" s="31" t="s">
        <v>356</v>
      </c>
      <c r="D166" s="32" t="s">
        <v>357</v>
      </c>
      <c r="E166" s="8">
        <v>0.17759646220447642</v>
      </c>
      <c r="F166" s="8">
        <v>0.17100070200809578</v>
      </c>
      <c r="G166" s="8">
        <v>0.16947213690047369</v>
      </c>
      <c r="H166" s="8">
        <v>0.16783698561982865</v>
      </c>
      <c r="I166" s="8">
        <v>0.16826394633955341</v>
      </c>
      <c r="J166" s="8">
        <v>0.16654822113470436</v>
      </c>
      <c r="K166" s="8">
        <v>0.16706336270057118</v>
      </c>
      <c r="L166" s="8">
        <v>0.17216663427132317</v>
      </c>
      <c r="M166" s="8">
        <v>0.16488063516988702</v>
      </c>
      <c r="N166" s="8">
        <v>0.16515860883742978</v>
      </c>
      <c r="O166" s="8">
        <v>0.17511371418219249</v>
      </c>
      <c r="P166" s="8">
        <v>0.16778070195814374</v>
      </c>
      <c r="Q166" s="8">
        <v>0.16322012244170656</v>
      </c>
      <c r="R166" s="8">
        <v>0.16667962089869856</v>
      </c>
      <c r="S166" s="8">
        <v>0.19159898555359245</v>
      </c>
      <c r="T166" s="8">
        <v>0.19341619435164947</v>
      </c>
      <c r="U166" s="8"/>
      <c r="V166" s="32" t="str">
        <f t="shared" si="17"/>
        <v>Spain</v>
      </c>
      <c r="W166" s="27">
        <f t="shared" si="22"/>
        <v>6.7536576110755852E-4</v>
      </c>
      <c r="X166" s="7">
        <f t="shared" si="18"/>
        <v>0.36006626883530057</v>
      </c>
      <c r="Y166" s="35">
        <f t="shared" si="19"/>
        <v>0.12964771795297494</v>
      </c>
      <c r="Z166" s="40" t="str">
        <f t="shared" si="20"/>
        <v/>
      </c>
      <c r="AA166" s="41" t="str">
        <f t="shared" si="21"/>
        <v/>
      </c>
    </row>
    <row r="167" spans="3:27">
      <c r="C167" s="31" t="s">
        <v>358</v>
      </c>
      <c r="D167" s="32" t="s">
        <v>359</v>
      </c>
      <c r="E167" s="8">
        <v>0.31844060410495179</v>
      </c>
      <c r="F167" s="8">
        <v>0.31860121934979052</v>
      </c>
      <c r="G167" s="8">
        <v>0.31756278109181418</v>
      </c>
      <c r="H167" s="8">
        <v>0.31401495004462027</v>
      </c>
      <c r="I167" s="8">
        <v>0.3093496942213797</v>
      </c>
      <c r="J167" s="8">
        <v>0.30540096553589313</v>
      </c>
      <c r="K167" s="8">
        <v>0.30173276829966866</v>
      </c>
      <c r="L167" s="8">
        <v>0.30399148695828837</v>
      </c>
      <c r="M167" s="8">
        <v>0.30527796072241054</v>
      </c>
      <c r="N167" s="8">
        <v>0.3048315690637125</v>
      </c>
      <c r="O167" s="8">
        <v>0.30484124338558333</v>
      </c>
      <c r="P167" s="8">
        <v>0.30251052427027275</v>
      </c>
      <c r="Q167" s="8">
        <v>0.30101060749106345</v>
      </c>
      <c r="R167" s="8">
        <v>0.30158568741557207</v>
      </c>
      <c r="S167" s="8">
        <v>0.30559114315377439</v>
      </c>
      <c r="T167" s="8">
        <v>0.30991176306535057</v>
      </c>
      <c r="U167" s="8"/>
      <c r="V167" s="32" t="str">
        <f t="shared" si="17"/>
        <v>Sri Lanka</v>
      </c>
      <c r="W167" s="27">
        <f t="shared" si="22"/>
        <v>-9.2638329987639197E-4</v>
      </c>
      <c r="X167" s="7">
        <f t="shared" si="18"/>
        <v>-0.71594010489134174</v>
      </c>
      <c r="Y167" s="35">
        <f t="shared" si="19"/>
        <v>0.51257023379182542</v>
      </c>
      <c r="Z167" s="40">
        <f t="shared" si="20"/>
        <v>0.92638329987639201</v>
      </c>
      <c r="AA167" s="41">
        <f t="shared" si="21"/>
        <v>55</v>
      </c>
    </row>
    <row r="168" spans="3:27">
      <c r="C168" s="31" t="s">
        <v>360</v>
      </c>
      <c r="D168" s="32" t="s">
        <v>361</v>
      </c>
      <c r="E168" s="8">
        <v>0.48534146028268155</v>
      </c>
      <c r="F168" s="8">
        <v>0.48816261337082328</v>
      </c>
      <c r="G168" s="8">
        <v>0.49090388926128492</v>
      </c>
      <c r="H168" s="8">
        <v>0.49290811294211839</v>
      </c>
      <c r="I168" s="8">
        <v>0.49554947129561572</v>
      </c>
      <c r="J168" s="8">
        <v>0.50246813427425019</v>
      </c>
      <c r="K168" s="8">
        <v>0.49995720762116441</v>
      </c>
      <c r="L168" s="8">
        <v>0.50065629112109455</v>
      </c>
      <c r="M168" s="8">
        <v>0.4965556907846716</v>
      </c>
      <c r="N168" s="8">
        <v>0.50127191544199867</v>
      </c>
      <c r="O168" s="8">
        <v>0.50528114435309845</v>
      </c>
      <c r="P168" s="8">
        <v>0.50044113418517766</v>
      </c>
      <c r="Q168" s="8">
        <v>0.49572935570559457</v>
      </c>
      <c r="R168" s="8">
        <v>0.49534018946187919</v>
      </c>
      <c r="S168" s="8">
        <v>0.49915347402317067</v>
      </c>
      <c r="T168" s="8">
        <v>0.50290143167607726</v>
      </c>
      <c r="U168" s="8"/>
      <c r="V168" s="32" t="str">
        <f t="shared" si="17"/>
        <v>Sudan</v>
      </c>
      <c r="W168" s="27">
        <f t="shared" si="22"/>
        <v>7.7738450030371913E-4</v>
      </c>
      <c r="X168" s="7">
        <f t="shared" si="18"/>
        <v>0.66493551630037362</v>
      </c>
      <c r="Y168" s="35">
        <f t="shared" si="19"/>
        <v>0.44213924083764444</v>
      </c>
      <c r="Z168" s="40">
        <f t="shared" si="20"/>
        <v>-0.77738450030371908</v>
      </c>
      <c r="AA168" s="41">
        <f t="shared" si="21"/>
        <v>91</v>
      </c>
    </row>
    <row r="169" spans="3:27">
      <c r="C169" s="31" t="s">
        <v>362</v>
      </c>
      <c r="D169" s="32" t="s">
        <v>363</v>
      </c>
      <c r="E169" s="8">
        <v>0.33008196226810327</v>
      </c>
      <c r="F169" s="8">
        <v>0.32552906550162181</v>
      </c>
      <c r="G169" s="8">
        <v>0.33114816058737617</v>
      </c>
      <c r="H169" s="8">
        <v>0.33263274319609809</v>
      </c>
      <c r="I169" s="8">
        <v>0.33044935281091747</v>
      </c>
      <c r="J169" s="8">
        <v>0.32836890790175316</v>
      </c>
      <c r="K169" s="8">
        <v>0.32550075126338923</v>
      </c>
      <c r="L169" s="8">
        <v>0.31991537235757922</v>
      </c>
      <c r="M169" s="8">
        <v>0.31743906429481755</v>
      </c>
      <c r="N169" s="8">
        <v>0.31391160219820918</v>
      </c>
      <c r="O169" s="8">
        <v>0.31968707616439174</v>
      </c>
      <c r="P169" s="8">
        <v>0.31380914266670307</v>
      </c>
      <c r="Q169" s="8">
        <v>0.30815882704514946</v>
      </c>
      <c r="R169" s="8">
        <v>0.29781584062845123</v>
      </c>
      <c r="S169" s="8">
        <v>0.30533708658184228</v>
      </c>
      <c r="T169" s="8">
        <v>0.30863295174998434</v>
      </c>
      <c r="U169" s="8"/>
      <c r="V169" s="32" t="str">
        <f t="shared" si="17"/>
        <v>Suriname</v>
      </c>
      <c r="W169" s="27">
        <f t="shared" si="22"/>
        <v>-2.0121853435150581E-3</v>
      </c>
      <c r="X169" s="7">
        <f t="shared" si="18"/>
        <v>-0.90634925159521973</v>
      </c>
      <c r="Y169" s="35">
        <f t="shared" si="19"/>
        <v>0.82146896586721496</v>
      </c>
      <c r="Z169" s="40">
        <f t="shared" si="20"/>
        <v>2.0121853435150583</v>
      </c>
      <c r="AA169" s="41">
        <f t="shared" si="21"/>
        <v>21</v>
      </c>
    </row>
    <row r="170" spans="3:27">
      <c r="C170" s="31" t="s">
        <v>364</v>
      </c>
      <c r="D170" s="32" t="s">
        <v>365</v>
      </c>
      <c r="E170" s="8">
        <v>0.43526515439584207</v>
      </c>
      <c r="F170" s="8">
        <v>0.43416844973008706</v>
      </c>
      <c r="G170" s="8">
        <v>0.43615048989950106</v>
      </c>
      <c r="H170" s="8">
        <v>0.44224568901424538</v>
      </c>
      <c r="I170" s="8">
        <v>0.44564530247737172</v>
      </c>
      <c r="J170" s="8">
        <v>0.44608594657339617</v>
      </c>
      <c r="K170" s="8">
        <v>0.45213406936696776</v>
      </c>
      <c r="L170" s="8">
        <v>0.46010545645308293</v>
      </c>
      <c r="M170" s="8">
        <v>0.46222279027452001</v>
      </c>
      <c r="N170" s="8">
        <v>0.46277035062842242</v>
      </c>
      <c r="O170" s="8">
        <v>0.46440962224395599</v>
      </c>
      <c r="P170" s="8">
        <v>0.45756434202309554</v>
      </c>
      <c r="Q170" s="8">
        <v>0.45957001320618723</v>
      </c>
      <c r="R170" s="8">
        <v>0.46136892473069385</v>
      </c>
      <c r="S170" s="8">
        <v>0.46448264843009496</v>
      </c>
      <c r="T170" s="8">
        <v>0.46760058879735272</v>
      </c>
      <c r="U170" s="8"/>
      <c r="V170" s="32" t="str">
        <f t="shared" si="17"/>
        <v>Swaziland</v>
      </c>
      <c r="W170" s="27">
        <f t="shared" si="22"/>
        <v>2.2375229893706276E-3</v>
      </c>
      <c r="X170" s="7">
        <f t="shared" si="18"/>
        <v>0.92009334473074944</v>
      </c>
      <c r="Y170" s="35">
        <f t="shared" si="19"/>
        <v>0.84657176301781778</v>
      </c>
      <c r="Z170" s="40">
        <f t="shared" si="20"/>
        <v>-2.2375229893706274</v>
      </c>
      <c r="AA170" s="41">
        <f t="shared" si="21"/>
        <v>117</v>
      </c>
    </row>
    <row r="171" spans="3:27">
      <c r="C171" s="31" t="s">
        <v>366</v>
      </c>
      <c r="D171" s="32" t="s">
        <v>367</v>
      </c>
      <c r="E171" s="8">
        <v>0.19808775779541341</v>
      </c>
      <c r="F171" s="8">
        <v>0.19823749322303677</v>
      </c>
      <c r="G171" s="8">
        <v>0.19769583231551921</v>
      </c>
      <c r="H171" s="8">
        <v>0.19805518166833677</v>
      </c>
      <c r="I171" s="8">
        <v>0.19795656267828984</v>
      </c>
      <c r="J171" s="8">
        <v>0.19699272839232615</v>
      </c>
      <c r="K171" s="8">
        <v>0.19789054837044098</v>
      </c>
      <c r="L171" s="8">
        <v>0.19795843301503466</v>
      </c>
      <c r="M171" s="8">
        <v>0.19464976679520721</v>
      </c>
      <c r="N171" s="8">
        <v>0.19540817224832416</v>
      </c>
      <c r="O171" s="8">
        <v>0.19653341425921469</v>
      </c>
      <c r="P171" s="8">
        <v>0.20807935963474111</v>
      </c>
      <c r="Q171" s="8">
        <v>0.20810250101672625</v>
      </c>
      <c r="R171" s="8">
        <v>0.20772352128028407</v>
      </c>
      <c r="S171" s="8">
        <v>0.21103823895451942</v>
      </c>
      <c r="T171" s="8">
        <v>0.21445037329398906</v>
      </c>
      <c r="U171" s="8"/>
      <c r="V171" s="32" t="str">
        <f t="shared" si="17"/>
        <v>Sweden</v>
      </c>
      <c r="W171" s="27">
        <f t="shared" si="22"/>
        <v>9.8586263702831129E-4</v>
      </c>
      <c r="X171" s="7">
        <f t="shared" si="18"/>
        <v>0.74310751084046833</v>
      </c>
      <c r="Y171" s="35">
        <f t="shared" si="19"/>
        <v>0.55220877266751678</v>
      </c>
      <c r="Z171" s="40">
        <f t="shared" si="20"/>
        <v>-0.98586263702831134</v>
      </c>
      <c r="AA171" s="41">
        <f t="shared" si="21"/>
        <v>98</v>
      </c>
    </row>
    <row r="172" spans="3:27">
      <c r="C172" s="31" t="s">
        <v>368</v>
      </c>
      <c r="D172" s="32" t="s">
        <v>369</v>
      </c>
      <c r="E172" s="8">
        <v>0.1658418768824689</v>
      </c>
      <c r="F172" s="8">
        <v>0.16213075275089209</v>
      </c>
      <c r="G172" s="8">
        <v>0.16199930341606331</v>
      </c>
      <c r="H172" s="8">
        <v>0.1609830979836735</v>
      </c>
      <c r="I172" s="8">
        <v>0.16163315271388531</v>
      </c>
      <c r="J172" s="8">
        <v>0.1623956058180808</v>
      </c>
      <c r="K172" s="8">
        <v>0.16019376754930895</v>
      </c>
      <c r="L172" s="8">
        <v>0.1598301406626508</v>
      </c>
      <c r="M172" s="8">
        <v>0.16057121798118856</v>
      </c>
      <c r="N172" s="8">
        <v>0.15447514004029264</v>
      </c>
      <c r="O172" s="8">
        <v>0.15075842018246002</v>
      </c>
      <c r="P172" s="8">
        <v>0.15119522008677141</v>
      </c>
      <c r="Q172" s="8">
        <v>0.15274536338843503</v>
      </c>
      <c r="R172" s="8">
        <v>0.17282274147324192</v>
      </c>
      <c r="S172" s="8">
        <v>0.17691317589525332</v>
      </c>
      <c r="T172" s="8">
        <v>0.18134552698146711</v>
      </c>
      <c r="U172" s="8"/>
      <c r="V172" s="32" t="str">
        <f t="shared" si="17"/>
        <v>Switzerland</v>
      </c>
      <c r="W172" s="27">
        <f t="shared" si="22"/>
        <v>4.7349734978981671E-4</v>
      </c>
      <c r="X172" s="7">
        <f t="shared" si="18"/>
        <v>0.26037713047449873</v>
      </c>
      <c r="Y172" s="35">
        <f t="shared" si="19"/>
        <v>6.7796250074134132E-2</v>
      </c>
      <c r="Z172" s="40" t="str">
        <f t="shared" si="20"/>
        <v/>
      </c>
      <c r="AA172" s="41" t="str">
        <f t="shared" si="21"/>
        <v/>
      </c>
    </row>
    <row r="173" spans="3:27">
      <c r="C173" s="31" t="s">
        <v>370</v>
      </c>
      <c r="D173" s="32" t="s">
        <v>371</v>
      </c>
      <c r="E173" s="8">
        <v>0.24758897290387627</v>
      </c>
      <c r="F173" s="8">
        <v>0.24312128429069987</v>
      </c>
      <c r="G173" s="8">
        <v>0.2438943366957238</v>
      </c>
      <c r="H173" s="8">
        <v>0.23900747660914753</v>
      </c>
      <c r="I173" s="8">
        <v>0.24170176489236786</v>
      </c>
      <c r="J173" s="8">
        <v>0.24047124447288859</v>
      </c>
      <c r="K173" s="8">
        <v>0.23035471783829256</v>
      </c>
      <c r="L173" s="8">
        <v>0.23351178156748889</v>
      </c>
      <c r="M173" s="8">
        <v>0.23256352860640642</v>
      </c>
      <c r="N173" s="8">
        <v>0.23428343780053473</v>
      </c>
      <c r="O173" s="8">
        <v>0.23929857998382642</v>
      </c>
      <c r="P173" s="8">
        <v>0.23638133278208287</v>
      </c>
      <c r="Q173" s="8">
        <v>0.23126927576835246</v>
      </c>
      <c r="R173" s="8">
        <v>0.23089785732481508</v>
      </c>
      <c r="S173" s="8">
        <v>0.24384118420962911</v>
      </c>
      <c r="T173" s="8">
        <v>0.24798116223059205</v>
      </c>
      <c r="U173" s="8"/>
      <c r="V173" s="32" t="str">
        <f t="shared" si="17"/>
        <v>Syrian Arab Republic</v>
      </c>
      <c r="W173" s="27">
        <f t="shared" si="22"/>
        <v>-3.3769409131175968E-4</v>
      </c>
      <c r="X173" s="7">
        <f t="shared" si="18"/>
        <v>-0.27167332014962653</v>
      </c>
      <c r="Y173" s="35">
        <f t="shared" si="19"/>
        <v>7.3806392881121466E-2</v>
      </c>
      <c r="Z173" s="40" t="str">
        <f t="shared" si="20"/>
        <v/>
      </c>
      <c r="AA173" s="41" t="str">
        <f t="shared" si="21"/>
        <v/>
      </c>
    </row>
    <row r="174" spans="3:27">
      <c r="C174" s="31" t="s">
        <v>372</v>
      </c>
      <c r="D174" s="32" t="s">
        <v>373</v>
      </c>
      <c r="E174" s="8">
        <v>0.37974521635394026</v>
      </c>
      <c r="F174" s="8">
        <v>0.36028568679049355</v>
      </c>
      <c r="G174" s="8">
        <v>0.36206462774829701</v>
      </c>
      <c r="H174" s="8">
        <v>0.36474239761643146</v>
      </c>
      <c r="I174" s="8">
        <v>0.36600917970201835</v>
      </c>
      <c r="J174" s="8">
        <v>0.36018655377823522</v>
      </c>
      <c r="K174" s="8">
        <v>0.35954859786515708</v>
      </c>
      <c r="L174" s="8">
        <v>0.36275458094119456</v>
      </c>
      <c r="M174" s="8">
        <v>0.36041635854559373</v>
      </c>
      <c r="N174" s="8">
        <v>0.35523851146434843</v>
      </c>
      <c r="O174" s="8">
        <v>0.3607371681248403</v>
      </c>
      <c r="P174" s="8">
        <v>0.36528949834903651</v>
      </c>
      <c r="Q174" s="8">
        <v>0.37027989405164535</v>
      </c>
      <c r="R174" s="8">
        <v>0.37540512634287104</v>
      </c>
      <c r="S174" s="8">
        <v>0.38447803552496512</v>
      </c>
      <c r="T174" s="8">
        <v>0.38890976816616224</v>
      </c>
      <c r="U174" s="8"/>
      <c r="V174" s="32" t="str">
        <f t="shared" si="17"/>
        <v>Tajikistan</v>
      </c>
      <c r="W174" s="27">
        <f t="shared" si="22"/>
        <v>9.2793909390121365E-4</v>
      </c>
      <c r="X174" s="7">
        <f t="shared" si="18"/>
        <v>0.44970717319494757</v>
      </c>
      <c r="Y174" s="35">
        <f t="shared" si="19"/>
        <v>0.20223654162299057</v>
      </c>
      <c r="Z174" s="40" t="str">
        <f t="shared" si="20"/>
        <v/>
      </c>
      <c r="AA174" s="41" t="str">
        <f t="shared" si="21"/>
        <v/>
      </c>
    </row>
    <row r="175" spans="3:27">
      <c r="C175" s="31" t="s">
        <v>374</v>
      </c>
      <c r="D175" s="32" t="s">
        <v>375</v>
      </c>
      <c r="E175" s="8">
        <v>0.51327228659184909</v>
      </c>
      <c r="F175" s="8">
        <v>0.51216938267484236</v>
      </c>
      <c r="G175" s="8">
        <v>0.51470917258325</v>
      </c>
      <c r="H175" s="8">
        <v>0.51659027584975759</v>
      </c>
      <c r="I175" s="8">
        <v>0.51541087647770001</v>
      </c>
      <c r="J175" s="8">
        <v>0.51393055127606446</v>
      </c>
      <c r="K175" s="8">
        <v>0.50772361483974227</v>
      </c>
      <c r="L175" s="8">
        <v>0.50057170149872154</v>
      </c>
      <c r="M175" s="8">
        <v>0.50741411045927232</v>
      </c>
      <c r="N175" s="8">
        <v>0.5056209402843328</v>
      </c>
      <c r="O175" s="8">
        <v>0.50459001958094962</v>
      </c>
      <c r="P175" s="8">
        <v>0.50962178789694146</v>
      </c>
      <c r="Q175" s="8">
        <v>0.51072985469527554</v>
      </c>
      <c r="R175" s="8">
        <v>0.51517909647734206</v>
      </c>
      <c r="S175" s="8">
        <v>0.51592524002482387</v>
      </c>
      <c r="T175" s="8">
        <v>0.51854130928302589</v>
      </c>
      <c r="U175" s="8"/>
      <c r="V175" s="32" t="str">
        <f t="shared" si="17"/>
        <v>Tanzania, United Republic of</v>
      </c>
      <c r="W175" s="27">
        <f t="shared" si="22"/>
        <v>-9.4191689477584516E-6</v>
      </c>
      <c r="X175" s="7">
        <f t="shared" si="18"/>
        <v>-8.9065349645010474E-3</v>
      </c>
      <c r="Y175" s="35">
        <f t="shared" si="19"/>
        <v>7.9326365073879675E-5</v>
      </c>
      <c r="Z175" s="40" t="str">
        <f t="shared" si="20"/>
        <v/>
      </c>
      <c r="AA175" s="41" t="str">
        <f t="shared" si="21"/>
        <v/>
      </c>
    </row>
    <row r="176" spans="3:27">
      <c r="C176" s="31" t="s">
        <v>376</v>
      </c>
      <c r="D176" s="32" t="s">
        <v>377</v>
      </c>
      <c r="E176" s="8">
        <v>0.26265957585897809</v>
      </c>
      <c r="F176" s="8">
        <v>0.26088955950392029</v>
      </c>
      <c r="G176" s="8">
        <v>0.258733191131712</v>
      </c>
      <c r="H176" s="8">
        <v>0.25696707654777023</v>
      </c>
      <c r="I176" s="8">
        <v>0.2547950485159185</v>
      </c>
      <c r="J176" s="8">
        <v>0.25166476395542475</v>
      </c>
      <c r="K176" s="8">
        <v>0.25133916284209618</v>
      </c>
      <c r="L176" s="8">
        <v>0.25036033847423605</v>
      </c>
      <c r="M176" s="8">
        <v>0.25674125195766523</v>
      </c>
      <c r="N176" s="8">
        <v>0.25839883664255814</v>
      </c>
      <c r="O176" s="8">
        <v>0.25987560385476527</v>
      </c>
      <c r="P176" s="8">
        <v>0.26007933293776625</v>
      </c>
      <c r="Q176" s="8">
        <v>0.25974129116266692</v>
      </c>
      <c r="R176" s="8">
        <v>0.26084136252981865</v>
      </c>
      <c r="S176" s="8">
        <v>0.26454690840445677</v>
      </c>
      <c r="T176" s="8">
        <v>0.26856160579840416</v>
      </c>
      <c r="U176" s="8"/>
      <c r="V176" s="32" t="str">
        <f t="shared" si="17"/>
        <v>Thailand</v>
      </c>
      <c r="W176" s="27">
        <f t="shared" si="22"/>
        <v>4.2623224565597139E-4</v>
      </c>
      <c r="X176" s="7">
        <f t="shared" si="18"/>
        <v>0.41671568437566692</v>
      </c>
      <c r="Y176" s="35">
        <f t="shared" si="19"/>
        <v>0.17365196160468044</v>
      </c>
      <c r="Z176" s="40" t="str">
        <f t="shared" si="20"/>
        <v/>
      </c>
      <c r="AA176" s="41" t="str">
        <f t="shared" si="21"/>
        <v/>
      </c>
    </row>
    <row r="177" spans="3:27">
      <c r="C177" s="31" t="s">
        <v>378</v>
      </c>
      <c r="D177" s="32" t="s">
        <v>379</v>
      </c>
      <c r="E177" s="8">
        <v>0.48823238137804942</v>
      </c>
      <c r="F177" s="8">
        <v>0.4891831910238828</v>
      </c>
      <c r="G177" s="8">
        <v>0.50830727897388284</v>
      </c>
      <c r="H177" s="8">
        <v>0.5351611411363828</v>
      </c>
      <c r="I177" s="8">
        <v>0.51434356762804945</v>
      </c>
      <c r="J177" s="8">
        <v>0.51950670540304944</v>
      </c>
      <c r="K177" s="8">
        <v>0.5163901995509661</v>
      </c>
      <c r="L177" s="8">
        <v>0.50862555756138284</v>
      </c>
      <c r="M177" s="8">
        <v>0.50557705098846617</v>
      </c>
      <c r="N177" s="8">
        <v>0.50557316093638272</v>
      </c>
      <c r="O177" s="8">
        <v>0.50269255599679952</v>
      </c>
      <c r="P177" s="8">
        <v>0.49983787455860496</v>
      </c>
      <c r="Q177" s="8">
        <v>0.49432554530791056</v>
      </c>
      <c r="R177" s="8">
        <v>0.48872824423856942</v>
      </c>
      <c r="S177" s="8">
        <v>0.48021013300086429</v>
      </c>
      <c r="T177" s="8">
        <v>0.48125689226892571</v>
      </c>
      <c r="U177" s="8"/>
      <c r="V177" s="32" t="str">
        <f t="shared" si="17"/>
        <v>Timor-Leste</v>
      </c>
      <c r="W177" s="27">
        <f t="shared" si="22"/>
        <v>-1.5077677300217971E-3</v>
      </c>
      <c r="X177" s="7">
        <f t="shared" si="18"/>
        <v>-0.47879479972886291</v>
      </c>
      <c r="Y177" s="35">
        <f t="shared" si="19"/>
        <v>0.22924446024740194</v>
      </c>
      <c r="Z177" s="40" t="str">
        <f t="shared" si="20"/>
        <v/>
      </c>
      <c r="AA177" s="41" t="str">
        <f t="shared" si="21"/>
        <v/>
      </c>
    </row>
    <row r="178" spans="3:27">
      <c r="C178" s="31" t="s">
        <v>380</v>
      </c>
      <c r="D178" s="32" t="s">
        <v>381</v>
      </c>
      <c r="E178" s="8">
        <v>0.5180759863062091</v>
      </c>
      <c r="F178" s="8">
        <v>0.51751753014897306</v>
      </c>
      <c r="G178" s="8">
        <v>0.52252800622663309</v>
      </c>
      <c r="H178" s="8">
        <v>0.52902959385615178</v>
      </c>
      <c r="I178" s="8">
        <v>0.52521653276293156</v>
      </c>
      <c r="J178" s="8">
        <v>0.52061549523824657</v>
      </c>
      <c r="K178" s="8">
        <v>0.52353767088308401</v>
      </c>
      <c r="L178" s="8">
        <v>0.52436418780159599</v>
      </c>
      <c r="M178" s="8">
        <v>0.5193898634272861</v>
      </c>
      <c r="N178" s="8">
        <v>0.52514172233299561</v>
      </c>
      <c r="O178" s="8">
        <v>0.52349545485212501</v>
      </c>
      <c r="P178" s="8">
        <v>0.51841544540616558</v>
      </c>
      <c r="Q178" s="8">
        <v>0.50839343029661721</v>
      </c>
      <c r="R178" s="8">
        <v>0.50116482179162736</v>
      </c>
      <c r="S178" s="8">
        <v>0.50480133314647779</v>
      </c>
      <c r="T178" s="8">
        <v>0.50765045022016397</v>
      </c>
      <c r="U178" s="8"/>
      <c r="V178" s="32" t="str">
        <f t="shared" si="17"/>
        <v>Togo</v>
      </c>
      <c r="W178" s="27">
        <f t="shared" si="22"/>
        <v>-1.1408589508772565E-3</v>
      </c>
      <c r="X178" s="7">
        <f t="shared" si="18"/>
        <v>-0.6610432448599507</v>
      </c>
      <c r="Y178" s="35">
        <f t="shared" si="19"/>
        <v>0.43697817157497271</v>
      </c>
      <c r="Z178" s="40">
        <f t="shared" si="20"/>
        <v>1.1408589508772564</v>
      </c>
      <c r="AA178" s="41">
        <f t="shared" si="21"/>
        <v>45</v>
      </c>
    </row>
    <row r="179" spans="3:27">
      <c r="C179" s="31" t="s">
        <v>382</v>
      </c>
      <c r="D179" s="32" t="s">
        <v>383</v>
      </c>
      <c r="E179" s="8">
        <v>0.38476355248821287</v>
      </c>
      <c r="F179" s="8">
        <v>0.38457007927701375</v>
      </c>
      <c r="G179" s="8">
        <v>0.38664460569447984</v>
      </c>
      <c r="H179" s="8">
        <v>0.39336145258333471</v>
      </c>
      <c r="I179" s="8">
        <v>0.39386970042872771</v>
      </c>
      <c r="J179" s="8">
        <v>0.39444297376605836</v>
      </c>
      <c r="K179" s="8">
        <v>0.39791258304143101</v>
      </c>
      <c r="L179" s="8">
        <v>0.39758793041634766</v>
      </c>
      <c r="M179" s="8">
        <v>0.37848706422738454</v>
      </c>
      <c r="N179" s="8">
        <v>0.39207442915691709</v>
      </c>
      <c r="O179" s="8">
        <v>0.3967894596657679</v>
      </c>
      <c r="P179" s="8">
        <v>0.3970294633978233</v>
      </c>
      <c r="Q179" s="8">
        <v>0.39330102295014502</v>
      </c>
      <c r="R179" s="8">
        <v>0.38443016510710321</v>
      </c>
      <c r="S179" s="8">
        <v>0.38700041547470482</v>
      </c>
      <c r="T179" s="8">
        <v>0.39038645065204397</v>
      </c>
      <c r="U179" s="8"/>
      <c r="V179" s="32" t="str">
        <f t="shared" si="17"/>
        <v>Tonga</v>
      </c>
      <c r="W179" s="27">
        <f t="shared" si="22"/>
        <v>1.2980966515781193E-4</v>
      </c>
      <c r="X179" s="7">
        <f t="shared" si="18"/>
        <v>0.10621986392800793</v>
      </c>
      <c r="Y179" s="35">
        <f t="shared" si="19"/>
        <v>1.128265949288452E-2</v>
      </c>
      <c r="Z179" s="40" t="str">
        <f t="shared" si="20"/>
        <v/>
      </c>
      <c r="AA179" s="41" t="str">
        <f t="shared" si="21"/>
        <v/>
      </c>
    </row>
    <row r="180" spans="3:27">
      <c r="C180" s="31" t="s">
        <v>384</v>
      </c>
      <c r="D180" s="32" t="s">
        <v>385</v>
      </c>
      <c r="E180" s="8">
        <v>0.29073748484684914</v>
      </c>
      <c r="F180" s="8">
        <v>0.29026576927203213</v>
      </c>
      <c r="G180" s="8">
        <v>0.28985097854881053</v>
      </c>
      <c r="H180" s="8">
        <v>0.29196481478400022</v>
      </c>
      <c r="I180" s="8">
        <v>0.29066415530569401</v>
      </c>
      <c r="J180" s="8">
        <v>0.29069555672429837</v>
      </c>
      <c r="K180" s="8">
        <v>0.29052941320566139</v>
      </c>
      <c r="L180" s="8">
        <v>0.29165285708621974</v>
      </c>
      <c r="M180" s="8">
        <v>0.28841222534208305</v>
      </c>
      <c r="N180" s="8">
        <v>0.28966570513346329</v>
      </c>
      <c r="O180" s="8">
        <v>0.31268482920649748</v>
      </c>
      <c r="P180" s="8">
        <v>0.30290182232230994</v>
      </c>
      <c r="Q180" s="8">
        <v>0.31814198479015837</v>
      </c>
      <c r="R180" s="8">
        <v>0.30217076948025595</v>
      </c>
      <c r="S180" s="8">
        <v>0.30521767901374364</v>
      </c>
      <c r="T180" s="8">
        <v>0.30878021939690109</v>
      </c>
      <c r="U180" s="8"/>
      <c r="V180" s="32" t="str">
        <f t="shared" si="17"/>
        <v>Trinidad and Tobago</v>
      </c>
      <c r="W180" s="27">
        <f t="shared" si="22"/>
        <v>1.5086858099425417E-3</v>
      </c>
      <c r="X180" s="7">
        <f t="shared" si="18"/>
        <v>0.74363453999261808</v>
      </c>
      <c r="Y180" s="35">
        <f t="shared" si="19"/>
        <v>0.55299232907003271</v>
      </c>
      <c r="Z180" s="40">
        <f t="shared" si="20"/>
        <v>-1.5086858099425418</v>
      </c>
      <c r="AA180" s="41">
        <f t="shared" si="21"/>
        <v>107</v>
      </c>
    </row>
    <row r="181" spans="3:27">
      <c r="C181" s="31" t="s">
        <v>386</v>
      </c>
      <c r="D181" s="32" t="s">
        <v>387</v>
      </c>
      <c r="E181" s="8">
        <v>0.29005051448120839</v>
      </c>
      <c r="F181" s="8">
        <v>0.26911557667479585</v>
      </c>
      <c r="G181" s="8">
        <v>0.2773310527972303</v>
      </c>
      <c r="H181" s="8">
        <v>0.28280263793278509</v>
      </c>
      <c r="I181" s="8">
        <v>0.28060405342925759</v>
      </c>
      <c r="J181" s="8">
        <v>0.28361626313987925</v>
      </c>
      <c r="K181" s="8">
        <v>0.28643465066081286</v>
      </c>
      <c r="L181" s="8">
        <v>0.29028449253497163</v>
      </c>
      <c r="M181" s="8">
        <v>0.27913626731721525</v>
      </c>
      <c r="N181" s="8">
        <v>0.27207617360582903</v>
      </c>
      <c r="O181" s="8">
        <v>0.27087313184696549</v>
      </c>
      <c r="P181" s="8">
        <v>0.2715922723232233</v>
      </c>
      <c r="Q181" s="8">
        <v>0.27497574168453698</v>
      </c>
      <c r="R181" s="8">
        <v>0.27400638590721055</v>
      </c>
      <c r="S181" s="8">
        <v>0.28302105714749015</v>
      </c>
      <c r="T181" s="8">
        <v>0.28766756925721393</v>
      </c>
      <c r="U181" s="8"/>
      <c r="V181" s="32" t="str">
        <f t="shared" si="17"/>
        <v>Tunisia</v>
      </c>
      <c r="W181" s="27">
        <f t="shared" si="22"/>
        <v>-2.10306051218909E-4</v>
      </c>
      <c r="X181" s="7">
        <f t="shared" si="18"/>
        <v>-0.14263777668207026</v>
      </c>
      <c r="Y181" s="35">
        <f t="shared" si="19"/>
        <v>2.0345535336804145E-2</v>
      </c>
      <c r="Z181" s="40" t="str">
        <f t="shared" si="20"/>
        <v/>
      </c>
      <c r="AA181" s="41" t="str">
        <f t="shared" si="21"/>
        <v/>
      </c>
    </row>
    <row r="182" spans="3:27">
      <c r="C182" s="31" t="s">
        <v>388</v>
      </c>
      <c r="D182" s="32" t="s">
        <v>389</v>
      </c>
      <c r="E182" s="8">
        <v>0.26174248337790323</v>
      </c>
      <c r="F182" s="8">
        <v>0.25707024605875151</v>
      </c>
      <c r="G182" s="8">
        <v>0.25304947652574133</v>
      </c>
      <c r="H182" s="8">
        <v>0.24617938311533941</v>
      </c>
      <c r="I182" s="8">
        <v>0.24139314187036995</v>
      </c>
      <c r="J182" s="8">
        <v>0.23897089780154657</v>
      </c>
      <c r="K182" s="8">
        <v>0.23544019989187268</v>
      </c>
      <c r="L182" s="8">
        <v>0.23586838640892704</v>
      </c>
      <c r="M182" s="8">
        <v>0.2326425341396092</v>
      </c>
      <c r="N182" s="8">
        <v>0.22898832893532359</v>
      </c>
      <c r="O182" s="8">
        <v>0.22513126546518614</v>
      </c>
      <c r="P182" s="8">
        <v>0.22347539430273167</v>
      </c>
      <c r="Q182" s="8">
        <v>0.22824861169013763</v>
      </c>
      <c r="R182" s="8">
        <v>0.22870917405473398</v>
      </c>
      <c r="S182" s="8">
        <v>0.24758962652863914</v>
      </c>
      <c r="T182" s="8">
        <v>0.25105891110314232</v>
      </c>
      <c r="U182" s="8"/>
      <c r="V182" s="32" t="str">
        <f t="shared" si="17"/>
        <v>Turkey</v>
      </c>
      <c r="W182" s="27">
        <f t="shared" si="22"/>
        <v>-1.3673908350220684E-3</v>
      </c>
      <c r="X182" s="7">
        <f t="shared" si="18"/>
        <v>-0.54666801224450723</v>
      </c>
      <c r="Y182" s="35">
        <f t="shared" si="19"/>
        <v>0.2988459156113607</v>
      </c>
      <c r="Z182" s="40">
        <f t="shared" si="20"/>
        <v>1.3673908350220685</v>
      </c>
      <c r="AA182" s="41">
        <f t="shared" si="21"/>
        <v>37</v>
      </c>
    </row>
    <row r="183" spans="3:27">
      <c r="C183" s="31" t="s">
        <v>390</v>
      </c>
      <c r="D183" s="32" t="s">
        <v>391</v>
      </c>
      <c r="E183" s="8">
        <v>0.26545789356357308</v>
      </c>
      <c r="F183" s="8">
        <v>0.27361991869957764</v>
      </c>
      <c r="G183" s="8">
        <v>0.2641199689730212</v>
      </c>
      <c r="H183" s="8">
        <v>0.25842117175001161</v>
      </c>
      <c r="I183" s="8">
        <v>0.25553723285397351</v>
      </c>
      <c r="J183" s="8">
        <v>0.25407203687266838</v>
      </c>
      <c r="K183" s="8">
        <v>0.25335893232770906</v>
      </c>
      <c r="L183" s="8">
        <v>0.25437702089630393</v>
      </c>
      <c r="M183" s="8">
        <v>0.25634225879473616</v>
      </c>
      <c r="N183" s="8">
        <v>0.25873308153531277</v>
      </c>
      <c r="O183" s="8">
        <v>0.25924246721672262</v>
      </c>
      <c r="P183" s="8">
        <v>0.26034955269454579</v>
      </c>
      <c r="Q183" s="8">
        <v>0.26331191359892397</v>
      </c>
      <c r="R183" s="8">
        <v>0.26375200613532485</v>
      </c>
      <c r="S183" s="8">
        <v>0.26649610330963863</v>
      </c>
      <c r="T183" s="8">
        <v>0.2695096626240045</v>
      </c>
      <c r="U183" s="8"/>
      <c r="V183" s="32" t="str">
        <f t="shared" si="17"/>
        <v>Turkmenistan</v>
      </c>
      <c r="W183" s="27">
        <f t="shared" si="22"/>
        <v>1.2612073145343546E-4</v>
      </c>
      <c r="X183" s="7">
        <f t="shared" si="18"/>
        <v>0.1018390417752789</v>
      </c>
      <c r="Y183" s="35">
        <f t="shared" si="19"/>
        <v>1.0371190429707002E-2</v>
      </c>
      <c r="Z183" s="40" t="str">
        <f t="shared" si="20"/>
        <v/>
      </c>
      <c r="AA183" s="41" t="str">
        <f t="shared" si="21"/>
        <v/>
      </c>
    </row>
    <row r="184" spans="3:27">
      <c r="C184" s="31" t="s">
        <v>392</v>
      </c>
      <c r="D184" s="32" t="s">
        <v>393</v>
      </c>
      <c r="E184" s="8">
        <v>0.44134285978201215</v>
      </c>
      <c r="F184" s="8">
        <v>0.44897820857326215</v>
      </c>
      <c r="G184" s="8">
        <v>0.43806154190659546</v>
      </c>
      <c r="H184" s="8">
        <v>0.43952232622034554</v>
      </c>
      <c r="I184" s="8">
        <v>0.43859662962576218</v>
      </c>
      <c r="J184" s="8">
        <v>0.45485034597742885</v>
      </c>
      <c r="K184" s="8">
        <v>0.47416313765242885</v>
      </c>
      <c r="L184" s="8">
        <v>0.47586326088992886</v>
      </c>
      <c r="M184" s="8">
        <v>0.4529689992440955</v>
      </c>
      <c r="N184" s="8">
        <v>0.44120167625242884</v>
      </c>
      <c r="O184" s="8">
        <v>0.44780225183159555</v>
      </c>
      <c r="P184" s="8">
        <v>0.43936517481215104</v>
      </c>
      <c r="Q184" s="8">
        <v>0.43429800675937336</v>
      </c>
      <c r="R184" s="8">
        <v>0.43200669253826218</v>
      </c>
      <c r="S184" s="8">
        <v>0.43901369182704825</v>
      </c>
      <c r="T184" s="8">
        <v>0.44079722995339138</v>
      </c>
      <c r="U184" s="8"/>
      <c r="V184" s="32" t="str">
        <f t="shared" si="17"/>
        <v>Tuvalu</v>
      </c>
      <c r="W184" s="27">
        <f t="shared" si="22"/>
        <v>-5.9262453470703812E-4</v>
      </c>
      <c r="X184" s="7">
        <f t="shared" si="18"/>
        <v>-0.21940036663695126</v>
      </c>
      <c r="Y184" s="35">
        <f t="shared" si="19"/>
        <v>4.8136520880428635E-2</v>
      </c>
      <c r="Z184" s="40" t="str">
        <f t="shared" si="20"/>
        <v/>
      </c>
      <c r="AA184" s="41" t="str">
        <f t="shared" si="21"/>
        <v/>
      </c>
    </row>
    <row r="185" spans="3:27">
      <c r="C185" s="31" t="s">
        <v>394</v>
      </c>
      <c r="D185" s="32" t="s">
        <v>395</v>
      </c>
      <c r="E185" s="8">
        <v>0.521883147169248</v>
      </c>
      <c r="F185" s="8">
        <v>0.52096504373364505</v>
      </c>
      <c r="G185" s="8">
        <v>0.5256999648927575</v>
      </c>
      <c r="H185" s="8">
        <v>0.52400102629455292</v>
      </c>
      <c r="I185" s="8">
        <v>0.51920429577409222</v>
      </c>
      <c r="J185" s="8">
        <v>0.51802579698300144</v>
      </c>
      <c r="K185" s="8">
        <v>0.51215873524384148</v>
      </c>
      <c r="L185" s="8">
        <v>0.50908738499023376</v>
      </c>
      <c r="M185" s="8">
        <v>0.50462931441567827</v>
      </c>
      <c r="N185" s="8">
        <v>0.50670474986836234</v>
      </c>
      <c r="O185" s="8">
        <v>0.50643335100810882</v>
      </c>
      <c r="P185" s="8">
        <v>0.50103819866375721</v>
      </c>
      <c r="Q185" s="8">
        <v>0.49825125515172358</v>
      </c>
      <c r="R185" s="8">
        <v>0.49476535704019281</v>
      </c>
      <c r="S185" s="8">
        <v>0.49473223819220619</v>
      </c>
      <c r="T185" s="8">
        <v>0.49814855480810083</v>
      </c>
      <c r="U185" s="8"/>
      <c r="V185" s="32" t="str">
        <f t="shared" si="17"/>
        <v>Uganda</v>
      </c>
      <c r="W185" s="27">
        <f t="shared" si="22"/>
        <v>-2.1691454712755727E-3</v>
      </c>
      <c r="X185" s="7">
        <f t="shared" si="18"/>
        <v>-0.96054961548851236</v>
      </c>
      <c r="Y185" s="35">
        <f t="shared" si="19"/>
        <v>0.92265556381512892</v>
      </c>
      <c r="Z185" s="40">
        <f t="shared" si="20"/>
        <v>2.1691454712755727</v>
      </c>
      <c r="AA185" s="41">
        <f t="shared" si="21"/>
        <v>16</v>
      </c>
    </row>
    <row r="186" spans="3:27">
      <c r="C186" s="31" t="s">
        <v>396</v>
      </c>
      <c r="D186" s="32" t="s">
        <v>397</v>
      </c>
      <c r="E186" s="8">
        <v>0.27042150145714344</v>
      </c>
      <c r="F186" s="8">
        <v>0.26976654204254791</v>
      </c>
      <c r="G186" s="8">
        <v>0.26993334993824397</v>
      </c>
      <c r="H186" s="8">
        <v>0.26865000409394674</v>
      </c>
      <c r="I186" s="8">
        <v>0.2683658769868939</v>
      </c>
      <c r="J186" s="8">
        <v>0.27038966673849096</v>
      </c>
      <c r="K186" s="8">
        <v>0.26739367035073541</v>
      </c>
      <c r="L186" s="8">
        <v>0.2662321071570119</v>
      </c>
      <c r="M186" s="8">
        <v>0.27345177090604117</v>
      </c>
      <c r="N186" s="8">
        <v>0.26685833051456848</v>
      </c>
      <c r="O186" s="8">
        <v>0.26553560633555356</v>
      </c>
      <c r="P186" s="8">
        <v>0.26450405540501803</v>
      </c>
      <c r="Q186" s="8">
        <v>0.26438170403669509</v>
      </c>
      <c r="R186" s="8">
        <v>0.2638398332893756</v>
      </c>
      <c r="S186" s="8">
        <v>0.27177897189989375</v>
      </c>
      <c r="T186" s="8">
        <v>0.27552397296969705</v>
      </c>
      <c r="U186" s="8"/>
      <c r="V186" s="32" t="str">
        <f t="shared" si="17"/>
        <v>Ukraine</v>
      </c>
      <c r="W186" s="27">
        <f t="shared" si="22"/>
        <v>-7.1226664215156535E-5</v>
      </c>
      <c r="X186" s="7">
        <f t="shared" si="18"/>
        <v>-0.10132776599245429</v>
      </c>
      <c r="Y186" s="35">
        <f t="shared" si="19"/>
        <v>1.0267316161021575E-2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398</v>
      </c>
      <c r="D187" s="32" t="s">
        <v>399</v>
      </c>
      <c r="E187" s="8">
        <v>0.28485556461344141</v>
      </c>
      <c r="F187" s="8">
        <v>0.28456379406619764</v>
      </c>
      <c r="G187" s="8">
        <v>0.28430901889400534</v>
      </c>
      <c r="H187" s="8">
        <v>0.28374346562001035</v>
      </c>
      <c r="I187" s="8">
        <v>0.28381015505100043</v>
      </c>
      <c r="J187" s="8">
        <v>0.28366581548575104</v>
      </c>
      <c r="K187" s="8">
        <v>0.28567416682498364</v>
      </c>
      <c r="L187" s="8">
        <v>0.28748484607749542</v>
      </c>
      <c r="M187" s="8">
        <v>0.28748661069586079</v>
      </c>
      <c r="N187" s="8">
        <v>0.28748953385081161</v>
      </c>
      <c r="O187" s="8">
        <v>0.29333490936856726</v>
      </c>
      <c r="P187" s="8">
        <v>0.2889408377897274</v>
      </c>
      <c r="Q187" s="8">
        <v>0.28925014675797434</v>
      </c>
      <c r="R187" s="8">
        <v>0.28993251805684445</v>
      </c>
      <c r="S187" s="8">
        <v>0.29368330520821118</v>
      </c>
      <c r="T187" s="8">
        <v>0.29755100902419013</v>
      </c>
      <c r="U187" s="8"/>
      <c r="V187" s="32" t="str">
        <f t="shared" si="17"/>
        <v>United Arab Emirates</v>
      </c>
      <c r="W187" s="27">
        <f t="shared" si="22"/>
        <v>7.5016477400195866E-4</v>
      </c>
      <c r="X187" s="7">
        <f t="shared" si="18"/>
        <v>0.86820659800136268</v>
      </c>
      <c r="Y187" s="35">
        <f t="shared" si="19"/>
        <v>0.75378269681309984</v>
      </c>
      <c r="Z187" s="40">
        <f t="shared" si="20"/>
        <v>-0.75016477400195869</v>
      </c>
      <c r="AA187" s="41">
        <f t="shared" si="21"/>
        <v>90</v>
      </c>
    </row>
    <row r="188" spans="3:27">
      <c r="C188" s="31" t="s">
        <v>400</v>
      </c>
      <c r="D188" s="32" t="s">
        <v>401</v>
      </c>
      <c r="E188" s="8">
        <v>0.17235577623408446</v>
      </c>
      <c r="F188" s="8">
        <v>0.17106322994267184</v>
      </c>
      <c r="G188" s="8">
        <v>0.17279405763499903</v>
      </c>
      <c r="H188" s="8">
        <v>0.17663201269860007</v>
      </c>
      <c r="I188" s="8">
        <v>0.18042504906301401</v>
      </c>
      <c r="J188" s="8">
        <v>0.18355426428921653</v>
      </c>
      <c r="K188" s="8">
        <v>0.18720110024609327</v>
      </c>
      <c r="L188" s="8">
        <v>0.19005313945500246</v>
      </c>
      <c r="M188" s="8">
        <v>0.19245647947691977</v>
      </c>
      <c r="N188" s="8">
        <v>0.18825735337417582</v>
      </c>
      <c r="O188" s="8">
        <v>0.18646087088418217</v>
      </c>
      <c r="P188" s="8">
        <v>0.185340961120706</v>
      </c>
      <c r="Q188" s="8">
        <v>0.18372667846056326</v>
      </c>
      <c r="R188" s="8">
        <v>0.1842582920247797</v>
      </c>
      <c r="S188" s="8">
        <v>0.18524292271275286</v>
      </c>
      <c r="T188" s="8">
        <v>0.18938580339979652</v>
      </c>
      <c r="U188" s="8"/>
      <c r="V188" s="32" t="str">
        <f t="shared" si="17"/>
        <v>United Kingdom</v>
      </c>
      <c r="W188" s="27">
        <f t="shared" si="22"/>
        <v>1.0062669123923932E-3</v>
      </c>
      <c r="X188" s="7">
        <f t="shared" si="18"/>
        <v>0.72378433574846779</v>
      </c>
      <c r="Y188" s="35">
        <f t="shared" si="19"/>
        <v>0.52386376467485074</v>
      </c>
      <c r="Z188" s="40">
        <f t="shared" si="20"/>
        <v>-1.0062669123923933</v>
      </c>
      <c r="AA188" s="41">
        <f t="shared" si="21"/>
        <v>99</v>
      </c>
    </row>
    <row r="189" spans="3:27">
      <c r="C189" s="31" t="s">
        <v>402</v>
      </c>
      <c r="D189" s="32" t="s">
        <v>403</v>
      </c>
      <c r="E189" s="8">
        <v>0.21415493739910643</v>
      </c>
      <c r="F189" s="8">
        <v>0.21254404925214701</v>
      </c>
      <c r="G189" s="8">
        <v>0.21200842425608454</v>
      </c>
      <c r="H189" s="8">
        <v>0.21076176628341689</v>
      </c>
      <c r="I189" s="8">
        <v>0.20958891006422389</v>
      </c>
      <c r="J189" s="8">
        <v>0.20866471014820778</v>
      </c>
      <c r="K189" s="8">
        <v>0.2077318830483329</v>
      </c>
      <c r="L189" s="8">
        <v>0.20664735891301744</v>
      </c>
      <c r="M189" s="8">
        <v>0.2051129774499614</v>
      </c>
      <c r="N189" s="8">
        <v>0.20512735356661027</v>
      </c>
      <c r="O189" s="8">
        <v>0.20455612829349043</v>
      </c>
      <c r="P189" s="8">
        <v>0.20444790447332642</v>
      </c>
      <c r="Q189" s="8">
        <v>0.20450272037977765</v>
      </c>
      <c r="R189" s="8">
        <v>0.2097164957830987</v>
      </c>
      <c r="S189" s="8">
        <v>0.21328319841062773</v>
      </c>
      <c r="T189" s="8">
        <v>0.21704990103648036</v>
      </c>
      <c r="U189" s="8"/>
      <c r="V189" s="32" t="str">
        <f t="shared" si="17"/>
        <v>United States</v>
      </c>
      <c r="W189" s="27">
        <f t="shared" si="22"/>
        <v>-1.3880463387181175E-4</v>
      </c>
      <c r="X189" s="7">
        <f t="shared" si="18"/>
        <v>-0.16762838438687211</v>
      </c>
      <c r="Y189" s="35">
        <f t="shared" si="19"/>
        <v>2.8099275252152948E-2</v>
      </c>
      <c r="Z189" s="40" t="str">
        <f t="shared" si="20"/>
        <v/>
      </c>
      <c r="AA189" s="41" t="str">
        <f t="shared" si="21"/>
        <v/>
      </c>
    </row>
    <row r="190" spans="3:27">
      <c r="C190" s="31" t="s">
        <v>404</v>
      </c>
      <c r="D190" s="32" t="s">
        <v>405</v>
      </c>
      <c r="E190" s="8">
        <v>0.23546535329325266</v>
      </c>
      <c r="F190" s="8">
        <v>0.23675076054061198</v>
      </c>
      <c r="G190" s="8">
        <v>0.23458883785213391</v>
      </c>
      <c r="H190" s="8">
        <v>0.23512043694575577</v>
      </c>
      <c r="I190" s="8">
        <v>0.23269225000149205</v>
      </c>
      <c r="J190" s="8">
        <v>0.2428308418466881</v>
      </c>
      <c r="K190" s="8">
        <v>0.2311107346070658</v>
      </c>
      <c r="L190" s="8">
        <v>0.24453850735817295</v>
      </c>
      <c r="M190" s="8">
        <v>0.23741480633470813</v>
      </c>
      <c r="N190" s="8">
        <v>0.22308771079307466</v>
      </c>
      <c r="O190" s="8">
        <v>0.21894689269848591</v>
      </c>
      <c r="P190" s="8">
        <v>0.2201873318642904</v>
      </c>
      <c r="Q190" s="8">
        <v>0.21240543832291356</v>
      </c>
      <c r="R190" s="8">
        <v>0.21652463343875958</v>
      </c>
      <c r="S190" s="8">
        <v>0.22466463492731828</v>
      </c>
      <c r="T190" s="8">
        <v>0.22780830999871116</v>
      </c>
      <c r="U190" s="8"/>
      <c r="V190" s="32" t="str">
        <f t="shared" si="17"/>
        <v>Uruguay</v>
      </c>
      <c r="W190" s="27">
        <f t="shared" si="22"/>
        <v>-1.3430345054566159E-3</v>
      </c>
      <c r="X190" s="7">
        <f t="shared" si="18"/>
        <v>-0.67382654052432434</v>
      </c>
      <c r="Y190" s="35">
        <f t="shared" si="19"/>
        <v>0.45404220671497891</v>
      </c>
      <c r="Z190" s="40">
        <f t="shared" si="20"/>
        <v>1.343034505456616</v>
      </c>
      <c r="AA190" s="41">
        <f t="shared" si="21"/>
        <v>39</v>
      </c>
    </row>
    <row r="191" spans="3:27">
      <c r="C191" s="31" t="s">
        <v>406</v>
      </c>
      <c r="D191" s="32" t="s">
        <v>407</v>
      </c>
      <c r="E191" s="8">
        <v>0.28440770126893883</v>
      </c>
      <c r="F191" s="8">
        <v>0.28484594812086383</v>
      </c>
      <c r="G191" s="8">
        <v>0.27654173676757804</v>
      </c>
      <c r="H191" s="8">
        <v>0.27232057381564367</v>
      </c>
      <c r="I191" s="8">
        <v>0.27912090959100616</v>
      </c>
      <c r="J191" s="8">
        <v>0.27033893216105359</v>
      </c>
      <c r="K191" s="8">
        <v>0.26574723310735099</v>
      </c>
      <c r="L191" s="8">
        <v>0.25937352605884079</v>
      </c>
      <c r="M191" s="8">
        <v>0.25791604294695997</v>
      </c>
      <c r="N191" s="8">
        <v>0.25665923466861579</v>
      </c>
      <c r="O191" s="8">
        <v>0.25843516349266998</v>
      </c>
      <c r="P191" s="8">
        <v>0.25863907994890889</v>
      </c>
      <c r="Q191" s="8">
        <v>0.26099308105126984</v>
      </c>
      <c r="R191" s="8">
        <v>0.26177135972563331</v>
      </c>
      <c r="S191" s="8">
        <v>0.26515232993511001</v>
      </c>
      <c r="T191" s="8">
        <v>0.26904509349454525</v>
      </c>
      <c r="U191" s="8"/>
      <c r="V191" s="32" t="str">
        <f t="shared" si="17"/>
        <v>Uzbekistan</v>
      </c>
      <c r="W191" s="27">
        <f t="shared" si="22"/>
        <v>-1.444839506817861E-3</v>
      </c>
      <c r="X191" s="7">
        <f t="shared" si="18"/>
        <v>-0.7232256116772785</v>
      </c>
      <c r="Y191" s="35">
        <f t="shared" si="19"/>
        <v>0.52305528538597368</v>
      </c>
      <c r="Z191" s="40">
        <f t="shared" si="20"/>
        <v>1.444839506817861</v>
      </c>
      <c r="AA191" s="41">
        <f t="shared" si="21"/>
        <v>33</v>
      </c>
    </row>
    <row r="192" spans="3:27">
      <c r="C192" s="31" t="s">
        <v>408</v>
      </c>
      <c r="D192" s="32" t="s">
        <v>409</v>
      </c>
      <c r="E192" s="8">
        <v>0.46691674769910435</v>
      </c>
      <c r="F192" s="8">
        <v>0.43691534158392148</v>
      </c>
      <c r="G192" s="8">
        <v>0.43657933596185838</v>
      </c>
      <c r="H192" s="8">
        <v>0.43930161661305184</v>
      </c>
      <c r="I192" s="8">
        <v>0.4573515959070602</v>
      </c>
      <c r="J192" s="8">
        <v>0.43181372312837557</v>
      </c>
      <c r="K192" s="8">
        <v>0.43572559637761771</v>
      </c>
      <c r="L192" s="8">
        <v>0.43362197791508511</v>
      </c>
      <c r="M192" s="8">
        <v>0.4349313232606824</v>
      </c>
      <c r="N192" s="8">
        <v>0.43705864371639147</v>
      </c>
      <c r="O192" s="8">
        <v>0.43218540995989102</v>
      </c>
      <c r="P192" s="8">
        <v>0.43346860926409514</v>
      </c>
      <c r="Q192" s="8">
        <v>0.42641056085996593</v>
      </c>
      <c r="R192" s="8">
        <v>0.42436170076292123</v>
      </c>
      <c r="S192" s="8">
        <v>0.42823700199814935</v>
      </c>
      <c r="T192" s="8">
        <v>0.43188612051973047</v>
      </c>
      <c r="U192" s="8"/>
      <c r="V192" s="32" t="str">
        <f t="shared" si="17"/>
        <v>Vanuatu</v>
      </c>
      <c r="W192" s="27">
        <f t="shared" si="22"/>
        <v>-1.5422136709602758E-3</v>
      </c>
      <c r="X192" s="7">
        <f t="shared" si="18"/>
        <v>-0.67637441781722651</v>
      </c>
      <c r="Y192" s="35">
        <f t="shared" si="19"/>
        <v>0.45748235307759211</v>
      </c>
      <c r="Z192" s="40">
        <f t="shared" si="20"/>
        <v>1.5422136709602758</v>
      </c>
      <c r="AA192" s="41">
        <f t="shared" si="21"/>
        <v>31</v>
      </c>
    </row>
    <row r="193" spans="3:27">
      <c r="C193" s="31" t="s">
        <v>410</v>
      </c>
      <c r="D193" s="32" t="s">
        <v>411</v>
      </c>
      <c r="E193" s="8">
        <v>0.24826113882174425</v>
      </c>
      <c r="F193" s="8">
        <v>0.24831522357924421</v>
      </c>
      <c r="G193" s="8">
        <v>0.24670144865466095</v>
      </c>
      <c r="H193" s="8">
        <v>0.24819583578544344</v>
      </c>
      <c r="I193" s="8">
        <v>0.24804696075312638</v>
      </c>
      <c r="J193" s="8">
        <v>0.24778067060799425</v>
      </c>
      <c r="K193" s="8">
        <v>0.24252914044627674</v>
      </c>
      <c r="L193" s="8">
        <v>0.23947137883268496</v>
      </c>
      <c r="M193" s="8">
        <v>0.23947645826892472</v>
      </c>
      <c r="N193" s="8">
        <v>0.23473652825245331</v>
      </c>
      <c r="O193" s="8">
        <v>0.23643282203288082</v>
      </c>
      <c r="P193" s="8">
        <v>0.23846621961313272</v>
      </c>
      <c r="Q193" s="8">
        <v>0.23677511033359988</v>
      </c>
      <c r="R193" s="8">
        <v>0.23606641471787695</v>
      </c>
      <c r="S193" s="8">
        <v>0.23939359093062748</v>
      </c>
      <c r="T193" s="8">
        <v>0.24288973411614898</v>
      </c>
      <c r="U193" s="8"/>
      <c r="V193" s="32" t="str">
        <f t="shared" si="17"/>
        <v>Venezuela, Bolivarian Republic of</v>
      </c>
      <c r="W193" s="27">
        <f t="shared" si="22"/>
        <v>-8.2867850792340549E-4</v>
      </c>
      <c r="X193" s="7">
        <f t="shared" si="18"/>
        <v>-0.77494681965951118</v>
      </c>
      <c r="Y193" s="35">
        <f t="shared" si="19"/>
        <v>0.60054257330039096</v>
      </c>
      <c r="Z193" s="40">
        <f t="shared" si="20"/>
        <v>0.82867850792340547</v>
      </c>
      <c r="AA193" s="41">
        <f t="shared" si="21"/>
        <v>61</v>
      </c>
    </row>
    <row r="194" spans="3:27">
      <c r="C194" s="31" t="s">
        <v>412</v>
      </c>
      <c r="D194" s="32" t="s">
        <v>413</v>
      </c>
      <c r="E194" s="8">
        <v>0.36165417231791891</v>
      </c>
      <c r="F194" s="8">
        <v>0.35669365370574374</v>
      </c>
      <c r="G194" s="8">
        <v>0.35471356375883767</v>
      </c>
      <c r="H194" s="8">
        <v>0.34385784333305097</v>
      </c>
      <c r="I194" s="8">
        <v>0.33737836426381812</v>
      </c>
      <c r="J194" s="8">
        <v>0.33103689333503877</v>
      </c>
      <c r="K194" s="8">
        <v>0.3308018451150071</v>
      </c>
      <c r="L194" s="8">
        <v>0.32564290194429912</v>
      </c>
      <c r="M194" s="8">
        <v>0.31902365950374018</v>
      </c>
      <c r="N194" s="8">
        <v>0.31210356209662637</v>
      </c>
      <c r="O194" s="8">
        <v>0.30779000532436168</v>
      </c>
      <c r="P194" s="8">
        <v>0.31191838282964718</v>
      </c>
      <c r="Q194" s="8">
        <v>0.30950533979094458</v>
      </c>
      <c r="R194" s="8">
        <v>0.30884578415286407</v>
      </c>
      <c r="S194" s="8">
        <v>0.31220777400709987</v>
      </c>
      <c r="T194" s="8">
        <v>0.31607438357033918</v>
      </c>
      <c r="U194" s="8"/>
      <c r="V194" s="32" t="str">
        <f t="shared" si="17"/>
        <v>Viet Nam</v>
      </c>
      <c r="W194" s="27">
        <f t="shared" si="22"/>
        <v>-3.5777937888662008E-3</v>
      </c>
      <c r="X194" s="7">
        <f t="shared" si="18"/>
        <v>-0.92128429113131405</v>
      </c>
      <c r="Y194" s="35">
        <f t="shared" si="19"/>
        <v>0.84876474508532784</v>
      </c>
      <c r="Z194" s="40">
        <f t="shared" si="20"/>
        <v>3.5777937888662006</v>
      </c>
      <c r="AA194" s="41">
        <f t="shared" si="21"/>
        <v>4</v>
      </c>
    </row>
    <row r="195" spans="3:27">
      <c r="C195" s="31" t="s">
        <v>414</v>
      </c>
      <c r="D195" s="32" t="s">
        <v>415</v>
      </c>
      <c r="E195" s="8">
        <v>0.51238388814528213</v>
      </c>
      <c r="F195" s="8">
        <v>0.51441320051457862</v>
      </c>
      <c r="G195" s="8">
        <v>0.51351296790252676</v>
      </c>
      <c r="H195" s="8">
        <v>0.51287859461827123</v>
      </c>
      <c r="I195" s="8">
        <v>0.50963324281028421</v>
      </c>
      <c r="J195" s="8">
        <v>0.50716030418096247</v>
      </c>
      <c r="K195" s="8">
        <v>0.50320841903039903</v>
      </c>
      <c r="L195" s="8">
        <v>0.50046875727859175</v>
      </c>
      <c r="M195" s="8">
        <v>0.49927412261965137</v>
      </c>
      <c r="N195" s="8">
        <v>0.4964427623726802</v>
      </c>
      <c r="O195" s="8">
        <v>0.49360610152927059</v>
      </c>
      <c r="P195" s="8">
        <v>0.49596311116199593</v>
      </c>
      <c r="Q195" s="8">
        <v>0.4864537611323545</v>
      </c>
      <c r="R195" s="8">
        <v>0.48530460442277401</v>
      </c>
      <c r="S195" s="8">
        <v>0.48832996587694777</v>
      </c>
      <c r="T195" s="8">
        <v>0.49161430047696447</v>
      </c>
      <c r="U195" s="8"/>
      <c r="V195" s="32" t="str">
        <f t="shared" si="17"/>
        <v>Yemen</v>
      </c>
      <c r="W195" s="27">
        <f t="shared" si="22"/>
        <v>-2.0348454476368694E-3</v>
      </c>
      <c r="X195" s="7">
        <f t="shared" si="18"/>
        <v>-0.95817745406600885</v>
      </c>
      <c r="Y195" s="35">
        <f t="shared" si="19"/>
        <v>0.91810403348041847</v>
      </c>
      <c r="Z195" s="40">
        <f t="shared" si="20"/>
        <v>2.0348454476368696</v>
      </c>
      <c r="AA195" s="41">
        <f t="shared" si="21"/>
        <v>20</v>
      </c>
    </row>
    <row r="196" spans="3:27">
      <c r="C196" s="31" t="s">
        <v>416</v>
      </c>
      <c r="D196" s="32" t="s">
        <v>417</v>
      </c>
      <c r="E196" s="8">
        <v>0.54253864728686652</v>
      </c>
      <c r="F196" s="8">
        <v>0.53019484896552505</v>
      </c>
      <c r="G196" s="8">
        <v>0.53408604578442753</v>
      </c>
      <c r="H196" s="8">
        <v>0.54794526317761838</v>
      </c>
      <c r="I196" s="8">
        <v>0.53344213586736444</v>
      </c>
      <c r="J196" s="8">
        <v>0.53937440024570804</v>
      </c>
      <c r="K196" s="8">
        <v>0.53959402177197513</v>
      </c>
      <c r="L196" s="8">
        <v>0.5487737598210064</v>
      </c>
      <c r="M196" s="8">
        <v>0.54653696890975823</v>
      </c>
      <c r="N196" s="8">
        <v>0.54051770677293709</v>
      </c>
      <c r="O196" s="8">
        <v>0.54183413417755477</v>
      </c>
      <c r="P196" s="8">
        <v>0.53955018011679379</v>
      </c>
      <c r="Q196" s="8">
        <v>0.5276545194329586</v>
      </c>
      <c r="R196" s="8">
        <v>0.52752073626100215</v>
      </c>
      <c r="S196" s="8">
        <v>0.53504040669877984</v>
      </c>
      <c r="T196" s="8">
        <v>0.53815132463691318</v>
      </c>
      <c r="U196" s="8"/>
      <c r="V196" s="32" t="str">
        <f t="shared" si="17"/>
        <v>Zambia</v>
      </c>
      <c r="W196" s="27">
        <f t="shared" si="22"/>
        <v>-2.9715212379371797E-4</v>
      </c>
      <c r="X196" s="7">
        <f t="shared" si="18"/>
        <v>-0.21367345773572013</v>
      </c>
      <c r="Y196" s="35">
        <f t="shared" si="19"/>
        <v>4.5656346540738579E-2</v>
      </c>
      <c r="Z196" s="40" t="str">
        <f t="shared" si="20"/>
        <v/>
      </c>
      <c r="AA196" s="41" t="str">
        <f t="shared" si="21"/>
        <v/>
      </c>
    </row>
    <row r="197" spans="3:27">
      <c r="C197" s="31" t="s">
        <v>418</v>
      </c>
      <c r="D197" s="32" t="s">
        <v>419</v>
      </c>
      <c r="E197" s="8">
        <v>0.42456413123970327</v>
      </c>
      <c r="F197" s="8">
        <v>0.43096151405332489</v>
      </c>
      <c r="G197" s="8">
        <v>0.42904200367492235</v>
      </c>
      <c r="H197" s="8">
        <v>0.43204171823677334</v>
      </c>
      <c r="I197" s="8">
        <v>0.43409532119414301</v>
      </c>
      <c r="J197" s="8">
        <v>0.434657091774104</v>
      </c>
      <c r="K197" s="8">
        <v>0.4419446505165549</v>
      </c>
      <c r="L197" s="8">
        <v>0.45928614810204588</v>
      </c>
      <c r="M197" s="8">
        <v>0.45943142431866274</v>
      </c>
      <c r="N197" s="8">
        <v>0.46216661908412832</v>
      </c>
      <c r="O197" s="8">
        <v>0.45462203289929332</v>
      </c>
      <c r="P197" s="8">
        <v>0.46580348419125989</v>
      </c>
      <c r="Q197" s="8">
        <v>0.4602116847162761</v>
      </c>
      <c r="R197" s="8">
        <v>0.45981110623794619</v>
      </c>
      <c r="S197" s="8">
        <v>0.46259505124671901</v>
      </c>
      <c r="T197" s="8">
        <v>0.46583807958303414</v>
      </c>
      <c r="U197" s="8"/>
      <c r="V197" s="32" t="str">
        <f t="shared" si="17"/>
        <v>Zimbabwe</v>
      </c>
      <c r="W197" s="27">
        <f t="shared" si="22"/>
        <v>2.9484236230852587E-3</v>
      </c>
      <c r="X197" s="7">
        <f t="shared" si="18"/>
        <v>0.91949308066551572</v>
      </c>
      <c r="Y197" s="35">
        <f t="shared" si="19"/>
        <v>0.84546752539176062</v>
      </c>
      <c r="Z197" s="40">
        <f t="shared" si="20"/>
        <v>-2.9484236230852585</v>
      </c>
      <c r="AA197" s="41">
        <f t="shared" si="21"/>
        <v>123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Vul_Index!E6:T6</xm:f>
              <xm:sqref>AB6</xm:sqref>
            </x14:sparkline>
            <x14:sparkline>
              <xm:f>Vul_Index!E7:T7</xm:f>
              <xm:sqref>AB7</xm:sqref>
            </x14:sparkline>
            <x14:sparkline>
              <xm:f>Vul_Index!E8:T8</xm:f>
              <xm:sqref>AB8</xm:sqref>
            </x14:sparkline>
            <x14:sparkline>
              <xm:f>Vul_Index!E9:T9</xm:f>
              <xm:sqref>AB9</xm:sqref>
            </x14:sparkline>
            <x14:sparkline>
              <xm:f>Vul_Index!E10:T10</xm:f>
              <xm:sqref>AB10</xm:sqref>
            </x14:sparkline>
            <x14:sparkline>
              <xm:f>Vul_Index!E11:T11</xm:f>
              <xm:sqref>AB11</xm:sqref>
            </x14:sparkline>
            <x14:sparkline>
              <xm:f>Vul_Index!E12:T12</xm:f>
              <xm:sqref>AB12</xm:sqref>
            </x14:sparkline>
            <x14:sparkline>
              <xm:f>Vul_Index!E13:T13</xm:f>
              <xm:sqref>AB13</xm:sqref>
            </x14:sparkline>
            <x14:sparkline>
              <xm:f>Vul_Index!E14:T14</xm:f>
              <xm:sqref>AB14</xm:sqref>
            </x14:sparkline>
            <x14:sparkline>
              <xm:f>Vul_Index!E15:T15</xm:f>
              <xm:sqref>AB15</xm:sqref>
            </x14:sparkline>
            <x14:sparkline>
              <xm:f>Vul_Index!E16:T16</xm:f>
              <xm:sqref>AB16</xm:sqref>
            </x14:sparkline>
            <x14:sparkline>
              <xm:f>Vul_Index!E17:T17</xm:f>
              <xm:sqref>AB17</xm:sqref>
            </x14:sparkline>
            <x14:sparkline>
              <xm:f>Vul_Index!E18:T18</xm:f>
              <xm:sqref>AB18</xm:sqref>
            </x14:sparkline>
            <x14:sparkline>
              <xm:f>Vul_Index!E19:T19</xm:f>
              <xm:sqref>AB19</xm:sqref>
            </x14:sparkline>
            <x14:sparkline>
              <xm:f>Vul_Index!E20:T20</xm:f>
              <xm:sqref>AB20</xm:sqref>
            </x14:sparkline>
            <x14:sparkline>
              <xm:f>Vul_Index!E21:T21</xm:f>
              <xm:sqref>AB21</xm:sqref>
            </x14:sparkline>
            <x14:sparkline>
              <xm:f>Vul_Index!E22:T22</xm:f>
              <xm:sqref>AB22</xm:sqref>
            </x14:sparkline>
            <x14:sparkline>
              <xm:f>Vul_Index!E23:T23</xm:f>
              <xm:sqref>AB23</xm:sqref>
            </x14:sparkline>
            <x14:sparkline>
              <xm:f>Vul_Index!E24:T24</xm:f>
              <xm:sqref>AB24</xm:sqref>
            </x14:sparkline>
            <x14:sparkline>
              <xm:f>Vul_Index!E25:T25</xm:f>
              <xm:sqref>AB25</xm:sqref>
            </x14:sparkline>
            <x14:sparkline>
              <xm:f>Vul_Index!E26:T26</xm:f>
              <xm:sqref>AB26</xm:sqref>
            </x14:sparkline>
            <x14:sparkline>
              <xm:f>Vul_Index!E27:T27</xm:f>
              <xm:sqref>AB27</xm:sqref>
            </x14:sparkline>
            <x14:sparkline>
              <xm:f>Vul_Index!E28:T28</xm:f>
              <xm:sqref>AB28</xm:sqref>
            </x14:sparkline>
            <x14:sparkline>
              <xm:f>Vul_Index!E29:T29</xm:f>
              <xm:sqref>AB29</xm:sqref>
            </x14:sparkline>
            <x14:sparkline>
              <xm:f>Vul_Index!E30:T30</xm:f>
              <xm:sqref>AB30</xm:sqref>
            </x14:sparkline>
            <x14:sparkline>
              <xm:f>Vul_Index!E31:T31</xm:f>
              <xm:sqref>AB31</xm:sqref>
            </x14:sparkline>
            <x14:sparkline>
              <xm:f>Vul_Index!E32:T32</xm:f>
              <xm:sqref>AB32</xm:sqref>
            </x14:sparkline>
            <x14:sparkline>
              <xm:f>Vul_Index!E33:T33</xm:f>
              <xm:sqref>AB33</xm:sqref>
            </x14:sparkline>
            <x14:sparkline>
              <xm:f>Vul_Index!E34:T34</xm:f>
              <xm:sqref>AB34</xm:sqref>
            </x14:sparkline>
            <x14:sparkline>
              <xm:f>Vul_Index!E35:T35</xm:f>
              <xm:sqref>AB35</xm:sqref>
            </x14:sparkline>
            <x14:sparkline>
              <xm:f>Vul_Index!E36:T36</xm:f>
              <xm:sqref>AB36</xm:sqref>
            </x14:sparkline>
            <x14:sparkline>
              <xm:f>Vul_Index!E37:T37</xm:f>
              <xm:sqref>AB37</xm:sqref>
            </x14:sparkline>
            <x14:sparkline>
              <xm:f>Vul_Index!E38:T38</xm:f>
              <xm:sqref>AB38</xm:sqref>
            </x14:sparkline>
            <x14:sparkline>
              <xm:f>Vul_Index!E39:T39</xm:f>
              <xm:sqref>AB39</xm:sqref>
            </x14:sparkline>
            <x14:sparkline>
              <xm:f>Vul_Index!E40:T40</xm:f>
              <xm:sqref>AB40</xm:sqref>
            </x14:sparkline>
            <x14:sparkline>
              <xm:f>Vul_Index!E41:T41</xm:f>
              <xm:sqref>AB41</xm:sqref>
            </x14:sparkline>
            <x14:sparkline>
              <xm:f>Vul_Index!E42:T42</xm:f>
              <xm:sqref>AB42</xm:sqref>
            </x14:sparkline>
            <x14:sparkline>
              <xm:f>Vul_Index!E43:T43</xm:f>
              <xm:sqref>AB43</xm:sqref>
            </x14:sparkline>
            <x14:sparkline>
              <xm:f>Vul_Index!E44:T44</xm:f>
              <xm:sqref>AB44</xm:sqref>
            </x14:sparkline>
            <x14:sparkline>
              <xm:f>Vul_Index!E45:T45</xm:f>
              <xm:sqref>AB45</xm:sqref>
            </x14:sparkline>
            <x14:sparkline>
              <xm:f>Vul_Index!E46:T46</xm:f>
              <xm:sqref>AB46</xm:sqref>
            </x14:sparkline>
            <x14:sparkline>
              <xm:f>Vul_Index!E47:T47</xm:f>
              <xm:sqref>AB47</xm:sqref>
            </x14:sparkline>
            <x14:sparkline>
              <xm:f>Vul_Index!E48:T48</xm:f>
              <xm:sqref>AB48</xm:sqref>
            </x14:sparkline>
            <x14:sparkline>
              <xm:f>Vul_Index!E49:T49</xm:f>
              <xm:sqref>AB49</xm:sqref>
            </x14:sparkline>
            <x14:sparkline>
              <xm:f>Vul_Index!E50:T50</xm:f>
              <xm:sqref>AB50</xm:sqref>
            </x14:sparkline>
            <x14:sparkline>
              <xm:f>Vul_Index!E51:T51</xm:f>
              <xm:sqref>AB51</xm:sqref>
            </x14:sparkline>
            <x14:sparkline>
              <xm:f>Vul_Index!E52:T52</xm:f>
              <xm:sqref>AB52</xm:sqref>
            </x14:sparkline>
            <x14:sparkline>
              <xm:f>Vul_Index!E53:T53</xm:f>
              <xm:sqref>AB53</xm:sqref>
            </x14:sparkline>
            <x14:sparkline>
              <xm:f>Vul_Index!E54:T54</xm:f>
              <xm:sqref>AB54</xm:sqref>
            </x14:sparkline>
            <x14:sparkline>
              <xm:f>Vul_Index!E55:T55</xm:f>
              <xm:sqref>AB55</xm:sqref>
            </x14:sparkline>
            <x14:sparkline>
              <xm:f>Vul_Index!E56:T56</xm:f>
              <xm:sqref>AB56</xm:sqref>
            </x14:sparkline>
            <x14:sparkline>
              <xm:f>Vul_Index!E57:T57</xm:f>
              <xm:sqref>AB57</xm:sqref>
            </x14:sparkline>
            <x14:sparkline>
              <xm:f>Vul_Index!E58:T58</xm:f>
              <xm:sqref>AB58</xm:sqref>
            </x14:sparkline>
            <x14:sparkline>
              <xm:f>Vul_Index!E59:T59</xm:f>
              <xm:sqref>AB59</xm:sqref>
            </x14:sparkline>
            <x14:sparkline>
              <xm:f>Vul_Index!E60:T60</xm:f>
              <xm:sqref>AB60</xm:sqref>
            </x14:sparkline>
            <x14:sparkline>
              <xm:f>Vul_Index!E61:T61</xm:f>
              <xm:sqref>AB61</xm:sqref>
            </x14:sparkline>
            <x14:sparkline>
              <xm:f>Vul_Index!E62:T62</xm:f>
              <xm:sqref>AB62</xm:sqref>
            </x14:sparkline>
            <x14:sparkline>
              <xm:f>Vul_Index!E63:T63</xm:f>
              <xm:sqref>AB63</xm:sqref>
            </x14:sparkline>
            <x14:sparkline>
              <xm:f>Vul_Index!E64:T64</xm:f>
              <xm:sqref>AB64</xm:sqref>
            </x14:sparkline>
            <x14:sparkline>
              <xm:f>Vul_Index!E65:T65</xm:f>
              <xm:sqref>AB65</xm:sqref>
            </x14:sparkline>
            <x14:sparkline>
              <xm:f>Vul_Index!E66:T66</xm:f>
              <xm:sqref>AB66</xm:sqref>
            </x14:sparkline>
            <x14:sparkline>
              <xm:f>Vul_Index!E67:T67</xm:f>
              <xm:sqref>AB67</xm:sqref>
            </x14:sparkline>
            <x14:sparkline>
              <xm:f>Vul_Index!E68:T68</xm:f>
              <xm:sqref>AB68</xm:sqref>
            </x14:sparkline>
            <x14:sparkline>
              <xm:f>Vul_Index!E69:T69</xm:f>
              <xm:sqref>AB69</xm:sqref>
            </x14:sparkline>
            <x14:sparkline>
              <xm:f>Vul_Index!E70:T70</xm:f>
              <xm:sqref>AB70</xm:sqref>
            </x14:sparkline>
            <x14:sparkline>
              <xm:f>Vul_Index!E71:T71</xm:f>
              <xm:sqref>AB71</xm:sqref>
            </x14:sparkline>
            <x14:sparkline>
              <xm:f>Vul_Index!E72:T72</xm:f>
              <xm:sqref>AB72</xm:sqref>
            </x14:sparkline>
            <x14:sparkline>
              <xm:f>Vul_Index!E73:T73</xm:f>
              <xm:sqref>AB73</xm:sqref>
            </x14:sparkline>
            <x14:sparkline>
              <xm:f>Vul_Index!E74:T74</xm:f>
              <xm:sqref>AB74</xm:sqref>
            </x14:sparkline>
            <x14:sparkline>
              <xm:f>Vul_Index!E75:T75</xm:f>
              <xm:sqref>AB75</xm:sqref>
            </x14:sparkline>
            <x14:sparkline>
              <xm:f>Vul_Index!E76:T76</xm:f>
              <xm:sqref>AB76</xm:sqref>
            </x14:sparkline>
            <x14:sparkline>
              <xm:f>Vul_Index!E77:T77</xm:f>
              <xm:sqref>AB77</xm:sqref>
            </x14:sparkline>
            <x14:sparkline>
              <xm:f>Vul_Index!E78:T78</xm:f>
              <xm:sqref>AB78</xm:sqref>
            </x14:sparkline>
            <x14:sparkline>
              <xm:f>Vul_Index!E79:T79</xm:f>
              <xm:sqref>AB79</xm:sqref>
            </x14:sparkline>
            <x14:sparkline>
              <xm:f>Vul_Index!E80:T80</xm:f>
              <xm:sqref>AB80</xm:sqref>
            </x14:sparkline>
            <x14:sparkline>
              <xm:f>Vul_Index!E81:T81</xm:f>
              <xm:sqref>AB81</xm:sqref>
            </x14:sparkline>
            <x14:sparkline>
              <xm:f>Vul_Index!E82:T82</xm:f>
              <xm:sqref>AB82</xm:sqref>
            </x14:sparkline>
            <x14:sparkline>
              <xm:f>Vul_Index!E83:T83</xm:f>
              <xm:sqref>AB83</xm:sqref>
            </x14:sparkline>
            <x14:sparkline>
              <xm:f>Vul_Index!E84:T84</xm:f>
              <xm:sqref>AB84</xm:sqref>
            </x14:sparkline>
            <x14:sparkline>
              <xm:f>Vul_Index!E85:T85</xm:f>
              <xm:sqref>AB85</xm:sqref>
            </x14:sparkline>
            <x14:sparkline>
              <xm:f>Vul_Index!E86:T86</xm:f>
              <xm:sqref>AB86</xm:sqref>
            </x14:sparkline>
            <x14:sparkline>
              <xm:f>Vul_Index!E87:T87</xm:f>
              <xm:sqref>AB87</xm:sqref>
            </x14:sparkline>
            <x14:sparkline>
              <xm:f>Vul_Index!E88:T88</xm:f>
              <xm:sqref>AB88</xm:sqref>
            </x14:sparkline>
            <x14:sparkline>
              <xm:f>Vul_Index!E89:T89</xm:f>
              <xm:sqref>AB89</xm:sqref>
            </x14:sparkline>
            <x14:sparkline>
              <xm:f>Vul_Index!E90:T90</xm:f>
              <xm:sqref>AB90</xm:sqref>
            </x14:sparkline>
            <x14:sparkline>
              <xm:f>Vul_Index!E91:T91</xm:f>
              <xm:sqref>AB91</xm:sqref>
            </x14:sparkline>
            <x14:sparkline>
              <xm:f>Vul_Index!E92:T92</xm:f>
              <xm:sqref>AB92</xm:sqref>
            </x14:sparkline>
            <x14:sparkline>
              <xm:f>Vul_Index!E93:T93</xm:f>
              <xm:sqref>AB93</xm:sqref>
            </x14:sparkline>
            <x14:sparkline>
              <xm:f>Vul_Index!E94:T94</xm:f>
              <xm:sqref>AB94</xm:sqref>
            </x14:sparkline>
            <x14:sparkline>
              <xm:f>Vul_Index!E95:T95</xm:f>
              <xm:sqref>AB95</xm:sqref>
            </x14:sparkline>
            <x14:sparkline>
              <xm:f>Vul_Index!E96:T96</xm:f>
              <xm:sqref>AB96</xm:sqref>
            </x14:sparkline>
            <x14:sparkline>
              <xm:f>Vul_Index!E97:T97</xm:f>
              <xm:sqref>AB97</xm:sqref>
            </x14:sparkline>
            <x14:sparkline>
              <xm:f>Vul_Index!E98:T98</xm:f>
              <xm:sqref>AB98</xm:sqref>
            </x14:sparkline>
            <x14:sparkline>
              <xm:f>Vul_Index!E99:T99</xm:f>
              <xm:sqref>AB99</xm:sqref>
            </x14:sparkline>
            <x14:sparkline>
              <xm:f>Vul_Index!E100:T100</xm:f>
              <xm:sqref>AB100</xm:sqref>
            </x14:sparkline>
            <x14:sparkline>
              <xm:f>Vul_Index!E101:T101</xm:f>
              <xm:sqref>AB101</xm:sqref>
            </x14:sparkline>
            <x14:sparkline>
              <xm:f>Vul_Index!E102:T102</xm:f>
              <xm:sqref>AB102</xm:sqref>
            </x14:sparkline>
            <x14:sparkline>
              <xm:f>Vul_Index!E103:T103</xm:f>
              <xm:sqref>AB103</xm:sqref>
            </x14:sparkline>
            <x14:sparkline>
              <xm:f>Vul_Index!E104:T104</xm:f>
              <xm:sqref>AB104</xm:sqref>
            </x14:sparkline>
            <x14:sparkline>
              <xm:f>Vul_Index!E105:T105</xm:f>
              <xm:sqref>AB105</xm:sqref>
            </x14:sparkline>
            <x14:sparkline>
              <xm:f>Vul_Index!E106:T106</xm:f>
              <xm:sqref>AB106</xm:sqref>
            </x14:sparkline>
            <x14:sparkline>
              <xm:f>Vul_Index!E107:T107</xm:f>
              <xm:sqref>AB107</xm:sqref>
            </x14:sparkline>
            <x14:sparkline>
              <xm:f>Vul_Index!E108:T108</xm:f>
              <xm:sqref>AB108</xm:sqref>
            </x14:sparkline>
            <x14:sparkline>
              <xm:f>Vul_Index!E109:T109</xm:f>
              <xm:sqref>AB109</xm:sqref>
            </x14:sparkline>
            <x14:sparkline>
              <xm:f>Vul_Index!E110:T110</xm:f>
              <xm:sqref>AB110</xm:sqref>
            </x14:sparkline>
            <x14:sparkline>
              <xm:f>Vul_Index!E111:T111</xm:f>
              <xm:sqref>AB111</xm:sqref>
            </x14:sparkline>
            <x14:sparkline>
              <xm:f>Vul_Index!E112:T112</xm:f>
              <xm:sqref>AB112</xm:sqref>
            </x14:sparkline>
            <x14:sparkline>
              <xm:f>Vul_Index!E113:T113</xm:f>
              <xm:sqref>AB113</xm:sqref>
            </x14:sparkline>
            <x14:sparkline>
              <xm:f>Vul_Index!E114:T114</xm:f>
              <xm:sqref>AB114</xm:sqref>
            </x14:sparkline>
            <x14:sparkline>
              <xm:f>Vul_Index!E115:T115</xm:f>
              <xm:sqref>AB115</xm:sqref>
            </x14:sparkline>
            <x14:sparkline>
              <xm:f>Vul_Index!E116:T116</xm:f>
              <xm:sqref>AB116</xm:sqref>
            </x14:sparkline>
            <x14:sparkline>
              <xm:f>Vul_Index!E117:T117</xm:f>
              <xm:sqref>AB117</xm:sqref>
            </x14:sparkline>
            <x14:sparkline>
              <xm:f>Vul_Index!E118:T118</xm:f>
              <xm:sqref>AB118</xm:sqref>
            </x14:sparkline>
            <x14:sparkline>
              <xm:f>Vul_Index!E119:T119</xm:f>
              <xm:sqref>AB119</xm:sqref>
            </x14:sparkline>
            <x14:sparkline>
              <xm:f>Vul_Index!E120:T120</xm:f>
              <xm:sqref>AB120</xm:sqref>
            </x14:sparkline>
            <x14:sparkline>
              <xm:f>Vul_Index!E121:T121</xm:f>
              <xm:sqref>AB121</xm:sqref>
            </x14:sparkline>
            <x14:sparkline>
              <xm:f>Vul_Index!E122:T122</xm:f>
              <xm:sqref>AB122</xm:sqref>
            </x14:sparkline>
            <x14:sparkline>
              <xm:f>Vul_Index!E123:T123</xm:f>
              <xm:sqref>AB123</xm:sqref>
            </x14:sparkline>
            <x14:sparkline>
              <xm:f>Vul_Index!E124:T124</xm:f>
              <xm:sqref>AB124</xm:sqref>
            </x14:sparkline>
            <x14:sparkline>
              <xm:f>Vul_Index!E125:T125</xm:f>
              <xm:sqref>AB125</xm:sqref>
            </x14:sparkline>
            <x14:sparkline>
              <xm:f>Vul_Index!E126:T126</xm:f>
              <xm:sqref>AB126</xm:sqref>
            </x14:sparkline>
            <x14:sparkline>
              <xm:f>Vul_Index!E127:T127</xm:f>
              <xm:sqref>AB127</xm:sqref>
            </x14:sparkline>
            <x14:sparkline>
              <xm:f>Vul_Index!E128:T128</xm:f>
              <xm:sqref>AB128</xm:sqref>
            </x14:sparkline>
            <x14:sparkline>
              <xm:f>Vul_Index!E129:T129</xm:f>
              <xm:sqref>AB129</xm:sqref>
            </x14:sparkline>
            <x14:sparkline>
              <xm:f>Vul_Index!E130:T130</xm:f>
              <xm:sqref>AB130</xm:sqref>
            </x14:sparkline>
            <x14:sparkline>
              <xm:f>Vul_Index!E131:T131</xm:f>
              <xm:sqref>AB131</xm:sqref>
            </x14:sparkline>
            <x14:sparkline>
              <xm:f>Vul_Index!E132:T132</xm:f>
              <xm:sqref>AB132</xm:sqref>
            </x14:sparkline>
            <x14:sparkline>
              <xm:f>Vul_Index!E133:T133</xm:f>
              <xm:sqref>AB133</xm:sqref>
            </x14:sparkline>
            <x14:sparkline>
              <xm:f>Vul_Index!E134:T134</xm:f>
              <xm:sqref>AB134</xm:sqref>
            </x14:sparkline>
            <x14:sparkline>
              <xm:f>Vul_Index!E135:T135</xm:f>
              <xm:sqref>AB135</xm:sqref>
            </x14:sparkline>
            <x14:sparkline>
              <xm:f>Vul_Index!E136:T136</xm:f>
              <xm:sqref>AB136</xm:sqref>
            </x14:sparkline>
            <x14:sparkline>
              <xm:f>Vul_Index!E137:T137</xm:f>
              <xm:sqref>AB137</xm:sqref>
            </x14:sparkline>
            <x14:sparkline>
              <xm:f>Vul_Index!E138:T138</xm:f>
              <xm:sqref>AB138</xm:sqref>
            </x14:sparkline>
            <x14:sparkline>
              <xm:f>Vul_Index!E139:T139</xm:f>
              <xm:sqref>AB139</xm:sqref>
            </x14:sparkline>
            <x14:sparkline>
              <xm:f>Vul_Index!E140:T140</xm:f>
              <xm:sqref>AB140</xm:sqref>
            </x14:sparkline>
            <x14:sparkline>
              <xm:f>Vul_Index!E141:T141</xm:f>
              <xm:sqref>AB141</xm:sqref>
            </x14:sparkline>
            <x14:sparkline>
              <xm:f>Vul_Index!E142:T142</xm:f>
              <xm:sqref>AB142</xm:sqref>
            </x14:sparkline>
            <x14:sparkline>
              <xm:f>Vul_Index!E143:T143</xm:f>
              <xm:sqref>AB143</xm:sqref>
            </x14:sparkline>
            <x14:sparkline>
              <xm:f>Vul_Index!E144:T144</xm:f>
              <xm:sqref>AB144</xm:sqref>
            </x14:sparkline>
            <x14:sparkline>
              <xm:f>Vul_Index!E145:T145</xm:f>
              <xm:sqref>AB145</xm:sqref>
            </x14:sparkline>
            <x14:sparkline>
              <xm:f>Vul_Index!E146:T146</xm:f>
              <xm:sqref>AB146</xm:sqref>
            </x14:sparkline>
            <x14:sparkline>
              <xm:f>Vul_Index!E147:T147</xm:f>
              <xm:sqref>AB147</xm:sqref>
            </x14:sparkline>
            <x14:sparkline>
              <xm:f>Vul_Index!E148:T148</xm:f>
              <xm:sqref>AB148</xm:sqref>
            </x14:sparkline>
            <x14:sparkline>
              <xm:f>Vul_Index!E149:T149</xm:f>
              <xm:sqref>AB149</xm:sqref>
            </x14:sparkline>
            <x14:sparkline>
              <xm:f>Vul_Index!E150:T150</xm:f>
              <xm:sqref>AB150</xm:sqref>
            </x14:sparkline>
            <x14:sparkline>
              <xm:f>Vul_Index!E151:T151</xm:f>
              <xm:sqref>AB151</xm:sqref>
            </x14:sparkline>
            <x14:sparkline>
              <xm:f>Vul_Index!E152:T152</xm:f>
              <xm:sqref>AB152</xm:sqref>
            </x14:sparkline>
            <x14:sparkline>
              <xm:f>Vul_Index!E153:T153</xm:f>
              <xm:sqref>AB153</xm:sqref>
            </x14:sparkline>
            <x14:sparkline>
              <xm:f>Vul_Index!E154:T154</xm:f>
              <xm:sqref>AB154</xm:sqref>
            </x14:sparkline>
            <x14:sparkline>
              <xm:f>Vul_Index!E155:T155</xm:f>
              <xm:sqref>AB155</xm:sqref>
            </x14:sparkline>
            <x14:sparkline>
              <xm:f>Vul_Index!E156:T156</xm:f>
              <xm:sqref>AB156</xm:sqref>
            </x14:sparkline>
            <x14:sparkline>
              <xm:f>Vul_Index!E157:T157</xm:f>
              <xm:sqref>AB157</xm:sqref>
            </x14:sparkline>
            <x14:sparkline>
              <xm:f>Vul_Index!E158:T158</xm:f>
              <xm:sqref>AB158</xm:sqref>
            </x14:sparkline>
            <x14:sparkline>
              <xm:f>Vul_Index!E159:T159</xm:f>
              <xm:sqref>AB159</xm:sqref>
            </x14:sparkline>
            <x14:sparkline>
              <xm:f>Vul_Index!E160:T160</xm:f>
              <xm:sqref>AB160</xm:sqref>
            </x14:sparkline>
            <x14:sparkline>
              <xm:f>Vul_Index!E161:T161</xm:f>
              <xm:sqref>AB161</xm:sqref>
            </x14:sparkline>
            <x14:sparkline>
              <xm:f>Vul_Index!E162:T162</xm:f>
              <xm:sqref>AB162</xm:sqref>
            </x14:sparkline>
            <x14:sparkline>
              <xm:f>Vul_Index!E163:T163</xm:f>
              <xm:sqref>AB163</xm:sqref>
            </x14:sparkline>
            <x14:sparkline>
              <xm:f>Vul_Index!E164:T164</xm:f>
              <xm:sqref>AB164</xm:sqref>
            </x14:sparkline>
            <x14:sparkline>
              <xm:f>Vul_Index!E165:T165</xm:f>
              <xm:sqref>AB165</xm:sqref>
            </x14:sparkline>
            <x14:sparkline>
              <xm:f>Vul_Index!E166:T166</xm:f>
              <xm:sqref>AB166</xm:sqref>
            </x14:sparkline>
            <x14:sparkline>
              <xm:f>Vul_Index!E167:T167</xm:f>
              <xm:sqref>AB167</xm:sqref>
            </x14:sparkline>
            <x14:sparkline>
              <xm:f>Vul_Index!E168:T168</xm:f>
              <xm:sqref>AB168</xm:sqref>
            </x14:sparkline>
            <x14:sparkline>
              <xm:f>Vul_Index!E169:T169</xm:f>
              <xm:sqref>AB169</xm:sqref>
            </x14:sparkline>
            <x14:sparkline>
              <xm:f>Vul_Index!E170:T170</xm:f>
              <xm:sqref>AB170</xm:sqref>
            </x14:sparkline>
            <x14:sparkline>
              <xm:f>Vul_Index!E171:T171</xm:f>
              <xm:sqref>AB171</xm:sqref>
            </x14:sparkline>
            <x14:sparkline>
              <xm:f>Vul_Index!E172:T172</xm:f>
              <xm:sqref>AB172</xm:sqref>
            </x14:sparkline>
            <x14:sparkline>
              <xm:f>Vul_Index!E173:T173</xm:f>
              <xm:sqref>AB173</xm:sqref>
            </x14:sparkline>
            <x14:sparkline>
              <xm:f>Vul_Index!E174:T174</xm:f>
              <xm:sqref>AB174</xm:sqref>
            </x14:sparkline>
            <x14:sparkline>
              <xm:f>Vul_Index!E175:T175</xm:f>
              <xm:sqref>AB175</xm:sqref>
            </x14:sparkline>
            <x14:sparkline>
              <xm:f>Vul_Index!E176:T176</xm:f>
              <xm:sqref>AB176</xm:sqref>
            </x14:sparkline>
            <x14:sparkline>
              <xm:f>Vul_Index!E177:T177</xm:f>
              <xm:sqref>AB177</xm:sqref>
            </x14:sparkline>
            <x14:sparkline>
              <xm:f>Vul_Index!E178:T178</xm:f>
              <xm:sqref>AB178</xm:sqref>
            </x14:sparkline>
            <x14:sparkline>
              <xm:f>Vul_Index!E179:T179</xm:f>
              <xm:sqref>AB179</xm:sqref>
            </x14:sparkline>
            <x14:sparkline>
              <xm:f>Vul_Index!E180:T180</xm:f>
              <xm:sqref>AB180</xm:sqref>
            </x14:sparkline>
            <x14:sparkline>
              <xm:f>Vul_Index!E181:T181</xm:f>
              <xm:sqref>AB181</xm:sqref>
            </x14:sparkline>
            <x14:sparkline>
              <xm:f>Vul_Index!E182:T182</xm:f>
              <xm:sqref>AB182</xm:sqref>
            </x14:sparkline>
            <x14:sparkline>
              <xm:f>Vul_Index!E183:T183</xm:f>
              <xm:sqref>AB183</xm:sqref>
            </x14:sparkline>
            <x14:sparkline>
              <xm:f>Vul_Index!E184:T184</xm:f>
              <xm:sqref>AB184</xm:sqref>
            </x14:sparkline>
            <x14:sparkline>
              <xm:f>Vul_Index!E185:T185</xm:f>
              <xm:sqref>AB185</xm:sqref>
            </x14:sparkline>
            <x14:sparkline>
              <xm:f>Vul_Index!E186:T186</xm:f>
              <xm:sqref>AB186</xm:sqref>
            </x14:sparkline>
            <x14:sparkline>
              <xm:f>Vul_Index!E187:T187</xm:f>
              <xm:sqref>AB187</xm:sqref>
            </x14:sparkline>
            <x14:sparkline>
              <xm:f>Vul_Index!E188:T188</xm:f>
              <xm:sqref>AB188</xm:sqref>
            </x14:sparkline>
            <x14:sparkline>
              <xm:f>Vul_Index!E189:T189</xm:f>
              <xm:sqref>AB189</xm:sqref>
            </x14:sparkline>
            <x14:sparkline>
              <xm:f>Vul_Index!E190:T190</xm:f>
              <xm:sqref>AB190</xm:sqref>
            </x14:sparkline>
            <x14:sparkline>
              <xm:f>Vul_Index!E191:T191</xm:f>
              <xm:sqref>AB191</xm:sqref>
            </x14:sparkline>
            <x14:sparkline>
              <xm:f>Vul_Index!E192:T192</xm:f>
              <xm:sqref>AB192</xm:sqref>
            </x14:sparkline>
            <x14:sparkline>
              <xm:f>Vul_Index!E193:T193</xm:f>
              <xm:sqref>AB193</xm:sqref>
            </x14:sparkline>
            <x14:sparkline>
              <xm:f>Vul_Index!E194:T194</xm:f>
              <xm:sqref>AB194</xm:sqref>
            </x14:sparkline>
            <x14:sparkline>
              <xm:f>Vul_Index!E195:T195</xm:f>
              <xm:sqref>AB195</xm:sqref>
            </x14:sparkline>
            <x14:sparkline>
              <xm:f>Vul_Index!E196:T196</xm:f>
              <xm:sqref>AB196</xm:sqref>
            </x14:sparkline>
            <x14:sparkline>
              <xm:f>Vul_Index!E197:T197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G197"/>
  <sheetViews>
    <sheetView workbookViewId="0">
      <selection activeCell="K6" sqref="K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3" max="23" width="8.33203125" customWidth="1"/>
    <col min="24" max="25" width="6.6640625" customWidth="1"/>
    <col min="26" max="28" width="8.83203125" customWidth="1"/>
    <col min="31" max="31" width="21.6640625" customWidth="1"/>
    <col min="32" max="32" width="4" style="42" customWidth="1"/>
    <col min="33" max="33" width="21.83203125" customWidth="1"/>
  </cols>
  <sheetData>
    <row r="1" spans="1:33">
      <c r="A1" t="s">
        <v>607</v>
      </c>
    </row>
    <row r="2" spans="1:33" ht="25">
      <c r="H2" s="51"/>
      <c r="I2" s="51" t="s">
        <v>626</v>
      </c>
      <c r="J2" s="51"/>
      <c r="K2" s="51"/>
      <c r="L2" s="50"/>
      <c r="M2" s="50"/>
    </row>
    <row r="3" spans="1:33">
      <c r="K3" t="s">
        <v>621</v>
      </c>
    </row>
    <row r="5" spans="1:33" s="22" customFormat="1" ht="30">
      <c r="A5" s="45" t="s">
        <v>605</v>
      </c>
      <c r="B5" s="45" t="s">
        <v>606</v>
      </c>
      <c r="C5" s="46" t="s">
        <v>601</v>
      </c>
      <c r="D5" s="47"/>
      <c r="E5" s="46">
        <v>1995</v>
      </c>
      <c r="F5" s="46">
        <v>1996</v>
      </c>
      <c r="G5" s="46">
        <v>1997</v>
      </c>
      <c r="H5" s="46">
        <v>1998</v>
      </c>
      <c r="I5" s="46">
        <v>1999</v>
      </c>
      <c r="J5" s="46">
        <v>2000</v>
      </c>
      <c r="K5" s="46">
        <v>2001</v>
      </c>
      <c r="L5" s="46">
        <v>2002</v>
      </c>
      <c r="M5" s="46">
        <v>2003</v>
      </c>
      <c r="N5" s="46">
        <v>2004</v>
      </c>
      <c r="O5" s="46">
        <v>2005</v>
      </c>
      <c r="P5" s="46">
        <v>2006</v>
      </c>
      <c r="Q5" s="46">
        <v>2007</v>
      </c>
      <c r="R5" s="46">
        <v>2008</v>
      </c>
      <c r="S5" s="46">
        <v>2009</v>
      </c>
      <c r="T5" s="46">
        <v>2010</v>
      </c>
      <c r="U5" s="46"/>
      <c r="W5" s="22" t="s">
        <v>617</v>
      </c>
      <c r="X5" s="49" t="s">
        <v>618</v>
      </c>
      <c r="Y5" s="49" t="s">
        <v>598</v>
      </c>
      <c r="Z5" s="22" t="s">
        <v>616</v>
      </c>
      <c r="AA5" s="22" t="s">
        <v>615</v>
      </c>
      <c r="AB5" s="22" t="s">
        <v>598</v>
      </c>
      <c r="AE5" s="48" t="s">
        <v>619</v>
      </c>
      <c r="AF5" s="48"/>
      <c r="AG5" s="48" t="s">
        <v>620</v>
      </c>
    </row>
    <row r="6" spans="1:33">
      <c r="A6" s="36" t="s">
        <v>554</v>
      </c>
      <c r="B6" s="37">
        <v>1</v>
      </c>
      <c r="C6" s="31" t="s">
        <v>39</v>
      </c>
      <c r="D6" s="32" t="s">
        <v>40</v>
      </c>
      <c r="E6" s="44">
        <f>RANK(Vul_Index!E6,Vul_Index!E$6:E$197)</f>
        <v>1</v>
      </c>
      <c r="F6" s="44">
        <f>RANK(Vul_Index!F6,Vul_Index!F$6:F$197)</f>
        <v>1</v>
      </c>
      <c r="G6" s="44">
        <f>RANK(Vul_Index!G6,Vul_Index!G$6:G$197)</f>
        <v>1</v>
      </c>
      <c r="H6" s="44">
        <f>RANK(Vul_Index!H6,Vul_Index!H$6:H$197)</f>
        <v>1</v>
      </c>
      <c r="I6" s="44">
        <f>RANK(Vul_Index!I6,Vul_Index!I$6:I$197)</f>
        <v>1</v>
      </c>
      <c r="J6" s="44">
        <f>RANK(Vul_Index!J6,Vul_Index!J$6:J$197)</f>
        <v>1</v>
      </c>
      <c r="K6" s="44">
        <f>RANK(Vul_Index!K6,Vul_Index!K$6:K$197)</f>
        <v>1</v>
      </c>
      <c r="L6" s="44">
        <f>RANK(Vul_Index!L6,Vul_Index!L$6:L$197)</f>
        <v>1</v>
      </c>
      <c r="M6" s="44">
        <f>RANK(Vul_Index!M6,Vul_Index!M$6:M$197)</f>
        <v>1</v>
      </c>
      <c r="N6" s="44">
        <f>RANK(Vul_Index!N6,Vul_Index!N$6:N$197)</f>
        <v>1</v>
      </c>
      <c r="O6" s="44">
        <f>RANK(Vul_Index!O6,Vul_Index!O$6:O$197)</f>
        <v>1</v>
      </c>
      <c r="P6" s="44">
        <f>RANK(Vul_Index!P6,Vul_Index!P$6:P$197)</f>
        <v>1</v>
      </c>
      <c r="Q6" s="44">
        <f>RANK(Vul_Index!Q6,Vul_Index!Q$6:Q$197)</f>
        <v>1</v>
      </c>
      <c r="R6" s="44">
        <f>RANK(Vul_Index!R6,Vul_Index!R$6:R$197)</f>
        <v>1</v>
      </c>
      <c r="S6" s="44">
        <f>RANK(Vul_Index!S6,Vul_Index!S$6:S$197)</f>
        <v>1</v>
      </c>
      <c r="T6" s="44">
        <f>RANK(Vul_Index!T6,Vul_Index!T$6:T$197)</f>
        <v>1</v>
      </c>
      <c r="U6" s="8"/>
      <c r="V6" s="32" t="str">
        <f>D6</f>
        <v>Afghanistan</v>
      </c>
      <c r="W6" s="41">
        <f>MAX(E6:S6)</f>
        <v>1</v>
      </c>
      <c r="X6" s="41">
        <f ca="1">T6-W6+0.00001*RAND()</f>
        <v>2.6159375414471245E-6</v>
      </c>
      <c r="Y6" s="41">
        <f ca="1">RANK(X6,$X$6:$X$197,1)</f>
        <v>166</v>
      </c>
      <c r="Z6" s="41">
        <f>MIN(E6:T6)</f>
        <v>1</v>
      </c>
      <c r="AA6" s="41">
        <f ca="1">T6-Z6+0.0001*RAND()</f>
        <v>5.2908793348952866E-5</v>
      </c>
      <c r="AB6" s="41">
        <f ca="1">RANK(AA6,$AA$6:$AA$197)</f>
        <v>173</v>
      </c>
      <c r="AD6">
        <v>1</v>
      </c>
      <c r="AE6" s="30" t="str">
        <f ca="1">INDEX($V$6:$V$197,MATCH(AD6,$AB$6:$AB$197,0))</f>
        <v>Brunei Darussalam</v>
      </c>
      <c r="AF6" s="43">
        <v>1</v>
      </c>
      <c r="AG6" s="53" t="str">
        <f ca="1">INDEX($V$6:$V$197,MATCH(AF6,$Y$6:$Y$197,0))</f>
        <v>Belgium</v>
      </c>
    </row>
    <row r="7" spans="1:33">
      <c r="A7" s="36" t="s">
        <v>559</v>
      </c>
      <c r="B7" s="37">
        <v>1</v>
      </c>
      <c r="C7" s="31" t="s">
        <v>41</v>
      </c>
      <c r="D7" s="32" t="s">
        <v>42</v>
      </c>
      <c r="E7" s="44">
        <f>RANK(Vul_Index!E7,Vul_Index!E$6:E$197)</f>
        <v>121</v>
      </c>
      <c r="F7" s="44">
        <f>RANK(Vul_Index!F7,Vul_Index!F$6:F$197)</f>
        <v>107</v>
      </c>
      <c r="G7" s="44">
        <f>RANK(Vul_Index!G7,Vul_Index!G$6:G$197)</f>
        <v>118</v>
      </c>
      <c r="H7" s="44">
        <f>RANK(Vul_Index!H7,Vul_Index!H$6:H$197)</f>
        <v>121</v>
      </c>
      <c r="I7" s="44">
        <f>RANK(Vul_Index!I7,Vul_Index!I$6:I$197)</f>
        <v>113</v>
      </c>
      <c r="J7" s="44">
        <f>RANK(Vul_Index!J7,Vul_Index!J$6:J$197)</f>
        <v>114</v>
      </c>
      <c r="K7" s="44">
        <f>RANK(Vul_Index!K7,Vul_Index!K$6:K$197)</f>
        <v>120</v>
      </c>
      <c r="L7" s="44">
        <f>RANK(Vul_Index!L7,Vul_Index!L$6:L$197)</f>
        <v>123</v>
      </c>
      <c r="M7" s="44">
        <f>RANK(Vul_Index!M7,Vul_Index!M$6:M$197)</f>
        <v>122</v>
      </c>
      <c r="N7" s="44">
        <f>RANK(Vul_Index!N7,Vul_Index!N$6:N$197)</f>
        <v>122</v>
      </c>
      <c r="O7" s="44">
        <f>RANK(Vul_Index!O7,Vul_Index!O$6:O$197)</f>
        <v>120</v>
      </c>
      <c r="P7" s="44">
        <f>RANK(Vul_Index!P7,Vul_Index!P$6:P$197)</f>
        <v>120</v>
      </c>
      <c r="Q7" s="44">
        <f>RANK(Vul_Index!Q7,Vul_Index!Q$6:Q$197)</f>
        <v>120</v>
      </c>
      <c r="R7" s="44">
        <f>RANK(Vul_Index!R7,Vul_Index!R$6:R$197)</f>
        <v>117</v>
      </c>
      <c r="S7" s="44">
        <f>RANK(Vul_Index!S7,Vul_Index!S$6:S$197)</f>
        <v>115</v>
      </c>
      <c r="T7" s="44">
        <f>RANK(Vul_Index!T7,Vul_Index!T$6:T$197)</f>
        <v>115</v>
      </c>
      <c r="U7" s="8"/>
      <c r="V7" s="32" t="str">
        <f t="shared" ref="V7:V70" si="0">D7</f>
        <v>Albania</v>
      </c>
      <c r="W7" s="41">
        <f t="shared" ref="W7:W70" si="1">MAX(E7:S7)</f>
        <v>123</v>
      </c>
      <c r="X7" s="41">
        <f t="shared" ref="X7:X70" ca="1" si="2">T7-W7+0.00001*RAND()</f>
        <v>-7.9999917696268446</v>
      </c>
      <c r="Y7" s="41">
        <f t="shared" ref="Y7:Y70" ca="1" si="3">RANK(X7,$X$6:$X$197,1)</f>
        <v>44</v>
      </c>
      <c r="Z7" s="41">
        <f t="shared" ref="Z7:Z70" si="4">MIN(E7:T7)</f>
        <v>107</v>
      </c>
      <c r="AA7" s="41">
        <f t="shared" ref="AA7:AA70" ca="1" si="5">T7-Z7+0.0001*RAND()</f>
        <v>8.0000468657542996</v>
      </c>
      <c r="AB7" s="41">
        <f t="shared" ref="AB7:AB70" ca="1" si="6">RANK(AA7,$AA$6:$AA$197)</f>
        <v>49</v>
      </c>
      <c r="AD7">
        <v>2</v>
      </c>
      <c r="AE7" s="30" t="str">
        <f t="shared" ref="AE7:AE35" ca="1" si="7">INDEX($V$6:$V$197,MATCH(AD7,$AB$6:$AB$197,0))</f>
        <v>Cambodia</v>
      </c>
      <c r="AF7" s="43">
        <v>2</v>
      </c>
      <c r="AG7" s="53" t="str">
        <f t="shared" ref="AG7:AG35" ca="1" si="8">INDEX($V$6:$V$197,MATCH(AF7,$Y$6:$Y$197,0))</f>
        <v>Lebanon</v>
      </c>
    </row>
    <row r="8" spans="1:33">
      <c r="A8" s="36" t="s">
        <v>569</v>
      </c>
      <c r="B8" s="37">
        <v>1</v>
      </c>
      <c r="C8" s="31" t="s">
        <v>43</v>
      </c>
      <c r="D8" s="32" t="s">
        <v>44</v>
      </c>
      <c r="E8" s="44">
        <f>RANK(Vul_Index!E8,Vul_Index!E$6:E$197)</f>
        <v>108</v>
      </c>
      <c r="F8" s="44">
        <f>RANK(Vul_Index!F8,Vul_Index!F$6:F$197)</f>
        <v>116</v>
      </c>
      <c r="G8" s="44">
        <f>RANK(Vul_Index!G8,Vul_Index!G$6:G$197)</f>
        <v>109</v>
      </c>
      <c r="H8" s="44">
        <f>RANK(Vul_Index!H8,Vul_Index!H$6:H$197)</f>
        <v>115</v>
      </c>
      <c r="I8" s="44">
        <f>RANK(Vul_Index!I8,Vul_Index!I$6:I$197)</f>
        <v>107</v>
      </c>
      <c r="J8" s="44">
        <f>RANK(Vul_Index!J8,Vul_Index!J$6:J$197)</f>
        <v>109</v>
      </c>
      <c r="K8" s="44">
        <f>RANK(Vul_Index!K8,Vul_Index!K$6:K$197)</f>
        <v>112</v>
      </c>
      <c r="L8" s="44">
        <f>RANK(Vul_Index!L8,Vul_Index!L$6:L$197)</f>
        <v>108</v>
      </c>
      <c r="M8" s="44">
        <f>RANK(Vul_Index!M8,Vul_Index!M$6:M$197)</f>
        <v>113</v>
      </c>
      <c r="N8" s="44">
        <f>RANK(Vul_Index!N8,Vul_Index!N$6:N$197)</f>
        <v>116</v>
      </c>
      <c r="O8" s="44">
        <f>RANK(Vul_Index!O8,Vul_Index!O$6:O$197)</f>
        <v>112</v>
      </c>
      <c r="P8" s="44">
        <f>RANK(Vul_Index!P8,Vul_Index!P$6:P$197)</f>
        <v>116</v>
      </c>
      <c r="Q8" s="44">
        <f>RANK(Vul_Index!Q8,Vul_Index!Q$6:Q$197)</f>
        <v>118</v>
      </c>
      <c r="R8" s="44">
        <f>RANK(Vul_Index!R8,Vul_Index!R$6:R$197)</f>
        <v>119</v>
      </c>
      <c r="S8" s="44">
        <f>RANK(Vul_Index!S8,Vul_Index!S$6:S$197)</f>
        <v>118</v>
      </c>
      <c r="T8" s="44">
        <f>RANK(Vul_Index!T8,Vul_Index!T$6:T$197)</f>
        <v>117</v>
      </c>
      <c r="U8" s="8"/>
      <c r="V8" s="32" t="str">
        <f t="shared" si="0"/>
        <v>Algeria</v>
      </c>
      <c r="W8" s="41">
        <f t="shared" si="1"/>
        <v>119</v>
      </c>
      <c r="X8" s="41">
        <f t="shared" ca="1" si="2"/>
        <v>-1.9999935377032605</v>
      </c>
      <c r="Y8" s="41">
        <f t="shared" ca="1" si="3"/>
        <v>127</v>
      </c>
      <c r="Z8" s="41">
        <f t="shared" si="4"/>
        <v>107</v>
      </c>
      <c r="AA8" s="41">
        <f t="shared" ca="1" si="5"/>
        <v>10.000049122466498</v>
      </c>
      <c r="AB8" s="41">
        <f t="shared" ca="1" si="6"/>
        <v>36</v>
      </c>
      <c r="AD8">
        <v>3</v>
      </c>
      <c r="AE8" s="30" t="str">
        <f t="shared" ca="1" si="7"/>
        <v>Viet Nam</v>
      </c>
      <c r="AF8" s="43">
        <v>3</v>
      </c>
      <c r="AG8" s="53" t="str">
        <f t="shared" ca="1" si="8"/>
        <v>Saint Lucia</v>
      </c>
    </row>
    <row r="9" spans="1:33">
      <c r="A9" s="36" t="s">
        <v>555</v>
      </c>
      <c r="B9" s="37">
        <v>1</v>
      </c>
      <c r="C9" s="31" t="s">
        <v>45</v>
      </c>
      <c r="D9" s="32" t="s">
        <v>46</v>
      </c>
      <c r="E9" s="44">
        <f>RANK(Vul_Index!E9,Vul_Index!E$6:E$197)</f>
        <v>162</v>
      </c>
      <c r="F9" s="44">
        <f>RANK(Vul_Index!F9,Vul_Index!F$6:F$197)</f>
        <v>162</v>
      </c>
      <c r="G9" s="44">
        <f>RANK(Vul_Index!G9,Vul_Index!G$6:G$197)</f>
        <v>165</v>
      </c>
      <c r="H9" s="44">
        <f>RANK(Vul_Index!H9,Vul_Index!H$6:H$197)</f>
        <v>163</v>
      </c>
      <c r="I9" s="44">
        <f>RANK(Vul_Index!I9,Vul_Index!I$6:I$197)</f>
        <v>162</v>
      </c>
      <c r="J9" s="44">
        <f>RANK(Vul_Index!J9,Vul_Index!J$6:J$197)</f>
        <v>163</v>
      </c>
      <c r="K9" s="44">
        <f>RANK(Vul_Index!K9,Vul_Index!K$6:K$197)</f>
        <v>162</v>
      </c>
      <c r="L9" s="44">
        <f>RANK(Vul_Index!L9,Vul_Index!L$6:L$197)</f>
        <v>163</v>
      </c>
      <c r="M9" s="44">
        <f>RANK(Vul_Index!M9,Vul_Index!M$6:M$197)</f>
        <v>163</v>
      </c>
      <c r="N9" s="44">
        <f>RANK(Vul_Index!N9,Vul_Index!N$6:N$197)</f>
        <v>164</v>
      </c>
      <c r="O9" s="44">
        <f>RANK(Vul_Index!O9,Vul_Index!O$6:O$197)</f>
        <v>161</v>
      </c>
      <c r="P9" s="44">
        <f>RANK(Vul_Index!P9,Vul_Index!P$6:P$197)</f>
        <v>162</v>
      </c>
      <c r="Q9" s="44">
        <f>RANK(Vul_Index!Q9,Vul_Index!Q$6:Q$197)</f>
        <v>162</v>
      </c>
      <c r="R9" s="44">
        <f>RANK(Vul_Index!R9,Vul_Index!R$6:R$197)</f>
        <v>162</v>
      </c>
      <c r="S9" s="44">
        <f>RANK(Vul_Index!S9,Vul_Index!S$6:S$197)</f>
        <v>166</v>
      </c>
      <c r="T9" s="44">
        <f>RANK(Vul_Index!T9,Vul_Index!T$6:T$197)</f>
        <v>168</v>
      </c>
      <c r="U9" s="8"/>
      <c r="V9" s="32" t="str">
        <f t="shared" si="0"/>
        <v>Andorra</v>
      </c>
      <c r="W9" s="41">
        <f t="shared" si="1"/>
        <v>166</v>
      </c>
      <c r="X9" s="41">
        <f t="shared" ca="1" si="2"/>
        <v>2.0000009081317711</v>
      </c>
      <c r="Y9" s="41">
        <f t="shared" ca="1" si="3"/>
        <v>191</v>
      </c>
      <c r="Z9" s="41">
        <f t="shared" si="4"/>
        <v>161</v>
      </c>
      <c r="AA9" s="41">
        <f t="shared" ca="1" si="5"/>
        <v>7.0000459884630741</v>
      </c>
      <c r="AB9" s="41">
        <f t="shared" ca="1" si="6"/>
        <v>59</v>
      </c>
      <c r="AD9">
        <v>4</v>
      </c>
      <c r="AE9" s="30" t="str">
        <f t="shared" ca="1" si="7"/>
        <v>Montenegro</v>
      </c>
      <c r="AF9" s="43">
        <v>4</v>
      </c>
      <c r="AG9" s="53" t="str">
        <f t="shared" ca="1" si="8"/>
        <v>Netherlands</v>
      </c>
    </row>
    <row r="10" spans="1:33">
      <c r="A10" s="36" t="s">
        <v>556</v>
      </c>
      <c r="B10" s="37">
        <v>1</v>
      </c>
      <c r="C10" s="31" t="s">
        <v>47</v>
      </c>
      <c r="D10" s="32" t="s">
        <v>48</v>
      </c>
      <c r="E10" s="44">
        <f>RANK(Vul_Index!E10,Vul_Index!E$6:E$197)</f>
        <v>5</v>
      </c>
      <c r="F10" s="44">
        <f>RANK(Vul_Index!F10,Vul_Index!F$6:F$197)</f>
        <v>5</v>
      </c>
      <c r="G10" s="44">
        <f>RANK(Vul_Index!G10,Vul_Index!G$6:G$197)</f>
        <v>5</v>
      </c>
      <c r="H10" s="44">
        <f>RANK(Vul_Index!H10,Vul_Index!H$6:H$197)</f>
        <v>5</v>
      </c>
      <c r="I10" s="44">
        <f>RANK(Vul_Index!I10,Vul_Index!I$6:I$197)</f>
        <v>7</v>
      </c>
      <c r="J10" s="44">
        <f>RANK(Vul_Index!J10,Vul_Index!J$6:J$197)</f>
        <v>7</v>
      </c>
      <c r="K10" s="44">
        <f>RANK(Vul_Index!K10,Vul_Index!K$6:K$197)</f>
        <v>7</v>
      </c>
      <c r="L10" s="44">
        <f>RANK(Vul_Index!L10,Vul_Index!L$6:L$197)</f>
        <v>5</v>
      </c>
      <c r="M10" s="44">
        <f>RANK(Vul_Index!M10,Vul_Index!M$6:M$197)</f>
        <v>7</v>
      </c>
      <c r="N10" s="44">
        <f>RANK(Vul_Index!N10,Vul_Index!N$6:N$197)</f>
        <v>6</v>
      </c>
      <c r="O10" s="44">
        <f>RANK(Vul_Index!O10,Vul_Index!O$6:O$197)</f>
        <v>7</v>
      </c>
      <c r="P10" s="44">
        <f>RANK(Vul_Index!P10,Vul_Index!P$6:P$197)</f>
        <v>7</v>
      </c>
      <c r="Q10" s="44">
        <f>RANK(Vul_Index!Q10,Vul_Index!Q$6:Q$197)</f>
        <v>7</v>
      </c>
      <c r="R10" s="44">
        <f>RANK(Vul_Index!R10,Vul_Index!R$6:R$197)</f>
        <v>7</v>
      </c>
      <c r="S10" s="44">
        <f>RANK(Vul_Index!S10,Vul_Index!S$6:S$197)</f>
        <v>9</v>
      </c>
      <c r="T10" s="44">
        <f>RANK(Vul_Index!T10,Vul_Index!T$6:T$197)</f>
        <v>8</v>
      </c>
      <c r="U10" s="8"/>
      <c r="V10" s="32" t="str">
        <f t="shared" si="0"/>
        <v>Angola</v>
      </c>
      <c r="W10" s="41">
        <f t="shared" si="1"/>
        <v>9</v>
      </c>
      <c r="X10" s="41">
        <f t="shared" ca="1" si="2"/>
        <v>-0.99999356056147592</v>
      </c>
      <c r="Y10" s="41">
        <f t="shared" ca="1" si="3"/>
        <v>146</v>
      </c>
      <c r="Z10" s="41">
        <f t="shared" si="4"/>
        <v>5</v>
      </c>
      <c r="AA10" s="41">
        <f t="shared" ca="1" si="5"/>
        <v>3.0000035691527955</v>
      </c>
      <c r="AB10" s="41">
        <f t="shared" ca="1" si="6"/>
        <v>119</v>
      </c>
      <c r="AD10">
        <v>5</v>
      </c>
      <c r="AE10" s="30" t="str">
        <f t="shared" ca="1" si="7"/>
        <v>Timor-Leste</v>
      </c>
      <c r="AF10" s="43">
        <v>5</v>
      </c>
      <c r="AG10" s="53" t="str">
        <f t="shared" ca="1" si="8"/>
        <v>Malta</v>
      </c>
    </row>
    <row r="11" spans="1:33">
      <c r="A11" s="36" t="s">
        <v>558</v>
      </c>
      <c r="B11" s="37">
        <v>1</v>
      </c>
      <c r="C11" s="31" t="s">
        <v>49</v>
      </c>
      <c r="D11" s="32" t="s">
        <v>50</v>
      </c>
      <c r="E11" s="44">
        <f>RANK(Vul_Index!E11,Vul_Index!E$6:E$197)</f>
        <v>88</v>
      </c>
      <c r="F11" s="44">
        <f>RANK(Vul_Index!F11,Vul_Index!F$6:F$197)</f>
        <v>81</v>
      </c>
      <c r="G11" s="44">
        <f>RANK(Vul_Index!G11,Vul_Index!G$6:G$197)</f>
        <v>82</v>
      </c>
      <c r="H11" s="44">
        <f>RANK(Vul_Index!H11,Vul_Index!H$6:H$197)</f>
        <v>83</v>
      </c>
      <c r="I11" s="44">
        <f>RANK(Vul_Index!I11,Vul_Index!I$6:I$197)</f>
        <v>84</v>
      </c>
      <c r="J11" s="44">
        <f>RANK(Vul_Index!J11,Vul_Index!J$6:J$197)</f>
        <v>83</v>
      </c>
      <c r="K11" s="44">
        <f>RANK(Vul_Index!K11,Vul_Index!K$6:K$197)</f>
        <v>92</v>
      </c>
      <c r="L11" s="44">
        <f>RANK(Vul_Index!L11,Vul_Index!L$6:L$197)</f>
        <v>80</v>
      </c>
      <c r="M11" s="44">
        <f>RANK(Vul_Index!M11,Vul_Index!M$6:M$197)</f>
        <v>79</v>
      </c>
      <c r="N11" s="44">
        <f>RANK(Vul_Index!N11,Vul_Index!N$6:N$197)</f>
        <v>79</v>
      </c>
      <c r="O11" s="44">
        <f>RANK(Vul_Index!O11,Vul_Index!O$6:O$197)</f>
        <v>78</v>
      </c>
      <c r="P11" s="44">
        <f>RANK(Vul_Index!P11,Vul_Index!P$6:P$197)</f>
        <v>76</v>
      </c>
      <c r="Q11" s="44">
        <f>RANK(Vul_Index!Q11,Vul_Index!Q$6:Q$197)</f>
        <v>76</v>
      </c>
      <c r="R11" s="44">
        <f>RANK(Vul_Index!R11,Vul_Index!R$6:R$197)</f>
        <v>76</v>
      </c>
      <c r="S11" s="44">
        <f>RANK(Vul_Index!S11,Vul_Index!S$6:S$197)</f>
        <v>76</v>
      </c>
      <c r="T11" s="44">
        <f>RANK(Vul_Index!T11,Vul_Index!T$6:T$197)</f>
        <v>76</v>
      </c>
      <c r="U11" s="8"/>
      <c r="V11" s="32" t="str">
        <f t="shared" si="0"/>
        <v>Antigua and Barbuda</v>
      </c>
      <c r="W11" s="41">
        <f t="shared" si="1"/>
        <v>92</v>
      </c>
      <c r="X11" s="41">
        <f t="shared" ca="1" si="2"/>
        <v>-15.999999539210554</v>
      </c>
      <c r="Y11" s="41">
        <f t="shared" ca="1" si="3"/>
        <v>11</v>
      </c>
      <c r="Z11" s="41">
        <f t="shared" si="4"/>
        <v>76</v>
      </c>
      <c r="AA11" s="41">
        <f t="shared" ca="1" si="5"/>
        <v>3.4317272613286346E-5</v>
      </c>
      <c r="AB11" s="41">
        <f t="shared" ca="1" si="6"/>
        <v>181</v>
      </c>
      <c r="AD11">
        <v>6</v>
      </c>
      <c r="AE11" s="30" t="str">
        <f t="shared" ca="1" si="7"/>
        <v>Laos</v>
      </c>
      <c r="AF11" s="43">
        <v>6</v>
      </c>
      <c r="AG11" s="53" t="str">
        <f t="shared" ca="1" si="8"/>
        <v>Zimbabwe</v>
      </c>
    </row>
    <row r="12" spans="1:33">
      <c r="A12" s="36" t="s">
        <v>580</v>
      </c>
      <c r="B12" s="37">
        <v>1</v>
      </c>
      <c r="C12" s="31" t="s">
        <v>51</v>
      </c>
      <c r="D12" s="32" t="s">
        <v>52</v>
      </c>
      <c r="E12" s="44">
        <f>RANK(Vul_Index!E12,Vul_Index!E$6:E$197)</f>
        <v>168</v>
      </c>
      <c r="F12" s="44">
        <f>RANK(Vul_Index!F12,Vul_Index!F$6:F$197)</f>
        <v>168</v>
      </c>
      <c r="G12" s="44">
        <f>RANK(Vul_Index!G12,Vul_Index!G$6:G$197)</f>
        <v>167</v>
      </c>
      <c r="H12" s="44">
        <f>RANK(Vul_Index!H12,Vul_Index!H$6:H$197)</f>
        <v>166</v>
      </c>
      <c r="I12" s="44">
        <f>RANK(Vul_Index!I12,Vul_Index!I$6:I$197)</f>
        <v>166</v>
      </c>
      <c r="J12" s="44">
        <f>RANK(Vul_Index!J12,Vul_Index!J$6:J$197)</f>
        <v>166</v>
      </c>
      <c r="K12" s="44">
        <f>RANK(Vul_Index!K12,Vul_Index!K$6:K$197)</f>
        <v>167</v>
      </c>
      <c r="L12" s="44">
        <f>RANK(Vul_Index!L12,Vul_Index!L$6:L$197)</f>
        <v>167</v>
      </c>
      <c r="M12" s="44">
        <f>RANK(Vul_Index!M12,Vul_Index!M$6:M$197)</f>
        <v>166</v>
      </c>
      <c r="N12" s="44">
        <f>RANK(Vul_Index!N12,Vul_Index!N$6:N$197)</f>
        <v>166</v>
      </c>
      <c r="O12" s="44">
        <f>RANK(Vul_Index!O12,Vul_Index!O$6:O$197)</f>
        <v>166</v>
      </c>
      <c r="P12" s="44">
        <f>RANK(Vul_Index!P12,Vul_Index!P$6:P$197)</f>
        <v>167</v>
      </c>
      <c r="Q12" s="44">
        <f>RANK(Vul_Index!Q12,Vul_Index!Q$6:Q$197)</f>
        <v>168</v>
      </c>
      <c r="R12" s="44">
        <f>RANK(Vul_Index!R12,Vul_Index!R$6:R$197)</f>
        <v>169</v>
      </c>
      <c r="S12" s="44">
        <f>RANK(Vul_Index!S12,Vul_Index!S$6:S$197)</f>
        <v>169</v>
      </c>
      <c r="T12" s="44">
        <f>RANK(Vul_Index!T12,Vul_Index!T$6:T$197)</f>
        <v>169</v>
      </c>
      <c r="U12" s="8"/>
      <c r="V12" s="32" t="str">
        <f t="shared" si="0"/>
        <v>Argentina</v>
      </c>
      <c r="W12" s="41">
        <f t="shared" si="1"/>
        <v>169</v>
      </c>
      <c r="X12" s="41">
        <f t="shared" ca="1" si="2"/>
        <v>9.1231955587572698E-6</v>
      </c>
      <c r="Y12" s="41">
        <f t="shared" ca="1" si="3"/>
        <v>183</v>
      </c>
      <c r="Z12" s="41">
        <f t="shared" si="4"/>
        <v>166</v>
      </c>
      <c r="AA12" s="41">
        <f t="shared" ca="1" si="5"/>
        <v>3.0000704451074496</v>
      </c>
      <c r="AB12" s="41">
        <f t="shared" ca="1" si="6"/>
        <v>103</v>
      </c>
      <c r="AD12">
        <v>7</v>
      </c>
      <c r="AE12" s="30" t="str">
        <f t="shared" ca="1" si="7"/>
        <v>Ecuador</v>
      </c>
      <c r="AF12" s="43">
        <v>7</v>
      </c>
      <c r="AG12" s="53" t="str">
        <f t="shared" ca="1" si="8"/>
        <v>Swaziland</v>
      </c>
    </row>
    <row r="13" spans="1:33">
      <c r="A13" s="36" t="s">
        <v>562</v>
      </c>
      <c r="B13" s="37">
        <v>1</v>
      </c>
      <c r="C13" s="31" t="s">
        <v>53</v>
      </c>
      <c r="D13" s="32" t="s">
        <v>54</v>
      </c>
      <c r="E13" s="44">
        <f>RANK(Vul_Index!E13,Vul_Index!E$6:E$197)</f>
        <v>150</v>
      </c>
      <c r="F13" s="44">
        <f>RANK(Vul_Index!F13,Vul_Index!F$6:F$197)</f>
        <v>149</v>
      </c>
      <c r="G13" s="44">
        <f>RANK(Vul_Index!G13,Vul_Index!G$6:G$197)</f>
        <v>150</v>
      </c>
      <c r="H13" s="44">
        <f>RANK(Vul_Index!H13,Vul_Index!H$6:H$197)</f>
        <v>149</v>
      </c>
      <c r="I13" s="44">
        <f>RANK(Vul_Index!I13,Vul_Index!I$6:I$197)</f>
        <v>153</v>
      </c>
      <c r="J13" s="44">
        <f>RANK(Vul_Index!J13,Vul_Index!J$6:J$197)</f>
        <v>150</v>
      </c>
      <c r="K13" s="44">
        <f>RANK(Vul_Index!K13,Vul_Index!K$6:K$197)</f>
        <v>148</v>
      </c>
      <c r="L13" s="44">
        <f>RANK(Vul_Index!L13,Vul_Index!L$6:L$197)</f>
        <v>149</v>
      </c>
      <c r="M13" s="44">
        <f>RANK(Vul_Index!M13,Vul_Index!M$6:M$197)</f>
        <v>154</v>
      </c>
      <c r="N13" s="44">
        <f>RANK(Vul_Index!N13,Vul_Index!N$6:N$197)</f>
        <v>147</v>
      </c>
      <c r="O13" s="44">
        <f>RANK(Vul_Index!O13,Vul_Index!O$6:O$197)</f>
        <v>145</v>
      </c>
      <c r="P13" s="44">
        <f>RANK(Vul_Index!P13,Vul_Index!P$6:P$197)</f>
        <v>140</v>
      </c>
      <c r="Q13" s="44">
        <f>RANK(Vul_Index!Q13,Vul_Index!Q$6:Q$197)</f>
        <v>134</v>
      </c>
      <c r="R13" s="44">
        <f>RANK(Vul_Index!R13,Vul_Index!R$6:R$197)</f>
        <v>143</v>
      </c>
      <c r="S13" s="44">
        <f>RANK(Vul_Index!S13,Vul_Index!S$6:S$197)</f>
        <v>136</v>
      </c>
      <c r="T13" s="44">
        <f>RANK(Vul_Index!T13,Vul_Index!T$6:T$197)</f>
        <v>135</v>
      </c>
      <c r="U13" s="8"/>
      <c r="V13" s="32" t="str">
        <f t="shared" si="0"/>
        <v>Armenia</v>
      </c>
      <c r="W13" s="41">
        <f t="shared" si="1"/>
        <v>154</v>
      </c>
      <c r="X13" s="41">
        <f t="shared" ca="1" si="2"/>
        <v>-18.999991894473979</v>
      </c>
      <c r="Y13" s="41">
        <f t="shared" ca="1" si="3"/>
        <v>8</v>
      </c>
      <c r="Z13" s="41">
        <f t="shared" si="4"/>
        <v>134</v>
      </c>
      <c r="AA13" s="41">
        <f t="shared" ca="1" si="5"/>
        <v>1.0000468006622416</v>
      </c>
      <c r="AB13" s="41">
        <f t="shared" ca="1" si="6"/>
        <v>150</v>
      </c>
      <c r="AD13">
        <v>8</v>
      </c>
      <c r="AE13" s="30" t="str">
        <f t="shared" ca="1" si="7"/>
        <v>Indonesia</v>
      </c>
      <c r="AF13" s="43">
        <v>8</v>
      </c>
      <c r="AG13" s="53" t="str">
        <f t="shared" ca="1" si="8"/>
        <v>Armenia</v>
      </c>
    </row>
    <row r="14" spans="1:33">
      <c r="A14" s="36" t="s">
        <v>534</v>
      </c>
      <c r="B14" s="37">
        <v>1</v>
      </c>
      <c r="C14" s="31" t="s">
        <v>55</v>
      </c>
      <c r="D14" s="32" t="s">
        <v>56</v>
      </c>
      <c r="E14" s="44">
        <f>RANK(Vul_Index!E14,Vul_Index!E$6:E$197)</f>
        <v>172</v>
      </c>
      <c r="F14" s="44">
        <f>RANK(Vul_Index!F14,Vul_Index!F$6:F$197)</f>
        <v>172</v>
      </c>
      <c r="G14" s="44">
        <f>RANK(Vul_Index!G14,Vul_Index!G$6:G$197)</f>
        <v>173</v>
      </c>
      <c r="H14" s="44">
        <f>RANK(Vul_Index!H14,Vul_Index!H$6:H$197)</f>
        <v>172</v>
      </c>
      <c r="I14" s="44">
        <f>RANK(Vul_Index!I14,Vul_Index!I$6:I$197)</f>
        <v>172</v>
      </c>
      <c r="J14" s="44">
        <f>RANK(Vul_Index!J14,Vul_Index!J$6:J$197)</f>
        <v>171</v>
      </c>
      <c r="K14" s="44">
        <f>RANK(Vul_Index!K14,Vul_Index!K$6:K$197)</f>
        <v>171</v>
      </c>
      <c r="L14" s="44">
        <f>RANK(Vul_Index!L14,Vul_Index!L$6:L$197)</f>
        <v>171</v>
      </c>
      <c r="M14" s="44">
        <f>RANK(Vul_Index!M14,Vul_Index!M$6:M$197)</f>
        <v>171</v>
      </c>
      <c r="N14" s="44">
        <f>RANK(Vul_Index!N14,Vul_Index!N$6:N$197)</f>
        <v>172</v>
      </c>
      <c r="O14" s="44">
        <f>RANK(Vul_Index!O14,Vul_Index!O$6:O$197)</f>
        <v>172</v>
      </c>
      <c r="P14" s="44">
        <f>RANK(Vul_Index!P14,Vul_Index!P$6:P$197)</f>
        <v>174</v>
      </c>
      <c r="Q14" s="44">
        <f>RANK(Vul_Index!Q14,Vul_Index!Q$6:Q$197)</f>
        <v>174</v>
      </c>
      <c r="R14" s="44">
        <f>RANK(Vul_Index!R14,Vul_Index!R$6:R$197)</f>
        <v>173</v>
      </c>
      <c r="S14" s="44">
        <f>RANK(Vul_Index!S14,Vul_Index!S$6:S$197)</f>
        <v>173</v>
      </c>
      <c r="T14" s="44">
        <f>RANK(Vul_Index!T14,Vul_Index!T$6:T$197)</f>
        <v>173</v>
      </c>
      <c r="U14" s="8"/>
      <c r="V14" s="32" t="str">
        <f t="shared" si="0"/>
        <v>Australia</v>
      </c>
      <c r="W14" s="41">
        <f t="shared" si="1"/>
        <v>174</v>
      </c>
      <c r="X14" s="41">
        <f t="shared" ca="1" si="2"/>
        <v>-0.99999002440005735</v>
      </c>
      <c r="Y14" s="41">
        <f t="shared" ca="1" si="3"/>
        <v>153</v>
      </c>
      <c r="Z14" s="41">
        <f t="shared" si="4"/>
        <v>171</v>
      </c>
      <c r="AA14" s="41">
        <f t="shared" ca="1" si="5"/>
        <v>2.0000341159002977</v>
      </c>
      <c r="AB14" s="41">
        <f t="shared" ca="1" si="6"/>
        <v>131</v>
      </c>
      <c r="AD14">
        <v>9</v>
      </c>
      <c r="AE14" s="30" t="str">
        <f t="shared" ca="1" si="7"/>
        <v>Uruguay</v>
      </c>
      <c r="AF14" s="43">
        <v>9</v>
      </c>
      <c r="AG14" s="53" t="str">
        <f t="shared" ca="1" si="8"/>
        <v>Sudan</v>
      </c>
    </row>
    <row r="15" spans="1:33">
      <c r="A15" s="36" t="s">
        <v>563</v>
      </c>
      <c r="B15" s="37">
        <v>1</v>
      </c>
      <c r="C15" s="31" t="s">
        <v>57</v>
      </c>
      <c r="D15" s="32" t="s">
        <v>58</v>
      </c>
      <c r="E15" s="44">
        <f>RANK(Vul_Index!E15,Vul_Index!E$6:E$197)</f>
        <v>185</v>
      </c>
      <c r="F15" s="44">
        <f>RANK(Vul_Index!F15,Vul_Index!F$6:F$197)</f>
        <v>184</v>
      </c>
      <c r="G15" s="44">
        <f>RANK(Vul_Index!G15,Vul_Index!G$6:G$197)</f>
        <v>184</v>
      </c>
      <c r="H15" s="44">
        <f>RANK(Vul_Index!H15,Vul_Index!H$6:H$197)</f>
        <v>183</v>
      </c>
      <c r="I15" s="44">
        <f>RANK(Vul_Index!I15,Vul_Index!I$6:I$197)</f>
        <v>183</v>
      </c>
      <c r="J15" s="44">
        <f>RANK(Vul_Index!J15,Vul_Index!J$6:J$197)</f>
        <v>182</v>
      </c>
      <c r="K15" s="44">
        <f>RANK(Vul_Index!K15,Vul_Index!K$6:K$197)</f>
        <v>182</v>
      </c>
      <c r="L15" s="44">
        <f>RANK(Vul_Index!L15,Vul_Index!L$6:L$197)</f>
        <v>181</v>
      </c>
      <c r="M15" s="44">
        <f>RANK(Vul_Index!M15,Vul_Index!M$6:M$197)</f>
        <v>182</v>
      </c>
      <c r="N15" s="44">
        <f>RANK(Vul_Index!N15,Vul_Index!N$6:N$197)</f>
        <v>181</v>
      </c>
      <c r="O15" s="44">
        <f>RANK(Vul_Index!O15,Vul_Index!O$6:O$197)</f>
        <v>181</v>
      </c>
      <c r="P15" s="44">
        <f>RANK(Vul_Index!P15,Vul_Index!P$6:P$197)</f>
        <v>173</v>
      </c>
      <c r="Q15" s="44">
        <f>RANK(Vul_Index!Q15,Vul_Index!Q$6:Q$197)</f>
        <v>173</v>
      </c>
      <c r="R15" s="44">
        <f>RANK(Vul_Index!R15,Vul_Index!R$6:R$197)</f>
        <v>175</v>
      </c>
      <c r="S15" s="44">
        <f>RANK(Vul_Index!S15,Vul_Index!S$6:S$197)</f>
        <v>177</v>
      </c>
      <c r="T15" s="44">
        <f>RANK(Vul_Index!T15,Vul_Index!T$6:T$197)</f>
        <v>176</v>
      </c>
      <c r="U15" s="8"/>
      <c r="V15" s="32" t="str">
        <f t="shared" si="0"/>
        <v>Austria</v>
      </c>
      <c r="W15" s="41">
        <f t="shared" si="1"/>
        <v>185</v>
      </c>
      <c r="X15" s="41">
        <f t="shared" ca="1" si="2"/>
        <v>-8.9999928505909583</v>
      </c>
      <c r="Y15" s="41">
        <f t="shared" ca="1" si="3"/>
        <v>38</v>
      </c>
      <c r="Z15" s="41">
        <f t="shared" si="4"/>
        <v>173</v>
      </c>
      <c r="AA15" s="41">
        <f t="shared" ca="1" si="5"/>
        <v>3.0000074895993687</v>
      </c>
      <c r="AB15" s="41">
        <f t="shared" ca="1" si="6"/>
        <v>118</v>
      </c>
      <c r="AD15">
        <v>10</v>
      </c>
      <c r="AE15" s="30" t="str">
        <f t="shared" ca="1" si="7"/>
        <v>Mexico</v>
      </c>
      <c r="AF15" s="43">
        <v>10</v>
      </c>
      <c r="AG15" s="53" t="str">
        <f t="shared" ca="1" si="8"/>
        <v>Estonia</v>
      </c>
    </row>
    <row r="16" spans="1:33">
      <c r="A16" s="36" t="s">
        <v>535</v>
      </c>
      <c r="B16" s="37">
        <v>1</v>
      </c>
      <c r="C16" s="31" t="s">
        <v>59</v>
      </c>
      <c r="D16" s="32" t="s">
        <v>60</v>
      </c>
      <c r="E16" s="44">
        <f>RANK(Vul_Index!E16,Vul_Index!E$6:E$197)</f>
        <v>145</v>
      </c>
      <c r="F16" s="44">
        <f>RANK(Vul_Index!F16,Vul_Index!F$6:F$197)</f>
        <v>143</v>
      </c>
      <c r="G16" s="44">
        <f>RANK(Vul_Index!G16,Vul_Index!G$6:G$197)</f>
        <v>141</v>
      </c>
      <c r="H16" s="44">
        <f>RANK(Vul_Index!H16,Vul_Index!H$6:H$197)</f>
        <v>133</v>
      </c>
      <c r="I16" s="44">
        <f>RANK(Vul_Index!I16,Vul_Index!I$6:I$197)</f>
        <v>134</v>
      </c>
      <c r="J16" s="44">
        <f>RANK(Vul_Index!J16,Vul_Index!J$6:J$197)</f>
        <v>134</v>
      </c>
      <c r="K16" s="44">
        <f>RANK(Vul_Index!K16,Vul_Index!K$6:K$197)</f>
        <v>146</v>
      </c>
      <c r="L16" s="44">
        <f>RANK(Vul_Index!L16,Vul_Index!L$6:L$197)</f>
        <v>146</v>
      </c>
      <c r="M16" s="44">
        <f>RANK(Vul_Index!M16,Vul_Index!M$6:M$197)</f>
        <v>145</v>
      </c>
      <c r="N16" s="44">
        <f>RANK(Vul_Index!N16,Vul_Index!N$6:N$197)</f>
        <v>142</v>
      </c>
      <c r="O16" s="44">
        <f>RANK(Vul_Index!O16,Vul_Index!O$6:O$197)</f>
        <v>142</v>
      </c>
      <c r="P16" s="44">
        <f>RANK(Vul_Index!P16,Vul_Index!P$6:P$197)</f>
        <v>145</v>
      </c>
      <c r="Q16" s="44">
        <f>RANK(Vul_Index!Q16,Vul_Index!Q$6:Q$197)</f>
        <v>143</v>
      </c>
      <c r="R16" s="44">
        <f>RANK(Vul_Index!R16,Vul_Index!R$6:R$197)</f>
        <v>146</v>
      </c>
      <c r="S16" s="44">
        <f>RANK(Vul_Index!S16,Vul_Index!S$6:S$197)</f>
        <v>144</v>
      </c>
      <c r="T16" s="44">
        <f>RANK(Vul_Index!T16,Vul_Index!T$6:T$197)</f>
        <v>144</v>
      </c>
      <c r="U16" s="8"/>
      <c r="V16" s="32" t="str">
        <f t="shared" si="0"/>
        <v>Azerbaijan</v>
      </c>
      <c r="W16" s="41">
        <f t="shared" si="1"/>
        <v>146</v>
      </c>
      <c r="X16" s="41">
        <f t="shared" ca="1" si="2"/>
        <v>-1.9999999466378653</v>
      </c>
      <c r="Y16" s="41">
        <f t="shared" ca="1" si="3"/>
        <v>117</v>
      </c>
      <c r="Z16" s="41">
        <f t="shared" si="4"/>
        <v>133</v>
      </c>
      <c r="AA16" s="41">
        <f t="shared" ca="1" si="5"/>
        <v>11.000010539053218</v>
      </c>
      <c r="AB16" s="41">
        <f t="shared" ca="1" si="6"/>
        <v>34</v>
      </c>
      <c r="AD16">
        <v>11</v>
      </c>
      <c r="AE16" s="30" t="str">
        <f t="shared" ca="1" si="7"/>
        <v>China</v>
      </c>
      <c r="AF16" s="43">
        <v>11</v>
      </c>
      <c r="AG16" s="53" t="str">
        <f t="shared" ca="1" si="8"/>
        <v>Antigua and Barbuda</v>
      </c>
    </row>
    <row r="17" spans="1:33">
      <c r="A17" s="36" t="s">
        <v>536</v>
      </c>
      <c r="B17" s="37">
        <v>1</v>
      </c>
      <c r="C17" s="31" t="s">
        <v>61</v>
      </c>
      <c r="D17" s="32" t="s">
        <v>62</v>
      </c>
      <c r="E17" s="44">
        <f>RANK(Vul_Index!E17,Vul_Index!E$6:E$197)</f>
        <v>89</v>
      </c>
      <c r="F17" s="44">
        <f>RANK(Vul_Index!F17,Vul_Index!F$6:F$197)</f>
        <v>83</v>
      </c>
      <c r="G17" s="44">
        <f>RANK(Vul_Index!G17,Vul_Index!G$6:G$197)</f>
        <v>83</v>
      </c>
      <c r="H17" s="44">
        <f>RANK(Vul_Index!H17,Vul_Index!H$6:H$197)</f>
        <v>81</v>
      </c>
      <c r="I17" s="44">
        <f>RANK(Vul_Index!I17,Vul_Index!I$6:I$197)</f>
        <v>81</v>
      </c>
      <c r="J17" s="44">
        <f>RANK(Vul_Index!J17,Vul_Index!J$6:J$197)</f>
        <v>81</v>
      </c>
      <c r="K17" s="44">
        <f>RANK(Vul_Index!K17,Vul_Index!K$6:K$197)</f>
        <v>80</v>
      </c>
      <c r="L17" s="44">
        <f>RANK(Vul_Index!L17,Vul_Index!L$6:L$197)</f>
        <v>82</v>
      </c>
      <c r="M17" s="44">
        <f>RANK(Vul_Index!M17,Vul_Index!M$6:M$197)</f>
        <v>84</v>
      </c>
      <c r="N17" s="44">
        <f>RANK(Vul_Index!N17,Vul_Index!N$6:N$197)</f>
        <v>80</v>
      </c>
      <c r="O17" s="44">
        <f>RANK(Vul_Index!O17,Vul_Index!O$6:O$197)</f>
        <v>80</v>
      </c>
      <c r="P17" s="44">
        <f>RANK(Vul_Index!P17,Vul_Index!P$6:P$197)</f>
        <v>78</v>
      </c>
      <c r="Q17" s="44">
        <f>RANK(Vul_Index!Q17,Vul_Index!Q$6:Q$197)</f>
        <v>78</v>
      </c>
      <c r="R17" s="44">
        <f>RANK(Vul_Index!R17,Vul_Index!R$6:R$197)</f>
        <v>78</v>
      </c>
      <c r="S17" s="44">
        <f>RANK(Vul_Index!S17,Vul_Index!S$6:S$197)</f>
        <v>78</v>
      </c>
      <c r="T17" s="44">
        <f>RANK(Vul_Index!T17,Vul_Index!T$6:T$197)</f>
        <v>78</v>
      </c>
      <c r="U17" s="8"/>
      <c r="V17" s="32" t="str">
        <f t="shared" si="0"/>
        <v>Bahamas</v>
      </c>
      <c r="W17" s="41">
        <f t="shared" si="1"/>
        <v>89</v>
      </c>
      <c r="X17" s="41">
        <f t="shared" ca="1" si="2"/>
        <v>-10.999991511438719</v>
      </c>
      <c r="Y17" s="41">
        <f t="shared" ca="1" si="3"/>
        <v>26</v>
      </c>
      <c r="Z17" s="41">
        <f t="shared" si="4"/>
        <v>78</v>
      </c>
      <c r="AA17" s="41">
        <f t="shared" ca="1" si="5"/>
        <v>8.152674821507443E-5</v>
      </c>
      <c r="AB17" s="41">
        <f t="shared" ca="1" si="6"/>
        <v>162</v>
      </c>
      <c r="AD17">
        <v>12</v>
      </c>
      <c r="AE17" s="30" t="str">
        <f t="shared" ca="1" si="7"/>
        <v>Eritrea</v>
      </c>
      <c r="AF17" s="43">
        <v>12</v>
      </c>
      <c r="AG17" s="53" t="str">
        <f t="shared" ca="1" si="8"/>
        <v>Marshall Islands</v>
      </c>
    </row>
    <row r="18" spans="1:33">
      <c r="A18" s="36" t="s">
        <v>541</v>
      </c>
      <c r="B18" s="37">
        <v>1</v>
      </c>
      <c r="C18" s="31" t="s">
        <v>63</v>
      </c>
      <c r="D18" s="32" t="s">
        <v>64</v>
      </c>
      <c r="E18" s="44">
        <f>RANK(Vul_Index!E18,Vul_Index!E$6:E$197)</f>
        <v>94</v>
      </c>
      <c r="F18" s="44">
        <f>RANK(Vul_Index!F18,Vul_Index!F$6:F$197)</f>
        <v>92</v>
      </c>
      <c r="G18" s="44">
        <f>RANK(Vul_Index!G18,Vul_Index!G$6:G$197)</f>
        <v>92</v>
      </c>
      <c r="H18" s="44">
        <f>RANK(Vul_Index!H18,Vul_Index!H$6:H$197)</f>
        <v>91</v>
      </c>
      <c r="I18" s="44">
        <f>RANK(Vul_Index!I18,Vul_Index!I$6:I$197)</f>
        <v>91</v>
      </c>
      <c r="J18" s="44">
        <f>RANK(Vul_Index!J18,Vul_Index!J$6:J$197)</f>
        <v>91</v>
      </c>
      <c r="K18" s="44">
        <f>RANK(Vul_Index!K18,Vul_Index!K$6:K$197)</f>
        <v>88</v>
      </c>
      <c r="L18" s="44">
        <f>RANK(Vul_Index!L18,Vul_Index!L$6:L$197)</f>
        <v>91</v>
      </c>
      <c r="M18" s="44">
        <f>RANK(Vul_Index!M18,Vul_Index!M$6:M$197)</f>
        <v>89</v>
      </c>
      <c r="N18" s="44">
        <f>RANK(Vul_Index!N18,Vul_Index!N$6:N$197)</f>
        <v>87</v>
      </c>
      <c r="O18" s="44">
        <f>RANK(Vul_Index!O18,Vul_Index!O$6:O$197)</f>
        <v>91</v>
      </c>
      <c r="P18" s="44">
        <f>RANK(Vul_Index!P18,Vul_Index!P$6:P$197)</f>
        <v>92</v>
      </c>
      <c r="Q18" s="44">
        <f>RANK(Vul_Index!Q18,Vul_Index!Q$6:Q$197)</f>
        <v>93</v>
      </c>
      <c r="R18" s="44">
        <f>RANK(Vul_Index!R18,Vul_Index!R$6:R$197)</f>
        <v>86</v>
      </c>
      <c r="S18" s="44">
        <f>RANK(Vul_Index!S18,Vul_Index!S$6:S$197)</f>
        <v>86</v>
      </c>
      <c r="T18" s="44">
        <f>RANK(Vul_Index!T18,Vul_Index!T$6:T$197)</f>
        <v>87</v>
      </c>
      <c r="U18" s="8"/>
      <c r="V18" s="32" t="str">
        <f t="shared" si="0"/>
        <v>Bahrain</v>
      </c>
      <c r="W18" s="41">
        <f t="shared" si="1"/>
        <v>94</v>
      </c>
      <c r="X18" s="41">
        <f t="shared" ca="1" si="2"/>
        <v>-6.9999987931501879</v>
      </c>
      <c r="Y18" s="41">
        <f t="shared" ca="1" si="3"/>
        <v>50</v>
      </c>
      <c r="Z18" s="41">
        <f t="shared" si="4"/>
        <v>86</v>
      </c>
      <c r="AA18" s="41">
        <f t="shared" ca="1" si="5"/>
        <v>1.000008237597791</v>
      </c>
      <c r="AB18" s="41">
        <f t="shared" ca="1" si="6"/>
        <v>156</v>
      </c>
      <c r="AD18">
        <v>13</v>
      </c>
      <c r="AE18" s="30" t="str">
        <f t="shared" ca="1" si="7"/>
        <v>Egypt</v>
      </c>
      <c r="AF18" s="43">
        <v>13</v>
      </c>
      <c r="AG18" s="53" t="str">
        <f t="shared" ca="1" si="8"/>
        <v>Luxembourg</v>
      </c>
    </row>
    <row r="19" spans="1:33">
      <c r="A19" s="36" t="s">
        <v>545</v>
      </c>
      <c r="B19" s="37">
        <v>1</v>
      </c>
      <c r="C19" s="31" t="s">
        <v>65</v>
      </c>
      <c r="D19" s="32" t="s">
        <v>66</v>
      </c>
      <c r="E19" s="44">
        <f>RANK(Vul_Index!E19,Vul_Index!E$6:E$197)</f>
        <v>36</v>
      </c>
      <c r="F19" s="44">
        <f>RANK(Vul_Index!F19,Vul_Index!F$6:F$197)</f>
        <v>36</v>
      </c>
      <c r="G19" s="44">
        <f>RANK(Vul_Index!G19,Vul_Index!G$6:G$197)</f>
        <v>39</v>
      </c>
      <c r="H19" s="44">
        <f>RANK(Vul_Index!H19,Vul_Index!H$6:H$197)</f>
        <v>40</v>
      </c>
      <c r="I19" s="44">
        <f>RANK(Vul_Index!I19,Vul_Index!I$6:I$197)</f>
        <v>38</v>
      </c>
      <c r="J19" s="44">
        <f>RANK(Vul_Index!J19,Vul_Index!J$6:J$197)</f>
        <v>40</v>
      </c>
      <c r="K19" s="44">
        <f>RANK(Vul_Index!K19,Vul_Index!K$6:K$197)</f>
        <v>42</v>
      </c>
      <c r="L19" s="44">
        <f>RANK(Vul_Index!L19,Vul_Index!L$6:L$197)</f>
        <v>42</v>
      </c>
      <c r="M19" s="44">
        <f>RANK(Vul_Index!M19,Vul_Index!M$6:M$197)</f>
        <v>40</v>
      </c>
      <c r="N19" s="44">
        <f>RANK(Vul_Index!N19,Vul_Index!N$6:N$197)</f>
        <v>42</v>
      </c>
      <c r="O19" s="44">
        <f>RANK(Vul_Index!O19,Vul_Index!O$6:O$197)</f>
        <v>43</v>
      </c>
      <c r="P19" s="44">
        <f>RANK(Vul_Index!P19,Vul_Index!P$6:P$197)</f>
        <v>43</v>
      </c>
      <c r="Q19" s="44">
        <f>RANK(Vul_Index!Q19,Vul_Index!Q$6:Q$197)</f>
        <v>44</v>
      </c>
      <c r="R19" s="44">
        <f>RANK(Vul_Index!R19,Vul_Index!R$6:R$197)</f>
        <v>44</v>
      </c>
      <c r="S19" s="44">
        <f>RANK(Vul_Index!S19,Vul_Index!S$6:S$197)</f>
        <v>42</v>
      </c>
      <c r="T19" s="44">
        <f>RANK(Vul_Index!T19,Vul_Index!T$6:T$197)</f>
        <v>42</v>
      </c>
      <c r="U19" s="8"/>
      <c r="V19" s="32" t="str">
        <f t="shared" si="0"/>
        <v>Bangladesh</v>
      </c>
      <c r="W19" s="41">
        <f t="shared" si="1"/>
        <v>44</v>
      </c>
      <c r="X19" s="41">
        <f t="shared" ca="1" si="2"/>
        <v>-1.9999987416027296</v>
      </c>
      <c r="Y19" s="41">
        <f t="shared" ca="1" si="3"/>
        <v>119</v>
      </c>
      <c r="Z19" s="41">
        <f t="shared" si="4"/>
        <v>36</v>
      </c>
      <c r="AA19" s="41">
        <f t="shared" ca="1" si="5"/>
        <v>6.000019695314017</v>
      </c>
      <c r="AB19" s="41">
        <f t="shared" ca="1" si="6"/>
        <v>73</v>
      </c>
      <c r="AD19">
        <v>14</v>
      </c>
      <c r="AE19" s="30" t="str">
        <f t="shared" ca="1" si="7"/>
        <v>Belize</v>
      </c>
      <c r="AF19" s="43">
        <v>14</v>
      </c>
      <c r="AG19" s="53" t="str">
        <f t="shared" ca="1" si="8"/>
        <v>Japan</v>
      </c>
    </row>
    <row r="20" spans="1:33">
      <c r="A20" s="36" t="s">
        <v>543</v>
      </c>
      <c r="B20" s="37">
        <v>1</v>
      </c>
      <c r="C20" s="31" t="s">
        <v>67</v>
      </c>
      <c r="D20" s="32" t="s">
        <v>68</v>
      </c>
      <c r="E20" s="44">
        <f>RANK(Vul_Index!E20,Vul_Index!E$6:E$197)</f>
        <v>139</v>
      </c>
      <c r="F20" s="44">
        <f>RANK(Vul_Index!F20,Vul_Index!F$6:F$197)</f>
        <v>137</v>
      </c>
      <c r="G20" s="44">
        <f>RANK(Vul_Index!G20,Vul_Index!G$6:G$197)</f>
        <v>135</v>
      </c>
      <c r="H20" s="44">
        <f>RANK(Vul_Index!H20,Vul_Index!H$6:H$197)</f>
        <v>134</v>
      </c>
      <c r="I20" s="44">
        <f>RANK(Vul_Index!I20,Vul_Index!I$6:I$197)</f>
        <v>136</v>
      </c>
      <c r="J20" s="44">
        <f>RANK(Vul_Index!J20,Vul_Index!J$6:J$197)</f>
        <v>135</v>
      </c>
      <c r="K20" s="44">
        <f>RANK(Vul_Index!K20,Vul_Index!K$6:K$197)</f>
        <v>135</v>
      </c>
      <c r="L20" s="44">
        <f>RANK(Vul_Index!L20,Vul_Index!L$6:L$197)</f>
        <v>132</v>
      </c>
      <c r="M20" s="44">
        <f>RANK(Vul_Index!M20,Vul_Index!M$6:M$197)</f>
        <v>135</v>
      </c>
      <c r="N20" s="44">
        <f>RANK(Vul_Index!N20,Vul_Index!N$6:N$197)</f>
        <v>145</v>
      </c>
      <c r="O20" s="44">
        <f>RANK(Vul_Index!O20,Vul_Index!O$6:O$197)</f>
        <v>137</v>
      </c>
      <c r="P20" s="44">
        <f>RANK(Vul_Index!P20,Vul_Index!P$6:P$197)</f>
        <v>141</v>
      </c>
      <c r="Q20" s="44">
        <f>RANK(Vul_Index!Q20,Vul_Index!Q$6:Q$197)</f>
        <v>142</v>
      </c>
      <c r="R20" s="44">
        <f>RANK(Vul_Index!R20,Vul_Index!R$6:R$197)</f>
        <v>144</v>
      </c>
      <c r="S20" s="44">
        <f>RANK(Vul_Index!S20,Vul_Index!S$6:S$197)</f>
        <v>145</v>
      </c>
      <c r="T20" s="44">
        <f>RANK(Vul_Index!T20,Vul_Index!T$6:T$197)</f>
        <v>145</v>
      </c>
      <c r="U20" s="8"/>
      <c r="V20" s="32" t="str">
        <f t="shared" si="0"/>
        <v>Barbados</v>
      </c>
      <c r="W20" s="41">
        <f t="shared" si="1"/>
        <v>145</v>
      </c>
      <c r="X20" s="41">
        <f t="shared" ca="1" si="2"/>
        <v>3.7440716268588483E-6</v>
      </c>
      <c r="Y20" s="41">
        <f t="shared" ca="1" si="3"/>
        <v>169</v>
      </c>
      <c r="Z20" s="41">
        <f t="shared" si="4"/>
        <v>132</v>
      </c>
      <c r="AA20" s="41">
        <f t="shared" ca="1" si="5"/>
        <v>13.000009579508466</v>
      </c>
      <c r="AB20" s="41">
        <f t="shared" ca="1" si="6"/>
        <v>24</v>
      </c>
      <c r="AD20">
        <v>15</v>
      </c>
      <c r="AE20" s="30" t="str">
        <f t="shared" ca="1" si="7"/>
        <v>Suriname</v>
      </c>
      <c r="AF20" s="43">
        <v>15</v>
      </c>
      <c r="AG20" s="53" t="str">
        <f t="shared" ca="1" si="8"/>
        <v>Lithuania</v>
      </c>
    </row>
    <row r="21" spans="1:33">
      <c r="A21" s="36" t="s">
        <v>579</v>
      </c>
      <c r="B21" s="37">
        <v>1</v>
      </c>
      <c r="C21" s="31" t="s">
        <v>69</v>
      </c>
      <c r="D21" s="32" t="s">
        <v>70</v>
      </c>
      <c r="E21" s="44">
        <f>RANK(Vul_Index!E21,Vul_Index!E$6:E$197)</f>
        <v>164</v>
      </c>
      <c r="F21" s="44">
        <f>RANK(Vul_Index!F21,Vul_Index!F$6:F$197)</f>
        <v>161</v>
      </c>
      <c r="G21" s="44">
        <f>RANK(Vul_Index!G21,Vul_Index!G$6:G$197)</f>
        <v>164</v>
      </c>
      <c r="H21" s="44">
        <f>RANK(Vul_Index!H21,Vul_Index!H$6:H$197)</f>
        <v>161</v>
      </c>
      <c r="I21" s="44">
        <f>RANK(Vul_Index!I21,Vul_Index!I$6:I$197)</f>
        <v>155</v>
      </c>
      <c r="J21" s="44">
        <f>RANK(Vul_Index!J21,Vul_Index!J$6:J$197)</f>
        <v>157</v>
      </c>
      <c r="K21" s="44">
        <f>RANK(Vul_Index!K21,Vul_Index!K$6:K$197)</f>
        <v>160</v>
      </c>
      <c r="L21" s="44">
        <f>RANK(Vul_Index!L21,Vul_Index!L$6:L$197)</f>
        <v>159</v>
      </c>
      <c r="M21" s="44">
        <f>RANK(Vul_Index!M21,Vul_Index!M$6:M$197)</f>
        <v>159</v>
      </c>
      <c r="N21" s="44">
        <f>RANK(Vul_Index!N21,Vul_Index!N$6:N$197)</f>
        <v>162</v>
      </c>
      <c r="O21" s="44">
        <f>RANK(Vul_Index!O21,Vul_Index!O$6:O$197)</f>
        <v>163</v>
      </c>
      <c r="P21" s="44">
        <f>RANK(Vul_Index!P21,Vul_Index!P$6:P$197)</f>
        <v>166</v>
      </c>
      <c r="Q21" s="44">
        <f>RANK(Vul_Index!Q21,Vul_Index!Q$6:Q$197)</f>
        <v>164</v>
      </c>
      <c r="R21" s="44">
        <f>RANK(Vul_Index!R21,Vul_Index!R$6:R$197)</f>
        <v>166</v>
      </c>
      <c r="S21" s="44">
        <f>RANK(Vul_Index!S21,Vul_Index!S$6:S$197)</f>
        <v>168</v>
      </c>
      <c r="T21" s="44">
        <f>RANK(Vul_Index!T21,Vul_Index!T$6:T$197)</f>
        <v>167</v>
      </c>
      <c r="U21" s="8"/>
      <c r="V21" s="32" t="str">
        <f t="shared" si="0"/>
        <v>Belarus</v>
      </c>
      <c r="W21" s="41">
        <f t="shared" si="1"/>
        <v>168</v>
      </c>
      <c r="X21" s="41">
        <f t="shared" ca="1" si="2"/>
        <v>-0.99999662167942804</v>
      </c>
      <c r="Y21" s="41">
        <f t="shared" ca="1" si="3"/>
        <v>140</v>
      </c>
      <c r="Z21" s="41">
        <f t="shared" si="4"/>
        <v>155</v>
      </c>
      <c r="AA21" s="41">
        <f t="shared" ca="1" si="5"/>
        <v>12.000079706284593</v>
      </c>
      <c r="AB21" s="41">
        <f t="shared" ca="1" si="6"/>
        <v>25</v>
      </c>
      <c r="AD21">
        <v>16</v>
      </c>
      <c r="AE21" s="30" t="str">
        <f t="shared" ca="1" si="7"/>
        <v>Tuvalu</v>
      </c>
      <c r="AF21" s="43">
        <v>16</v>
      </c>
      <c r="AG21" s="53" t="str">
        <f t="shared" ca="1" si="8"/>
        <v>Lesotho</v>
      </c>
    </row>
    <row r="22" spans="1:33">
      <c r="A22" s="36" t="s">
        <v>542</v>
      </c>
      <c r="B22" s="37">
        <v>1</v>
      </c>
      <c r="C22" s="31" t="s">
        <v>71</v>
      </c>
      <c r="D22" s="32" t="s">
        <v>72</v>
      </c>
      <c r="E22" s="44">
        <f>RANK(Vul_Index!E22,Vul_Index!E$6:E$197)</f>
        <v>142</v>
      </c>
      <c r="F22" s="44">
        <f>RANK(Vul_Index!F22,Vul_Index!F$6:F$197)</f>
        <v>141</v>
      </c>
      <c r="G22" s="44">
        <f>RANK(Vul_Index!G22,Vul_Index!G$6:G$197)</f>
        <v>140</v>
      </c>
      <c r="H22" s="44">
        <f>RANK(Vul_Index!H22,Vul_Index!H$6:H$197)</f>
        <v>137</v>
      </c>
      <c r="I22" s="44">
        <f>RANK(Vul_Index!I22,Vul_Index!I$6:I$197)</f>
        <v>137</v>
      </c>
      <c r="J22" s="44">
        <f>RANK(Vul_Index!J22,Vul_Index!J$6:J$197)</f>
        <v>153</v>
      </c>
      <c r="K22" s="44">
        <f>RANK(Vul_Index!K22,Vul_Index!K$6:K$197)</f>
        <v>151</v>
      </c>
      <c r="L22" s="44">
        <f>RANK(Vul_Index!L22,Vul_Index!L$6:L$197)</f>
        <v>153</v>
      </c>
      <c r="M22" s="44">
        <f>RANK(Vul_Index!M22,Vul_Index!M$6:M$197)</f>
        <v>153</v>
      </c>
      <c r="N22" s="44">
        <f>RANK(Vul_Index!N22,Vul_Index!N$6:N$197)</f>
        <v>153</v>
      </c>
      <c r="O22" s="44">
        <f>RANK(Vul_Index!O22,Vul_Index!O$6:O$197)</f>
        <v>147</v>
      </c>
      <c r="P22" s="44">
        <f>RANK(Vul_Index!P22,Vul_Index!P$6:P$197)</f>
        <v>123</v>
      </c>
      <c r="Q22" s="44">
        <f>RANK(Vul_Index!Q22,Vul_Index!Q$6:Q$197)</f>
        <v>119</v>
      </c>
      <c r="R22" s="44">
        <f>RANK(Vul_Index!R22,Vul_Index!R$6:R$197)</f>
        <v>115</v>
      </c>
      <c r="S22" s="44">
        <f>RANK(Vul_Index!S22,Vul_Index!S$6:S$197)</f>
        <v>119</v>
      </c>
      <c r="T22" s="44">
        <f>RANK(Vul_Index!T22,Vul_Index!T$6:T$197)</f>
        <v>118</v>
      </c>
      <c r="U22" s="8"/>
      <c r="V22" s="32" t="str">
        <f t="shared" si="0"/>
        <v>Belgium</v>
      </c>
      <c r="W22" s="41">
        <f t="shared" si="1"/>
        <v>153</v>
      </c>
      <c r="X22" s="41">
        <f t="shared" ca="1" si="2"/>
        <v>-34.999999865241449</v>
      </c>
      <c r="Y22" s="41">
        <f t="shared" ca="1" si="3"/>
        <v>1</v>
      </c>
      <c r="Z22" s="41">
        <f t="shared" si="4"/>
        <v>115</v>
      </c>
      <c r="AA22" s="41">
        <f t="shared" ca="1" si="5"/>
        <v>3.0000869371444345</v>
      </c>
      <c r="AB22" s="41">
        <f t="shared" ca="1" si="6"/>
        <v>101</v>
      </c>
      <c r="AD22">
        <v>17</v>
      </c>
      <c r="AE22" s="30" t="str">
        <f t="shared" ca="1" si="7"/>
        <v>Bhutan</v>
      </c>
      <c r="AF22" s="43">
        <v>17</v>
      </c>
      <c r="AG22" s="53" t="str">
        <f t="shared" ca="1" si="8"/>
        <v>Kenya</v>
      </c>
    </row>
    <row r="23" spans="1:33">
      <c r="A23" s="36" t="s">
        <v>544</v>
      </c>
      <c r="B23" s="37">
        <v>1</v>
      </c>
      <c r="C23" s="31" t="s">
        <v>73</v>
      </c>
      <c r="D23" s="32" t="s">
        <v>74</v>
      </c>
      <c r="E23" s="44">
        <f>RANK(Vul_Index!E23,Vul_Index!E$6:E$197)</f>
        <v>113</v>
      </c>
      <c r="F23" s="44">
        <f>RANK(Vul_Index!F23,Vul_Index!F$6:F$197)</f>
        <v>113</v>
      </c>
      <c r="G23" s="44">
        <f>RANK(Vul_Index!G23,Vul_Index!G$6:G$197)</f>
        <v>114</v>
      </c>
      <c r="H23" s="44">
        <f>RANK(Vul_Index!H23,Vul_Index!H$6:H$197)</f>
        <v>109</v>
      </c>
      <c r="I23" s="44">
        <f>RANK(Vul_Index!I23,Vul_Index!I$6:I$197)</f>
        <v>114</v>
      </c>
      <c r="J23" s="44">
        <f>RANK(Vul_Index!J23,Vul_Index!J$6:J$197)</f>
        <v>112</v>
      </c>
      <c r="K23" s="44">
        <f>RANK(Vul_Index!K23,Vul_Index!K$6:K$197)</f>
        <v>106</v>
      </c>
      <c r="L23" s="44">
        <f>RANK(Vul_Index!L23,Vul_Index!L$6:L$197)</f>
        <v>103</v>
      </c>
      <c r="M23" s="44">
        <f>RANK(Vul_Index!M23,Vul_Index!M$6:M$197)</f>
        <v>114</v>
      </c>
      <c r="N23" s="44">
        <f>RANK(Vul_Index!N23,Vul_Index!N$6:N$197)</f>
        <v>113</v>
      </c>
      <c r="O23" s="44">
        <f>RANK(Vul_Index!O23,Vul_Index!O$6:O$197)</f>
        <v>115</v>
      </c>
      <c r="P23" s="44">
        <f>RANK(Vul_Index!P23,Vul_Index!P$6:P$197)</f>
        <v>117</v>
      </c>
      <c r="Q23" s="44">
        <f>RANK(Vul_Index!Q23,Vul_Index!Q$6:Q$197)</f>
        <v>114</v>
      </c>
      <c r="R23" s="44">
        <f>RANK(Vul_Index!R23,Vul_Index!R$6:R$197)</f>
        <v>116</v>
      </c>
      <c r="S23" s="44">
        <f>RANK(Vul_Index!S23,Vul_Index!S$6:S$197)</f>
        <v>121</v>
      </c>
      <c r="T23" s="44">
        <f>RANK(Vul_Index!T23,Vul_Index!T$6:T$197)</f>
        <v>121</v>
      </c>
      <c r="U23" s="8"/>
      <c r="V23" s="32" t="str">
        <f t="shared" si="0"/>
        <v>Belize</v>
      </c>
      <c r="W23" s="41">
        <f t="shared" si="1"/>
        <v>121</v>
      </c>
      <c r="X23" s="41">
        <f t="shared" ca="1" si="2"/>
        <v>2.4652988407356082E-7</v>
      </c>
      <c r="Y23" s="41">
        <f t="shared" ca="1" si="3"/>
        <v>155</v>
      </c>
      <c r="Z23" s="41">
        <f t="shared" si="4"/>
        <v>103</v>
      </c>
      <c r="AA23" s="41">
        <f t="shared" ca="1" si="5"/>
        <v>18.000005959919505</v>
      </c>
      <c r="AB23" s="41">
        <f t="shared" ca="1" si="6"/>
        <v>14</v>
      </c>
      <c r="AD23">
        <v>18</v>
      </c>
      <c r="AE23" s="30" t="str">
        <f t="shared" ca="1" si="7"/>
        <v>Liechtenstein</v>
      </c>
      <c r="AF23" s="43">
        <v>18</v>
      </c>
      <c r="AG23" s="53" t="str">
        <f t="shared" ca="1" si="8"/>
        <v>Chile</v>
      </c>
    </row>
    <row r="24" spans="1:33">
      <c r="A24" s="36" t="s">
        <v>537</v>
      </c>
      <c r="B24" s="37">
        <v>1</v>
      </c>
      <c r="C24" s="31" t="s">
        <v>75</v>
      </c>
      <c r="D24" s="32" t="s">
        <v>76</v>
      </c>
      <c r="E24" s="44">
        <f>RANK(Vul_Index!E24,Vul_Index!E$6:E$197)</f>
        <v>21</v>
      </c>
      <c r="F24" s="44">
        <f>RANK(Vul_Index!F24,Vul_Index!F$6:F$197)</f>
        <v>26</v>
      </c>
      <c r="G24" s="44">
        <f>RANK(Vul_Index!G24,Vul_Index!G$6:G$197)</f>
        <v>27</v>
      </c>
      <c r="H24" s="44">
        <f>RANK(Vul_Index!H24,Vul_Index!H$6:H$197)</f>
        <v>28</v>
      </c>
      <c r="I24" s="44">
        <f>RANK(Vul_Index!I24,Vul_Index!I$6:I$197)</f>
        <v>31</v>
      </c>
      <c r="J24" s="44">
        <f>RANK(Vul_Index!J24,Vul_Index!J$6:J$197)</f>
        <v>32</v>
      </c>
      <c r="K24" s="44">
        <f>RANK(Vul_Index!K24,Vul_Index!K$6:K$197)</f>
        <v>34</v>
      </c>
      <c r="L24" s="44">
        <f>RANK(Vul_Index!L24,Vul_Index!L$6:L$197)</f>
        <v>32</v>
      </c>
      <c r="M24" s="44">
        <f>RANK(Vul_Index!M24,Vul_Index!M$6:M$197)</f>
        <v>32</v>
      </c>
      <c r="N24" s="44">
        <f>RANK(Vul_Index!N24,Vul_Index!N$6:N$197)</f>
        <v>33</v>
      </c>
      <c r="O24" s="44">
        <f>RANK(Vul_Index!O24,Vul_Index!O$6:O$197)</f>
        <v>32</v>
      </c>
      <c r="P24" s="44">
        <f>RANK(Vul_Index!P24,Vul_Index!P$6:P$197)</f>
        <v>35</v>
      </c>
      <c r="Q24" s="44">
        <f>RANK(Vul_Index!Q24,Vul_Index!Q$6:Q$197)</f>
        <v>35</v>
      </c>
      <c r="R24" s="44">
        <f>RANK(Vul_Index!R24,Vul_Index!R$6:R$197)</f>
        <v>36</v>
      </c>
      <c r="S24" s="44">
        <f>RANK(Vul_Index!S24,Vul_Index!S$6:S$197)</f>
        <v>36</v>
      </c>
      <c r="T24" s="44">
        <f>RANK(Vul_Index!T24,Vul_Index!T$6:T$197)</f>
        <v>35</v>
      </c>
      <c r="U24" s="8"/>
      <c r="V24" s="32" t="str">
        <f t="shared" si="0"/>
        <v>Benin</v>
      </c>
      <c r="W24" s="41">
        <f t="shared" si="1"/>
        <v>36</v>
      </c>
      <c r="X24" s="41">
        <f t="shared" ca="1" si="2"/>
        <v>-0.99999828778942812</v>
      </c>
      <c r="Y24" s="41">
        <f t="shared" ca="1" si="3"/>
        <v>137</v>
      </c>
      <c r="Z24" s="41">
        <f t="shared" si="4"/>
        <v>21</v>
      </c>
      <c r="AA24" s="41">
        <f t="shared" ca="1" si="5"/>
        <v>14.000000897522318</v>
      </c>
      <c r="AB24" s="41">
        <f t="shared" ca="1" si="6"/>
        <v>23</v>
      </c>
      <c r="AD24">
        <v>19</v>
      </c>
      <c r="AE24" s="30" t="str">
        <f t="shared" ca="1" si="7"/>
        <v>Nepal</v>
      </c>
      <c r="AF24" s="43">
        <v>19</v>
      </c>
      <c r="AG24" s="53" t="str">
        <f t="shared" ca="1" si="8"/>
        <v>United Arab Emirates</v>
      </c>
    </row>
    <row r="25" spans="1:33">
      <c r="A25" s="36" t="s">
        <v>538</v>
      </c>
      <c r="B25" s="37">
        <v>1</v>
      </c>
      <c r="C25" s="31" t="s">
        <v>77</v>
      </c>
      <c r="D25" s="32" t="s">
        <v>78</v>
      </c>
      <c r="E25" s="44">
        <f>RANK(Vul_Index!E25,Vul_Index!E$6:E$197)</f>
        <v>54</v>
      </c>
      <c r="F25" s="44">
        <f>RANK(Vul_Index!F25,Vul_Index!F$6:F$197)</f>
        <v>47</v>
      </c>
      <c r="G25" s="44">
        <f>RANK(Vul_Index!G25,Vul_Index!G$6:G$197)</f>
        <v>49</v>
      </c>
      <c r="H25" s="44">
        <f>RANK(Vul_Index!H25,Vul_Index!H$6:H$197)</f>
        <v>53</v>
      </c>
      <c r="I25" s="44">
        <f>RANK(Vul_Index!I25,Vul_Index!I$6:I$197)</f>
        <v>59</v>
      </c>
      <c r="J25" s="44">
        <f>RANK(Vul_Index!J25,Vul_Index!J$6:J$197)</f>
        <v>61</v>
      </c>
      <c r="K25" s="44">
        <f>RANK(Vul_Index!K25,Vul_Index!K$6:K$197)</f>
        <v>62</v>
      </c>
      <c r="L25" s="44">
        <f>RANK(Vul_Index!L25,Vul_Index!L$6:L$197)</f>
        <v>62</v>
      </c>
      <c r="M25" s="44">
        <f>RANK(Vul_Index!M25,Vul_Index!M$6:M$197)</f>
        <v>61</v>
      </c>
      <c r="N25" s="44">
        <f>RANK(Vul_Index!N25,Vul_Index!N$6:N$197)</f>
        <v>62</v>
      </c>
      <c r="O25" s="44">
        <f>RANK(Vul_Index!O25,Vul_Index!O$6:O$197)</f>
        <v>62</v>
      </c>
      <c r="P25" s="44">
        <f>RANK(Vul_Index!P25,Vul_Index!P$6:P$197)</f>
        <v>62</v>
      </c>
      <c r="Q25" s="44">
        <f>RANK(Vul_Index!Q25,Vul_Index!Q$6:Q$197)</f>
        <v>62</v>
      </c>
      <c r="R25" s="44">
        <f>RANK(Vul_Index!R25,Vul_Index!R$6:R$197)</f>
        <v>61</v>
      </c>
      <c r="S25" s="44">
        <f>RANK(Vul_Index!S25,Vul_Index!S$6:S$197)</f>
        <v>63</v>
      </c>
      <c r="T25" s="44">
        <f>RANK(Vul_Index!T25,Vul_Index!T$6:T$197)</f>
        <v>63</v>
      </c>
      <c r="U25" s="8"/>
      <c r="V25" s="32" t="str">
        <f t="shared" si="0"/>
        <v>Bhutan</v>
      </c>
      <c r="W25" s="41">
        <f t="shared" si="1"/>
        <v>63</v>
      </c>
      <c r="X25" s="41">
        <f t="shared" ca="1" si="2"/>
        <v>6.1786702476199409E-6</v>
      </c>
      <c r="Y25" s="41">
        <f t="shared" ca="1" si="3"/>
        <v>175</v>
      </c>
      <c r="Z25" s="41">
        <f t="shared" si="4"/>
        <v>47</v>
      </c>
      <c r="AA25" s="41">
        <f t="shared" ca="1" si="5"/>
        <v>16.000030332975339</v>
      </c>
      <c r="AB25" s="41">
        <f t="shared" ca="1" si="6"/>
        <v>17</v>
      </c>
      <c r="AD25">
        <v>20</v>
      </c>
      <c r="AE25" s="30" t="str">
        <f t="shared" ca="1" si="7"/>
        <v>Uzbekistan</v>
      </c>
      <c r="AF25" s="43">
        <v>20</v>
      </c>
      <c r="AG25" s="53" t="str">
        <f t="shared" ca="1" si="8"/>
        <v>Saudi Arabia</v>
      </c>
    </row>
    <row r="26" spans="1:33">
      <c r="A26" s="36" t="s">
        <v>539</v>
      </c>
      <c r="B26" s="37">
        <v>1</v>
      </c>
      <c r="C26" s="31" t="s">
        <v>79</v>
      </c>
      <c r="D26" s="32" t="s">
        <v>427</v>
      </c>
      <c r="E26" s="44">
        <f>RANK(Vul_Index!E26,Vul_Index!E$6:E$197)</f>
        <v>74</v>
      </c>
      <c r="F26" s="44">
        <f>RANK(Vul_Index!F26,Vul_Index!F$6:F$197)</f>
        <v>75</v>
      </c>
      <c r="G26" s="44">
        <f>RANK(Vul_Index!G26,Vul_Index!G$6:G$197)</f>
        <v>76</v>
      </c>
      <c r="H26" s="44">
        <f>RANK(Vul_Index!H26,Vul_Index!H$6:H$197)</f>
        <v>75</v>
      </c>
      <c r="I26" s="44">
        <f>RANK(Vul_Index!I26,Vul_Index!I$6:I$197)</f>
        <v>76</v>
      </c>
      <c r="J26" s="44">
        <f>RANK(Vul_Index!J26,Vul_Index!J$6:J$197)</f>
        <v>75</v>
      </c>
      <c r="K26" s="44">
        <f>RANK(Vul_Index!K26,Vul_Index!K$6:K$197)</f>
        <v>75</v>
      </c>
      <c r="L26" s="44">
        <f>RANK(Vul_Index!L26,Vul_Index!L$6:L$197)</f>
        <v>76</v>
      </c>
      <c r="M26" s="44">
        <f>RANK(Vul_Index!M26,Vul_Index!M$6:M$197)</f>
        <v>76</v>
      </c>
      <c r="N26" s="44">
        <f>RANK(Vul_Index!N26,Vul_Index!N$6:N$197)</f>
        <v>76</v>
      </c>
      <c r="O26" s="44">
        <f>RANK(Vul_Index!O26,Vul_Index!O$6:O$197)</f>
        <v>79</v>
      </c>
      <c r="P26" s="44">
        <f>RANK(Vul_Index!P26,Vul_Index!P$6:P$197)</f>
        <v>80</v>
      </c>
      <c r="Q26" s="44">
        <f>RANK(Vul_Index!Q26,Vul_Index!Q$6:Q$197)</f>
        <v>80</v>
      </c>
      <c r="R26" s="44">
        <f>RANK(Vul_Index!R26,Vul_Index!R$6:R$197)</f>
        <v>81</v>
      </c>
      <c r="S26" s="44">
        <f>RANK(Vul_Index!S26,Vul_Index!S$6:S$197)</f>
        <v>82</v>
      </c>
      <c r="T26" s="44">
        <f>RANK(Vul_Index!T26,Vul_Index!T$6:T$197)</f>
        <v>83</v>
      </c>
      <c r="U26" s="8"/>
      <c r="V26" s="32" t="str">
        <f t="shared" si="0"/>
        <v>Bolivia</v>
      </c>
      <c r="W26" s="41">
        <f t="shared" si="1"/>
        <v>82</v>
      </c>
      <c r="X26" s="41">
        <f t="shared" ca="1" si="2"/>
        <v>1.0000045130453878</v>
      </c>
      <c r="Y26" s="41">
        <f t="shared" ca="1" si="3"/>
        <v>185</v>
      </c>
      <c r="Z26" s="41">
        <f t="shared" si="4"/>
        <v>74</v>
      </c>
      <c r="AA26" s="41">
        <f t="shared" ca="1" si="5"/>
        <v>9.000029555246245</v>
      </c>
      <c r="AB26" s="41">
        <f t="shared" ca="1" si="6"/>
        <v>42</v>
      </c>
      <c r="AD26">
        <v>21</v>
      </c>
      <c r="AE26" s="30" t="str">
        <f t="shared" ca="1" si="7"/>
        <v>Pakistan</v>
      </c>
      <c r="AF26" s="43">
        <v>21</v>
      </c>
      <c r="AG26" s="53" t="str">
        <f t="shared" ca="1" si="8"/>
        <v>Kyrgyzstan</v>
      </c>
    </row>
    <row r="27" spans="1:33">
      <c r="A27" s="36" t="s">
        <v>540</v>
      </c>
      <c r="B27" s="37">
        <v>1</v>
      </c>
      <c r="C27" s="31" t="s">
        <v>80</v>
      </c>
      <c r="D27" s="32" t="s">
        <v>81</v>
      </c>
      <c r="E27" s="44">
        <f>RANK(Vul_Index!E27,Vul_Index!E$6:E$197)</f>
        <v>160</v>
      </c>
      <c r="F27" s="44">
        <f>RANK(Vul_Index!F27,Vul_Index!F$6:F$197)</f>
        <v>160</v>
      </c>
      <c r="G27" s="44">
        <f>RANK(Vul_Index!G27,Vul_Index!G$6:G$197)</f>
        <v>153</v>
      </c>
      <c r="H27" s="44">
        <f>RANK(Vul_Index!H27,Vul_Index!H$6:H$197)</f>
        <v>154</v>
      </c>
      <c r="I27" s="44">
        <f>RANK(Vul_Index!I27,Vul_Index!I$6:I$197)</f>
        <v>159</v>
      </c>
      <c r="J27" s="44">
        <f>RANK(Vul_Index!J27,Vul_Index!J$6:J$197)</f>
        <v>156</v>
      </c>
      <c r="K27" s="44">
        <f>RANK(Vul_Index!K27,Vul_Index!K$6:K$197)</f>
        <v>153</v>
      </c>
      <c r="L27" s="44">
        <f>RANK(Vul_Index!L27,Vul_Index!L$6:L$197)</f>
        <v>155</v>
      </c>
      <c r="M27" s="44">
        <f>RANK(Vul_Index!M27,Vul_Index!M$6:M$197)</f>
        <v>161</v>
      </c>
      <c r="N27" s="44">
        <f>RANK(Vul_Index!N27,Vul_Index!N$6:N$197)</f>
        <v>158</v>
      </c>
      <c r="O27" s="44">
        <f>RANK(Vul_Index!O27,Vul_Index!O$6:O$197)</f>
        <v>154</v>
      </c>
      <c r="P27" s="44">
        <f>RANK(Vul_Index!P27,Vul_Index!P$6:P$197)</f>
        <v>158</v>
      </c>
      <c r="Q27" s="44">
        <f>RANK(Vul_Index!Q27,Vul_Index!Q$6:Q$197)</f>
        <v>153</v>
      </c>
      <c r="R27" s="44">
        <f>RANK(Vul_Index!R27,Vul_Index!R$6:R$197)</f>
        <v>156</v>
      </c>
      <c r="S27" s="44">
        <f>RANK(Vul_Index!S27,Vul_Index!S$6:S$197)</f>
        <v>159</v>
      </c>
      <c r="T27" s="44">
        <f>RANK(Vul_Index!T27,Vul_Index!T$6:T$197)</f>
        <v>158</v>
      </c>
      <c r="U27" s="8"/>
      <c r="V27" s="32" t="str">
        <f t="shared" si="0"/>
        <v>Bosnia and Herzegovina</v>
      </c>
      <c r="W27" s="41">
        <f t="shared" si="1"/>
        <v>161</v>
      </c>
      <c r="X27" s="41">
        <f t="shared" ca="1" si="2"/>
        <v>-2.9999996330115777</v>
      </c>
      <c r="Y27" s="41">
        <f t="shared" ca="1" si="3"/>
        <v>97</v>
      </c>
      <c r="Z27" s="41">
        <f t="shared" si="4"/>
        <v>153</v>
      </c>
      <c r="AA27" s="41">
        <f t="shared" ca="1" si="5"/>
        <v>5.0000955998899368</v>
      </c>
      <c r="AB27" s="41">
        <f t="shared" ca="1" si="6"/>
        <v>77</v>
      </c>
      <c r="AD27">
        <v>22</v>
      </c>
      <c r="AE27" s="30" t="str">
        <f t="shared" ca="1" si="7"/>
        <v>Qatar</v>
      </c>
      <c r="AF27" s="43">
        <v>22</v>
      </c>
      <c r="AG27" s="53" t="str">
        <f t="shared" ca="1" si="8"/>
        <v xml:space="preserve">Macedonia </v>
      </c>
    </row>
    <row r="28" spans="1:33">
      <c r="A28" s="36" t="s">
        <v>552</v>
      </c>
      <c r="B28" s="37">
        <v>1</v>
      </c>
      <c r="C28" s="31" t="s">
        <v>82</v>
      </c>
      <c r="D28" s="32" t="s">
        <v>83</v>
      </c>
      <c r="E28" s="44">
        <f>RANK(Vul_Index!E28,Vul_Index!E$6:E$197)</f>
        <v>63</v>
      </c>
      <c r="F28" s="44">
        <f>RANK(Vul_Index!F28,Vul_Index!F$6:F$197)</f>
        <v>65</v>
      </c>
      <c r="G28" s="44">
        <f>RANK(Vul_Index!G28,Vul_Index!G$6:G$197)</f>
        <v>63</v>
      </c>
      <c r="H28" s="44">
        <f>RANK(Vul_Index!H28,Vul_Index!H$6:H$197)</f>
        <v>64</v>
      </c>
      <c r="I28" s="44">
        <f>RANK(Vul_Index!I28,Vul_Index!I$6:I$197)</f>
        <v>63</v>
      </c>
      <c r="J28" s="44">
        <f>RANK(Vul_Index!J28,Vul_Index!J$6:J$197)</f>
        <v>63</v>
      </c>
      <c r="K28" s="44">
        <f>RANK(Vul_Index!K28,Vul_Index!K$6:K$197)</f>
        <v>64</v>
      </c>
      <c r="L28" s="44">
        <f>RANK(Vul_Index!L28,Vul_Index!L$6:L$197)</f>
        <v>63</v>
      </c>
      <c r="M28" s="44">
        <f>RANK(Vul_Index!M28,Vul_Index!M$6:M$197)</f>
        <v>63</v>
      </c>
      <c r="N28" s="44">
        <f>RANK(Vul_Index!N28,Vul_Index!N$6:N$197)</f>
        <v>63</v>
      </c>
      <c r="O28" s="44">
        <f>RANK(Vul_Index!O28,Vul_Index!O$6:O$197)</f>
        <v>63</v>
      </c>
      <c r="P28" s="44">
        <f>RANK(Vul_Index!P28,Vul_Index!P$6:P$197)</f>
        <v>63</v>
      </c>
      <c r="Q28" s="44">
        <f>RANK(Vul_Index!Q28,Vul_Index!Q$6:Q$197)</f>
        <v>63</v>
      </c>
      <c r="R28" s="44">
        <f>RANK(Vul_Index!R28,Vul_Index!R$6:R$197)</f>
        <v>63</v>
      </c>
      <c r="S28" s="44">
        <f>RANK(Vul_Index!S28,Vul_Index!S$6:S$197)</f>
        <v>61</v>
      </c>
      <c r="T28" s="44">
        <f>RANK(Vul_Index!T28,Vul_Index!T$6:T$197)</f>
        <v>61</v>
      </c>
      <c r="U28" s="8"/>
      <c r="V28" s="32" t="str">
        <f t="shared" si="0"/>
        <v>Botswana</v>
      </c>
      <c r="W28" s="41">
        <f t="shared" si="1"/>
        <v>65</v>
      </c>
      <c r="X28" s="41">
        <f t="shared" ca="1" si="2"/>
        <v>-3.9999923269945401</v>
      </c>
      <c r="Y28" s="41">
        <f t="shared" ca="1" si="3"/>
        <v>92</v>
      </c>
      <c r="Z28" s="41">
        <f t="shared" si="4"/>
        <v>61</v>
      </c>
      <c r="AA28" s="41">
        <f t="shared" ca="1" si="5"/>
        <v>4.1896811169999904E-5</v>
      </c>
      <c r="AB28" s="41">
        <f t="shared" ca="1" si="6"/>
        <v>176</v>
      </c>
      <c r="AD28">
        <v>23</v>
      </c>
      <c r="AE28" s="30" t="str">
        <f t="shared" ca="1" si="7"/>
        <v>Benin</v>
      </c>
      <c r="AF28" s="43">
        <v>23</v>
      </c>
      <c r="AG28" s="53" t="str">
        <f t="shared" ca="1" si="8"/>
        <v>Turkey</v>
      </c>
    </row>
    <row r="29" spans="1:33">
      <c r="A29" s="36" t="s">
        <v>553</v>
      </c>
      <c r="B29" s="37">
        <v>1</v>
      </c>
      <c r="C29" s="31" t="s">
        <v>84</v>
      </c>
      <c r="D29" s="32" t="s">
        <v>85</v>
      </c>
      <c r="E29" s="44">
        <f>RANK(Vul_Index!E29,Vul_Index!E$6:E$197)</f>
        <v>104</v>
      </c>
      <c r="F29" s="44">
        <f>RANK(Vul_Index!F29,Vul_Index!F$6:F$197)</f>
        <v>103</v>
      </c>
      <c r="G29" s="44">
        <f>RANK(Vul_Index!G29,Vul_Index!G$6:G$197)</f>
        <v>105</v>
      </c>
      <c r="H29" s="44">
        <f>RANK(Vul_Index!H29,Vul_Index!H$6:H$197)</f>
        <v>102</v>
      </c>
      <c r="I29" s="44">
        <f>RANK(Vul_Index!I29,Vul_Index!I$6:I$197)</f>
        <v>102</v>
      </c>
      <c r="J29" s="44">
        <f>RANK(Vul_Index!J29,Vul_Index!J$6:J$197)</f>
        <v>102</v>
      </c>
      <c r="K29" s="44">
        <f>RANK(Vul_Index!K29,Vul_Index!K$6:K$197)</f>
        <v>103</v>
      </c>
      <c r="L29" s="44">
        <f>RANK(Vul_Index!L29,Vul_Index!L$6:L$197)</f>
        <v>106</v>
      </c>
      <c r="M29" s="44">
        <f>RANK(Vul_Index!M29,Vul_Index!M$6:M$197)</f>
        <v>105</v>
      </c>
      <c r="N29" s="44">
        <f>RANK(Vul_Index!N29,Vul_Index!N$6:N$197)</f>
        <v>105</v>
      </c>
      <c r="O29" s="44">
        <f>RANK(Vul_Index!O29,Vul_Index!O$6:O$197)</f>
        <v>106</v>
      </c>
      <c r="P29" s="44">
        <f>RANK(Vul_Index!P29,Vul_Index!P$6:P$197)</f>
        <v>106</v>
      </c>
      <c r="Q29" s="44">
        <f>RANK(Vul_Index!Q29,Vul_Index!Q$6:Q$197)</f>
        <v>109</v>
      </c>
      <c r="R29" s="44">
        <f>RANK(Vul_Index!R29,Vul_Index!R$6:R$197)</f>
        <v>108</v>
      </c>
      <c r="S29" s="44">
        <f>RANK(Vul_Index!S29,Vul_Index!S$6:S$197)</f>
        <v>109</v>
      </c>
      <c r="T29" s="44">
        <f>RANK(Vul_Index!T29,Vul_Index!T$6:T$197)</f>
        <v>109</v>
      </c>
      <c r="U29" s="8"/>
      <c r="V29" s="32" t="str">
        <f t="shared" si="0"/>
        <v>Brazil</v>
      </c>
      <c r="W29" s="41">
        <f t="shared" si="1"/>
        <v>109</v>
      </c>
      <c r="X29" s="41">
        <f t="shared" ca="1" si="2"/>
        <v>5.6817330623333388E-6</v>
      </c>
      <c r="Y29" s="41">
        <f t="shared" ca="1" si="3"/>
        <v>173</v>
      </c>
      <c r="Z29" s="41">
        <f t="shared" si="4"/>
        <v>102</v>
      </c>
      <c r="AA29" s="41">
        <f t="shared" ca="1" si="5"/>
        <v>7.0000061327560834</v>
      </c>
      <c r="AB29" s="41">
        <f t="shared" ca="1" si="6"/>
        <v>64</v>
      </c>
      <c r="AD29">
        <v>24</v>
      </c>
      <c r="AE29" s="30" t="str">
        <f t="shared" ca="1" si="7"/>
        <v>Barbados</v>
      </c>
      <c r="AF29" s="43">
        <v>24</v>
      </c>
      <c r="AG29" s="53" t="str">
        <f t="shared" ca="1" si="8"/>
        <v>Moldova, Republic of</v>
      </c>
    </row>
    <row r="30" spans="1:33">
      <c r="A30" s="36"/>
      <c r="B30" s="37"/>
      <c r="C30" s="31" t="s">
        <v>86</v>
      </c>
      <c r="D30" s="32" t="s">
        <v>87</v>
      </c>
      <c r="E30" s="44">
        <f>RANK(Vul_Index!E30,Vul_Index!E$6:E$197)</f>
        <v>135</v>
      </c>
      <c r="F30" s="44">
        <f>RANK(Vul_Index!F30,Vul_Index!F$6:F$197)</f>
        <v>135</v>
      </c>
      <c r="G30" s="44">
        <f>RANK(Vul_Index!G30,Vul_Index!G$6:G$197)</f>
        <v>134</v>
      </c>
      <c r="H30" s="44">
        <f>RANK(Vul_Index!H30,Vul_Index!H$6:H$197)</f>
        <v>132</v>
      </c>
      <c r="I30" s="44">
        <f>RANK(Vul_Index!I30,Vul_Index!I$6:I$197)</f>
        <v>131</v>
      </c>
      <c r="J30" s="44">
        <f>RANK(Vul_Index!J30,Vul_Index!J$6:J$197)</f>
        <v>131</v>
      </c>
      <c r="K30" s="44">
        <f>RANK(Vul_Index!K30,Vul_Index!K$6:K$197)</f>
        <v>133</v>
      </c>
      <c r="L30" s="44">
        <f>RANK(Vul_Index!L30,Vul_Index!L$6:L$197)</f>
        <v>136</v>
      </c>
      <c r="M30" s="44">
        <f>RANK(Vul_Index!M30,Vul_Index!M$6:M$197)</f>
        <v>149</v>
      </c>
      <c r="N30" s="44">
        <f>RANK(Vul_Index!N30,Vul_Index!N$6:N$197)</f>
        <v>149</v>
      </c>
      <c r="O30" s="44">
        <f>RANK(Vul_Index!O30,Vul_Index!O$6:O$197)</f>
        <v>160</v>
      </c>
      <c r="P30" s="44">
        <f>RANK(Vul_Index!P30,Vul_Index!P$6:P$197)</f>
        <v>151</v>
      </c>
      <c r="Q30" s="44">
        <f>RANK(Vul_Index!Q30,Vul_Index!Q$6:Q$197)</f>
        <v>160</v>
      </c>
      <c r="R30" s="44">
        <f>RANK(Vul_Index!R30,Vul_Index!R$6:R$197)</f>
        <v>154</v>
      </c>
      <c r="S30" s="44">
        <f>RANK(Vul_Index!S30,Vul_Index!S$6:S$197)</f>
        <v>157</v>
      </c>
      <c r="T30" s="44">
        <f>RANK(Vul_Index!T30,Vul_Index!T$6:T$197)</f>
        <v>157</v>
      </c>
      <c r="U30" s="8"/>
      <c r="V30" s="32" t="str">
        <f t="shared" si="0"/>
        <v>Brunei Darussalam</v>
      </c>
      <c r="W30" s="41">
        <f t="shared" si="1"/>
        <v>160</v>
      </c>
      <c r="X30" s="41">
        <f t="shared" ca="1" si="2"/>
        <v>-2.9999959114186261</v>
      </c>
      <c r="Y30" s="41">
        <f t="shared" ca="1" si="3"/>
        <v>102</v>
      </c>
      <c r="Z30" s="41">
        <f t="shared" si="4"/>
        <v>131</v>
      </c>
      <c r="AA30" s="41">
        <f t="shared" ca="1" si="5"/>
        <v>26.00002619532594</v>
      </c>
      <c r="AB30" s="41">
        <f t="shared" ca="1" si="6"/>
        <v>1</v>
      </c>
      <c r="AD30">
        <v>25</v>
      </c>
      <c r="AE30" s="30" t="str">
        <f t="shared" ca="1" si="7"/>
        <v>Belarus</v>
      </c>
      <c r="AF30" s="43">
        <v>25</v>
      </c>
      <c r="AG30" s="53" t="str">
        <f t="shared" ca="1" si="8"/>
        <v>Trinidad and Tobago</v>
      </c>
    </row>
    <row r="31" spans="1:33">
      <c r="A31" s="36"/>
      <c r="B31" s="37"/>
      <c r="C31" s="31" t="s">
        <v>88</v>
      </c>
      <c r="D31" s="32" t="s">
        <v>89</v>
      </c>
      <c r="E31" s="44">
        <f>RANK(Vul_Index!E31,Vul_Index!E$6:E$197)</f>
        <v>173</v>
      </c>
      <c r="F31" s="44">
        <f>RANK(Vul_Index!F31,Vul_Index!F$6:F$197)</f>
        <v>171</v>
      </c>
      <c r="G31" s="44">
        <f>RANK(Vul_Index!G31,Vul_Index!G$6:G$197)</f>
        <v>171</v>
      </c>
      <c r="H31" s="44">
        <f>RANK(Vul_Index!H31,Vul_Index!H$6:H$197)</f>
        <v>171</v>
      </c>
      <c r="I31" s="44">
        <f>RANK(Vul_Index!I31,Vul_Index!I$6:I$197)</f>
        <v>173</v>
      </c>
      <c r="J31" s="44">
        <f>RANK(Vul_Index!J31,Vul_Index!J$6:J$197)</f>
        <v>170</v>
      </c>
      <c r="K31" s="44">
        <f>RANK(Vul_Index!K31,Vul_Index!K$6:K$197)</f>
        <v>172</v>
      </c>
      <c r="L31" s="44">
        <f>RANK(Vul_Index!L31,Vul_Index!L$6:L$197)</f>
        <v>172</v>
      </c>
      <c r="M31" s="44">
        <f>RANK(Vul_Index!M31,Vul_Index!M$6:M$197)</f>
        <v>172</v>
      </c>
      <c r="N31" s="44">
        <f>RANK(Vul_Index!N31,Vul_Index!N$6:N$197)</f>
        <v>171</v>
      </c>
      <c r="O31" s="44">
        <f>RANK(Vul_Index!O31,Vul_Index!O$6:O$197)</f>
        <v>171</v>
      </c>
      <c r="P31" s="44">
        <f>RANK(Vul_Index!P31,Vul_Index!P$6:P$197)</f>
        <v>177</v>
      </c>
      <c r="Q31" s="44">
        <f>RANK(Vul_Index!Q31,Vul_Index!Q$6:Q$197)</f>
        <v>175</v>
      </c>
      <c r="R31" s="44">
        <f>RANK(Vul_Index!R31,Vul_Index!R$6:R$197)</f>
        <v>176</v>
      </c>
      <c r="S31" s="44">
        <f>RANK(Vul_Index!S31,Vul_Index!S$6:S$197)</f>
        <v>176</v>
      </c>
      <c r="T31" s="44">
        <f>RANK(Vul_Index!T31,Vul_Index!T$6:T$197)</f>
        <v>178</v>
      </c>
      <c r="U31" s="8"/>
      <c r="V31" s="32" t="str">
        <f t="shared" si="0"/>
        <v>Bulgaria</v>
      </c>
      <c r="W31" s="41">
        <f t="shared" si="1"/>
        <v>177</v>
      </c>
      <c r="X31" s="41">
        <f t="shared" ca="1" si="2"/>
        <v>1.0000051496358628</v>
      </c>
      <c r="Y31" s="41">
        <f t="shared" ca="1" si="3"/>
        <v>187</v>
      </c>
      <c r="Z31" s="41">
        <f t="shared" si="4"/>
        <v>170</v>
      </c>
      <c r="AA31" s="41">
        <f t="shared" ca="1" si="5"/>
        <v>8.000073153985916</v>
      </c>
      <c r="AB31" s="41">
        <f t="shared" ca="1" si="6"/>
        <v>46</v>
      </c>
      <c r="AD31">
        <v>26</v>
      </c>
      <c r="AE31" s="30" t="str">
        <f t="shared" ca="1" si="7"/>
        <v>Vanuatu</v>
      </c>
      <c r="AF31" s="43">
        <v>26</v>
      </c>
      <c r="AG31" s="53" t="str">
        <f t="shared" ca="1" si="8"/>
        <v>Bahamas</v>
      </c>
    </row>
    <row r="32" spans="1:33">
      <c r="A32" s="36"/>
      <c r="B32" s="37"/>
      <c r="C32" s="31" t="s">
        <v>90</v>
      </c>
      <c r="D32" s="32" t="s">
        <v>91</v>
      </c>
      <c r="E32" s="44">
        <f>RANK(Vul_Index!E32,Vul_Index!E$6:E$197)</f>
        <v>16</v>
      </c>
      <c r="F32" s="44">
        <f>RANK(Vul_Index!F32,Vul_Index!F$6:F$197)</f>
        <v>14</v>
      </c>
      <c r="G32" s="44">
        <f>RANK(Vul_Index!G32,Vul_Index!G$6:G$197)</f>
        <v>15</v>
      </c>
      <c r="H32" s="44">
        <f>RANK(Vul_Index!H32,Vul_Index!H$6:H$197)</f>
        <v>18</v>
      </c>
      <c r="I32" s="44">
        <f>RANK(Vul_Index!I32,Vul_Index!I$6:I$197)</f>
        <v>15</v>
      </c>
      <c r="J32" s="44">
        <f>RANK(Vul_Index!J32,Vul_Index!J$6:J$197)</f>
        <v>16</v>
      </c>
      <c r="K32" s="44">
        <f>RANK(Vul_Index!K32,Vul_Index!K$6:K$197)</f>
        <v>15</v>
      </c>
      <c r="L32" s="44">
        <f>RANK(Vul_Index!L32,Vul_Index!L$6:L$197)</f>
        <v>18</v>
      </c>
      <c r="M32" s="44">
        <f>RANK(Vul_Index!M32,Vul_Index!M$6:M$197)</f>
        <v>17</v>
      </c>
      <c r="N32" s="44">
        <f>RANK(Vul_Index!N32,Vul_Index!N$6:N$197)</f>
        <v>17</v>
      </c>
      <c r="O32" s="44">
        <f>RANK(Vul_Index!O32,Vul_Index!O$6:O$197)</f>
        <v>15</v>
      </c>
      <c r="P32" s="44">
        <f>RANK(Vul_Index!P32,Vul_Index!P$6:P$197)</f>
        <v>15</v>
      </c>
      <c r="Q32" s="44">
        <f>RANK(Vul_Index!Q32,Vul_Index!Q$6:Q$197)</f>
        <v>15</v>
      </c>
      <c r="R32" s="44">
        <f>RANK(Vul_Index!R32,Vul_Index!R$6:R$197)</f>
        <v>15</v>
      </c>
      <c r="S32" s="44">
        <f>RANK(Vul_Index!S32,Vul_Index!S$6:S$197)</f>
        <v>16</v>
      </c>
      <c r="T32" s="44">
        <f>RANK(Vul_Index!T32,Vul_Index!T$6:T$197)</f>
        <v>16</v>
      </c>
      <c r="U32" s="8"/>
      <c r="V32" s="32" t="str">
        <f t="shared" si="0"/>
        <v>Burkina Faso</v>
      </c>
      <c r="W32" s="41">
        <f t="shared" si="1"/>
        <v>18</v>
      </c>
      <c r="X32" s="41">
        <f t="shared" ca="1" si="2"/>
        <v>-1.9999908950593386</v>
      </c>
      <c r="Y32" s="41">
        <f t="shared" ca="1" si="3"/>
        <v>132</v>
      </c>
      <c r="Z32" s="41">
        <f t="shared" si="4"/>
        <v>14</v>
      </c>
      <c r="AA32" s="41">
        <f t="shared" ca="1" si="5"/>
        <v>2.000031130486271</v>
      </c>
      <c r="AB32" s="41">
        <f t="shared" ca="1" si="6"/>
        <v>134</v>
      </c>
      <c r="AD32">
        <v>27</v>
      </c>
      <c r="AE32" s="30" t="str">
        <f t="shared" ca="1" si="7"/>
        <v>Romania</v>
      </c>
      <c r="AF32" s="43">
        <v>27</v>
      </c>
      <c r="AG32" s="53" t="str">
        <f t="shared" ca="1" si="8"/>
        <v>Iceland</v>
      </c>
    </row>
    <row r="33" spans="1:33">
      <c r="A33" s="36"/>
      <c r="B33" s="37"/>
      <c r="C33" s="31" t="s">
        <v>92</v>
      </c>
      <c r="D33" s="32" t="s">
        <v>93</v>
      </c>
      <c r="E33" s="44">
        <f>RANK(Vul_Index!E33,Vul_Index!E$6:E$197)</f>
        <v>3</v>
      </c>
      <c r="F33" s="44">
        <f>RANK(Vul_Index!F33,Vul_Index!F$6:F$197)</f>
        <v>3</v>
      </c>
      <c r="G33" s="44">
        <f>RANK(Vul_Index!G33,Vul_Index!G$6:G$197)</f>
        <v>2</v>
      </c>
      <c r="H33" s="44">
        <f>RANK(Vul_Index!H33,Vul_Index!H$6:H$197)</f>
        <v>2</v>
      </c>
      <c r="I33" s="44">
        <f>RANK(Vul_Index!I33,Vul_Index!I$6:I$197)</f>
        <v>2</v>
      </c>
      <c r="J33" s="44">
        <f>RANK(Vul_Index!J33,Vul_Index!J$6:J$197)</f>
        <v>2</v>
      </c>
      <c r="K33" s="44">
        <f>RANK(Vul_Index!K33,Vul_Index!K$6:K$197)</f>
        <v>2</v>
      </c>
      <c r="L33" s="44">
        <f>RANK(Vul_Index!L33,Vul_Index!L$6:L$197)</f>
        <v>3</v>
      </c>
      <c r="M33" s="44">
        <f>RANK(Vul_Index!M33,Vul_Index!M$6:M$197)</f>
        <v>3</v>
      </c>
      <c r="N33" s="44">
        <f>RANK(Vul_Index!N33,Vul_Index!N$6:N$197)</f>
        <v>2</v>
      </c>
      <c r="O33" s="44">
        <f>RANK(Vul_Index!O33,Vul_Index!O$6:O$197)</f>
        <v>2</v>
      </c>
      <c r="P33" s="44">
        <f>RANK(Vul_Index!P33,Vul_Index!P$6:P$197)</f>
        <v>2</v>
      </c>
      <c r="Q33" s="44">
        <f>RANK(Vul_Index!Q33,Vul_Index!Q$6:Q$197)</f>
        <v>2</v>
      </c>
      <c r="R33" s="44">
        <f>RANK(Vul_Index!R33,Vul_Index!R$6:R$197)</f>
        <v>2</v>
      </c>
      <c r="S33" s="44">
        <f>RANK(Vul_Index!S33,Vul_Index!S$6:S$197)</f>
        <v>2</v>
      </c>
      <c r="T33" s="44">
        <f>RANK(Vul_Index!T33,Vul_Index!T$6:T$197)</f>
        <v>2</v>
      </c>
      <c r="U33" s="8"/>
      <c r="V33" s="32" t="str">
        <f t="shared" si="0"/>
        <v>Burundi</v>
      </c>
      <c r="W33" s="41">
        <f t="shared" si="1"/>
        <v>3</v>
      </c>
      <c r="X33" s="41">
        <f t="shared" ca="1" si="2"/>
        <v>-0.99999180073730343</v>
      </c>
      <c r="Y33" s="41">
        <f t="shared" ca="1" si="3"/>
        <v>148</v>
      </c>
      <c r="Z33" s="41">
        <f t="shared" si="4"/>
        <v>2</v>
      </c>
      <c r="AA33" s="41">
        <f t="shared" ca="1" si="5"/>
        <v>2.9134373137388273E-5</v>
      </c>
      <c r="AB33" s="41">
        <f t="shared" ca="1" si="6"/>
        <v>183</v>
      </c>
      <c r="AD33">
        <v>28</v>
      </c>
      <c r="AE33" s="30" t="str">
        <f t="shared" ca="1" si="7"/>
        <v>Oman</v>
      </c>
      <c r="AF33" s="43">
        <v>28</v>
      </c>
      <c r="AG33" s="53" t="str">
        <f t="shared" ca="1" si="8"/>
        <v>Georgia</v>
      </c>
    </row>
    <row r="34" spans="1:33">
      <c r="A34" s="36"/>
      <c r="B34" s="37"/>
      <c r="C34" s="31" t="s">
        <v>94</v>
      </c>
      <c r="D34" s="32" t="s">
        <v>95</v>
      </c>
      <c r="E34" s="44">
        <f>RANK(Vul_Index!E34,Vul_Index!E$6:E$197)</f>
        <v>18</v>
      </c>
      <c r="F34" s="44">
        <f>RANK(Vul_Index!F34,Vul_Index!F$6:F$197)</f>
        <v>18</v>
      </c>
      <c r="G34" s="44">
        <f>RANK(Vul_Index!G34,Vul_Index!G$6:G$197)</f>
        <v>22</v>
      </c>
      <c r="H34" s="44">
        <f>RANK(Vul_Index!H34,Vul_Index!H$6:H$197)</f>
        <v>25</v>
      </c>
      <c r="I34" s="44">
        <f>RANK(Vul_Index!I34,Vul_Index!I$6:I$197)</f>
        <v>26</v>
      </c>
      <c r="J34" s="44">
        <f>RANK(Vul_Index!J34,Vul_Index!J$6:J$197)</f>
        <v>28</v>
      </c>
      <c r="K34" s="44">
        <f>RANK(Vul_Index!K34,Vul_Index!K$6:K$197)</f>
        <v>28</v>
      </c>
      <c r="L34" s="44">
        <f>RANK(Vul_Index!L34,Vul_Index!L$6:L$197)</f>
        <v>28</v>
      </c>
      <c r="M34" s="44">
        <f>RANK(Vul_Index!M34,Vul_Index!M$6:M$197)</f>
        <v>31</v>
      </c>
      <c r="N34" s="44">
        <f>RANK(Vul_Index!N34,Vul_Index!N$6:N$197)</f>
        <v>35</v>
      </c>
      <c r="O34" s="44">
        <f>RANK(Vul_Index!O34,Vul_Index!O$6:O$197)</f>
        <v>40</v>
      </c>
      <c r="P34" s="44">
        <f>RANK(Vul_Index!P34,Vul_Index!P$6:P$197)</f>
        <v>40</v>
      </c>
      <c r="Q34" s="44">
        <f>RANK(Vul_Index!Q34,Vul_Index!Q$6:Q$197)</f>
        <v>40</v>
      </c>
      <c r="R34" s="44">
        <f>RANK(Vul_Index!R34,Vul_Index!R$6:R$197)</f>
        <v>42</v>
      </c>
      <c r="S34" s="44">
        <f>RANK(Vul_Index!S34,Vul_Index!S$6:S$197)</f>
        <v>43</v>
      </c>
      <c r="T34" s="44">
        <f>RANK(Vul_Index!T34,Vul_Index!T$6:T$197)</f>
        <v>43</v>
      </c>
      <c r="U34" s="8"/>
      <c r="V34" s="32" t="str">
        <f t="shared" si="0"/>
        <v>Cambodia</v>
      </c>
      <c r="W34" s="41">
        <f t="shared" si="1"/>
        <v>43</v>
      </c>
      <c r="X34" s="41">
        <f t="shared" ca="1" si="2"/>
        <v>1.802727458680894E-6</v>
      </c>
      <c r="Y34" s="41">
        <f t="shared" ca="1" si="3"/>
        <v>162</v>
      </c>
      <c r="Z34" s="41">
        <f t="shared" si="4"/>
        <v>18</v>
      </c>
      <c r="AA34" s="41">
        <f t="shared" ca="1" si="5"/>
        <v>25.00003019911496</v>
      </c>
      <c r="AB34" s="41">
        <f t="shared" ca="1" si="6"/>
        <v>2</v>
      </c>
      <c r="AD34">
        <v>29</v>
      </c>
      <c r="AE34" s="30" t="str">
        <f t="shared" ca="1" si="7"/>
        <v>Philippines</v>
      </c>
      <c r="AF34" s="43">
        <v>29</v>
      </c>
      <c r="AG34" s="53" t="str">
        <f t="shared" ca="1" si="8"/>
        <v>Jordan</v>
      </c>
    </row>
    <row r="35" spans="1:33">
      <c r="A35" s="36"/>
      <c r="B35" s="37"/>
      <c r="C35" s="31" t="s">
        <v>96</v>
      </c>
      <c r="D35" s="32" t="s">
        <v>97</v>
      </c>
      <c r="E35" s="44">
        <f>RANK(Vul_Index!E35,Vul_Index!E$6:E$197)</f>
        <v>49</v>
      </c>
      <c r="F35" s="44">
        <f>RANK(Vul_Index!F35,Vul_Index!F$6:F$197)</f>
        <v>48</v>
      </c>
      <c r="G35" s="44">
        <f>RANK(Vul_Index!G35,Vul_Index!G$6:G$197)</f>
        <v>47</v>
      </c>
      <c r="H35" s="44">
        <f>RANK(Vul_Index!H35,Vul_Index!H$6:H$197)</f>
        <v>46</v>
      </c>
      <c r="I35" s="44">
        <f>RANK(Vul_Index!I35,Vul_Index!I$6:I$197)</f>
        <v>50</v>
      </c>
      <c r="J35" s="44">
        <f>RANK(Vul_Index!J35,Vul_Index!J$6:J$197)</f>
        <v>47</v>
      </c>
      <c r="K35" s="44">
        <f>RANK(Vul_Index!K35,Vul_Index!K$6:K$197)</f>
        <v>45</v>
      </c>
      <c r="L35" s="44">
        <f>RANK(Vul_Index!L35,Vul_Index!L$6:L$197)</f>
        <v>49</v>
      </c>
      <c r="M35" s="44">
        <f>RANK(Vul_Index!M35,Vul_Index!M$6:M$197)</f>
        <v>47</v>
      </c>
      <c r="N35" s="44">
        <f>RANK(Vul_Index!N35,Vul_Index!N$6:N$197)</f>
        <v>47</v>
      </c>
      <c r="O35" s="44">
        <f>RANK(Vul_Index!O35,Vul_Index!O$6:O$197)</f>
        <v>46</v>
      </c>
      <c r="P35" s="44">
        <f>RANK(Vul_Index!P35,Vul_Index!P$6:P$197)</f>
        <v>45</v>
      </c>
      <c r="Q35" s="44">
        <f>RANK(Vul_Index!Q35,Vul_Index!Q$6:Q$197)</f>
        <v>47</v>
      </c>
      <c r="R35" s="44">
        <f>RANK(Vul_Index!R35,Vul_Index!R$6:R$197)</f>
        <v>47</v>
      </c>
      <c r="S35" s="44">
        <f>RANK(Vul_Index!S35,Vul_Index!S$6:S$197)</f>
        <v>47</v>
      </c>
      <c r="T35" s="44">
        <f>RANK(Vul_Index!T35,Vul_Index!T$6:T$197)</f>
        <v>47</v>
      </c>
      <c r="U35" s="8"/>
      <c r="V35" s="32" t="str">
        <f t="shared" si="0"/>
        <v>Cameroon</v>
      </c>
      <c r="W35" s="41">
        <f t="shared" si="1"/>
        <v>50</v>
      </c>
      <c r="X35" s="41">
        <f t="shared" ca="1" si="2"/>
        <v>-2.999995463442565</v>
      </c>
      <c r="Y35" s="41">
        <f t="shared" ca="1" si="3"/>
        <v>103</v>
      </c>
      <c r="Z35" s="41">
        <f t="shared" si="4"/>
        <v>45</v>
      </c>
      <c r="AA35" s="41">
        <f t="shared" ca="1" si="5"/>
        <v>2.0000101535208104</v>
      </c>
      <c r="AB35" s="41">
        <f t="shared" ca="1" si="6"/>
        <v>136</v>
      </c>
      <c r="AD35">
        <v>30</v>
      </c>
      <c r="AE35" s="30" t="str">
        <f t="shared" ca="1" si="7"/>
        <v>Cyprus</v>
      </c>
      <c r="AF35" s="43">
        <v>30</v>
      </c>
      <c r="AG35" s="53" t="str">
        <f t="shared" ca="1" si="8"/>
        <v>Cyprus</v>
      </c>
    </row>
    <row r="36" spans="1:33">
      <c r="A36" s="36"/>
      <c r="B36" s="37"/>
      <c r="C36" s="31" t="s">
        <v>98</v>
      </c>
      <c r="D36" s="32" t="s">
        <v>99</v>
      </c>
      <c r="E36" s="44">
        <f>RANK(Vul_Index!E36,Vul_Index!E$6:E$197)</f>
        <v>144</v>
      </c>
      <c r="F36" s="44">
        <f>RANK(Vul_Index!F36,Vul_Index!F$6:F$197)</f>
        <v>145</v>
      </c>
      <c r="G36" s="44">
        <f>RANK(Vul_Index!G36,Vul_Index!G$6:G$197)</f>
        <v>145</v>
      </c>
      <c r="H36" s="44">
        <f>RANK(Vul_Index!H36,Vul_Index!H$6:H$197)</f>
        <v>144</v>
      </c>
      <c r="I36" s="44">
        <f>RANK(Vul_Index!I36,Vul_Index!I$6:I$197)</f>
        <v>143</v>
      </c>
      <c r="J36" s="44">
        <f>RANK(Vul_Index!J36,Vul_Index!J$6:J$197)</f>
        <v>143</v>
      </c>
      <c r="K36" s="44">
        <f>RANK(Vul_Index!K36,Vul_Index!K$6:K$197)</f>
        <v>141</v>
      </c>
      <c r="L36" s="44">
        <f>RANK(Vul_Index!L36,Vul_Index!L$6:L$197)</f>
        <v>138</v>
      </c>
      <c r="M36" s="44">
        <f>RANK(Vul_Index!M36,Vul_Index!M$6:M$197)</f>
        <v>141</v>
      </c>
      <c r="N36" s="44">
        <f>RANK(Vul_Index!N36,Vul_Index!N$6:N$197)</f>
        <v>138</v>
      </c>
      <c r="O36" s="44">
        <f>RANK(Vul_Index!O36,Vul_Index!O$6:O$197)</f>
        <v>139</v>
      </c>
      <c r="P36" s="44">
        <f>RANK(Vul_Index!P36,Vul_Index!P$6:P$197)</f>
        <v>144</v>
      </c>
      <c r="Q36" s="44">
        <f>RANK(Vul_Index!Q36,Vul_Index!Q$6:Q$197)</f>
        <v>138</v>
      </c>
      <c r="R36" s="44">
        <f>RANK(Vul_Index!R36,Vul_Index!R$6:R$197)</f>
        <v>142</v>
      </c>
      <c r="S36" s="44">
        <f>RANK(Vul_Index!S36,Vul_Index!S$6:S$197)</f>
        <v>143</v>
      </c>
      <c r="T36" s="44">
        <f>RANK(Vul_Index!T36,Vul_Index!T$6:T$197)</f>
        <v>143</v>
      </c>
      <c r="U36" s="8"/>
      <c r="V36" s="32" t="str">
        <f t="shared" si="0"/>
        <v>Canada</v>
      </c>
      <c r="W36" s="41">
        <f t="shared" si="1"/>
        <v>145</v>
      </c>
      <c r="X36" s="41">
        <f t="shared" ca="1" si="2"/>
        <v>-1.99999572661912</v>
      </c>
      <c r="Y36" s="41">
        <f t="shared" ca="1" si="3"/>
        <v>122</v>
      </c>
      <c r="Z36" s="41">
        <f t="shared" si="4"/>
        <v>138</v>
      </c>
      <c r="AA36" s="41">
        <f t="shared" ca="1" si="5"/>
        <v>5.0000056532650792</v>
      </c>
      <c r="AB36" s="41">
        <f t="shared" ca="1" si="6"/>
        <v>86</v>
      </c>
    </row>
    <row r="37" spans="1:33">
      <c r="A37" s="36"/>
      <c r="B37" s="37"/>
      <c r="C37" s="31" t="s">
        <v>100</v>
      </c>
      <c r="D37" s="32" t="s">
        <v>101</v>
      </c>
      <c r="E37" s="44">
        <f>RANK(Vul_Index!E37,Vul_Index!E$6:E$197)</f>
        <v>85</v>
      </c>
      <c r="F37" s="44">
        <f>RANK(Vul_Index!F37,Vul_Index!F$6:F$197)</f>
        <v>99</v>
      </c>
      <c r="G37" s="44">
        <f>RANK(Vul_Index!G37,Vul_Index!G$6:G$197)</f>
        <v>85</v>
      </c>
      <c r="H37" s="44">
        <f>RANK(Vul_Index!H37,Vul_Index!H$6:H$197)</f>
        <v>90</v>
      </c>
      <c r="I37" s="44">
        <f>RANK(Vul_Index!I37,Vul_Index!I$6:I$197)</f>
        <v>88</v>
      </c>
      <c r="J37" s="44">
        <f>RANK(Vul_Index!J37,Vul_Index!J$6:J$197)</f>
        <v>92</v>
      </c>
      <c r="K37" s="44">
        <f>RANK(Vul_Index!K37,Vul_Index!K$6:K$197)</f>
        <v>91</v>
      </c>
      <c r="L37" s="44">
        <f>RANK(Vul_Index!L37,Vul_Index!L$6:L$197)</f>
        <v>89</v>
      </c>
      <c r="M37" s="44">
        <f>RANK(Vul_Index!M37,Vul_Index!M$6:M$197)</f>
        <v>86</v>
      </c>
      <c r="N37" s="44">
        <f>RANK(Vul_Index!N37,Vul_Index!N$6:N$197)</f>
        <v>85</v>
      </c>
      <c r="O37" s="44">
        <f>RANK(Vul_Index!O37,Vul_Index!O$6:O$197)</f>
        <v>87</v>
      </c>
      <c r="P37" s="44">
        <f>RANK(Vul_Index!P37,Vul_Index!P$6:P$197)</f>
        <v>90</v>
      </c>
      <c r="Q37" s="44">
        <f>RANK(Vul_Index!Q37,Vul_Index!Q$6:Q$197)</f>
        <v>86</v>
      </c>
      <c r="R37" s="44">
        <f>RANK(Vul_Index!R37,Vul_Index!R$6:R$197)</f>
        <v>92</v>
      </c>
      <c r="S37" s="44">
        <f>RANK(Vul_Index!S37,Vul_Index!S$6:S$197)</f>
        <v>94</v>
      </c>
      <c r="T37" s="44">
        <f>RANK(Vul_Index!T37,Vul_Index!T$6:T$197)</f>
        <v>92</v>
      </c>
      <c r="U37" s="8"/>
      <c r="V37" s="32" t="str">
        <f t="shared" si="0"/>
        <v>Cape Verde</v>
      </c>
      <c r="W37" s="41">
        <f t="shared" si="1"/>
        <v>99</v>
      </c>
      <c r="X37" s="41">
        <f t="shared" ca="1" si="2"/>
        <v>-6.9999979954833762</v>
      </c>
      <c r="Y37" s="41">
        <f t="shared" ca="1" si="3"/>
        <v>52</v>
      </c>
      <c r="Z37" s="41">
        <f t="shared" si="4"/>
        <v>85</v>
      </c>
      <c r="AA37" s="41">
        <f t="shared" ca="1" si="5"/>
        <v>7.0000416336094409</v>
      </c>
      <c r="AB37" s="41">
        <f t="shared" ca="1" si="6"/>
        <v>60</v>
      </c>
    </row>
    <row r="38" spans="1:33">
      <c r="A38" s="36"/>
      <c r="B38" s="37"/>
      <c r="C38" s="31" t="s">
        <v>102</v>
      </c>
      <c r="D38" s="32" t="s">
        <v>103</v>
      </c>
      <c r="E38" s="44">
        <f>RANK(Vul_Index!E38,Vul_Index!E$6:E$197)</f>
        <v>4</v>
      </c>
      <c r="F38" s="44">
        <f>RANK(Vul_Index!F38,Vul_Index!F$6:F$197)</f>
        <v>4</v>
      </c>
      <c r="G38" s="44">
        <f>RANK(Vul_Index!G38,Vul_Index!G$6:G$197)</f>
        <v>4</v>
      </c>
      <c r="H38" s="44">
        <f>RANK(Vul_Index!H38,Vul_Index!H$6:H$197)</f>
        <v>3</v>
      </c>
      <c r="I38" s="44">
        <f>RANK(Vul_Index!I38,Vul_Index!I$6:I$197)</f>
        <v>3</v>
      </c>
      <c r="J38" s="44">
        <f>RANK(Vul_Index!J38,Vul_Index!J$6:J$197)</f>
        <v>3</v>
      </c>
      <c r="K38" s="44">
        <f>RANK(Vul_Index!K38,Vul_Index!K$6:K$197)</f>
        <v>3</v>
      </c>
      <c r="L38" s="44">
        <f>RANK(Vul_Index!L38,Vul_Index!L$6:L$197)</f>
        <v>2</v>
      </c>
      <c r="M38" s="44">
        <f>RANK(Vul_Index!M38,Vul_Index!M$6:M$197)</f>
        <v>2</v>
      </c>
      <c r="N38" s="44">
        <f>RANK(Vul_Index!N38,Vul_Index!N$6:N$197)</f>
        <v>3</v>
      </c>
      <c r="O38" s="44">
        <f>RANK(Vul_Index!O38,Vul_Index!O$6:O$197)</f>
        <v>3</v>
      </c>
      <c r="P38" s="44">
        <f>RANK(Vul_Index!P38,Vul_Index!P$6:P$197)</f>
        <v>3</v>
      </c>
      <c r="Q38" s="44">
        <f>RANK(Vul_Index!Q38,Vul_Index!Q$6:Q$197)</f>
        <v>3</v>
      </c>
      <c r="R38" s="44">
        <f>RANK(Vul_Index!R38,Vul_Index!R$6:R$197)</f>
        <v>3</v>
      </c>
      <c r="S38" s="44">
        <f>RANK(Vul_Index!S38,Vul_Index!S$6:S$197)</f>
        <v>3</v>
      </c>
      <c r="T38" s="44">
        <f>RANK(Vul_Index!T38,Vul_Index!T$6:T$197)</f>
        <v>3</v>
      </c>
      <c r="U38" s="8"/>
      <c r="V38" s="32" t="str">
        <f t="shared" si="0"/>
        <v>Central African Republic</v>
      </c>
      <c r="W38" s="41">
        <f t="shared" si="1"/>
        <v>4</v>
      </c>
      <c r="X38" s="41">
        <f t="shared" ca="1" si="2"/>
        <v>-0.99999051571257502</v>
      </c>
      <c r="Y38" s="41">
        <f t="shared" ca="1" si="3"/>
        <v>152</v>
      </c>
      <c r="Z38" s="41">
        <f t="shared" si="4"/>
        <v>2</v>
      </c>
      <c r="AA38" s="41">
        <f t="shared" ca="1" si="5"/>
        <v>1.0000569711891556</v>
      </c>
      <c r="AB38" s="41">
        <f t="shared" ca="1" si="6"/>
        <v>147</v>
      </c>
    </row>
    <row r="39" spans="1:33">
      <c r="A39" s="36"/>
      <c r="B39" s="37"/>
      <c r="C39" s="31" t="s">
        <v>104</v>
      </c>
      <c r="D39" s="32" t="s">
        <v>105</v>
      </c>
      <c r="E39" s="44">
        <f>RANK(Vul_Index!E39,Vul_Index!E$6:E$197)</f>
        <v>7</v>
      </c>
      <c r="F39" s="44">
        <f>RANK(Vul_Index!F39,Vul_Index!F$6:F$197)</f>
        <v>6</v>
      </c>
      <c r="G39" s="44">
        <f>RANK(Vul_Index!G39,Vul_Index!G$6:G$197)</f>
        <v>6</v>
      </c>
      <c r="H39" s="44">
        <f>RANK(Vul_Index!H39,Vul_Index!H$6:H$197)</f>
        <v>6</v>
      </c>
      <c r="I39" s="44">
        <f>RANK(Vul_Index!I39,Vul_Index!I$6:I$197)</f>
        <v>4</v>
      </c>
      <c r="J39" s="44">
        <f>RANK(Vul_Index!J39,Vul_Index!J$6:J$197)</f>
        <v>5</v>
      </c>
      <c r="K39" s="44">
        <f>RANK(Vul_Index!K39,Vul_Index!K$6:K$197)</f>
        <v>4</v>
      </c>
      <c r="L39" s="44">
        <f>RANK(Vul_Index!L39,Vul_Index!L$6:L$197)</f>
        <v>6</v>
      </c>
      <c r="M39" s="44">
        <f>RANK(Vul_Index!M39,Vul_Index!M$6:M$197)</f>
        <v>5</v>
      </c>
      <c r="N39" s="44">
        <f>RANK(Vul_Index!N39,Vul_Index!N$6:N$197)</f>
        <v>5</v>
      </c>
      <c r="O39" s="44">
        <f>RANK(Vul_Index!O39,Vul_Index!O$6:O$197)</f>
        <v>5</v>
      </c>
      <c r="P39" s="44">
        <f>RANK(Vul_Index!P39,Vul_Index!P$6:P$197)</f>
        <v>5</v>
      </c>
      <c r="Q39" s="44">
        <f>RANK(Vul_Index!Q39,Vul_Index!Q$6:Q$197)</f>
        <v>4</v>
      </c>
      <c r="R39" s="44">
        <f>RANK(Vul_Index!R39,Vul_Index!R$6:R$197)</f>
        <v>4</v>
      </c>
      <c r="S39" s="44">
        <f>RANK(Vul_Index!S39,Vul_Index!S$6:S$197)</f>
        <v>4</v>
      </c>
      <c r="T39" s="44">
        <f>RANK(Vul_Index!T39,Vul_Index!T$6:T$197)</f>
        <v>4</v>
      </c>
      <c r="U39" s="8"/>
      <c r="V39" s="32" t="str">
        <f t="shared" si="0"/>
        <v>Chad</v>
      </c>
      <c r="W39" s="41">
        <f t="shared" si="1"/>
        <v>7</v>
      </c>
      <c r="X39" s="41">
        <f t="shared" ca="1" si="2"/>
        <v>-2.9999961081747704</v>
      </c>
      <c r="Y39" s="41">
        <f t="shared" ca="1" si="3"/>
        <v>101</v>
      </c>
      <c r="Z39" s="41">
        <f t="shared" si="4"/>
        <v>4</v>
      </c>
      <c r="AA39" s="41">
        <f t="shared" ca="1" si="5"/>
        <v>6.2521365118894232E-5</v>
      </c>
      <c r="AB39" s="41">
        <f t="shared" ca="1" si="6"/>
        <v>167</v>
      </c>
    </row>
    <row r="40" spans="1:33">
      <c r="A40" s="36"/>
      <c r="B40" s="37"/>
      <c r="C40" s="31" t="s">
        <v>106</v>
      </c>
      <c r="D40" s="32" t="s">
        <v>107</v>
      </c>
      <c r="E40" s="44">
        <f>RANK(Vul_Index!E40,Vul_Index!E$6:E$197)</f>
        <v>153</v>
      </c>
      <c r="F40" s="44">
        <f>RANK(Vul_Index!F40,Vul_Index!F$6:F$197)</f>
        <v>152</v>
      </c>
      <c r="G40" s="44">
        <f>RANK(Vul_Index!G40,Vul_Index!G$6:G$197)</f>
        <v>155</v>
      </c>
      <c r="H40" s="44">
        <f>RANK(Vul_Index!H40,Vul_Index!H$6:H$197)</f>
        <v>155</v>
      </c>
      <c r="I40" s="44">
        <f>RANK(Vul_Index!I40,Vul_Index!I$6:I$197)</f>
        <v>150</v>
      </c>
      <c r="J40" s="44">
        <f>RANK(Vul_Index!J40,Vul_Index!J$6:J$197)</f>
        <v>155</v>
      </c>
      <c r="K40" s="44">
        <f>RANK(Vul_Index!K40,Vul_Index!K$6:K$197)</f>
        <v>158</v>
      </c>
      <c r="L40" s="44">
        <f>RANK(Vul_Index!L40,Vul_Index!L$6:L$197)</f>
        <v>157</v>
      </c>
      <c r="M40" s="44">
        <f>RANK(Vul_Index!M40,Vul_Index!M$6:M$197)</f>
        <v>158</v>
      </c>
      <c r="N40" s="44">
        <f>RANK(Vul_Index!N40,Vul_Index!N$6:N$197)</f>
        <v>163</v>
      </c>
      <c r="O40" s="44">
        <f>RANK(Vul_Index!O40,Vul_Index!O$6:O$197)</f>
        <v>159</v>
      </c>
      <c r="P40" s="44">
        <f>RANK(Vul_Index!P40,Vul_Index!P$6:P$197)</f>
        <v>155</v>
      </c>
      <c r="Q40" s="44">
        <f>RANK(Vul_Index!Q40,Vul_Index!Q$6:Q$197)</f>
        <v>154</v>
      </c>
      <c r="R40" s="44">
        <f>RANK(Vul_Index!R40,Vul_Index!R$6:R$197)</f>
        <v>150</v>
      </c>
      <c r="S40" s="44">
        <f>RANK(Vul_Index!S40,Vul_Index!S$6:S$197)</f>
        <v>150</v>
      </c>
      <c r="T40" s="44">
        <f>RANK(Vul_Index!T40,Vul_Index!T$6:T$197)</f>
        <v>150</v>
      </c>
      <c r="U40" s="8"/>
      <c r="V40" s="32" t="str">
        <f t="shared" si="0"/>
        <v>Chile</v>
      </c>
      <c r="W40" s="41">
        <f t="shared" si="1"/>
        <v>163</v>
      </c>
      <c r="X40" s="41">
        <f t="shared" ca="1" si="2"/>
        <v>-12.999996652141402</v>
      </c>
      <c r="Y40" s="41">
        <f t="shared" ca="1" si="3"/>
        <v>18</v>
      </c>
      <c r="Z40" s="41">
        <f t="shared" si="4"/>
        <v>150</v>
      </c>
      <c r="AA40" s="41">
        <f t="shared" ca="1" si="5"/>
        <v>7.242025532470787E-5</v>
      </c>
      <c r="AB40" s="41">
        <f t="shared" ca="1" si="6"/>
        <v>164</v>
      </c>
    </row>
    <row r="41" spans="1:33">
      <c r="A41" s="36"/>
      <c r="B41" s="37"/>
      <c r="C41" s="31" t="s">
        <v>108</v>
      </c>
      <c r="D41" s="32" t="s">
        <v>109</v>
      </c>
      <c r="E41" s="44">
        <f>RANK(Vul_Index!E41,Vul_Index!E$6:E$197)</f>
        <v>111</v>
      </c>
      <c r="F41" s="44">
        <f>RANK(Vul_Index!F41,Vul_Index!F$6:F$197)</f>
        <v>114</v>
      </c>
      <c r="G41" s="44">
        <f>RANK(Vul_Index!G41,Vul_Index!G$6:G$197)</f>
        <v>115</v>
      </c>
      <c r="H41" s="44">
        <f>RANK(Vul_Index!H41,Vul_Index!H$6:H$197)</f>
        <v>117</v>
      </c>
      <c r="I41" s="44">
        <f>RANK(Vul_Index!I41,Vul_Index!I$6:I$197)</f>
        <v>116</v>
      </c>
      <c r="J41" s="44">
        <f>RANK(Vul_Index!J41,Vul_Index!J$6:J$197)</f>
        <v>121</v>
      </c>
      <c r="K41" s="44">
        <f>RANK(Vul_Index!K41,Vul_Index!K$6:K$197)</f>
        <v>121</v>
      </c>
      <c r="L41" s="44">
        <f>RANK(Vul_Index!L41,Vul_Index!L$6:L$197)</f>
        <v>121</v>
      </c>
      <c r="M41" s="44">
        <f>RANK(Vul_Index!M41,Vul_Index!M$6:M$197)</f>
        <v>121</v>
      </c>
      <c r="N41" s="44">
        <f>RANK(Vul_Index!N41,Vul_Index!N$6:N$197)</f>
        <v>121</v>
      </c>
      <c r="O41" s="44">
        <f>RANK(Vul_Index!O41,Vul_Index!O$6:O$197)</f>
        <v>122</v>
      </c>
      <c r="P41" s="44">
        <f>RANK(Vul_Index!P41,Vul_Index!P$6:P$197)</f>
        <v>127</v>
      </c>
      <c r="Q41" s="44">
        <f>RANK(Vul_Index!Q41,Vul_Index!Q$6:Q$197)</f>
        <v>131</v>
      </c>
      <c r="R41" s="44">
        <f>RANK(Vul_Index!R41,Vul_Index!R$6:R$197)</f>
        <v>137</v>
      </c>
      <c r="S41" s="44">
        <f>RANK(Vul_Index!S41,Vul_Index!S$6:S$197)</f>
        <v>130</v>
      </c>
      <c r="T41" s="44">
        <f>RANK(Vul_Index!T41,Vul_Index!T$6:T$197)</f>
        <v>130</v>
      </c>
      <c r="U41" s="8"/>
      <c r="V41" s="32" t="str">
        <f t="shared" si="0"/>
        <v>China</v>
      </c>
      <c r="W41" s="41">
        <f t="shared" si="1"/>
        <v>137</v>
      </c>
      <c r="X41" s="41">
        <f t="shared" ca="1" si="2"/>
        <v>-6.9999994836984261</v>
      </c>
      <c r="Y41" s="41">
        <f t="shared" ca="1" si="3"/>
        <v>48</v>
      </c>
      <c r="Z41" s="41">
        <f t="shared" si="4"/>
        <v>111</v>
      </c>
      <c r="AA41" s="41">
        <f t="shared" ca="1" si="5"/>
        <v>19.000000520814982</v>
      </c>
      <c r="AB41" s="41">
        <f t="shared" ca="1" si="6"/>
        <v>11</v>
      </c>
    </row>
    <row r="42" spans="1:33">
      <c r="A42" s="36"/>
      <c r="B42" s="37"/>
      <c r="C42" s="31" t="s">
        <v>110</v>
      </c>
      <c r="D42" s="32" t="s">
        <v>111</v>
      </c>
      <c r="E42" s="44">
        <f>RANK(Vul_Index!E42,Vul_Index!E$6:E$197)</f>
        <v>126</v>
      </c>
      <c r="F42" s="44">
        <f>RANK(Vul_Index!F42,Vul_Index!F$6:F$197)</f>
        <v>124</v>
      </c>
      <c r="G42" s="44">
        <f>RANK(Vul_Index!G42,Vul_Index!G$6:G$197)</f>
        <v>125</v>
      </c>
      <c r="H42" s="44">
        <f>RANK(Vul_Index!H42,Vul_Index!H$6:H$197)</f>
        <v>124</v>
      </c>
      <c r="I42" s="44">
        <f>RANK(Vul_Index!I42,Vul_Index!I$6:I$197)</f>
        <v>126</v>
      </c>
      <c r="J42" s="44">
        <f>RANK(Vul_Index!J42,Vul_Index!J$6:J$197)</f>
        <v>126</v>
      </c>
      <c r="K42" s="44">
        <f>RANK(Vul_Index!K42,Vul_Index!K$6:K$197)</f>
        <v>126</v>
      </c>
      <c r="L42" s="44">
        <f>RANK(Vul_Index!L42,Vul_Index!L$6:L$197)</f>
        <v>126</v>
      </c>
      <c r="M42" s="44">
        <f>RANK(Vul_Index!M42,Vul_Index!M$6:M$197)</f>
        <v>127</v>
      </c>
      <c r="N42" s="44">
        <f>RANK(Vul_Index!N42,Vul_Index!N$6:N$197)</f>
        <v>126</v>
      </c>
      <c r="O42" s="44">
        <f>RANK(Vul_Index!O42,Vul_Index!O$6:O$197)</f>
        <v>125</v>
      </c>
      <c r="P42" s="44">
        <f>RANK(Vul_Index!P42,Vul_Index!P$6:P$197)</f>
        <v>122</v>
      </c>
      <c r="Q42" s="44">
        <f>RANK(Vul_Index!Q42,Vul_Index!Q$6:Q$197)</f>
        <v>123</v>
      </c>
      <c r="R42" s="44">
        <f>RANK(Vul_Index!R42,Vul_Index!R$6:R$197)</f>
        <v>123</v>
      </c>
      <c r="S42" s="44">
        <f>RANK(Vul_Index!S42,Vul_Index!S$6:S$197)</f>
        <v>123</v>
      </c>
      <c r="T42" s="44">
        <f>RANK(Vul_Index!T42,Vul_Index!T$6:T$197)</f>
        <v>123</v>
      </c>
      <c r="U42" s="8"/>
      <c r="V42" s="32" t="str">
        <f t="shared" si="0"/>
        <v>Colombia</v>
      </c>
      <c r="W42" s="41">
        <f t="shared" si="1"/>
        <v>127</v>
      </c>
      <c r="X42" s="41">
        <f t="shared" ca="1" si="2"/>
        <v>-3.9999983340922087</v>
      </c>
      <c r="Y42" s="41">
        <f t="shared" ca="1" si="3"/>
        <v>84</v>
      </c>
      <c r="Z42" s="41">
        <f t="shared" si="4"/>
        <v>122</v>
      </c>
      <c r="AA42" s="41">
        <f t="shared" ca="1" si="5"/>
        <v>1.000061011622404</v>
      </c>
      <c r="AB42" s="41">
        <f t="shared" ca="1" si="6"/>
        <v>146</v>
      </c>
    </row>
    <row r="43" spans="1:33">
      <c r="A43" s="36"/>
      <c r="B43" s="37"/>
      <c r="C43" s="31" t="s">
        <v>112</v>
      </c>
      <c r="D43" s="32" t="s">
        <v>113</v>
      </c>
      <c r="E43" s="44">
        <f>RANK(Vul_Index!E43,Vul_Index!E$6:E$197)</f>
        <v>47</v>
      </c>
      <c r="F43" s="44">
        <f>RANK(Vul_Index!F43,Vul_Index!F$6:F$197)</f>
        <v>50</v>
      </c>
      <c r="G43" s="44">
        <f>RANK(Vul_Index!G43,Vul_Index!G$6:G$197)</f>
        <v>50</v>
      </c>
      <c r="H43" s="44">
        <f>RANK(Vul_Index!H43,Vul_Index!H$6:H$197)</f>
        <v>49</v>
      </c>
      <c r="I43" s="44">
        <f>RANK(Vul_Index!I43,Vul_Index!I$6:I$197)</f>
        <v>49</v>
      </c>
      <c r="J43" s="44">
        <f>RANK(Vul_Index!J43,Vul_Index!J$6:J$197)</f>
        <v>56</v>
      </c>
      <c r="K43" s="44">
        <f>RANK(Vul_Index!K43,Vul_Index!K$6:K$197)</f>
        <v>55</v>
      </c>
      <c r="L43" s="44">
        <f>RANK(Vul_Index!L43,Vul_Index!L$6:L$197)</f>
        <v>47</v>
      </c>
      <c r="M43" s="44">
        <f>RANK(Vul_Index!M43,Vul_Index!M$6:M$197)</f>
        <v>53</v>
      </c>
      <c r="N43" s="44">
        <f>RANK(Vul_Index!N43,Vul_Index!N$6:N$197)</f>
        <v>46</v>
      </c>
      <c r="O43" s="44">
        <f>RANK(Vul_Index!O43,Vul_Index!O$6:O$197)</f>
        <v>47</v>
      </c>
      <c r="P43" s="44">
        <f>RANK(Vul_Index!P43,Vul_Index!P$6:P$197)</f>
        <v>50</v>
      </c>
      <c r="Q43" s="44">
        <f>RANK(Vul_Index!Q43,Vul_Index!Q$6:Q$197)</f>
        <v>50</v>
      </c>
      <c r="R43" s="44">
        <f>RANK(Vul_Index!R43,Vul_Index!R$6:R$197)</f>
        <v>49</v>
      </c>
      <c r="S43" s="44">
        <f>RANK(Vul_Index!S43,Vul_Index!S$6:S$197)</f>
        <v>49</v>
      </c>
      <c r="T43" s="44">
        <f>RANK(Vul_Index!T43,Vul_Index!T$6:T$197)</f>
        <v>49</v>
      </c>
      <c r="U43" s="8"/>
      <c r="V43" s="32" t="str">
        <f t="shared" si="0"/>
        <v>Comoros</v>
      </c>
      <c r="W43" s="41">
        <f t="shared" si="1"/>
        <v>56</v>
      </c>
      <c r="X43" s="41">
        <f t="shared" ca="1" si="2"/>
        <v>-6.9999987961481285</v>
      </c>
      <c r="Y43" s="41">
        <f t="shared" ca="1" si="3"/>
        <v>49</v>
      </c>
      <c r="Z43" s="41">
        <f t="shared" si="4"/>
        <v>46</v>
      </c>
      <c r="AA43" s="41">
        <f t="shared" ca="1" si="5"/>
        <v>3.0000891013169029</v>
      </c>
      <c r="AB43" s="41">
        <f t="shared" ca="1" si="6"/>
        <v>99</v>
      </c>
    </row>
    <row r="44" spans="1:33">
      <c r="A44" s="36"/>
      <c r="B44" s="37"/>
      <c r="C44" s="31" t="s">
        <v>114</v>
      </c>
      <c r="D44" s="32" t="s">
        <v>115</v>
      </c>
      <c r="E44" s="44">
        <f>RANK(Vul_Index!E44,Vul_Index!E$6:E$197)</f>
        <v>50</v>
      </c>
      <c r="F44" s="44">
        <f>RANK(Vul_Index!F44,Vul_Index!F$6:F$197)</f>
        <v>53</v>
      </c>
      <c r="G44" s="44">
        <f>RANK(Vul_Index!G44,Vul_Index!G$6:G$197)</f>
        <v>48</v>
      </c>
      <c r="H44" s="44">
        <f>RANK(Vul_Index!H44,Vul_Index!H$6:H$197)</f>
        <v>47</v>
      </c>
      <c r="I44" s="44">
        <f>RANK(Vul_Index!I44,Vul_Index!I$6:I$197)</f>
        <v>48</v>
      </c>
      <c r="J44" s="44">
        <f>RANK(Vul_Index!J44,Vul_Index!J$6:J$197)</f>
        <v>49</v>
      </c>
      <c r="K44" s="44">
        <f>RANK(Vul_Index!K44,Vul_Index!K$6:K$197)</f>
        <v>49</v>
      </c>
      <c r="L44" s="44">
        <f>RANK(Vul_Index!L44,Vul_Index!L$6:L$197)</f>
        <v>50</v>
      </c>
      <c r="M44" s="44">
        <f>RANK(Vul_Index!M44,Vul_Index!M$6:M$197)</f>
        <v>52</v>
      </c>
      <c r="N44" s="44">
        <f>RANK(Vul_Index!N44,Vul_Index!N$6:N$197)</f>
        <v>49</v>
      </c>
      <c r="O44" s="44">
        <f>RANK(Vul_Index!O44,Vul_Index!O$6:O$197)</f>
        <v>49</v>
      </c>
      <c r="P44" s="44">
        <f>RANK(Vul_Index!P44,Vul_Index!P$6:P$197)</f>
        <v>47</v>
      </c>
      <c r="Q44" s="44">
        <f>RANK(Vul_Index!Q44,Vul_Index!Q$6:Q$197)</f>
        <v>49</v>
      </c>
      <c r="R44" s="44">
        <f>RANK(Vul_Index!R44,Vul_Index!R$6:R$197)</f>
        <v>50</v>
      </c>
      <c r="S44" s="44">
        <f>RANK(Vul_Index!S44,Vul_Index!S$6:S$197)</f>
        <v>48</v>
      </c>
      <c r="T44" s="44">
        <f>RANK(Vul_Index!T44,Vul_Index!T$6:T$197)</f>
        <v>48</v>
      </c>
      <c r="U44" s="8"/>
      <c r="V44" s="32" t="str">
        <f t="shared" si="0"/>
        <v>Congo</v>
      </c>
      <c r="W44" s="41">
        <f t="shared" si="1"/>
        <v>53</v>
      </c>
      <c r="X44" s="41">
        <f t="shared" ca="1" si="2"/>
        <v>-4.9999926352437924</v>
      </c>
      <c r="Y44" s="41">
        <f t="shared" ca="1" si="3"/>
        <v>80</v>
      </c>
      <c r="Z44" s="41">
        <f t="shared" si="4"/>
        <v>47</v>
      </c>
      <c r="AA44" s="41">
        <f t="shared" ca="1" si="5"/>
        <v>1.0000537557673286</v>
      </c>
      <c r="AB44" s="41">
        <f t="shared" ca="1" si="6"/>
        <v>148</v>
      </c>
    </row>
    <row r="45" spans="1:33">
      <c r="A45" s="36"/>
      <c r="B45" s="37"/>
      <c r="C45" s="31" t="s">
        <v>116</v>
      </c>
      <c r="D45" s="32" t="s">
        <v>612</v>
      </c>
      <c r="E45" s="44">
        <f>RANK(Vul_Index!E45,Vul_Index!E$6:E$197)</f>
        <v>14</v>
      </c>
      <c r="F45" s="44">
        <f>RANK(Vul_Index!F45,Vul_Index!F$6:F$197)</f>
        <v>13</v>
      </c>
      <c r="G45" s="44">
        <f>RANK(Vul_Index!G45,Vul_Index!G$6:G$197)</f>
        <v>12</v>
      </c>
      <c r="H45" s="44">
        <f>RANK(Vul_Index!H45,Vul_Index!H$6:H$197)</f>
        <v>15</v>
      </c>
      <c r="I45" s="44">
        <f>RANK(Vul_Index!I45,Vul_Index!I$6:I$197)</f>
        <v>13</v>
      </c>
      <c r="J45" s="44">
        <f>RANK(Vul_Index!J45,Vul_Index!J$6:J$197)</f>
        <v>14</v>
      </c>
      <c r="K45" s="44">
        <f>RANK(Vul_Index!K45,Vul_Index!K$6:K$197)</f>
        <v>12</v>
      </c>
      <c r="L45" s="44">
        <f>RANK(Vul_Index!L45,Vul_Index!L$6:L$197)</f>
        <v>12</v>
      </c>
      <c r="M45" s="44">
        <f>RANK(Vul_Index!M45,Vul_Index!M$6:M$197)</f>
        <v>11</v>
      </c>
      <c r="N45" s="44">
        <f>RANK(Vul_Index!N45,Vul_Index!N$6:N$197)</f>
        <v>10</v>
      </c>
      <c r="O45" s="44">
        <f>RANK(Vul_Index!O45,Vul_Index!O$6:O$197)</f>
        <v>12</v>
      </c>
      <c r="P45" s="44">
        <f>RANK(Vul_Index!P45,Vul_Index!P$6:P$197)</f>
        <v>9</v>
      </c>
      <c r="Q45" s="44">
        <f>RANK(Vul_Index!Q45,Vul_Index!Q$6:Q$197)</f>
        <v>10</v>
      </c>
      <c r="R45" s="44">
        <f>RANK(Vul_Index!R45,Vul_Index!R$6:R$197)</f>
        <v>10</v>
      </c>
      <c r="S45" s="44">
        <f>RANK(Vul_Index!S45,Vul_Index!S$6:S$197)</f>
        <v>10</v>
      </c>
      <c r="T45" s="44">
        <f>RANK(Vul_Index!T45,Vul_Index!T$6:T$197)</f>
        <v>10</v>
      </c>
      <c r="U45" s="8"/>
      <c r="V45" s="32" t="str">
        <f t="shared" si="0"/>
        <v>Congo,DRC</v>
      </c>
      <c r="W45" s="41">
        <f t="shared" si="1"/>
        <v>15</v>
      </c>
      <c r="X45" s="41">
        <f t="shared" ca="1" si="2"/>
        <v>-4.9999935845531933</v>
      </c>
      <c r="Y45" s="41">
        <f t="shared" ca="1" si="3"/>
        <v>79</v>
      </c>
      <c r="Z45" s="41">
        <f t="shared" si="4"/>
        <v>9</v>
      </c>
      <c r="AA45" s="41">
        <f t="shared" ca="1" si="5"/>
        <v>1.0000523610479388</v>
      </c>
      <c r="AB45" s="41">
        <f t="shared" ca="1" si="6"/>
        <v>149</v>
      </c>
    </row>
    <row r="46" spans="1:33">
      <c r="A46" s="36"/>
      <c r="B46" s="37"/>
      <c r="C46" s="31" t="s">
        <v>117</v>
      </c>
      <c r="D46" s="32" t="s">
        <v>118</v>
      </c>
      <c r="E46" s="44">
        <f>RANK(Vul_Index!E46,Vul_Index!E$6:E$197)</f>
        <v>96</v>
      </c>
      <c r="F46" s="44">
        <f>RANK(Vul_Index!F46,Vul_Index!F$6:F$197)</f>
        <v>91</v>
      </c>
      <c r="G46" s="44">
        <f>RANK(Vul_Index!G46,Vul_Index!G$6:G$197)</f>
        <v>93</v>
      </c>
      <c r="H46" s="44">
        <f>RANK(Vul_Index!H46,Vul_Index!H$6:H$197)</f>
        <v>93</v>
      </c>
      <c r="I46" s="44">
        <f>RANK(Vul_Index!I46,Vul_Index!I$6:I$197)</f>
        <v>95</v>
      </c>
      <c r="J46" s="44">
        <f>RANK(Vul_Index!J46,Vul_Index!J$6:J$197)</f>
        <v>93</v>
      </c>
      <c r="K46" s="44">
        <f>RANK(Vul_Index!K46,Vul_Index!K$6:K$197)</f>
        <v>93</v>
      </c>
      <c r="L46" s="44">
        <f>RANK(Vul_Index!L46,Vul_Index!L$6:L$197)</f>
        <v>92</v>
      </c>
      <c r="M46" s="44">
        <f>RANK(Vul_Index!M46,Vul_Index!M$6:M$197)</f>
        <v>91</v>
      </c>
      <c r="N46" s="44">
        <f>RANK(Vul_Index!N46,Vul_Index!N$6:N$197)</f>
        <v>86</v>
      </c>
      <c r="O46" s="44">
        <f>RANK(Vul_Index!O46,Vul_Index!O$6:O$197)</f>
        <v>94</v>
      </c>
      <c r="P46" s="44">
        <f>RANK(Vul_Index!P46,Vul_Index!P$6:P$197)</f>
        <v>89</v>
      </c>
      <c r="Q46" s="44">
        <f>RANK(Vul_Index!Q46,Vul_Index!Q$6:Q$197)</f>
        <v>87</v>
      </c>
      <c r="R46" s="44">
        <f>RANK(Vul_Index!R46,Vul_Index!R$6:R$197)</f>
        <v>88</v>
      </c>
      <c r="S46" s="44">
        <f>RANK(Vul_Index!S46,Vul_Index!S$6:S$197)</f>
        <v>88</v>
      </c>
      <c r="T46" s="44">
        <f>RANK(Vul_Index!T46,Vul_Index!T$6:T$197)</f>
        <v>88</v>
      </c>
      <c r="U46" s="8"/>
      <c r="V46" s="32" t="str">
        <f t="shared" si="0"/>
        <v>Costa Rica</v>
      </c>
      <c r="W46" s="41">
        <f t="shared" si="1"/>
        <v>96</v>
      </c>
      <c r="X46" s="41">
        <f t="shared" ca="1" si="2"/>
        <v>-7.9999946178165615</v>
      </c>
      <c r="Y46" s="41">
        <f t="shared" ca="1" si="3"/>
        <v>41</v>
      </c>
      <c r="Z46" s="41">
        <f t="shared" si="4"/>
        <v>86</v>
      </c>
      <c r="AA46" s="41">
        <f t="shared" ca="1" si="5"/>
        <v>2.0000666302722623</v>
      </c>
      <c r="AB46" s="41">
        <f t="shared" ca="1" si="6"/>
        <v>125</v>
      </c>
    </row>
    <row r="47" spans="1:33">
      <c r="A47" s="36"/>
      <c r="B47" s="37"/>
      <c r="C47" s="31" t="s">
        <v>119</v>
      </c>
      <c r="D47" s="32" t="s">
        <v>602</v>
      </c>
      <c r="E47" s="44">
        <f>RANK(Vul_Index!E47,Vul_Index!E$6:E$197)</f>
        <v>53</v>
      </c>
      <c r="F47" s="44">
        <f>RANK(Vul_Index!F47,Vul_Index!F$6:F$197)</f>
        <v>54</v>
      </c>
      <c r="G47" s="44">
        <f>RANK(Vul_Index!G47,Vul_Index!G$6:G$197)</f>
        <v>53</v>
      </c>
      <c r="H47" s="44">
        <f>RANK(Vul_Index!H47,Vul_Index!H$6:H$197)</f>
        <v>50</v>
      </c>
      <c r="I47" s="44">
        <f>RANK(Vul_Index!I47,Vul_Index!I$6:I$197)</f>
        <v>53</v>
      </c>
      <c r="J47" s="44">
        <f>RANK(Vul_Index!J47,Vul_Index!J$6:J$197)</f>
        <v>52</v>
      </c>
      <c r="K47" s="44">
        <f>RANK(Vul_Index!K47,Vul_Index!K$6:K$197)</f>
        <v>50</v>
      </c>
      <c r="L47" s="44">
        <f>RANK(Vul_Index!L47,Vul_Index!L$6:L$197)</f>
        <v>53</v>
      </c>
      <c r="M47" s="44">
        <f>RANK(Vul_Index!M47,Vul_Index!M$6:M$197)</f>
        <v>51</v>
      </c>
      <c r="N47" s="44">
        <f>RANK(Vul_Index!N47,Vul_Index!N$6:N$197)</f>
        <v>51</v>
      </c>
      <c r="O47" s="44">
        <f>RANK(Vul_Index!O47,Vul_Index!O$6:O$197)</f>
        <v>53</v>
      </c>
      <c r="P47" s="44">
        <f>RANK(Vul_Index!P47,Vul_Index!P$6:P$197)</f>
        <v>52</v>
      </c>
      <c r="Q47" s="44">
        <f>RANK(Vul_Index!Q47,Vul_Index!Q$6:Q$197)</f>
        <v>53</v>
      </c>
      <c r="R47" s="44">
        <f>RANK(Vul_Index!R47,Vul_Index!R$6:R$197)</f>
        <v>53</v>
      </c>
      <c r="S47" s="44">
        <f>RANK(Vul_Index!S47,Vul_Index!S$6:S$197)</f>
        <v>52</v>
      </c>
      <c r="T47" s="44">
        <f>RANK(Vul_Index!T47,Vul_Index!T$6:T$197)</f>
        <v>52</v>
      </c>
      <c r="U47" s="8"/>
      <c r="V47" s="32" t="str">
        <f t="shared" si="0"/>
        <v>C™te d'Ivoire</v>
      </c>
      <c r="W47" s="41">
        <f t="shared" si="1"/>
        <v>54</v>
      </c>
      <c r="X47" s="41">
        <f t="shared" ca="1" si="2"/>
        <v>-1.9999948411501911</v>
      </c>
      <c r="Y47" s="41">
        <f t="shared" ca="1" si="3"/>
        <v>124</v>
      </c>
      <c r="Z47" s="41">
        <f t="shared" si="4"/>
        <v>50</v>
      </c>
      <c r="AA47" s="41">
        <f t="shared" ca="1" si="5"/>
        <v>2.0000705428385319</v>
      </c>
      <c r="AB47" s="41">
        <f t="shared" ca="1" si="6"/>
        <v>123</v>
      </c>
    </row>
    <row r="48" spans="1:33">
      <c r="A48" s="36"/>
      <c r="B48" s="37"/>
      <c r="C48" s="31" t="s">
        <v>121</v>
      </c>
      <c r="D48" s="32" t="s">
        <v>122</v>
      </c>
      <c r="E48" s="44">
        <f>RANK(Vul_Index!E48,Vul_Index!E$6:E$197)</f>
        <v>176</v>
      </c>
      <c r="F48" s="44">
        <f>RANK(Vul_Index!F48,Vul_Index!F$6:F$197)</f>
        <v>176</v>
      </c>
      <c r="G48" s="44">
        <f>RANK(Vul_Index!G48,Vul_Index!G$6:G$197)</f>
        <v>175</v>
      </c>
      <c r="H48" s="44">
        <f>RANK(Vul_Index!H48,Vul_Index!H$6:H$197)</f>
        <v>175</v>
      </c>
      <c r="I48" s="44">
        <f>RANK(Vul_Index!I48,Vul_Index!I$6:I$197)</f>
        <v>176</v>
      </c>
      <c r="J48" s="44">
        <f>RANK(Vul_Index!J48,Vul_Index!J$6:J$197)</f>
        <v>174</v>
      </c>
      <c r="K48" s="44">
        <f>RANK(Vul_Index!K48,Vul_Index!K$6:K$197)</f>
        <v>176</v>
      </c>
      <c r="L48" s="44">
        <f>RANK(Vul_Index!L48,Vul_Index!L$6:L$197)</f>
        <v>176</v>
      </c>
      <c r="M48" s="44">
        <f>RANK(Vul_Index!M48,Vul_Index!M$6:M$197)</f>
        <v>178</v>
      </c>
      <c r="N48" s="44">
        <f>RANK(Vul_Index!N48,Vul_Index!N$6:N$197)</f>
        <v>177</v>
      </c>
      <c r="O48" s="44">
        <f>RANK(Vul_Index!O48,Vul_Index!O$6:O$197)</f>
        <v>178</v>
      </c>
      <c r="P48" s="44">
        <f>RANK(Vul_Index!P48,Vul_Index!P$6:P$197)</f>
        <v>180</v>
      </c>
      <c r="Q48" s="44">
        <f>RANK(Vul_Index!Q48,Vul_Index!Q$6:Q$197)</f>
        <v>179</v>
      </c>
      <c r="R48" s="44">
        <f>RANK(Vul_Index!R48,Vul_Index!R$6:R$197)</f>
        <v>179</v>
      </c>
      <c r="S48" s="44">
        <f>RANK(Vul_Index!S48,Vul_Index!S$6:S$197)</f>
        <v>180</v>
      </c>
      <c r="T48" s="44">
        <f>RANK(Vul_Index!T48,Vul_Index!T$6:T$197)</f>
        <v>180</v>
      </c>
      <c r="U48" s="8"/>
      <c r="V48" s="32" t="str">
        <f t="shared" si="0"/>
        <v>Croatia</v>
      </c>
      <c r="W48" s="41">
        <f t="shared" si="1"/>
        <v>180</v>
      </c>
      <c r="X48" s="41">
        <f t="shared" ca="1" si="2"/>
        <v>6.1433545596367963E-6</v>
      </c>
      <c r="Y48" s="41">
        <f t="shared" ca="1" si="3"/>
        <v>174</v>
      </c>
      <c r="Z48" s="41">
        <f t="shared" si="4"/>
        <v>174</v>
      </c>
      <c r="AA48" s="41">
        <f t="shared" ca="1" si="5"/>
        <v>6.0000466805669044</v>
      </c>
      <c r="AB48" s="41">
        <f t="shared" ca="1" si="6"/>
        <v>69</v>
      </c>
    </row>
    <row r="49" spans="1:28">
      <c r="A49" s="36"/>
      <c r="B49" s="37"/>
      <c r="C49" s="31" t="s">
        <v>123</v>
      </c>
      <c r="D49" s="32" t="s">
        <v>124</v>
      </c>
      <c r="E49" s="44">
        <f>RANK(Vul_Index!E49,Vul_Index!E$6:E$197)</f>
        <v>117</v>
      </c>
      <c r="F49" s="44">
        <f>RANK(Vul_Index!F49,Vul_Index!F$6:F$197)</f>
        <v>118</v>
      </c>
      <c r="G49" s="44">
        <f>RANK(Vul_Index!G49,Vul_Index!G$6:G$197)</f>
        <v>116</v>
      </c>
      <c r="H49" s="44">
        <f>RANK(Vul_Index!H49,Vul_Index!H$6:H$197)</f>
        <v>113</v>
      </c>
      <c r="I49" s="44">
        <f>RANK(Vul_Index!I49,Vul_Index!I$6:I$197)</f>
        <v>115</v>
      </c>
      <c r="J49" s="44">
        <f>RANK(Vul_Index!J49,Vul_Index!J$6:J$197)</f>
        <v>115</v>
      </c>
      <c r="K49" s="44">
        <f>RANK(Vul_Index!K49,Vul_Index!K$6:K$197)</f>
        <v>115</v>
      </c>
      <c r="L49" s="44">
        <f>RANK(Vul_Index!L49,Vul_Index!L$6:L$197)</f>
        <v>117</v>
      </c>
      <c r="M49" s="44">
        <f>RANK(Vul_Index!M49,Vul_Index!M$6:M$197)</f>
        <v>115</v>
      </c>
      <c r="N49" s="44">
        <f>RANK(Vul_Index!N49,Vul_Index!N$6:N$197)</f>
        <v>115</v>
      </c>
      <c r="O49" s="44">
        <f>RANK(Vul_Index!O49,Vul_Index!O$6:O$197)</f>
        <v>111</v>
      </c>
      <c r="P49" s="44">
        <f>RANK(Vul_Index!P49,Vul_Index!P$6:P$197)</f>
        <v>112</v>
      </c>
      <c r="Q49" s="44">
        <f>RANK(Vul_Index!Q49,Vul_Index!Q$6:Q$197)</f>
        <v>115</v>
      </c>
      <c r="R49" s="44">
        <f>RANK(Vul_Index!R49,Vul_Index!R$6:R$197)</f>
        <v>111</v>
      </c>
      <c r="S49" s="44">
        <f>RANK(Vul_Index!S49,Vul_Index!S$6:S$197)</f>
        <v>111</v>
      </c>
      <c r="T49" s="44">
        <f>RANK(Vul_Index!T49,Vul_Index!T$6:T$197)</f>
        <v>110</v>
      </c>
      <c r="U49" s="8"/>
      <c r="V49" s="32" t="str">
        <f t="shared" si="0"/>
        <v>Cuba</v>
      </c>
      <c r="W49" s="41">
        <f t="shared" si="1"/>
        <v>118</v>
      </c>
      <c r="X49" s="41">
        <f t="shared" ca="1" si="2"/>
        <v>-7.9999991227164848</v>
      </c>
      <c r="Y49" s="41">
        <f t="shared" ca="1" si="3"/>
        <v>39</v>
      </c>
      <c r="Z49" s="41">
        <f t="shared" si="4"/>
        <v>110</v>
      </c>
      <c r="AA49" s="41">
        <f t="shared" ca="1" si="5"/>
        <v>7.4991378686404158E-6</v>
      </c>
      <c r="AB49" s="41">
        <f t="shared" ca="1" si="6"/>
        <v>190</v>
      </c>
    </row>
    <row r="50" spans="1:28">
      <c r="A50" s="36"/>
      <c r="B50" s="37"/>
      <c r="C50" s="31" t="s">
        <v>125</v>
      </c>
      <c r="D50" s="32" t="s">
        <v>126</v>
      </c>
      <c r="E50" s="44">
        <f>RANK(Vul_Index!E50,Vul_Index!E$6:E$197)</f>
        <v>166</v>
      </c>
      <c r="F50" s="44">
        <f>RANK(Vul_Index!F50,Vul_Index!F$6:F$197)</f>
        <v>164</v>
      </c>
      <c r="G50" s="44">
        <f>RANK(Vul_Index!G50,Vul_Index!G$6:G$197)</f>
        <v>162</v>
      </c>
      <c r="H50" s="44">
        <f>RANK(Vul_Index!H50,Vul_Index!H$6:H$197)</f>
        <v>162</v>
      </c>
      <c r="I50" s="44">
        <f>RANK(Vul_Index!I50,Vul_Index!I$6:I$197)</f>
        <v>164</v>
      </c>
      <c r="J50" s="44">
        <f>RANK(Vul_Index!J50,Vul_Index!J$6:J$197)</f>
        <v>161</v>
      </c>
      <c r="K50" s="44">
        <f>RANK(Vul_Index!K50,Vul_Index!K$6:K$197)</f>
        <v>161</v>
      </c>
      <c r="L50" s="44">
        <f>RANK(Vul_Index!L50,Vul_Index!L$6:L$197)</f>
        <v>161</v>
      </c>
      <c r="M50" s="44">
        <f>RANK(Vul_Index!M50,Vul_Index!M$6:M$197)</f>
        <v>162</v>
      </c>
      <c r="N50" s="44">
        <f>RANK(Vul_Index!N50,Vul_Index!N$6:N$197)</f>
        <v>146</v>
      </c>
      <c r="O50" s="44">
        <f>RANK(Vul_Index!O50,Vul_Index!O$6:O$197)</f>
        <v>144</v>
      </c>
      <c r="P50" s="44">
        <f>RANK(Vul_Index!P50,Vul_Index!P$6:P$197)</f>
        <v>150</v>
      </c>
      <c r="Q50" s="44">
        <f>RANK(Vul_Index!Q50,Vul_Index!Q$6:Q$197)</f>
        <v>150</v>
      </c>
      <c r="R50" s="44">
        <f>RANK(Vul_Index!R50,Vul_Index!R$6:R$197)</f>
        <v>152</v>
      </c>
      <c r="S50" s="44">
        <f>RANK(Vul_Index!S50,Vul_Index!S$6:S$197)</f>
        <v>155</v>
      </c>
      <c r="T50" s="44">
        <f>RANK(Vul_Index!T50,Vul_Index!T$6:T$197)</f>
        <v>156</v>
      </c>
      <c r="U50" s="8"/>
      <c r="V50" s="32" t="str">
        <f t="shared" si="0"/>
        <v>Cyprus</v>
      </c>
      <c r="W50" s="41">
        <f t="shared" si="1"/>
        <v>166</v>
      </c>
      <c r="X50" s="41">
        <f t="shared" ca="1" si="2"/>
        <v>-9.9999947242140603</v>
      </c>
      <c r="Y50" s="41">
        <f t="shared" ca="1" si="3"/>
        <v>30</v>
      </c>
      <c r="Z50" s="41">
        <f t="shared" si="4"/>
        <v>144</v>
      </c>
      <c r="AA50" s="41">
        <f t="shared" ca="1" si="5"/>
        <v>12.000006579078203</v>
      </c>
      <c r="AB50" s="41">
        <f t="shared" ca="1" si="6"/>
        <v>30</v>
      </c>
    </row>
    <row r="51" spans="1:28">
      <c r="A51" s="36"/>
      <c r="B51" s="37"/>
      <c r="C51" s="31" t="s">
        <v>127</v>
      </c>
      <c r="D51" s="32" t="s">
        <v>128</v>
      </c>
      <c r="E51" s="44">
        <f>RANK(Vul_Index!E51,Vul_Index!E$6:E$197)</f>
        <v>184</v>
      </c>
      <c r="F51" s="44">
        <f>RANK(Vul_Index!F51,Vul_Index!F$6:F$197)</f>
        <v>182</v>
      </c>
      <c r="G51" s="44">
        <f>RANK(Vul_Index!G51,Vul_Index!G$6:G$197)</f>
        <v>183</v>
      </c>
      <c r="H51" s="44">
        <f>RANK(Vul_Index!H51,Vul_Index!H$6:H$197)</f>
        <v>184</v>
      </c>
      <c r="I51" s="44">
        <f>RANK(Vul_Index!I51,Vul_Index!I$6:I$197)</f>
        <v>185</v>
      </c>
      <c r="J51" s="44">
        <f>RANK(Vul_Index!J51,Vul_Index!J$6:J$197)</f>
        <v>184</v>
      </c>
      <c r="K51" s="44">
        <f>RANK(Vul_Index!K51,Vul_Index!K$6:K$197)</f>
        <v>184</v>
      </c>
      <c r="L51" s="44">
        <f>RANK(Vul_Index!L51,Vul_Index!L$6:L$197)</f>
        <v>184</v>
      </c>
      <c r="M51" s="44">
        <f>RANK(Vul_Index!M51,Vul_Index!M$6:M$197)</f>
        <v>183</v>
      </c>
      <c r="N51" s="44">
        <f>RANK(Vul_Index!N51,Vul_Index!N$6:N$197)</f>
        <v>183</v>
      </c>
      <c r="O51" s="44">
        <f>RANK(Vul_Index!O51,Vul_Index!O$6:O$197)</f>
        <v>184</v>
      </c>
      <c r="P51" s="44">
        <f>RANK(Vul_Index!P51,Vul_Index!P$6:P$197)</f>
        <v>184</v>
      </c>
      <c r="Q51" s="44">
        <f>RANK(Vul_Index!Q51,Vul_Index!Q$6:Q$197)</f>
        <v>187</v>
      </c>
      <c r="R51" s="44">
        <f>RANK(Vul_Index!R51,Vul_Index!R$6:R$197)</f>
        <v>186</v>
      </c>
      <c r="S51" s="44">
        <f>RANK(Vul_Index!S51,Vul_Index!S$6:S$197)</f>
        <v>188</v>
      </c>
      <c r="T51" s="44">
        <f>RANK(Vul_Index!T51,Vul_Index!T$6:T$197)</f>
        <v>188</v>
      </c>
      <c r="U51" s="8"/>
      <c r="V51" s="32" t="str">
        <f t="shared" si="0"/>
        <v>Czech Republic</v>
      </c>
      <c r="W51" s="41">
        <f t="shared" si="1"/>
        <v>188</v>
      </c>
      <c r="X51" s="41">
        <f t="shared" ca="1" si="2"/>
        <v>2.0265548832057745E-6</v>
      </c>
      <c r="Y51" s="41">
        <f t="shared" ca="1" si="3"/>
        <v>163</v>
      </c>
      <c r="Z51" s="41">
        <f t="shared" si="4"/>
        <v>182</v>
      </c>
      <c r="AA51" s="41">
        <f t="shared" ca="1" si="5"/>
        <v>6.0000760409185476</v>
      </c>
      <c r="AB51" s="41">
        <f t="shared" ca="1" si="6"/>
        <v>65</v>
      </c>
    </row>
    <row r="52" spans="1:28">
      <c r="A52" s="36"/>
      <c r="B52" s="37"/>
      <c r="C52" s="31" t="s">
        <v>129</v>
      </c>
      <c r="D52" s="32" t="s">
        <v>130</v>
      </c>
      <c r="E52" s="44">
        <f>RANK(Vul_Index!E52,Vul_Index!E$6:E$197)</f>
        <v>192</v>
      </c>
      <c r="F52" s="44">
        <f>RANK(Vul_Index!F52,Vul_Index!F$6:F$197)</f>
        <v>192</v>
      </c>
      <c r="G52" s="44">
        <f>RANK(Vul_Index!G52,Vul_Index!G$6:G$197)</f>
        <v>192</v>
      </c>
      <c r="H52" s="44">
        <f>RANK(Vul_Index!H52,Vul_Index!H$6:H$197)</f>
        <v>192</v>
      </c>
      <c r="I52" s="44">
        <f>RANK(Vul_Index!I52,Vul_Index!I$6:I$197)</f>
        <v>192</v>
      </c>
      <c r="J52" s="44">
        <f>RANK(Vul_Index!J52,Vul_Index!J$6:J$197)</f>
        <v>192</v>
      </c>
      <c r="K52" s="44">
        <f>RANK(Vul_Index!K52,Vul_Index!K$6:K$197)</f>
        <v>192</v>
      </c>
      <c r="L52" s="44">
        <f>RANK(Vul_Index!L52,Vul_Index!L$6:L$197)</f>
        <v>192</v>
      </c>
      <c r="M52" s="44">
        <f>RANK(Vul_Index!M52,Vul_Index!M$6:M$197)</f>
        <v>192</v>
      </c>
      <c r="N52" s="44">
        <f>RANK(Vul_Index!N52,Vul_Index!N$6:N$197)</f>
        <v>192</v>
      </c>
      <c r="O52" s="44">
        <f>RANK(Vul_Index!O52,Vul_Index!O$6:O$197)</f>
        <v>192</v>
      </c>
      <c r="P52" s="44">
        <f>RANK(Vul_Index!P52,Vul_Index!P$6:P$197)</f>
        <v>192</v>
      </c>
      <c r="Q52" s="44">
        <f>RANK(Vul_Index!Q52,Vul_Index!Q$6:Q$197)</f>
        <v>192</v>
      </c>
      <c r="R52" s="44">
        <f>RANK(Vul_Index!R52,Vul_Index!R$6:R$197)</f>
        <v>192</v>
      </c>
      <c r="S52" s="44">
        <f>RANK(Vul_Index!S52,Vul_Index!S$6:S$197)</f>
        <v>192</v>
      </c>
      <c r="T52" s="44">
        <f>RANK(Vul_Index!T52,Vul_Index!T$6:T$197)</f>
        <v>192</v>
      </c>
      <c r="U52" s="8"/>
      <c r="V52" s="32" t="str">
        <f t="shared" si="0"/>
        <v>Denmark</v>
      </c>
      <c r="W52" s="41">
        <f t="shared" si="1"/>
        <v>192</v>
      </c>
      <c r="X52" s="41">
        <f t="shared" ca="1" si="2"/>
        <v>1.5748255169379223E-6</v>
      </c>
      <c r="Y52" s="41">
        <f t="shared" ca="1" si="3"/>
        <v>158</v>
      </c>
      <c r="Z52" s="41">
        <f t="shared" si="4"/>
        <v>192</v>
      </c>
      <c r="AA52" s="41">
        <f t="shared" ca="1" si="5"/>
        <v>6.2678106407397825E-5</v>
      </c>
      <c r="AB52" s="41">
        <f t="shared" ca="1" si="6"/>
        <v>166</v>
      </c>
    </row>
    <row r="53" spans="1:28">
      <c r="A53" s="36"/>
      <c r="B53" s="37"/>
      <c r="C53" s="31" t="s">
        <v>131</v>
      </c>
      <c r="D53" s="32" t="s">
        <v>132</v>
      </c>
      <c r="E53" s="44">
        <f>RANK(Vul_Index!E53,Vul_Index!E$6:E$197)</f>
        <v>38</v>
      </c>
      <c r="F53" s="44">
        <f>RANK(Vul_Index!F53,Vul_Index!F$6:F$197)</f>
        <v>43</v>
      </c>
      <c r="G53" s="44">
        <f>RANK(Vul_Index!G53,Vul_Index!G$6:G$197)</f>
        <v>42</v>
      </c>
      <c r="H53" s="44">
        <f>RANK(Vul_Index!H53,Vul_Index!H$6:H$197)</f>
        <v>42</v>
      </c>
      <c r="I53" s="44">
        <f>RANK(Vul_Index!I53,Vul_Index!I$6:I$197)</f>
        <v>42</v>
      </c>
      <c r="J53" s="44">
        <f>RANK(Vul_Index!J53,Vul_Index!J$6:J$197)</f>
        <v>43</v>
      </c>
      <c r="K53" s="44">
        <f>RANK(Vul_Index!K53,Vul_Index!K$6:K$197)</f>
        <v>46</v>
      </c>
      <c r="L53" s="44">
        <f>RANK(Vul_Index!L53,Vul_Index!L$6:L$197)</f>
        <v>40</v>
      </c>
      <c r="M53" s="44">
        <f>RANK(Vul_Index!M53,Vul_Index!M$6:M$197)</f>
        <v>39</v>
      </c>
      <c r="N53" s="44">
        <f>RANK(Vul_Index!N53,Vul_Index!N$6:N$197)</f>
        <v>40</v>
      </c>
      <c r="O53" s="44">
        <f>RANK(Vul_Index!O53,Vul_Index!O$6:O$197)</f>
        <v>37</v>
      </c>
      <c r="P53" s="44">
        <f>RANK(Vul_Index!P53,Vul_Index!P$6:P$197)</f>
        <v>38</v>
      </c>
      <c r="Q53" s="44">
        <f>RANK(Vul_Index!Q53,Vul_Index!Q$6:Q$197)</f>
        <v>38</v>
      </c>
      <c r="R53" s="44">
        <f>RANK(Vul_Index!R53,Vul_Index!R$6:R$197)</f>
        <v>38</v>
      </c>
      <c r="S53" s="44">
        <f>RANK(Vul_Index!S53,Vul_Index!S$6:S$197)</f>
        <v>37</v>
      </c>
      <c r="T53" s="44">
        <f>RANK(Vul_Index!T53,Vul_Index!T$6:T$197)</f>
        <v>37</v>
      </c>
      <c r="U53" s="8"/>
      <c r="V53" s="32" t="str">
        <f t="shared" si="0"/>
        <v>Djibouti</v>
      </c>
      <c r="W53" s="41">
        <f t="shared" si="1"/>
        <v>46</v>
      </c>
      <c r="X53" s="41">
        <f t="shared" ca="1" si="2"/>
        <v>-8.9999978306146868</v>
      </c>
      <c r="Y53" s="41">
        <f t="shared" ca="1" si="3"/>
        <v>35</v>
      </c>
      <c r="Z53" s="41">
        <f t="shared" si="4"/>
        <v>37</v>
      </c>
      <c r="AA53" s="41">
        <f t="shared" ca="1" si="5"/>
        <v>3.4356554904476489E-5</v>
      </c>
      <c r="AB53" s="41">
        <f t="shared" ca="1" si="6"/>
        <v>180</v>
      </c>
    </row>
    <row r="54" spans="1:28">
      <c r="A54" s="36"/>
      <c r="B54" s="37"/>
      <c r="C54" s="31" t="s">
        <v>133</v>
      </c>
      <c r="D54" s="32" t="s">
        <v>134</v>
      </c>
      <c r="E54" s="44">
        <f>RANK(Vul_Index!E54,Vul_Index!E$6:E$197)</f>
        <v>71</v>
      </c>
      <c r="F54" s="44">
        <f>RANK(Vul_Index!F54,Vul_Index!F$6:F$197)</f>
        <v>70</v>
      </c>
      <c r="G54" s="44">
        <f>RANK(Vul_Index!G54,Vul_Index!G$6:G$197)</f>
        <v>70</v>
      </c>
      <c r="H54" s="44">
        <f>RANK(Vul_Index!H54,Vul_Index!H$6:H$197)</f>
        <v>71</v>
      </c>
      <c r="I54" s="44">
        <f>RANK(Vul_Index!I54,Vul_Index!I$6:I$197)</f>
        <v>71</v>
      </c>
      <c r="J54" s="44">
        <f>RANK(Vul_Index!J54,Vul_Index!J$6:J$197)</f>
        <v>71</v>
      </c>
      <c r="K54" s="44">
        <f>RANK(Vul_Index!K54,Vul_Index!K$6:K$197)</f>
        <v>71</v>
      </c>
      <c r="L54" s="44">
        <f>RANK(Vul_Index!L54,Vul_Index!L$6:L$197)</f>
        <v>71</v>
      </c>
      <c r="M54" s="44">
        <f>RANK(Vul_Index!M54,Vul_Index!M$6:M$197)</f>
        <v>70</v>
      </c>
      <c r="N54" s="44">
        <f>RANK(Vul_Index!N54,Vul_Index!N$6:N$197)</f>
        <v>72</v>
      </c>
      <c r="O54" s="44">
        <f>RANK(Vul_Index!O54,Vul_Index!O$6:O$197)</f>
        <v>70</v>
      </c>
      <c r="P54" s="44">
        <f>RANK(Vul_Index!P54,Vul_Index!P$6:P$197)</f>
        <v>70</v>
      </c>
      <c r="Q54" s="44">
        <f>RANK(Vul_Index!Q54,Vul_Index!Q$6:Q$197)</f>
        <v>71</v>
      </c>
      <c r="R54" s="44">
        <f>RANK(Vul_Index!R54,Vul_Index!R$6:R$197)</f>
        <v>66</v>
      </c>
      <c r="S54" s="44">
        <f>RANK(Vul_Index!S54,Vul_Index!S$6:S$197)</f>
        <v>66</v>
      </c>
      <c r="T54" s="44">
        <f>RANK(Vul_Index!T54,Vul_Index!T$6:T$197)</f>
        <v>66</v>
      </c>
      <c r="U54" s="8"/>
      <c r="V54" s="32" t="str">
        <f t="shared" si="0"/>
        <v>Dominica</v>
      </c>
      <c r="W54" s="41">
        <f t="shared" si="1"/>
        <v>72</v>
      </c>
      <c r="X54" s="41">
        <f t="shared" ca="1" si="2"/>
        <v>-5.9999973499766526</v>
      </c>
      <c r="Y54" s="41">
        <f t="shared" ca="1" si="3"/>
        <v>60</v>
      </c>
      <c r="Z54" s="41">
        <f t="shared" si="4"/>
        <v>66</v>
      </c>
      <c r="AA54" s="41">
        <f t="shared" ca="1" si="5"/>
        <v>3.203516302398348E-5</v>
      </c>
      <c r="AB54" s="41">
        <f t="shared" ca="1" si="6"/>
        <v>182</v>
      </c>
    </row>
    <row r="55" spans="1:28">
      <c r="A55" s="36"/>
      <c r="B55" s="37"/>
      <c r="C55" s="31" t="s">
        <v>135</v>
      </c>
      <c r="D55" s="32" t="s">
        <v>136</v>
      </c>
      <c r="E55" s="44">
        <f>RANK(Vul_Index!E55,Vul_Index!E$6:E$197)</f>
        <v>93</v>
      </c>
      <c r="F55" s="44">
        <f>RANK(Vul_Index!F55,Vul_Index!F$6:F$197)</f>
        <v>94</v>
      </c>
      <c r="G55" s="44">
        <f>RANK(Vul_Index!G55,Vul_Index!G$6:G$197)</f>
        <v>94</v>
      </c>
      <c r="H55" s="44">
        <f>RANK(Vul_Index!H55,Vul_Index!H$6:H$197)</f>
        <v>97</v>
      </c>
      <c r="I55" s="44">
        <f>RANK(Vul_Index!I55,Vul_Index!I$6:I$197)</f>
        <v>94</v>
      </c>
      <c r="J55" s="44">
        <f>RANK(Vul_Index!J55,Vul_Index!J$6:J$197)</f>
        <v>96</v>
      </c>
      <c r="K55" s="44">
        <f>RANK(Vul_Index!K55,Vul_Index!K$6:K$197)</f>
        <v>96</v>
      </c>
      <c r="L55" s="44">
        <f>RANK(Vul_Index!L55,Vul_Index!L$6:L$197)</f>
        <v>96</v>
      </c>
      <c r="M55" s="44">
        <f>RANK(Vul_Index!M55,Vul_Index!M$6:M$197)</f>
        <v>97</v>
      </c>
      <c r="N55" s="44">
        <f>RANK(Vul_Index!N55,Vul_Index!N$6:N$197)</f>
        <v>98</v>
      </c>
      <c r="O55" s="44">
        <f>RANK(Vul_Index!O55,Vul_Index!O$6:O$197)</f>
        <v>96</v>
      </c>
      <c r="P55" s="44">
        <f>RANK(Vul_Index!P55,Vul_Index!P$6:P$197)</f>
        <v>94</v>
      </c>
      <c r="Q55" s="44">
        <f>RANK(Vul_Index!Q55,Vul_Index!Q$6:Q$197)</f>
        <v>96</v>
      </c>
      <c r="R55" s="44">
        <f>RANK(Vul_Index!R55,Vul_Index!R$6:R$197)</f>
        <v>96</v>
      </c>
      <c r="S55" s="44">
        <f>RANK(Vul_Index!S55,Vul_Index!S$6:S$197)</f>
        <v>95</v>
      </c>
      <c r="T55" s="44">
        <f>RANK(Vul_Index!T55,Vul_Index!T$6:T$197)</f>
        <v>95</v>
      </c>
      <c r="U55" s="8"/>
      <c r="V55" s="32" t="str">
        <f t="shared" si="0"/>
        <v>Dominican Republic</v>
      </c>
      <c r="W55" s="41">
        <f t="shared" si="1"/>
        <v>98</v>
      </c>
      <c r="X55" s="41">
        <f t="shared" ca="1" si="2"/>
        <v>-2.9999981076347511</v>
      </c>
      <c r="Y55" s="41">
        <f t="shared" ca="1" si="3"/>
        <v>99</v>
      </c>
      <c r="Z55" s="41">
        <f t="shared" si="4"/>
        <v>93</v>
      </c>
      <c r="AA55" s="41">
        <f t="shared" ca="1" si="5"/>
        <v>2.0000345194615337</v>
      </c>
      <c r="AB55" s="41">
        <f t="shared" ca="1" si="6"/>
        <v>130</v>
      </c>
    </row>
    <row r="56" spans="1:28">
      <c r="C56" s="31" t="s">
        <v>137</v>
      </c>
      <c r="D56" s="32" t="s">
        <v>138</v>
      </c>
      <c r="E56" s="44">
        <f>RANK(Vul_Index!E56,Vul_Index!E$6:E$197)</f>
        <v>133</v>
      </c>
      <c r="F56" s="44">
        <f>RANK(Vul_Index!F56,Vul_Index!F$6:F$197)</f>
        <v>133</v>
      </c>
      <c r="G56" s="44">
        <f>RANK(Vul_Index!G56,Vul_Index!G$6:G$197)</f>
        <v>131</v>
      </c>
      <c r="H56" s="44">
        <f>RANK(Vul_Index!H56,Vul_Index!H$6:H$197)</f>
        <v>128</v>
      </c>
      <c r="I56" s="44">
        <f>RANK(Vul_Index!I56,Vul_Index!I$6:I$197)</f>
        <v>132</v>
      </c>
      <c r="J56" s="44">
        <f>RANK(Vul_Index!J56,Vul_Index!J$6:J$197)</f>
        <v>136</v>
      </c>
      <c r="K56" s="44">
        <f>RANK(Vul_Index!K56,Vul_Index!K$6:K$197)</f>
        <v>131</v>
      </c>
      <c r="L56" s="44">
        <f>RANK(Vul_Index!L56,Vul_Index!L$6:L$197)</f>
        <v>131</v>
      </c>
      <c r="M56" s="44">
        <f>RANK(Vul_Index!M56,Vul_Index!M$6:M$197)</f>
        <v>131</v>
      </c>
      <c r="N56" s="44">
        <f>RANK(Vul_Index!N56,Vul_Index!N$6:N$197)</f>
        <v>136</v>
      </c>
      <c r="O56" s="44">
        <f>RANK(Vul_Index!O56,Vul_Index!O$6:O$197)</f>
        <v>134</v>
      </c>
      <c r="P56" s="44">
        <f>RANK(Vul_Index!P56,Vul_Index!P$6:P$197)</f>
        <v>138</v>
      </c>
      <c r="Q56" s="44">
        <f>RANK(Vul_Index!Q56,Vul_Index!Q$6:Q$197)</f>
        <v>144</v>
      </c>
      <c r="R56" s="44">
        <f>RANK(Vul_Index!R56,Vul_Index!R$6:R$197)</f>
        <v>147</v>
      </c>
      <c r="S56" s="44">
        <f>RANK(Vul_Index!S56,Vul_Index!S$6:S$197)</f>
        <v>147</v>
      </c>
      <c r="T56" s="44">
        <f>RANK(Vul_Index!T56,Vul_Index!T$6:T$197)</f>
        <v>148</v>
      </c>
      <c r="U56" s="8"/>
      <c r="V56" s="32" t="str">
        <f t="shared" si="0"/>
        <v>Ecuador</v>
      </c>
      <c r="W56" s="41">
        <f t="shared" si="1"/>
        <v>147</v>
      </c>
      <c r="X56" s="41">
        <f t="shared" ca="1" si="2"/>
        <v>1.0000091737054218</v>
      </c>
      <c r="Y56" s="41">
        <f t="shared" ca="1" si="3"/>
        <v>190</v>
      </c>
      <c r="Z56" s="41">
        <f t="shared" si="4"/>
        <v>128</v>
      </c>
      <c r="AA56" s="41">
        <f t="shared" ca="1" si="5"/>
        <v>20.000099448137</v>
      </c>
      <c r="AB56" s="41">
        <f t="shared" ca="1" si="6"/>
        <v>7</v>
      </c>
    </row>
    <row r="57" spans="1:28">
      <c r="C57" s="31" t="s">
        <v>139</v>
      </c>
      <c r="D57" s="32" t="s">
        <v>140</v>
      </c>
      <c r="E57" s="44">
        <f>RANK(Vul_Index!E57,Vul_Index!E$6:E$197)</f>
        <v>114</v>
      </c>
      <c r="F57" s="44">
        <f>RANK(Vul_Index!F57,Vul_Index!F$6:F$197)</f>
        <v>110</v>
      </c>
      <c r="G57" s="44">
        <f>RANK(Vul_Index!G57,Vul_Index!G$6:G$197)</f>
        <v>112</v>
      </c>
      <c r="H57" s="44">
        <f>RANK(Vul_Index!H57,Vul_Index!H$6:H$197)</f>
        <v>116</v>
      </c>
      <c r="I57" s="44">
        <f>RANK(Vul_Index!I57,Vul_Index!I$6:I$197)</f>
        <v>117</v>
      </c>
      <c r="J57" s="44">
        <f>RANK(Vul_Index!J57,Vul_Index!J$6:J$197)</f>
        <v>122</v>
      </c>
      <c r="K57" s="44">
        <f>RANK(Vul_Index!K57,Vul_Index!K$6:K$197)</f>
        <v>123</v>
      </c>
      <c r="L57" s="44">
        <f>RANK(Vul_Index!L57,Vul_Index!L$6:L$197)</f>
        <v>122</v>
      </c>
      <c r="M57" s="44">
        <f>RANK(Vul_Index!M57,Vul_Index!M$6:M$197)</f>
        <v>125</v>
      </c>
      <c r="N57" s="44">
        <f>RANK(Vul_Index!N57,Vul_Index!N$6:N$197)</f>
        <v>128</v>
      </c>
      <c r="O57" s="44">
        <f>RANK(Vul_Index!O57,Vul_Index!O$6:O$197)</f>
        <v>128</v>
      </c>
      <c r="P57" s="44">
        <f>RANK(Vul_Index!P57,Vul_Index!P$6:P$197)</f>
        <v>129</v>
      </c>
      <c r="Q57" s="44">
        <f>RANK(Vul_Index!Q57,Vul_Index!Q$6:Q$197)</f>
        <v>130</v>
      </c>
      <c r="R57" s="44">
        <f>RANK(Vul_Index!R57,Vul_Index!R$6:R$197)</f>
        <v>133</v>
      </c>
      <c r="S57" s="44">
        <f>RANK(Vul_Index!S57,Vul_Index!S$6:S$197)</f>
        <v>128</v>
      </c>
      <c r="T57" s="44">
        <f>RANK(Vul_Index!T57,Vul_Index!T$6:T$197)</f>
        <v>128</v>
      </c>
      <c r="U57" s="8"/>
      <c r="V57" s="32" t="str">
        <f t="shared" si="0"/>
        <v>Egypt</v>
      </c>
      <c r="W57" s="41">
        <f t="shared" si="1"/>
        <v>133</v>
      </c>
      <c r="X57" s="41">
        <f t="shared" ca="1" si="2"/>
        <v>-4.9999961389570178</v>
      </c>
      <c r="Y57" s="41">
        <f t="shared" ca="1" si="3"/>
        <v>78</v>
      </c>
      <c r="Z57" s="41">
        <f t="shared" si="4"/>
        <v>110</v>
      </c>
      <c r="AA57" s="41">
        <f t="shared" ca="1" si="5"/>
        <v>18.000025304659708</v>
      </c>
      <c r="AB57" s="41">
        <f t="shared" ca="1" si="6"/>
        <v>13</v>
      </c>
    </row>
    <row r="58" spans="1:28">
      <c r="C58" s="31" t="s">
        <v>141</v>
      </c>
      <c r="D58" s="32" t="s">
        <v>142</v>
      </c>
      <c r="E58" s="44">
        <f>RANK(Vul_Index!E58,Vul_Index!E$6:E$197)</f>
        <v>101</v>
      </c>
      <c r="F58" s="44">
        <f>RANK(Vul_Index!F58,Vul_Index!F$6:F$197)</f>
        <v>102</v>
      </c>
      <c r="G58" s="44">
        <f>RANK(Vul_Index!G58,Vul_Index!G$6:G$197)</f>
        <v>101</v>
      </c>
      <c r="H58" s="44">
        <f>RANK(Vul_Index!H58,Vul_Index!H$6:H$197)</f>
        <v>104</v>
      </c>
      <c r="I58" s="44">
        <f>RANK(Vul_Index!I58,Vul_Index!I$6:I$197)</f>
        <v>104</v>
      </c>
      <c r="J58" s="44">
        <f>RANK(Vul_Index!J58,Vul_Index!J$6:J$197)</f>
        <v>98</v>
      </c>
      <c r="K58" s="44">
        <f>RANK(Vul_Index!K58,Vul_Index!K$6:K$197)</f>
        <v>100</v>
      </c>
      <c r="L58" s="44">
        <f>RANK(Vul_Index!L58,Vul_Index!L$6:L$197)</f>
        <v>102</v>
      </c>
      <c r="M58" s="44">
        <f>RANK(Vul_Index!M58,Vul_Index!M$6:M$197)</f>
        <v>100</v>
      </c>
      <c r="N58" s="44">
        <f>RANK(Vul_Index!N58,Vul_Index!N$6:N$197)</f>
        <v>102</v>
      </c>
      <c r="O58" s="44">
        <f>RANK(Vul_Index!O58,Vul_Index!O$6:O$197)</f>
        <v>104</v>
      </c>
      <c r="P58" s="44">
        <f>RANK(Vul_Index!P58,Vul_Index!P$6:P$197)</f>
        <v>101</v>
      </c>
      <c r="Q58" s="44">
        <f>RANK(Vul_Index!Q58,Vul_Index!Q$6:Q$197)</f>
        <v>103</v>
      </c>
      <c r="R58" s="44">
        <f>RANK(Vul_Index!R58,Vul_Index!R$6:R$197)</f>
        <v>101</v>
      </c>
      <c r="S58" s="44">
        <f>RANK(Vul_Index!S58,Vul_Index!S$6:S$197)</f>
        <v>102</v>
      </c>
      <c r="T58" s="44">
        <f>RANK(Vul_Index!T58,Vul_Index!T$6:T$197)</f>
        <v>102</v>
      </c>
      <c r="U58" s="8"/>
      <c r="V58" s="32" t="str">
        <f t="shared" si="0"/>
        <v>El Salvador</v>
      </c>
      <c r="W58" s="41">
        <f t="shared" si="1"/>
        <v>104</v>
      </c>
      <c r="X58" s="41">
        <f t="shared" ca="1" si="2"/>
        <v>-1.9999914577110955</v>
      </c>
      <c r="Y58" s="41">
        <f t="shared" ca="1" si="3"/>
        <v>131</v>
      </c>
      <c r="Z58" s="41">
        <f t="shared" si="4"/>
        <v>98</v>
      </c>
      <c r="AA58" s="41">
        <f t="shared" ca="1" si="5"/>
        <v>4.0000150393302585</v>
      </c>
      <c r="AB58" s="41">
        <f t="shared" ca="1" si="6"/>
        <v>93</v>
      </c>
    </row>
    <row r="59" spans="1:28">
      <c r="C59" s="31" t="s">
        <v>143</v>
      </c>
      <c r="D59" s="32" t="s">
        <v>144</v>
      </c>
      <c r="E59" s="44">
        <f>RANK(Vul_Index!E59,Vul_Index!E$6:E$197)</f>
        <v>39</v>
      </c>
      <c r="F59" s="44">
        <f>RANK(Vul_Index!F59,Vul_Index!F$6:F$197)</f>
        <v>39</v>
      </c>
      <c r="G59" s="44">
        <f>RANK(Vul_Index!G59,Vul_Index!G$6:G$197)</f>
        <v>38</v>
      </c>
      <c r="H59" s="44">
        <f>RANK(Vul_Index!H59,Vul_Index!H$6:H$197)</f>
        <v>38</v>
      </c>
      <c r="I59" s="44">
        <f>RANK(Vul_Index!I59,Vul_Index!I$6:I$197)</f>
        <v>39</v>
      </c>
      <c r="J59" s="44">
        <f>RANK(Vul_Index!J59,Vul_Index!J$6:J$197)</f>
        <v>41</v>
      </c>
      <c r="K59" s="44">
        <f>RANK(Vul_Index!K59,Vul_Index!K$6:K$197)</f>
        <v>43</v>
      </c>
      <c r="L59" s="44">
        <f>RANK(Vul_Index!L59,Vul_Index!L$6:L$197)</f>
        <v>44</v>
      </c>
      <c r="M59" s="44">
        <f>RANK(Vul_Index!M59,Vul_Index!M$6:M$197)</f>
        <v>45</v>
      </c>
      <c r="N59" s="44">
        <f>RANK(Vul_Index!N59,Vul_Index!N$6:N$197)</f>
        <v>45</v>
      </c>
      <c r="O59" s="44">
        <f>RANK(Vul_Index!O59,Vul_Index!O$6:O$197)</f>
        <v>48</v>
      </c>
      <c r="P59" s="44">
        <f>RANK(Vul_Index!P59,Vul_Index!P$6:P$197)</f>
        <v>46</v>
      </c>
      <c r="Q59" s="44">
        <f>RANK(Vul_Index!Q59,Vul_Index!Q$6:Q$197)</f>
        <v>45</v>
      </c>
      <c r="R59" s="44">
        <f>RANK(Vul_Index!R59,Vul_Index!R$6:R$197)</f>
        <v>46</v>
      </c>
      <c r="S59" s="44">
        <f>RANK(Vul_Index!S59,Vul_Index!S$6:S$197)</f>
        <v>46</v>
      </c>
      <c r="T59" s="44">
        <f>RANK(Vul_Index!T59,Vul_Index!T$6:T$197)</f>
        <v>46</v>
      </c>
      <c r="U59" s="8"/>
      <c r="V59" s="32" t="str">
        <f t="shared" si="0"/>
        <v>Equatorial Guinea</v>
      </c>
      <c r="W59" s="41">
        <f t="shared" si="1"/>
        <v>48</v>
      </c>
      <c r="X59" s="41">
        <f t="shared" ca="1" si="2"/>
        <v>-1.9999940966967233</v>
      </c>
      <c r="Y59" s="41">
        <f t="shared" ca="1" si="3"/>
        <v>125</v>
      </c>
      <c r="Z59" s="41">
        <f t="shared" si="4"/>
        <v>38</v>
      </c>
      <c r="AA59" s="41">
        <f t="shared" ca="1" si="5"/>
        <v>8.0000995641852342</v>
      </c>
      <c r="AB59" s="41">
        <f t="shared" ca="1" si="6"/>
        <v>44</v>
      </c>
    </row>
    <row r="60" spans="1:28">
      <c r="C60" s="31" t="s">
        <v>145</v>
      </c>
      <c r="D60" s="32" t="s">
        <v>146</v>
      </c>
      <c r="E60" s="44">
        <f>RANK(Vul_Index!E60,Vul_Index!E$6:E$197)</f>
        <v>30</v>
      </c>
      <c r="F60" s="44">
        <f>RANK(Vul_Index!F60,Vul_Index!F$6:F$197)</f>
        <v>27</v>
      </c>
      <c r="G60" s="44">
        <f>RANK(Vul_Index!G60,Vul_Index!G$6:G$197)</f>
        <v>28</v>
      </c>
      <c r="H60" s="44">
        <f>RANK(Vul_Index!H60,Vul_Index!H$6:H$197)</f>
        <v>27</v>
      </c>
      <c r="I60" s="44">
        <f>RANK(Vul_Index!I60,Vul_Index!I$6:I$197)</f>
        <v>37</v>
      </c>
      <c r="J60" s="44">
        <f>RANK(Vul_Index!J60,Vul_Index!J$6:J$197)</f>
        <v>31</v>
      </c>
      <c r="K60" s="44">
        <f>RANK(Vul_Index!K60,Vul_Index!K$6:K$197)</f>
        <v>27</v>
      </c>
      <c r="L60" s="44">
        <f>RANK(Vul_Index!L60,Vul_Index!L$6:L$197)</f>
        <v>33</v>
      </c>
      <c r="M60" s="44">
        <f>RANK(Vul_Index!M60,Vul_Index!M$6:M$197)</f>
        <v>21</v>
      </c>
      <c r="N60" s="44">
        <f>RANK(Vul_Index!N60,Vul_Index!N$6:N$197)</f>
        <v>15</v>
      </c>
      <c r="O60" s="44">
        <f>RANK(Vul_Index!O60,Vul_Index!O$6:O$197)</f>
        <v>18</v>
      </c>
      <c r="P60" s="44">
        <f>RANK(Vul_Index!P60,Vul_Index!P$6:P$197)</f>
        <v>29</v>
      </c>
      <c r="Q60" s="44">
        <f>RANK(Vul_Index!Q60,Vul_Index!Q$6:Q$197)</f>
        <v>32</v>
      </c>
      <c r="R60" s="44">
        <f>RANK(Vul_Index!R60,Vul_Index!R$6:R$197)</f>
        <v>33</v>
      </c>
      <c r="S60" s="44">
        <f>RANK(Vul_Index!S60,Vul_Index!S$6:S$197)</f>
        <v>31</v>
      </c>
      <c r="T60" s="44">
        <f>RANK(Vul_Index!T60,Vul_Index!T$6:T$197)</f>
        <v>33</v>
      </c>
      <c r="U60" s="8"/>
      <c r="V60" s="32" t="str">
        <f t="shared" si="0"/>
        <v>Eritrea</v>
      </c>
      <c r="W60" s="41">
        <f t="shared" si="1"/>
        <v>37</v>
      </c>
      <c r="X60" s="41">
        <f t="shared" ca="1" si="2"/>
        <v>-3.9999955881935767</v>
      </c>
      <c r="Y60" s="41">
        <f t="shared" ca="1" si="3"/>
        <v>88</v>
      </c>
      <c r="Z60" s="41">
        <f t="shared" si="4"/>
        <v>15</v>
      </c>
      <c r="AA60" s="41">
        <f t="shared" ca="1" si="5"/>
        <v>18.00003999811328</v>
      </c>
      <c r="AB60" s="41">
        <f t="shared" ca="1" si="6"/>
        <v>12</v>
      </c>
    </row>
    <row r="61" spans="1:28">
      <c r="C61" s="31" t="s">
        <v>147</v>
      </c>
      <c r="D61" s="32" t="s">
        <v>148</v>
      </c>
      <c r="E61" s="44">
        <f>RANK(Vul_Index!E61,Vul_Index!E$6:E$197)</f>
        <v>130</v>
      </c>
      <c r="F61" s="44">
        <f>RANK(Vul_Index!F61,Vul_Index!F$6:F$197)</f>
        <v>127</v>
      </c>
      <c r="G61" s="44">
        <f>RANK(Vul_Index!G61,Vul_Index!G$6:G$197)</f>
        <v>128</v>
      </c>
      <c r="H61" s="44">
        <f>RANK(Vul_Index!H61,Vul_Index!H$6:H$197)</f>
        <v>120</v>
      </c>
      <c r="I61" s="44">
        <f>RANK(Vul_Index!I61,Vul_Index!I$6:I$197)</f>
        <v>120</v>
      </c>
      <c r="J61" s="44">
        <f>RANK(Vul_Index!J61,Vul_Index!J$6:J$197)</f>
        <v>117</v>
      </c>
      <c r="K61" s="44">
        <f>RANK(Vul_Index!K61,Vul_Index!K$6:K$197)</f>
        <v>122</v>
      </c>
      <c r="L61" s="44">
        <f>RANK(Vul_Index!L61,Vul_Index!L$6:L$197)</f>
        <v>116</v>
      </c>
      <c r="M61" s="44">
        <f>RANK(Vul_Index!M61,Vul_Index!M$6:M$197)</f>
        <v>118</v>
      </c>
      <c r="N61" s="44">
        <f>RANK(Vul_Index!N61,Vul_Index!N$6:N$197)</f>
        <v>117</v>
      </c>
      <c r="O61" s="44">
        <f>RANK(Vul_Index!O61,Vul_Index!O$6:O$197)</f>
        <v>117</v>
      </c>
      <c r="P61" s="44">
        <f>RANK(Vul_Index!P61,Vul_Index!P$6:P$197)</f>
        <v>118</v>
      </c>
      <c r="Q61" s="44">
        <f>RANK(Vul_Index!Q61,Vul_Index!Q$6:Q$197)</f>
        <v>112</v>
      </c>
      <c r="R61" s="44">
        <f>RANK(Vul_Index!R61,Vul_Index!R$6:R$197)</f>
        <v>112</v>
      </c>
      <c r="S61" s="44">
        <f>RANK(Vul_Index!S61,Vul_Index!S$6:S$197)</f>
        <v>113</v>
      </c>
      <c r="T61" s="44">
        <f>RANK(Vul_Index!T61,Vul_Index!T$6:T$197)</f>
        <v>113</v>
      </c>
      <c r="U61" s="8"/>
      <c r="V61" s="32" t="str">
        <f t="shared" si="0"/>
        <v>Estonia</v>
      </c>
      <c r="W61" s="41">
        <f t="shared" si="1"/>
        <v>130</v>
      </c>
      <c r="X61" s="41">
        <f t="shared" ca="1" si="2"/>
        <v>-16.999995951926298</v>
      </c>
      <c r="Y61" s="41">
        <f t="shared" ca="1" si="3"/>
        <v>10</v>
      </c>
      <c r="Z61" s="41">
        <f t="shared" si="4"/>
        <v>112</v>
      </c>
      <c r="AA61" s="41">
        <f t="shared" ca="1" si="5"/>
        <v>1.0000822139708594</v>
      </c>
      <c r="AB61" s="41">
        <f t="shared" ca="1" si="6"/>
        <v>140</v>
      </c>
    </row>
    <row r="62" spans="1:28">
      <c r="C62" s="31" t="s">
        <v>149</v>
      </c>
      <c r="D62" s="32" t="s">
        <v>150</v>
      </c>
      <c r="E62" s="44">
        <f>RANK(Vul_Index!E62,Vul_Index!E$6:E$197)</f>
        <v>8</v>
      </c>
      <c r="F62" s="44">
        <f>RANK(Vul_Index!F62,Vul_Index!F$6:F$197)</f>
        <v>7</v>
      </c>
      <c r="G62" s="44">
        <f>RANK(Vul_Index!G62,Vul_Index!G$6:G$197)</f>
        <v>7</v>
      </c>
      <c r="H62" s="44">
        <f>RANK(Vul_Index!H62,Vul_Index!H$6:H$197)</f>
        <v>7</v>
      </c>
      <c r="I62" s="44">
        <f>RANK(Vul_Index!I62,Vul_Index!I$6:I$197)</f>
        <v>6</v>
      </c>
      <c r="J62" s="44">
        <f>RANK(Vul_Index!J62,Vul_Index!J$6:J$197)</f>
        <v>4</v>
      </c>
      <c r="K62" s="44">
        <f>RANK(Vul_Index!K62,Vul_Index!K$6:K$197)</f>
        <v>5</v>
      </c>
      <c r="L62" s="44">
        <f>RANK(Vul_Index!L62,Vul_Index!L$6:L$197)</f>
        <v>7</v>
      </c>
      <c r="M62" s="44">
        <f>RANK(Vul_Index!M62,Vul_Index!M$6:M$197)</f>
        <v>6</v>
      </c>
      <c r="N62" s="44">
        <f>RANK(Vul_Index!N62,Vul_Index!N$6:N$197)</f>
        <v>7</v>
      </c>
      <c r="O62" s="44">
        <f>RANK(Vul_Index!O62,Vul_Index!O$6:O$197)</f>
        <v>6</v>
      </c>
      <c r="P62" s="44">
        <f>RANK(Vul_Index!P62,Vul_Index!P$6:P$197)</f>
        <v>6</v>
      </c>
      <c r="Q62" s="44">
        <f>RANK(Vul_Index!Q62,Vul_Index!Q$6:Q$197)</f>
        <v>6</v>
      </c>
      <c r="R62" s="44">
        <f>RANK(Vul_Index!R62,Vul_Index!R$6:R$197)</f>
        <v>6</v>
      </c>
      <c r="S62" s="44">
        <f>RANK(Vul_Index!S62,Vul_Index!S$6:S$197)</f>
        <v>6</v>
      </c>
      <c r="T62" s="44">
        <f>RANK(Vul_Index!T62,Vul_Index!T$6:T$197)</f>
        <v>6</v>
      </c>
      <c r="U62" s="8"/>
      <c r="V62" s="32" t="str">
        <f t="shared" si="0"/>
        <v>Ethiopia</v>
      </c>
      <c r="W62" s="41">
        <f t="shared" si="1"/>
        <v>8</v>
      </c>
      <c r="X62" s="41">
        <f t="shared" ca="1" si="2"/>
        <v>-1.9999954290742665</v>
      </c>
      <c r="Y62" s="41">
        <f t="shared" ca="1" si="3"/>
        <v>123</v>
      </c>
      <c r="Z62" s="41">
        <f t="shared" si="4"/>
        <v>4</v>
      </c>
      <c r="AA62" s="41">
        <f t="shared" ca="1" si="5"/>
        <v>2.0000334225144982</v>
      </c>
      <c r="AB62" s="41">
        <f t="shared" ca="1" si="6"/>
        <v>132</v>
      </c>
    </row>
    <row r="63" spans="1:28">
      <c r="C63" s="31" t="s">
        <v>151</v>
      </c>
      <c r="D63" s="32" t="s">
        <v>152</v>
      </c>
      <c r="E63" s="44">
        <f>RANK(Vul_Index!E63,Vul_Index!E$6:E$197)</f>
        <v>81</v>
      </c>
      <c r="F63" s="44">
        <f>RANK(Vul_Index!F63,Vul_Index!F$6:F$197)</f>
        <v>84</v>
      </c>
      <c r="G63" s="44">
        <f>RANK(Vul_Index!G63,Vul_Index!G$6:G$197)</f>
        <v>81</v>
      </c>
      <c r="H63" s="44">
        <f>RANK(Vul_Index!H63,Vul_Index!H$6:H$197)</f>
        <v>82</v>
      </c>
      <c r="I63" s="44">
        <f>RANK(Vul_Index!I63,Vul_Index!I$6:I$197)</f>
        <v>79</v>
      </c>
      <c r="J63" s="44">
        <f>RANK(Vul_Index!J63,Vul_Index!J$6:J$197)</f>
        <v>78</v>
      </c>
      <c r="K63" s="44">
        <f>RANK(Vul_Index!K63,Vul_Index!K$6:K$197)</f>
        <v>78</v>
      </c>
      <c r="L63" s="44">
        <f>RANK(Vul_Index!L63,Vul_Index!L$6:L$197)</f>
        <v>79</v>
      </c>
      <c r="M63" s="44">
        <f>RANK(Vul_Index!M63,Vul_Index!M$6:M$197)</f>
        <v>85</v>
      </c>
      <c r="N63" s="44">
        <f>RANK(Vul_Index!N63,Vul_Index!N$6:N$197)</f>
        <v>78</v>
      </c>
      <c r="O63" s="44">
        <f>RANK(Vul_Index!O63,Vul_Index!O$6:O$197)</f>
        <v>77</v>
      </c>
      <c r="P63" s="44">
        <f>RANK(Vul_Index!P63,Vul_Index!P$6:P$197)</f>
        <v>77</v>
      </c>
      <c r="Q63" s="44">
        <f>RANK(Vul_Index!Q63,Vul_Index!Q$6:Q$197)</f>
        <v>77</v>
      </c>
      <c r="R63" s="44">
        <f>RANK(Vul_Index!R63,Vul_Index!R$6:R$197)</f>
        <v>77</v>
      </c>
      <c r="S63" s="44">
        <f>RANK(Vul_Index!S63,Vul_Index!S$6:S$197)</f>
        <v>77</v>
      </c>
      <c r="T63" s="44">
        <f>RANK(Vul_Index!T63,Vul_Index!T$6:T$197)</f>
        <v>77</v>
      </c>
      <c r="U63" s="8"/>
      <c r="V63" s="32" t="str">
        <f t="shared" si="0"/>
        <v>Fiji</v>
      </c>
      <c r="W63" s="41">
        <f t="shared" si="1"/>
        <v>85</v>
      </c>
      <c r="X63" s="41">
        <f t="shared" ca="1" si="2"/>
        <v>-7.9999906752950212</v>
      </c>
      <c r="Y63" s="41">
        <f t="shared" ca="1" si="3"/>
        <v>46</v>
      </c>
      <c r="Z63" s="41">
        <f t="shared" si="4"/>
        <v>77</v>
      </c>
      <c r="AA63" s="41">
        <f t="shared" ca="1" si="5"/>
        <v>1.8164162630169034E-5</v>
      </c>
      <c r="AB63" s="41">
        <f t="shared" ca="1" si="6"/>
        <v>185</v>
      </c>
    </row>
    <row r="64" spans="1:28">
      <c r="C64" s="31" t="s">
        <v>153</v>
      </c>
      <c r="D64" s="32" t="s">
        <v>154</v>
      </c>
      <c r="E64" s="44">
        <f>RANK(Vul_Index!E64,Vul_Index!E$6:E$197)</f>
        <v>180</v>
      </c>
      <c r="F64" s="44">
        <f>RANK(Vul_Index!F64,Vul_Index!F$6:F$197)</f>
        <v>179</v>
      </c>
      <c r="G64" s="44">
        <f>RANK(Vul_Index!G64,Vul_Index!G$6:G$197)</f>
        <v>178</v>
      </c>
      <c r="H64" s="44">
        <f>RANK(Vul_Index!H64,Vul_Index!H$6:H$197)</f>
        <v>178</v>
      </c>
      <c r="I64" s="44">
        <f>RANK(Vul_Index!I64,Vul_Index!I$6:I$197)</f>
        <v>177</v>
      </c>
      <c r="J64" s="44">
        <f>RANK(Vul_Index!J64,Vul_Index!J$6:J$197)</f>
        <v>177</v>
      </c>
      <c r="K64" s="44">
        <f>RANK(Vul_Index!K64,Vul_Index!K$6:K$197)</f>
        <v>179</v>
      </c>
      <c r="L64" s="44">
        <f>RANK(Vul_Index!L64,Vul_Index!L$6:L$197)</f>
        <v>179</v>
      </c>
      <c r="M64" s="44">
        <f>RANK(Vul_Index!M64,Vul_Index!M$6:M$197)</f>
        <v>180</v>
      </c>
      <c r="N64" s="44">
        <f>RANK(Vul_Index!N64,Vul_Index!N$6:N$197)</f>
        <v>180</v>
      </c>
      <c r="O64" s="44">
        <f>RANK(Vul_Index!O64,Vul_Index!O$6:O$197)</f>
        <v>180</v>
      </c>
      <c r="P64" s="44">
        <f>RANK(Vul_Index!P64,Vul_Index!P$6:P$197)</f>
        <v>175</v>
      </c>
      <c r="Q64" s="44">
        <f>RANK(Vul_Index!Q64,Vul_Index!Q$6:Q$197)</f>
        <v>180</v>
      </c>
      <c r="R64" s="44">
        <f>RANK(Vul_Index!R64,Vul_Index!R$6:R$197)</f>
        <v>180</v>
      </c>
      <c r="S64" s="44">
        <f>RANK(Vul_Index!S64,Vul_Index!S$6:S$197)</f>
        <v>181</v>
      </c>
      <c r="T64" s="44">
        <f>RANK(Vul_Index!T64,Vul_Index!T$6:T$197)</f>
        <v>181</v>
      </c>
      <c r="U64" s="8"/>
      <c r="V64" s="32" t="str">
        <f t="shared" si="0"/>
        <v>Finland</v>
      </c>
      <c r="W64" s="41">
        <f t="shared" si="1"/>
        <v>181</v>
      </c>
      <c r="X64" s="41">
        <f t="shared" ca="1" si="2"/>
        <v>8.0597055387641176E-7</v>
      </c>
      <c r="Y64" s="41">
        <f t="shared" ca="1" si="3"/>
        <v>157</v>
      </c>
      <c r="Z64" s="41">
        <f t="shared" si="4"/>
        <v>175</v>
      </c>
      <c r="AA64" s="41">
        <f t="shared" ca="1" si="5"/>
        <v>6.0000173417022236</v>
      </c>
      <c r="AB64" s="41">
        <f t="shared" ca="1" si="6"/>
        <v>74</v>
      </c>
    </row>
    <row r="65" spans="3:28">
      <c r="C65" s="31" t="s">
        <v>155</v>
      </c>
      <c r="D65" s="32" t="s">
        <v>156</v>
      </c>
      <c r="E65" s="44">
        <f>RANK(Vul_Index!E65,Vul_Index!E$6:E$197)</f>
        <v>191</v>
      </c>
      <c r="F65" s="44">
        <f>RANK(Vul_Index!F65,Vul_Index!F$6:F$197)</f>
        <v>191</v>
      </c>
      <c r="G65" s="44">
        <f>RANK(Vul_Index!G65,Vul_Index!G$6:G$197)</f>
        <v>190</v>
      </c>
      <c r="H65" s="44">
        <f>RANK(Vul_Index!H65,Vul_Index!H$6:H$197)</f>
        <v>190</v>
      </c>
      <c r="I65" s="44">
        <f>RANK(Vul_Index!I65,Vul_Index!I$6:I$197)</f>
        <v>191</v>
      </c>
      <c r="J65" s="44">
        <f>RANK(Vul_Index!J65,Vul_Index!J$6:J$197)</f>
        <v>190</v>
      </c>
      <c r="K65" s="44">
        <f>RANK(Vul_Index!K65,Vul_Index!K$6:K$197)</f>
        <v>190</v>
      </c>
      <c r="L65" s="44">
        <f>RANK(Vul_Index!L65,Vul_Index!L$6:L$197)</f>
        <v>191</v>
      </c>
      <c r="M65" s="44">
        <f>RANK(Vul_Index!M65,Vul_Index!M$6:M$197)</f>
        <v>191</v>
      </c>
      <c r="N65" s="44">
        <f>RANK(Vul_Index!N65,Vul_Index!N$6:N$197)</f>
        <v>190</v>
      </c>
      <c r="O65" s="44">
        <f>RANK(Vul_Index!O65,Vul_Index!O$6:O$197)</f>
        <v>190</v>
      </c>
      <c r="P65" s="44">
        <f>RANK(Vul_Index!P65,Vul_Index!P$6:P$197)</f>
        <v>188</v>
      </c>
      <c r="Q65" s="44">
        <f>RANK(Vul_Index!Q65,Vul_Index!Q$6:Q$197)</f>
        <v>190</v>
      </c>
      <c r="R65" s="44">
        <f>RANK(Vul_Index!R65,Vul_Index!R$6:R$197)</f>
        <v>191</v>
      </c>
      <c r="S65" s="44">
        <f>RANK(Vul_Index!S65,Vul_Index!S$6:S$197)</f>
        <v>191</v>
      </c>
      <c r="T65" s="44">
        <f>RANK(Vul_Index!T65,Vul_Index!T$6:T$197)</f>
        <v>191</v>
      </c>
      <c r="U65" s="8"/>
      <c r="V65" s="32" t="str">
        <f t="shared" si="0"/>
        <v>France</v>
      </c>
      <c r="W65" s="41">
        <f t="shared" si="1"/>
        <v>191</v>
      </c>
      <c r="X65" s="41">
        <f t="shared" ca="1" si="2"/>
        <v>1.7988129728994109E-8</v>
      </c>
      <c r="Y65" s="41">
        <f t="shared" ca="1" si="3"/>
        <v>154</v>
      </c>
      <c r="Z65" s="41">
        <f t="shared" si="4"/>
        <v>188</v>
      </c>
      <c r="AA65" s="41">
        <f t="shared" ca="1" si="5"/>
        <v>3.0000405363869849</v>
      </c>
      <c r="AB65" s="41">
        <f t="shared" ca="1" si="6"/>
        <v>111</v>
      </c>
    </row>
    <row r="66" spans="3:28">
      <c r="C66" s="31" t="s">
        <v>157</v>
      </c>
      <c r="D66" s="32" t="s">
        <v>158</v>
      </c>
      <c r="E66" s="44">
        <f>RANK(Vul_Index!E66,Vul_Index!E$6:E$197)</f>
        <v>66</v>
      </c>
      <c r="F66" s="44">
        <f>RANK(Vul_Index!F66,Vul_Index!F$6:F$197)</f>
        <v>68</v>
      </c>
      <c r="G66" s="44">
        <f>RANK(Vul_Index!G66,Vul_Index!G$6:G$197)</f>
        <v>68</v>
      </c>
      <c r="H66" s="44">
        <f>RANK(Vul_Index!H66,Vul_Index!H$6:H$197)</f>
        <v>70</v>
      </c>
      <c r="I66" s="44">
        <f>RANK(Vul_Index!I66,Vul_Index!I$6:I$197)</f>
        <v>66</v>
      </c>
      <c r="J66" s="44">
        <f>RANK(Vul_Index!J66,Vul_Index!J$6:J$197)</f>
        <v>70</v>
      </c>
      <c r="K66" s="44">
        <f>RANK(Vul_Index!K66,Vul_Index!K$6:K$197)</f>
        <v>68</v>
      </c>
      <c r="L66" s="44">
        <f>RANK(Vul_Index!L66,Vul_Index!L$6:L$197)</f>
        <v>68</v>
      </c>
      <c r="M66" s="44">
        <f>RANK(Vul_Index!M66,Vul_Index!M$6:M$197)</f>
        <v>71</v>
      </c>
      <c r="N66" s="44">
        <f>RANK(Vul_Index!N66,Vul_Index!N$6:N$197)</f>
        <v>69</v>
      </c>
      <c r="O66" s="44">
        <f>RANK(Vul_Index!O66,Vul_Index!O$6:O$197)</f>
        <v>69</v>
      </c>
      <c r="P66" s="44">
        <f>RANK(Vul_Index!P66,Vul_Index!P$6:P$197)</f>
        <v>69</v>
      </c>
      <c r="Q66" s="44">
        <f>RANK(Vul_Index!Q66,Vul_Index!Q$6:Q$197)</f>
        <v>69</v>
      </c>
      <c r="R66" s="44">
        <f>RANK(Vul_Index!R66,Vul_Index!R$6:R$197)</f>
        <v>70</v>
      </c>
      <c r="S66" s="44">
        <f>RANK(Vul_Index!S66,Vul_Index!S$6:S$197)</f>
        <v>71</v>
      </c>
      <c r="T66" s="44">
        <f>RANK(Vul_Index!T66,Vul_Index!T$6:T$197)</f>
        <v>71</v>
      </c>
      <c r="U66" s="8"/>
      <c r="V66" s="32" t="str">
        <f t="shared" si="0"/>
        <v>Gabon</v>
      </c>
      <c r="W66" s="41">
        <f t="shared" si="1"/>
        <v>71</v>
      </c>
      <c r="X66" s="41">
        <f t="shared" ca="1" si="2"/>
        <v>2.414974378495758E-6</v>
      </c>
      <c r="Y66" s="41">
        <f t="shared" ca="1" si="3"/>
        <v>165</v>
      </c>
      <c r="Z66" s="41">
        <f t="shared" si="4"/>
        <v>66</v>
      </c>
      <c r="AA66" s="41">
        <f t="shared" ca="1" si="5"/>
        <v>5.0000626661199474</v>
      </c>
      <c r="AB66" s="41">
        <f t="shared" ca="1" si="6"/>
        <v>80</v>
      </c>
    </row>
    <row r="67" spans="3:28">
      <c r="C67" s="31" t="s">
        <v>159</v>
      </c>
      <c r="D67" s="32" t="s">
        <v>160</v>
      </c>
      <c r="E67" s="44">
        <f>RANK(Vul_Index!E67,Vul_Index!E$6:E$197)</f>
        <v>42</v>
      </c>
      <c r="F67" s="44">
        <f>RANK(Vul_Index!F67,Vul_Index!F$6:F$197)</f>
        <v>40</v>
      </c>
      <c r="G67" s="44">
        <f>RANK(Vul_Index!G67,Vul_Index!G$6:G$197)</f>
        <v>41</v>
      </c>
      <c r="H67" s="44">
        <f>RANK(Vul_Index!H67,Vul_Index!H$6:H$197)</f>
        <v>48</v>
      </c>
      <c r="I67" s="44">
        <f>RANK(Vul_Index!I67,Vul_Index!I$6:I$197)</f>
        <v>45</v>
      </c>
      <c r="J67" s="44">
        <f>RANK(Vul_Index!J67,Vul_Index!J$6:J$197)</f>
        <v>45</v>
      </c>
      <c r="K67" s="44">
        <f>RANK(Vul_Index!K67,Vul_Index!K$6:K$197)</f>
        <v>51</v>
      </c>
      <c r="L67" s="44">
        <f>RANK(Vul_Index!L67,Vul_Index!L$6:L$197)</f>
        <v>52</v>
      </c>
      <c r="M67" s="44">
        <f>RANK(Vul_Index!M67,Vul_Index!M$6:M$197)</f>
        <v>54</v>
      </c>
      <c r="N67" s="44">
        <f>RANK(Vul_Index!N67,Vul_Index!N$6:N$197)</f>
        <v>55</v>
      </c>
      <c r="O67" s="44">
        <f>RANK(Vul_Index!O67,Vul_Index!O$6:O$197)</f>
        <v>44</v>
      </c>
      <c r="P67" s="44">
        <f>RANK(Vul_Index!P67,Vul_Index!P$6:P$197)</f>
        <v>48</v>
      </c>
      <c r="Q67" s="44">
        <f>RANK(Vul_Index!Q67,Vul_Index!Q$6:Q$197)</f>
        <v>48</v>
      </c>
      <c r="R67" s="44">
        <f>RANK(Vul_Index!R67,Vul_Index!R$6:R$197)</f>
        <v>48</v>
      </c>
      <c r="S67" s="44">
        <f>RANK(Vul_Index!S67,Vul_Index!S$6:S$197)</f>
        <v>51</v>
      </c>
      <c r="T67" s="44">
        <f>RANK(Vul_Index!T67,Vul_Index!T$6:T$197)</f>
        <v>51</v>
      </c>
      <c r="U67" s="8"/>
      <c r="V67" s="32" t="str">
        <f t="shared" si="0"/>
        <v>Gambia</v>
      </c>
      <c r="W67" s="41">
        <f t="shared" si="1"/>
        <v>55</v>
      </c>
      <c r="X67" s="41">
        <f t="shared" ca="1" si="2"/>
        <v>-3.9999958586143709</v>
      </c>
      <c r="Y67" s="41">
        <f t="shared" ca="1" si="3"/>
        <v>87</v>
      </c>
      <c r="Z67" s="41">
        <f t="shared" si="4"/>
        <v>40</v>
      </c>
      <c r="AA67" s="41">
        <f t="shared" ca="1" si="5"/>
        <v>11.000088818982142</v>
      </c>
      <c r="AB67" s="41">
        <f t="shared" ca="1" si="6"/>
        <v>31</v>
      </c>
    </row>
    <row r="68" spans="3:28">
      <c r="C68" s="31" t="s">
        <v>161</v>
      </c>
      <c r="D68" s="32" t="s">
        <v>162</v>
      </c>
      <c r="E68" s="44">
        <f>RANK(Vul_Index!E68,Vul_Index!E$6:E$197)</f>
        <v>147</v>
      </c>
      <c r="F68" s="44">
        <f>RANK(Vul_Index!F68,Vul_Index!F$6:F$197)</f>
        <v>148</v>
      </c>
      <c r="G68" s="44">
        <f>RANK(Vul_Index!G68,Vul_Index!G$6:G$197)</f>
        <v>149</v>
      </c>
      <c r="H68" s="44">
        <f>RANK(Vul_Index!H68,Vul_Index!H$6:H$197)</f>
        <v>148</v>
      </c>
      <c r="I68" s="44">
        <f>RANK(Vul_Index!I68,Vul_Index!I$6:I$197)</f>
        <v>149</v>
      </c>
      <c r="J68" s="44">
        <f>RANK(Vul_Index!J68,Vul_Index!J$6:J$197)</f>
        <v>142</v>
      </c>
      <c r="K68" s="44">
        <f>RANK(Vul_Index!K68,Vul_Index!K$6:K$197)</f>
        <v>144</v>
      </c>
      <c r="L68" s="44">
        <f>RANK(Vul_Index!L68,Vul_Index!L$6:L$197)</f>
        <v>145</v>
      </c>
      <c r="M68" s="44">
        <f>RANK(Vul_Index!M68,Vul_Index!M$6:M$197)</f>
        <v>144</v>
      </c>
      <c r="N68" s="44">
        <f>RANK(Vul_Index!N68,Vul_Index!N$6:N$197)</f>
        <v>144</v>
      </c>
      <c r="O68" s="44">
        <f>RANK(Vul_Index!O68,Vul_Index!O$6:O$197)</f>
        <v>151</v>
      </c>
      <c r="P68" s="44">
        <f>RANK(Vul_Index!P68,Vul_Index!P$6:P$197)</f>
        <v>147</v>
      </c>
      <c r="Q68" s="44">
        <f>RANK(Vul_Index!Q68,Vul_Index!Q$6:Q$197)</f>
        <v>149</v>
      </c>
      <c r="R68" s="44">
        <f>RANK(Vul_Index!R68,Vul_Index!R$6:R$197)</f>
        <v>138</v>
      </c>
      <c r="S68" s="44">
        <f>RANK(Vul_Index!S68,Vul_Index!S$6:S$197)</f>
        <v>142</v>
      </c>
      <c r="T68" s="44">
        <f>RANK(Vul_Index!T68,Vul_Index!T$6:T$197)</f>
        <v>140</v>
      </c>
      <c r="U68" s="8"/>
      <c r="V68" s="32" t="str">
        <f t="shared" si="0"/>
        <v>Georgia</v>
      </c>
      <c r="W68" s="41">
        <f t="shared" si="1"/>
        <v>151</v>
      </c>
      <c r="X68" s="41">
        <f t="shared" ca="1" si="2"/>
        <v>-10.999990471011101</v>
      </c>
      <c r="Y68" s="41">
        <f t="shared" ca="1" si="3"/>
        <v>28</v>
      </c>
      <c r="Z68" s="41">
        <f t="shared" si="4"/>
        <v>138</v>
      </c>
      <c r="AA68" s="41">
        <f t="shared" ca="1" si="5"/>
        <v>2.0000366933018161</v>
      </c>
      <c r="AB68" s="41">
        <f t="shared" ca="1" si="6"/>
        <v>129</v>
      </c>
    </row>
    <row r="69" spans="3:28">
      <c r="C69" s="31" t="s">
        <v>163</v>
      </c>
      <c r="D69" s="32" t="s">
        <v>164</v>
      </c>
      <c r="E69" s="44">
        <f>RANK(Vul_Index!E69,Vul_Index!E$6:E$197)</f>
        <v>187</v>
      </c>
      <c r="F69" s="44">
        <f>RANK(Vul_Index!F69,Vul_Index!F$6:F$197)</f>
        <v>186</v>
      </c>
      <c r="G69" s="44">
        <f>RANK(Vul_Index!G69,Vul_Index!G$6:G$197)</f>
        <v>186</v>
      </c>
      <c r="H69" s="44">
        <f>RANK(Vul_Index!H69,Vul_Index!H$6:H$197)</f>
        <v>187</v>
      </c>
      <c r="I69" s="44">
        <f>RANK(Vul_Index!I69,Vul_Index!I$6:I$197)</f>
        <v>186</v>
      </c>
      <c r="J69" s="44">
        <f>RANK(Vul_Index!J69,Vul_Index!J$6:J$197)</f>
        <v>185</v>
      </c>
      <c r="K69" s="44">
        <f>RANK(Vul_Index!K69,Vul_Index!K$6:K$197)</f>
        <v>186</v>
      </c>
      <c r="L69" s="44">
        <f>RANK(Vul_Index!L69,Vul_Index!L$6:L$197)</f>
        <v>185</v>
      </c>
      <c r="M69" s="44">
        <f>RANK(Vul_Index!M69,Vul_Index!M$6:M$197)</f>
        <v>186</v>
      </c>
      <c r="N69" s="44">
        <f>RANK(Vul_Index!N69,Vul_Index!N$6:N$197)</f>
        <v>185</v>
      </c>
      <c r="O69" s="44">
        <f>RANK(Vul_Index!O69,Vul_Index!O$6:O$197)</f>
        <v>185</v>
      </c>
      <c r="P69" s="44">
        <f>RANK(Vul_Index!P69,Vul_Index!P$6:P$197)</f>
        <v>185</v>
      </c>
      <c r="Q69" s="44">
        <f>RANK(Vul_Index!Q69,Vul_Index!Q$6:Q$197)</f>
        <v>186</v>
      </c>
      <c r="R69" s="44">
        <f>RANK(Vul_Index!R69,Vul_Index!R$6:R$197)</f>
        <v>182</v>
      </c>
      <c r="S69" s="44">
        <f>RANK(Vul_Index!S69,Vul_Index!S$6:S$197)</f>
        <v>185</v>
      </c>
      <c r="T69" s="44">
        <f>RANK(Vul_Index!T69,Vul_Index!T$6:T$197)</f>
        <v>184</v>
      </c>
      <c r="U69" s="8"/>
      <c r="V69" s="32" t="str">
        <f t="shared" si="0"/>
        <v>Germany</v>
      </c>
      <c r="W69" s="41">
        <f t="shared" si="1"/>
        <v>187</v>
      </c>
      <c r="X69" s="41">
        <f t="shared" ca="1" si="2"/>
        <v>-2.9999950919892773</v>
      </c>
      <c r="Y69" s="41">
        <f t="shared" ca="1" si="3"/>
        <v>105</v>
      </c>
      <c r="Z69" s="41">
        <f t="shared" si="4"/>
        <v>182</v>
      </c>
      <c r="AA69" s="41">
        <f t="shared" ca="1" si="5"/>
        <v>2.0000424307032669</v>
      </c>
      <c r="AB69" s="41">
        <f t="shared" ca="1" si="6"/>
        <v>127</v>
      </c>
    </row>
    <row r="70" spans="3:28">
      <c r="C70" s="31" t="s">
        <v>165</v>
      </c>
      <c r="D70" s="32" t="s">
        <v>166</v>
      </c>
      <c r="E70" s="44">
        <f>RANK(Vul_Index!E70,Vul_Index!E$6:E$197)</f>
        <v>57</v>
      </c>
      <c r="F70" s="44">
        <f>RANK(Vul_Index!F70,Vul_Index!F$6:F$197)</f>
        <v>58</v>
      </c>
      <c r="G70" s="44">
        <f>RANK(Vul_Index!G70,Vul_Index!G$6:G$197)</f>
        <v>57</v>
      </c>
      <c r="H70" s="44">
        <f>RANK(Vul_Index!H70,Vul_Index!H$6:H$197)</f>
        <v>58</v>
      </c>
      <c r="I70" s="44">
        <f>RANK(Vul_Index!I70,Vul_Index!I$6:I$197)</f>
        <v>60</v>
      </c>
      <c r="J70" s="44">
        <f>RANK(Vul_Index!J70,Vul_Index!J$6:J$197)</f>
        <v>55</v>
      </c>
      <c r="K70" s="44">
        <f>RANK(Vul_Index!K70,Vul_Index!K$6:K$197)</f>
        <v>52</v>
      </c>
      <c r="L70" s="44">
        <f>RANK(Vul_Index!L70,Vul_Index!L$6:L$197)</f>
        <v>54</v>
      </c>
      <c r="M70" s="44">
        <f>RANK(Vul_Index!M70,Vul_Index!M$6:M$197)</f>
        <v>49</v>
      </c>
      <c r="N70" s="44">
        <f>RANK(Vul_Index!N70,Vul_Index!N$6:N$197)</f>
        <v>50</v>
      </c>
      <c r="O70" s="44">
        <f>RANK(Vul_Index!O70,Vul_Index!O$6:O$197)</f>
        <v>55</v>
      </c>
      <c r="P70" s="44">
        <f>RANK(Vul_Index!P70,Vul_Index!P$6:P$197)</f>
        <v>56</v>
      </c>
      <c r="Q70" s="44">
        <f>RANK(Vul_Index!Q70,Vul_Index!Q$6:Q$197)</f>
        <v>56</v>
      </c>
      <c r="R70" s="44">
        <f>RANK(Vul_Index!R70,Vul_Index!R$6:R$197)</f>
        <v>56</v>
      </c>
      <c r="S70" s="44">
        <f>RANK(Vul_Index!S70,Vul_Index!S$6:S$197)</f>
        <v>56</v>
      </c>
      <c r="T70" s="44">
        <f>RANK(Vul_Index!T70,Vul_Index!T$6:T$197)</f>
        <v>56</v>
      </c>
      <c r="U70" s="8"/>
      <c r="V70" s="32" t="str">
        <f t="shared" si="0"/>
        <v>Ghana</v>
      </c>
      <c r="W70" s="41">
        <f t="shared" si="1"/>
        <v>60</v>
      </c>
      <c r="X70" s="41">
        <f t="shared" ca="1" si="2"/>
        <v>-3.9999920079942459</v>
      </c>
      <c r="Y70" s="41">
        <f t="shared" ca="1" si="3"/>
        <v>94</v>
      </c>
      <c r="Z70" s="41">
        <f t="shared" si="4"/>
        <v>49</v>
      </c>
      <c r="AA70" s="41">
        <f t="shared" ca="1" si="5"/>
        <v>7.0000514008299808</v>
      </c>
      <c r="AB70" s="41">
        <f t="shared" ca="1" si="6"/>
        <v>57</v>
      </c>
    </row>
    <row r="71" spans="3:28">
      <c r="C71" s="31" t="s">
        <v>167</v>
      </c>
      <c r="D71" s="32" t="s">
        <v>168</v>
      </c>
      <c r="E71" s="44">
        <f>RANK(Vul_Index!E71,Vul_Index!E$6:E$197)</f>
        <v>189</v>
      </c>
      <c r="F71" s="44">
        <f>RANK(Vul_Index!F71,Vul_Index!F$6:F$197)</f>
        <v>189</v>
      </c>
      <c r="G71" s="44">
        <f>RANK(Vul_Index!G71,Vul_Index!G$6:G$197)</f>
        <v>189</v>
      </c>
      <c r="H71" s="44">
        <f>RANK(Vul_Index!H71,Vul_Index!H$6:H$197)</f>
        <v>189</v>
      </c>
      <c r="I71" s="44">
        <f>RANK(Vul_Index!I71,Vul_Index!I$6:I$197)</f>
        <v>189</v>
      </c>
      <c r="J71" s="44">
        <f>RANK(Vul_Index!J71,Vul_Index!J$6:J$197)</f>
        <v>189</v>
      </c>
      <c r="K71" s="44">
        <f>RANK(Vul_Index!K71,Vul_Index!K$6:K$197)</f>
        <v>189</v>
      </c>
      <c r="L71" s="44">
        <f>RANK(Vul_Index!L71,Vul_Index!L$6:L$197)</f>
        <v>188</v>
      </c>
      <c r="M71" s="44">
        <f>RANK(Vul_Index!M71,Vul_Index!M$6:M$197)</f>
        <v>189</v>
      </c>
      <c r="N71" s="44">
        <f>RANK(Vul_Index!N71,Vul_Index!N$6:N$197)</f>
        <v>188</v>
      </c>
      <c r="O71" s="44">
        <f>RANK(Vul_Index!O71,Vul_Index!O$6:O$197)</f>
        <v>188</v>
      </c>
      <c r="P71" s="44">
        <f>RANK(Vul_Index!P71,Vul_Index!P$6:P$197)</f>
        <v>190</v>
      </c>
      <c r="Q71" s="44">
        <f>RANK(Vul_Index!Q71,Vul_Index!Q$6:Q$197)</f>
        <v>183</v>
      </c>
      <c r="R71" s="44">
        <f>RANK(Vul_Index!R71,Vul_Index!R$6:R$197)</f>
        <v>185</v>
      </c>
      <c r="S71" s="44">
        <f>RANK(Vul_Index!S71,Vul_Index!S$6:S$197)</f>
        <v>187</v>
      </c>
      <c r="T71" s="44">
        <f>RANK(Vul_Index!T71,Vul_Index!T$6:T$197)</f>
        <v>187</v>
      </c>
      <c r="U71" s="8"/>
      <c r="V71" s="32" t="str">
        <f t="shared" ref="V71:V134" si="9">D71</f>
        <v>Greece</v>
      </c>
      <c r="W71" s="41">
        <f t="shared" ref="W71:W134" si="10">MAX(E71:S71)</f>
        <v>190</v>
      </c>
      <c r="X71" s="41">
        <f t="shared" ref="X71:X134" ca="1" si="11">T71-W71+0.00001*RAND()</f>
        <v>-2.9999916322171276</v>
      </c>
      <c r="Y71" s="41">
        <f t="shared" ref="Y71:Y134" ca="1" si="12">RANK(X71,$X$6:$X$197,1)</f>
        <v>114</v>
      </c>
      <c r="Z71" s="41">
        <f t="shared" ref="Z71:Z134" si="13">MIN(E71:T71)</f>
        <v>183</v>
      </c>
      <c r="AA71" s="41">
        <f t="shared" ref="AA71:AA134" ca="1" si="14">T71-Z71+0.0001*RAND()</f>
        <v>4.0000464400133673</v>
      </c>
      <c r="AB71" s="41">
        <f t="shared" ref="AB71:AB134" ca="1" si="15">RANK(AA71,$AA$6:$AA$197)</f>
        <v>91</v>
      </c>
    </row>
    <row r="72" spans="3:28">
      <c r="C72" s="31" t="s">
        <v>169</v>
      </c>
      <c r="D72" s="32" t="s">
        <v>170</v>
      </c>
      <c r="E72" s="44">
        <f>RANK(Vul_Index!E72,Vul_Index!E$6:E$197)</f>
        <v>103</v>
      </c>
      <c r="F72" s="44">
        <f>RANK(Vul_Index!F72,Vul_Index!F$6:F$197)</f>
        <v>101</v>
      </c>
      <c r="G72" s="44">
        <f>RANK(Vul_Index!G72,Vul_Index!G$6:G$197)</f>
        <v>102</v>
      </c>
      <c r="H72" s="44">
        <f>RANK(Vul_Index!H72,Vul_Index!H$6:H$197)</f>
        <v>103</v>
      </c>
      <c r="I72" s="44">
        <f>RANK(Vul_Index!I72,Vul_Index!I$6:I$197)</f>
        <v>103</v>
      </c>
      <c r="J72" s="44">
        <f>RANK(Vul_Index!J72,Vul_Index!J$6:J$197)</f>
        <v>100</v>
      </c>
      <c r="K72" s="44">
        <f>RANK(Vul_Index!K72,Vul_Index!K$6:K$197)</f>
        <v>102</v>
      </c>
      <c r="L72" s="44">
        <f>RANK(Vul_Index!L72,Vul_Index!L$6:L$197)</f>
        <v>99</v>
      </c>
      <c r="M72" s="44">
        <f>RANK(Vul_Index!M72,Vul_Index!M$6:M$197)</f>
        <v>101</v>
      </c>
      <c r="N72" s="44">
        <f>RANK(Vul_Index!N72,Vul_Index!N$6:N$197)</f>
        <v>100</v>
      </c>
      <c r="O72" s="44">
        <f>RANK(Vul_Index!O72,Vul_Index!O$6:O$197)</f>
        <v>100</v>
      </c>
      <c r="P72" s="44">
        <f>RANK(Vul_Index!P72,Vul_Index!P$6:P$197)</f>
        <v>98</v>
      </c>
      <c r="Q72" s="44">
        <f>RANK(Vul_Index!Q72,Vul_Index!Q$6:Q$197)</f>
        <v>97</v>
      </c>
      <c r="R72" s="44">
        <f>RANK(Vul_Index!R72,Vul_Index!R$6:R$197)</f>
        <v>95</v>
      </c>
      <c r="S72" s="44">
        <f>RANK(Vul_Index!S72,Vul_Index!S$6:S$197)</f>
        <v>96</v>
      </c>
      <c r="T72" s="44">
        <f>RANK(Vul_Index!T72,Vul_Index!T$6:T$197)</f>
        <v>96</v>
      </c>
      <c r="U72" s="8"/>
      <c r="V72" s="32" t="str">
        <f t="shared" si="9"/>
        <v>Grenada</v>
      </c>
      <c r="W72" s="41">
        <f t="shared" si="10"/>
        <v>103</v>
      </c>
      <c r="X72" s="41">
        <f t="shared" ca="1" si="11"/>
        <v>-6.9999957323876281</v>
      </c>
      <c r="Y72" s="41">
        <f t="shared" ca="1" si="12"/>
        <v>54</v>
      </c>
      <c r="Z72" s="41">
        <f t="shared" si="13"/>
        <v>95</v>
      </c>
      <c r="AA72" s="41">
        <f t="shared" ca="1" si="14"/>
        <v>1.0000423179893192</v>
      </c>
      <c r="AB72" s="41">
        <f t="shared" ca="1" si="15"/>
        <v>151</v>
      </c>
    </row>
    <row r="73" spans="3:28">
      <c r="C73" s="31" t="s">
        <v>171</v>
      </c>
      <c r="D73" s="32" t="s">
        <v>172</v>
      </c>
      <c r="E73" s="44">
        <f>RANK(Vul_Index!E73,Vul_Index!E$6:E$197)</f>
        <v>97</v>
      </c>
      <c r="F73" s="44">
        <f>RANK(Vul_Index!F73,Vul_Index!F$6:F$197)</f>
        <v>96</v>
      </c>
      <c r="G73" s="44">
        <f>RANK(Vul_Index!G73,Vul_Index!G$6:G$197)</f>
        <v>96</v>
      </c>
      <c r="H73" s="44">
        <f>RANK(Vul_Index!H73,Vul_Index!H$6:H$197)</f>
        <v>98</v>
      </c>
      <c r="I73" s="44">
        <f>RANK(Vul_Index!I73,Vul_Index!I$6:I$197)</f>
        <v>99</v>
      </c>
      <c r="J73" s="44">
        <f>RANK(Vul_Index!J73,Vul_Index!J$6:J$197)</f>
        <v>99</v>
      </c>
      <c r="K73" s="44">
        <f>RANK(Vul_Index!K73,Vul_Index!K$6:K$197)</f>
        <v>99</v>
      </c>
      <c r="L73" s="44">
        <f>RANK(Vul_Index!L73,Vul_Index!L$6:L$197)</f>
        <v>100</v>
      </c>
      <c r="M73" s="44">
        <f>RANK(Vul_Index!M73,Vul_Index!M$6:M$197)</f>
        <v>99</v>
      </c>
      <c r="N73" s="44">
        <f>RANK(Vul_Index!N73,Vul_Index!N$6:N$197)</f>
        <v>101</v>
      </c>
      <c r="O73" s="44">
        <f>RANK(Vul_Index!O73,Vul_Index!O$6:O$197)</f>
        <v>101</v>
      </c>
      <c r="P73" s="44">
        <f>RANK(Vul_Index!P73,Vul_Index!P$6:P$197)</f>
        <v>100</v>
      </c>
      <c r="Q73" s="44">
        <f>RANK(Vul_Index!Q73,Vul_Index!Q$6:Q$197)</f>
        <v>101</v>
      </c>
      <c r="R73" s="44">
        <f>RANK(Vul_Index!R73,Vul_Index!R$6:R$197)</f>
        <v>99</v>
      </c>
      <c r="S73" s="44">
        <f>RANK(Vul_Index!S73,Vul_Index!S$6:S$197)</f>
        <v>98</v>
      </c>
      <c r="T73" s="44">
        <f>RANK(Vul_Index!T73,Vul_Index!T$6:T$197)</f>
        <v>97</v>
      </c>
      <c r="U73" s="8"/>
      <c r="V73" s="32" t="str">
        <f t="shared" si="9"/>
        <v>Guatemala</v>
      </c>
      <c r="W73" s="41">
        <f t="shared" si="10"/>
        <v>101</v>
      </c>
      <c r="X73" s="41">
        <f t="shared" ca="1" si="11"/>
        <v>-3.9999922158410857</v>
      </c>
      <c r="Y73" s="41">
        <f t="shared" ca="1" si="12"/>
        <v>93</v>
      </c>
      <c r="Z73" s="41">
        <f t="shared" si="13"/>
        <v>96</v>
      </c>
      <c r="AA73" s="41">
        <f t="shared" ca="1" si="14"/>
        <v>1.0000626648448654</v>
      </c>
      <c r="AB73" s="41">
        <f t="shared" ca="1" si="15"/>
        <v>144</v>
      </c>
    </row>
    <row r="74" spans="3:28">
      <c r="C74" s="31" t="s">
        <v>173</v>
      </c>
      <c r="D74" s="32" t="s">
        <v>174</v>
      </c>
      <c r="E74" s="44">
        <f>RANK(Vul_Index!E74,Vul_Index!E$6:E$197)</f>
        <v>31</v>
      </c>
      <c r="F74" s="44">
        <f>RANK(Vul_Index!F74,Vul_Index!F$6:F$197)</f>
        <v>33</v>
      </c>
      <c r="G74" s="44">
        <f>RANK(Vul_Index!G74,Vul_Index!G$6:G$197)</f>
        <v>36</v>
      </c>
      <c r="H74" s="44">
        <f>RANK(Vul_Index!H74,Vul_Index!H$6:H$197)</f>
        <v>36</v>
      </c>
      <c r="I74" s="44">
        <f>RANK(Vul_Index!I74,Vul_Index!I$6:I$197)</f>
        <v>33</v>
      </c>
      <c r="J74" s="44">
        <f>RANK(Vul_Index!J74,Vul_Index!J$6:J$197)</f>
        <v>34</v>
      </c>
      <c r="K74" s="44">
        <f>RANK(Vul_Index!K74,Vul_Index!K$6:K$197)</f>
        <v>33</v>
      </c>
      <c r="L74" s="44">
        <f>RANK(Vul_Index!L74,Vul_Index!L$6:L$197)</f>
        <v>29</v>
      </c>
      <c r="M74" s="44">
        <f>RANK(Vul_Index!M74,Vul_Index!M$6:M$197)</f>
        <v>28</v>
      </c>
      <c r="N74" s="44">
        <f>RANK(Vul_Index!N74,Vul_Index!N$6:N$197)</f>
        <v>30</v>
      </c>
      <c r="O74" s="44">
        <f>RANK(Vul_Index!O74,Vul_Index!O$6:O$197)</f>
        <v>30</v>
      </c>
      <c r="P74" s="44">
        <f>RANK(Vul_Index!P74,Vul_Index!P$6:P$197)</f>
        <v>26</v>
      </c>
      <c r="Q74" s="44">
        <f>RANK(Vul_Index!Q74,Vul_Index!Q$6:Q$197)</f>
        <v>25</v>
      </c>
      <c r="R74" s="44">
        <f>RANK(Vul_Index!R74,Vul_Index!R$6:R$197)</f>
        <v>28</v>
      </c>
      <c r="S74" s="44">
        <f>RANK(Vul_Index!S74,Vul_Index!S$6:S$197)</f>
        <v>27</v>
      </c>
      <c r="T74" s="44">
        <f>RANK(Vul_Index!T74,Vul_Index!T$6:T$197)</f>
        <v>27</v>
      </c>
      <c r="U74" s="8"/>
      <c r="V74" s="32" t="str">
        <f t="shared" si="9"/>
        <v>Guinea</v>
      </c>
      <c r="W74" s="41">
        <f t="shared" si="10"/>
        <v>36</v>
      </c>
      <c r="X74" s="41">
        <f t="shared" ca="1" si="11"/>
        <v>-8.9999962747482591</v>
      </c>
      <c r="Y74" s="41">
        <f t="shared" ca="1" si="12"/>
        <v>36</v>
      </c>
      <c r="Z74" s="41">
        <f t="shared" si="13"/>
        <v>25</v>
      </c>
      <c r="AA74" s="41">
        <f t="shared" ca="1" si="14"/>
        <v>2.0000905048208439</v>
      </c>
      <c r="AB74" s="41">
        <f t="shared" ca="1" si="15"/>
        <v>121</v>
      </c>
    </row>
    <row r="75" spans="3:28">
      <c r="C75" s="31" t="s">
        <v>175</v>
      </c>
      <c r="D75" s="32" t="s">
        <v>176</v>
      </c>
      <c r="E75" s="44">
        <f>RANK(Vul_Index!E75,Vul_Index!E$6:E$197)</f>
        <v>25</v>
      </c>
      <c r="F75" s="44">
        <f>RANK(Vul_Index!F75,Vul_Index!F$6:F$197)</f>
        <v>17</v>
      </c>
      <c r="G75" s="44">
        <f>RANK(Vul_Index!G75,Vul_Index!G$6:G$197)</f>
        <v>16</v>
      </c>
      <c r="H75" s="44">
        <f>RANK(Vul_Index!H75,Vul_Index!H$6:H$197)</f>
        <v>19</v>
      </c>
      <c r="I75" s="44">
        <f>RANK(Vul_Index!I75,Vul_Index!I$6:I$197)</f>
        <v>23</v>
      </c>
      <c r="J75" s="44">
        <f>RANK(Vul_Index!J75,Vul_Index!J$6:J$197)</f>
        <v>15</v>
      </c>
      <c r="K75" s="44">
        <f>RANK(Vul_Index!K75,Vul_Index!K$6:K$197)</f>
        <v>22</v>
      </c>
      <c r="L75" s="44">
        <f>RANK(Vul_Index!L75,Vul_Index!L$6:L$197)</f>
        <v>19</v>
      </c>
      <c r="M75" s="44">
        <f>RANK(Vul_Index!M75,Vul_Index!M$6:M$197)</f>
        <v>19</v>
      </c>
      <c r="N75" s="44">
        <f>RANK(Vul_Index!N75,Vul_Index!N$6:N$197)</f>
        <v>19</v>
      </c>
      <c r="O75" s="44">
        <f>RANK(Vul_Index!O75,Vul_Index!O$6:O$197)</f>
        <v>19</v>
      </c>
      <c r="P75" s="44">
        <f>RANK(Vul_Index!P75,Vul_Index!P$6:P$197)</f>
        <v>19</v>
      </c>
      <c r="Q75" s="44">
        <f>RANK(Vul_Index!Q75,Vul_Index!Q$6:Q$197)</f>
        <v>19</v>
      </c>
      <c r="R75" s="44">
        <f>RANK(Vul_Index!R75,Vul_Index!R$6:R$197)</f>
        <v>17</v>
      </c>
      <c r="S75" s="44">
        <f>RANK(Vul_Index!S75,Vul_Index!S$6:S$197)</f>
        <v>20</v>
      </c>
      <c r="T75" s="44">
        <f>RANK(Vul_Index!T75,Vul_Index!T$6:T$197)</f>
        <v>21</v>
      </c>
      <c r="U75" s="8"/>
      <c r="V75" s="32" t="str">
        <f t="shared" si="9"/>
        <v>Guinea-Bissau</v>
      </c>
      <c r="W75" s="41">
        <f t="shared" si="10"/>
        <v>25</v>
      </c>
      <c r="X75" s="41">
        <f t="shared" ca="1" si="11"/>
        <v>-3.9999964324867716</v>
      </c>
      <c r="Y75" s="41">
        <f t="shared" ca="1" si="12"/>
        <v>86</v>
      </c>
      <c r="Z75" s="41">
        <f t="shared" si="13"/>
        <v>15</v>
      </c>
      <c r="AA75" s="41">
        <f t="shared" ca="1" si="14"/>
        <v>6.0000671159779877</v>
      </c>
      <c r="AB75" s="41">
        <f t="shared" ca="1" si="15"/>
        <v>68</v>
      </c>
    </row>
    <row r="76" spans="3:28">
      <c r="C76" s="31" t="s">
        <v>177</v>
      </c>
      <c r="D76" s="32" t="s">
        <v>178</v>
      </c>
      <c r="E76" s="44">
        <f>RANK(Vul_Index!E76,Vul_Index!E$6:E$197)</f>
        <v>83</v>
      </c>
      <c r="F76" s="44">
        <f>RANK(Vul_Index!F76,Vul_Index!F$6:F$197)</f>
        <v>85</v>
      </c>
      <c r="G76" s="44">
        <f>RANK(Vul_Index!G76,Vul_Index!G$6:G$197)</f>
        <v>84</v>
      </c>
      <c r="H76" s="44">
        <f>RANK(Vul_Index!H76,Vul_Index!H$6:H$197)</f>
        <v>84</v>
      </c>
      <c r="I76" s="44">
        <f>RANK(Vul_Index!I76,Vul_Index!I$6:I$197)</f>
        <v>83</v>
      </c>
      <c r="J76" s="44">
        <f>RANK(Vul_Index!J76,Vul_Index!J$6:J$197)</f>
        <v>82</v>
      </c>
      <c r="K76" s="44">
        <f>RANK(Vul_Index!K76,Vul_Index!K$6:K$197)</f>
        <v>79</v>
      </c>
      <c r="L76" s="44">
        <f>RANK(Vul_Index!L76,Vul_Index!L$6:L$197)</f>
        <v>78</v>
      </c>
      <c r="M76" s="44">
        <f>RANK(Vul_Index!M76,Vul_Index!M$6:M$197)</f>
        <v>78</v>
      </c>
      <c r="N76" s="44">
        <f>RANK(Vul_Index!N76,Vul_Index!N$6:N$197)</f>
        <v>77</v>
      </c>
      <c r="O76" s="44">
        <f>RANK(Vul_Index!O76,Vul_Index!O$6:O$197)</f>
        <v>76</v>
      </c>
      <c r="P76" s="44">
        <f>RANK(Vul_Index!P76,Vul_Index!P$6:P$197)</f>
        <v>81</v>
      </c>
      <c r="Q76" s="44">
        <f>RANK(Vul_Index!Q76,Vul_Index!Q$6:Q$197)</f>
        <v>79</v>
      </c>
      <c r="R76" s="44">
        <f>RANK(Vul_Index!R76,Vul_Index!R$6:R$197)</f>
        <v>82</v>
      </c>
      <c r="S76" s="44">
        <f>RANK(Vul_Index!S76,Vul_Index!S$6:S$197)</f>
        <v>79</v>
      </c>
      <c r="T76" s="44">
        <f>RANK(Vul_Index!T76,Vul_Index!T$6:T$197)</f>
        <v>79</v>
      </c>
      <c r="U76" s="8"/>
      <c r="V76" s="32" t="str">
        <f t="shared" si="9"/>
        <v>Guyana</v>
      </c>
      <c r="W76" s="41">
        <f t="shared" si="10"/>
        <v>85</v>
      </c>
      <c r="X76" s="41">
        <f t="shared" ca="1" si="11"/>
        <v>-5.9999940657006592</v>
      </c>
      <c r="Y76" s="41">
        <f t="shared" ca="1" si="12"/>
        <v>65</v>
      </c>
      <c r="Z76" s="41">
        <f t="shared" si="13"/>
        <v>76</v>
      </c>
      <c r="AA76" s="41">
        <f t="shared" ca="1" si="14"/>
        <v>3.000051863863209</v>
      </c>
      <c r="AB76" s="41">
        <f t="shared" ca="1" si="15"/>
        <v>108</v>
      </c>
    </row>
    <row r="77" spans="3:28">
      <c r="C77" s="31" t="s">
        <v>179</v>
      </c>
      <c r="D77" s="32" t="s">
        <v>180</v>
      </c>
      <c r="E77" s="44">
        <f>RANK(Vul_Index!E77,Vul_Index!E$6:E$197)</f>
        <v>24</v>
      </c>
      <c r="F77" s="44">
        <f>RANK(Vul_Index!F77,Vul_Index!F$6:F$197)</f>
        <v>29</v>
      </c>
      <c r="G77" s="44">
        <f>RANK(Vul_Index!G77,Vul_Index!G$6:G$197)</f>
        <v>29</v>
      </c>
      <c r="H77" s="44">
        <f>RANK(Vul_Index!H77,Vul_Index!H$6:H$197)</f>
        <v>33</v>
      </c>
      <c r="I77" s="44">
        <f>RANK(Vul_Index!I77,Vul_Index!I$6:I$197)</f>
        <v>36</v>
      </c>
      <c r="J77" s="44">
        <f>RANK(Vul_Index!J77,Vul_Index!J$6:J$197)</f>
        <v>38</v>
      </c>
      <c r="K77" s="44">
        <f>RANK(Vul_Index!K77,Vul_Index!K$6:K$197)</f>
        <v>40</v>
      </c>
      <c r="L77" s="44">
        <f>RANK(Vul_Index!L77,Vul_Index!L$6:L$197)</f>
        <v>38</v>
      </c>
      <c r="M77" s="44">
        <f>RANK(Vul_Index!M77,Vul_Index!M$6:M$197)</f>
        <v>38</v>
      </c>
      <c r="N77" s="44">
        <f>RANK(Vul_Index!N77,Vul_Index!N$6:N$197)</f>
        <v>38</v>
      </c>
      <c r="O77" s="44">
        <f>RANK(Vul_Index!O77,Vul_Index!O$6:O$197)</f>
        <v>38</v>
      </c>
      <c r="P77" s="44">
        <f>RANK(Vul_Index!P77,Vul_Index!P$6:P$197)</f>
        <v>34</v>
      </c>
      <c r="Q77" s="44">
        <f>RANK(Vul_Index!Q77,Vul_Index!Q$6:Q$197)</f>
        <v>33</v>
      </c>
      <c r="R77" s="44">
        <f>RANK(Vul_Index!R77,Vul_Index!R$6:R$197)</f>
        <v>32</v>
      </c>
      <c r="S77" s="44">
        <f>RANK(Vul_Index!S77,Vul_Index!S$6:S$197)</f>
        <v>33</v>
      </c>
      <c r="T77" s="44">
        <f>RANK(Vul_Index!T77,Vul_Index!T$6:T$197)</f>
        <v>32</v>
      </c>
      <c r="U77" s="8"/>
      <c r="V77" s="32" t="str">
        <f t="shared" si="9"/>
        <v>Haiti</v>
      </c>
      <c r="W77" s="41">
        <f t="shared" si="10"/>
        <v>40</v>
      </c>
      <c r="X77" s="41">
        <f t="shared" ca="1" si="11"/>
        <v>-7.9999938950026754</v>
      </c>
      <c r="Y77" s="41">
        <f t="shared" ca="1" si="12"/>
        <v>42</v>
      </c>
      <c r="Z77" s="41">
        <f t="shared" si="13"/>
        <v>24</v>
      </c>
      <c r="AA77" s="41">
        <f t="shared" ca="1" si="14"/>
        <v>8.0000867948682206</v>
      </c>
      <c r="AB77" s="41">
        <f t="shared" ca="1" si="15"/>
        <v>45</v>
      </c>
    </row>
    <row r="78" spans="3:28">
      <c r="C78" s="31" t="s">
        <v>181</v>
      </c>
      <c r="D78" s="32" t="s">
        <v>182</v>
      </c>
      <c r="E78" s="44">
        <f>RANK(Vul_Index!E78,Vul_Index!E$6:E$197)</f>
        <v>77</v>
      </c>
      <c r="F78" s="44">
        <f>RANK(Vul_Index!F78,Vul_Index!F$6:F$197)</f>
        <v>77</v>
      </c>
      <c r="G78" s="44">
        <f>RANK(Vul_Index!G78,Vul_Index!G$6:G$197)</f>
        <v>75</v>
      </c>
      <c r="H78" s="44">
        <f>RANK(Vul_Index!H78,Vul_Index!H$6:H$197)</f>
        <v>76</v>
      </c>
      <c r="I78" s="44">
        <f>RANK(Vul_Index!I78,Vul_Index!I$6:I$197)</f>
        <v>75</v>
      </c>
      <c r="J78" s="44">
        <f>RANK(Vul_Index!J78,Vul_Index!J$6:J$197)</f>
        <v>77</v>
      </c>
      <c r="K78" s="44">
        <f>RANK(Vul_Index!K78,Vul_Index!K$6:K$197)</f>
        <v>77</v>
      </c>
      <c r="L78" s="44">
        <f>RANK(Vul_Index!L78,Vul_Index!L$6:L$197)</f>
        <v>77</v>
      </c>
      <c r="M78" s="44">
        <f>RANK(Vul_Index!M78,Vul_Index!M$6:M$197)</f>
        <v>77</v>
      </c>
      <c r="N78" s="44">
        <f>RANK(Vul_Index!N78,Vul_Index!N$6:N$197)</f>
        <v>81</v>
      </c>
      <c r="O78" s="44">
        <f>RANK(Vul_Index!O78,Vul_Index!O$6:O$197)</f>
        <v>81</v>
      </c>
      <c r="P78" s="44">
        <f>RANK(Vul_Index!P78,Vul_Index!P$6:P$197)</f>
        <v>85</v>
      </c>
      <c r="Q78" s="44">
        <f>RANK(Vul_Index!Q78,Vul_Index!Q$6:Q$197)</f>
        <v>89</v>
      </c>
      <c r="R78" s="44">
        <f>RANK(Vul_Index!R78,Vul_Index!R$6:R$197)</f>
        <v>87</v>
      </c>
      <c r="S78" s="44">
        <f>RANK(Vul_Index!S78,Vul_Index!S$6:S$197)</f>
        <v>87</v>
      </c>
      <c r="T78" s="44">
        <f>RANK(Vul_Index!T78,Vul_Index!T$6:T$197)</f>
        <v>86</v>
      </c>
      <c r="U78" s="8"/>
      <c r="V78" s="32" t="str">
        <f t="shared" si="9"/>
        <v>Honduras</v>
      </c>
      <c r="W78" s="41">
        <f t="shared" si="10"/>
        <v>89</v>
      </c>
      <c r="X78" s="41">
        <f t="shared" ca="1" si="11"/>
        <v>-2.999993685835979</v>
      </c>
      <c r="Y78" s="41">
        <f t="shared" ca="1" si="12"/>
        <v>107</v>
      </c>
      <c r="Z78" s="41">
        <f t="shared" si="13"/>
        <v>75</v>
      </c>
      <c r="AA78" s="41">
        <f t="shared" ca="1" si="14"/>
        <v>11.0000463620133</v>
      </c>
      <c r="AB78" s="41">
        <f t="shared" ca="1" si="15"/>
        <v>33</v>
      </c>
    </row>
    <row r="79" spans="3:28">
      <c r="C79" s="31" t="s">
        <v>183</v>
      </c>
      <c r="D79" s="32" t="s">
        <v>184</v>
      </c>
      <c r="E79" s="44">
        <f>RANK(Vul_Index!E79,Vul_Index!E$6:E$197)</f>
        <v>157</v>
      </c>
      <c r="F79" s="44">
        <f>RANK(Vul_Index!F79,Vul_Index!F$6:F$197)</f>
        <v>156</v>
      </c>
      <c r="G79" s="44">
        <f>RANK(Vul_Index!G79,Vul_Index!G$6:G$197)</f>
        <v>158</v>
      </c>
      <c r="H79" s="44">
        <f>RANK(Vul_Index!H79,Vul_Index!H$6:H$197)</f>
        <v>157</v>
      </c>
      <c r="I79" s="44">
        <f>RANK(Vul_Index!I79,Vul_Index!I$6:I$197)</f>
        <v>158</v>
      </c>
      <c r="J79" s="44">
        <f>RANK(Vul_Index!J79,Vul_Index!J$6:J$197)</f>
        <v>160</v>
      </c>
      <c r="K79" s="44">
        <f>RANK(Vul_Index!K79,Vul_Index!K$6:K$197)</f>
        <v>159</v>
      </c>
      <c r="L79" s="44">
        <f>RANK(Vul_Index!L79,Vul_Index!L$6:L$197)</f>
        <v>160</v>
      </c>
      <c r="M79" s="44">
        <f>RANK(Vul_Index!M79,Vul_Index!M$6:M$197)</f>
        <v>160</v>
      </c>
      <c r="N79" s="44">
        <f>RANK(Vul_Index!N79,Vul_Index!N$6:N$197)</f>
        <v>159</v>
      </c>
      <c r="O79" s="44">
        <f>RANK(Vul_Index!O79,Vul_Index!O$6:O$197)</f>
        <v>157</v>
      </c>
      <c r="P79" s="44">
        <f>RANK(Vul_Index!P79,Vul_Index!P$6:P$197)</f>
        <v>154</v>
      </c>
      <c r="Q79" s="44">
        <f>RANK(Vul_Index!Q79,Vul_Index!Q$6:Q$197)</f>
        <v>152</v>
      </c>
      <c r="R79" s="44">
        <f>RANK(Vul_Index!R79,Vul_Index!R$6:R$197)</f>
        <v>151</v>
      </c>
      <c r="S79" s="44">
        <f>RANK(Vul_Index!S79,Vul_Index!S$6:S$197)</f>
        <v>154</v>
      </c>
      <c r="T79" s="44">
        <f>RANK(Vul_Index!T79,Vul_Index!T$6:T$197)</f>
        <v>154</v>
      </c>
      <c r="U79" s="8"/>
      <c r="V79" s="32" t="str">
        <f t="shared" si="9"/>
        <v>Hungary</v>
      </c>
      <c r="W79" s="41">
        <f t="shared" si="10"/>
        <v>160</v>
      </c>
      <c r="X79" s="41">
        <f t="shared" ca="1" si="11"/>
        <v>-5.9999902051730922</v>
      </c>
      <c r="Y79" s="41">
        <f t="shared" ca="1" si="12"/>
        <v>68</v>
      </c>
      <c r="Z79" s="41">
        <f t="shared" si="13"/>
        <v>151</v>
      </c>
      <c r="AA79" s="41">
        <f t="shared" ca="1" si="14"/>
        <v>3.0000660633501592</v>
      </c>
      <c r="AB79" s="41">
        <f t="shared" ca="1" si="15"/>
        <v>106</v>
      </c>
    </row>
    <row r="80" spans="3:28">
      <c r="C80" s="31" t="s">
        <v>185</v>
      </c>
      <c r="D80" s="32" t="s">
        <v>186</v>
      </c>
      <c r="E80" s="44">
        <f>RANK(Vul_Index!E80,Vul_Index!E$6:E$197)</f>
        <v>151</v>
      </c>
      <c r="F80" s="44">
        <f>RANK(Vul_Index!F80,Vul_Index!F$6:F$197)</f>
        <v>153</v>
      </c>
      <c r="G80" s="44">
        <f>RANK(Vul_Index!G80,Vul_Index!G$6:G$197)</f>
        <v>151</v>
      </c>
      <c r="H80" s="44">
        <f>RANK(Vul_Index!H80,Vul_Index!H$6:H$197)</f>
        <v>151</v>
      </c>
      <c r="I80" s="44">
        <f>RANK(Vul_Index!I80,Vul_Index!I$6:I$197)</f>
        <v>152</v>
      </c>
      <c r="J80" s="44">
        <f>RANK(Vul_Index!J80,Vul_Index!J$6:J$197)</f>
        <v>154</v>
      </c>
      <c r="K80" s="44">
        <f>RANK(Vul_Index!K80,Vul_Index!K$6:K$197)</f>
        <v>150</v>
      </c>
      <c r="L80" s="44">
        <f>RANK(Vul_Index!L80,Vul_Index!L$6:L$197)</f>
        <v>152</v>
      </c>
      <c r="M80" s="44">
        <f>RANK(Vul_Index!M80,Vul_Index!M$6:M$197)</f>
        <v>152</v>
      </c>
      <c r="N80" s="44">
        <f>RANK(Vul_Index!N80,Vul_Index!N$6:N$197)</f>
        <v>155</v>
      </c>
      <c r="O80" s="44">
        <f>RANK(Vul_Index!O80,Vul_Index!O$6:O$197)</f>
        <v>155</v>
      </c>
      <c r="P80" s="44">
        <f>RANK(Vul_Index!P80,Vul_Index!P$6:P$197)</f>
        <v>159</v>
      </c>
      <c r="Q80" s="44">
        <f>RANK(Vul_Index!Q80,Vul_Index!Q$6:Q$197)</f>
        <v>158</v>
      </c>
      <c r="R80" s="44">
        <f>RANK(Vul_Index!R80,Vul_Index!R$6:R$197)</f>
        <v>164</v>
      </c>
      <c r="S80" s="44">
        <f>RANK(Vul_Index!S80,Vul_Index!S$6:S$197)</f>
        <v>153</v>
      </c>
      <c r="T80" s="44">
        <f>RANK(Vul_Index!T80,Vul_Index!T$6:T$197)</f>
        <v>153</v>
      </c>
      <c r="U80" s="8"/>
      <c r="V80" s="32" t="str">
        <f t="shared" si="9"/>
        <v>Iceland</v>
      </c>
      <c r="W80" s="41">
        <f t="shared" si="10"/>
        <v>164</v>
      </c>
      <c r="X80" s="41">
        <f t="shared" ca="1" si="11"/>
        <v>-10.999991387750676</v>
      </c>
      <c r="Y80" s="41">
        <f t="shared" ca="1" si="12"/>
        <v>27</v>
      </c>
      <c r="Z80" s="41">
        <f t="shared" si="13"/>
        <v>150</v>
      </c>
      <c r="AA80" s="41">
        <f t="shared" ca="1" si="14"/>
        <v>3.0000998528427867</v>
      </c>
      <c r="AB80" s="41">
        <f t="shared" ca="1" si="15"/>
        <v>97</v>
      </c>
    </row>
    <row r="81" spans="3:28">
      <c r="C81" s="31" t="s">
        <v>187</v>
      </c>
      <c r="D81" s="32" t="s">
        <v>188</v>
      </c>
      <c r="E81" s="44">
        <f>RANK(Vul_Index!E81,Vul_Index!E$6:E$197)</f>
        <v>56</v>
      </c>
      <c r="F81" s="44">
        <f>RANK(Vul_Index!F81,Vul_Index!F$6:F$197)</f>
        <v>56</v>
      </c>
      <c r="G81" s="44">
        <f>RANK(Vul_Index!G81,Vul_Index!G$6:G$197)</f>
        <v>58</v>
      </c>
      <c r="H81" s="44">
        <f>RANK(Vul_Index!H81,Vul_Index!H$6:H$197)</f>
        <v>60</v>
      </c>
      <c r="I81" s="44">
        <f>RANK(Vul_Index!I81,Vul_Index!I$6:I$197)</f>
        <v>57</v>
      </c>
      <c r="J81" s="44">
        <f>RANK(Vul_Index!J81,Vul_Index!J$6:J$197)</f>
        <v>58</v>
      </c>
      <c r="K81" s="44">
        <f>RANK(Vul_Index!K81,Vul_Index!K$6:K$197)</f>
        <v>60</v>
      </c>
      <c r="L81" s="44">
        <f>RANK(Vul_Index!L81,Vul_Index!L$6:L$197)</f>
        <v>61</v>
      </c>
      <c r="M81" s="44">
        <f>RANK(Vul_Index!M81,Vul_Index!M$6:M$197)</f>
        <v>59</v>
      </c>
      <c r="N81" s="44">
        <f>RANK(Vul_Index!N81,Vul_Index!N$6:N$197)</f>
        <v>60</v>
      </c>
      <c r="O81" s="44">
        <f>RANK(Vul_Index!O81,Vul_Index!O$6:O$197)</f>
        <v>60</v>
      </c>
      <c r="P81" s="44">
        <f>RANK(Vul_Index!P81,Vul_Index!P$6:P$197)</f>
        <v>60</v>
      </c>
      <c r="Q81" s="44">
        <f>RANK(Vul_Index!Q81,Vul_Index!Q$6:Q$197)</f>
        <v>61</v>
      </c>
      <c r="R81" s="44">
        <f>RANK(Vul_Index!R81,Vul_Index!R$6:R$197)</f>
        <v>62</v>
      </c>
      <c r="S81" s="44">
        <f>RANK(Vul_Index!S81,Vul_Index!S$6:S$197)</f>
        <v>62</v>
      </c>
      <c r="T81" s="44">
        <f>RANK(Vul_Index!T81,Vul_Index!T$6:T$197)</f>
        <v>62</v>
      </c>
      <c r="U81" s="8"/>
      <c r="V81" s="32" t="str">
        <f t="shared" si="9"/>
        <v>India</v>
      </c>
      <c r="W81" s="41">
        <f t="shared" si="10"/>
        <v>62</v>
      </c>
      <c r="X81" s="41">
        <f t="shared" ca="1" si="11"/>
        <v>6.5224715352448734E-6</v>
      </c>
      <c r="Y81" s="41">
        <f t="shared" ca="1" si="12"/>
        <v>178</v>
      </c>
      <c r="Z81" s="41">
        <f t="shared" si="13"/>
        <v>56</v>
      </c>
      <c r="AA81" s="41">
        <f t="shared" ca="1" si="14"/>
        <v>6.0000330857257147</v>
      </c>
      <c r="AB81" s="41">
        <f t="shared" ca="1" si="15"/>
        <v>70</v>
      </c>
    </row>
    <row r="82" spans="3:28">
      <c r="C82" s="31" t="s">
        <v>189</v>
      </c>
      <c r="D82" s="32" t="s">
        <v>190</v>
      </c>
      <c r="E82" s="44">
        <f>RANK(Vul_Index!E82,Vul_Index!E$6:E$197)</f>
        <v>90</v>
      </c>
      <c r="F82" s="44">
        <f>RANK(Vul_Index!F82,Vul_Index!F$6:F$197)</f>
        <v>87</v>
      </c>
      <c r="G82" s="44">
        <f>RANK(Vul_Index!G82,Vul_Index!G$6:G$197)</f>
        <v>97</v>
      </c>
      <c r="H82" s="44">
        <f>RANK(Vul_Index!H82,Vul_Index!H$6:H$197)</f>
        <v>96</v>
      </c>
      <c r="I82" s="44">
        <f>RANK(Vul_Index!I82,Vul_Index!I$6:I$197)</f>
        <v>97</v>
      </c>
      <c r="J82" s="44">
        <f>RANK(Vul_Index!J82,Vul_Index!J$6:J$197)</f>
        <v>106</v>
      </c>
      <c r="K82" s="44">
        <f>RANK(Vul_Index!K82,Vul_Index!K$6:K$197)</f>
        <v>107</v>
      </c>
      <c r="L82" s="44">
        <f>RANK(Vul_Index!L82,Vul_Index!L$6:L$197)</f>
        <v>107</v>
      </c>
      <c r="M82" s="44">
        <f>RANK(Vul_Index!M82,Vul_Index!M$6:M$197)</f>
        <v>102</v>
      </c>
      <c r="N82" s="44">
        <f>RANK(Vul_Index!N82,Vul_Index!N$6:N$197)</f>
        <v>104</v>
      </c>
      <c r="O82" s="44">
        <f>RANK(Vul_Index!O82,Vul_Index!O$6:O$197)</f>
        <v>105</v>
      </c>
      <c r="P82" s="44">
        <f>RANK(Vul_Index!P82,Vul_Index!P$6:P$197)</f>
        <v>105</v>
      </c>
      <c r="Q82" s="44">
        <f>RANK(Vul_Index!Q82,Vul_Index!Q$6:Q$197)</f>
        <v>107</v>
      </c>
      <c r="R82" s="44">
        <f>RANK(Vul_Index!R82,Vul_Index!R$6:R$197)</f>
        <v>107</v>
      </c>
      <c r="S82" s="44">
        <f>RANK(Vul_Index!S82,Vul_Index!S$6:S$197)</f>
        <v>107</v>
      </c>
      <c r="T82" s="44">
        <f>RANK(Vul_Index!T82,Vul_Index!T$6:T$197)</f>
        <v>107</v>
      </c>
      <c r="U82" s="8"/>
      <c r="V82" s="32" t="str">
        <f t="shared" si="9"/>
        <v>Indonesia</v>
      </c>
      <c r="W82" s="41">
        <f t="shared" si="10"/>
        <v>107</v>
      </c>
      <c r="X82" s="41">
        <f t="shared" ca="1" si="11"/>
        <v>1.7999962318868046E-6</v>
      </c>
      <c r="Y82" s="41">
        <f t="shared" ca="1" si="12"/>
        <v>161</v>
      </c>
      <c r="Z82" s="41">
        <f t="shared" si="13"/>
        <v>87</v>
      </c>
      <c r="AA82" s="41">
        <f t="shared" ca="1" si="14"/>
        <v>20.000085229574225</v>
      </c>
      <c r="AB82" s="41">
        <f t="shared" ca="1" si="15"/>
        <v>8</v>
      </c>
    </row>
    <row r="83" spans="3:28">
      <c r="C83" s="31" t="s">
        <v>191</v>
      </c>
      <c r="D83" s="32" t="s">
        <v>192</v>
      </c>
      <c r="E83" s="44">
        <f>RANK(Vul_Index!E83,Vul_Index!E$6:E$197)</f>
        <v>129</v>
      </c>
      <c r="F83" s="44">
        <f>RANK(Vul_Index!F83,Vul_Index!F$6:F$197)</f>
        <v>132</v>
      </c>
      <c r="G83" s="44">
        <f>RANK(Vul_Index!G83,Vul_Index!G$6:G$197)</f>
        <v>133</v>
      </c>
      <c r="H83" s="44">
        <f>RANK(Vul_Index!H83,Vul_Index!H$6:H$197)</f>
        <v>140</v>
      </c>
      <c r="I83" s="44">
        <f>RANK(Vul_Index!I83,Vul_Index!I$6:I$197)</f>
        <v>135</v>
      </c>
      <c r="J83" s="44">
        <f>RANK(Vul_Index!J83,Vul_Index!J$6:J$197)</f>
        <v>133</v>
      </c>
      <c r="K83" s="44">
        <f>RANK(Vul_Index!K83,Vul_Index!K$6:K$197)</f>
        <v>132</v>
      </c>
      <c r="L83" s="44">
        <f>RANK(Vul_Index!L83,Vul_Index!L$6:L$197)</f>
        <v>135</v>
      </c>
      <c r="M83" s="44">
        <f>RANK(Vul_Index!M83,Vul_Index!M$6:M$197)</f>
        <v>136</v>
      </c>
      <c r="N83" s="44">
        <f>RANK(Vul_Index!N83,Vul_Index!N$6:N$197)</f>
        <v>137</v>
      </c>
      <c r="O83" s="44">
        <f>RANK(Vul_Index!O83,Vul_Index!O$6:O$197)</f>
        <v>138</v>
      </c>
      <c r="P83" s="44">
        <f>RANK(Vul_Index!P83,Vul_Index!P$6:P$197)</f>
        <v>142</v>
      </c>
      <c r="Q83" s="44">
        <f>RANK(Vul_Index!Q83,Vul_Index!Q$6:Q$197)</f>
        <v>139</v>
      </c>
      <c r="R83" s="44">
        <f>RANK(Vul_Index!R83,Vul_Index!R$6:R$197)</f>
        <v>132</v>
      </c>
      <c r="S83" s="44">
        <f>RANK(Vul_Index!S83,Vul_Index!S$6:S$197)</f>
        <v>135</v>
      </c>
      <c r="T83" s="44">
        <f>RANK(Vul_Index!T83,Vul_Index!T$6:T$197)</f>
        <v>134</v>
      </c>
      <c r="U83" s="8"/>
      <c r="V83" s="32" t="str">
        <f t="shared" si="9"/>
        <v>Iran, Islamic Republic of</v>
      </c>
      <c r="W83" s="41">
        <f t="shared" si="10"/>
        <v>142</v>
      </c>
      <c r="X83" s="41">
        <f t="shared" ca="1" si="11"/>
        <v>-7.99999472842633</v>
      </c>
      <c r="Y83" s="41">
        <f t="shared" ca="1" si="12"/>
        <v>40</v>
      </c>
      <c r="Z83" s="41">
        <f t="shared" si="13"/>
        <v>129</v>
      </c>
      <c r="AA83" s="41">
        <f t="shared" ca="1" si="14"/>
        <v>5.0000456166594924</v>
      </c>
      <c r="AB83" s="41">
        <f t="shared" ca="1" si="15"/>
        <v>83</v>
      </c>
    </row>
    <row r="84" spans="3:28">
      <c r="C84" s="31" t="s">
        <v>193</v>
      </c>
      <c r="D84" s="32" t="s">
        <v>194</v>
      </c>
      <c r="E84" s="44">
        <f>RANK(Vul_Index!E84,Vul_Index!E$6:E$197)</f>
        <v>73</v>
      </c>
      <c r="F84" s="44">
        <f>RANK(Vul_Index!F84,Vul_Index!F$6:F$197)</f>
        <v>71</v>
      </c>
      <c r="G84" s="44">
        <f>RANK(Vul_Index!G84,Vul_Index!G$6:G$197)</f>
        <v>71</v>
      </c>
      <c r="H84" s="44">
        <f>RANK(Vul_Index!H84,Vul_Index!H$6:H$197)</f>
        <v>69</v>
      </c>
      <c r="I84" s="44">
        <f>RANK(Vul_Index!I84,Vul_Index!I$6:I$197)</f>
        <v>70</v>
      </c>
      <c r="J84" s="44">
        <f>RANK(Vul_Index!J84,Vul_Index!J$6:J$197)</f>
        <v>73</v>
      </c>
      <c r="K84" s="44">
        <f>RANK(Vul_Index!K84,Vul_Index!K$6:K$197)</f>
        <v>73</v>
      </c>
      <c r="L84" s="44">
        <f>RANK(Vul_Index!L84,Vul_Index!L$6:L$197)</f>
        <v>73</v>
      </c>
      <c r="M84" s="44">
        <f>RANK(Vul_Index!M84,Vul_Index!M$6:M$197)</f>
        <v>69</v>
      </c>
      <c r="N84" s="44">
        <f>RANK(Vul_Index!N84,Vul_Index!N$6:N$197)</f>
        <v>70</v>
      </c>
      <c r="O84" s="44">
        <f>RANK(Vul_Index!O84,Vul_Index!O$6:O$197)</f>
        <v>72</v>
      </c>
      <c r="P84" s="44">
        <f>RANK(Vul_Index!P84,Vul_Index!P$6:P$197)</f>
        <v>71</v>
      </c>
      <c r="Q84" s="44">
        <f>RANK(Vul_Index!Q84,Vul_Index!Q$6:Q$197)</f>
        <v>70</v>
      </c>
      <c r="R84" s="44">
        <f>RANK(Vul_Index!R84,Vul_Index!R$6:R$197)</f>
        <v>72</v>
      </c>
      <c r="S84" s="44">
        <f>RANK(Vul_Index!S84,Vul_Index!S$6:S$197)</f>
        <v>73</v>
      </c>
      <c r="T84" s="44">
        <f>RANK(Vul_Index!T84,Vul_Index!T$6:T$197)</f>
        <v>73</v>
      </c>
      <c r="U84" s="8"/>
      <c r="V84" s="32" t="str">
        <f t="shared" si="9"/>
        <v>Iraq</v>
      </c>
      <c r="W84" s="41">
        <f t="shared" si="10"/>
        <v>73</v>
      </c>
      <c r="X84" s="41">
        <f t="shared" ca="1" si="11"/>
        <v>3.5365210451161836E-6</v>
      </c>
      <c r="Y84" s="41">
        <f t="shared" ca="1" si="12"/>
        <v>168</v>
      </c>
      <c r="Z84" s="41">
        <f t="shared" si="13"/>
        <v>69</v>
      </c>
      <c r="AA84" s="41">
        <f t="shared" ca="1" si="14"/>
        <v>4.0000291568852919</v>
      </c>
      <c r="AB84" s="41">
        <f t="shared" ca="1" si="15"/>
        <v>92</v>
      </c>
    </row>
    <row r="85" spans="3:28">
      <c r="C85" s="31" t="s">
        <v>195</v>
      </c>
      <c r="D85" s="32" t="s">
        <v>196</v>
      </c>
      <c r="E85" s="44">
        <f>RANK(Vul_Index!E85,Vul_Index!E$6:E$197)</f>
        <v>188</v>
      </c>
      <c r="F85" s="44">
        <f>RANK(Vul_Index!F85,Vul_Index!F$6:F$197)</f>
        <v>188</v>
      </c>
      <c r="G85" s="44">
        <f>RANK(Vul_Index!G85,Vul_Index!G$6:G$197)</f>
        <v>188</v>
      </c>
      <c r="H85" s="44">
        <f>RANK(Vul_Index!H85,Vul_Index!H$6:H$197)</f>
        <v>186</v>
      </c>
      <c r="I85" s="44">
        <f>RANK(Vul_Index!I85,Vul_Index!I$6:I$197)</f>
        <v>187</v>
      </c>
      <c r="J85" s="44">
        <f>RANK(Vul_Index!J85,Vul_Index!J$6:J$197)</f>
        <v>187</v>
      </c>
      <c r="K85" s="44">
        <f>RANK(Vul_Index!K85,Vul_Index!K$6:K$197)</f>
        <v>188</v>
      </c>
      <c r="L85" s="44">
        <f>RANK(Vul_Index!L85,Vul_Index!L$6:L$197)</f>
        <v>187</v>
      </c>
      <c r="M85" s="44">
        <f>RANK(Vul_Index!M85,Vul_Index!M$6:M$197)</f>
        <v>187</v>
      </c>
      <c r="N85" s="44">
        <f>RANK(Vul_Index!N85,Vul_Index!N$6:N$197)</f>
        <v>187</v>
      </c>
      <c r="O85" s="44">
        <f>RANK(Vul_Index!O85,Vul_Index!O$6:O$197)</f>
        <v>187</v>
      </c>
      <c r="P85" s="44">
        <f>RANK(Vul_Index!P85,Vul_Index!P$6:P$197)</f>
        <v>182</v>
      </c>
      <c r="Q85" s="44">
        <f>RANK(Vul_Index!Q85,Vul_Index!Q$6:Q$197)</f>
        <v>181</v>
      </c>
      <c r="R85" s="44">
        <f>RANK(Vul_Index!R85,Vul_Index!R$6:R$197)</f>
        <v>181</v>
      </c>
      <c r="S85" s="44">
        <f>RANK(Vul_Index!S85,Vul_Index!S$6:S$197)</f>
        <v>183</v>
      </c>
      <c r="T85" s="44">
        <f>RANK(Vul_Index!T85,Vul_Index!T$6:T$197)</f>
        <v>182</v>
      </c>
      <c r="U85" s="8"/>
      <c r="V85" s="32" t="str">
        <f t="shared" si="9"/>
        <v>Ireland</v>
      </c>
      <c r="W85" s="41">
        <f t="shared" si="10"/>
        <v>188</v>
      </c>
      <c r="X85" s="41">
        <f t="shared" ca="1" si="11"/>
        <v>-5.9999966354638126</v>
      </c>
      <c r="Y85" s="41">
        <f t="shared" ca="1" si="12"/>
        <v>61</v>
      </c>
      <c r="Z85" s="41">
        <f t="shared" si="13"/>
        <v>181</v>
      </c>
      <c r="AA85" s="41">
        <f t="shared" ca="1" si="14"/>
        <v>1.0000363005771518</v>
      </c>
      <c r="AB85" s="41">
        <f t="shared" ca="1" si="15"/>
        <v>152</v>
      </c>
    </row>
    <row r="86" spans="3:28">
      <c r="C86" s="31" t="s">
        <v>197</v>
      </c>
      <c r="D86" s="32" t="s">
        <v>198</v>
      </c>
      <c r="E86" s="44">
        <f>RANK(Vul_Index!E86,Vul_Index!E$6:E$197)</f>
        <v>163</v>
      </c>
      <c r="F86" s="44">
        <f>RANK(Vul_Index!F86,Vul_Index!F$6:F$197)</f>
        <v>163</v>
      </c>
      <c r="G86" s="44">
        <f>RANK(Vul_Index!G86,Vul_Index!G$6:G$197)</f>
        <v>163</v>
      </c>
      <c r="H86" s="44">
        <f>RANK(Vul_Index!H86,Vul_Index!H$6:H$197)</f>
        <v>160</v>
      </c>
      <c r="I86" s="44">
        <f>RANK(Vul_Index!I86,Vul_Index!I$6:I$197)</f>
        <v>161</v>
      </c>
      <c r="J86" s="44">
        <f>RANK(Vul_Index!J86,Vul_Index!J$6:J$197)</f>
        <v>162</v>
      </c>
      <c r="K86" s="44">
        <f>RANK(Vul_Index!K86,Vul_Index!K$6:K$197)</f>
        <v>163</v>
      </c>
      <c r="L86" s="44">
        <f>RANK(Vul_Index!L86,Vul_Index!L$6:L$197)</f>
        <v>162</v>
      </c>
      <c r="M86" s="44">
        <f>RANK(Vul_Index!M86,Vul_Index!M$6:M$197)</f>
        <v>165</v>
      </c>
      <c r="N86" s="44">
        <f>RANK(Vul_Index!N86,Vul_Index!N$6:N$197)</f>
        <v>160</v>
      </c>
      <c r="O86" s="44">
        <f>RANK(Vul_Index!O86,Vul_Index!O$6:O$197)</f>
        <v>165</v>
      </c>
      <c r="P86" s="44">
        <f>RANK(Vul_Index!P86,Vul_Index!P$6:P$197)</f>
        <v>165</v>
      </c>
      <c r="Q86" s="44">
        <f>RANK(Vul_Index!Q86,Vul_Index!Q$6:Q$197)</f>
        <v>165</v>
      </c>
      <c r="R86" s="44">
        <f>RANK(Vul_Index!R86,Vul_Index!R$6:R$197)</f>
        <v>167</v>
      </c>
      <c r="S86" s="44">
        <f>RANK(Vul_Index!S86,Vul_Index!S$6:S$197)</f>
        <v>161</v>
      </c>
      <c r="T86" s="44">
        <f>RANK(Vul_Index!T86,Vul_Index!T$6:T$197)</f>
        <v>161</v>
      </c>
      <c r="U86" s="8"/>
      <c r="V86" s="32" t="str">
        <f t="shared" si="9"/>
        <v>Israel</v>
      </c>
      <c r="W86" s="41">
        <f t="shared" si="10"/>
        <v>167</v>
      </c>
      <c r="X86" s="41">
        <f t="shared" ca="1" si="11"/>
        <v>-5.9999918331872752</v>
      </c>
      <c r="Y86" s="41">
        <f t="shared" ca="1" si="12"/>
        <v>67</v>
      </c>
      <c r="Z86" s="41">
        <f t="shared" si="13"/>
        <v>160</v>
      </c>
      <c r="AA86" s="41">
        <f t="shared" ca="1" si="14"/>
        <v>1.0000932925360839</v>
      </c>
      <c r="AB86" s="41">
        <f t="shared" ca="1" si="15"/>
        <v>139</v>
      </c>
    </row>
    <row r="87" spans="3:28">
      <c r="C87" s="31" t="s">
        <v>199</v>
      </c>
      <c r="D87" s="32" t="s">
        <v>200</v>
      </c>
      <c r="E87" s="44">
        <f>RANK(Vul_Index!E87,Vul_Index!E$6:E$197)</f>
        <v>182</v>
      </c>
      <c r="F87" s="44">
        <f>RANK(Vul_Index!F87,Vul_Index!F$6:F$197)</f>
        <v>181</v>
      </c>
      <c r="G87" s="44">
        <f>RANK(Vul_Index!G87,Vul_Index!G$6:G$197)</f>
        <v>181</v>
      </c>
      <c r="H87" s="44">
        <f>RANK(Vul_Index!H87,Vul_Index!H$6:H$197)</f>
        <v>182</v>
      </c>
      <c r="I87" s="44">
        <f>RANK(Vul_Index!I87,Vul_Index!I$6:I$197)</f>
        <v>182</v>
      </c>
      <c r="J87" s="44">
        <f>RANK(Vul_Index!J87,Vul_Index!J$6:J$197)</f>
        <v>181</v>
      </c>
      <c r="K87" s="44">
        <f>RANK(Vul_Index!K87,Vul_Index!K$6:K$197)</f>
        <v>181</v>
      </c>
      <c r="L87" s="44">
        <f>RANK(Vul_Index!L87,Vul_Index!L$6:L$197)</f>
        <v>180</v>
      </c>
      <c r="M87" s="44">
        <f>RANK(Vul_Index!M87,Vul_Index!M$6:M$197)</f>
        <v>173</v>
      </c>
      <c r="N87" s="44">
        <f>RANK(Vul_Index!N87,Vul_Index!N$6:N$197)</f>
        <v>175</v>
      </c>
      <c r="O87" s="44">
        <f>RANK(Vul_Index!O87,Vul_Index!O$6:O$197)</f>
        <v>173</v>
      </c>
      <c r="P87" s="44">
        <f>RANK(Vul_Index!P87,Vul_Index!P$6:P$197)</f>
        <v>176</v>
      </c>
      <c r="Q87" s="44">
        <f>RANK(Vul_Index!Q87,Vul_Index!Q$6:Q$197)</f>
        <v>176</v>
      </c>
      <c r="R87" s="44">
        <f>RANK(Vul_Index!R87,Vul_Index!R$6:R$197)</f>
        <v>174</v>
      </c>
      <c r="S87" s="44">
        <f>RANK(Vul_Index!S87,Vul_Index!S$6:S$197)</f>
        <v>174</v>
      </c>
      <c r="T87" s="44">
        <f>RANK(Vul_Index!T87,Vul_Index!T$6:T$197)</f>
        <v>175</v>
      </c>
      <c r="U87" s="8"/>
      <c r="V87" s="32" t="str">
        <f t="shared" si="9"/>
        <v>Italy</v>
      </c>
      <c r="W87" s="41">
        <f t="shared" si="10"/>
        <v>182</v>
      </c>
      <c r="X87" s="41">
        <f t="shared" ca="1" si="11"/>
        <v>-6.9999925467303807</v>
      </c>
      <c r="Y87" s="41">
        <f t="shared" ca="1" si="12"/>
        <v>58</v>
      </c>
      <c r="Z87" s="41">
        <f t="shared" si="13"/>
        <v>173</v>
      </c>
      <c r="AA87" s="41">
        <f t="shared" ca="1" si="14"/>
        <v>2.0000412359457687</v>
      </c>
      <c r="AB87" s="41">
        <f t="shared" ca="1" si="15"/>
        <v>128</v>
      </c>
    </row>
    <row r="88" spans="3:28">
      <c r="C88" s="31" t="s">
        <v>201</v>
      </c>
      <c r="D88" s="32" t="s">
        <v>202</v>
      </c>
      <c r="E88" s="44">
        <f>RANK(Vul_Index!E88,Vul_Index!E$6:E$197)</f>
        <v>86</v>
      </c>
      <c r="F88" s="44">
        <f>RANK(Vul_Index!F88,Vul_Index!F$6:F$197)</f>
        <v>90</v>
      </c>
      <c r="G88" s="44">
        <f>RANK(Vul_Index!G88,Vul_Index!G$6:G$197)</f>
        <v>88</v>
      </c>
      <c r="H88" s="44">
        <f>RANK(Vul_Index!H88,Vul_Index!H$6:H$197)</f>
        <v>87</v>
      </c>
      <c r="I88" s="44">
        <f>RANK(Vul_Index!I88,Vul_Index!I$6:I$197)</f>
        <v>85</v>
      </c>
      <c r="J88" s="44">
        <f>RANK(Vul_Index!J88,Vul_Index!J$6:J$197)</f>
        <v>85</v>
      </c>
      <c r="K88" s="44">
        <f>RANK(Vul_Index!K88,Vul_Index!K$6:K$197)</f>
        <v>83</v>
      </c>
      <c r="L88" s="44">
        <f>RANK(Vul_Index!L88,Vul_Index!L$6:L$197)</f>
        <v>85</v>
      </c>
      <c r="M88" s="44">
        <f>RANK(Vul_Index!M88,Vul_Index!M$6:M$197)</f>
        <v>81</v>
      </c>
      <c r="N88" s="44">
        <f>RANK(Vul_Index!N88,Vul_Index!N$6:N$197)</f>
        <v>84</v>
      </c>
      <c r="O88" s="44">
        <f>RANK(Vul_Index!O88,Vul_Index!O$6:O$197)</f>
        <v>84</v>
      </c>
      <c r="P88" s="44">
        <f>RANK(Vul_Index!P88,Vul_Index!P$6:P$197)</f>
        <v>83</v>
      </c>
      <c r="Q88" s="44">
        <f>RANK(Vul_Index!Q88,Vul_Index!Q$6:Q$197)</f>
        <v>81</v>
      </c>
      <c r="R88" s="44">
        <f>RANK(Vul_Index!R88,Vul_Index!R$6:R$197)</f>
        <v>84</v>
      </c>
      <c r="S88" s="44">
        <f>RANK(Vul_Index!S88,Vul_Index!S$6:S$197)</f>
        <v>83</v>
      </c>
      <c r="T88" s="44">
        <f>RANK(Vul_Index!T88,Vul_Index!T$6:T$197)</f>
        <v>81</v>
      </c>
      <c r="U88" s="8"/>
      <c r="V88" s="32" t="str">
        <f t="shared" si="9"/>
        <v>Jamaica</v>
      </c>
      <c r="W88" s="41">
        <f t="shared" si="10"/>
        <v>90</v>
      </c>
      <c r="X88" s="41">
        <f t="shared" ca="1" si="11"/>
        <v>-8.9999961888824132</v>
      </c>
      <c r="Y88" s="41">
        <f t="shared" ca="1" si="12"/>
        <v>37</v>
      </c>
      <c r="Z88" s="41">
        <f t="shared" si="13"/>
        <v>81</v>
      </c>
      <c r="AA88" s="41">
        <f t="shared" ca="1" si="14"/>
        <v>5.5693420553919072E-5</v>
      </c>
      <c r="AB88" s="41">
        <f t="shared" ca="1" si="15"/>
        <v>172</v>
      </c>
    </row>
    <row r="89" spans="3:28">
      <c r="C89" s="31" t="s">
        <v>203</v>
      </c>
      <c r="D89" s="32" t="s">
        <v>204</v>
      </c>
      <c r="E89" s="44">
        <f>RANK(Vul_Index!E89,Vul_Index!E$6:E$197)</f>
        <v>152</v>
      </c>
      <c r="F89" s="44">
        <f>RANK(Vul_Index!F89,Vul_Index!F$6:F$197)</f>
        <v>151</v>
      </c>
      <c r="G89" s="44">
        <f>RANK(Vul_Index!G89,Vul_Index!G$6:G$197)</f>
        <v>152</v>
      </c>
      <c r="H89" s="44">
        <f>RANK(Vul_Index!H89,Vul_Index!H$6:H$197)</f>
        <v>152</v>
      </c>
      <c r="I89" s="44">
        <f>RANK(Vul_Index!I89,Vul_Index!I$6:I$197)</f>
        <v>151</v>
      </c>
      <c r="J89" s="44">
        <f>RANK(Vul_Index!J89,Vul_Index!J$6:J$197)</f>
        <v>152</v>
      </c>
      <c r="K89" s="44">
        <f>RANK(Vul_Index!K89,Vul_Index!K$6:K$197)</f>
        <v>149</v>
      </c>
      <c r="L89" s="44">
        <f>RANK(Vul_Index!L89,Vul_Index!L$6:L$197)</f>
        <v>151</v>
      </c>
      <c r="M89" s="44">
        <f>RANK(Vul_Index!M89,Vul_Index!M$6:M$197)</f>
        <v>151</v>
      </c>
      <c r="N89" s="44">
        <f>RANK(Vul_Index!N89,Vul_Index!N$6:N$197)</f>
        <v>150</v>
      </c>
      <c r="O89" s="44">
        <f>RANK(Vul_Index!O89,Vul_Index!O$6:O$197)</f>
        <v>148</v>
      </c>
      <c r="P89" s="44">
        <f>RANK(Vul_Index!P89,Vul_Index!P$6:P$197)</f>
        <v>139</v>
      </c>
      <c r="Q89" s="44">
        <f>RANK(Vul_Index!Q89,Vul_Index!Q$6:Q$197)</f>
        <v>141</v>
      </c>
      <c r="R89" s="44">
        <f>RANK(Vul_Index!R89,Vul_Index!R$6:R$197)</f>
        <v>141</v>
      </c>
      <c r="S89" s="44">
        <f>RANK(Vul_Index!S89,Vul_Index!S$6:S$197)</f>
        <v>139</v>
      </c>
      <c r="T89" s="44">
        <f>RANK(Vul_Index!T89,Vul_Index!T$6:T$197)</f>
        <v>138</v>
      </c>
      <c r="U89" s="8"/>
      <c r="V89" s="32" t="str">
        <f t="shared" si="9"/>
        <v>Japan</v>
      </c>
      <c r="W89" s="41">
        <f t="shared" si="10"/>
        <v>152</v>
      </c>
      <c r="X89" s="41">
        <f t="shared" ca="1" si="11"/>
        <v>-13.999997168839203</v>
      </c>
      <c r="Y89" s="41">
        <f t="shared" ca="1" si="12"/>
        <v>14</v>
      </c>
      <c r="Z89" s="41">
        <f t="shared" si="13"/>
        <v>138</v>
      </c>
      <c r="AA89" s="41">
        <f t="shared" ca="1" si="14"/>
        <v>9.1638182803108269E-5</v>
      </c>
      <c r="AB89" s="41">
        <f t="shared" ca="1" si="15"/>
        <v>160</v>
      </c>
    </row>
    <row r="90" spans="3:28">
      <c r="C90" s="31" t="s">
        <v>205</v>
      </c>
      <c r="D90" s="32" t="s">
        <v>206</v>
      </c>
      <c r="E90" s="44">
        <f>RANK(Vul_Index!E90,Vul_Index!E$6:E$197)</f>
        <v>122</v>
      </c>
      <c r="F90" s="44">
        <f>RANK(Vul_Index!F90,Vul_Index!F$6:F$197)</f>
        <v>119</v>
      </c>
      <c r="G90" s="44">
        <f>RANK(Vul_Index!G90,Vul_Index!G$6:G$197)</f>
        <v>117</v>
      </c>
      <c r="H90" s="44">
        <f>RANK(Vul_Index!H90,Vul_Index!H$6:H$197)</f>
        <v>114</v>
      </c>
      <c r="I90" s="44">
        <f>RANK(Vul_Index!I90,Vul_Index!I$6:I$197)</f>
        <v>122</v>
      </c>
      <c r="J90" s="44">
        <f>RANK(Vul_Index!J90,Vul_Index!J$6:J$197)</f>
        <v>116</v>
      </c>
      <c r="K90" s="44">
        <f>RANK(Vul_Index!K90,Vul_Index!K$6:K$197)</f>
        <v>117</v>
      </c>
      <c r="L90" s="44">
        <f>RANK(Vul_Index!L90,Vul_Index!L$6:L$197)</f>
        <v>119</v>
      </c>
      <c r="M90" s="44">
        <f>RANK(Vul_Index!M90,Vul_Index!M$6:M$197)</f>
        <v>116</v>
      </c>
      <c r="N90" s="44">
        <f>RANK(Vul_Index!N90,Vul_Index!N$6:N$197)</f>
        <v>112</v>
      </c>
      <c r="O90" s="44">
        <f>RANK(Vul_Index!O90,Vul_Index!O$6:O$197)</f>
        <v>116</v>
      </c>
      <c r="P90" s="44">
        <f>RANK(Vul_Index!P90,Vul_Index!P$6:P$197)</f>
        <v>115</v>
      </c>
      <c r="Q90" s="44">
        <f>RANK(Vul_Index!Q90,Vul_Index!Q$6:Q$197)</f>
        <v>116</v>
      </c>
      <c r="R90" s="44">
        <f>RANK(Vul_Index!R90,Vul_Index!R$6:R$197)</f>
        <v>118</v>
      </c>
      <c r="S90" s="44">
        <f>RANK(Vul_Index!S90,Vul_Index!S$6:S$197)</f>
        <v>112</v>
      </c>
      <c r="T90" s="44">
        <f>RANK(Vul_Index!T90,Vul_Index!T$6:T$197)</f>
        <v>112</v>
      </c>
      <c r="U90" s="8"/>
      <c r="V90" s="32" t="str">
        <f t="shared" si="9"/>
        <v>Jordan</v>
      </c>
      <c r="W90" s="41">
        <f t="shared" si="10"/>
        <v>122</v>
      </c>
      <c r="X90" s="41">
        <f t="shared" ca="1" si="11"/>
        <v>-9.9999982135137699</v>
      </c>
      <c r="Y90" s="41">
        <f t="shared" ca="1" si="12"/>
        <v>29</v>
      </c>
      <c r="Z90" s="41">
        <f t="shared" si="13"/>
        <v>112</v>
      </c>
      <c r="AA90" s="41">
        <f t="shared" ca="1" si="14"/>
        <v>3.65083300276883E-5</v>
      </c>
      <c r="AB90" s="41">
        <f t="shared" ca="1" si="15"/>
        <v>178</v>
      </c>
    </row>
    <row r="91" spans="3:28">
      <c r="C91" s="31" t="s">
        <v>207</v>
      </c>
      <c r="D91" s="32" t="s">
        <v>208</v>
      </c>
      <c r="E91" s="44">
        <f>RANK(Vul_Index!E91,Vul_Index!E$6:E$197)</f>
        <v>137</v>
      </c>
      <c r="F91" s="44">
        <f>RANK(Vul_Index!F91,Vul_Index!F$6:F$197)</f>
        <v>139</v>
      </c>
      <c r="G91" s="44">
        <f>RANK(Vul_Index!G91,Vul_Index!G$6:G$197)</f>
        <v>139</v>
      </c>
      <c r="H91" s="44">
        <f>RANK(Vul_Index!H91,Vul_Index!H$6:H$197)</f>
        <v>142</v>
      </c>
      <c r="I91" s="44">
        <f>RANK(Vul_Index!I91,Vul_Index!I$6:I$197)</f>
        <v>142</v>
      </c>
      <c r="J91" s="44">
        <f>RANK(Vul_Index!J91,Vul_Index!J$6:J$197)</f>
        <v>140</v>
      </c>
      <c r="K91" s="44">
        <f>RANK(Vul_Index!K91,Vul_Index!K$6:K$197)</f>
        <v>139</v>
      </c>
      <c r="L91" s="44">
        <f>RANK(Vul_Index!L91,Vul_Index!L$6:L$197)</f>
        <v>139</v>
      </c>
      <c r="M91" s="44">
        <f>RANK(Vul_Index!M91,Vul_Index!M$6:M$197)</f>
        <v>139</v>
      </c>
      <c r="N91" s="44">
        <f>RANK(Vul_Index!N91,Vul_Index!N$6:N$197)</f>
        <v>134</v>
      </c>
      <c r="O91" s="44">
        <f>RANK(Vul_Index!O91,Vul_Index!O$6:O$197)</f>
        <v>136</v>
      </c>
      <c r="P91" s="44">
        <f>RANK(Vul_Index!P91,Vul_Index!P$6:P$197)</f>
        <v>136</v>
      </c>
      <c r="Q91" s="44">
        <f>RANK(Vul_Index!Q91,Vul_Index!Q$6:Q$197)</f>
        <v>137</v>
      </c>
      <c r="R91" s="44">
        <f>RANK(Vul_Index!R91,Vul_Index!R$6:R$197)</f>
        <v>139</v>
      </c>
      <c r="S91" s="44">
        <f>RANK(Vul_Index!S91,Vul_Index!S$6:S$197)</f>
        <v>140</v>
      </c>
      <c r="T91" s="44">
        <f>RANK(Vul_Index!T91,Vul_Index!T$6:T$197)</f>
        <v>139</v>
      </c>
      <c r="U91" s="8"/>
      <c r="V91" s="32" t="str">
        <f t="shared" si="9"/>
        <v>Kazakhstan</v>
      </c>
      <c r="W91" s="41">
        <f t="shared" si="10"/>
        <v>142</v>
      </c>
      <c r="X91" s="41">
        <f t="shared" ca="1" si="11"/>
        <v>-2.9999916082316536</v>
      </c>
      <c r="Y91" s="41">
        <f t="shared" ca="1" si="12"/>
        <v>115</v>
      </c>
      <c r="Z91" s="41">
        <f t="shared" si="13"/>
        <v>134</v>
      </c>
      <c r="AA91" s="41">
        <f t="shared" ca="1" si="14"/>
        <v>5.0000557250857653</v>
      </c>
      <c r="AB91" s="41">
        <f t="shared" ca="1" si="15"/>
        <v>82</v>
      </c>
    </row>
    <row r="92" spans="3:28">
      <c r="C92" s="31" t="s">
        <v>209</v>
      </c>
      <c r="D92" s="32" t="s">
        <v>210</v>
      </c>
      <c r="E92" s="44">
        <f>RANK(Vul_Index!E92,Vul_Index!E$6:E$197)</f>
        <v>40</v>
      </c>
      <c r="F92" s="44">
        <f>RANK(Vul_Index!F92,Vul_Index!F$6:F$197)</f>
        <v>38</v>
      </c>
      <c r="G92" s="44">
        <f>RANK(Vul_Index!G92,Vul_Index!G$6:G$197)</f>
        <v>33</v>
      </c>
      <c r="H92" s="44">
        <f>RANK(Vul_Index!H92,Vul_Index!H$6:H$197)</f>
        <v>35</v>
      </c>
      <c r="I92" s="44">
        <f>RANK(Vul_Index!I92,Vul_Index!I$6:I$197)</f>
        <v>32</v>
      </c>
      <c r="J92" s="44">
        <f>RANK(Vul_Index!J92,Vul_Index!J$6:J$197)</f>
        <v>30</v>
      </c>
      <c r="K92" s="44">
        <f>RANK(Vul_Index!K92,Vul_Index!K$6:K$197)</f>
        <v>30</v>
      </c>
      <c r="L92" s="44">
        <f>RANK(Vul_Index!L92,Vul_Index!L$6:L$197)</f>
        <v>34</v>
      </c>
      <c r="M92" s="44">
        <f>RANK(Vul_Index!M92,Vul_Index!M$6:M$197)</f>
        <v>35</v>
      </c>
      <c r="N92" s="44">
        <f>RANK(Vul_Index!N92,Vul_Index!N$6:N$197)</f>
        <v>32</v>
      </c>
      <c r="O92" s="44">
        <f>RANK(Vul_Index!O92,Vul_Index!O$6:O$197)</f>
        <v>31</v>
      </c>
      <c r="P92" s="44">
        <f>RANK(Vul_Index!P92,Vul_Index!P$6:P$197)</f>
        <v>33</v>
      </c>
      <c r="Q92" s="44">
        <f>RANK(Vul_Index!Q92,Vul_Index!Q$6:Q$197)</f>
        <v>28</v>
      </c>
      <c r="R92" s="44">
        <f>RANK(Vul_Index!R92,Vul_Index!R$6:R$197)</f>
        <v>29</v>
      </c>
      <c r="S92" s="44">
        <f>RANK(Vul_Index!S92,Vul_Index!S$6:S$197)</f>
        <v>25</v>
      </c>
      <c r="T92" s="44">
        <f>RANK(Vul_Index!T92,Vul_Index!T$6:T$197)</f>
        <v>26</v>
      </c>
      <c r="U92" s="8"/>
      <c r="V92" s="32" t="str">
        <f t="shared" si="9"/>
        <v>Kenya</v>
      </c>
      <c r="W92" s="41">
        <f t="shared" si="10"/>
        <v>40</v>
      </c>
      <c r="X92" s="41">
        <f t="shared" ca="1" si="11"/>
        <v>-13.999990168160609</v>
      </c>
      <c r="Y92" s="41">
        <f t="shared" ca="1" si="12"/>
        <v>17</v>
      </c>
      <c r="Z92" s="41">
        <f t="shared" si="13"/>
        <v>25</v>
      </c>
      <c r="AA92" s="41">
        <f t="shared" ca="1" si="14"/>
        <v>1.0000813119463934</v>
      </c>
      <c r="AB92" s="41">
        <f t="shared" ca="1" si="15"/>
        <v>141</v>
      </c>
    </row>
    <row r="93" spans="3:28">
      <c r="C93" s="31" t="s">
        <v>211</v>
      </c>
      <c r="D93" s="32" t="s">
        <v>212</v>
      </c>
      <c r="E93" s="44">
        <f>RANK(Vul_Index!E93,Vul_Index!E$6:E$197)</f>
        <v>48</v>
      </c>
      <c r="F93" s="44">
        <f>RANK(Vul_Index!F93,Vul_Index!F$6:F$197)</f>
        <v>46</v>
      </c>
      <c r="G93" s="44">
        <f>RANK(Vul_Index!G93,Vul_Index!G$6:G$197)</f>
        <v>46</v>
      </c>
      <c r="H93" s="44">
        <f>RANK(Vul_Index!H93,Vul_Index!H$6:H$197)</f>
        <v>45</v>
      </c>
      <c r="I93" s="44">
        <f>RANK(Vul_Index!I93,Vul_Index!I$6:I$197)</f>
        <v>47</v>
      </c>
      <c r="J93" s="44">
        <f>RANK(Vul_Index!J93,Vul_Index!J$6:J$197)</f>
        <v>48</v>
      </c>
      <c r="K93" s="44">
        <f>RANK(Vul_Index!K93,Vul_Index!K$6:K$197)</f>
        <v>47</v>
      </c>
      <c r="L93" s="44">
        <f>RANK(Vul_Index!L93,Vul_Index!L$6:L$197)</f>
        <v>51</v>
      </c>
      <c r="M93" s="44">
        <f>RANK(Vul_Index!M93,Vul_Index!M$6:M$197)</f>
        <v>48</v>
      </c>
      <c r="N93" s="44">
        <f>RANK(Vul_Index!N93,Vul_Index!N$6:N$197)</f>
        <v>54</v>
      </c>
      <c r="O93" s="44">
        <f>RANK(Vul_Index!O93,Vul_Index!O$6:O$197)</f>
        <v>51</v>
      </c>
      <c r="P93" s="44">
        <f>RANK(Vul_Index!P93,Vul_Index!P$6:P$197)</f>
        <v>49</v>
      </c>
      <c r="Q93" s="44">
        <f>RANK(Vul_Index!Q93,Vul_Index!Q$6:Q$197)</f>
        <v>46</v>
      </c>
      <c r="R93" s="44">
        <f>RANK(Vul_Index!R93,Vul_Index!R$6:R$197)</f>
        <v>45</v>
      </c>
      <c r="S93" s="44">
        <f>RANK(Vul_Index!S93,Vul_Index!S$6:S$197)</f>
        <v>44</v>
      </c>
      <c r="T93" s="44">
        <f>RANK(Vul_Index!T93,Vul_Index!T$6:T$197)</f>
        <v>44</v>
      </c>
      <c r="U93" s="8"/>
      <c r="V93" s="32" t="str">
        <f t="shared" si="9"/>
        <v>Kiribati</v>
      </c>
      <c r="W93" s="41">
        <f t="shared" si="10"/>
        <v>54</v>
      </c>
      <c r="X93" s="41">
        <f t="shared" ca="1" si="11"/>
        <v>-9.999992621896336</v>
      </c>
      <c r="Y93" s="41">
        <f t="shared" ca="1" si="12"/>
        <v>31</v>
      </c>
      <c r="Z93" s="41">
        <f t="shared" si="13"/>
        <v>44</v>
      </c>
      <c r="AA93" s="41">
        <f t="shared" ca="1" si="14"/>
        <v>2.3426441585020277E-6</v>
      </c>
      <c r="AB93" s="41">
        <f t="shared" ca="1" si="15"/>
        <v>192</v>
      </c>
    </row>
    <row r="94" spans="3:28">
      <c r="C94" s="31" t="s">
        <v>213</v>
      </c>
      <c r="D94" s="32" t="s">
        <v>214</v>
      </c>
      <c r="E94" s="44">
        <f>RANK(Vul_Index!E94,Vul_Index!E$6:E$197)</f>
        <v>60</v>
      </c>
      <c r="F94" s="44">
        <f>RANK(Vul_Index!F94,Vul_Index!F$6:F$197)</f>
        <v>60</v>
      </c>
      <c r="G94" s="44">
        <f>RANK(Vul_Index!G94,Vul_Index!G$6:G$197)</f>
        <v>56</v>
      </c>
      <c r="H94" s="44">
        <f>RANK(Vul_Index!H94,Vul_Index!H$6:H$197)</f>
        <v>56</v>
      </c>
      <c r="I94" s="44">
        <f>RANK(Vul_Index!I94,Vul_Index!I$6:I$197)</f>
        <v>58</v>
      </c>
      <c r="J94" s="44">
        <f>RANK(Vul_Index!J94,Vul_Index!J$6:J$197)</f>
        <v>50</v>
      </c>
      <c r="K94" s="44">
        <f>RANK(Vul_Index!K94,Vul_Index!K$6:K$197)</f>
        <v>56</v>
      </c>
      <c r="L94" s="44">
        <f>RANK(Vul_Index!L94,Vul_Index!L$6:L$197)</f>
        <v>57</v>
      </c>
      <c r="M94" s="44">
        <f>RANK(Vul_Index!M94,Vul_Index!M$6:M$197)</f>
        <v>57</v>
      </c>
      <c r="N94" s="44">
        <f>RANK(Vul_Index!N94,Vul_Index!N$6:N$197)</f>
        <v>57</v>
      </c>
      <c r="O94" s="44">
        <f>RANK(Vul_Index!O94,Vul_Index!O$6:O$197)</f>
        <v>56</v>
      </c>
      <c r="P94" s="44">
        <f>RANK(Vul_Index!P94,Vul_Index!P$6:P$197)</f>
        <v>58</v>
      </c>
      <c r="Q94" s="44">
        <f>RANK(Vul_Index!Q94,Vul_Index!Q$6:Q$197)</f>
        <v>55</v>
      </c>
      <c r="R94" s="44">
        <f>RANK(Vul_Index!R94,Vul_Index!R$6:R$197)</f>
        <v>54</v>
      </c>
      <c r="S94" s="44">
        <f>RANK(Vul_Index!S94,Vul_Index!S$6:S$197)</f>
        <v>55</v>
      </c>
      <c r="T94" s="44">
        <f>RANK(Vul_Index!T94,Vul_Index!T$6:T$197)</f>
        <v>55</v>
      </c>
      <c r="U94" s="8"/>
      <c r="V94" s="32" t="str">
        <f t="shared" si="9"/>
        <v>Korea, Democratic People's Republic of</v>
      </c>
      <c r="W94" s="41">
        <f t="shared" si="10"/>
        <v>60</v>
      </c>
      <c r="X94" s="41">
        <f t="shared" ca="1" si="11"/>
        <v>-4.9999978695535345</v>
      </c>
      <c r="Y94" s="41">
        <f t="shared" ca="1" si="12"/>
        <v>74</v>
      </c>
      <c r="Z94" s="41">
        <f t="shared" si="13"/>
        <v>50</v>
      </c>
      <c r="AA94" s="41">
        <f t="shared" ca="1" si="14"/>
        <v>5.000073449834856</v>
      </c>
      <c r="AB94" s="41">
        <f t="shared" ca="1" si="15"/>
        <v>79</v>
      </c>
    </row>
    <row r="95" spans="3:28">
      <c r="C95" s="31" t="s">
        <v>215</v>
      </c>
      <c r="D95" s="32" t="s">
        <v>216</v>
      </c>
      <c r="E95" s="44">
        <f>RANK(Vul_Index!E95,Vul_Index!E$6:E$197)</f>
        <v>105</v>
      </c>
      <c r="F95" s="44">
        <f>RANK(Vul_Index!F95,Vul_Index!F$6:F$197)</f>
        <v>104</v>
      </c>
      <c r="G95" s="44">
        <f>RANK(Vul_Index!G95,Vul_Index!G$6:G$197)</f>
        <v>104</v>
      </c>
      <c r="H95" s="44">
        <f>RANK(Vul_Index!H95,Vul_Index!H$6:H$197)</f>
        <v>101</v>
      </c>
      <c r="I95" s="44">
        <f>RANK(Vul_Index!I95,Vul_Index!I$6:I$197)</f>
        <v>101</v>
      </c>
      <c r="J95" s="44">
        <f>RANK(Vul_Index!J95,Vul_Index!J$6:J$197)</f>
        <v>101</v>
      </c>
      <c r="K95" s="44">
        <f>RANK(Vul_Index!K95,Vul_Index!K$6:K$197)</f>
        <v>104</v>
      </c>
      <c r="L95" s="44">
        <f>RANK(Vul_Index!L95,Vul_Index!L$6:L$197)</f>
        <v>104</v>
      </c>
      <c r="M95" s="44">
        <f>RANK(Vul_Index!M95,Vul_Index!M$6:M$197)</f>
        <v>104</v>
      </c>
      <c r="N95" s="44">
        <f>RANK(Vul_Index!N95,Vul_Index!N$6:N$197)</f>
        <v>107</v>
      </c>
      <c r="O95" s="44">
        <f>RANK(Vul_Index!O95,Vul_Index!O$6:O$197)</f>
        <v>107</v>
      </c>
      <c r="P95" s="44">
        <f>RANK(Vul_Index!P95,Vul_Index!P$6:P$197)</f>
        <v>108</v>
      </c>
      <c r="Q95" s="44">
        <f>RANK(Vul_Index!Q95,Vul_Index!Q$6:Q$197)</f>
        <v>106</v>
      </c>
      <c r="R95" s="44">
        <f>RANK(Vul_Index!R95,Vul_Index!R$6:R$197)</f>
        <v>106</v>
      </c>
      <c r="S95" s="44">
        <f>RANK(Vul_Index!S95,Vul_Index!S$6:S$197)</f>
        <v>106</v>
      </c>
      <c r="T95" s="44">
        <f>RANK(Vul_Index!T95,Vul_Index!T$6:T$197)</f>
        <v>106</v>
      </c>
      <c r="U95" s="8"/>
      <c r="V95" s="32" t="str">
        <f t="shared" si="9"/>
        <v>Korea, Republic of</v>
      </c>
      <c r="W95" s="41">
        <f t="shared" si="10"/>
        <v>108</v>
      </c>
      <c r="X95" s="41">
        <f t="shared" ca="1" si="11"/>
        <v>-1.9999961491053664</v>
      </c>
      <c r="Y95" s="41">
        <f t="shared" ca="1" si="12"/>
        <v>120</v>
      </c>
      <c r="Z95" s="41">
        <f t="shared" si="13"/>
        <v>101</v>
      </c>
      <c r="AA95" s="41">
        <f t="shared" ca="1" si="14"/>
        <v>5.0000099558025584</v>
      </c>
      <c r="AB95" s="41">
        <f t="shared" ca="1" si="15"/>
        <v>85</v>
      </c>
    </row>
    <row r="96" spans="3:28">
      <c r="C96" s="31" t="s">
        <v>217</v>
      </c>
      <c r="D96" s="32" t="s">
        <v>218</v>
      </c>
      <c r="E96" s="44">
        <f>RANK(Vul_Index!E96,Vul_Index!E$6:E$197)</f>
        <v>131</v>
      </c>
      <c r="F96" s="44">
        <f>RANK(Vul_Index!F96,Vul_Index!F$6:F$197)</f>
        <v>131</v>
      </c>
      <c r="G96" s="44">
        <f>RANK(Vul_Index!G96,Vul_Index!G$6:G$197)</f>
        <v>130</v>
      </c>
      <c r="H96" s="44">
        <f>RANK(Vul_Index!H96,Vul_Index!H$6:H$197)</f>
        <v>131</v>
      </c>
      <c r="I96" s="44">
        <f>RANK(Vul_Index!I96,Vul_Index!I$6:I$197)</f>
        <v>129</v>
      </c>
      <c r="J96" s="44">
        <f>RANK(Vul_Index!J96,Vul_Index!J$6:J$197)</f>
        <v>129</v>
      </c>
      <c r="K96" s="44">
        <f>RANK(Vul_Index!K96,Vul_Index!K$6:K$197)</f>
        <v>127</v>
      </c>
      <c r="L96" s="44">
        <f>RANK(Vul_Index!L96,Vul_Index!L$6:L$197)</f>
        <v>129</v>
      </c>
      <c r="M96" s="44">
        <f>RANK(Vul_Index!M96,Vul_Index!M$6:M$197)</f>
        <v>128</v>
      </c>
      <c r="N96" s="44">
        <f>RANK(Vul_Index!N96,Vul_Index!N$6:N$197)</f>
        <v>127</v>
      </c>
      <c r="O96" s="44">
        <f>RANK(Vul_Index!O96,Vul_Index!O$6:O$197)</f>
        <v>127</v>
      </c>
      <c r="P96" s="44">
        <f>RANK(Vul_Index!P96,Vul_Index!P$6:P$197)</f>
        <v>126</v>
      </c>
      <c r="Q96" s="44">
        <f>RANK(Vul_Index!Q96,Vul_Index!Q$6:Q$197)</f>
        <v>126</v>
      </c>
      <c r="R96" s="44">
        <f>RANK(Vul_Index!R96,Vul_Index!R$6:R$197)</f>
        <v>126</v>
      </c>
      <c r="S96" s="44">
        <f>RANK(Vul_Index!S96,Vul_Index!S$6:S$197)</f>
        <v>127</v>
      </c>
      <c r="T96" s="44">
        <f>RANK(Vul_Index!T96,Vul_Index!T$6:T$197)</f>
        <v>127</v>
      </c>
      <c r="U96" s="8"/>
      <c r="V96" s="32" t="str">
        <f t="shared" si="9"/>
        <v>Kuwait</v>
      </c>
      <c r="W96" s="41">
        <f t="shared" si="10"/>
        <v>131</v>
      </c>
      <c r="X96" s="41">
        <f t="shared" ca="1" si="11"/>
        <v>-3.9999940834540508</v>
      </c>
      <c r="Y96" s="41">
        <f t="shared" ca="1" si="12"/>
        <v>91</v>
      </c>
      <c r="Z96" s="41">
        <f t="shared" si="13"/>
        <v>126</v>
      </c>
      <c r="AA96" s="41">
        <f t="shared" ca="1" si="14"/>
        <v>1.0000974150966269</v>
      </c>
      <c r="AB96" s="41">
        <f t="shared" ca="1" si="15"/>
        <v>138</v>
      </c>
    </row>
    <row r="97" spans="3:28">
      <c r="C97" s="31" t="s">
        <v>219</v>
      </c>
      <c r="D97" s="32" t="s">
        <v>220</v>
      </c>
      <c r="E97" s="44">
        <f>RANK(Vul_Index!E97,Vul_Index!E$6:E$197)</f>
        <v>110</v>
      </c>
      <c r="F97" s="44">
        <f>RANK(Vul_Index!F97,Vul_Index!F$6:F$197)</f>
        <v>108</v>
      </c>
      <c r="G97" s="44">
        <f>RANK(Vul_Index!G97,Vul_Index!G$6:G$197)</f>
        <v>107</v>
      </c>
      <c r="H97" s="44">
        <f>RANK(Vul_Index!H97,Vul_Index!H$6:H$197)</f>
        <v>111</v>
      </c>
      <c r="I97" s="44">
        <f>RANK(Vul_Index!I97,Vul_Index!I$6:I$197)</f>
        <v>110</v>
      </c>
      <c r="J97" s="44">
        <f>RANK(Vul_Index!J97,Vul_Index!J$6:J$197)</f>
        <v>107</v>
      </c>
      <c r="K97" s="44">
        <f>RANK(Vul_Index!K97,Vul_Index!K$6:K$197)</f>
        <v>113</v>
      </c>
      <c r="L97" s="44">
        <f>RANK(Vul_Index!L97,Vul_Index!L$6:L$197)</f>
        <v>109</v>
      </c>
      <c r="M97" s="44">
        <f>RANK(Vul_Index!M97,Vul_Index!M$6:M$197)</f>
        <v>110</v>
      </c>
      <c r="N97" s="44">
        <f>RANK(Vul_Index!N97,Vul_Index!N$6:N$197)</f>
        <v>106</v>
      </c>
      <c r="O97" s="44">
        <f>RANK(Vul_Index!O97,Vul_Index!O$6:O$197)</f>
        <v>108</v>
      </c>
      <c r="P97" s="44">
        <f>RANK(Vul_Index!P97,Vul_Index!P$6:P$197)</f>
        <v>107</v>
      </c>
      <c r="Q97" s="44">
        <f>RANK(Vul_Index!Q97,Vul_Index!Q$6:Q$197)</f>
        <v>105</v>
      </c>
      <c r="R97" s="44">
        <f>RANK(Vul_Index!R97,Vul_Index!R$6:R$197)</f>
        <v>102</v>
      </c>
      <c r="S97" s="44">
        <f>RANK(Vul_Index!S97,Vul_Index!S$6:S$197)</f>
        <v>100</v>
      </c>
      <c r="T97" s="44">
        <f>RANK(Vul_Index!T97,Vul_Index!T$6:T$197)</f>
        <v>100</v>
      </c>
      <c r="U97" s="8"/>
      <c r="V97" s="32" t="str">
        <f t="shared" si="9"/>
        <v>Kyrgyzstan</v>
      </c>
      <c r="W97" s="41">
        <f t="shared" si="10"/>
        <v>113</v>
      </c>
      <c r="X97" s="41">
        <f t="shared" ca="1" si="11"/>
        <v>-12.999990515281814</v>
      </c>
      <c r="Y97" s="41">
        <f t="shared" ca="1" si="12"/>
        <v>21</v>
      </c>
      <c r="Z97" s="41">
        <f t="shared" si="13"/>
        <v>100</v>
      </c>
      <c r="AA97" s="41">
        <f t="shared" ca="1" si="14"/>
        <v>5.7392334031487707E-5</v>
      </c>
      <c r="AB97" s="41">
        <f t="shared" ca="1" si="15"/>
        <v>171</v>
      </c>
    </row>
    <row r="98" spans="3:28">
      <c r="C98" s="31" t="s">
        <v>221</v>
      </c>
      <c r="D98" s="32" t="s">
        <v>433</v>
      </c>
      <c r="E98" s="44">
        <f>RANK(Vul_Index!E98,Vul_Index!E$6:E$197)</f>
        <v>27</v>
      </c>
      <c r="F98" s="44">
        <f>RANK(Vul_Index!F98,Vul_Index!F$6:F$197)</f>
        <v>24</v>
      </c>
      <c r="G98" s="44">
        <f>RANK(Vul_Index!G98,Vul_Index!G$6:G$197)</f>
        <v>24</v>
      </c>
      <c r="H98" s="44">
        <f>RANK(Vul_Index!H98,Vul_Index!H$6:H$197)</f>
        <v>26</v>
      </c>
      <c r="I98" s="44">
        <f>RANK(Vul_Index!I98,Vul_Index!I$6:I$197)</f>
        <v>25</v>
      </c>
      <c r="J98" s="44">
        <f>RANK(Vul_Index!J98,Vul_Index!J$6:J$197)</f>
        <v>25</v>
      </c>
      <c r="K98" s="44">
        <f>RANK(Vul_Index!K98,Vul_Index!K$6:K$197)</f>
        <v>31</v>
      </c>
      <c r="L98" s="44">
        <f>RANK(Vul_Index!L98,Vul_Index!L$6:L$197)</f>
        <v>35</v>
      </c>
      <c r="M98" s="44">
        <f>RANK(Vul_Index!M98,Vul_Index!M$6:M$197)</f>
        <v>34</v>
      </c>
      <c r="N98" s="44">
        <f>RANK(Vul_Index!N98,Vul_Index!N$6:N$197)</f>
        <v>37</v>
      </c>
      <c r="O98" s="44">
        <f>RANK(Vul_Index!O98,Vul_Index!O$6:O$197)</f>
        <v>39</v>
      </c>
      <c r="P98" s="44">
        <f>RANK(Vul_Index!P98,Vul_Index!P$6:P$197)</f>
        <v>39</v>
      </c>
      <c r="Q98" s="44">
        <f>RANK(Vul_Index!Q98,Vul_Index!Q$6:Q$197)</f>
        <v>42</v>
      </c>
      <c r="R98" s="44">
        <f>RANK(Vul_Index!R98,Vul_Index!R$6:R$197)</f>
        <v>43</v>
      </c>
      <c r="S98" s="44">
        <f>RANK(Vul_Index!S98,Vul_Index!S$6:S$197)</f>
        <v>45</v>
      </c>
      <c r="T98" s="44">
        <f>RANK(Vul_Index!T98,Vul_Index!T$6:T$197)</f>
        <v>45</v>
      </c>
      <c r="U98" s="8"/>
      <c r="V98" s="32" t="str">
        <f t="shared" si="9"/>
        <v>Laos</v>
      </c>
      <c r="W98" s="41">
        <f t="shared" si="10"/>
        <v>45</v>
      </c>
      <c r="X98" s="41">
        <f t="shared" ca="1" si="11"/>
        <v>5.1363484386504434E-6</v>
      </c>
      <c r="Y98" s="41">
        <f t="shared" ca="1" si="12"/>
        <v>172</v>
      </c>
      <c r="Z98" s="41">
        <f t="shared" si="13"/>
        <v>24</v>
      </c>
      <c r="AA98" s="41">
        <f t="shared" ca="1" si="14"/>
        <v>21.000044344376853</v>
      </c>
      <c r="AB98" s="41">
        <f t="shared" ca="1" si="15"/>
        <v>6</v>
      </c>
    </row>
    <row r="99" spans="3:28">
      <c r="C99" s="31" t="s">
        <v>222</v>
      </c>
      <c r="D99" s="32" t="s">
        <v>223</v>
      </c>
      <c r="E99" s="44">
        <f>RANK(Vul_Index!E99,Vul_Index!E$6:E$197)</f>
        <v>134</v>
      </c>
      <c r="F99" s="44">
        <f>RANK(Vul_Index!F99,Vul_Index!F$6:F$197)</f>
        <v>134</v>
      </c>
      <c r="G99" s="44">
        <f>RANK(Vul_Index!G99,Vul_Index!G$6:G$197)</f>
        <v>136</v>
      </c>
      <c r="H99" s="44">
        <f>RANK(Vul_Index!H99,Vul_Index!H$6:H$197)</f>
        <v>138</v>
      </c>
      <c r="I99" s="44">
        <f>RANK(Vul_Index!I99,Vul_Index!I$6:I$197)</f>
        <v>140</v>
      </c>
      <c r="J99" s="44">
        <f>RANK(Vul_Index!J99,Vul_Index!J$6:J$197)</f>
        <v>139</v>
      </c>
      <c r="K99" s="44">
        <f>RANK(Vul_Index!K99,Vul_Index!K$6:K$197)</f>
        <v>138</v>
      </c>
      <c r="L99" s="44">
        <f>RANK(Vul_Index!L99,Vul_Index!L$6:L$197)</f>
        <v>140</v>
      </c>
      <c r="M99" s="44">
        <f>RANK(Vul_Index!M99,Vul_Index!M$6:M$197)</f>
        <v>138</v>
      </c>
      <c r="N99" s="44">
        <f>RANK(Vul_Index!N99,Vul_Index!N$6:N$197)</f>
        <v>135</v>
      </c>
      <c r="O99" s="44">
        <f>RANK(Vul_Index!O99,Vul_Index!O$6:O$197)</f>
        <v>133</v>
      </c>
      <c r="P99" s="44">
        <f>RANK(Vul_Index!P99,Vul_Index!P$6:P$197)</f>
        <v>135</v>
      </c>
      <c r="Q99" s="44">
        <f>RANK(Vul_Index!Q99,Vul_Index!Q$6:Q$197)</f>
        <v>136</v>
      </c>
      <c r="R99" s="44">
        <f>RANK(Vul_Index!R99,Vul_Index!R$6:R$197)</f>
        <v>134</v>
      </c>
      <c r="S99" s="44">
        <f>RANK(Vul_Index!S99,Vul_Index!S$6:S$197)</f>
        <v>137</v>
      </c>
      <c r="T99" s="44">
        <f>RANK(Vul_Index!T99,Vul_Index!T$6:T$197)</f>
        <v>137</v>
      </c>
      <c r="U99" s="8"/>
      <c r="V99" s="32" t="str">
        <f t="shared" si="9"/>
        <v>Latvia</v>
      </c>
      <c r="W99" s="41">
        <f t="shared" si="10"/>
        <v>140</v>
      </c>
      <c r="X99" s="41">
        <f t="shared" ca="1" si="11"/>
        <v>-2.99999354038358</v>
      </c>
      <c r="Y99" s="41">
        <f t="shared" ca="1" si="12"/>
        <v>108</v>
      </c>
      <c r="Z99" s="41">
        <f t="shared" si="13"/>
        <v>133</v>
      </c>
      <c r="AA99" s="41">
        <f t="shared" ca="1" si="14"/>
        <v>4.0000474446052952</v>
      </c>
      <c r="AB99" s="41">
        <f t="shared" ca="1" si="15"/>
        <v>90</v>
      </c>
    </row>
    <row r="100" spans="3:28">
      <c r="C100" s="31" t="s">
        <v>224</v>
      </c>
      <c r="D100" s="32" t="s">
        <v>225</v>
      </c>
      <c r="E100" s="44">
        <f>RANK(Vul_Index!E100,Vul_Index!E$6:E$197)</f>
        <v>156</v>
      </c>
      <c r="F100" s="44">
        <f>RANK(Vul_Index!F100,Vul_Index!F$6:F$197)</f>
        <v>158</v>
      </c>
      <c r="G100" s="44">
        <f>RANK(Vul_Index!G100,Vul_Index!G$6:G$197)</f>
        <v>161</v>
      </c>
      <c r="H100" s="44">
        <f>RANK(Vul_Index!H100,Vul_Index!H$6:H$197)</f>
        <v>158</v>
      </c>
      <c r="I100" s="44">
        <f>RANK(Vul_Index!I100,Vul_Index!I$6:I$197)</f>
        <v>157</v>
      </c>
      <c r="J100" s="44">
        <f>RANK(Vul_Index!J100,Vul_Index!J$6:J$197)</f>
        <v>148</v>
      </c>
      <c r="K100" s="44">
        <f>RANK(Vul_Index!K100,Vul_Index!K$6:K$197)</f>
        <v>147</v>
      </c>
      <c r="L100" s="44">
        <f>RANK(Vul_Index!L100,Vul_Index!L$6:L$197)</f>
        <v>147</v>
      </c>
      <c r="M100" s="44">
        <f>RANK(Vul_Index!M100,Vul_Index!M$6:M$197)</f>
        <v>132</v>
      </c>
      <c r="N100" s="44">
        <f>RANK(Vul_Index!N100,Vul_Index!N$6:N$197)</f>
        <v>132</v>
      </c>
      <c r="O100" s="44">
        <f>RANK(Vul_Index!O100,Vul_Index!O$6:O$197)</f>
        <v>146</v>
      </c>
      <c r="P100" s="44">
        <f>RANK(Vul_Index!P100,Vul_Index!P$6:P$197)</f>
        <v>149</v>
      </c>
      <c r="Q100" s="44">
        <f>RANK(Vul_Index!Q100,Vul_Index!Q$6:Q$197)</f>
        <v>145</v>
      </c>
      <c r="R100" s="44">
        <f>RANK(Vul_Index!R100,Vul_Index!R$6:R$197)</f>
        <v>129</v>
      </c>
      <c r="S100" s="44">
        <f>RANK(Vul_Index!S100,Vul_Index!S$6:S$197)</f>
        <v>133</v>
      </c>
      <c r="T100" s="44">
        <f>RANK(Vul_Index!T100,Vul_Index!T$6:T$197)</f>
        <v>132</v>
      </c>
      <c r="U100" s="8"/>
      <c r="V100" s="32" t="str">
        <f t="shared" si="9"/>
        <v>Lebanon</v>
      </c>
      <c r="W100" s="41">
        <f t="shared" si="10"/>
        <v>161</v>
      </c>
      <c r="X100" s="41">
        <f t="shared" ca="1" si="11"/>
        <v>-28.999991657537723</v>
      </c>
      <c r="Y100" s="41">
        <f t="shared" ca="1" si="12"/>
        <v>2</v>
      </c>
      <c r="Z100" s="41">
        <f t="shared" si="13"/>
        <v>129</v>
      </c>
      <c r="AA100" s="41">
        <f t="shared" ca="1" si="14"/>
        <v>3.0000328584543232</v>
      </c>
      <c r="AB100" s="41">
        <f t="shared" ca="1" si="15"/>
        <v>112</v>
      </c>
    </row>
    <row r="101" spans="3:28">
      <c r="C101" s="31" t="s">
        <v>226</v>
      </c>
      <c r="D101" s="32" t="s">
        <v>227</v>
      </c>
      <c r="E101" s="44">
        <f>RANK(Vul_Index!E101,Vul_Index!E$6:E$197)</f>
        <v>32</v>
      </c>
      <c r="F101" s="44">
        <f>RANK(Vul_Index!F101,Vul_Index!F$6:F$197)</f>
        <v>30</v>
      </c>
      <c r="G101" s="44">
        <f>RANK(Vul_Index!G101,Vul_Index!G$6:G$197)</f>
        <v>35</v>
      </c>
      <c r="H101" s="44">
        <f>RANK(Vul_Index!H101,Vul_Index!H$6:H$197)</f>
        <v>31</v>
      </c>
      <c r="I101" s="44">
        <f>RANK(Vul_Index!I101,Vul_Index!I$6:I$197)</f>
        <v>34</v>
      </c>
      <c r="J101" s="44">
        <f>RANK(Vul_Index!J101,Vul_Index!J$6:J$197)</f>
        <v>36</v>
      </c>
      <c r="K101" s="44">
        <f>RANK(Vul_Index!K101,Vul_Index!K$6:K$197)</f>
        <v>35</v>
      </c>
      <c r="L101" s="44">
        <f>RANK(Vul_Index!L101,Vul_Index!L$6:L$197)</f>
        <v>30</v>
      </c>
      <c r="M101" s="44">
        <f>RANK(Vul_Index!M101,Vul_Index!M$6:M$197)</f>
        <v>30</v>
      </c>
      <c r="N101" s="44">
        <f>RANK(Vul_Index!N101,Vul_Index!N$6:N$197)</f>
        <v>31</v>
      </c>
      <c r="O101" s="44">
        <f>RANK(Vul_Index!O101,Vul_Index!O$6:O$197)</f>
        <v>33</v>
      </c>
      <c r="P101" s="44">
        <f>RANK(Vul_Index!P101,Vul_Index!P$6:P$197)</f>
        <v>32</v>
      </c>
      <c r="Q101" s="44">
        <f>RANK(Vul_Index!Q101,Vul_Index!Q$6:Q$197)</f>
        <v>27</v>
      </c>
      <c r="R101" s="44">
        <f>RANK(Vul_Index!R101,Vul_Index!R$6:R$197)</f>
        <v>25</v>
      </c>
      <c r="S101" s="44">
        <f>RANK(Vul_Index!S101,Vul_Index!S$6:S$197)</f>
        <v>22</v>
      </c>
      <c r="T101" s="44">
        <f>RANK(Vul_Index!T101,Vul_Index!T$6:T$197)</f>
        <v>22</v>
      </c>
      <c r="U101" s="8"/>
      <c r="V101" s="32" t="str">
        <f t="shared" si="9"/>
        <v>Lesotho</v>
      </c>
      <c r="W101" s="41">
        <f t="shared" si="10"/>
        <v>36</v>
      </c>
      <c r="X101" s="41">
        <f t="shared" ca="1" si="11"/>
        <v>-13.999994515932729</v>
      </c>
      <c r="Y101" s="41">
        <f t="shared" ca="1" si="12"/>
        <v>16</v>
      </c>
      <c r="Z101" s="41">
        <f t="shared" si="13"/>
        <v>22</v>
      </c>
      <c r="AA101" s="41">
        <f t="shared" ca="1" si="14"/>
        <v>3.9320138499198258E-5</v>
      </c>
      <c r="AB101" s="41">
        <f t="shared" ca="1" si="15"/>
        <v>177</v>
      </c>
    </row>
    <row r="102" spans="3:28">
      <c r="C102" s="31" t="s">
        <v>228</v>
      </c>
      <c r="D102" s="32" t="s">
        <v>229</v>
      </c>
      <c r="E102" s="44">
        <f>RANK(Vul_Index!E102,Vul_Index!E$6:E$197)</f>
        <v>11</v>
      </c>
      <c r="F102" s="44">
        <f>RANK(Vul_Index!F102,Vul_Index!F$6:F$197)</f>
        <v>12</v>
      </c>
      <c r="G102" s="44">
        <f>RANK(Vul_Index!G102,Vul_Index!G$6:G$197)</f>
        <v>13</v>
      </c>
      <c r="H102" s="44">
        <f>RANK(Vul_Index!H102,Vul_Index!H$6:H$197)</f>
        <v>13</v>
      </c>
      <c r="I102" s="44">
        <f>RANK(Vul_Index!I102,Vul_Index!I$6:I$197)</f>
        <v>14</v>
      </c>
      <c r="J102" s="44">
        <f>RANK(Vul_Index!J102,Vul_Index!J$6:J$197)</f>
        <v>13</v>
      </c>
      <c r="K102" s="44">
        <f>RANK(Vul_Index!K102,Vul_Index!K$6:K$197)</f>
        <v>18</v>
      </c>
      <c r="L102" s="44">
        <f>RANK(Vul_Index!L102,Vul_Index!L$6:L$197)</f>
        <v>17</v>
      </c>
      <c r="M102" s="44">
        <f>RANK(Vul_Index!M102,Vul_Index!M$6:M$197)</f>
        <v>15</v>
      </c>
      <c r="N102" s="44">
        <f>RANK(Vul_Index!N102,Vul_Index!N$6:N$197)</f>
        <v>14</v>
      </c>
      <c r="O102" s="44">
        <f>RANK(Vul_Index!O102,Vul_Index!O$6:O$197)</f>
        <v>13</v>
      </c>
      <c r="P102" s="44">
        <f>RANK(Vul_Index!P102,Vul_Index!P$6:P$197)</f>
        <v>14</v>
      </c>
      <c r="Q102" s="44">
        <f>RANK(Vul_Index!Q102,Vul_Index!Q$6:Q$197)</f>
        <v>12</v>
      </c>
      <c r="R102" s="44">
        <f>RANK(Vul_Index!R102,Vul_Index!R$6:R$197)</f>
        <v>13</v>
      </c>
      <c r="S102" s="44">
        <f>RANK(Vul_Index!S102,Vul_Index!S$6:S$197)</f>
        <v>14</v>
      </c>
      <c r="T102" s="44">
        <f>RANK(Vul_Index!T102,Vul_Index!T$6:T$197)</f>
        <v>14</v>
      </c>
      <c r="U102" s="8"/>
      <c r="V102" s="32" t="str">
        <f t="shared" si="9"/>
        <v>Liberia</v>
      </c>
      <c r="W102" s="41">
        <f t="shared" si="10"/>
        <v>18</v>
      </c>
      <c r="X102" s="41">
        <f t="shared" ca="1" si="11"/>
        <v>-3.9999982681278188</v>
      </c>
      <c r="Y102" s="41">
        <f t="shared" ca="1" si="12"/>
        <v>85</v>
      </c>
      <c r="Z102" s="41">
        <f t="shared" si="13"/>
        <v>11</v>
      </c>
      <c r="AA102" s="41">
        <f t="shared" ca="1" si="14"/>
        <v>3.0000672747948931</v>
      </c>
      <c r="AB102" s="41">
        <f t="shared" ca="1" si="15"/>
        <v>104</v>
      </c>
    </row>
    <row r="103" spans="3:28">
      <c r="C103" s="31" t="s">
        <v>230</v>
      </c>
      <c r="D103" s="32" t="s">
        <v>231</v>
      </c>
      <c r="E103" s="44">
        <f>RANK(Vul_Index!E103,Vul_Index!E$6:E$197)</f>
        <v>107</v>
      </c>
      <c r="F103" s="44">
        <f>RANK(Vul_Index!F103,Vul_Index!F$6:F$197)</f>
        <v>106</v>
      </c>
      <c r="G103" s="44">
        <f>RANK(Vul_Index!G103,Vul_Index!G$6:G$197)</f>
        <v>103</v>
      </c>
      <c r="H103" s="44">
        <f>RANK(Vul_Index!H103,Vul_Index!H$6:H$197)</f>
        <v>105</v>
      </c>
      <c r="I103" s="44">
        <f>RANK(Vul_Index!I103,Vul_Index!I$6:I$197)</f>
        <v>105</v>
      </c>
      <c r="J103" s="44">
        <f>RANK(Vul_Index!J103,Vul_Index!J$6:J$197)</f>
        <v>103</v>
      </c>
      <c r="K103" s="44">
        <f>RANK(Vul_Index!K103,Vul_Index!K$6:K$197)</f>
        <v>101</v>
      </c>
      <c r="L103" s="44">
        <f>RANK(Vul_Index!L103,Vul_Index!L$6:L$197)</f>
        <v>101</v>
      </c>
      <c r="M103" s="44">
        <f>RANK(Vul_Index!M103,Vul_Index!M$6:M$197)</f>
        <v>106</v>
      </c>
      <c r="N103" s="44">
        <f>RANK(Vul_Index!N103,Vul_Index!N$6:N$197)</f>
        <v>95</v>
      </c>
      <c r="O103" s="44">
        <f>RANK(Vul_Index!O103,Vul_Index!O$6:O$197)</f>
        <v>99</v>
      </c>
      <c r="P103" s="44">
        <f>RANK(Vul_Index!P103,Vul_Index!P$6:P$197)</f>
        <v>102</v>
      </c>
      <c r="Q103" s="44">
        <f>RANK(Vul_Index!Q103,Vul_Index!Q$6:Q$197)</f>
        <v>102</v>
      </c>
      <c r="R103" s="44">
        <f>RANK(Vul_Index!R103,Vul_Index!R$6:R$197)</f>
        <v>100</v>
      </c>
      <c r="S103" s="44">
        <f>RANK(Vul_Index!S103,Vul_Index!S$6:S$197)</f>
        <v>101</v>
      </c>
      <c r="T103" s="44">
        <f>RANK(Vul_Index!T103,Vul_Index!T$6:T$197)</f>
        <v>101</v>
      </c>
      <c r="U103" s="8"/>
      <c r="V103" s="32" t="str">
        <f t="shared" si="9"/>
        <v>Libyan Arab Jamahiriya</v>
      </c>
      <c r="W103" s="41">
        <f t="shared" si="10"/>
        <v>107</v>
      </c>
      <c r="X103" s="41">
        <f t="shared" ca="1" si="11"/>
        <v>-5.999995769293319</v>
      </c>
      <c r="Y103" s="41">
        <f t="shared" ca="1" si="12"/>
        <v>63</v>
      </c>
      <c r="Z103" s="41">
        <f t="shared" si="13"/>
        <v>95</v>
      </c>
      <c r="AA103" s="41">
        <f t="shared" ca="1" si="14"/>
        <v>6.0000227692633521</v>
      </c>
      <c r="AB103" s="41">
        <f t="shared" ca="1" si="15"/>
        <v>71</v>
      </c>
    </row>
    <row r="104" spans="3:28">
      <c r="C104" s="31" t="s">
        <v>232</v>
      </c>
      <c r="D104" s="32" t="s">
        <v>233</v>
      </c>
      <c r="E104" s="44">
        <f>RANK(Vul_Index!E104,Vul_Index!E$6:E$197)</f>
        <v>127</v>
      </c>
      <c r="F104" s="44">
        <f>RANK(Vul_Index!F104,Vul_Index!F$6:F$197)</f>
        <v>128</v>
      </c>
      <c r="G104" s="44">
        <f>RANK(Vul_Index!G104,Vul_Index!G$6:G$197)</f>
        <v>129</v>
      </c>
      <c r="H104" s="44">
        <f>RANK(Vul_Index!H104,Vul_Index!H$6:H$197)</f>
        <v>130</v>
      </c>
      <c r="I104" s="44">
        <f>RANK(Vul_Index!I104,Vul_Index!I$6:I$197)</f>
        <v>130</v>
      </c>
      <c r="J104" s="44">
        <f>RANK(Vul_Index!J104,Vul_Index!J$6:J$197)</f>
        <v>130</v>
      </c>
      <c r="K104" s="44">
        <f>RANK(Vul_Index!K104,Vul_Index!K$6:K$197)</f>
        <v>130</v>
      </c>
      <c r="L104" s="44">
        <f>RANK(Vul_Index!L104,Vul_Index!L$6:L$197)</f>
        <v>128</v>
      </c>
      <c r="M104" s="44">
        <f>RANK(Vul_Index!M104,Vul_Index!M$6:M$197)</f>
        <v>129</v>
      </c>
      <c r="N104" s="44">
        <f>RANK(Vul_Index!N104,Vul_Index!N$6:N$197)</f>
        <v>129</v>
      </c>
      <c r="O104" s="44">
        <f>RANK(Vul_Index!O104,Vul_Index!O$6:O$197)</f>
        <v>131</v>
      </c>
      <c r="P104" s="44">
        <f>RANK(Vul_Index!P104,Vul_Index!P$6:P$197)</f>
        <v>132</v>
      </c>
      <c r="Q104" s="44">
        <f>RANK(Vul_Index!Q104,Vul_Index!Q$6:Q$197)</f>
        <v>133</v>
      </c>
      <c r="R104" s="44">
        <f>RANK(Vul_Index!R104,Vul_Index!R$6:R$197)</f>
        <v>135</v>
      </c>
      <c r="S104" s="44">
        <f>RANK(Vul_Index!S104,Vul_Index!S$6:S$197)</f>
        <v>138</v>
      </c>
      <c r="T104" s="44">
        <f>RANK(Vul_Index!T104,Vul_Index!T$6:T$197)</f>
        <v>142</v>
      </c>
      <c r="U104" s="8"/>
      <c r="V104" s="32" t="str">
        <f t="shared" si="9"/>
        <v>Liechtenstein</v>
      </c>
      <c r="W104" s="41">
        <f t="shared" si="10"/>
        <v>138</v>
      </c>
      <c r="X104" s="41">
        <f t="shared" ca="1" si="11"/>
        <v>4.0000009156032039</v>
      </c>
      <c r="Y104" s="41">
        <f t="shared" ca="1" si="12"/>
        <v>192</v>
      </c>
      <c r="Z104" s="41">
        <f t="shared" si="13"/>
        <v>127</v>
      </c>
      <c r="AA104" s="41">
        <f t="shared" ca="1" si="14"/>
        <v>15.00006940010566</v>
      </c>
      <c r="AB104" s="41">
        <f t="shared" ca="1" si="15"/>
        <v>18</v>
      </c>
    </row>
    <row r="105" spans="3:28">
      <c r="C105" s="31" t="s">
        <v>234</v>
      </c>
      <c r="D105" s="32" t="s">
        <v>235</v>
      </c>
      <c r="E105" s="44">
        <f>RANK(Vul_Index!E105,Vul_Index!E$6:E$197)</f>
        <v>141</v>
      </c>
      <c r="F105" s="44">
        <f>RANK(Vul_Index!F105,Vul_Index!F$6:F$197)</f>
        <v>140</v>
      </c>
      <c r="G105" s="44">
        <f>RANK(Vul_Index!G105,Vul_Index!G$6:G$197)</f>
        <v>142</v>
      </c>
      <c r="H105" s="44">
        <f>RANK(Vul_Index!H105,Vul_Index!H$6:H$197)</f>
        <v>141</v>
      </c>
      <c r="I105" s="44">
        <f>RANK(Vul_Index!I105,Vul_Index!I$6:I$197)</f>
        <v>139</v>
      </c>
      <c r="J105" s="44">
        <f>RANK(Vul_Index!J105,Vul_Index!J$6:J$197)</f>
        <v>137</v>
      </c>
      <c r="K105" s="44">
        <f>RANK(Vul_Index!K105,Vul_Index!K$6:K$197)</f>
        <v>140</v>
      </c>
      <c r="L105" s="44">
        <f>RANK(Vul_Index!L105,Vul_Index!L$6:L$197)</f>
        <v>137</v>
      </c>
      <c r="M105" s="44">
        <f>RANK(Vul_Index!M105,Vul_Index!M$6:M$197)</f>
        <v>140</v>
      </c>
      <c r="N105" s="44">
        <f>RANK(Vul_Index!N105,Vul_Index!N$6:N$197)</f>
        <v>143</v>
      </c>
      <c r="O105" s="44">
        <f>RANK(Vul_Index!O105,Vul_Index!O$6:O$197)</f>
        <v>135</v>
      </c>
      <c r="P105" s="44">
        <f>RANK(Vul_Index!P105,Vul_Index!P$6:P$197)</f>
        <v>134</v>
      </c>
      <c r="Q105" s="44">
        <f>RANK(Vul_Index!Q105,Vul_Index!Q$6:Q$197)</f>
        <v>135</v>
      </c>
      <c r="R105" s="44">
        <f>RANK(Vul_Index!R105,Vul_Index!R$6:R$197)</f>
        <v>136</v>
      </c>
      <c r="S105" s="44">
        <f>RANK(Vul_Index!S105,Vul_Index!S$6:S$197)</f>
        <v>129</v>
      </c>
      <c r="T105" s="44">
        <f>RANK(Vul_Index!T105,Vul_Index!T$6:T$197)</f>
        <v>129</v>
      </c>
      <c r="U105" s="8"/>
      <c r="V105" s="32" t="str">
        <f t="shared" si="9"/>
        <v>Lithuania</v>
      </c>
      <c r="W105" s="41">
        <f t="shared" si="10"/>
        <v>143</v>
      </c>
      <c r="X105" s="41">
        <f t="shared" ca="1" si="11"/>
        <v>-13.999996837734832</v>
      </c>
      <c r="Y105" s="41">
        <f t="shared" ca="1" si="12"/>
        <v>15</v>
      </c>
      <c r="Z105" s="41">
        <f t="shared" si="13"/>
        <v>129</v>
      </c>
      <c r="AA105" s="41">
        <f t="shared" ca="1" si="14"/>
        <v>1.1682077676032077E-5</v>
      </c>
      <c r="AB105" s="41">
        <f t="shared" ca="1" si="15"/>
        <v>188</v>
      </c>
    </row>
    <row r="106" spans="3:28">
      <c r="C106" s="31" t="s">
        <v>236</v>
      </c>
      <c r="D106" s="32" t="s">
        <v>237</v>
      </c>
      <c r="E106" s="44">
        <f>RANK(Vul_Index!E106,Vul_Index!E$6:E$197)</f>
        <v>179</v>
      </c>
      <c r="F106" s="44">
        <f>RANK(Vul_Index!F106,Vul_Index!F$6:F$197)</f>
        <v>180</v>
      </c>
      <c r="G106" s="44">
        <f>RANK(Vul_Index!G106,Vul_Index!G$6:G$197)</f>
        <v>179</v>
      </c>
      <c r="H106" s="44">
        <f>RANK(Vul_Index!H106,Vul_Index!H$6:H$197)</f>
        <v>179</v>
      </c>
      <c r="I106" s="44">
        <f>RANK(Vul_Index!I106,Vul_Index!I$6:I$197)</f>
        <v>179</v>
      </c>
      <c r="J106" s="44">
        <f>RANK(Vul_Index!J106,Vul_Index!J$6:J$197)</f>
        <v>188</v>
      </c>
      <c r="K106" s="44">
        <f>RANK(Vul_Index!K106,Vul_Index!K$6:K$197)</f>
        <v>185</v>
      </c>
      <c r="L106" s="44">
        <f>RANK(Vul_Index!L106,Vul_Index!L$6:L$197)</f>
        <v>189</v>
      </c>
      <c r="M106" s="44">
        <f>RANK(Vul_Index!M106,Vul_Index!M$6:M$197)</f>
        <v>184</v>
      </c>
      <c r="N106" s="44">
        <f>RANK(Vul_Index!N106,Vul_Index!N$6:N$197)</f>
        <v>186</v>
      </c>
      <c r="O106" s="44">
        <f>RANK(Vul_Index!O106,Vul_Index!O$6:O$197)</f>
        <v>186</v>
      </c>
      <c r="P106" s="44">
        <f>RANK(Vul_Index!P106,Vul_Index!P$6:P$197)</f>
        <v>189</v>
      </c>
      <c r="Q106" s="44">
        <f>RANK(Vul_Index!Q106,Vul_Index!Q$6:Q$197)</f>
        <v>184</v>
      </c>
      <c r="R106" s="44">
        <f>RANK(Vul_Index!R106,Vul_Index!R$6:R$197)</f>
        <v>184</v>
      </c>
      <c r="S106" s="44">
        <f>RANK(Vul_Index!S106,Vul_Index!S$6:S$197)</f>
        <v>175</v>
      </c>
      <c r="T106" s="44">
        <f>RANK(Vul_Index!T106,Vul_Index!T$6:T$197)</f>
        <v>174</v>
      </c>
      <c r="U106" s="8"/>
      <c r="V106" s="32" t="str">
        <f t="shared" si="9"/>
        <v>Luxembourg</v>
      </c>
      <c r="W106" s="41">
        <f t="shared" si="10"/>
        <v>189</v>
      </c>
      <c r="X106" s="41">
        <f t="shared" ca="1" si="11"/>
        <v>-14.999998641977303</v>
      </c>
      <c r="Y106" s="41">
        <f t="shared" ca="1" si="12"/>
        <v>13</v>
      </c>
      <c r="Z106" s="41">
        <f t="shared" si="13"/>
        <v>174</v>
      </c>
      <c r="AA106" s="41">
        <f t="shared" ca="1" si="14"/>
        <v>8.2511966350767212E-5</v>
      </c>
      <c r="AB106" s="41">
        <f t="shared" ca="1" si="15"/>
        <v>161</v>
      </c>
    </row>
    <row r="107" spans="3:28">
      <c r="C107" s="31" t="s">
        <v>238</v>
      </c>
      <c r="D107" s="32" t="s">
        <v>239</v>
      </c>
      <c r="E107" s="44">
        <f>RANK(Vul_Index!E107,Vul_Index!E$6:E$197)</f>
        <v>28</v>
      </c>
      <c r="F107" s="44">
        <f>RANK(Vul_Index!F107,Vul_Index!F$6:F$197)</f>
        <v>31</v>
      </c>
      <c r="G107" s="44">
        <f>RANK(Vul_Index!G107,Vul_Index!G$6:G$197)</f>
        <v>30</v>
      </c>
      <c r="H107" s="44">
        <f>RANK(Vul_Index!H107,Vul_Index!H$6:H$197)</f>
        <v>30</v>
      </c>
      <c r="I107" s="44">
        <f>RANK(Vul_Index!I107,Vul_Index!I$6:I$197)</f>
        <v>27</v>
      </c>
      <c r="J107" s="44">
        <f>RANK(Vul_Index!J107,Vul_Index!J$6:J$197)</f>
        <v>27</v>
      </c>
      <c r="K107" s="44">
        <f>RANK(Vul_Index!K107,Vul_Index!K$6:K$197)</f>
        <v>26</v>
      </c>
      <c r="L107" s="44">
        <f>RANK(Vul_Index!L107,Vul_Index!L$6:L$197)</f>
        <v>26</v>
      </c>
      <c r="M107" s="44">
        <f>RANK(Vul_Index!M107,Vul_Index!M$6:M$197)</f>
        <v>26</v>
      </c>
      <c r="N107" s="44">
        <f>RANK(Vul_Index!N107,Vul_Index!N$6:N$197)</f>
        <v>28</v>
      </c>
      <c r="O107" s="44">
        <f>RANK(Vul_Index!O107,Vul_Index!O$6:O$197)</f>
        <v>26</v>
      </c>
      <c r="P107" s="44">
        <f>RANK(Vul_Index!P107,Vul_Index!P$6:P$197)</f>
        <v>27</v>
      </c>
      <c r="Q107" s="44">
        <f>RANK(Vul_Index!Q107,Vul_Index!Q$6:Q$197)</f>
        <v>34</v>
      </c>
      <c r="R107" s="44">
        <f>RANK(Vul_Index!R107,Vul_Index!R$6:R$197)</f>
        <v>35</v>
      </c>
      <c r="S107" s="44">
        <f>RANK(Vul_Index!S107,Vul_Index!S$6:S$197)</f>
        <v>30</v>
      </c>
      <c r="T107" s="44">
        <f>RANK(Vul_Index!T107,Vul_Index!T$6:T$197)</f>
        <v>30</v>
      </c>
      <c r="U107" s="8"/>
      <c r="V107" s="32" t="str">
        <f t="shared" si="9"/>
        <v>Madagascar</v>
      </c>
      <c r="W107" s="41">
        <f t="shared" si="10"/>
        <v>35</v>
      </c>
      <c r="X107" s="41">
        <f t="shared" ca="1" si="11"/>
        <v>-4.9999973150934336</v>
      </c>
      <c r="Y107" s="41">
        <f t="shared" ca="1" si="12"/>
        <v>76</v>
      </c>
      <c r="Z107" s="41">
        <f t="shared" si="13"/>
        <v>26</v>
      </c>
      <c r="AA107" s="41">
        <f t="shared" ca="1" si="14"/>
        <v>4.0000005109702874</v>
      </c>
      <c r="AB107" s="41">
        <f t="shared" ca="1" si="15"/>
        <v>95</v>
      </c>
    </row>
    <row r="108" spans="3:28">
      <c r="C108" s="31" t="s">
        <v>240</v>
      </c>
      <c r="D108" s="32" t="s">
        <v>241</v>
      </c>
      <c r="E108" s="44">
        <f>RANK(Vul_Index!E108,Vul_Index!E$6:E$197)</f>
        <v>15</v>
      </c>
      <c r="F108" s="44">
        <f>RANK(Vul_Index!F108,Vul_Index!F$6:F$197)</f>
        <v>16</v>
      </c>
      <c r="G108" s="44">
        <f>RANK(Vul_Index!G108,Vul_Index!G$6:G$197)</f>
        <v>18</v>
      </c>
      <c r="H108" s="44">
        <f>RANK(Vul_Index!H108,Vul_Index!H$6:H$197)</f>
        <v>16</v>
      </c>
      <c r="I108" s="44">
        <f>RANK(Vul_Index!I108,Vul_Index!I$6:I$197)</f>
        <v>18</v>
      </c>
      <c r="J108" s="44">
        <f>RANK(Vul_Index!J108,Vul_Index!J$6:J$197)</f>
        <v>22</v>
      </c>
      <c r="K108" s="44">
        <f>RANK(Vul_Index!K108,Vul_Index!K$6:K$197)</f>
        <v>17</v>
      </c>
      <c r="L108" s="44">
        <f>RANK(Vul_Index!L108,Vul_Index!L$6:L$197)</f>
        <v>14</v>
      </c>
      <c r="M108" s="44">
        <f>RANK(Vul_Index!M108,Vul_Index!M$6:M$197)</f>
        <v>14</v>
      </c>
      <c r="N108" s="44">
        <f>RANK(Vul_Index!N108,Vul_Index!N$6:N$197)</f>
        <v>20</v>
      </c>
      <c r="O108" s="44">
        <f>RANK(Vul_Index!O108,Vul_Index!O$6:O$197)</f>
        <v>20</v>
      </c>
      <c r="P108" s="44">
        <f>RANK(Vul_Index!P108,Vul_Index!P$6:P$197)</f>
        <v>23</v>
      </c>
      <c r="Q108" s="44">
        <f>RANK(Vul_Index!Q108,Vul_Index!Q$6:Q$197)</f>
        <v>21</v>
      </c>
      <c r="R108" s="44">
        <f>RANK(Vul_Index!R108,Vul_Index!R$6:R$197)</f>
        <v>19</v>
      </c>
      <c r="S108" s="44">
        <f>RANK(Vul_Index!S108,Vul_Index!S$6:S$197)</f>
        <v>18</v>
      </c>
      <c r="T108" s="44">
        <f>RANK(Vul_Index!T108,Vul_Index!T$6:T$197)</f>
        <v>18</v>
      </c>
      <c r="U108" s="8"/>
      <c r="V108" s="32" t="str">
        <f t="shared" si="9"/>
        <v>Malawi</v>
      </c>
      <c r="W108" s="41">
        <f t="shared" si="10"/>
        <v>23</v>
      </c>
      <c r="X108" s="41">
        <f t="shared" ca="1" si="11"/>
        <v>-4.9999988956883952</v>
      </c>
      <c r="Y108" s="41">
        <f t="shared" ca="1" si="12"/>
        <v>71</v>
      </c>
      <c r="Z108" s="41">
        <f t="shared" si="13"/>
        <v>14</v>
      </c>
      <c r="AA108" s="41">
        <f t="shared" ca="1" si="14"/>
        <v>4.0000532302278149</v>
      </c>
      <c r="AB108" s="41">
        <f t="shared" ca="1" si="15"/>
        <v>89</v>
      </c>
    </row>
    <row r="109" spans="3:28">
      <c r="C109" s="31" t="s">
        <v>242</v>
      </c>
      <c r="D109" s="32" t="s">
        <v>243</v>
      </c>
      <c r="E109" s="44">
        <f>RANK(Vul_Index!E109,Vul_Index!E$6:E$197)</f>
        <v>123</v>
      </c>
      <c r="F109" s="44">
        <f>RANK(Vul_Index!F109,Vul_Index!F$6:F$197)</f>
        <v>117</v>
      </c>
      <c r="G109" s="44">
        <f>RANK(Vul_Index!G109,Vul_Index!G$6:G$197)</f>
        <v>119</v>
      </c>
      <c r="H109" s="44">
        <f>RANK(Vul_Index!H109,Vul_Index!H$6:H$197)</f>
        <v>123</v>
      </c>
      <c r="I109" s="44">
        <f>RANK(Vul_Index!I109,Vul_Index!I$6:I$197)</f>
        <v>118</v>
      </c>
      <c r="J109" s="44">
        <f>RANK(Vul_Index!J109,Vul_Index!J$6:J$197)</f>
        <v>123</v>
      </c>
      <c r="K109" s="44">
        <f>RANK(Vul_Index!K109,Vul_Index!K$6:K$197)</f>
        <v>124</v>
      </c>
      <c r="L109" s="44">
        <f>RANK(Vul_Index!L109,Vul_Index!L$6:L$197)</f>
        <v>120</v>
      </c>
      <c r="M109" s="44">
        <f>RANK(Vul_Index!M109,Vul_Index!M$6:M$197)</f>
        <v>126</v>
      </c>
      <c r="N109" s="44">
        <f>RANK(Vul_Index!N109,Vul_Index!N$6:N$197)</f>
        <v>118</v>
      </c>
      <c r="O109" s="44">
        <f>RANK(Vul_Index!O109,Vul_Index!O$6:O$197)</f>
        <v>123</v>
      </c>
      <c r="P109" s="44">
        <f>RANK(Vul_Index!P109,Vul_Index!P$6:P$197)</f>
        <v>125</v>
      </c>
      <c r="Q109" s="44">
        <f>RANK(Vul_Index!Q109,Vul_Index!Q$6:Q$197)</f>
        <v>125</v>
      </c>
      <c r="R109" s="44">
        <f>RANK(Vul_Index!R109,Vul_Index!R$6:R$197)</f>
        <v>125</v>
      </c>
      <c r="S109" s="44">
        <f>RANK(Vul_Index!S109,Vul_Index!S$6:S$197)</f>
        <v>125</v>
      </c>
      <c r="T109" s="44">
        <f>RANK(Vul_Index!T109,Vul_Index!T$6:T$197)</f>
        <v>124</v>
      </c>
      <c r="U109" s="8"/>
      <c r="V109" s="32" t="str">
        <f t="shared" si="9"/>
        <v>Malaysia</v>
      </c>
      <c r="W109" s="41">
        <f t="shared" si="10"/>
        <v>126</v>
      </c>
      <c r="X109" s="41">
        <f t="shared" ca="1" si="11"/>
        <v>-1.9999915933199981</v>
      </c>
      <c r="Y109" s="41">
        <f t="shared" ca="1" si="12"/>
        <v>130</v>
      </c>
      <c r="Z109" s="41">
        <f t="shared" si="13"/>
        <v>117</v>
      </c>
      <c r="AA109" s="41">
        <f t="shared" ca="1" si="14"/>
        <v>7.0000738823515141</v>
      </c>
      <c r="AB109" s="41">
        <f t="shared" ca="1" si="15"/>
        <v>53</v>
      </c>
    </row>
    <row r="110" spans="3:28">
      <c r="C110" s="31" t="s">
        <v>244</v>
      </c>
      <c r="D110" s="32" t="s">
        <v>245</v>
      </c>
      <c r="E110" s="44">
        <f>RANK(Vul_Index!E110,Vul_Index!E$6:E$197)</f>
        <v>62</v>
      </c>
      <c r="F110" s="44">
        <f>RANK(Vul_Index!F110,Vul_Index!F$6:F$197)</f>
        <v>64</v>
      </c>
      <c r="G110" s="44">
        <f>RANK(Vul_Index!G110,Vul_Index!G$6:G$197)</f>
        <v>64</v>
      </c>
      <c r="H110" s="44">
        <f>RANK(Vul_Index!H110,Vul_Index!H$6:H$197)</f>
        <v>65</v>
      </c>
      <c r="I110" s="44">
        <f>RANK(Vul_Index!I110,Vul_Index!I$6:I$197)</f>
        <v>65</v>
      </c>
      <c r="J110" s="44">
        <f>RANK(Vul_Index!J110,Vul_Index!J$6:J$197)</f>
        <v>65</v>
      </c>
      <c r="K110" s="44">
        <f>RANK(Vul_Index!K110,Vul_Index!K$6:K$197)</f>
        <v>67</v>
      </c>
      <c r="L110" s="44">
        <f>RANK(Vul_Index!L110,Vul_Index!L$6:L$197)</f>
        <v>67</v>
      </c>
      <c r="M110" s="44">
        <f>RANK(Vul_Index!M110,Vul_Index!M$6:M$197)</f>
        <v>66</v>
      </c>
      <c r="N110" s="44">
        <f>RANK(Vul_Index!N110,Vul_Index!N$6:N$197)</f>
        <v>67</v>
      </c>
      <c r="O110" s="44">
        <f>RANK(Vul_Index!O110,Vul_Index!O$6:O$197)</f>
        <v>68</v>
      </c>
      <c r="P110" s="44">
        <f>RANK(Vul_Index!P110,Vul_Index!P$6:P$197)</f>
        <v>68</v>
      </c>
      <c r="Q110" s="44">
        <f>RANK(Vul_Index!Q110,Vul_Index!Q$6:Q$197)</f>
        <v>68</v>
      </c>
      <c r="R110" s="44">
        <f>RANK(Vul_Index!R110,Vul_Index!R$6:R$197)</f>
        <v>69</v>
      </c>
      <c r="S110" s="44">
        <f>RANK(Vul_Index!S110,Vul_Index!S$6:S$197)</f>
        <v>70</v>
      </c>
      <c r="T110" s="44">
        <f>RANK(Vul_Index!T110,Vul_Index!T$6:T$197)</f>
        <v>70</v>
      </c>
      <c r="U110" s="8"/>
      <c r="V110" s="32" t="str">
        <f t="shared" si="9"/>
        <v>Maldives</v>
      </c>
      <c r="W110" s="41">
        <f t="shared" si="10"/>
        <v>70</v>
      </c>
      <c r="X110" s="41">
        <f t="shared" ca="1" si="11"/>
        <v>4.0473931527840824E-6</v>
      </c>
      <c r="Y110" s="41">
        <f t="shared" ca="1" si="12"/>
        <v>170</v>
      </c>
      <c r="Z110" s="41">
        <f t="shared" si="13"/>
        <v>62</v>
      </c>
      <c r="AA110" s="41">
        <f t="shared" ca="1" si="14"/>
        <v>8.000017819283773</v>
      </c>
      <c r="AB110" s="41">
        <f t="shared" ca="1" si="15"/>
        <v>51</v>
      </c>
    </row>
    <row r="111" spans="3:28">
      <c r="C111" s="31" t="s">
        <v>246</v>
      </c>
      <c r="D111" s="32" t="s">
        <v>247</v>
      </c>
      <c r="E111" s="44">
        <f>RANK(Vul_Index!E111,Vul_Index!E$6:E$197)</f>
        <v>12</v>
      </c>
      <c r="F111" s="44">
        <f>RANK(Vul_Index!F111,Vul_Index!F$6:F$197)</f>
        <v>11</v>
      </c>
      <c r="G111" s="44">
        <f>RANK(Vul_Index!G111,Vul_Index!G$6:G$197)</f>
        <v>11</v>
      </c>
      <c r="H111" s="44">
        <f>RANK(Vul_Index!H111,Vul_Index!H$6:H$197)</f>
        <v>12</v>
      </c>
      <c r="I111" s="44">
        <f>RANK(Vul_Index!I111,Vul_Index!I$6:I$197)</f>
        <v>11</v>
      </c>
      <c r="J111" s="44">
        <f>RANK(Vul_Index!J111,Vul_Index!J$6:J$197)</f>
        <v>11</v>
      </c>
      <c r="K111" s="44">
        <f>RANK(Vul_Index!K111,Vul_Index!K$6:K$197)</f>
        <v>10</v>
      </c>
      <c r="L111" s="44">
        <f>RANK(Vul_Index!L111,Vul_Index!L$6:L$197)</f>
        <v>11</v>
      </c>
      <c r="M111" s="44">
        <f>RANK(Vul_Index!M111,Vul_Index!M$6:M$197)</f>
        <v>12</v>
      </c>
      <c r="N111" s="44">
        <f>RANK(Vul_Index!N111,Vul_Index!N$6:N$197)</f>
        <v>12</v>
      </c>
      <c r="O111" s="44">
        <f>RANK(Vul_Index!O111,Vul_Index!O$6:O$197)</f>
        <v>11</v>
      </c>
      <c r="P111" s="44">
        <f>RANK(Vul_Index!P111,Vul_Index!P$6:P$197)</f>
        <v>12</v>
      </c>
      <c r="Q111" s="44">
        <f>RANK(Vul_Index!Q111,Vul_Index!Q$6:Q$197)</f>
        <v>11</v>
      </c>
      <c r="R111" s="44">
        <f>RANK(Vul_Index!R111,Vul_Index!R$6:R$197)</f>
        <v>11</v>
      </c>
      <c r="S111" s="44">
        <f>RANK(Vul_Index!S111,Vul_Index!S$6:S$197)</f>
        <v>11</v>
      </c>
      <c r="T111" s="44">
        <f>RANK(Vul_Index!T111,Vul_Index!T$6:T$197)</f>
        <v>11</v>
      </c>
      <c r="U111" s="8"/>
      <c r="V111" s="32" t="str">
        <f t="shared" si="9"/>
        <v>Mali</v>
      </c>
      <c r="W111" s="41">
        <f t="shared" si="10"/>
        <v>12</v>
      </c>
      <c r="X111" s="41">
        <f t="shared" ca="1" si="11"/>
        <v>-0.99999907220988193</v>
      </c>
      <c r="Y111" s="41">
        <f t="shared" ca="1" si="12"/>
        <v>135</v>
      </c>
      <c r="Z111" s="41">
        <f t="shared" si="13"/>
        <v>10</v>
      </c>
      <c r="AA111" s="41">
        <f t="shared" ca="1" si="14"/>
        <v>1.0000675178395093</v>
      </c>
      <c r="AB111" s="41">
        <f t="shared" ca="1" si="15"/>
        <v>142</v>
      </c>
    </row>
    <row r="112" spans="3:28">
      <c r="C112" s="31" t="s">
        <v>248</v>
      </c>
      <c r="D112" s="32" t="s">
        <v>249</v>
      </c>
      <c r="E112" s="44">
        <f>RANK(Vul_Index!E112,Vul_Index!E$6:E$197)</f>
        <v>165</v>
      </c>
      <c r="F112" s="44">
        <f>RANK(Vul_Index!F112,Vul_Index!F$6:F$197)</f>
        <v>166</v>
      </c>
      <c r="G112" s="44">
        <f>RANK(Vul_Index!G112,Vul_Index!G$6:G$197)</f>
        <v>166</v>
      </c>
      <c r="H112" s="44">
        <f>RANK(Vul_Index!H112,Vul_Index!H$6:H$197)</f>
        <v>169</v>
      </c>
      <c r="I112" s="44">
        <f>RANK(Vul_Index!I112,Vul_Index!I$6:I$197)</f>
        <v>165</v>
      </c>
      <c r="J112" s="44">
        <f>RANK(Vul_Index!J112,Vul_Index!J$6:J$197)</f>
        <v>165</v>
      </c>
      <c r="K112" s="44">
        <f>RANK(Vul_Index!K112,Vul_Index!K$6:K$197)</f>
        <v>165</v>
      </c>
      <c r="L112" s="44">
        <f>RANK(Vul_Index!L112,Vul_Index!L$6:L$197)</f>
        <v>165</v>
      </c>
      <c r="M112" s="44">
        <f>RANK(Vul_Index!M112,Vul_Index!M$6:M$197)</f>
        <v>146</v>
      </c>
      <c r="N112" s="44">
        <f>RANK(Vul_Index!N112,Vul_Index!N$6:N$197)</f>
        <v>154</v>
      </c>
      <c r="O112" s="44">
        <f>RANK(Vul_Index!O112,Vul_Index!O$6:O$197)</f>
        <v>152</v>
      </c>
      <c r="P112" s="44">
        <f>RANK(Vul_Index!P112,Vul_Index!P$6:P$197)</f>
        <v>156</v>
      </c>
      <c r="Q112" s="44">
        <f>RANK(Vul_Index!Q112,Vul_Index!Q$6:Q$197)</f>
        <v>146</v>
      </c>
      <c r="R112" s="44">
        <f>RANK(Vul_Index!R112,Vul_Index!R$6:R$197)</f>
        <v>148</v>
      </c>
      <c r="S112" s="44">
        <f>RANK(Vul_Index!S112,Vul_Index!S$6:S$197)</f>
        <v>148</v>
      </c>
      <c r="T112" s="44">
        <f>RANK(Vul_Index!T112,Vul_Index!T$6:T$197)</f>
        <v>146</v>
      </c>
      <c r="U112" s="8"/>
      <c r="V112" s="32" t="str">
        <f t="shared" si="9"/>
        <v>Malta</v>
      </c>
      <c r="W112" s="41">
        <f t="shared" si="10"/>
        <v>169</v>
      </c>
      <c r="X112" s="41">
        <f t="shared" ca="1" si="11"/>
        <v>-22.999999864401197</v>
      </c>
      <c r="Y112" s="41">
        <f t="shared" ca="1" si="12"/>
        <v>5</v>
      </c>
      <c r="Z112" s="41">
        <f t="shared" si="13"/>
        <v>146</v>
      </c>
      <c r="AA112" s="41">
        <f t="shared" ca="1" si="14"/>
        <v>5.8327250594542735E-5</v>
      </c>
      <c r="AB112" s="41">
        <f t="shared" ca="1" si="15"/>
        <v>169</v>
      </c>
    </row>
    <row r="113" spans="3:28">
      <c r="C113" s="31" t="s">
        <v>250</v>
      </c>
      <c r="D113" s="32" t="s">
        <v>251</v>
      </c>
      <c r="E113" s="44">
        <f>RANK(Vul_Index!E113,Vul_Index!E$6:E$197)</f>
        <v>43</v>
      </c>
      <c r="F113" s="44">
        <f>RANK(Vul_Index!F113,Vul_Index!F$6:F$197)</f>
        <v>42</v>
      </c>
      <c r="G113" s="44">
        <f>RANK(Vul_Index!G113,Vul_Index!G$6:G$197)</f>
        <v>44</v>
      </c>
      <c r="H113" s="44">
        <f>RANK(Vul_Index!H113,Vul_Index!H$6:H$197)</f>
        <v>43</v>
      </c>
      <c r="I113" s="44">
        <f>RANK(Vul_Index!I113,Vul_Index!I$6:I$197)</f>
        <v>43</v>
      </c>
      <c r="J113" s="44">
        <f>RANK(Vul_Index!J113,Vul_Index!J$6:J$197)</f>
        <v>39</v>
      </c>
      <c r="K113" s="44">
        <f>RANK(Vul_Index!K113,Vul_Index!K$6:K$197)</f>
        <v>39</v>
      </c>
      <c r="L113" s="44">
        <f>RANK(Vul_Index!L113,Vul_Index!L$6:L$197)</f>
        <v>39</v>
      </c>
      <c r="M113" s="44">
        <f>RANK(Vul_Index!M113,Vul_Index!M$6:M$197)</f>
        <v>36</v>
      </c>
      <c r="N113" s="44">
        <f>RANK(Vul_Index!N113,Vul_Index!N$6:N$197)</f>
        <v>36</v>
      </c>
      <c r="O113" s="44">
        <f>RANK(Vul_Index!O113,Vul_Index!O$6:O$197)</f>
        <v>34</v>
      </c>
      <c r="P113" s="44">
        <f>RANK(Vul_Index!P113,Vul_Index!P$6:P$197)</f>
        <v>30</v>
      </c>
      <c r="Q113" s="44">
        <f>RANK(Vul_Index!Q113,Vul_Index!Q$6:Q$197)</f>
        <v>26</v>
      </c>
      <c r="R113" s="44">
        <f>RANK(Vul_Index!R113,Vul_Index!R$6:R$197)</f>
        <v>24</v>
      </c>
      <c r="S113" s="44">
        <f>RANK(Vul_Index!S113,Vul_Index!S$6:S$197)</f>
        <v>28</v>
      </c>
      <c r="T113" s="44">
        <f>RANK(Vul_Index!T113,Vul_Index!T$6:T$197)</f>
        <v>28</v>
      </c>
      <c r="U113" s="8"/>
      <c r="V113" s="32" t="str">
        <f t="shared" si="9"/>
        <v>Marshall Islands</v>
      </c>
      <c r="W113" s="41">
        <f t="shared" si="10"/>
        <v>44</v>
      </c>
      <c r="X113" s="41">
        <f t="shared" ca="1" si="11"/>
        <v>-15.9999954689372</v>
      </c>
      <c r="Y113" s="41">
        <f t="shared" ca="1" si="12"/>
        <v>12</v>
      </c>
      <c r="Z113" s="41">
        <f t="shared" si="13"/>
        <v>24</v>
      </c>
      <c r="AA113" s="41">
        <f t="shared" ca="1" si="14"/>
        <v>4.0000025771515269</v>
      </c>
      <c r="AB113" s="41">
        <f t="shared" ca="1" si="15"/>
        <v>94</v>
      </c>
    </row>
    <row r="114" spans="3:28">
      <c r="C114" s="31" t="s">
        <v>252</v>
      </c>
      <c r="D114" s="32" t="s">
        <v>253</v>
      </c>
      <c r="E114" s="44">
        <f>RANK(Vul_Index!E114,Vul_Index!E$6:E$197)</f>
        <v>22</v>
      </c>
      <c r="F114" s="44">
        <f>RANK(Vul_Index!F114,Vul_Index!F$6:F$197)</f>
        <v>25</v>
      </c>
      <c r="G114" s="44">
        <f>RANK(Vul_Index!G114,Vul_Index!G$6:G$197)</f>
        <v>20</v>
      </c>
      <c r="H114" s="44">
        <f>RANK(Vul_Index!H114,Vul_Index!H$6:H$197)</f>
        <v>21</v>
      </c>
      <c r="I114" s="44">
        <f>RANK(Vul_Index!I114,Vul_Index!I$6:I$197)</f>
        <v>22</v>
      </c>
      <c r="J114" s="44">
        <f>RANK(Vul_Index!J114,Vul_Index!J$6:J$197)</f>
        <v>24</v>
      </c>
      <c r="K114" s="44">
        <f>RANK(Vul_Index!K114,Vul_Index!K$6:K$197)</f>
        <v>21</v>
      </c>
      <c r="L114" s="44">
        <f>RANK(Vul_Index!L114,Vul_Index!L$6:L$197)</f>
        <v>21</v>
      </c>
      <c r="M114" s="44">
        <f>RANK(Vul_Index!M114,Vul_Index!M$6:M$197)</f>
        <v>23</v>
      </c>
      <c r="N114" s="44">
        <f>RANK(Vul_Index!N114,Vul_Index!N$6:N$197)</f>
        <v>27</v>
      </c>
      <c r="O114" s="44">
        <f>RANK(Vul_Index!O114,Vul_Index!O$6:O$197)</f>
        <v>25</v>
      </c>
      <c r="P114" s="44">
        <f>RANK(Vul_Index!P114,Vul_Index!P$6:P$197)</f>
        <v>28</v>
      </c>
      <c r="Q114" s="44">
        <f>RANK(Vul_Index!Q114,Vul_Index!Q$6:Q$197)</f>
        <v>30</v>
      </c>
      <c r="R114" s="44">
        <f>RANK(Vul_Index!R114,Vul_Index!R$6:R$197)</f>
        <v>26</v>
      </c>
      <c r="S114" s="44">
        <f>RANK(Vul_Index!S114,Vul_Index!S$6:S$197)</f>
        <v>26</v>
      </c>
      <c r="T114" s="44">
        <f>RANK(Vul_Index!T114,Vul_Index!T$6:T$197)</f>
        <v>25</v>
      </c>
      <c r="U114" s="8"/>
      <c r="V114" s="32" t="str">
        <f t="shared" si="9"/>
        <v>Mauritania</v>
      </c>
      <c r="W114" s="41">
        <f t="shared" si="10"/>
        <v>30</v>
      </c>
      <c r="X114" s="41">
        <f t="shared" ca="1" si="11"/>
        <v>-4.9999923654047516</v>
      </c>
      <c r="Y114" s="41">
        <f t="shared" ca="1" si="12"/>
        <v>81</v>
      </c>
      <c r="Z114" s="41">
        <f t="shared" si="13"/>
        <v>20</v>
      </c>
      <c r="AA114" s="41">
        <f t="shared" ca="1" si="14"/>
        <v>5.0000598155012357</v>
      </c>
      <c r="AB114" s="41">
        <f t="shared" ca="1" si="15"/>
        <v>81</v>
      </c>
    </row>
    <row r="115" spans="3:28">
      <c r="C115" s="31" t="s">
        <v>254</v>
      </c>
      <c r="D115" s="32" t="s">
        <v>255</v>
      </c>
      <c r="E115" s="44">
        <f>RANK(Vul_Index!E115,Vul_Index!E$6:E$197)</f>
        <v>146</v>
      </c>
      <c r="F115" s="44">
        <f>RANK(Vul_Index!F115,Vul_Index!F$6:F$197)</f>
        <v>146</v>
      </c>
      <c r="G115" s="44">
        <f>RANK(Vul_Index!G115,Vul_Index!G$6:G$197)</f>
        <v>146</v>
      </c>
      <c r="H115" s="44">
        <f>RANK(Vul_Index!H115,Vul_Index!H$6:H$197)</f>
        <v>146</v>
      </c>
      <c r="I115" s="44">
        <f>RANK(Vul_Index!I115,Vul_Index!I$6:I$197)</f>
        <v>146</v>
      </c>
      <c r="J115" s="44">
        <f>RANK(Vul_Index!J115,Vul_Index!J$6:J$197)</f>
        <v>146</v>
      </c>
      <c r="K115" s="44">
        <f>RANK(Vul_Index!K115,Vul_Index!K$6:K$197)</f>
        <v>143</v>
      </c>
      <c r="L115" s="44">
        <f>RANK(Vul_Index!L115,Vul_Index!L$6:L$197)</f>
        <v>142</v>
      </c>
      <c r="M115" s="44">
        <f>RANK(Vul_Index!M115,Vul_Index!M$6:M$197)</f>
        <v>142</v>
      </c>
      <c r="N115" s="44">
        <f>RANK(Vul_Index!N115,Vul_Index!N$6:N$197)</f>
        <v>140</v>
      </c>
      <c r="O115" s="44">
        <f>RANK(Vul_Index!O115,Vul_Index!O$6:O$197)</f>
        <v>141</v>
      </c>
      <c r="P115" s="44">
        <f>RANK(Vul_Index!P115,Vul_Index!P$6:P$197)</f>
        <v>137</v>
      </c>
      <c r="Q115" s="44">
        <f>RANK(Vul_Index!Q115,Vul_Index!Q$6:Q$197)</f>
        <v>140</v>
      </c>
      <c r="R115" s="44">
        <f>RANK(Vul_Index!R115,Vul_Index!R$6:R$197)</f>
        <v>140</v>
      </c>
      <c r="S115" s="44">
        <f>RANK(Vul_Index!S115,Vul_Index!S$6:S$197)</f>
        <v>141</v>
      </c>
      <c r="T115" s="44">
        <f>RANK(Vul_Index!T115,Vul_Index!T$6:T$197)</f>
        <v>141</v>
      </c>
      <c r="U115" s="8"/>
      <c r="V115" s="32" t="str">
        <f t="shared" si="9"/>
        <v>Mauritius</v>
      </c>
      <c r="W115" s="41">
        <f t="shared" si="10"/>
        <v>146</v>
      </c>
      <c r="X115" s="41">
        <f t="shared" ca="1" si="11"/>
        <v>-4.9999921774692604</v>
      </c>
      <c r="Y115" s="41">
        <f t="shared" ca="1" si="12"/>
        <v>82</v>
      </c>
      <c r="Z115" s="41">
        <f t="shared" si="13"/>
        <v>137</v>
      </c>
      <c r="AA115" s="41">
        <f t="shared" ca="1" si="14"/>
        <v>4.0000816192336908</v>
      </c>
      <c r="AB115" s="41">
        <f t="shared" ca="1" si="15"/>
        <v>87</v>
      </c>
    </row>
    <row r="116" spans="3:28">
      <c r="C116" s="31" t="s">
        <v>256</v>
      </c>
      <c r="D116" s="32" t="s">
        <v>257</v>
      </c>
      <c r="E116" s="44">
        <f>RANK(Vul_Index!E116,Vul_Index!E$6:E$197)</f>
        <v>140</v>
      </c>
      <c r="F116" s="44">
        <f>RANK(Vul_Index!F116,Vul_Index!F$6:F$197)</f>
        <v>136</v>
      </c>
      <c r="G116" s="44">
        <f>RANK(Vul_Index!G116,Vul_Index!G$6:G$197)</f>
        <v>137</v>
      </c>
      <c r="H116" s="44">
        <f>RANK(Vul_Index!H116,Vul_Index!H$6:H$197)</f>
        <v>135</v>
      </c>
      <c r="I116" s="44">
        <f>RANK(Vul_Index!I116,Vul_Index!I$6:I$197)</f>
        <v>133</v>
      </c>
      <c r="J116" s="44">
        <f>RANK(Vul_Index!J116,Vul_Index!J$6:J$197)</f>
        <v>132</v>
      </c>
      <c r="K116" s="44">
        <f>RANK(Vul_Index!K116,Vul_Index!K$6:K$197)</f>
        <v>134</v>
      </c>
      <c r="L116" s="44">
        <f>RANK(Vul_Index!L116,Vul_Index!L$6:L$197)</f>
        <v>133</v>
      </c>
      <c r="M116" s="44">
        <f>RANK(Vul_Index!M116,Vul_Index!M$6:M$197)</f>
        <v>137</v>
      </c>
      <c r="N116" s="44">
        <f>RANK(Vul_Index!N116,Vul_Index!N$6:N$197)</f>
        <v>139</v>
      </c>
      <c r="O116" s="44">
        <f>RANK(Vul_Index!O116,Vul_Index!O$6:O$197)</f>
        <v>143</v>
      </c>
      <c r="P116" s="44">
        <f>RANK(Vul_Index!P116,Vul_Index!P$6:P$197)</f>
        <v>146</v>
      </c>
      <c r="Q116" s="44">
        <f>RANK(Vul_Index!Q116,Vul_Index!Q$6:Q$197)</f>
        <v>147</v>
      </c>
      <c r="R116" s="44">
        <f>RANK(Vul_Index!R116,Vul_Index!R$6:R$197)</f>
        <v>149</v>
      </c>
      <c r="S116" s="44">
        <f>RANK(Vul_Index!S116,Vul_Index!S$6:S$197)</f>
        <v>151</v>
      </c>
      <c r="T116" s="44">
        <f>RANK(Vul_Index!T116,Vul_Index!T$6:T$197)</f>
        <v>151</v>
      </c>
      <c r="U116" s="8"/>
      <c r="V116" s="32" t="str">
        <f t="shared" si="9"/>
        <v>Mexico</v>
      </c>
      <c r="W116" s="41">
        <f t="shared" si="10"/>
        <v>151</v>
      </c>
      <c r="X116" s="41">
        <f t="shared" ca="1" si="11"/>
        <v>7.3408649199050001E-7</v>
      </c>
      <c r="Y116" s="41">
        <f t="shared" ca="1" si="12"/>
        <v>156</v>
      </c>
      <c r="Z116" s="41">
        <f t="shared" si="13"/>
        <v>132</v>
      </c>
      <c r="AA116" s="41">
        <f t="shared" ca="1" si="14"/>
        <v>19.000025452370227</v>
      </c>
      <c r="AB116" s="41">
        <f t="shared" ca="1" si="15"/>
        <v>10</v>
      </c>
    </row>
    <row r="117" spans="3:28">
      <c r="C117" s="31" t="s">
        <v>258</v>
      </c>
      <c r="D117" s="32" t="s">
        <v>259</v>
      </c>
      <c r="E117" s="44">
        <f>RANK(Vul_Index!E117,Vul_Index!E$6:E$197)</f>
        <v>33</v>
      </c>
      <c r="F117" s="44">
        <f>RANK(Vul_Index!F117,Vul_Index!F$6:F$197)</f>
        <v>32</v>
      </c>
      <c r="G117" s="44">
        <f>RANK(Vul_Index!G117,Vul_Index!G$6:G$197)</f>
        <v>31</v>
      </c>
      <c r="H117" s="44">
        <f>RANK(Vul_Index!H117,Vul_Index!H$6:H$197)</f>
        <v>32</v>
      </c>
      <c r="I117" s="44">
        <f>RANK(Vul_Index!I117,Vul_Index!I$6:I$197)</f>
        <v>30</v>
      </c>
      <c r="J117" s="44">
        <f>RANK(Vul_Index!J117,Vul_Index!J$6:J$197)</f>
        <v>29</v>
      </c>
      <c r="K117" s="44">
        <f>RANK(Vul_Index!K117,Vul_Index!K$6:K$197)</f>
        <v>29</v>
      </c>
      <c r="L117" s="44">
        <f>RANK(Vul_Index!L117,Vul_Index!L$6:L$197)</f>
        <v>27</v>
      </c>
      <c r="M117" s="44">
        <f>RANK(Vul_Index!M117,Vul_Index!M$6:M$197)</f>
        <v>29</v>
      </c>
      <c r="N117" s="44">
        <f>RANK(Vul_Index!N117,Vul_Index!N$6:N$197)</f>
        <v>29</v>
      </c>
      <c r="O117" s="44">
        <f>RANK(Vul_Index!O117,Vul_Index!O$6:O$197)</f>
        <v>28</v>
      </c>
      <c r="P117" s="44">
        <f>RANK(Vul_Index!P117,Vul_Index!P$6:P$197)</f>
        <v>25</v>
      </c>
      <c r="Q117" s="44">
        <f>RANK(Vul_Index!Q117,Vul_Index!Q$6:Q$197)</f>
        <v>24</v>
      </c>
      <c r="R117" s="44">
        <f>RANK(Vul_Index!R117,Vul_Index!R$6:R$197)</f>
        <v>23</v>
      </c>
      <c r="S117" s="44">
        <f>RANK(Vul_Index!S117,Vul_Index!S$6:S$197)</f>
        <v>23</v>
      </c>
      <c r="T117" s="44">
        <f>RANK(Vul_Index!T117,Vul_Index!T$6:T$197)</f>
        <v>23</v>
      </c>
      <c r="U117" s="8"/>
      <c r="V117" s="32" t="str">
        <f t="shared" si="9"/>
        <v>Micronesia, Federated States of</v>
      </c>
      <c r="W117" s="41">
        <f t="shared" si="10"/>
        <v>33</v>
      </c>
      <c r="X117" s="41">
        <f t="shared" ca="1" si="11"/>
        <v>-9.9999912565219056</v>
      </c>
      <c r="Y117" s="41">
        <f t="shared" ca="1" si="12"/>
        <v>33</v>
      </c>
      <c r="Z117" s="41">
        <f t="shared" si="13"/>
        <v>23</v>
      </c>
      <c r="AA117" s="41">
        <f t="shared" ca="1" si="14"/>
        <v>7.6078428708956734E-5</v>
      </c>
      <c r="AB117" s="41">
        <f t="shared" ca="1" si="15"/>
        <v>163</v>
      </c>
    </row>
    <row r="118" spans="3:28">
      <c r="C118" s="31" t="s">
        <v>260</v>
      </c>
      <c r="D118" s="32" t="s">
        <v>261</v>
      </c>
      <c r="E118" s="44">
        <f>RANK(Vul_Index!E118,Vul_Index!E$6:E$197)</f>
        <v>125</v>
      </c>
      <c r="F118" s="44">
        <f>RANK(Vul_Index!F118,Vul_Index!F$6:F$197)</f>
        <v>126</v>
      </c>
      <c r="G118" s="44">
        <f>RANK(Vul_Index!G118,Vul_Index!G$6:G$197)</f>
        <v>126</v>
      </c>
      <c r="H118" s="44">
        <f>RANK(Vul_Index!H118,Vul_Index!H$6:H$197)</f>
        <v>127</v>
      </c>
      <c r="I118" s="44">
        <f>RANK(Vul_Index!I118,Vul_Index!I$6:I$197)</f>
        <v>127</v>
      </c>
      <c r="J118" s="44">
        <f>RANK(Vul_Index!J118,Vul_Index!J$6:J$197)</f>
        <v>124</v>
      </c>
      <c r="K118" s="44">
        <f>RANK(Vul_Index!K118,Vul_Index!K$6:K$197)</f>
        <v>119</v>
      </c>
      <c r="L118" s="44">
        <f>RANK(Vul_Index!L118,Vul_Index!L$6:L$197)</f>
        <v>124</v>
      </c>
      <c r="M118" s="44">
        <f>RANK(Vul_Index!M118,Vul_Index!M$6:M$197)</f>
        <v>120</v>
      </c>
      <c r="N118" s="44">
        <f>RANK(Vul_Index!N118,Vul_Index!N$6:N$197)</f>
        <v>119</v>
      </c>
      <c r="O118" s="44">
        <f>RANK(Vul_Index!O118,Vul_Index!O$6:O$197)</f>
        <v>119</v>
      </c>
      <c r="P118" s="44">
        <f>RANK(Vul_Index!P118,Vul_Index!P$6:P$197)</f>
        <v>119</v>
      </c>
      <c r="Q118" s="44">
        <f>RANK(Vul_Index!Q118,Vul_Index!Q$6:Q$197)</f>
        <v>117</v>
      </c>
      <c r="R118" s="44">
        <f>RANK(Vul_Index!R118,Vul_Index!R$6:R$197)</f>
        <v>120</v>
      </c>
      <c r="S118" s="44">
        <f>RANK(Vul_Index!S118,Vul_Index!S$6:S$197)</f>
        <v>117</v>
      </c>
      <c r="T118" s="44">
        <f>RANK(Vul_Index!T118,Vul_Index!T$6:T$197)</f>
        <v>116</v>
      </c>
      <c r="U118" s="8"/>
      <c r="V118" s="32" t="str">
        <f t="shared" si="9"/>
        <v>Moldova, Republic of</v>
      </c>
      <c r="W118" s="41">
        <f t="shared" si="10"/>
        <v>127</v>
      </c>
      <c r="X118" s="41">
        <f t="shared" ca="1" si="11"/>
        <v>-10.999998568865401</v>
      </c>
      <c r="Y118" s="41">
        <f t="shared" ca="1" si="12"/>
        <v>24</v>
      </c>
      <c r="Z118" s="41">
        <f t="shared" si="13"/>
        <v>116</v>
      </c>
      <c r="AA118" s="41">
        <f t="shared" ca="1" si="14"/>
        <v>6.6791716449111766E-5</v>
      </c>
      <c r="AB118" s="41">
        <f t="shared" ca="1" si="15"/>
        <v>165</v>
      </c>
    </row>
    <row r="119" spans="3:28">
      <c r="C119" s="31" t="s">
        <v>262</v>
      </c>
      <c r="D119" s="32" t="s">
        <v>263</v>
      </c>
      <c r="E119" s="44">
        <f>RANK(Vul_Index!E119,Vul_Index!E$6:E$197)</f>
        <v>120</v>
      </c>
      <c r="F119" s="44">
        <f>RANK(Vul_Index!F119,Vul_Index!F$6:F$197)</f>
        <v>122</v>
      </c>
      <c r="G119" s="44">
        <f>RANK(Vul_Index!G119,Vul_Index!G$6:G$197)</f>
        <v>121</v>
      </c>
      <c r="H119" s="44">
        <f>RANK(Vul_Index!H119,Vul_Index!H$6:H$197)</f>
        <v>118</v>
      </c>
      <c r="I119" s="44">
        <f>RANK(Vul_Index!I119,Vul_Index!I$6:I$197)</f>
        <v>119</v>
      </c>
      <c r="J119" s="44">
        <f>RANK(Vul_Index!J119,Vul_Index!J$6:J$197)</f>
        <v>118</v>
      </c>
      <c r="K119" s="44">
        <f>RANK(Vul_Index!K119,Vul_Index!K$6:K$197)</f>
        <v>118</v>
      </c>
      <c r="L119" s="44">
        <f>RANK(Vul_Index!L119,Vul_Index!L$6:L$197)</f>
        <v>118</v>
      </c>
      <c r="M119" s="44">
        <f>RANK(Vul_Index!M119,Vul_Index!M$6:M$197)</f>
        <v>117</v>
      </c>
      <c r="N119" s="44">
        <f>RANK(Vul_Index!N119,Vul_Index!N$6:N$197)</f>
        <v>114</v>
      </c>
      <c r="O119" s="44">
        <f>RANK(Vul_Index!O119,Vul_Index!O$6:O$197)</f>
        <v>114</v>
      </c>
      <c r="P119" s="44">
        <f>RANK(Vul_Index!P119,Vul_Index!P$6:P$197)</f>
        <v>114</v>
      </c>
      <c r="Q119" s="44">
        <f>RANK(Vul_Index!Q119,Vul_Index!Q$6:Q$197)</f>
        <v>113</v>
      </c>
      <c r="R119" s="44">
        <f>RANK(Vul_Index!R119,Vul_Index!R$6:R$197)</f>
        <v>114</v>
      </c>
      <c r="S119" s="44">
        <f>RANK(Vul_Index!S119,Vul_Index!S$6:S$197)</f>
        <v>116</v>
      </c>
      <c r="T119" s="44">
        <f>RANK(Vul_Index!T119,Vul_Index!T$6:T$197)</f>
        <v>119</v>
      </c>
      <c r="U119" s="8"/>
      <c r="V119" s="32" t="str">
        <f t="shared" si="9"/>
        <v>Monaco</v>
      </c>
      <c r="W119" s="41">
        <f t="shared" si="10"/>
        <v>122</v>
      </c>
      <c r="X119" s="41">
        <f t="shared" ca="1" si="11"/>
        <v>-2.9999901453057856</v>
      </c>
      <c r="Y119" s="41">
        <f t="shared" ca="1" si="12"/>
        <v>116</v>
      </c>
      <c r="Z119" s="41">
        <f t="shared" si="13"/>
        <v>113</v>
      </c>
      <c r="AA119" s="41">
        <f t="shared" ca="1" si="14"/>
        <v>6.0000718817155754</v>
      </c>
      <c r="AB119" s="41">
        <f t="shared" ca="1" si="15"/>
        <v>67</v>
      </c>
    </row>
    <row r="120" spans="3:28">
      <c r="C120" s="31" t="s">
        <v>264</v>
      </c>
      <c r="D120" s="32" t="s">
        <v>603</v>
      </c>
      <c r="E120" s="44">
        <f>RANK(Vul_Index!E120,Vul_Index!E$6:E$197)</f>
        <v>161</v>
      </c>
      <c r="F120" s="44">
        <f>RANK(Vul_Index!F120,Vul_Index!F$6:F$197)</f>
        <v>165</v>
      </c>
      <c r="G120" s="44">
        <f>RANK(Vul_Index!G120,Vul_Index!G$6:G$197)</f>
        <v>156</v>
      </c>
      <c r="H120" s="44">
        <f>RANK(Vul_Index!H120,Vul_Index!H$6:H$197)</f>
        <v>165</v>
      </c>
      <c r="I120" s="44">
        <f>RANK(Vul_Index!I120,Vul_Index!I$6:I$197)</f>
        <v>171</v>
      </c>
      <c r="J120" s="44">
        <f>RANK(Vul_Index!J120,Vul_Index!J$6:J$197)</f>
        <v>168</v>
      </c>
      <c r="K120" s="44">
        <f>RANK(Vul_Index!K120,Vul_Index!K$6:K$197)</f>
        <v>169</v>
      </c>
      <c r="L120" s="44">
        <f>RANK(Vul_Index!L120,Vul_Index!L$6:L$197)</f>
        <v>166</v>
      </c>
      <c r="M120" s="44">
        <f>RANK(Vul_Index!M120,Vul_Index!M$6:M$197)</f>
        <v>167</v>
      </c>
      <c r="N120" s="44">
        <f>RANK(Vul_Index!N120,Vul_Index!N$6:N$197)</f>
        <v>167</v>
      </c>
      <c r="O120" s="44">
        <f>RANK(Vul_Index!O120,Vul_Index!O$6:O$197)</f>
        <v>169</v>
      </c>
      <c r="P120" s="44">
        <f>RANK(Vul_Index!P120,Vul_Index!P$6:P$197)</f>
        <v>172</v>
      </c>
      <c r="Q120" s="44">
        <f>RANK(Vul_Index!Q120,Vul_Index!Q$6:Q$197)</f>
        <v>171</v>
      </c>
      <c r="R120" s="44">
        <f>RANK(Vul_Index!R120,Vul_Index!R$6:R$197)</f>
        <v>160</v>
      </c>
      <c r="S120" s="44">
        <f>RANK(Vul_Index!S120,Vul_Index!S$6:S$197)</f>
        <v>160</v>
      </c>
      <c r="T120" s="44">
        <f>RANK(Vul_Index!T120,Vul_Index!T$6:T$197)</f>
        <v>160</v>
      </c>
      <c r="U120" s="8"/>
      <c r="V120" s="32" t="str">
        <f t="shared" si="9"/>
        <v xml:space="preserve">Macedonia </v>
      </c>
      <c r="W120" s="41">
        <f t="shared" si="10"/>
        <v>172</v>
      </c>
      <c r="X120" s="41">
        <f t="shared" ca="1" si="11"/>
        <v>-11.999999591922034</v>
      </c>
      <c r="Y120" s="41">
        <f t="shared" ca="1" si="12"/>
        <v>22</v>
      </c>
      <c r="Z120" s="41">
        <f t="shared" si="13"/>
        <v>156</v>
      </c>
      <c r="AA120" s="41">
        <f t="shared" ca="1" si="14"/>
        <v>4.0000575972158696</v>
      </c>
      <c r="AB120" s="41">
        <f t="shared" ca="1" si="15"/>
        <v>88</v>
      </c>
    </row>
    <row r="121" spans="3:28">
      <c r="C121" s="31" t="s">
        <v>266</v>
      </c>
      <c r="D121" s="32" t="s">
        <v>267</v>
      </c>
      <c r="E121" s="44">
        <f>RANK(Vul_Index!E121,Vul_Index!E$6:E$197)</f>
        <v>75</v>
      </c>
      <c r="F121" s="44">
        <f>RANK(Vul_Index!F121,Vul_Index!F$6:F$197)</f>
        <v>72</v>
      </c>
      <c r="G121" s="44">
        <f>RANK(Vul_Index!G121,Vul_Index!G$6:G$197)</f>
        <v>72</v>
      </c>
      <c r="H121" s="44">
        <f>RANK(Vul_Index!H121,Vul_Index!H$6:H$197)</f>
        <v>72</v>
      </c>
      <c r="I121" s="44">
        <f>RANK(Vul_Index!I121,Vul_Index!I$6:I$197)</f>
        <v>72</v>
      </c>
      <c r="J121" s="44">
        <f>RANK(Vul_Index!J121,Vul_Index!J$6:J$197)</f>
        <v>68</v>
      </c>
      <c r="K121" s="44">
        <f>RANK(Vul_Index!K121,Vul_Index!K$6:K$197)</f>
        <v>70</v>
      </c>
      <c r="L121" s="44">
        <f>RANK(Vul_Index!L121,Vul_Index!L$6:L$197)</f>
        <v>70</v>
      </c>
      <c r="M121" s="44">
        <f>RANK(Vul_Index!M121,Vul_Index!M$6:M$197)</f>
        <v>72</v>
      </c>
      <c r="N121" s="44">
        <f>RANK(Vul_Index!N121,Vul_Index!N$6:N$197)</f>
        <v>71</v>
      </c>
      <c r="O121" s="44">
        <f>RANK(Vul_Index!O121,Vul_Index!O$6:O$197)</f>
        <v>71</v>
      </c>
      <c r="P121" s="44">
        <f>RANK(Vul_Index!P121,Vul_Index!P$6:P$197)</f>
        <v>72</v>
      </c>
      <c r="Q121" s="44">
        <f>RANK(Vul_Index!Q121,Vul_Index!Q$6:Q$197)</f>
        <v>74</v>
      </c>
      <c r="R121" s="44">
        <f>RANK(Vul_Index!R121,Vul_Index!R$6:R$197)</f>
        <v>74</v>
      </c>
      <c r="S121" s="44">
        <f>RANK(Vul_Index!S121,Vul_Index!S$6:S$197)</f>
        <v>74</v>
      </c>
      <c r="T121" s="44">
        <f>RANK(Vul_Index!T121,Vul_Index!T$6:T$197)</f>
        <v>74</v>
      </c>
      <c r="U121" s="8"/>
      <c r="V121" s="32" t="str">
        <f t="shared" si="9"/>
        <v>Mongolia</v>
      </c>
      <c r="W121" s="41">
        <f t="shared" si="10"/>
        <v>75</v>
      </c>
      <c r="X121" s="41">
        <f t="shared" ca="1" si="11"/>
        <v>-0.99999667695694416</v>
      </c>
      <c r="Y121" s="41">
        <f t="shared" ca="1" si="12"/>
        <v>139</v>
      </c>
      <c r="Z121" s="41">
        <f t="shared" si="13"/>
        <v>68</v>
      </c>
      <c r="AA121" s="41">
        <f t="shared" ca="1" si="14"/>
        <v>6.0000206931689943</v>
      </c>
      <c r="AB121" s="41">
        <f t="shared" ca="1" si="15"/>
        <v>72</v>
      </c>
    </row>
    <row r="122" spans="3:28">
      <c r="C122" s="31" t="s">
        <v>268</v>
      </c>
      <c r="D122" s="32" t="s">
        <v>269</v>
      </c>
      <c r="E122" s="44">
        <f>RANK(Vul_Index!E122,Vul_Index!E$6:E$197)</f>
        <v>143</v>
      </c>
      <c r="F122" s="44">
        <f>RANK(Vul_Index!F122,Vul_Index!F$6:F$197)</f>
        <v>144</v>
      </c>
      <c r="G122" s="44">
        <f>RANK(Vul_Index!G122,Vul_Index!G$6:G$197)</f>
        <v>144</v>
      </c>
      <c r="H122" s="44">
        <f>RANK(Vul_Index!H122,Vul_Index!H$6:H$197)</f>
        <v>143</v>
      </c>
      <c r="I122" s="44">
        <f>RANK(Vul_Index!I122,Vul_Index!I$6:I$197)</f>
        <v>145</v>
      </c>
      <c r="J122" s="44">
        <f>RANK(Vul_Index!J122,Vul_Index!J$6:J$197)</f>
        <v>145</v>
      </c>
      <c r="K122" s="44">
        <f>RANK(Vul_Index!K122,Vul_Index!K$6:K$197)</f>
        <v>142</v>
      </c>
      <c r="L122" s="44">
        <f>RANK(Vul_Index!L122,Vul_Index!L$6:L$197)</f>
        <v>143</v>
      </c>
      <c r="M122" s="44">
        <f>RANK(Vul_Index!M122,Vul_Index!M$6:M$197)</f>
        <v>143</v>
      </c>
      <c r="N122" s="44">
        <f>RANK(Vul_Index!N122,Vul_Index!N$6:N$197)</f>
        <v>141</v>
      </c>
      <c r="O122" s="44">
        <f>RANK(Vul_Index!O122,Vul_Index!O$6:O$197)</f>
        <v>140</v>
      </c>
      <c r="P122" s="44">
        <f>RANK(Vul_Index!P122,Vul_Index!P$6:P$197)</f>
        <v>143</v>
      </c>
      <c r="Q122" s="44">
        <f>RANK(Vul_Index!Q122,Vul_Index!Q$6:Q$197)</f>
        <v>159</v>
      </c>
      <c r="R122" s="44">
        <f>RANK(Vul_Index!R122,Vul_Index!R$6:R$197)</f>
        <v>161</v>
      </c>
      <c r="S122" s="44">
        <f>RANK(Vul_Index!S122,Vul_Index!S$6:S$197)</f>
        <v>163</v>
      </c>
      <c r="T122" s="44">
        <f>RANK(Vul_Index!T122,Vul_Index!T$6:T$197)</f>
        <v>162</v>
      </c>
      <c r="U122" s="8"/>
      <c r="V122" s="32" t="str">
        <f t="shared" si="9"/>
        <v>Montenegro</v>
      </c>
      <c r="W122" s="41">
        <f t="shared" si="10"/>
        <v>163</v>
      </c>
      <c r="X122" s="41">
        <f t="shared" ca="1" si="11"/>
        <v>-0.99999690537863284</v>
      </c>
      <c r="Y122" s="41">
        <f t="shared" ca="1" si="12"/>
        <v>138</v>
      </c>
      <c r="Z122" s="41">
        <f t="shared" si="13"/>
        <v>140</v>
      </c>
      <c r="AA122" s="41">
        <f t="shared" ca="1" si="14"/>
        <v>22.000026660005652</v>
      </c>
      <c r="AB122" s="41">
        <f t="shared" ca="1" si="15"/>
        <v>4</v>
      </c>
    </row>
    <row r="123" spans="3:28">
      <c r="C123" s="31" t="s">
        <v>270</v>
      </c>
      <c r="D123" s="32" t="s">
        <v>271</v>
      </c>
      <c r="E123" s="44">
        <f>RANK(Vul_Index!E123,Vul_Index!E$6:E$197)</f>
        <v>72</v>
      </c>
      <c r="F123" s="44">
        <f>RANK(Vul_Index!F123,Vul_Index!F$6:F$197)</f>
        <v>73</v>
      </c>
      <c r="G123" s="44">
        <f>RANK(Vul_Index!G123,Vul_Index!G$6:G$197)</f>
        <v>73</v>
      </c>
      <c r="H123" s="44">
        <f>RANK(Vul_Index!H123,Vul_Index!H$6:H$197)</f>
        <v>73</v>
      </c>
      <c r="I123" s="44">
        <f>RANK(Vul_Index!I123,Vul_Index!I$6:I$197)</f>
        <v>73</v>
      </c>
      <c r="J123" s="44">
        <f>RANK(Vul_Index!J123,Vul_Index!J$6:J$197)</f>
        <v>72</v>
      </c>
      <c r="K123" s="44">
        <f>RANK(Vul_Index!K123,Vul_Index!K$6:K$197)</f>
        <v>72</v>
      </c>
      <c r="L123" s="44">
        <f>RANK(Vul_Index!L123,Vul_Index!L$6:L$197)</f>
        <v>72</v>
      </c>
      <c r="M123" s="44">
        <f>RANK(Vul_Index!M123,Vul_Index!M$6:M$197)</f>
        <v>73</v>
      </c>
      <c r="N123" s="44">
        <f>RANK(Vul_Index!N123,Vul_Index!N$6:N$197)</f>
        <v>73</v>
      </c>
      <c r="O123" s="44">
        <f>RANK(Vul_Index!O123,Vul_Index!O$6:O$197)</f>
        <v>73</v>
      </c>
      <c r="P123" s="44">
        <f>RANK(Vul_Index!P123,Vul_Index!P$6:P$197)</f>
        <v>74</v>
      </c>
      <c r="Q123" s="44">
        <f>RANK(Vul_Index!Q123,Vul_Index!Q$6:Q$197)</f>
        <v>72</v>
      </c>
      <c r="R123" s="44">
        <f>RANK(Vul_Index!R123,Vul_Index!R$6:R$197)</f>
        <v>73</v>
      </c>
      <c r="S123" s="44">
        <f>RANK(Vul_Index!S123,Vul_Index!S$6:S$197)</f>
        <v>72</v>
      </c>
      <c r="T123" s="44">
        <f>RANK(Vul_Index!T123,Vul_Index!T$6:T$197)</f>
        <v>72</v>
      </c>
      <c r="U123" s="8"/>
      <c r="V123" s="32" t="str">
        <f t="shared" si="9"/>
        <v>Morocco</v>
      </c>
      <c r="W123" s="41">
        <f t="shared" si="10"/>
        <v>74</v>
      </c>
      <c r="X123" s="41">
        <f t="shared" ca="1" si="11"/>
        <v>-1.9999960437575151</v>
      </c>
      <c r="Y123" s="41">
        <f t="shared" ca="1" si="12"/>
        <v>121</v>
      </c>
      <c r="Z123" s="41">
        <f t="shared" si="13"/>
        <v>72</v>
      </c>
      <c r="AA123" s="41">
        <f t="shared" ca="1" si="14"/>
        <v>9.8494436770260512E-5</v>
      </c>
      <c r="AB123" s="41">
        <f t="shared" ca="1" si="15"/>
        <v>158</v>
      </c>
    </row>
    <row r="124" spans="3:28">
      <c r="C124" s="31" t="s">
        <v>272</v>
      </c>
      <c r="D124" s="32" t="s">
        <v>273</v>
      </c>
      <c r="E124" s="44">
        <f>RANK(Vul_Index!E124,Vul_Index!E$6:E$197)</f>
        <v>2</v>
      </c>
      <c r="F124" s="44">
        <f>RANK(Vul_Index!F124,Vul_Index!F$6:F$197)</f>
        <v>2</v>
      </c>
      <c r="G124" s="44">
        <f>RANK(Vul_Index!G124,Vul_Index!G$6:G$197)</f>
        <v>3</v>
      </c>
      <c r="H124" s="44">
        <f>RANK(Vul_Index!H124,Vul_Index!H$6:H$197)</f>
        <v>4</v>
      </c>
      <c r="I124" s="44">
        <f>RANK(Vul_Index!I124,Vul_Index!I$6:I$197)</f>
        <v>5</v>
      </c>
      <c r="J124" s="44">
        <f>RANK(Vul_Index!J124,Vul_Index!J$6:J$197)</f>
        <v>6</v>
      </c>
      <c r="K124" s="44">
        <f>RANK(Vul_Index!K124,Vul_Index!K$6:K$197)</f>
        <v>6</v>
      </c>
      <c r="L124" s="44">
        <f>RANK(Vul_Index!L124,Vul_Index!L$6:L$197)</f>
        <v>4</v>
      </c>
      <c r="M124" s="44">
        <f>RANK(Vul_Index!M124,Vul_Index!M$6:M$197)</f>
        <v>4</v>
      </c>
      <c r="N124" s="44">
        <f>RANK(Vul_Index!N124,Vul_Index!N$6:N$197)</f>
        <v>4</v>
      </c>
      <c r="O124" s="44">
        <f>RANK(Vul_Index!O124,Vul_Index!O$6:O$197)</f>
        <v>4</v>
      </c>
      <c r="P124" s="44">
        <f>RANK(Vul_Index!P124,Vul_Index!P$6:P$197)</f>
        <v>4</v>
      </c>
      <c r="Q124" s="44">
        <f>RANK(Vul_Index!Q124,Vul_Index!Q$6:Q$197)</f>
        <v>5</v>
      </c>
      <c r="R124" s="44">
        <f>RANK(Vul_Index!R124,Vul_Index!R$6:R$197)</f>
        <v>5</v>
      </c>
      <c r="S124" s="44">
        <f>RANK(Vul_Index!S124,Vul_Index!S$6:S$197)</f>
        <v>5</v>
      </c>
      <c r="T124" s="44">
        <f>RANK(Vul_Index!T124,Vul_Index!T$6:T$197)</f>
        <v>5</v>
      </c>
      <c r="U124" s="8"/>
      <c r="V124" s="32" t="str">
        <f t="shared" si="9"/>
        <v>Mozambique</v>
      </c>
      <c r="W124" s="41">
        <f t="shared" si="10"/>
        <v>6</v>
      </c>
      <c r="X124" s="41">
        <f t="shared" ca="1" si="11"/>
        <v>-0.99999527990708525</v>
      </c>
      <c r="Y124" s="41">
        <f t="shared" ca="1" si="12"/>
        <v>143</v>
      </c>
      <c r="Z124" s="41">
        <f t="shared" si="13"/>
        <v>2</v>
      </c>
      <c r="AA124" s="41">
        <f t="shared" ca="1" si="14"/>
        <v>3.0000285516205261</v>
      </c>
      <c r="AB124" s="41">
        <f t="shared" ca="1" si="15"/>
        <v>114</v>
      </c>
    </row>
    <row r="125" spans="3:28">
      <c r="C125" s="31" t="s">
        <v>274</v>
      </c>
      <c r="D125" s="32" t="s">
        <v>275</v>
      </c>
      <c r="E125" s="44">
        <f>RANK(Vul_Index!E125,Vul_Index!E$6:E$197)</f>
        <v>51</v>
      </c>
      <c r="F125" s="44">
        <f>RANK(Vul_Index!F125,Vul_Index!F$6:F$197)</f>
        <v>49</v>
      </c>
      <c r="G125" s="44">
        <f>RANK(Vul_Index!G125,Vul_Index!G$6:G$197)</f>
        <v>51</v>
      </c>
      <c r="H125" s="44">
        <f>RANK(Vul_Index!H125,Vul_Index!H$6:H$197)</f>
        <v>51</v>
      </c>
      <c r="I125" s="44">
        <f>RANK(Vul_Index!I125,Vul_Index!I$6:I$197)</f>
        <v>54</v>
      </c>
      <c r="J125" s="44">
        <f>RANK(Vul_Index!J125,Vul_Index!J$6:J$197)</f>
        <v>59</v>
      </c>
      <c r="K125" s="44">
        <f>RANK(Vul_Index!K125,Vul_Index!K$6:K$197)</f>
        <v>59</v>
      </c>
      <c r="L125" s="44">
        <f>RANK(Vul_Index!L125,Vul_Index!L$6:L$197)</f>
        <v>58</v>
      </c>
      <c r="M125" s="44">
        <f>RANK(Vul_Index!M125,Vul_Index!M$6:M$197)</f>
        <v>58</v>
      </c>
      <c r="N125" s="44">
        <f>RANK(Vul_Index!N125,Vul_Index!N$6:N$197)</f>
        <v>59</v>
      </c>
      <c r="O125" s="44">
        <f>RANK(Vul_Index!O125,Vul_Index!O$6:O$197)</f>
        <v>59</v>
      </c>
      <c r="P125" s="44">
        <f>RANK(Vul_Index!P125,Vul_Index!P$6:P$197)</f>
        <v>59</v>
      </c>
      <c r="Q125" s="44">
        <f>RANK(Vul_Index!Q125,Vul_Index!Q$6:Q$197)</f>
        <v>59</v>
      </c>
      <c r="R125" s="44">
        <f>RANK(Vul_Index!R125,Vul_Index!R$6:R$197)</f>
        <v>59</v>
      </c>
      <c r="S125" s="44">
        <f>RANK(Vul_Index!S125,Vul_Index!S$6:S$197)</f>
        <v>58</v>
      </c>
      <c r="T125" s="44">
        <f>RANK(Vul_Index!T125,Vul_Index!T$6:T$197)</f>
        <v>58</v>
      </c>
      <c r="U125" s="8"/>
      <c r="V125" s="32" t="str">
        <f t="shared" si="9"/>
        <v>Myanmar</v>
      </c>
      <c r="W125" s="41">
        <f t="shared" si="10"/>
        <v>59</v>
      </c>
      <c r="X125" s="41">
        <f t="shared" ca="1" si="11"/>
        <v>-0.99999135509275194</v>
      </c>
      <c r="Y125" s="41">
        <f t="shared" ca="1" si="12"/>
        <v>149</v>
      </c>
      <c r="Z125" s="41">
        <f t="shared" si="13"/>
        <v>49</v>
      </c>
      <c r="AA125" s="41">
        <f t="shared" ca="1" si="14"/>
        <v>9.0000603003761892</v>
      </c>
      <c r="AB125" s="41">
        <f t="shared" ca="1" si="15"/>
        <v>40</v>
      </c>
    </row>
    <row r="126" spans="3:28">
      <c r="C126" s="31" t="s">
        <v>276</v>
      </c>
      <c r="D126" s="32" t="s">
        <v>277</v>
      </c>
      <c r="E126" s="44">
        <f>RANK(Vul_Index!E126,Vul_Index!E$6:E$197)</f>
        <v>52</v>
      </c>
      <c r="F126" s="44">
        <f>RANK(Vul_Index!F126,Vul_Index!F$6:F$197)</f>
        <v>52</v>
      </c>
      <c r="G126" s="44">
        <f>RANK(Vul_Index!G126,Vul_Index!G$6:G$197)</f>
        <v>52</v>
      </c>
      <c r="H126" s="44">
        <f>RANK(Vul_Index!H126,Vul_Index!H$6:H$197)</f>
        <v>52</v>
      </c>
      <c r="I126" s="44">
        <f>RANK(Vul_Index!I126,Vul_Index!I$6:I$197)</f>
        <v>51</v>
      </c>
      <c r="J126" s="44">
        <f>RANK(Vul_Index!J126,Vul_Index!J$6:J$197)</f>
        <v>54</v>
      </c>
      <c r="K126" s="44">
        <f>RANK(Vul_Index!K126,Vul_Index!K$6:K$197)</f>
        <v>57</v>
      </c>
      <c r="L126" s="44">
        <f>RANK(Vul_Index!L126,Vul_Index!L$6:L$197)</f>
        <v>59</v>
      </c>
      <c r="M126" s="44">
        <f>RANK(Vul_Index!M126,Vul_Index!M$6:M$197)</f>
        <v>60</v>
      </c>
      <c r="N126" s="44">
        <f>RANK(Vul_Index!N126,Vul_Index!N$6:N$197)</f>
        <v>58</v>
      </c>
      <c r="O126" s="44">
        <f>RANK(Vul_Index!O126,Vul_Index!O$6:O$197)</f>
        <v>57</v>
      </c>
      <c r="P126" s="44">
        <f>RANK(Vul_Index!P126,Vul_Index!P$6:P$197)</f>
        <v>57</v>
      </c>
      <c r="Q126" s="44">
        <f>RANK(Vul_Index!Q126,Vul_Index!Q$6:Q$197)</f>
        <v>57</v>
      </c>
      <c r="R126" s="44">
        <f>RANK(Vul_Index!R126,Vul_Index!R$6:R$197)</f>
        <v>57</v>
      </c>
      <c r="S126" s="44">
        <f>RANK(Vul_Index!S126,Vul_Index!S$6:S$197)</f>
        <v>59</v>
      </c>
      <c r="T126" s="44">
        <f>RANK(Vul_Index!T126,Vul_Index!T$6:T$197)</f>
        <v>59</v>
      </c>
      <c r="U126" s="8"/>
      <c r="V126" s="32" t="str">
        <f t="shared" si="9"/>
        <v>Namibia</v>
      </c>
      <c r="W126" s="41">
        <f t="shared" si="10"/>
        <v>60</v>
      </c>
      <c r="X126" s="41">
        <f t="shared" ca="1" si="11"/>
        <v>-0.99999610365659097</v>
      </c>
      <c r="Y126" s="41">
        <f t="shared" ca="1" si="12"/>
        <v>141</v>
      </c>
      <c r="Z126" s="41">
        <f t="shared" si="13"/>
        <v>51</v>
      </c>
      <c r="AA126" s="41">
        <f t="shared" ca="1" si="14"/>
        <v>8.0000551252139172</v>
      </c>
      <c r="AB126" s="41">
        <f t="shared" ca="1" si="15"/>
        <v>47</v>
      </c>
    </row>
    <row r="127" spans="3:28">
      <c r="C127" s="31" t="s">
        <v>278</v>
      </c>
      <c r="D127" s="32" t="s">
        <v>279</v>
      </c>
      <c r="E127" s="44">
        <f>RANK(Vul_Index!E127,Vul_Index!E$6:E$197)</f>
        <v>59</v>
      </c>
      <c r="F127" s="44">
        <f>RANK(Vul_Index!F127,Vul_Index!F$6:F$197)</f>
        <v>57</v>
      </c>
      <c r="G127" s="44">
        <f>RANK(Vul_Index!G127,Vul_Index!G$6:G$197)</f>
        <v>54</v>
      </c>
      <c r="H127" s="44">
        <f>RANK(Vul_Index!H127,Vul_Index!H$6:H$197)</f>
        <v>55</v>
      </c>
      <c r="I127" s="44">
        <f>RANK(Vul_Index!I127,Vul_Index!I$6:I$197)</f>
        <v>55</v>
      </c>
      <c r="J127" s="44">
        <f>RANK(Vul_Index!J127,Vul_Index!J$6:J$197)</f>
        <v>53</v>
      </c>
      <c r="K127" s="44">
        <f>RANK(Vul_Index!K127,Vul_Index!K$6:K$197)</f>
        <v>54</v>
      </c>
      <c r="L127" s="44">
        <f>RANK(Vul_Index!L127,Vul_Index!L$6:L$197)</f>
        <v>55</v>
      </c>
      <c r="M127" s="44">
        <f>RANK(Vul_Index!M127,Vul_Index!M$6:M$197)</f>
        <v>55</v>
      </c>
      <c r="N127" s="44">
        <f>RANK(Vul_Index!N127,Vul_Index!N$6:N$197)</f>
        <v>53</v>
      </c>
      <c r="O127" s="44">
        <f>RANK(Vul_Index!O127,Vul_Index!O$6:O$197)</f>
        <v>54</v>
      </c>
      <c r="P127" s="44">
        <f>RANK(Vul_Index!P127,Vul_Index!P$6:P$197)</f>
        <v>53</v>
      </c>
      <c r="Q127" s="44">
        <f>RANK(Vul_Index!Q127,Vul_Index!Q$6:Q$197)</f>
        <v>52</v>
      </c>
      <c r="R127" s="44">
        <f>RANK(Vul_Index!R127,Vul_Index!R$6:R$197)</f>
        <v>51</v>
      </c>
      <c r="S127" s="44">
        <f>RANK(Vul_Index!S127,Vul_Index!S$6:S$197)</f>
        <v>53</v>
      </c>
      <c r="T127" s="44">
        <f>RANK(Vul_Index!T127,Vul_Index!T$6:T$197)</f>
        <v>53</v>
      </c>
      <c r="U127" s="8"/>
      <c r="V127" s="32" t="str">
        <f t="shared" si="9"/>
        <v>Nauru</v>
      </c>
      <c r="W127" s="41">
        <f t="shared" si="10"/>
        <v>59</v>
      </c>
      <c r="X127" s="41">
        <f t="shared" ca="1" si="11"/>
        <v>-5.9999965577766083</v>
      </c>
      <c r="Y127" s="41">
        <f t="shared" ca="1" si="12"/>
        <v>62</v>
      </c>
      <c r="Z127" s="41">
        <f t="shared" si="13"/>
        <v>51</v>
      </c>
      <c r="AA127" s="41">
        <f t="shared" ca="1" si="14"/>
        <v>2.0000741183214985</v>
      </c>
      <c r="AB127" s="41">
        <f t="shared" ca="1" si="15"/>
        <v>122</v>
      </c>
    </row>
    <row r="128" spans="3:28">
      <c r="C128" s="31" t="s">
        <v>280</v>
      </c>
      <c r="D128" s="32" t="s">
        <v>281</v>
      </c>
      <c r="E128" s="44">
        <f>RANK(Vul_Index!E128,Vul_Index!E$6:E$197)</f>
        <v>35</v>
      </c>
      <c r="F128" s="44">
        <f>RANK(Vul_Index!F128,Vul_Index!F$6:F$197)</f>
        <v>37</v>
      </c>
      <c r="G128" s="44">
        <f>RANK(Vul_Index!G128,Vul_Index!G$6:G$197)</f>
        <v>40</v>
      </c>
      <c r="H128" s="44">
        <f>RANK(Vul_Index!H128,Vul_Index!H$6:H$197)</f>
        <v>39</v>
      </c>
      <c r="I128" s="44">
        <f>RANK(Vul_Index!I128,Vul_Index!I$6:I$197)</f>
        <v>41</v>
      </c>
      <c r="J128" s="44">
        <f>RANK(Vul_Index!J128,Vul_Index!J$6:J$197)</f>
        <v>42</v>
      </c>
      <c r="K128" s="44">
        <f>RANK(Vul_Index!K128,Vul_Index!K$6:K$197)</f>
        <v>44</v>
      </c>
      <c r="L128" s="44">
        <f>RANK(Vul_Index!L128,Vul_Index!L$6:L$197)</f>
        <v>48</v>
      </c>
      <c r="M128" s="44">
        <f>RANK(Vul_Index!M128,Vul_Index!M$6:M$197)</f>
        <v>50</v>
      </c>
      <c r="N128" s="44">
        <f>RANK(Vul_Index!N128,Vul_Index!N$6:N$197)</f>
        <v>48</v>
      </c>
      <c r="O128" s="44">
        <f>RANK(Vul_Index!O128,Vul_Index!O$6:O$197)</f>
        <v>52</v>
      </c>
      <c r="P128" s="44">
        <f>RANK(Vul_Index!P128,Vul_Index!P$6:P$197)</f>
        <v>51</v>
      </c>
      <c r="Q128" s="44">
        <f>RANK(Vul_Index!Q128,Vul_Index!Q$6:Q$197)</f>
        <v>51</v>
      </c>
      <c r="R128" s="44">
        <f>RANK(Vul_Index!R128,Vul_Index!R$6:R$197)</f>
        <v>52</v>
      </c>
      <c r="S128" s="44">
        <f>RANK(Vul_Index!S128,Vul_Index!S$6:S$197)</f>
        <v>50</v>
      </c>
      <c r="T128" s="44">
        <f>RANK(Vul_Index!T128,Vul_Index!T$6:T$197)</f>
        <v>50</v>
      </c>
      <c r="U128" s="8"/>
      <c r="V128" s="32" t="str">
        <f t="shared" si="9"/>
        <v>Nepal</v>
      </c>
      <c r="W128" s="41">
        <f t="shared" si="10"/>
        <v>52</v>
      </c>
      <c r="X128" s="41">
        <f t="shared" ca="1" si="11"/>
        <v>-1.9999902871063644</v>
      </c>
      <c r="Y128" s="41">
        <f t="shared" ca="1" si="12"/>
        <v>134</v>
      </c>
      <c r="Z128" s="41">
        <f t="shared" si="13"/>
        <v>35</v>
      </c>
      <c r="AA128" s="41">
        <f t="shared" ca="1" si="14"/>
        <v>15.000055516278577</v>
      </c>
      <c r="AB128" s="41">
        <f t="shared" ca="1" si="15"/>
        <v>19</v>
      </c>
    </row>
    <row r="129" spans="3:28">
      <c r="C129" s="31" t="s">
        <v>282</v>
      </c>
      <c r="D129" s="32" t="s">
        <v>283</v>
      </c>
      <c r="E129" s="44">
        <f>RANK(Vul_Index!E129,Vul_Index!E$6:E$197)</f>
        <v>170</v>
      </c>
      <c r="F129" s="44">
        <f>RANK(Vul_Index!F129,Vul_Index!F$6:F$197)</f>
        <v>170</v>
      </c>
      <c r="G129" s="44">
        <f>RANK(Vul_Index!G129,Vul_Index!G$6:G$197)</f>
        <v>170</v>
      </c>
      <c r="H129" s="44">
        <f>RANK(Vul_Index!H129,Vul_Index!H$6:H$197)</f>
        <v>170</v>
      </c>
      <c r="I129" s="44">
        <f>RANK(Vul_Index!I129,Vul_Index!I$6:I$197)</f>
        <v>169</v>
      </c>
      <c r="J129" s="44">
        <f>RANK(Vul_Index!J129,Vul_Index!J$6:J$197)</f>
        <v>172</v>
      </c>
      <c r="K129" s="44">
        <f>RANK(Vul_Index!K129,Vul_Index!K$6:K$197)</f>
        <v>168</v>
      </c>
      <c r="L129" s="44">
        <f>RANK(Vul_Index!L129,Vul_Index!L$6:L$197)</f>
        <v>168</v>
      </c>
      <c r="M129" s="44">
        <f>RANK(Vul_Index!M129,Vul_Index!M$6:M$197)</f>
        <v>168</v>
      </c>
      <c r="N129" s="44">
        <f>RANK(Vul_Index!N129,Vul_Index!N$6:N$197)</f>
        <v>169</v>
      </c>
      <c r="O129" s="44">
        <f>RANK(Vul_Index!O129,Vul_Index!O$6:O$197)</f>
        <v>168</v>
      </c>
      <c r="P129" s="44">
        <f>RANK(Vul_Index!P129,Vul_Index!P$6:P$197)</f>
        <v>160</v>
      </c>
      <c r="Q129" s="44">
        <f>RANK(Vul_Index!Q129,Vul_Index!Q$6:Q$197)</f>
        <v>161</v>
      </c>
      <c r="R129" s="44">
        <f>RANK(Vul_Index!R129,Vul_Index!R$6:R$197)</f>
        <v>145</v>
      </c>
      <c r="S129" s="44">
        <f>RANK(Vul_Index!S129,Vul_Index!S$6:S$197)</f>
        <v>146</v>
      </c>
      <c r="T129" s="44">
        <f>RANK(Vul_Index!T129,Vul_Index!T$6:T$197)</f>
        <v>147</v>
      </c>
      <c r="U129" s="8"/>
      <c r="V129" s="32" t="str">
        <f t="shared" si="9"/>
        <v>Netherlands</v>
      </c>
      <c r="W129" s="41">
        <f t="shared" si="10"/>
        <v>172</v>
      </c>
      <c r="X129" s="41">
        <f t="shared" ca="1" si="11"/>
        <v>-24.999997986240118</v>
      </c>
      <c r="Y129" s="41">
        <f t="shared" ca="1" si="12"/>
        <v>4</v>
      </c>
      <c r="Z129" s="41">
        <f t="shared" si="13"/>
        <v>145</v>
      </c>
      <c r="AA129" s="41">
        <f t="shared" ca="1" si="14"/>
        <v>2.0000071286404935</v>
      </c>
      <c r="AB129" s="41">
        <f t="shared" ca="1" si="15"/>
        <v>137</v>
      </c>
    </row>
    <row r="130" spans="3:28">
      <c r="C130" s="31" t="s">
        <v>284</v>
      </c>
      <c r="D130" s="32" t="s">
        <v>285</v>
      </c>
      <c r="E130" s="44">
        <f>RANK(Vul_Index!E130,Vul_Index!E$6:E$197)</f>
        <v>175</v>
      </c>
      <c r="F130" s="44">
        <f>RANK(Vul_Index!F130,Vul_Index!F$6:F$197)</f>
        <v>175</v>
      </c>
      <c r="G130" s="44">
        <f>RANK(Vul_Index!G130,Vul_Index!G$6:G$197)</f>
        <v>176</v>
      </c>
      <c r="H130" s="44">
        <f>RANK(Vul_Index!H130,Vul_Index!H$6:H$197)</f>
        <v>176</v>
      </c>
      <c r="I130" s="44">
        <f>RANK(Vul_Index!I130,Vul_Index!I$6:I$197)</f>
        <v>175</v>
      </c>
      <c r="J130" s="44">
        <f>RANK(Vul_Index!J130,Vul_Index!J$6:J$197)</f>
        <v>175</v>
      </c>
      <c r="K130" s="44">
        <f>RANK(Vul_Index!K130,Vul_Index!K$6:K$197)</f>
        <v>174</v>
      </c>
      <c r="L130" s="44">
        <f>RANK(Vul_Index!L130,Vul_Index!L$6:L$197)</f>
        <v>174</v>
      </c>
      <c r="M130" s="44">
        <f>RANK(Vul_Index!M130,Vul_Index!M$6:M$197)</f>
        <v>176</v>
      </c>
      <c r="N130" s="44">
        <f>RANK(Vul_Index!N130,Vul_Index!N$6:N$197)</f>
        <v>173</v>
      </c>
      <c r="O130" s="44">
        <f>RANK(Vul_Index!O130,Vul_Index!O$6:O$197)</f>
        <v>175</v>
      </c>
      <c r="P130" s="44">
        <f>RANK(Vul_Index!P130,Vul_Index!P$6:P$197)</f>
        <v>179</v>
      </c>
      <c r="Q130" s="44">
        <f>RANK(Vul_Index!Q130,Vul_Index!Q$6:Q$197)</f>
        <v>178</v>
      </c>
      <c r="R130" s="44">
        <f>RANK(Vul_Index!R130,Vul_Index!R$6:R$197)</f>
        <v>178</v>
      </c>
      <c r="S130" s="44">
        <f>RANK(Vul_Index!S130,Vul_Index!S$6:S$197)</f>
        <v>179</v>
      </c>
      <c r="T130" s="44">
        <f>RANK(Vul_Index!T130,Vul_Index!T$6:T$197)</f>
        <v>179</v>
      </c>
      <c r="U130" s="8"/>
      <c r="V130" s="32" t="str">
        <f t="shared" si="9"/>
        <v>New Zealand</v>
      </c>
      <c r="W130" s="41">
        <f t="shared" si="10"/>
        <v>179</v>
      </c>
      <c r="X130" s="41">
        <f t="shared" ca="1" si="11"/>
        <v>7.6465580912505417E-6</v>
      </c>
      <c r="Y130" s="41">
        <f t="shared" ca="1" si="12"/>
        <v>179</v>
      </c>
      <c r="Z130" s="41">
        <f t="shared" si="13"/>
        <v>173</v>
      </c>
      <c r="AA130" s="41">
        <f t="shared" ca="1" si="14"/>
        <v>6.0000732960663781</v>
      </c>
      <c r="AB130" s="41">
        <f t="shared" ca="1" si="15"/>
        <v>66</v>
      </c>
    </row>
    <row r="131" spans="3:28">
      <c r="C131" s="31" t="s">
        <v>286</v>
      </c>
      <c r="D131" s="32" t="s">
        <v>287</v>
      </c>
      <c r="E131" s="44">
        <f>RANK(Vul_Index!E131,Vul_Index!E$6:E$197)</f>
        <v>91</v>
      </c>
      <c r="F131" s="44">
        <f>RANK(Vul_Index!F131,Vul_Index!F$6:F$197)</f>
        <v>93</v>
      </c>
      <c r="G131" s="44">
        <f>RANK(Vul_Index!G131,Vul_Index!G$6:G$197)</f>
        <v>95</v>
      </c>
      <c r="H131" s="44">
        <f>RANK(Vul_Index!H131,Vul_Index!H$6:H$197)</f>
        <v>94</v>
      </c>
      <c r="I131" s="44">
        <f>RANK(Vul_Index!I131,Vul_Index!I$6:I$197)</f>
        <v>93</v>
      </c>
      <c r="J131" s="44">
        <f>RANK(Vul_Index!J131,Vul_Index!J$6:J$197)</f>
        <v>95</v>
      </c>
      <c r="K131" s="44">
        <f>RANK(Vul_Index!K131,Vul_Index!K$6:K$197)</f>
        <v>94</v>
      </c>
      <c r="L131" s="44">
        <f>RANK(Vul_Index!L131,Vul_Index!L$6:L$197)</f>
        <v>95</v>
      </c>
      <c r="M131" s="44">
        <f>RANK(Vul_Index!M131,Vul_Index!M$6:M$197)</f>
        <v>96</v>
      </c>
      <c r="N131" s="44">
        <f>RANK(Vul_Index!N131,Vul_Index!N$6:N$197)</f>
        <v>96</v>
      </c>
      <c r="O131" s="44">
        <f>RANK(Vul_Index!O131,Vul_Index!O$6:O$197)</f>
        <v>98</v>
      </c>
      <c r="P131" s="44">
        <f>RANK(Vul_Index!P131,Vul_Index!P$6:P$197)</f>
        <v>99</v>
      </c>
      <c r="Q131" s="44">
        <f>RANK(Vul_Index!Q131,Vul_Index!Q$6:Q$197)</f>
        <v>98</v>
      </c>
      <c r="R131" s="44">
        <f>RANK(Vul_Index!R131,Vul_Index!R$6:R$197)</f>
        <v>97</v>
      </c>
      <c r="S131" s="44">
        <f>RANK(Vul_Index!S131,Vul_Index!S$6:S$197)</f>
        <v>97</v>
      </c>
      <c r="T131" s="44">
        <f>RANK(Vul_Index!T131,Vul_Index!T$6:T$197)</f>
        <v>98</v>
      </c>
      <c r="U131" s="8"/>
      <c r="V131" s="32" t="str">
        <f t="shared" si="9"/>
        <v>Nicaragua</v>
      </c>
      <c r="W131" s="41">
        <f t="shared" si="10"/>
        <v>99</v>
      </c>
      <c r="X131" s="41">
        <f t="shared" ca="1" si="11"/>
        <v>-0.99999861051224559</v>
      </c>
      <c r="Y131" s="41">
        <f t="shared" ca="1" si="12"/>
        <v>136</v>
      </c>
      <c r="Z131" s="41">
        <f t="shared" si="13"/>
        <v>91</v>
      </c>
      <c r="AA131" s="41">
        <f t="shared" ca="1" si="14"/>
        <v>7.0000250214944835</v>
      </c>
      <c r="AB131" s="41">
        <f t="shared" ca="1" si="15"/>
        <v>62</v>
      </c>
    </row>
    <row r="132" spans="3:28">
      <c r="C132" s="31" t="s">
        <v>288</v>
      </c>
      <c r="D132" s="32" t="s">
        <v>289</v>
      </c>
      <c r="E132" s="44">
        <f>RANK(Vul_Index!E132,Vul_Index!E$6:E$197)</f>
        <v>10</v>
      </c>
      <c r="F132" s="44">
        <f>RANK(Vul_Index!F132,Vul_Index!F$6:F$197)</f>
        <v>9</v>
      </c>
      <c r="G132" s="44">
        <f>RANK(Vul_Index!G132,Vul_Index!G$6:G$197)</f>
        <v>9</v>
      </c>
      <c r="H132" s="44">
        <f>RANK(Vul_Index!H132,Vul_Index!H$6:H$197)</f>
        <v>10</v>
      </c>
      <c r="I132" s="44">
        <f>RANK(Vul_Index!I132,Vul_Index!I$6:I$197)</f>
        <v>8</v>
      </c>
      <c r="J132" s="44">
        <f>RANK(Vul_Index!J132,Vul_Index!J$6:J$197)</f>
        <v>8</v>
      </c>
      <c r="K132" s="44">
        <f>RANK(Vul_Index!K132,Vul_Index!K$6:K$197)</f>
        <v>8</v>
      </c>
      <c r="L132" s="44">
        <f>RANK(Vul_Index!L132,Vul_Index!L$6:L$197)</f>
        <v>9</v>
      </c>
      <c r="M132" s="44">
        <f>RANK(Vul_Index!M132,Vul_Index!M$6:M$197)</f>
        <v>9</v>
      </c>
      <c r="N132" s="44">
        <f>RANK(Vul_Index!N132,Vul_Index!N$6:N$197)</f>
        <v>8</v>
      </c>
      <c r="O132" s="44">
        <f>RANK(Vul_Index!O132,Vul_Index!O$6:O$197)</f>
        <v>8</v>
      </c>
      <c r="P132" s="44">
        <f>RANK(Vul_Index!P132,Vul_Index!P$6:P$197)</f>
        <v>8</v>
      </c>
      <c r="Q132" s="44">
        <f>RANK(Vul_Index!Q132,Vul_Index!Q$6:Q$197)</f>
        <v>8</v>
      </c>
      <c r="R132" s="44">
        <f>RANK(Vul_Index!R132,Vul_Index!R$6:R$197)</f>
        <v>8</v>
      </c>
      <c r="S132" s="44">
        <f>RANK(Vul_Index!S132,Vul_Index!S$6:S$197)</f>
        <v>7</v>
      </c>
      <c r="T132" s="44">
        <f>RANK(Vul_Index!T132,Vul_Index!T$6:T$197)</f>
        <v>7</v>
      </c>
      <c r="U132" s="8"/>
      <c r="V132" s="32" t="str">
        <f t="shared" si="9"/>
        <v>Niger</v>
      </c>
      <c r="W132" s="41">
        <f t="shared" si="10"/>
        <v>10</v>
      </c>
      <c r="X132" s="41">
        <f t="shared" ca="1" si="11"/>
        <v>-2.9999952298977406</v>
      </c>
      <c r="Y132" s="41">
        <f t="shared" ca="1" si="12"/>
        <v>104</v>
      </c>
      <c r="Z132" s="41">
        <f t="shared" si="13"/>
        <v>7</v>
      </c>
      <c r="AA132" s="41">
        <f t="shared" ca="1" si="14"/>
        <v>1.0907826131917532E-5</v>
      </c>
      <c r="AB132" s="41">
        <f t="shared" ca="1" si="15"/>
        <v>189</v>
      </c>
    </row>
    <row r="133" spans="3:28">
      <c r="C133" s="31" t="s">
        <v>290</v>
      </c>
      <c r="D133" s="32" t="s">
        <v>291</v>
      </c>
      <c r="E133" s="44">
        <f>RANK(Vul_Index!E133,Vul_Index!E$6:E$197)</f>
        <v>44</v>
      </c>
      <c r="F133" s="44">
        <f>RANK(Vul_Index!F133,Vul_Index!F$6:F$197)</f>
        <v>44</v>
      </c>
      <c r="G133" s="44">
        <f>RANK(Vul_Index!G133,Vul_Index!G$6:G$197)</f>
        <v>43</v>
      </c>
      <c r="H133" s="44">
        <f>RANK(Vul_Index!H133,Vul_Index!H$6:H$197)</f>
        <v>41</v>
      </c>
      <c r="I133" s="44">
        <f>RANK(Vul_Index!I133,Vul_Index!I$6:I$197)</f>
        <v>40</v>
      </c>
      <c r="J133" s="44">
        <f>RANK(Vul_Index!J133,Vul_Index!J$6:J$197)</f>
        <v>37</v>
      </c>
      <c r="K133" s="44">
        <f>RANK(Vul_Index!K133,Vul_Index!K$6:K$197)</f>
        <v>41</v>
      </c>
      <c r="L133" s="44">
        <f>RANK(Vul_Index!L133,Vul_Index!L$6:L$197)</f>
        <v>41</v>
      </c>
      <c r="M133" s="44">
        <f>RANK(Vul_Index!M133,Vul_Index!M$6:M$197)</f>
        <v>41</v>
      </c>
      <c r="N133" s="44">
        <f>RANK(Vul_Index!N133,Vul_Index!N$6:N$197)</f>
        <v>41</v>
      </c>
      <c r="O133" s="44">
        <f>RANK(Vul_Index!O133,Vul_Index!O$6:O$197)</f>
        <v>41</v>
      </c>
      <c r="P133" s="44">
        <f>RANK(Vul_Index!P133,Vul_Index!P$6:P$197)</f>
        <v>42</v>
      </c>
      <c r="Q133" s="44">
        <f>RANK(Vul_Index!Q133,Vul_Index!Q$6:Q$197)</f>
        <v>39</v>
      </c>
      <c r="R133" s="44">
        <f>RANK(Vul_Index!R133,Vul_Index!R$6:R$197)</f>
        <v>40</v>
      </c>
      <c r="S133" s="44">
        <f>RANK(Vul_Index!S133,Vul_Index!S$6:S$197)</f>
        <v>40</v>
      </c>
      <c r="T133" s="44">
        <f>RANK(Vul_Index!T133,Vul_Index!T$6:T$197)</f>
        <v>40</v>
      </c>
      <c r="U133" s="8"/>
      <c r="V133" s="32" t="str">
        <f t="shared" si="9"/>
        <v>Nigeria</v>
      </c>
      <c r="W133" s="41">
        <f t="shared" si="10"/>
        <v>44</v>
      </c>
      <c r="X133" s="41">
        <f t="shared" ca="1" si="11"/>
        <v>-3.9999916669556592</v>
      </c>
      <c r="Y133" s="41">
        <f t="shared" ca="1" si="12"/>
        <v>95</v>
      </c>
      <c r="Z133" s="41">
        <f t="shared" si="13"/>
        <v>37</v>
      </c>
      <c r="AA133" s="41">
        <f t="shared" ca="1" si="14"/>
        <v>3.0000314917224431</v>
      </c>
      <c r="AB133" s="41">
        <f t="shared" ca="1" si="15"/>
        <v>113</v>
      </c>
    </row>
    <row r="134" spans="3:28">
      <c r="C134" s="31" t="s">
        <v>292</v>
      </c>
      <c r="D134" s="32" t="s">
        <v>293</v>
      </c>
      <c r="E134" s="44">
        <f>RANK(Vul_Index!E134,Vul_Index!E$6:E$197)</f>
        <v>190</v>
      </c>
      <c r="F134" s="44">
        <f>RANK(Vul_Index!F134,Vul_Index!F$6:F$197)</f>
        <v>190</v>
      </c>
      <c r="G134" s="44">
        <f>RANK(Vul_Index!G134,Vul_Index!G$6:G$197)</f>
        <v>191</v>
      </c>
      <c r="H134" s="44">
        <f>RANK(Vul_Index!H134,Vul_Index!H$6:H$197)</f>
        <v>191</v>
      </c>
      <c r="I134" s="44">
        <f>RANK(Vul_Index!I134,Vul_Index!I$6:I$197)</f>
        <v>190</v>
      </c>
      <c r="J134" s="44">
        <f>RANK(Vul_Index!J134,Vul_Index!J$6:J$197)</f>
        <v>191</v>
      </c>
      <c r="K134" s="44">
        <f>RANK(Vul_Index!K134,Vul_Index!K$6:K$197)</f>
        <v>191</v>
      </c>
      <c r="L134" s="44">
        <f>RANK(Vul_Index!L134,Vul_Index!L$6:L$197)</f>
        <v>190</v>
      </c>
      <c r="M134" s="44">
        <f>RANK(Vul_Index!M134,Vul_Index!M$6:M$197)</f>
        <v>190</v>
      </c>
      <c r="N134" s="44">
        <f>RANK(Vul_Index!N134,Vul_Index!N$6:N$197)</f>
        <v>191</v>
      </c>
      <c r="O134" s="44">
        <f>RANK(Vul_Index!O134,Vul_Index!O$6:O$197)</f>
        <v>191</v>
      </c>
      <c r="P134" s="44">
        <f>RANK(Vul_Index!P134,Vul_Index!P$6:P$197)</f>
        <v>187</v>
      </c>
      <c r="Q134" s="44">
        <f>RANK(Vul_Index!Q134,Vul_Index!Q$6:Q$197)</f>
        <v>188</v>
      </c>
      <c r="R134" s="44">
        <f>RANK(Vul_Index!R134,Vul_Index!R$6:R$197)</f>
        <v>189</v>
      </c>
      <c r="S134" s="44">
        <f>RANK(Vul_Index!S134,Vul_Index!S$6:S$197)</f>
        <v>190</v>
      </c>
      <c r="T134" s="44">
        <f>RANK(Vul_Index!T134,Vul_Index!T$6:T$197)</f>
        <v>190</v>
      </c>
      <c r="U134" s="8"/>
      <c r="V134" s="32" t="str">
        <f t="shared" si="9"/>
        <v>Norway</v>
      </c>
      <c r="W134" s="41">
        <f t="shared" si="10"/>
        <v>191</v>
      </c>
      <c r="X134" s="41">
        <f t="shared" ca="1" si="11"/>
        <v>-0.99999451403580808</v>
      </c>
      <c r="Y134" s="41">
        <f t="shared" ca="1" si="12"/>
        <v>144</v>
      </c>
      <c r="Z134" s="41">
        <f t="shared" si="13"/>
        <v>187</v>
      </c>
      <c r="AA134" s="41">
        <f t="shared" ca="1" si="14"/>
        <v>3.0000903168974093</v>
      </c>
      <c r="AB134" s="41">
        <f t="shared" ca="1" si="15"/>
        <v>98</v>
      </c>
    </row>
    <row r="135" spans="3:28">
      <c r="C135" s="31" t="s">
        <v>294</v>
      </c>
      <c r="D135" s="32" t="s">
        <v>295</v>
      </c>
      <c r="E135" s="44">
        <f>RANK(Vul_Index!E135,Vul_Index!E$6:E$197)</f>
        <v>102</v>
      </c>
      <c r="F135" s="44">
        <f>RANK(Vul_Index!F135,Vul_Index!F$6:F$197)</f>
        <v>105</v>
      </c>
      <c r="G135" s="44">
        <f>RANK(Vul_Index!G135,Vul_Index!G$6:G$197)</f>
        <v>106</v>
      </c>
      <c r="H135" s="44">
        <f>RANK(Vul_Index!H135,Vul_Index!H$6:H$197)</f>
        <v>107</v>
      </c>
      <c r="I135" s="44">
        <f>RANK(Vul_Index!I135,Vul_Index!I$6:I$197)</f>
        <v>109</v>
      </c>
      <c r="J135" s="44">
        <f>RANK(Vul_Index!J135,Vul_Index!J$6:J$197)</f>
        <v>111</v>
      </c>
      <c r="K135" s="44">
        <f>RANK(Vul_Index!K135,Vul_Index!K$6:K$197)</f>
        <v>110</v>
      </c>
      <c r="L135" s="44">
        <f>RANK(Vul_Index!L135,Vul_Index!L$6:L$197)</f>
        <v>114</v>
      </c>
      <c r="M135" s="44">
        <f>RANK(Vul_Index!M135,Vul_Index!M$6:M$197)</f>
        <v>107</v>
      </c>
      <c r="N135" s="44">
        <f>RANK(Vul_Index!N135,Vul_Index!N$6:N$197)</f>
        <v>108</v>
      </c>
      <c r="O135" s="44">
        <f>RANK(Vul_Index!O135,Vul_Index!O$6:O$197)</f>
        <v>113</v>
      </c>
      <c r="P135" s="44">
        <f>RANK(Vul_Index!P135,Vul_Index!P$6:P$197)</f>
        <v>113</v>
      </c>
      <c r="Q135" s="44">
        <f>RANK(Vul_Index!Q135,Vul_Index!Q$6:Q$197)</f>
        <v>108</v>
      </c>
      <c r="R135" s="44">
        <f>RANK(Vul_Index!R135,Vul_Index!R$6:R$197)</f>
        <v>113</v>
      </c>
      <c r="S135" s="44">
        <f>RANK(Vul_Index!S135,Vul_Index!S$6:S$197)</f>
        <v>114</v>
      </c>
      <c r="T135" s="44">
        <f>RANK(Vul_Index!T135,Vul_Index!T$6:T$197)</f>
        <v>114</v>
      </c>
      <c r="U135" s="8"/>
      <c r="V135" s="32" t="str">
        <f t="shared" ref="V135:V197" si="16">D135</f>
        <v>Oman</v>
      </c>
      <c r="W135" s="41">
        <f t="shared" ref="W135:W197" si="17">MAX(E135:S135)</f>
        <v>114</v>
      </c>
      <c r="X135" s="41">
        <f t="shared" ref="X135:X197" ca="1" si="18">T135-W135+0.00001*RAND()</f>
        <v>8.1408774338555702E-6</v>
      </c>
      <c r="Y135" s="41">
        <f t="shared" ref="Y135:Y197" ca="1" si="19">RANK(X135,$X$6:$X$197,1)</f>
        <v>180</v>
      </c>
      <c r="Z135" s="41">
        <f t="shared" ref="Z135:Z197" si="20">MIN(E135:T135)</f>
        <v>102</v>
      </c>
      <c r="AA135" s="41">
        <f t="shared" ref="AA135:AA197" ca="1" si="21">T135-Z135+0.0001*RAND()</f>
        <v>12.000033299705773</v>
      </c>
      <c r="AB135" s="41">
        <f t="shared" ref="AB135:AB197" ca="1" si="22">RANK(AA135,$AA$6:$AA$197)</f>
        <v>28</v>
      </c>
    </row>
    <row r="136" spans="3:28">
      <c r="C136" s="31" t="s">
        <v>296</v>
      </c>
      <c r="D136" s="32" t="s">
        <v>297</v>
      </c>
      <c r="E136" s="44">
        <f>RANK(Vul_Index!E136,Vul_Index!E$6:E$197)</f>
        <v>55</v>
      </c>
      <c r="F136" s="44">
        <f>RANK(Vul_Index!F136,Vul_Index!F$6:F$197)</f>
        <v>55</v>
      </c>
      <c r="G136" s="44">
        <f>RANK(Vul_Index!G136,Vul_Index!G$6:G$197)</f>
        <v>55</v>
      </c>
      <c r="H136" s="44">
        <f>RANK(Vul_Index!H136,Vul_Index!H$6:H$197)</f>
        <v>61</v>
      </c>
      <c r="I136" s="44">
        <f>RANK(Vul_Index!I136,Vul_Index!I$6:I$197)</f>
        <v>62</v>
      </c>
      <c r="J136" s="44">
        <f>RANK(Vul_Index!J136,Vul_Index!J$6:J$197)</f>
        <v>62</v>
      </c>
      <c r="K136" s="44">
        <f>RANK(Vul_Index!K136,Vul_Index!K$6:K$197)</f>
        <v>63</v>
      </c>
      <c r="L136" s="44">
        <f>RANK(Vul_Index!L136,Vul_Index!L$6:L$197)</f>
        <v>64</v>
      </c>
      <c r="M136" s="44">
        <f>RANK(Vul_Index!M136,Vul_Index!M$6:M$197)</f>
        <v>64</v>
      </c>
      <c r="N136" s="44">
        <f>RANK(Vul_Index!N136,Vul_Index!N$6:N$197)</f>
        <v>65</v>
      </c>
      <c r="O136" s="44">
        <f>RANK(Vul_Index!O136,Vul_Index!O$6:O$197)</f>
        <v>66</v>
      </c>
      <c r="P136" s="44">
        <f>RANK(Vul_Index!P136,Vul_Index!P$6:P$197)</f>
        <v>67</v>
      </c>
      <c r="Q136" s="44">
        <f>RANK(Vul_Index!Q136,Vul_Index!Q$6:Q$197)</f>
        <v>67</v>
      </c>
      <c r="R136" s="44">
        <f>RANK(Vul_Index!R136,Vul_Index!R$6:R$197)</f>
        <v>67</v>
      </c>
      <c r="S136" s="44">
        <f>RANK(Vul_Index!S136,Vul_Index!S$6:S$197)</f>
        <v>68</v>
      </c>
      <c r="T136" s="44">
        <f>RANK(Vul_Index!T136,Vul_Index!T$6:T$197)</f>
        <v>69</v>
      </c>
      <c r="U136" s="8"/>
      <c r="V136" s="32" t="str">
        <f t="shared" si="16"/>
        <v>Pakistan</v>
      </c>
      <c r="W136" s="41">
        <f t="shared" si="17"/>
        <v>68</v>
      </c>
      <c r="X136" s="41">
        <f t="shared" ca="1" si="18"/>
        <v>1.0000088033492214</v>
      </c>
      <c r="Y136" s="41">
        <f t="shared" ca="1" si="19"/>
        <v>189</v>
      </c>
      <c r="Z136" s="41">
        <f t="shared" si="20"/>
        <v>55</v>
      </c>
      <c r="AA136" s="41">
        <f t="shared" ca="1" si="21"/>
        <v>14.000077189973942</v>
      </c>
      <c r="AB136" s="41">
        <f t="shared" ca="1" si="22"/>
        <v>21</v>
      </c>
    </row>
    <row r="137" spans="3:28">
      <c r="C137" s="31" t="s">
        <v>298</v>
      </c>
      <c r="D137" s="32" t="s">
        <v>299</v>
      </c>
      <c r="E137" s="44">
        <f>RANK(Vul_Index!E137,Vul_Index!E$6:E$197)</f>
        <v>67</v>
      </c>
      <c r="F137" s="44">
        <f>RANK(Vul_Index!F137,Vul_Index!F$6:F$197)</f>
        <v>66</v>
      </c>
      <c r="G137" s="44">
        <f>RANK(Vul_Index!G137,Vul_Index!G$6:G$197)</f>
        <v>66</v>
      </c>
      <c r="H137" s="44">
        <f>RANK(Vul_Index!H137,Vul_Index!H$6:H$197)</f>
        <v>67</v>
      </c>
      <c r="I137" s="44">
        <f>RANK(Vul_Index!I137,Vul_Index!I$6:I$197)</f>
        <v>68</v>
      </c>
      <c r="J137" s="44">
        <f>RANK(Vul_Index!J137,Vul_Index!J$6:J$197)</f>
        <v>69</v>
      </c>
      <c r="K137" s="44">
        <f>RANK(Vul_Index!K137,Vul_Index!K$6:K$197)</f>
        <v>69</v>
      </c>
      <c r="L137" s="44">
        <f>RANK(Vul_Index!L137,Vul_Index!L$6:L$197)</f>
        <v>69</v>
      </c>
      <c r="M137" s="44">
        <f>RANK(Vul_Index!M137,Vul_Index!M$6:M$197)</f>
        <v>67</v>
      </c>
      <c r="N137" s="44">
        <f>RANK(Vul_Index!N137,Vul_Index!N$6:N$197)</f>
        <v>68</v>
      </c>
      <c r="O137" s="44">
        <f>RANK(Vul_Index!O137,Vul_Index!O$6:O$197)</f>
        <v>67</v>
      </c>
      <c r="P137" s="44">
        <f>RANK(Vul_Index!P137,Vul_Index!P$6:P$197)</f>
        <v>66</v>
      </c>
      <c r="Q137" s="44">
        <f>RANK(Vul_Index!Q137,Vul_Index!Q$6:Q$197)</f>
        <v>66</v>
      </c>
      <c r="R137" s="44">
        <f>RANK(Vul_Index!R137,Vul_Index!R$6:R$197)</f>
        <v>65</v>
      </c>
      <c r="S137" s="44">
        <f>RANK(Vul_Index!S137,Vul_Index!S$6:S$197)</f>
        <v>65</v>
      </c>
      <c r="T137" s="44">
        <f>RANK(Vul_Index!T137,Vul_Index!T$6:T$197)</f>
        <v>65</v>
      </c>
      <c r="U137" s="8"/>
      <c r="V137" s="32" t="str">
        <f t="shared" si="16"/>
        <v>Palau</v>
      </c>
      <c r="W137" s="41">
        <f t="shared" si="17"/>
        <v>69</v>
      </c>
      <c r="X137" s="41">
        <f t="shared" ca="1" si="18"/>
        <v>-3.9999945585968759</v>
      </c>
      <c r="Y137" s="41">
        <f t="shared" ca="1" si="19"/>
        <v>90</v>
      </c>
      <c r="Z137" s="41">
        <f t="shared" si="20"/>
        <v>65</v>
      </c>
      <c r="AA137" s="41">
        <f t="shared" ca="1" si="21"/>
        <v>1.9861210343823155E-5</v>
      </c>
      <c r="AB137" s="41">
        <f t="shared" ca="1" si="22"/>
        <v>184</v>
      </c>
    </row>
    <row r="138" spans="3:28">
      <c r="C138" s="31" t="s">
        <v>300</v>
      </c>
      <c r="D138" s="32" t="s">
        <v>301</v>
      </c>
      <c r="E138" s="44">
        <f>RANK(Vul_Index!E138,Vul_Index!E$6:E$197)</f>
        <v>98</v>
      </c>
      <c r="F138" s="44">
        <f>RANK(Vul_Index!F138,Vul_Index!F$6:F$197)</f>
        <v>97</v>
      </c>
      <c r="G138" s="44">
        <f>RANK(Vul_Index!G138,Vul_Index!G$6:G$197)</f>
        <v>98</v>
      </c>
      <c r="H138" s="44">
        <f>RANK(Vul_Index!H138,Vul_Index!H$6:H$197)</f>
        <v>92</v>
      </c>
      <c r="I138" s="44">
        <f>RANK(Vul_Index!I138,Vul_Index!I$6:I$197)</f>
        <v>96</v>
      </c>
      <c r="J138" s="44">
        <f>RANK(Vul_Index!J138,Vul_Index!J$6:J$197)</f>
        <v>94</v>
      </c>
      <c r="K138" s="44">
        <f>RANK(Vul_Index!K138,Vul_Index!K$6:K$197)</f>
        <v>95</v>
      </c>
      <c r="L138" s="44">
        <f>RANK(Vul_Index!L138,Vul_Index!L$6:L$197)</f>
        <v>94</v>
      </c>
      <c r="M138" s="44">
        <f>RANK(Vul_Index!M138,Vul_Index!M$6:M$197)</f>
        <v>94</v>
      </c>
      <c r="N138" s="44">
        <f>RANK(Vul_Index!N138,Vul_Index!N$6:N$197)</f>
        <v>94</v>
      </c>
      <c r="O138" s="44">
        <f>RANK(Vul_Index!O138,Vul_Index!O$6:O$197)</f>
        <v>95</v>
      </c>
      <c r="P138" s="44">
        <f>RANK(Vul_Index!P138,Vul_Index!P$6:P$197)</f>
        <v>95</v>
      </c>
      <c r="Q138" s="44">
        <f>RANK(Vul_Index!Q138,Vul_Index!Q$6:Q$197)</f>
        <v>91</v>
      </c>
      <c r="R138" s="44">
        <f>RANK(Vul_Index!R138,Vul_Index!R$6:R$197)</f>
        <v>94</v>
      </c>
      <c r="S138" s="44">
        <f>RANK(Vul_Index!S138,Vul_Index!S$6:S$197)</f>
        <v>91</v>
      </c>
      <c r="T138" s="44">
        <f>RANK(Vul_Index!T138,Vul_Index!T$6:T$197)</f>
        <v>90</v>
      </c>
      <c r="U138" s="8"/>
      <c r="V138" s="32" t="str">
        <f t="shared" si="16"/>
        <v>Panama</v>
      </c>
      <c r="W138" s="41">
        <f t="shared" si="17"/>
        <v>98</v>
      </c>
      <c r="X138" s="41">
        <f t="shared" ca="1" si="18"/>
        <v>-7.999990974314616</v>
      </c>
      <c r="Y138" s="41">
        <f t="shared" ca="1" si="19"/>
        <v>45</v>
      </c>
      <c r="Z138" s="41">
        <f t="shared" si="20"/>
        <v>90</v>
      </c>
      <c r="AA138" s="41">
        <f t="shared" ca="1" si="21"/>
        <v>5.9540082732287142E-5</v>
      </c>
      <c r="AB138" s="41">
        <f t="shared" ca="1" si="22"/>
        <v>168</v>
      </c>
    </row>
    <row r="139" spans="3:28">
      <c r="C139" s="31" t="s">
        <v>302</v>
      </c>
      <c r="D139" s="32" t="s">
        <v>303</v>
      </c>
      <c r="E139" s="44">
        <f>RANK(Vul_Index!E139,Vul_Index!E$6:E$197)</f>
        <v>41</v>
      </c>
      <c r="F139" s="44">
        <f>RANK(Vul_Index!F139,Vul_Index!F$6:F$197)</f>
        <v>41</v>
      </c>
      <c r="G139" s="44">
        <f>RANK(Vul_Index!G139,Vul_Index!G$6:G$197)</f>
        <v>37</v>
      </c>
      <c r="H139" s="44">
        <f>RANK(Vul_Index!H139,Vul_Index!H$6:H$197)</f>
        <v>37</v>
      </c>
      <c r="I139" s="44">
        <f>RANK(Vul_Index!I139,Vul_Index!I$6:I$197)</f>
        <v>35</v>
      </c>
      <c r="J139" s="44">
        <f>RANK(Vul_Index!J139,Vul_Index!J$6:J$197)</f>
        <v>35</v>
      </c>
      <c r="K139" s="44">
        <f>RANK(Vul_Index!K139,Vul_Index!K$6:K$197)</f>
        <v>36</v>
      </c>
      <c r="L139" s="44">
        <f>RANK(Vul_Index!L139,Vul_Index!L$6:L$197)</f>
        <v>36</v>
      </c>
      <c r="M139" s="44">
        <f>RANK(Vul_Index!M139,Vul_Index!M$6:M$197)</f>
        <v>37</v>
      </c>
      <c r="N139" s="44">
        <f>RANK(Vul_Index!N139,Vul_Index!N$6:N$197)</f>
        <v>26</v>
      </c>
      <c r="O139" s="44">
        <f>RANK(Vul_Index!O139,Vul_Index!O$6:O$197)</f>
        <v>29</v>
      </c>
      <c r="P139" s="44">
        <f>RANK(Vul_Index!P139,Vul_Index!P$6:P$197)</f>
        <v>31</v>
      </c>
      <c r="Q139" s="44">
        <f>RANK(Vul_Index!Q139,Vul_Index!Q$6:Q$197)</f>
        <v>31</v>
      </c>
      <c r="R139" s="44">
        <f>RANK(Vul_Index!R139,Vul_Index!R$6:R$197)</f>
        <v>31</v>
      </c>
      <c r="S139" s="44">
        <f>RANK(Vul_Index!S139,Vul_Index!S$6:S$197)</f>
        <v>32</v>
      </c>
      <c r="T139" s="44">
        <f>RANK(Vul_Index!T139,Vul_Index!T$6:T$197)</f>
        <v>34</v>
      </c>
      <c r="U139" s="8"/>
      <c r="V139" s="32" t="str">
        <f t="shared" si="16"/>
        <v>Papua New Guinea</v>
      </c>
      <c r="W139" s="41">
        <f t="shared" si="17"/>
        <v>41</v>
      </c>
      <c r="X139" s="41">
        <f t="shared" ca="1" si="18"/>
        <v>-6.9999944585157143</v>
      </c>
      <c r="Y139" s="41">
        <f t="shared" ca="1" si="19"/>
        <v>57</v>
      </c>
      <c r="Z139" s="41">
        <f t="shared" si="20"/>
        <v>26</v>
      </c>
      <c r="AA139" s="41">
        <f t="shared" ca="1" si="21"/>
        <v>8.0000310647953565</v>
      </c>
      <c r="AB139" s="41">
        <f t="shared" ca="1" si="22"/>
        <v>50</v>
      </c>
    </row>
    <row r="140" spans="3:28">
      <c r="C140" s="31" t="s">
        <v>304</v>
      </c>
      <c r="D140" s="32" t="s">
        <v>305</v>
      </c>
      <c r="E140" s="44">
        <f>RANK(Vul_Index!E140,Vul_Index!E$6:E$197)</f>
        <v>79</v>
      </c>
      <c r="F140" s="44">
        <f>RANK(Vul_Index!F140,Vul_Index!F$6:F$197)</f>
        <v>79</v>
      </c>
      <c r="G140" s="44">
        <f>RANK(Vul_Index!G140,Vul_Index!G$6:G$197)</f>
        <v>80</v>
      </c>
      <c r="H140" s="44">
        <f>RANK(Vul_Index!H140,Vul_Index!H$6:H$197)</f>
        <v>80</v>
      </c>
      <c r="I140" s="44">
        <f>RANK(Vul_Index!I140,Vul_Index!I$6:I$197)</f>
        <v>82</v>
      </c>
      <c r="J140" s="44">
        <f>RANK(Vul_Index!J140,Vul_Index!J$6:J$197)</f>
        <v>79</v>
      </c>
      <c r="K140" s="44">
        <f>RANK(Vul_Index!K140,Vul_Index!K$6:K$197)</f>
        <v>85</v>
      </c>
      <c r="L140" s="44">
        <f>RANK(Vul_Index!L140,Vul_Index!L$6:L$197)</f>
        <v>87</v>
      </c>
      <c r="M140" s="44">
        <f>RANK(Vul_Index!M140,Vul_Index!M$6:M$197)</f>
        <v>90</v>
      </c>
      <c r="N140" s="44">
        <f>RANK(Vul_Index!N140,Vul_Index!N$6:N$197)</f>
        <v>91</v>
      </c>
      <c r="O140" s="44">
        <f>RANK(Vul_Index!O140,Vul_Index!O$6:O$197)</f>
        <v>89</v>
      </c>
      <c r="P140" s="44">
        <f>RANK(Vul_Index!P140,Vul_Index!P$6:P$197)</f>
        <v>91</v>
      </c>
      <c r="Q140" s="44">
        <f>RANK(Vul_Index!Q140,Vul_Index!Q$6:Q$197)</f>
        <v>92</v>
      </c>
      <c r="R140" s="44">
        <f>RANK(Vul_Index!R140,Vul_Index!R$6:R$197)</f>
        <v>91</v>
      </c>
      <c r="S140" s="44">
        <f>RANK(Vul_Index!S140,Vul_Index!S$6:S$197)</f>
        <v>89</v>
      </c>
      <c r="T140" s="44">
        <f>RANK(Vul_Index!T140,Vul_Index!T$6:T$197)</f>
        <v>89</v>
      </c>
      <c r="U140" s="8"/>
      <c r="V140" s="32" t="str">
        <f t="shared" si="16"/>
        <v>Paraguay</v>
      </c>
      <c r="W140" s="41">
        <f t="shared" si="17"/>
        <v>92</v>
      </c>
      <c r="X140" s="41">
        <f t="shared" ca="1" si="18"/>
        <v>-2.9999961788513616</v>
      </c>
      <c r="Y140" s="41">
        <f t="shared" ca="1" si="19"/>
        <v>100</v>
      </c>
      <c r="Z140" s="41">
        <f t="shared" si="20"/>
        <v>79</v>
      </c>
      <c r="AA140" s="41">
        <f t="shared" ca="1" si="21"/>
        <v>10.000007544045562</v>
      </c>
      <c r="AB140" s="41">
        <f t="shared" ca="1" si="22"/>
        <v>38</v>
      </c>
    </row>
    <row r="141" spans="3:28">
      <c r="C141" s="31" t="s">
        <v>306</v>
      </c>
      <c r="D141" s="32" t="s">
        <v>307</v>
      </c>
      <c r="E141" s="44">
        <f>RANK(Vul_Index!E141,Vul_Index!E$6:E$197)</f>
        <v>78</v>
      </c>
      <c r="F141" s="44">
        <f>RANK(Vul_Index!F141,Vul_Index!F$6:F$197)</f>
        <v>78</v>
      </c>
      <c r="G141" s="44">
        <f>RANK(Vul_Index!G141,Vul_Index!G$6:G$197)</f>
        <v>78</v>
      </c>
      <c r="H141" s="44">
        <f>RANK(Vul_Index!H141,Vul_Index!H$6:H$197)</f>
        <v>77</v>
      </c>
      <c r="I141" s="44">
        <f>RANK(Vul_Index!I141,Vul_Index!I$6:I$197)</f>
        <v>78</v>
      </c>
      <c r="J141" s="44">
        <f>RANK(Vul_Index!J141,Vul_Index!J$6:J$197)</f>
        <v>80</v>
      </c>
      <c r="K141" s="44">
        <f>RANK(Vul_Index!K141,Vul_Index!K$6:K$197)</f>
        <v>81</v>
      </c>
      <c r="L141" s="44">
        <f>RANK(Vul_Index!L141,Vul_Index!L$6:L$197)</f>
        <v>81</v>
      </c>
      <c r="M141" s="44">
        <f>RANK(Vul_Index!M141,Vul_Index!M$6:M$197)</f>
        <v>83</v>
      </c>
      <c r="N141" s="44">
        <f>RANK(Vul_Index!N141,Vul_Index!N$6:N$197)</f>
        <v>82</v>
      </c>
      <c r="O141" s="44">
        <f>RANK(Vul_Index!O141,Vul_Index!O$6:O$197)</f>
        <v>82</v>
      </c>
      <c r="P141" s="44">
        <f>RANK(Vul_Index!P141,Vul_Index!P$6:P$197)</f>
        <v>84</v>
      </c>
      <c r="Q141" s="44">
        <f>RANK(Vul_Index!Q141,Vul_Index!Q$6:Q$197)</f>
        <v>84</v>
      </c>
      <c r="R141" s="44">
        <f>RANK(Vul_Index!R141,Vul_Index!R$6:R$197)</f>
        <v>85</v>
      </c>
      <c r="S141" s="44">
        <f>RANK(Vul_Index!S141,Vul_Index!S$6:S$197)</f>
        <v>85</v>
      </c>
      <c r="T141" s="44">
        <f>RANK(Vul_Index!T141,Vul_Index!T$6:T$197)</f>
        <v>85</v>
      </c>
      <c r="U141" s="8"/>
      <c r="V141" s="32" t="str">
        <f t="shared" si="16"/>
        <v>Peru</v>
      </c>
      <c r="W141" s="41">
        <f t="shared" si="17"/>
        <v>85</v>
      </c>
      <c r="X141" s="41">
        <f t="shared" ca="1" si="18"/>
        <v>3.497579380307915E-6</v>
      </c>
      <c r="Y141" s="41">
        <f t="shared" ca="1" si="19"/>
        <v>167</v>
      </c>
      <c r="Z141" s="41">
        <f t="shared" si="20"/>
        <v>77</v>
      </c>
      <c r="AA141" s="41">
        <f t="shared" ca="1" si="21"/>
        <v>8.0000163607622152</v>
      </c>
      <c r="AB141" s="41">
        <f t="shared" ca="1" si="22"/>
        <v>52</v>
      </c>
    </row>
    <row r="142" spans="3:28">
      <c r="C142" s="31" t="s">
        <v>308</v>
      </c>
      <c r="D142" s="32" t="s">
        <v>309</v>
      </c>
      <c r="E142" s="44">
        <f>RANK(Vul_Index!E142,Vul_Index!E$6:E$197)</f>
        <v>87</v>
      </c>
      <c r="F142" s="44">
        <f>RANK(Vul_Index!F142,Vul_Index!F$6:F$197)</f>
        <v>82</v>
      </c>
      <c r="G142" s="44">
        <f>RANK(Vul_Index!G142,Vul_Index!G$6:G$197)</f>
        <v>87</v>
      </c>
      <c r="H142" s="44">
        <f>RANK(Vul_Index!H142,Vul_Index!H$6:H$197)</f>
        <v>85</v>
      </c>
      <c r="I142" s="44">
        <f>RANK(Vul_Index!I142,Vul_Index!I$6:I$197)</f>
        <v>90</v>
      </c>
      <c r="J142" s="44">
        <f>RANK(Vul_Index!J142,Vul_Index!J$6:J$197)</f>
        <v>88</v>
      </c>
      <c r="K142" s="44">
        <f>RANK(Vul_Index!K142,Vul_Index!K$6:K$197)</f>
        <v>87</v>
      </c>
      <c r="L142" s="44">
        <f>RANK(Vul_Index!L142,Vul_Index!L$6:L$197)</f>
        <v>84</v>
      </c>
      <c r="M142" s="44">
        <f>RANK(Vul_Index!M142,Vul_Index!M$6:M$197)</f>
        <v>88</v>
      </c>
      <c r="N142" s="44">
        <f>RANK(Vul_Index!N142,Vul_Index!N$6:N$197)</f>
        <v>88</v>
      </c>
      <c r="O142" s="44">
        <f>RANK(Vul_Index!O142,Vul_Index!O$6:O$197)</f>
        <v>86</v>
      </c>
      <c r="P142" s="44">
        <f>RANK(Vul_Index!P142,Vul_Index!P$6:P$197)</f>
        <v>86</v>
      </c>
      <c r="Q142" s="44">
        <f>RANK(Vul_Index!Q142,Vul_Index!Q$6:Q$197)</f>
        <v>88</v>
      </c>
      <c r="R142" s="44">
        <f>RANK(Vul_Index!R142,Vul_Index!R$6:R$197)</f>
        <v>93</v>
      </c>
      <c r="S142" s="44">
        <f>RANK(Vul_Index!S142,Vul_Index!S$6:S$197)</f>
        <v>92</v>
      </c>
      <c r="T142" s="44">
        <f>RANK(Vul_Index!T142,Vul_Index!T$6:T$197)</f>
        <v>94</v>
      </c>
      <c r="U142" s="8"/>
      <c r="V142" s="32" t="str">
        <f t="shared" si="16"/>
        <v>Philippines</v>
      </c>
      <c r="W142" s="41">
        <f t="shared" si="17"/>
        <v>93</v>
      </c>
      <c r="X142" s="41">
        <f t="shared" ca="1" si="18"/>
        <v>1.0000067144294646</v>
      </c>
      <c r="Y142" s="41">
        <f t="shared" ca="1" si="19"/>
        <v>188</v>
      </c>
      <c r="Z142" s="41">
        <f t="shared" si="20"/>
        <v>82</v>
      </c>
      <c r="AA142" s="41">
        <f t="shared" ca="1" si="21"/>
        <v>12.000029739044312</v>
      </c>
      <c r="AB142" s="41">
        <f t="shared" ca="1" si="22"/>
        <v>29</v>
      </c>
    </row>
    <row r="143" spans="3:28">
      <c r="C143" s="31" t="s">
        <v>310</v>
      </c>
      <c r="D143" s="32" t="s">
        <v>311</v>
      </c>
      <c r="E143" s="44">
        <f>RANK(Vul_Index!E143,Vul_Index!E$6:E$197)</f>
        <v>178</v>
      </c>
      <c r="F143" s="44">
        <f>RANK(Vul_Index!F143,Vul_Index!F$6:F$197)</f>
        <v>178</v>
      </c>
      <c r="G143" s="44">
        <f>RANK(Vul_Index!G143,Vul_Index!G$6:G$197)</f>
        <v>180</v>
      </c>
      <c r="H143" s="44">
        <f>RANK(Vul_Index!H143,Vul_Index!H$6:H$197)</f>
        <v>180</v>
      </c>
      <c r="I143" s="44">
        <f>RANK(Vul_Index!I143,Vul_Index!I$6:I$197)</f>
        <v>181</v>
      </c>
      <c r="J143" s="44">
        <f>RANK(Vul_Index!J143,Vul_Index!J$6:J$197)</f>
        <v>180</v>
      </c>
      <c r="K143" s="44">
        <f>RANK(Vul_Index!K143,Vul_Index!K$6:K$197)</f>
        <v>180</v>
      </c>
      <c r="L143" s="44">
        <f>RANK(Vul_Index!L143,Vul_Index!L$6:L$197)</f>
        <v>182</v>
      </c>
      <c r="M143" s="44">
        <f>RANK(Vul_Index!M143,Vul_Index!M$6:M$197)</f>
        <v>181</v>
      </c>
      <c r="N143" s="44">
        <f>RANK(Vul_Index!N143,Vul_Index!N$6:N$197)</f>
        <v>182</v>
      </c>
      <c r="O143" s="44">
        <f>RANK(Vul_Index!O143,Vul_Index!O$6:O$197)</f>
        <v>183</v>
      </c>
      <c r="P143" s="44">
        <f>RANK(Vul_Index!P143,Vul_Index!P$6:P$197)</f>
        <v>183</v>
      </c>
      <c r="Q143" s="44">
        <f>RANK(Vul_Index!Q143,Vul_Index!Q$6:Q$197)</f>
        <v>185</v>
      </c>
      <c r="R143" s="44">
        <f>RANK(Vul_Index!R143,Vul_Index!R$6:R$197)</f>
        <v>190</v>
      </c>
      <c r="S143" s="44">
        <f>RANK(Vul_Index!S143,Vul_Index!S$6:S$197)</f>
        <v>184</v>
      </c>
      <c r="T143" s="44">
        <f>RANK(Vul_Index!T143,Vul_Index!T$6:T$197)</f>
        <v>185</v>
      </c>
      <c r="U143" s="8"/>
      <c r="V143" s="32" t="str">
        <f t="shared" si="16"/>
        <v>Poland</v>
      </c>
      <c r="W143" s="41">
        <f t="shared" si="17"/>
        <v>190</v>
      </c>
      <c r="X143" s="41">
        <f t="shared" ca="1" si="18"/>
        <v>-4.9999910390441569</v>
      </c>
      <c r="Y143" s="41">
        <f t="shared" ca="1" si="19"/>
        <v>83</v>
      </c>
      <c r="Z143" s="41">
        <f t="shared" si="20"/>
        <v>178</v>
      </c>
      <c r="AA143" s="41">
        <f t="shared" ca="1" si="21"/>
        <v>7.0000476867780108</v>
      </c>
      <c r="AB143" s="41">
        <f t="shared" ca="1" si="22"/>
        <v>58</v>
      </c>
    </row>
    <row r="144" spans="3:28">
      <c r="C144" s="31" t="s">
        <v>312</v>
      </c>
      <c r="D144" s="32" t="s">
        <v>313</v>
      </c>
      <c r="E144" s="44">
        <f>RANK(Vul_Index!E144,Vul_Index!E$6:E$197)</f>
        <v>177</v>
      </c>
      <c r="F144" s="44">
        <f>RANK(Vul_Index!F144,Vul_Index!F$6:F$197)</f>
        <v>177</v>
      </c>
      <c r="G144" s="44">
        <f>RANK(Vul_Index!G144,Vul_Index!G$6:G$197)</f>
        <v>177</v>
      </c>
      <c r="H144" s="44">
        <f>RANK(Vul_Index!H144,Vul_Index!H$6:H$197)</f>
        <v>177</v>
      </c>
      <c r="I144" s="44">
        <f>RANK(Vul_Index!I144,Vul_Index!I$6:I$197)</f>
        <v>178</v>
      </c>
      <c r="J144" s="44">
        <f>RANK(Vul_Index!J144,Vul_Index!J$6:J$197)</f>
        <v>179</v>
      </c>
      <c r="K144" s="44">
        <f>RANK(Vul_Index!K144,Vul_Index!K$6:K$197)</f>
        <v>178</v>
      </c>
      <c r="L144" s="44">
        <f>RANK(Vul_Index!L144,Vul_Index!L$6:L$197)</f>
        <v>178</v>
      </c>
      <c r="M144" s="44">
        <f>RANK(Vul_Index!M144,Vul_Index!M$6:M$197)</f>
        <v>179</v>
      </c>
      <c r="N144" s="44">
        <f>RANK(Vul_Index!N144,Vul_Index!N$6:N$197)</f>
        <v>179</v>
      </c>
      <c r="O144" s="44">
        <f>RANK(Vul_Index!O144,Vul_Index!O$6:O$197)</f>
        <v>177</v>
      </c>
      <c r="P144" s="44">
        <f>RANK(Vul_Index!P144,Vul_Index!P$6:P$197)</f>
        <v>169</v>
      </c>
      <c r="Q144" s="44">
        <f>RANK(Vul_Index!Q144,Vul_Index!Q$6:Q$197)</f>
        <v>170</v>
      </c>
      <c r="R144" s="44">
        <f>RANK(Vul_Index!R144,Vul_Index!R$6:R$197)</f>
        <v>172</v>
      </c>
      <c r="S144" s="44">
        <f>RANK(Vul_Index!S144,Vul_Index!S$6:S$197)</f>
        <v>172</v>
      </c>
      <c r="T144" s="44">
        <f>RANK(Vul_Index!T144,Vul_Index!T$6:T$197)</f>
        <v>172</v>
      </c>
      <c r="U144" s="8"/>
      <c r="V144" s="32" t="str">
        <f t="shared" si="16"/>
        <v>Portugal</v>
      </c>
      <c r="W144" s="41">
        <f t="shared" si="17"/>
        <v>179</v>
      </c>
      <c r="X144" s="41">
        <f t="shared" ca="1" si="18"/>
        <v>-6.9999998677620408</v>
      </c>
      <c r="Y144" s="41">
        <f t="shared" ca="1" si="19"/>
        <v>47</v>
      </c>
      <c r="Z144" s="41">
        <f t="shared" si="20"/>
        <v>169</v>
      </c>
      <c r="AA144" s="41">
        <f t="shared" ca="1" si="21"/>
        <v>3.0000998733331428</v>
      </c>
      <c r="AB144" s="41">
        <f t="shared" ca="1" si="22"/>
        <v>96</v>
      </c>
    </row>
    <row r="145" spans="3:28">
      <c r="C145" s="31" t="s">
        <v>314</v>
      </c>
      <c r="D145" s="32" t="s">
        <v>315</v>
      </c>
      <c r="E145" s="44">
        <f>RANK(Vul_Index!E145,Vul_Index!E$6:E$197)</f>
        <v>112</v>
      </c>
      <c r="F145" s="44">
        <f>RANK(Vul_Index!F145,Vul_Index!F$6:F$197)</f>
        <v>112</v>
      </c>
      <c r="G145" s="44">
        <f>RANK(Vul_Index!G145,Vul_Index!G$6:G$197)</f>
        <v>111</v>
      </c>
      <c r="H145" s="44">
        <f>RANK(Vul_Index!H145,Vul_Index!H$6:H$197)</f>
        <v>110</v>
      </c>
      <c r="I145" s="44">
        <f>RANK(Vul_Index!I145,Vul_Index!I$6:I$197)</f>
        <v>111</v>
      </c>
      <c r="J145" s="44">
        <f>RANK(Vul_Index!J145,Vul_Index!J$6:J$197)</f>
        <v>110</v>
      </c>
      <c r="K145" s="44">
        <f>RANK(Vul_Index!K145,Vul_Index!K$6:K$197)</f>
        <v>109</v>
      </c>
      <c r="L145" s="44">
        <f>RANK(Vul_Index!L145,Vul_Index!L$6:L$197)</f>
        <v>111</v>
      </c>
      <c r="M145" s="44">
        <f>RANK(Vul_Index!M145,Vul_Index!M$6:M$197)</f>
        <v>108</v>
      </c>
      <c r="N145" s="44">
        <f>RANK(Vul_Index!N145,Vul_Index!N$6:N$197)</f>
        <v>120</v>
      </c>
      <c r="O145" s="44">
        <f>RANK(Vul_Index!O145,Vul_Index!O$6:O$197)</f>
        <v>118</v>
      </c>
      <c r="P145" s="44">
        <f>RANK(Vul_Index!P145,Vul_Index!P$6:P$197)</f>
        <v>109</v>
      </c>
      <c r="Q145" s="44">
        <f>RANK(Vul_Index!Q145,Vul_Index!Q$6:Q$197)</f>
        <v>122</v>
      </c>
      <c r="R145" s="44">
        <f>RANK(Vul_Index!R145,Vul_Index!R$6:R$197)</f>
        <v>121</v>
      </c>
      <c r="S145" s="44">
        <f>RANK(Vul_Index!S145,Vul_Index!S$6:S$197)</f>
        <v>122</v>
      </c>
      <c r="T145" s="44">
        <f>RANK(Vul_Index!T145,Vul_Index!T$6:T$197)</f>
        <v>122</v>
      </c>
      <c r="U145" s="8"/>
      <c r="V145" s="32" t="str">
        <f t="shared" si="16"/>
        <v>Qatar</v>
      </c>
      <c r="W145" s="41">
        <f t="shared" si="17"/>
        <v>122</v>
      </c>
      <c r="X145" s="41">
        <f t="shared" ca="1" si="18"/>
        <v>9.0037145172411942E-6</v>
      </c>
      <c r="Y145" s="41">
        <f t="shared" ca="1" si="19"/>
        <v>182</v>
      </c>
      <c r="Z145" s="41">
        <f t="shared" si="20"/>
        <v>108</v>
      </c>
      <c r="AA145" s="41">
        <f t="shared" ca="1" si="21"/>
        <v>14.000017998710879</v>
      </c>
      <c r="AB145" s="41">
        <f t="shared" ca="1" si="22"/>
        <v>22</v>
      </c>
    </row>
    <row r="146" spans="3:28">
      <c r="C146" s="31" t="s">
        <v>316</v>
      </c>
      <c r="D146" s="32" t="s">
        <v>317</v>
      </c>
      <c r="E146" s="44">
        <f>RANK(Vul_Index!E146,Vul_Index!E$6:E$197)</f>
        <v>158</v>
      </c>
      <c r="F146" s="44">
        <f>RANK(Vul_Index!F146,Vul_Index!F$6:F$197)</f>
        <v>157</v>
      </c>
      <c r="G146" s="44">
        <f>RANK(Vul_Index!G146,Vul_Index!G$6:G$197)</f>
        <v>159</v>
      </c>
      <c r="H146" s="44">
        <f>RANK(Vul_Index!H146,Vul_Index!H$6:H$197)</f>
        <v>159</v>
      </c>
      <c r="I146" s="44">
        <f>RANK(Vul_Index!I146,Vul_Index!I$6:I$197)</f>
        <v>160</v>
      </c>
      <c r="J146" s="44">
        <f>RANK(Vul_Index!J146,Vul_Index!J$6:J$197)</f>
        <v>158</v>
      </c>
      <c r="K146" s="44">
        <f>RANK(Vul_Index!K146,Vul_Index!K$6:K$197)</f>
        <v>155</v>
      </c>
      <c r="L146" s="44">
        <f>RANK(Vul_Index!L146,Vul_Index!L$6:L$197)</f>
        <v>158</v>
      </c>
      <c r="M146" s="44">
        <f>RANK(Vul_Index!M146,Vul_Index!M$6:M$197)</f>
        <v>147</v>
      </c>
      <c r="N146" s="44">
        <f>RANK(Vul_Index!N146,Vul_Index!N$6:N$197)</f>
        <v>148</v>
      </c>
      <c r="O146" s="44">
        <f>RANK(Vul_Index!O146,Vul_Index!O$6:O$197)</f>
        <v>153</v>
      </c>
      <c r="P146" s="44">
        <f>RANK(Vul_Index!P146,Vul_Index!P$6:P$197)</f>
        <v>153</v>
      </c>
      <c r="Q146" s="44">
        <f>RANK(Vul_Index!Q146,Vul_Index!Q$6:Q$197)</f>
        <v>148</v>
      </c>
      <c r="R146" s="44">
        <f>RANK(Vul_Index!R146,Vul_Index!R$6:R$197)</f>
        <v>153</v>
      </c>
      <c r="S146" s="44">
        <f>RANK(Vul_Index!S146,Vul_Index!S$6:S$197)</f>
        <v>158</v>
      </c>
      <c r="T146" s="44">
        <f>RANK(Vul_Index!T146,Vul_Index!T$6:T$197)</f>
        <v>159</v>
      </c>
      <c r="U146" s="8"/>
      <c r="V146" s="32" t="str">
        <f t="shared" si="16"/>
        <v>Romania</v>
      </c>
      <c r="W146" s="41">
        <f t="shared" si="17"/>
        <v>160</v>
      </c>
      <c r="X146" s="41">
        <f t="shared" ca="1" si="18"/>
        <v>-0.99999308118432695</v>
      </c>
      <c r="Y146" s="41">
        <f t="shared" ca="1" si="19"/>
        <v>147</v>
      </c>
      <c r="Z146" s="41">
        <f t="shared" si="20"/>
        <v>147</v>
      </c>
      <c r="AA146" s="41">
        <f t="shared" ca="1" si="21"/>
        <v>12.00004380808857</v>
      </c>
      <c r="AB146" s="41">
        <f t="shared" ca="1" si="22"/>
        <v>27</v>
      </c>
    </row>
    <row r="147" spans="3:28">
      <c r="C147" s="31" t="s">
        <v>318</v>
      </c>
      <c r="D147" s="32" t="s">
        <v>319</v>
      </c>
      <c r="E147" s="44">
        <f>RANK(Vul_Index!E147,Vul_Index!E$6:E$197)</f>
        <v>124</v>
      </c>
      <c r="F147" s="44">
        <f>RANK(Vul_Index!F147,Vul_Index!F$6:F$197)</f>
        <v>123</v>
      </c>
      <c r="G147" s="44">
        <f>RANK(Vul_Index!G147,Vul_Index!G$6:G$197)</f>
        <v>124</v>
      </c>
      <c r="H147" s="44">
        <f>RANK(Vul_Index!H147,Vul_Index!H$6:H$197)</f>
        <v>125</v>
      </c>
      <c r="I147" s="44">
        <f>RANK(Vul_Index!I147,Vul_Index!I$6:I$197)</f>
        <v>125</v>
      </c>
      <c r="J147" s="44">
        <f>RANK(Vul_Index!J147,Vul_Index!J$6:J$197)</f>
        <v>125</v>
      </c>
      <c r="K147" s="44">
        <f>RANK(Vul_Index!K147,Vul_Index!K$6:K$197)</f>
        <v>125</v>
      </c>
      <c r="L147" s="44">
        <f>RANK(Vul_Index!L147,Vul_Index!L$6:L$197)</f>
        <v>125</v>
      </c>
      <c r="M147" s="44">
        <f>RANK(Vul_Index!M147,Vul_Index!M$6:M$197)</f>
        <v>124</v>
      </c>
      <c r="N147" s="44">
        <f>RANK(Vul_Index!N147,Vul_Index!N$6:N$197)</f>
        <v>124</v>
      </c>
      <c r="O147" s="44">
        <f>RANK(Vul_Index!O147,Vul_Index!O$6:O$197)</f>
        <v>124</v>
      </c>
      <c r="P147" s="44">
        <f>RANK(Vul_Index!P147,Vul_Index!P$6:P$197)</f>
        <v>124</v>
      </c>
      <c r="Q147" s="44">
        <f>RANK(Vul_Index!Q147,Vul_Index!Q$6:Q$197)</f>
        <v>124</v>
      </c>
      <c r="R147" s="44">
        <f>RANK(Vul_Index!R147,Vul_Index!R$6:R$197)</f>
        <v>124</v>
      </c>
      <c r="S147" s="44">
        <f>RANK(Vul_Index!S147,Vul_Index!S$6:S$197)</f>
        <v>124</v>
      </c>
      <c r="T147" s="44">
        <f>RANK(Vul_Index!T147,Vul_Index!T$6:T$197)</f>
        <v>125</v>
      </c>
      <c r="U147" s="8"/>
      <c r="V147" s="32" t="str">
        <f t="shared" si="16"/>
        <v>Russian Federation</v>
      </c>
      <c r="W147" s="41">
        <f t="shared" si="17"/>
        <v>125</v>
      </c>
      <c r="X147" s="41">
        <f t="shared" ca="1" si="18"/>
        <v>6.2907908031356157E-6</v>
      </c>
      <c r="Y147" s="41">
        <f t="shared" ca="1" si="19"/>
        <v>176</v>
      </c>
      <c r="Z147" s="41">
        <f t="shared" si="20"/>
        <v>123</v>
      </c>
      <c r="AA147" s="41">
        <f t="shared" ca="1" si="21"/>
        <v>2.000055808097752</v>
      </c>
      <c r="AB147" s="41">
        <f t="shared" ca="1" si="22"/>
        <v>126</v>
      </c>
    </row>
    <row r="148" spans="3:28">
      <c r="C148" s="31" t="s">
        <v>320</v>
      </c>
      <c r="D148" s="32" t="s">
        <v>321</v>
      </c>
      <c r="E148" s="44">
        <f>RANK(Vul_Index!E148,Vul_Index!E$6:E$197)</f>
        <v>6</v>
      </c>
      <c r="F148" s="44">
        <f>RANK(Vul_Index!F148,Vul_Index!F$6:F$197)</f>
        <v>10</v>
      </c>
      <c r="G148" s="44">
        <f>RANK(Vul_Index!G148,Vul_Index!G$6:G$197)</f>
        <v>10</v>
      </c>
      <c r="H148" s="44">
        <f>RANK(Vul_Index!H148,Vul_Index!H$6:H$197)</f>
        <v>9</v>
      </c>
      <c r="I148" s="44">
        <f>RANK(Vul_Index!I148,Vul_Index!I$6:I$197)</f>
        <v>10</v>
      </c>
      <c r="J148" s="44">
        <f>RANK(Vul_Index!J148,Vul_Index!J$6:J$197)</f>
        <v>10</v>
      </c>
      <c r="K148" s="44">
        <f>RANK(Vul_Index!K148,Vul_Index!K$6:K$197)</f>
        <v>13</v>
      </c>
      <c r="L148" s="44">
        <f>RANK(Vul_Index!L148,Vul_Index!L$6:L$197)</f>
        <v>15</v>
      </c>
      <c r="M148" s="44">
        <f>RANK(Vul_Index!M148,Vul_Index!M$6:M$197)</f>
        <v>16</v>
      </c>
      <c r="N148" s="44">
        <f>RANK(Vul_Index!N148,Vul_Index!N$6:N$197)</f>
        <v>18</v>
      </c>
      <c r="O148" s="44">
        <f>RANK(Vul_Index!O148,Vul_Index!O$6:O$197)</f>
        <v>16</v>
      </c>
      <c r="P148" s="44">
        <f>RANK(Vul_Index!P148,Vul_Index!P$6:P$197)</f>
        <v>16</v>
      </c>
      <c r="Q148" s="44">
        <f>RANK(Vul_Index!Q148,Vul_Index!Q$6:Q$197)</f>
        <v>16</v>
      </c>
      <c r="R148" s="44">
        <f>RANK(Vul_Index!R148,Vul_Index!R$6:R$197)</f>
        <v>18</v>
      </c>
      <c r="S148" s="44">
        <f>RANK(Vul_Index!S148,Vul_Index!S$6:S$197)</f>
        <v>15</v>
      </c>
      <c r="T148" s="44">
        <f>RANK(Vul_Index!T148,Vul_Index!T$6:T$197)</f>
        <v>15</v>
      </c>
      <c r="U148" s="8"/>
      <c r="V148" s="32" t="str">
        <f t="shared" si="16"/>
        <v>Rwanda</v>
      </c>
      <c r="W148" s="41">
        <f t="shared" si="17"/>
        <v>18</v>
      </c>
      <c r="X148" s="41">
        <f t="shared" ca="1" si="18"/>
        <v>-2.9999930300697124</v>
      </c>
      <c r="Y148" s="41">
        <f t="shared" ca="1" si="19"/>
        <v>109</v>
      </c>
      <c r="Z148" s="41">
        <f t="shared" si="20"/>
        <v>6</v>
      </c>
      <c r="AA148" s="41">
        <f t="shared" ca="1" si="21"/>
        <v>9.0000308905804367</v>
      </c>
      <c r="AB148" s="41">
        <f t="shared" ca="1" si="22"/>
        <v>41</v>
      </c>
    </row>
    <row r="149" spans="3:28">
      <c r="C149" s="31" t="s">
        <v>322</v>
      </c>
      <c r="D149" s="32" t="s">
        <v>323</v>
      </c>
      <c r="E149" s="44">
        <f>RANK(Vul_Index!E149,Vul_Index!E$6:E$197)</f>
        <v>84</v>
      </c>
      <c r="F149" s="44">
        <f>RANK(Vul_Index!F149,Vul_Index!F$6:F$197)</f>
        <v>86</v>
      </c>
      <c r="G149" s="44">
        <f>RANK(Vul_Index!G149,Vul_Index!G$6:G$197)</f>
        <v>86</v>
      </c>
      <c r="H149" s="44">
        <f>RANK(Vul_Index!H149,Vul_Index!H$6:H$197)</f>
        <v>86</v>
      </c>
      <c r="I149" s="44">
        <f>RANK(Vul_Index!I149,Vul_Index!I$6:I$197)</f>
        <v>86</v>
      </c>
      <c r="J149" s="44">
        <f>RANK(Vul_Index!J149,Vul_Index!J$6:J$197)</f>
        <v>84</v>
      </c>
      <c r="K149" s="44">
        <f>RANK(Vul_Index!K149,Vul_Index!K$6:K$197)</f>
        <v>82</v>
      </c>
      <c r="L149" s="44">
        <f>RANK(Vul_Index!L149,Vul_Index!L$6:L$197)</f>
        <v>83</v>
      </c>
      <c r="M149" s="44">
        <f>RANK(Vul_Index!M149,Vul_Index!M$6:M$197)</f>
        <v>80</v>
      </c>
      <c r="N149" s="44">
        <f>RANK(Vul_Index!N149,Vul_Index!N$6:N$197)</f>
        <v>83</v>
      </c>
      <c r="O149" s="44">
        <f>RANK(Vul_Index!O149,Vul_Index!O$6:O$197)</f>
        <v>83</v>
      </c>
      <c r="P149" s="44">
        <f>RANK(Vul_Index!P149,Vul_Index!P$6:P$197)</f>
        <v>79</v>
      </c>
      <c r="Q149" s="44">
        <f>RANK(Vul_Index!Q149,Vul_Index!Q$6:Q$197)</f>
        <v>82</v>
      </c>
      <c r="R149" s="44">
        <f>RANK(Vul_Index!R149,Vul_Index!R$6:R$197)</f>
        <v>80</v>
      </c>
      <c r="S149" s="44">
        <f>RANK(Vul_Index!S149,Vul_Index!S$6:S$197)</f>
        <v>80</v>
      </c>
      <c r="T149" s="44">
        <f>RANK(Vul_Index!T149,Vul_Index!T$6:T$197)</f>
        <v>80</v>
      </c>
      <c r="U149" s="8"/>
      <c r="V149" s="32" t="str">
        <f t="shared" si="16"/>
        <v>Saint Kitts and Nevis</v>
      </c>
      <c r="W149" s="41">
        <f t="shared" si="17"/>
        <v>86</v>
      </c>
      <c r="X149" s="41">
        <f t="shared" ca="1" si="18"/>
        <v>-5.9999953446183234</v>
      </c>
      <c r="Y149" s="41">
        <f t="shared" ca="1" si="19"/>
        <v>64</v>
      </c>
      <c r="Z149" s="41">
        <f t="shared" si="20"/>
        <v>79</v>
      </c>
      <c r="AA149" s="41">
        <f t="shared" ca="1" si="21"/>
        <v>1.0000213088734464</v>
      </c>
      <c r="AB149" s="41">
        <f t="shared" ca="1" si="22"/>
        <v>155</v>
      </c>
    </row>
    <row r="150" spans="3:28">
      <c r="C150" s="31" t="s">
        <v>324</v>
      </c>
      <c r="D150" s="32" t="s">
        <v>325</v>
      </c>
      <c r="E150" s="44">
        <f>RANK(Vul_Index!E150,Vul_Index!E$6:E$197)</f>
        <v>106</v>
      </c>
      <c r="F150" s="44">
        <f>RANK(Vul_Index!F150,Vul_Index!F$6:F$197)</f>
        <v>111</v>
      </c>
      <c r="G150" s="44">
        <f>RANK(Vul_Index!G150,Vul_Index!G$6:G$197)</f>
        <v>110</v>
      </c>
      <c r="H150" s="44">
        <f>RANK(Vul_Index!H150,Vul_Index!H$6:H$197)</f>
        <v>106</v>
      </c>
      <c r="I150" s="44">
        <f>RANK(Vul_Index!I150,Vul_Index!I$6:I$197)</f>
        <v>106</v>
      </c>
      <c r="J150" s="44">
        <f>RANK(Vul_Index!J150,Vul_Index!J$6:J$197)</f>
        <v>104</v>
      </c>
      <c r="K150" s="44">
        <f>RANK(Vul_Index!K150,Vul_Index!K$6:K$197)</f>
        <v>98</v>
      </c>
      <c r="L150" s="44">
        <f>RANK(Vul_Index!L150,Vul_Index!L$6:L$197)</f>
        <v>97</v>
      </c>
      <c r="M150" s="44">
        <f>RANK(Vul_Index!M150,Vul_Index!M$6:M$197)</f>
        <v>95</v>
      </c>
      <c r="N150" s="44">
        <f>RANK(Vul_Index!N150,Vul_Index!N$6:N$197)</f>
        <v>93</v>
      </c>
      <c r="O150" s="44">
        <f>RANK(Vul_Index!O150,Vul_Index!O$6:O$197)</f>
        <v>92</v>
      </c>
      <c r="P150" s="44">
        <f>RANK(Vul_Index!P150,Vul_Index!P$6:P$197)</f>
        <v>87</v>
      </c>
      <c r="Q150" s="44">
        <f>RANK(Vul_Index!Q150,Vul_Index!Q$6:Q$197)</f>
        <v>83</v>
      </c>
      <c r="R150" s="44">
        <f>RANK(Vul_Index!R150,Vul_Index!R$6:R$197)</f>
        <v>83</v>
      </c>
      <c r="S150" s="44">
        <f>RANK(Vul_Index!S150,Vul_Index!S$6:S$197)</f>
        <v>84</v>
      </c>
      <c r="T150" s="44">
        <f>RANK(Vul_Index!T150,Vul_Index!T$6:T$197)</f>
        <v>84</v>
      </c>
      <c r="U150" s="8"/>
      <c r="V150" s="32" t="str">
        <f t="shared" si="16"/>
        <v>Saint Lucia</v>
      </c>
      <c r="W150" s="41">
        <f t="shared" si="17"/>
        <v>111</v>
      </c>
      <c r="X150" s="41">
        <f t="shared" ca="1" si="18"/>
        <v>-26.999997206565034</v>
      </c>
      <c r="Y150" s="41">
        <f t="shared" ca="1" si="19"/>
        <v>3</v>
      </c>
      <c r="Z150" s="41">
        <f t="shared" si="20"/>
        <v>83</v>
      </c>
      <c r="AA150" s="41">
        <f t="shared" ca="1" si="21"/>
        <v>1.0000629946483299</v>
      </c>
      <c r="AB150" s="41">
        <f t="shared" ca="1" si="22"/>
        <v>143</v>
      </c>
    </row>
    <row r="151" spans="3:28">
      <c r="C151" s="31" t="s">
        <v>326</v>
      </c>
      <c r="D151" s="32" t="s">
        <v>327</v>
      </c>
      <c r="E151" s="44">
        <f>RANK(Vul_Index!E151,Vul_Index!E$6:E$197)</f>
        <v>100</v>
      </c>
      <c r="F151" s="44">
        <f>RANK(Vul_Index!F151,Vul_Index!F$6:F$197)</f>
        <v>100</v>
      </c>
      <c r="G151" s="44">
        <f>RANK(Vul_Index!G151,Vul_Index!G$6:G$197)</f>
        <v>100</v>
      </c>
      <c r="H151" s="44">
        <f>RANK(Vul_Index!H151,Vul_Index!H$6:H$197)</f>
        <v>99</v>
      </c>
      <c r="I151" s="44">
        <f>RANK(Vul_Index!I151,Vul_Index!I$6:I$197)</f>
        <v>98</v>
      </c>
      <c r="J151" s="44">
        <f>RANK(Vul_Index!J151,Vul_Index!J$6:J$197)</f>
        <v>97</v>
      </c>
      <c r="K151" s="44">
        <f>RANK(Vul_Index!K151,Vul_Index!K$6:K$197)</f>
        <v>97</v>
      </c>
      <c r="L151" s="44">
        <f>RANK(Vul_Index!L151,Vul_Index!L$6:L$197)</f>
        <v>98</v>
      </c>
      <c r="M151" s="44">
        <f>RANK(Vul_Index!M151,Vul_Index!M$6:M$197)</f>
        <v>98</v>
      </c>
      <c r="N151" s="44">
        <f>RANK(Vul_Index!N151,Vul_Index!N$6:N$197)</f>
        <v>92</v>
      </c>
      <c r="O151" s="44">
        <f>RANK(Vul_Index!O151,Vul_Index!O$6:O$197)</f>
        <v>93</v>
      </c>
      <c r="P151" s="44">
        <f>RANK(Vul_Index!P151,Vul_Index!P$6:P$197)</f>
        <v>93</v>
      </c>
      <c r="Q151" s="44">
        <f>RANK(Vul_Index!Q151,Vul_Index!Q$6:Q$197)</f>
        <v>90</v>
      </c>
      <c r="R151" s="44">
        <f>RANK(Vul_Index!R151,Vul_Index!R$6:R$197)</f>
        <v>90</v>
      </c>
      <c r="S151" s="44">
        <f>RANK(Vul_Index!S151,Vul_Index!S$6:S$197)</f>
        <v>93</v>
      </c>
      <c r="T151" s="44">
        <f>RANK(Vul_Index!T151,Vul_Index!T$6:T$197)</f>
        <v>93</v>
      </c>
      <c r="U151" s="8"/>
      <c r="V151" s="32" t="str">
        <f t="shared" si="16"/>
        <v>Saint Vincent and the Grenadines</v>
      </c>
      <c r="W151" s="41">
        <f t="shared" si="17"/>
        <v>100</v>
      </c>
      <c r="X151" s="41">
        <f t="shared" ca="1" si="18"/>
        <v>-6.9999956571911923</v>
      </c>
      <c r="Y151" s="41">
        <f t="shared" ca="1" si="19"/>
        <v>55</v>
      </c>
      <c r="Z151" s="41">
        <f t="shared" si="20"/>
        <v>90</v>
      </c>
      <c r="AA151" s="41">
        <f t="shared" ca="1" si="21"/>
        <v>3.0000089668295526</v>
      </c>
      <c r="AB151" s="41">
        <f t="shared" ca="1" si="22"/>
        <v>117</v>
      </c>
    </row>
    <row r="152" spans="3:28">
      <c r="C152" s="31" t="s">
        <v>328</v>
      </c>
      <c r="D152" s="32" t="s">
        <v>329</v>
      </c>
      <c r="E152" s="44">
        <f>RANK(Vul_Index!E152,Vul_Index!E$6:E$197)</f>
        <v>68</v>
      </c>
      <c r="F152" s="44">
        <f>RANK(Vul_Index!F152,Vul_Index!F$6:F$197)</f>
        <v>67</v>
      </c>
      <c r="G152" s="44">
        <f>RANK(Vul_Index!G152,Vul_Index!G$6:G$197)</f>
        <v>67</v>
      </c>
      <c r="H152" s="44">
        <f>RANK(Vul_Index!H152,Vul_Index!H$6:H$197)</f>
        <v>66</v>
      </c>
      <c r="I152" s="44">
        <f>RANK(Vul_Index!I152,Vul_Index!I$6:I$197)</f>
        <v>69</v>
      </c>
      <c r="J152" s="44">
        <f>RANK(Vul_Index!J152,Vul_Index!J$6:J$197)</f>
        <v>66</v>
      </c>
      <c r="K152" s="44">
        <f>RANK(Vul_Index!K152,Vul_Index!K$6:K$197)</f>
        <v>66</v>
      </c>
      <c r="L152" s="44">
        <f>RANK(Vul_Index!L152,Vul_Index!L$6:L$197)</f>
        <v>65</v>
      </c>
      <c r="M152" s="44">
        <f>RANK(Vul_Index!M152,Vul_Index!M$6:M$197)</f>
        <v>65</v>
      </c>
      <c r="N152" s="44">
        <f>RANK(Vul_Index!N152,Vul_Index!N$6:N$197)</f>
        <v>64</v>
      </c>
      <c r="O152" s="44">
        <f>RANK(Vul_Index!O152,Vul_Index!O$6:O$197)</f>
        <v>65</v>
      </c>
      <c r="P152" s="44">
        <f>RANK(Vul_Index!P152,Vul_Index!P$6:P$197)</f>
        <v>64</v>
      </c>
      <c r="Q152" s="44">
        <f>RANK(Vul_Index!Q152,Vul_Index!Q$6:Q$197)</f>
        <v>64</v>
      </c>
      <c r="R152" s="44">
        <f>RANK(Vul_Index!R152,Vul_Index!R$6:R$197)</f>
        <v>64</v>
      </c>
      <c r="S152" s="44">
        <f>RANK(Vul_Index!S152,Vul_Index!S$6:S$197)</f>
        <v>64</v>
      </c>
      <c r="T152" s="44">
        <f>RANK(Vul_Index!T152,Vul_Index!T$6:T$197)</f>
        <v>64</v>
      </c>
      <c r="U152" s="8"/>
      <c r="V152" s="32" t="str">
        <f t="shared" si="16"/>
        <v>Samoa</v>
      </c>
      <c r="W152" s="41">
        <f t="shared" si="17"/>
        <v>69</v>
      </c>
      <c r="X152" s="41">
        <f t="shared" ca="1" si="18"/>
        <v>-4.9999979731103856</v>
      </c>
      <c r="Y152" s="41">
        <f t="shared" ca="1" si="19"/>
        <v>72</v>
      </c>
      <c r="Z152" s="41">
        <f t="shared" si="20"/>
        <v>64</v>
      </c>
      <c r="AA152" s="41">
        <f t="shared" ca="1" si="21"/>
        <v>9.6529928180204215E-5</v>
      </c>
      <c r="AB152" s="41">
        <f t="shared" ca="1" si="22"/>
        <v>159</v>
      </c>
    </row>
    <row r="153" spans="3:28">
      <c r="C153" s="31" t="s">
        <v>330</v>
      </c>
      <c r="D153" s="32" t="s">
        <v>331</v>
      </c>
      <c r="E153" s="44">
        <f>RANK(Vul_Index!E153,Vul_Index!E$6:E$197)</f>
        <v>155</v>
      </c>
      <c r="F153" s="44">
        <f>RANK(Vul_Index!F153,Vul_Index!F$6:F$197)</f>
        <v>155</v>
      </c>
      <c r="G153" s="44">
        <f>RANK(Vul_Index!G153,Vul_Index!G$6:G$197)</f>
        <v>157</v>
      </c>
      <c r="H153" s="44">
        <f>RANK(Vul_Index!H153,Vul_Index!H$6:H$197)</f>
        <v>156</v>
      </c>
      <c r="I153" s="44">
        <f>RANK(Vul_Index!I153,Vul_Index!I$6:I$197)</f>
        <v>156</v>
      </c>
      <c r="J153" s="44">
        <f>RANK(Vul_Index!J153,Vul_Index!J$6:J$197)</f>
        <v>159</v>
      </c>
      <c r="K153" s="44">
        <f>RANK(Vul_Index!K153,Vul_Index!K$6:K$197)</f>
        <v>157</v>
      </c>
      <c r="L153" s="44">
        <f>RANK(Vul_Index!L153,Vul_Index!L$6:L$197)</f>
        <v>156</v>
      </c>
      <c r="M153" s="44">
        <f>RANK(Vul_Index!M153,Vul_Index!M$6:M$197)</f>
        <v>157</v>
      </c>
      <c r="N153" s="44">
        <f>RANK(Vul_Index!N153,Vul_Index!N$6:N$197)</f>
        <v>157</v>
      </c>
      <c r="O153" s="44">
        <f>RANK(Vul_Index!O153,Vul_Index!O$6:O$197)</f>
        <v>156</v>
      </c>
      <c r="P153" s="44">
        <f>RANK(Vul_Index!P153,Vul_Index!P$6:P$197)</f>
        <v>157</v>
      </c>
      <c r="Q153" s="44">
        <f>RANK(Vul_Index!Q153,Vul_Index!Q$6:Q$197)</f>
        <v>156</v>
      </c>
      <c r="R153" s="44">
        <f>RANK(Vul_Index!R153,Vul_Index!R$6:R$197)</f>
        <v>159</v>
      </c>
      <c r="S153" s="44">
        <f>RANK(Vul_Index!S153,Vul_Index!S$6:S$197)</f>
        <v>162</v>
      </c>
      <c r="T153" s="44">
        <f>RANK(Vul_Index!T153,Vul_Index!T$6:T$197)</f>
        <v>163</v>
      </c>
      <c r="U153" s="8"/>
      <c r="V153" s="32" t="str">
        <f t="shared" si="16"/>
        <v>San Marino</v>
      </c>
      <c r="W153" s="41">
        <f t="shared" si="17"/>
        <v>162</v>
      </c>
      <c r="X153" s="41">
        <f t="shared" ca="1" si="18"/>
        <v>1.0000048537817159</v>
      </c>
      <c r="Y153" s="41">
        <f t="shared" ca="1" si="19"/>
        <v>186</v>
      </c>
      <c r="Z153" s="41">
        <f t="shared" si="20"/>
        <v>155</v>
      </c>
      <c r="AA153" s="41">
        <f t="shared" ca="1" si="21"/>
        <v>8.0000540085414542</v>
      </c>
      <c r="AB153" s="41">
        <f t="shared" ca="1" si="22"/>
        <v>48</v>
      </c>
    </row>
    <row r="154" spans="3:28">
      <c r="C154" s="31" t="s">
        <v>332</v>
      </c>
      <c r="D154" s="32" t="s">
        <v>333</v>
      </c>
      <c r="E154" s="44">
        <f>RANK(Vul_Index!E154,Vul_Index!E$6:E$197)</f>
        <v>65</v>
      </c>
      <c r="F154" s="44">
        <f>RANK(Vul_Index!F154,Vul_Index!F$6:F$197)</f>
        <v>63</v>
      </c>
      <c r="G154" s="44">
        <f>RANK(Vul_Index!G154,Vul_Index!G$6:G$197)</f>
        <v>65</v>
      </c>
      <c r="H154" s="44">
        <f>RANK(Vul_Index!H154,Vul_Index!H$6:H$197)</f>
        <v>63</v>
      </c>
      <c r="I154" s="44">
        <f>RANK(Vul_Index!I154,Vul_Index!I$6:I$197)</f>
        <v>64</v>
      </c>
      <c r="J154" s="44">
        <f>RANK(Vul_Index!J154,Vul_Index!J$6:J$197)</f>
        <v>64</v>
      </c>
      <c r="K154" s="44">
        <f>RANK(Vul_Index!K154,Vul_Index!K$6:K$197)</f>
        <v>61</v>
      </c>
      <c r="L154" s="44">
        <f>RANK(Vul_Index!L154,Vul_Index!L$6:L$197)</f>
        <v>60</v>
      </c>
      <c r="M154" s="44">
        <f>RANK(Vul_Index!M154,Vul_Index!M$6:M$197)</f>
        <v>62</v>
      </c>
      <c r="N154" s="44">
        <f>RANK(Vul_Index!N154,Vul_Index!N$6:N$197)</f>
        <v>61</v>
      </c>
      <c r="O154" s="44">
        <f>RANK(Vul_Index!O154,Vul_Index!O$6:O$197)</f>
        <v>61</v>
      </c>
      <c r="P154" s="44">
        <f>RANK(Vul_Index!P154,Vul_Index!P$6:P$197)</f>
        <v>61</v>
      </c>
      <c r="Q154" s="44">
        <f>RANK(Vul_Index!Q154,Vul_Index!Q$6:Q$197)</f>
        <v>60</v>
      </c>
      <c r="R154" s="44">
        <f>RANK(Vul_Index!R154,Vul_Index!R$6:R$197)</f>
        <v>60</v>
      </c>
      <c r="S154" s="44">
        <f>RANK(Vul_Index!S154,Vul_Index!S$6:S$197)</f>
        <v>60</v>
      </c>
      <c r="T154" s="44">
        <f>RANK(Vul_Index!T154,Vul_Index!T$6:T$197)</f>
        <v>60</v>
      </c>
      <c r="U154" s="8"/>
      <c r="V154" s="32" t="str">
        <f t="shared" si="16"/>
        <v>Sao Tome and Principe</v>
      </c>
      <c r="W154" s="41">
        <f t="shared" si="17"/>
        <v>65</v>
      </c>
      <c r="X154" s="41">
        <f t="shared" ca="1" si="18"/>
        <v>-4.9999976066684342</v>
      </c>
      <c r="Y154" s="41">
        <f t="shared" ca="1" si="19"/>
        <v>75</v>
      </c>
      <c r="Z154" s="41">
        <f t="shared" si="20"/>
        <v>60</v>
      </c>
      <c r="AA154" s="41">
        <f t="shared" ca="1" si="21"/>
        <v>1.2893264672390882E-5</v>
      </c>
      <c r="AB154" s="41">
        <f t="shared" ca="1" si="22"/>
        <v>187</v>
      </c>
    </row>
    <row r="155" spans="3:28">
      <c r="C155" s="31" t="s">
        <v>334</v>
      </c>
      <c r="D155" s="32" t="s">
        <v>335</v>
      </c>
      <c r="E155" s="44">
        <f>RANK(Vul_Index!E155,Vul_Index!E$6:E$197)</f>
        <v>95</v>
      </c>
      <c r="F155" s="44">
        <f>RANK(Vul_Index!F155,Vul_Index!F$6:F$197)</f>
        <v>89</v>
      </c>
      <c r="G155" s="44">
        <f>RANK(Vul_Index!G155,Vul_Index!G$6:G$197)</f>
        <v>89</v>
      </c>
      <c r="H155" s="44">
        <f>RANK(Vul_Index!H155,Vul_Index!H$6:H$197)</f>
        <v>89</v>
      </c>
      <c r="I155" s="44">
        <f>RANK(Vul_Index!I155,Vul_Index!I$6:I$197)</f>
        <v>89</v>
      </c>
      <c r="J155" s="44">
        <f>RANK(Vul_Index!J155,Vul_Index!J$6:J$197)</f>
        <v>86</v>
      </c>
      <c r="K155" s="44">
        <f>RANK(Vul_Index!K155,Vul_Index!K$6:K$197)</f>
        <v>86</v>
      </c>
      <c r="L155" s="44">
        <f>RANK(Vul_Index!L155,Vul_Index!L$6:L$197)</f>
        <v>86</v>
      </c>
      <c r="M155" s="44">
        <f>RANK(Vul_Index!M155,Vul_Index!M$6:M$197)</f>
        <v>82</v>
      </c>
      <c r="N155" s="44">
        <f>RANK(Vul_Index!N155,Vul_Index!N$6:N$197)</f>
        <v>90</v>
      </c>
      <c r="O155" s="44">
        <f>RANK(Vul_Index!O155,Vul_Index!O$6:O$197)</f>
        <v>85</v>
      </c>
      <c r="P155" s="44">
        <f>RANK(Vul_Index!P155,Vul_Index!P$6:P$197)</f>
        <v>82</v>
      </c>
      <c r="Q155" s="44">
        <f>RANK(Vul_Index!Q155,Vul_Index!Q$6:Q$197)</f>
        <v>85</v>
      </c>
      <c r="R155" s="44">
        <f>RANK(Vul_Index!R155,Vul_Index!R$6:R$197)</f>
        <v>79</v>
      </c>
      <c r="S155" s="44">
        <f>RANK(Vul_Index!S155,Vul_Index!S$6:S$197)</f>
        <v>81</v>
      </c>
      <c r="T155" s="44">
        <f>RANK(Vul_Index!T155,Vul_Index!T$6:T$197)</f>
        <v>82</v>
      </c>
      <c r="U155" s="8"/>
      <c r="V155" s="32" t="str">
        <f t="shared" si="16"/>
        <v>Saudi Arabia</v>
      </c>
      <c r="W155" s="41">
        <f t="shared" si="17"/>
        <v>95</v>
      </c>
      <c r="X155" s="41">
        <f t="shared" ca="1" si="18"/>
        <v>-12.999995115439994</v>
      </c>
      <c r="Y155" s="41">
        <f t="shared" ca="1" si="19"/>
        <v>20</v>
      </c>
      <c r="Z155" s="41">
        <f t="shared" si="20"/>
        <v>79</v>
      </c>
      <c r="AA155" s="41">
        <f t="shared" ca="1" si="21"/>
        <v>3.0000864090236621</v>
      </c>
      <c r="AB155" s="41">
        <f t="shared" ca="1" si="22"/>
        <v>102</v>
      </c>
    </row>
    <row r="156" spans="3:28">
      <c r="C156" s="31" t="s">
        <v>336</v>
      </c>
      <c r="D156" s="32" t="s">
        <v>337</v>
      </c>
      <c r="E156" s="44">
        <f>RANK(Vul_Index!E156,Vul_Index!E$6:E$197)</f>
        <v>29</v>
      </c>
      <c r="F156" s="44">
        <f>RANK(Vul_Index!F156,Vul_Index!F$6:F$197)</f>
        <v>28</v>
      </c>
      <c r="G156" s="44">
        <f>RANK(Vul_Index!G156,Vul_Index!G$6:G$197)</f>
        <v>32</v>
      </c>
      <c r="H156" s="44">
        <f>RANK(Vul_Index!H156,Vul_Index!H$6:H$197)</f>
        <v>29</v>
      </c>
      <c r="I156" s="44">
        <f>RANK(Vul_Index!I156,Vul_Index!I$6:I$197)</f>
        <v>29</v>
      </c>
      <c r="J156" s="44">
        <f>RANK(Vul_Index!J156,Vul_Index!J$6:J$197)</f>
        <v>33</v>
      </c>
      <c r="K156" s="44">
        <f>RANK(Vul_Index!K156,Vul_Index!K$6:K$197)</f>
        <v>32</v>
      </c>
      <c r="L156" s="44">
        <f>RANK(Vul_Index!L156,Vul_Index!L$6:L$197)</f>
        <v>31</v>
      </c>
      <c r="M156" s="44">
        <f>RANK(Vul_Index!M156,Vul_Index!M$6:M$197)</f>
        <v>33</v>
      </c>
      <c r="N156" s="44">
        <f>RANK(Vul_Index!N156,Vul_Index!N$6:N$197)</f>
        <v>34</v>
      </c>
      <c r="O156" s="44">
        <f>RANK(Vul_Index!O156,Vul_Index!O$6:O$197)</f>
        <v>35</v>
      </c>
      <c r="P156" s="44">
        <f>RANK(Vul_Index!P156,Vul_Index!P$6:P$197)</f>
        <v>37</v>
      </c>
      <c r="Q156" s="44">
        <f>RANK(Vul_Index!Q156,Vul_Index!Q$6:Q$197)</f>
        <v>36</v>
      </c>
      <c r="R156" s="44">
        <f>RANK(Vul_Index!R156,Vul_Index!R$6:R$197)</f>
        <v>34</v>
      </c>
      <c r="S156" s="44">
        <f>RANK(Vul_Index!S156,Vul_Index!S$6:S$197)</f>
        <v>34</v>
      </c>
      <c r="T156" s="44">
        <f>RANK(Vul_Index!T156,Vul_Index!T$6:T$197)</f>
        <v>31</v>
      </c>
      <c r="U156" s="8"/>
      <c r="V156" s="32" t="str">
        <f t="shared" si="16"/>
        <v>Senegal</v>
      </c>
      <c r="W156" s="41">
        <f t="shared" si="17"/>
        <v>37</v>
      </c>
      <c r="X156" s="41">
        <f t="shared" ca="1" si="18"/>
        <v>-5.9999980251696838</v>
      </c>
      <c r="Y156" s="41">
        <f t="shared" ca="1" si="19"/>
        <v>59</v>
      </c>
      <c r="Z156" s="41">
        <f t="shared" si="20"/>
        <v>28</v>
      </c>
      <c r="AA156" s="41">
        <f t="shared" ca="1" si="21"/>
        <v>3.0000473580741538</v>
      </c>
      <c r="AB156" s="41">
        <f t="shared" ca="1" si="22"/>
        <v>110</v>
      </c>
    </row>
    <row r="157" spans="3:28">
      <c r="C157" s="31" t="s">
        <v>338</v>
      </c>
      <c r="D157" s="32" t="s">
        <v>339</v>
      </c>
      <c r="E157" s="44">
        <f>RANK(Vul_Index!E157,Vul_Index!E$6:E$197)</f>
        <v>159</v>
      </c>
      <c r="F157" s="44">
        <f>RANK(Vul_Index!F157,Vul_Index!F$6:F$197)</f>
        <v>159</v>
      </c>
      <c r="G157" s="44">
        <f>RANK(Vul_Index!G157,Vul_Index!G$6:G$197)</f>
        <v>160</v>
      </c>
      <c r="H157" s="44">
        <f>RANK(Vul_Index!H157,Vul_Index!H$6:H$197)</f>
        <v>164</v>
      </c>
      <c r="I157" s="44">
        <f>RANK(Vul_Index!I157,Vul_Index!I$6:I$197)</f>
        <v>163</v>
      </c>
      <c r="J157" s="44">
        <f>RANK(Vul_Index!J157,Vul_Index!J$6:J$197)</f>
        <v>164</v>
      </c>
      <c r="K157" s="44">
        <f>RANK(Vul_Index!K157,Vul_Index!K$6:K$197)</f>
        <v>164</v>
      </c>
      <c r="L157" s="44">
        <f>RANK(Vul_Index!L157,Vul_Index!L$6:L$197)</f>
        <v>164</v>
      </c>
      <c r="M157" s="44">
        <f>RANK(Vul_Index!M157,Vul_Index!M$6:M$197)</f>
        <v>164</v>
      </c>
      <c r="N157" s="44">
        <f>RANK(Vul_Index!N157,Vul_Index!N$6:N$197)</f>
        <v>165</v>
      </c>
      <c r="O157" s="44">
        <f>RANK(Vul_Index!O157,Vul_Index!O$6:O$197)</f>
        <v>162</v>
      </c>
      <c r="P157" s="44">
        <f>RANK(Vul_Index!P157,Vul_Index!P$6:P$197)</f>
        <v>164</v>
      </c>
      <c r="Q157" s="44">
        <f>RANK(Vul_Index!Q157,Vul_Index!Q$6:Q$197)</f>
        <v>163</v>
      </c>
      <c r="R157" s="44">
        <f>RANK(Vul_Index!R157,Vul_Index!R$6:R$197)</f>
        <v>163</v>
      </c>
      <c r="S157" s="44">
        <f>RANK(Vul_Index!S157,Vul_Index!S$6:S$197)</f>
        <v>165</v>
      </c>
      <c r="T157" s="44">
        <f>RANK(Vul_Index!T157,Vul_Index!T$6:T$197)</f>
        <v>165</v>
      </c>
      <c r="U157" s="8"/>
      <c r="V157" s="32" t="str">
        <f t="shared" si="16"/>
        <v>Serbia</v>
      </c>
      <c r="W157" s="41">
        <f t="shared" si="17"/>
        <v>165</v>
      </c>
      <c r="X157" s="41">
        <f t="shared" ca="1" si="18"/>
        <v>1.5862193805112614E-6</v>
      </c>
      <c r="Y157" s="41">
        <f t="shared" ca="1" si="19"/>
        <v>159</v>
      </c>
      <c r="Z157" s="41">
        <f t="shared" si="20"/>
        <v>159</v>
      </c>
      <c r="AA157" s="41">
        <f t="shared" ca="1" si="21"/>
        <v>6.0000115321224134</v>
      </c>
      <c r="AB157" s="41">
        <f t="shared" ca="1" si="22"/>
        <v>75</v>
      </c>
    </row>
    <row r="158" spans="3:28">
      <c r="C158" s="31" t="s">
        <v>340</v>
      </c>
      <c r="D158" s="32" t="s">
        <v>341</v>
      </c>
      <c r="E158" s="44">
        <f>RANK(Vul_Index!E158,Vul_Index!E$6:E$197)</f>
        <v>82</v>
      </c>
      <c r="F158" s="44">
        <f>RANK(Vul_Index!F158,Vul_Index!F$6:F$197)</f>
        <v>88</v>
      </c>
      <c r="G158" s="44">
        <f>RANK(Vul_Index!G158,Vul_Index!G$6:G$197)</f>
        <v>91</v>
      </c>
      <c r="H158" s="44">
        <f>RANK(Vul_Index!H158,Vul_Index!H$6:H$197)</f>
        <v>95</v>
      </c>
      <c r="I158" s="44">
        <f>RANK(Vul_Index!I158,Vul_Index!I$6:I$197)</f>
        <v>92</v>
      </c>
      <c r="J158" s="44">
        <f>RANK(Vul_Index!J158,Vul_Index!J$6:J$197)</f>
        <v>90</v>
      </c>
      <c r="K158" s="44">
        <f>RANK(Vul_Index!K158,Vul_Index!K$6:K$197)</f>
        <v>89</v>
      </c>
      <c r="L158" s="44">
        <f>RANK(Vul_Index!L158,Vul_Index!L$6:L$197)</f>
        <v>90</v>
      </c>
      <c r="M158" s="44">
        <f>RANK(Vul_Index!M158,Vul_Index!M$6:M$197)</f>
        <v>87</v>
      </c>
      <c r="N158" s="44">
        <f>RANK(Vul_Index!N158,Vul_Index!N$6:N$197)</f>
        <v>89</v>
      </c>
      <c r="O158" s="44">
        <f>RANK(Vul_Index!O158,Vul_Index!O$6:O$197)</f>
        <v>88</v>
      </c>
      <c r="P158" s="44">
        <f>RANK(Vul_Index!P158,Vul_Index!P$6:P$197)</f>
        <v>88</v>
      </c>
      <c r="Q158" s="44">
        <f>RANK(Vul_Index!Q158,Vul_Index!Q$6:Q$197)</f>
        <v>95</v>
      </c>
      <c r="R158" s="44">
        <f>RANK(Vul_Index!R158,Vul_Index!R$6:R$197)</f>
        <v>89</v>
      </c>
      <c r="S158" s="44">
        <f>RANK(Vul_Index!S158,Vul_Index!S$6:S$197)</f>
        <v>90</v>
      </c>
      <c r="T158" s="44">
        <f>RANK(Vul_Index!T158,Vul_Index!T$6:T$197)</f>
        <v>91</v>
      </c>
      <c r="U158" s="8"/>
      <c r="V158" s="32" t="str">
        <f t="shared" si="16"/>
        <v>Seychelles</v>
      </c>
      <c r="W158" s="41">
        <f t="shared" si="17"/>
        <v>95</v>
      </c>
      <c r="X158" s="41">
        <f t="shared" ca="1" si="18"/>
        <v>-3.9999948587254641</v>
      </c>
      <c r="Y158" s="41">
        <f t="shared" ca="1" si="19"/>
        <v>89</v>
      </c>
      <c r="Z158" s="41">
        <f t="shared" si="20"/>
        <v>82</v>
      </c>
      <c r="AA158" s="41">
        <f t="shared" ca="1" si="21"/>
        <v>9.0000105590357382</v>
      </c>
      <c r="AB158" s="41">
        <f t="shared" ca="1" si="22"/>
        <v>43</v>
      </c>
    </row>
    <row r="159" spans="3:28">
      <c r="C159" s="31" t="s">
        <v>342</v>
      </c>
      <c r="D159" s="32" t="s">
        <v>343</v>
      </c>
      <c r="E159" s="44">
        <f>RANK(Vul_Index!E159,Vul_Index!E$6:E$197)</f>
        <v>9</v>
      </c>
      <c r="F159" s="44">
        <f>RANK(Vul_Index!F159,Vul_Index!F$6:F$197)</f>
        <v>8</v>
      </c>
      <c r="G159" s="44">
        <f>RANK(Vul_Index!G159,Vul_Index!G$6:G$197)</f>
        <v>8</v>
      </c>
      <c r="H159" s="44">
        <f>RANK(Vul_Index!H159,Vul_Index!H$6:H$197)</f>
        <v>8</v>
      </c>
      <c r="I159" s="44">
        <f>RANK(Vul_Index!I159,Vul_Index!I$6:I$197)</f>
        <v>9</v>
      </c>
      <c r="J159" s="44">
        <f>RANK(Vul_Index!J159,Vul_Index!J$6:J$197)</f>
        <v>9</v>
      </c>
      <c r="K159" s="44">
        <f>RANK(Vul_Index!K159,Vul_Index!K$6:K$197)</f>
        <v>9</v>
      </c>
      <c r="L159" s="44">
        <f>RANK(Vul_Index!L159,Vul_Index!L$6:L$197)</f>
        <v>8</v>
      </c>
      <c r="M159" s="44">
        <f>RANK(Vul_Index!M159,Vul_Index!M$6:M$197)</f>
        <v>8</v>
      </c>
      <c r="N159" s="44">
        <f>RANK(Vul_Index!N159,Vul_Index!N$6:N$197)</f>
        <v>11</v>
      </c>
      <c r="O159" s="44">
        <f>RANK(Vul_Index!O159,Vul_Index!O$6:O$197)</f>
        <v>9</v>
      </c>
      <c r="P159" s="44">
        <f>RANK(Vul_Index!P159,Vul_Index!P$6:P$197)</f>
        <v>10</v>
      </c>
      <c r="Q159" s="44">
        <f>RANK(Vul_Index!Q159,Vul_Index!Q$6:Q$197)</f>
        <v>9</v>
      </c>
      <c r="R159" s="44">
        <f>RANK(Vul_Index!R159,Vul_Index!R$6:R$197)</f>
        <v>9</v>
      </c>
      <c r="S159" s="44">
        <f>RANK(Vul_Index!S159,Vul_Index!S$6:S$197)</f>
        <v>8</v>
      </c>
      <c r="T159" s="44">
        <f>RANK(Vul_Index!T159,Vul_Index!T$6:T$197)</f>
        <v>9</v>
      </c>
      <c r="U159" s="8"/>
      <c r="V159" s="32" t="str">
        <f t="shared" si="16"/>
        <v>Sierra Leone</v>
      </c>
      <c r="W159" s="41">
        <f t="shared" si="17"/>
        <v>11</v>
      </c>
      <c r="X159" s="41">
        <f t="shared" ca="1" si="18"/>
        <v>-1.9999919310620164</v>
      </c>
      <c r="Y159" s="41">
        <f t="shared" ca="1" si="19"/>
        <v>129</v>
      </c>
      <c r="Z159" s="41">
        <f t="shared" si="20"/>
        <v>8</v>
      </c>
      <c r="AA159" s="41">
        <f t="shared" ca="1" si="21"/>
        <v>1.0000273702142122</v>
      </c>
      <c r="AB159" s="41">
        <f t="shared" ca="1" si="22"/>
        <v>153</v>
      </c>
    </row>
    <row r="160" spans="3:28">
      <c r="C160" s="31" t="s">
        <v>344</v>
      </c>
      <c r="D160" s="32" t="s">
        <v>345</v>
      </c>
      <c r="E160" s="44">
        <f>RANK(Vul_Index!E160,Vul_Index!E$6:E$197)</f>
        <v>109</v>
      </c>
      <c r="F160" s="44">
        <f>RANK(Vul_Index!F160,Vul_Index!F$6:F$197)</f>
        <v>109</v>
      </c>
      <c r="G160" s="44">
        <f>RANK(Vul_Index!G160,Vul_Index!G$6:G$197)</f>
        <v>108</v>
      </c>
      <c r="H160" s="44">
        <f>RANK(Vul_Index!H160,Vul_Index!H$6:H$197)</f>
        <v>108</v>
      </c>
      <c r="I160" s="44">
        <f>RANK(Vul_Index!I160,Vul_Index!I$6:I$197)</f>
        <v>108</v>
      </c>
      <c r="J160" s="44">
        <f>RANK(Vul_Index!J160,Vul_Index!J$6:J$197)</f>
        <v>108</v>
      </c>
      <c r="K160" s="44">
        <f>RANK(Vul_Index!K160,Vul_Index!K$6:K$197)</f>
        <v>108</v>
      </c>
      <c r="L160" s="44">
        <f>RANK(Vul_Index!L160,Vul_Index!L$6:L$197)</f>
        <v>110</v>
      </c>
      <c r="M160" s="44">
        <f>RANK(Vul_Index!M160,Vul_Index!M$6:M$197)</f>
        <v>109</v>
      </c>
      <c r="N160" s="44">
        <f>RANK(Vul_Index!N160,Vul_Index!N$6:N$197)</f>
        <v>109</v>
      </c>
      <c r="O160" s="44">
        <f>RANK(Vul_Index!O160,Vul_Index!O$6:O$197)</f>
        <v>110</v>
      </c>
      <c r="P160" s="44">
        <f>RANK(Vul_Index!P160,Vul_Index!P$6:P$197)</f>
        <v>110</v>
      </c>
      <c r="Q160" s="44">
        <f>RANK(Vul_Index!Q160,Vul_Index!Q$6:Q$197)</f>
        <v>111</v>
      </c>
      <c r="R160" s="44">
        <f>RANK(Vul_Index!R160,Vul_Index!R$6:R$197)</f>
        <v>110</v>
      </c>
      <c r="S160" s="44">
        <f>RANK(Vul_Index!S160,Vul_Index!S$6:S$197)</f>
        <v>110</v>
      </c>
      <c r="T160" s="44">
        <f>RANK(Vul_Index!T160,Vul_Index!T$6:T$197)</f>
        <v>111</v>
      </c>
      <c r="U160" s="8"/>
      <c r="V160" s="32" t="str">
        <f t="shared" si="16"/>
        <v>Singapore</v>
      </c>
      <c r="W160" s="41">
        <f t="shared" si="17"/>
        <v>111</v>
      </c>
      <c r="X160" s="41">
        <f t="shared" ca="1" si="18"/>
        <v>8.9141477663489036E-6</v>
      </c>
      <c r="Y160" s="41">
        <f t="shared" ca="1" si="19"/>
        <v>181</v>
      </c>
      <c r="Z160" s="41">
        <f t="shared" si="20"/>
        <v>108</v>
      </c>
      <c r="AA160" s="41">
        <f t="shared" ca="1" si="21"/>
        <v>3.0000623529044828</v>
      </c>
      <c r="AB160" s="41">
        <f t="shared" ca="1" si="22"/>
        <v>107</v>
      </c>
    </row>
    <row r="161" spans="3:28">
      <c r="C161" s="31" t="s">
        <v>346</v>
      </c>
      <c r="D161" s="32" t="s">
        <v>347</v>
      </c>
      <c r="E161" s="44">
        <f>RANK(Vul_Index!E161,Vul_Index!E$6:E$197)</f>
        <v>169</v>
      </c>
      <c r="F161" s="44">
        <f>RANK(Vul_Index!F161,Vul_Index!F$6:F$197)</f>
        <v>167</v>
      </c>
      <c r="G161" s="44">
        <f>RANK(Vul_Index!G161,Vul_Index!G$6:G$197)</f>
        <v>168</v>
      </c>
      <c r="H161" s="44">
        <f>RANK(Vul_Index!H161,Vul_Index!H$6:H$197)</f>
        <v>167</v>
      </c>
      <c r="I161" s="44">
        <f>RANK(Vul_Index!I161,Vul_Index!I$6:I$197)</f>
        <v>167</v>
      </c>
      <c r="J161" s="44">
        <f>RANK(Vul_Index!J161,Vul_Index!J$6:J$197)</f>
        <v>167</v>
      </c>
      <c r="K161" s="44">
        <f>RANK(Vul_Index!K161,Vul_Index!K$6:K$197)</f>
        <v>166</v>
      </c>
      <c r="L161" s="44">
        <f>RANK(Vul_Index!L161,Vul_Index!L$6:L$197)</f>
        <v>169</v>
      </c>
      <c r="M161" s="44">
        <f>RANK(Vul_Index!M161,Vul_Index!M$6:M$197)</f>
        <v>169</v>
      </c>
      <c r="N161" s="44">
        <f>RANK(Vul_Index!N161,Vul_Index!N$6:N$197)</f>
        <v>168</v>
      </c>
      <c r="O161" s="44">
        <f>RANK(Vul_Index!O161,Vul_Index!O$6:O$197)</f>
        <v>167</v>
      </c>
      <c r="P161" s="44">
        <f>RANK(Vul_Index!P161,Vul_Index!P$6:P$197)</f>
        <v>168</v>
      </c>
      <c r="Q161" s="44">
        <f>RANK(Vul_Index!Q161,Vul_Index!Q$6:Q$197)</f>
        <v>166</v>
      </c>
      <c r="R161" s="44">
        <f>RANK(Vul_Index!R161,Vul_Index!R$6:R$197)</f>
        <v>168</v>
      </c>
      <c r="S161" s="44">
        <f>RANK(Vul_Index!S161,Vul_Index!S$6:S$197)</f>
        <v>167</v>
      </c>
      <c r="T161" s="44">
        <f>RANK(Vul_Index!T161,Vul_Index!T$6:T$197)</f>
        <v>166</v>
      </c>
      <c r="U161" s="8"/>
      <c r="V161" s="32" t="str">
        <f t="shared" si="16"/>
        <v>Slovakia</v>
      </c>
      <c r="W161" s="41">
        <f t="shared" si="17"/>
        <v>169</v>
      </c>
      <c r="X161" s="41">
        <f t="shared" ca="1" si="18"/>
        <v>-2.9999917295938685</v>
      </c>
      <c r="Y161" s="41">
        <f t="shared" ca="1" si="19"/>
        <v>113</v>
      </c>
      <c r="Z161" s="41">
        <f t="shared" si="20"/>
        <v>166</v>
      </c>
      <c r="AA161" s="41">
        <f t="shared" ca="1" si="21"/>
        <v>5.7834820855260827E-5</v>
      </c>
      <c r="AB161" s="41">
        <f t="shared" ca="1" si="22"/>
        <v>170</v>
      </c>
    </row>
    <row r="162" spans="3:28">
      <c r="C162" s="31" t="s">
        <v>348</v>
      </c>
      <c r="D162" s="32" t="s">
        <v>349</v>
      </c>
      <c r="E162" s="44">
        <f>RANK(Vul_Index!E162,Vul_Index!E$6:E$197)</f>
        <v>171</v>
      </c>
      <c r="F162" s="44">
        <f>RANK(Vul_Index!F162,Vul_Index!F$6:F$197)</f>
        <v>173</v>
      </c>
      <c r="G162" s="44">
        <f>RANK(Vul_Index!G162,Vul_Index!G$6:G$197)</f>
        <v>172</v>
      </c>
      <c r="H162" s="44">
        <f>RANK(Vul_Index!H162,Vul_Index!H$6:H$197)</f>
        <v>174</v>
      </c>
      <c r="I162" s="44">
        <f>RANK(Vul_Index!I162,Vul_Index!I$6:I$197)</f>
        <v>170</v>
      </c>
      <c r="J162" s="44">
        <f>RANK(Vul_Index!J162,Vul_Index!J$6:J$197)</f>
        <v>176</v>
      </c>
      <c r="K162" s="44">
        <f>RANK(Vul_Index!K162,Vul_Index!K$6:K$197)</f>
        <v>175</v>
      </c>
      <c r="L162" s="44">
        <f>RANK(Vul_Index!L162,Vul_Index!L$6:L$197)</f>
        <v>175</v>
      </c>
      <c r="M162" s="44">
        <f>RANK(Vul_Index!M162,Vul_Index!M$6:M$197)</f>
        <v>174</v>
      </c>
      <c r="N162" s="44">
        <f>RANK(Vul_Index!N162,Vul_Index!N$6:N$197)</f>
        <v>176</v>
      </c>
      <c r="O162" s="44">
        <f>RANK(Vul_Index!O162,Vul_Index!O$6:O$197)</f>
        <v>176</v>
      </c>
      <c r="P162" s="44">
        <f>RANK(Vul_Index!P162,Vul_Index!P$6:P$197)</f>
        <v>178</v>
      </c>
      <c r="Q162" s="44">
        <f>RANK(Vul_Index!Q162,Vul_Index!Q$6:Q$197)</f>
        <v>177</v>
      </c>
      <c r="R162" s="44">
        <f>RANK(Vul_Index!R162,Vul_Index!R$6:R$197)</f>
        <v>177</v>
      </c>
      <c r="S162" s="44">
        <f>RANK(Vul_Index!S162,Vul_Index!S$6:S$197)</f>
        <v>178</v>
      </c>
      <c r="T162" s="44">
        <f>RANK(Vul_Index!T162,Vul_Index!T$6:T$197)</f>
        <v>177</v>
      </c>
      <c r="U162" s="8"/>
      <c r="V162" s="32" t="str">
        <f t="shared" si="16"/>
        <v>Slovenia</v>
      </c>
      <c r="W162" s="41">
        <f t="shared" si="17"/>
        <v>178</v>
      </c>
      <c r="X162" s="41">
        <f t="shared" ca="1" si="18"/>
        <v>-0.9999956762851292</v>
      </c>
      <c r="Y162" s="41">
        <f t="shared" ca="1" si="19"/>
        <v>142</v>
      </c>
      <c r="Z162" s="41">
        <f t="shared" si="20"/>
        <v>170</v>
      </c>
      <c r="AA162" s="41">
        <f t="shared" ca="1" si="21"/>
        <v>7.0000612949695649</v>
      </c>
      <c r="AB162" s="41">
        <f t="shared" ca="1" si="22"/>
        <v>56</v>
      </c>
    </row>
    <row r="163" spans="3:28">
      <c r="C163" s="31" t="s">
        <v>350</v>
      </c>
      <c r="D163" s="32" t="s">
        <v>351</v>
      </c>
      <c r="E163" s="44">
        <f>RANK(Vul_Index!E163,Vul_Index!E$6:E$197)</f>
        <v>46</v>
      </c>
      <c r="F163" s="44">
        <f>RANK(Vul_Index!F163,Vul_Index!F$6:F$197)</f>
        <v>45</v>
      </c>
      <c r="G163" s="44">
        <f>RANK(Vul_Index!G163,Vul_Index!G$6:G$197)</f>
        <v>45</v>
      </c>
      <c r="H163" s="44">
        <f>RANK(Vul_Index!H163,Vul_Index!H$6:H$197)</f>
        <v>44</v>
      </c>
      <c r="I163" s="44">
        <f>RANK(Vul_Index!I163,Vul_Index!I$6:I$197)</f>
        <v>44</v>
      </c>
      <c r="J163" s="44">
        <f>RANK(Vul_Index!J163,Vul_Index!J$6:J$197)</f>
        <v>44</v>
      </c>
      <c r="K163" s="44">
        <f>RANK(Vul_Index!K163,Vul_Index!K$6:K$197)</f>
        <v>37</v>
      </c>
      <c r="L163" s="44">
        <f>RANK(Vul_Index!L163,Vul_Index!L$6:L$197)</f>
        <v>43</v>
      </c>
      <c r="M163" s="44">
        <f>RANK(Vul_Index!M163,Vul_Index!M$6:M$197)</f>
        <v>42</v>
      </c>
      <c r="N163" s="44">
        <f>RANK(Vul_Index!N163,Vul_Index!N$6:N$197)</f>
        <v>39</v>
      </c>
      <c r="O163" s="44">
        <f>RANK(Vul_Index!O163,Vul_Index!O$6:O$197)</f>
        <v>36</v>
      </c>
      <c r="P163" s="44">
        <f>RANK(Vul_Index!P163,Vul_Index!P$6:P$197)</f>
        <v>36</v>
      </c>
      <c r="Q163" s="44">
        <f>RANK(Vul_Index!Q163,Vul_Index!Q$6:Q$197)</f>
        <v>37</v>
      </c>
      <c r="R163" s="44">
        <f>RANK(Vul_Index!R163,Vul_Index!R$6:R$197)</f>
        <v>37</v>
      </c>
      <c r="S163" s="44">
        <f>RANK(Vul_Index!S163,Vul_Index!S$6:S$197)</f>
        <v>38</v>
      </c>
      <c r="T163" s="44">
        <f>RANK(Vul_Index!T163,Vul_Index!T$6:T$197)</f>
        <v>38</v>
      </c>
      <c r="U163" s="8"/>
      <c r="V163" s="32" t="str">
        <f t="shared" si="16"/>
        <v>Solomon Islands</v>
      </c>
      <c r="W163" s="41">
        <f t="shared" si="17"/>
        <v>46</v>
      </c>
      <c r="X163" s="41">
        <f t="shared" ca="1" si="18"/>
        <v>-7.9999923857823774</v>
      </c>
      <c r="Y163" s="41">
        <f t="shared" ca="1" si="19"/>
        <v>43</v>
      </c>
      <c r="Z163" s="41">
        <f t="shared" si="20"/>
        <v>36</v>
      </c>
      <c r="AA163" s="41">
        <f t="shared" ca="1" si="21"/>
        <v>2.0000329342881522</v>
      </c>
      <c r="AB163" s="41">
        <f t="shared" ca="1" si="22"/>
        <v>133</v>
      </c>
    </row>
    <row r="164" spans="3:28">
      <c r="C164" s="31" t="s">
        <v>352</v>
      </c>
      <c r="D164" s="32" t="s">
        <v>353</v>
      </c>
      <c r="E164" s="44">
        <f>RANK(Vul_Index!E164,Vul_Index!E$6:E$197)</f>
        <v>20</v>
      </c>
      <c r="F164" s="44">
        <f>RANK(Vul_Index!F164,Vul_Index!F$6:F$197)</f>
        <v>21</v>
      </c>
      <c r="G164" s="44">
        <f>RANK(Vul_Index!G164,Vul_Index!G$6:G$197)</f>
        <v>23</v>
      </c>
      <c r="H164" s="44">
        <f>RANK(Vul_Index!H164,Vul_Index!H$6:H$197)</f>
        <v>22</v>
      </c>
      <c r="I164" s="44">
        <f>RANK(Vul_Index!I164,Vul_Index!I$6:I$197)</f>
        <v>17</v>
      </c>
      <c r="J164" s="44">
        <f>RANK(Vul_Index!J164,Vul_Index!J$6:J$197)</f>
        <v>17</v>
      </c>
      <c r="K164" s="44">
        <f>RANK(Vul_Index!K164,Vul_Index!K$6:K$197)</f>
        <v>14</v>
      </c>
      <c r="L164" s="44">
        <f>RANK(Vul_Index!L164,Vul_Index!L$6:L$197)</f>
        <v>13</v>
      </c>
      <c r="M164" s="44">
        <f>RANK(Vul_Index!M164,Vul_Index!M$6:M$197)</f>
        <v>13</v>
      </c>
      <c r="N164" s="44">
        <f>RANK(Vul_Index!N164,Vul_Index!N$6:N$197)</f>
        <v>13</v>
      </c>
      <c r="O164" s="44">
        <f>RANK(Vul_Index!O164,Vul_Index!O$6:O$197)</f>
        <v>14</v>
      </c>
      <c r="P164" s="44">
        <f>RANK(Vul_Index!P164,Vul_Index!P$6:P$197)</f>
        <v>13</v>
      </c>
      <c r="Q164" s="44">
        <f>RANK(Vul_Index!Q164,Vul_Index!Q$6:Q$197)</f>
        <v>13</v>
      </c>
      <c r="R164" s="44">
        <f>RANK(Vul_Index!R164,Vul_Index!R$6:R$197)</f>
        <v>12</v>
      </c>
      <c r="S164" s="44">
        <f>RANK(Vul_Index!S164,Vul_Index!S$6:S$197)</f>
        <v>13</v>
      </c>
      <c r="T164" s="44">
        <f>RANK(Vul_Index!T164,Vul_Index!T$6:T$197)</f>
        <v>13</v>
      </c>
      <c r="U164" s="8"/>
      <c r="V164" s="32" t="str">
        <f t="shared" si="16"/>
        <v>Somalia</v>
      </c>
      <c r="W164" s="41">
        <f t="shared" si="17"/>
        <v>23</v>
      </c>
      <c r="X164" s="41">
        <f t="shared" ca="1" si="18"/>
        <v>-9.9999904200433818</v>
      </c>
      <c r="Y164" s="41">
        <f t="shared" ca="1" si="19"/>
        <v>34</v>
      </c>
      <c r="Z164" s="41">
        <f t="shared" si="20"/>
        <v>12</v>
      </c>
      <c r="AA164" s="41">
        <f t="shared" ca="1" si="21"/>
        <v>1.0000616716278787</v>
      </c>
      <c r="AB164" s="41">
        <f t="shared" ca="1" si="22"/>
        <v>145</v>
      </c>
    </row>
    <row r="165" spans="3:28">
      <c r="C165" s="31" t="s">
        <v>354</v>
      </c>
      <c r="D165" s="32" t="s">
        <v>355</v>
      </c>
      <c r="E165" s="44">
        <f>RANK(Vul_Index!E165,Vul_Index!E$6:E$197)</f>
        <v>80</v>
      </c>
      <c r="F165" s="44">
        <f>RANK(Vul_Index!F165,Vul_Index!F$6:F$197)</f>
        <v>80</v>
      </c>
      <c r="G165" s="44">
        <f>RANK(Vul_Index!G165,Vul_Index!G$6:G$197)</f>
        <v>79</v>
      </c>
      <c r="H165" s="44">
        <f>RANK(Vul_Index!H165,Vul_Index!H$6:H$197)</f>
        <v>79</v>
      </c>
      <c r="I165" s="44">
        <f>RANK(Vul_Index!I165,Vul_Index!I$6:I$197)</f>
        <v>77</v>
      </c>
      <c r="J165" s="44">
        <f>RANK(Vul_Index!J165,Vul_Index!J$6:J$197)</f>
        <v>76</v>
      </c>
      <c r="K165" s="44">
        <f>RANK(Vul_Index!K165,Vul_Index!K$6:K$197)</f>
        <v>76</v>
      </c>
      <c r="L165" s="44">
        <f>RANK(Vul_Index!L165,Vul_Index!L$6:L$197)</f>
        <v>75</v>
      </c>
      <c r="M165" s="44">
        <f>RANK(Vul_Index!M165,Vul_Index!M$6:M$197)</f>
        <v>75</v>
      </c>
      <c r="N165" s="44">
        <f>RANK(Vul_Index!N165,Vul_Index!N$6:N$197)</f>
        <v>74</v>
      </c>
      <c r="O165" s="44">
        <f>RANK(Vul_Index!O165,Vul_Index!O$6:O$197)</f>
        <v>75</v>
      </c>
      <c r="P165" s="44">
        <f>RANK(Vul_Index!P165,Vul_Index!P$6:P$197)</f>
        <v>75</v>
      </c>
      <c r="Q165" s="44">
        <f>RANK(Vul_Index!Q165,Vul_Index!Q$6:Q$197)</f>
        <v>75</v>
      </c>
      <c r="R165" s="44">
        <f>RANK(Vul_Index!R165,Vul_Index!R$6:R$197)</f>
        <v>75</v>
      </c>
      <c r="S165" s="44">
        <f>RANK(Vul_Index!S165,Vul_Index!S$6:S$197)</f>
        <v>75</v>
      </c>
      <c r="T165" s="44">
        <f>RANK(Vul_Index!T165,Vul_Index!T$6:T$197)</f>
        <v>75</v>
      </c>
      <c r="U165" s="8"/>
      <c r="V165" s="32" t="str">
        <f t="shared" si="16"/>
        <v>South Africa</v>
      </c>
      <c r="W165" s="41">
        <f t="shared" si="17"/>
        <v>80</v>
      </c>
      <c r="X165" s="41">
        <f t="shared" ca="1" si="18"/>
        <v>-4.9999979651367381</v>
      </c>
      <c r="Y165" s="41">
        <f t="shared" ca="1" si="19"/>
        <v>73</v>
      </c>
      <c r="Z165" s="41">
        <f t="shared" si="20"/>
        <v>74</v>
      </c>
      <c r="AA165" s="41">
        <f t="shared" ca="1" si="21"/>
        <v>1.0000035302081929</v>
      </c>
      <c r="AB165" s="41">
        <f t="shared" ca="1" si="22"/>
        <v>157</v>
      </c>
    </row>
    <row r="166" spans="3:28">
      <c r="C166" s="31" t="s">
        <v>356</v>
      </c>
      <c r="D166" s="32" t="s">
        <v>357</v>
      </c>
      <c r="E166" s="44">
        <f>RANK(Vul_Index!E166,Vul_Index!E$6:E$197)</f>
        <v>181</v>
      </c>
      <c r="F166" s="44">
        <f>RANK(Vul_Index!F166,Vul_Index!F$6:F$197)</f>
        <v>185</v>
      </c>
      <c r="G166" s="44">
        <f>RANK(Vul_Index!G166,Vul_Index!G$6:G$197)</f>
        <v>185</v>
      </c>
      <c r="H166" s="44">
        <f>RANK(Vul_Index!H166,Vul_Index!H$6:H$197)</f>
        <v>185</v>
      </c>
      <c r="I166" s="44">
        <f>RANK(Vul_Index!I166,Vul_Index!I$6:I$197)</f>
        <v>184</v>
      </c>
      <c r="J166" s="44">
        <f>RANK(Vul_Index!J166,Vul_Index!J$6:J$197)</f>
        <v>183</v>
      </c>
      <c r="K166" s="44">
        <f>RANK(Vul_Index!K166,Vul_Index!K$6:K$197)</f>
        <v>183</v>
      </c>
      <c r="L166" s="44">
        <f>RANK(Vul_Index!L166,Vul_Index!L$6:L$197)</f>
        <v>183</v>
      </c>
      <c r="M166" s="44">
        <f>RANK(Vul_Index!M166,Vul_Index!M$6:M$197)</f>
        <v>185</v>
      </c>
      <c r="N166" s="44">
        <f>RANK(Vul_Index!N166,Vul_Index!N$6:N$197)</f>
        <v>184</v>
      </c>
      <c r="O166" s="44">
        <f>RANK(Vul_Index!O166,Vul_Index!O$6:O$197)</f>
        <v>182</v>
      </c>
      <c r="P166" s="44">
        <f>RANK(Vul_Index!P166,Vul_Index!P$6:P$197)</f>
        <v>186</v>
      </c>
      <c r="Q166" s="44">
        <f>RANK(Vul_Index!Q166,Vul_Index!Q$6:Q$197)</f>
        <v>189</v>
      </c>
      <c r="R166" s="44">
        <f>RANK(Vul_Index!R166,Vul_Index!R$6:R$197)</f>
        <v>188</v>
      </c>
      <c r="S166" s="44">
        <f>RANK(Vul_Index!S166,Vul_Index!S$6:S$197)</f>
        <v>182</v>
      </c>
      <c r="T166" s="44">
        <f>RANK(Vul_Index!T166,Vul_Index!T$6:T$197)</f>
        <v>183</v>
      </c>
      <c r="U166" s="8"/>
      <c r="V166" s="32" t="str">
        <f t="shared" si="16"/>
        <v>Spain</v>
      </c>
      <c r="W166" s="41">
        <f t="shared" si="17"/>
        <v>189</v>
      </c>
      <c r="X166" s="41">
        <f t="shared" ca="1" si="18"/>
        <v>-5.9999930071211169</v>
      </c>
      <c r="Y166" s="41">
        <f t="shared" ca="1" si="19"/>
        <v>66</v>
      </c>
      <c r="Z166" s="41">
        <f t="shared" si="20"/>
        <v>181</v>
      </c>
      <c r="AA166" s="41">
        <f t="shared" ca="1" si="21"/>
        <v>2.0000289547939558</v>
      </c>
      <c r="AB166" s="41">
        <f t="shared" ca="1" si="22"/>
        <v>135</v>
      </c>
    </row>
    <row r="167" spans="3:28">
      <c r="C167" s="31" t="s">
        <v>358</v>
      </c>
      <c r="D167" s="32" t="s">
        <v>359</v>
      </c>
      <c r="E167" s="44">
        <f>RANK(Vul_Index!E167,Vul_Index!E$6:E$197)</f>
        <v>99</v>
      </c>
      <c r="F167" s="44">
        <f>RANK(Vul_Index!F167,Vul_Index!F$6:F$197)</f>
        <v>98</v>
      </c>
      <c r="G167" s="44">
        <f>RANK(Vul_Index!G167,Vul_Index!G$6:G$197)</f>
        <v>99</v>
      </c>
      <c r="H167" s="44">
        <f>RANK(Vul_Index!H167,Vul_Index!H$6:H$197)</f>
        <v>100</v>
      </c>
      <c r="I167" s="44">
        <f>RANK(Vul_Index!I167,Vul_Index!I$6:I$197)</f>
        <v>100</v>
      </c>
      <c r="J167" s="44">
        <f>RANK(Vul_Index!J167,Vul_Index!J$6:J$197)</f>
        <v>105</v>
      </c>
      <c r="K167" s="44">
        <f>RANK(Vul_Index!K167,Vul_Index!K$6:K$197)</f>
        <v>105</v>
      </c>
      <c r="L167" s="44">
        <f>RANK(Vul_Index!L167,Vul_Index!L$6:L$197)</f>
        <v>105</v>
      </c>
      <c r="M167" s="44">
        <f>RANK(Vul_Index!M167,Vul_Index!M$6:M$197)</f>
        <v>103</v>
      </c>
      <c r="N167" s="44">
        <f>RANK(Vul_Index!N167,Vul_Index!N$6:N$197)</f>
        <v>103</v>
      </c>
      <c r="O167" s="44">
        <f>RANK(Vul_Index!O167,Vul_Index!O$6:O$197)</f>
        <v>103</v>
      </c>
      <c r="P167" s="44">
        <f>RANK(Vul_Index!P167,Vul_Index!P$6:P$197)</f>
        <v>104</v>
      </c>
      <c r="Q167" s="44">
        <f>RANK(Vul_Index!Q167,Vul_Index!Q$6:Q$197)</f>
        <v>104</v>
      </c>
      <c r="R167" s="44">
        <f>RANK(Vul_Index!R167,Vul_Index!R$6:R$197)</f>
        <v>104</v>
      </c>
      <c r="S167" s="44">
        <f>RANK(Vul_Index!S167,Vul_Index!S$6:S$197)</f>
        <v>103</v>
      </c>
      <c r="T167" s="44">
        <f>RANK(Vul_Index!T167,Vul_Index!T$6:T$197)</f>
        <v>103</v>
      </c>
      <c r="U167" s="8"/>
      <c r="V167" s="32" t="str">
        <f t="shared" si="16"/>
        <v>Sri Lanka</v>
      </c>
      <c r="W167" s="41">
        <f t="shared" si="17"/>
        <v>105</v>
      </c>
      <c r="X167" s="41">
        <f t="shared" ca="1" si="18"/>
        <v>-1.9999992435549281</v>
      </c>
      <c r="Y167" s="41">
        <f t="shared" ca="1" si="19"/>
        <v>118</v>
      </c>
      <c r="Z167" s="41">
        <f t="shared" si="20"/>
        <v>98</v>
      </c>
      <c r="AA167" s="41">
        <f t="shared" ca="1" si="21"/>
        <v>5.000015684869088</v>
      </c>
      <c r="AB167" s="41">
        <f t="shared" ca="1" si="22"/>
        <v>84</v>
      </c>
    </row>
    <row r="168" spans="3:28">
      <c r="C168" s="31" t="s">
        <v>360</v>
      </c>
      <c r="D168" s="32" t="s">
        <v>361</v>
      </c>
      <c r="E168" s="44">
        <f>RANK(Vul_Index!E168,Vul_Index!E$6:E$197)</f>
        <v>37</v>
      </c>
      <c r="F168" s="44">
        <f>RANK(Vul_Index!F168,Vul_Index!F$6:F$197)</f>
        <v>35</v>
      </c>
      <c r="G168" s="44">
        <f>RANK(Vul_Index!G168,Vul_Index!G$6:G$197)</f>
        <v>34</v>
      </c>
      <c r="H168" s="44">
        <f>RANK(Vul_Index!H168,Vul_Index!H$6:H$197)</f>
        <v>34</v>
      </c>
      <c r="I168" s="44">
        <f>RANK(Vul_Index!I168,Vul_Index!I$6:I$197)</f>
        <v>28</v>
      </c>
      <c r="J168" s="44">
        <f>RANK(Vul_Index!J168,Vul_Index!J$6:J$197)</f>
        <v>26</v>
      </c>
      <c r="K168" s="44">
        <f>RANK(Vul_Index!K168,Vul_Index!K$6:K$197)</f>
        <v>25</v>
      </c>
      <c r="L168" s="44">
        <f>RANK(Vul_Index!L168,Vul_Index!L$6:L$197)</f>
        <v>23</v>
      </c>
      <c r="M168" s="44">
        <f>RANK(Vul_Index!M168,Vul_Index!M$6:M$197)</f>
        <v>27</v>
      </c>
      <c r="N168" s="44">
        <f>RANK(Vul_Index!N168,Vul_Index!N$6:N$197)</f>
        <v>24</v>
      </c>
      <c r="O168" s="44">
        <f>RANK(Vul_Index!O168,Vul_Index!O$6:O$197)</f>
        <v>22</v>
      </c>
      <c r="P168" s="44">
        <f>RANK(Vul_Index!P168,Vul_Index!P$6:P$197)</f>
        <v>21</v>
      </c>
      <c r="Q168" s="44">
        <f>RANK(Vul_Index!Q168,Vul_Index!Q$6:Q$197)</f>
        <v>22</v>
      </c>
      <c r="R168" s="44">
        <f>RANK(Vul_Index!R168,Vul_Index!R$6:R$197)</f>
        <v>21</v>
      </c>
      <c r="S168" s="44">
        <f>RANK(Vul_Index!S168,Vul_Index!S$6:S$197)</f>
        <v>21</v>
      </c>
      <c r="T168" s="44">
        <f>RANK(Vul_Index!T168,Vul_Index!T$6:T$197)</f>
        <v>20</v>
      </c>
      <c r="U168" s="8"/>
      <c r="V168" s="32" t="str">
        <f t="shared" si="16"/>
        <v>Sudan</v>
      </c>
      <c r="W168" s="41">
        <f t="shared" si="17"/>
        <v>37</v>
      </c>
      <c r="X168" s="41">
        <f t="shared" ca="1" si="18"/>
        <v>-16.999997027150677</v>
      </c>
      <c r="Y168" s="41">
        <f t="shared" ca="1" si="19"/>
        <v>9</v>
      </c>
      <c r="Z168" s="41">
        <f t="shared" si="20"/>
        <v>20</v>
      </c>
      <c r="AA168" s="41">
        <f t="shared" ca="1" si="21"/>
        <v>3.5597735433343447E-5</v>
      </c>
      <c r="AB168" s="41">
        <f t="shared" ca="1" si="22"/>
        <v>179</v>
      </c>
    </row>
    <row r="169" spans="3:28">
      <c r="C169" s="31" t="s">
        <v>362</v>
      </c>
      <c r="D169" s="32" t="s">
        <v>363</v>
      </c>
      <c r="E169" s="44">
        <f>RANK(Vul_Index!E169,Vul_Index!E$6:E$197)</f>
        <v>92</v>
      </c>
      <c r="F169" s="44">
        <f>RANK(Vul_Index!F169,Vul_Index!F$6:F$197)</f>
        <v>95</v>
      </c>
      <c r="G169" s="44">
        <f>RANK(Vul_Index!G169,Vul_Index!G$6:G$197)</f>
        <v>90</v>
      </c>
      <c r="H169" s="44">
        <f>RANK(Vul_Index!H169,Vul_Index!H$6:H$197)</f>
        <v>88</v>
      </c>
      <c r="I169" s="44">
        <f>RANK(Vul_Index!I169,Vul_Index!I$6:I$197)</f>
        <v>87</v>
      </c>
      <c r="J169" s="44">
        <f>RANK(Vul_Index!J169,Vul_Index!J$6:J$197)</f>
        <v>89</v>
      </c>
      <c r="K169" s="44">
        <f>RANK(Vul_Index!K169,Vul_Index!K$6:K$197)</f>
        <v>90</v>
      </c>
      <c r="L169" s="44">
        <f>RANK(Vul_Index!L169,Vul_Index!L$6:L$197)</f>
        <v>93</v>
      </c>
      <c r="M169" s="44">
        <f>RANK(Vul_Index!M169,Vul_Index!M$6:M$197)</f>
        <v>93</v>
      </c>
      <c r="N169" s="44">
        <f>RANK(Vul_Index!N169,Vul_Index!N$6:N$197)</f>
        <v>97</v>
      </c>
      <c r="O169" s="44">
        <f>RANK(Vul_Index!O169,Vul_Index!O$6:O$197)</f>
        <v>90</v>
      </c>
      <c r="P169" s="44">
        <f>RANK(Vul_Index!P169,Vul_Index!P$6:P$197)</f>
        <v>96</v>
      </c>
      <c r="Q169" s="44">
        <f>RANK(Vul_Index!Q169,Vul_Index!Q$6:Q$197)</f>
        <v>100</v>
      </c>
      <c r="R169" s="44">
        <f>RANK(Vul_Index!R169,Vul_Index!R$6:R$197)</f>
        <v>105</v>
      </c>
      <c r="S169" s="44">
        <f>RANK(Vul_Index!S169,Vul_Index!S$6:S$197)</f>
        <v>104</v>
      </c>
      <c r="T169" s="44">
        <f>RANK(Vul_Index!T169,Vul_Index!T$6:T$197)</f>
        <v>105</v>
      </c>
      <c r="U169" s="8"/>
      <c r="V169" s="32" t="str">
        <f t="shared" si="16"/>
        <v>Suriname</v>
      </c>
      <c r="W169" s="41">
        <f t="shared" si="17"/>
        <v>105</v>
      </c>
      <c r="X169" s="41">
        <f t="shared" ca="1" si="18"/>
        <v>6.4945552419263747E-6</v>
      </c>
      <c r="Y169" s="41">
        <f t="shared" ca="1" si="19"/>
        <v>177</v>
      </c>
      <c r="Z169" s="41">
        <f t="shared" si="20"/>
        <v>87</v>
      </c>
      <c r="AA169" s="41">
        <f t="shared" ca="1" si="21"/>
        <v>18.000000434567585</v>
      </c>
      <c r="AB169" s="41">
        <f t="shared" ca="1" si="22"/>
        <v>15</v>
      </c>
    </row>
    <row r="170" spans="3:28">
      <c r="C170" s="31" t="s">
        <v>364</v>
      </c>
      <c r="D170" s="32" t="s">
        <v>365</v>
      </c>
      <c r="E170" s="44">
        <f>RANK(Vul_Index!E170,Vul_Index!E$6:E$197)</f>
        <v>61</v>
      </c>
      <c r="F170" s="44">
        <f>RANK(Vul_Index!F170,Vul_Index!F$6:F$197)</f>
        <v>61</v>
      </c>
      <c r="G170" s="44">
        <f>RANK(Vul_Index!G170,Vul_Index!G$6:G$197)</f>
        <v>61</v>
      </c>
      <c r="H170" s="44">
        <f>RANK(Vul_Index!H170,Vul_Index!H$6:H$197)</f>
        <v>54</v>
      </c>
      <c r="I170" s="44">
        <f>RANK(Vul_Index!I170,Vul_Index!I$6:I$197)</f>
        <v>52</v>
      </c>
      <c r="J170" s="44">
        <f>RANK(Vul_Index!J170,Vul_Index!J$6:J$197)</f>
        <v>51</v>
      </c>
      <c r="K170" s="44">
        <f>RANK(Vul_Index!K170,Vul_Index!K$6:K$197)</f>
        <v>48</v>
      </c>
      <c r="L170" s="44">
        <f>RANK(Vul_Index!L170,Vul_Index!L$6:L$197)</f>
        <v>45</v>
      </c>
      <c r="M170" s="44">
        <f>RANK(Vul_Index!M170,Vul_Index!M$6:M$197)</f>
        <v>43</v>
      </c>
      <c r="N170" s="44">
        <f>RANK(Vul_Index!N170,Vul_Index!N$6:N$197)</f>
        <v>43</v>
      </c>
      <c r="O170" s="44">
        <f>RANK(Vul_Index!O170,Vul_Index!O$6:O$197)</f>
        <v>42</v>
      </c>
      <c r="P170" s="44">
        <f>RANK(Vul_Index!P170,Vul_Index!P$6:P$197)</f>
        <v>44</v>
      </c>
      <c r="Q170" s="44">
        <f>RANK(Vul_Index!Q170,Vul_Index!Q$6:Q$197)</f>
        <v>43</v>
      </c>
      <c r="R170" s="44">
        <f>RANK(Vul_Index!R170,Vul_Index!R$6:R$197)</f>
        <v>39</v>
      </c>
      <c r="S170" s="44">
        <f>RANK(Vul_Index!S170,Vul_Index!S$6:S$197)</f>
        <v>39</v>
      </c>
      <c r="T170" s="44">
        <f>RANK(Vul_Index!T170,Vul_Index!T$6:T$197)</f>
        <v>39</v>
      </c>
      <c r="U170" s="8"/>
      <c r="V170" s="32" t="str">
        <f t="shared" si="16"/>
        <v>Swaziland</v>
      </c>
      <c r="W170" s="41">
        <f t="shared" si="17"/>
        <v>61</v>
      </c>
      <c r="X170" s="41">
        <f t="shared" ca="1" si="18"/>
        <v>-21.999998736172099</v>
      </c>
      <c r="Y170" s="41">
        <f t="shared" ca="1" si="19"/>
        <v>7</v>
      </c>
      <c r="Z170" s="41">
        <f t="shared" si="20"/>
        <v>39</v>
      </c>
      <c r="AA170" s="41">
        <f t="shared" ca="1" si="21"/>
        <v>4.329567077590191E-5</v>
      </c>
      <c r="AB170" s="41">
        <f t="shared" ca="1" si="22"/>
        <v>175</v>
      </c>
    </row>
    <row r="171" spans="3:28">
      <c r="C171" s="31" t="s">
        <v>366</v>
      </c>
      <c r="D171" s="32" t="s">
        <v>367</v>
      </c>
      <c r="E171" s="44">
        <f>RANK(Vul_Index!E171,Vul_Index!E$6:E$197)</f>
        <v>174</v>
      </c>
      <c r="F171" s="44">
        <f>RANK(Vul_Index!F171,Vul_Index!F$6:F$197)</f>
        <v>174</v>
      </c>
      <c r="G171" s="44">
        <f>RANK(Vul_Index!G171,Vul_Index!G$6:G$197)</f>
        <v>174</v>
      </c>
      <c r="H171" s="44">
        <f>RANK(Vul_Index!H171,Vul_Index!H$6:H$197)</f>
        <v>173</v>
      </c>
      <c r="I171" s="44">
        <f>RANK(Vul_Index!I171,Vul_Index!I$6:I$197)</f>
        <v>174</v>
      </c>
      <c r="J171" s="44">
        <f>RANK(Vul_Index!J171,Vul_Index!J$6:J$197)</f>
        <v>173</v>
      </c>
      <c r="K171" s="44">
        <f>RANK(Vul_Index!K171,Vul_Index!K$6:K$197)</f>
        <v>173</v>
      </c>
      <c r="L171" s="44">
        <f>RANK(Vul_Index!L171,Vul_Index!L$6:L$197)</f>
        <v>173</v>
      </c>
      <c r="M171" s="44">
        <f>RANK(Vul_Index!M171,Vul_Index!M$6:M$197)</f>
        <v>175</v>
      </c>
      <c r="N171" s="44">
        <f>RANK(Vul_Index!N171,Vul_Index!N$6:N$197)</f>
        <v>174</v>
      </c>
      <c r="O171" s="44">
        <f>RANK(Vul_Index!O171,Vul_Index!O$6:O$197)</f>
        <v>174</v>
      </c>
      <c r="P171" s="44">
        <f>RANK(Vul_Index!P171,Vul_Index!P$6:P$197)</f>
        <v>170</v>
      </c>
      <c r="Q171" s="44">
        <f>RANK(Vul_Index!Q171,Vul_Index!Q$6:Q$197)</f>
        <v>169</v>
      </c>
      <c r="R171" s="44">
        <f>RANK(Vul_Index!R171,Vul_Index!R$6:R$197)</f>
        <v>171</v>
      </c>
      <c r="S171" s="44">
        <f>RANK(Vul_Index!S171,Vul_Index!S$6:S$197)</f>
        <v>171</v>
      </c>
      <c r="T171" s="44">
        <f>RANK(Vul_Index!T171,Vul_Index!T$6:T$197)</f>
        <v>171</v>
      </c>
      <c r="U171" s="8"/>
      <c r="V171" s="32" t="str">
        <f t="shared" si="16"/>
        <v>Sweden</v>
      </c>
      <c r="W171" s="41">
        <f t="shared" si="17"/>
        <v>175</v>
      </c>
      <c r="X171" s="41">
        <f t="shared" ca="1" si="18"/>
        <v>-3.9999907794885674</v>
      </c>
      <c r="Y171" s="41">
        <f t="shared" ca="1" si="19"/>
        <v>96</v>
      </c>
      <c r="Z171" s="41">
        <f t="shared" si="20"/>
        <v>169</v>
      </c>
      <c r="AA171" s="41">
        <f t="shared" ca="1" si="21"/>
        <v>2.00006851373894</v>
      </c>
      <c r="AB171" s="41">
        <f t="shared" ca="1" si="22"/>
        <v>124</v>
      </c>
    </row>
    <row r="172" spans="3:28">
      <c r="C172" s="31" t="s">
        <v>368</v>
      </c>
      <c r="D172" s="32" t="s">
        <v>369</v>
      </c>
      <c r="E172" s="44">
        <f>RANK(Vul_Index!E172,Vul_Index!E$6:E$197)</f>
        <v>186</v>
      </c>
      <c r="F172" s="44">
        <f>RANK(Vul_Index!F172,Vul_Index!F$6:F$197)</f>
        <v>187</v>
      </c>
      <c r="G172" s="44">
        <f>RANK(Vul_Index!G172,Vul_Index!G$6:G$197)</f>
        <v>187</v>
      </c>
      <c r="H172" s="44">
        <f>RANK(Vul_Index!H172,Vul_Index!H$6:H$197)</f>
        <v>188</v>
      </c>
      <c r="I172" s="44">
        <f>RANK(Vul_Index!I172,Vul_Index!I$6:I$197)</f>
        <v>188</v>
      </c>
      <c r="J172" s="44">
        <f>RANK(Vul_Index!J172,Vul_Index!J$6:J$197)</f>
        <v>186</v>
      </c>
      <c r="K172" s="44">
        <f>RANK(Vul_Index!K172,Vul_Index!K$6:K$197)</f>
        <v>187</v>
      </c>
      <c r="L172" s="44">
        <f>RANK(Vul_Index!L172,Vul_Index!L$6:L$197)</f>
        <v>186</v>
      </c>
      <c r="M172" s="44">
        <f>RANK(Vul_Index!M172,Vul_Index!M$6:M$197)</f>
        <v>188</v>
      </c>
      <c r="N172" s="44">
        <f>RANK(Vul_Index!N172,Vul_Index!N$6:N$197)</f>
        <v>189</v>
      </c>
      <c r="O172" s="44">
        <f>RANK(Vul_Index!O172,Vul_Index!O$6:O$197)</f>
        <v>189</v>
      </c>
      <c r="P172" s="44">
        <f>RANK(Vul_Index!P172,Vul_Index!P$6:P$197)</f>
        <v>191</v>
      </c>
      <c r="Q172" s="44">
        <f>RANK(Vul_Index!Q172,Vul_Index!Q$6:Q$197)</f>
        <v>191</v>
      </c>
      <c r="R172" s="44">
        <f>RANK(Vul_Index!R172,Vul_Index!R$6:R$197)</f>
        <v>187</v>
      </c>
      <c r="S172" s="44">
        <f>RANK(Vul_Index!S172,Vul_Index!S$6:S$197)</f>
        <v>189</v>
      </c>
      <c r="T172" s="44">
        <f>RANK(Vul_Index!T172,Vul_Index!T$6:T$197)</f>
        <v>189</v>
      </c>
      <c r="U172" s="8"/>
      <c r="V172" s="32" t="str">
        <f t="shared" si="16"/>
        <v>Switzerland</v>
      </c>
      <c r="W172" s="41">
        <f t="shared" si="17"/>
        <v>191</v>
      </c>
      <c r="X172" s="41">
        <f t="shared" ca="1" si="18"/>
        <v>-1.9999939432128886</v>
      </c>
      <c r="Y172" s="41">
        <f t="shared" ca="1" si="19"/>
        <v>126</v>
      </c>
      <c r="Z172" s="41">
        <f t="shared" si="20"/>
        <v>186</v>
      </c>
      <c r="AA172" s="41">
        <f t="shared" ca="1" si="21"/>
        <v>3.0000178136100404</v>
      </c>
      <c r="AB172" s="41">
        <f t="shared" ca="1" si="22"/>
        <v>115</v>
      </c>
    </row>
    <row r="173" spans="3:28">
      <c r="C173" s="31" t="s">
        <v>370</v>
      </c>
      <c r="D173" s="32" t="s">
        <v>371</v>
      </c>
      <c r="E173" s="44">
        <f>RANK(Vul_Index!E173,Vul_Index!E$6:E$197)</f>
        <v>149</v>
      </c>
      <c r="F173" s="44">
        <f>RANK(Vul_Index!F173,Vul_Index!F$6:F$197)</f>
        <v>150</v>
      </c>
      <c r="G173" s="44">
        <f>RANK(Vul_Index!G173,Vul_Index!G$6:G$197)</f>
        <v>148</v>
      </c>
      <c r="H173" s="44">
        <f>RANK(Vul_Index!H173,Vul_Index!H$6:H$197)</f>
        <v>150</v>
      </c>
      <c r="I173" s="44">
        <f>RANK(Vul_Index!I173,Vul_Index!I$6:I$197)</f>
        <v>147</v>
      </c>
      <c r="J173" s="44">
        <f>RANK(Vul_Index!J173,Vul_Index!J$6:J$197)</f>
        <v>149</v>
      </c>
      <c r="K173" s="44">
        <f>RANK(Vul_Index!K173,Vul_Index!K$6:K$197)</f>
        <v>156</v>
      </c>
      <c r="L173" s="44">
        <f>RANK(Vul_Index!L173,Vul_Index!L$6:L$197)</f>
        <v>154</v>
      </c>
      <c r="M173" s="44">
        <f>RANK(Vul_Index!M173,Vul_Index!M$6:M$197)</f>
        <v>156</v>
      </c>
      <c r="N173" s="44">
        <f>RANK(Vul_Index!N173,Vul_Index!N$6:N$197)</f>
        <v>152</v>
      </c>
      <c r="O173" s="44">
        <f>RANK(Vul_Index!O173,Vul_Index!O$6:O$197)</f>
        <v>149</v>
      </c>
      <c r="P173" s="44">
        <f>RANK(Vul_Index!P173,Vul_Index!P$6:P$197)</f>
        <v>152</v>
      </c>
      <c r="Q173" s="44">
        <f>RANK(Vul_Index!Q173,Vul_Index!Q$6:Q$197)</f>
        <v>155</v>
      </c>
      <c r="R173" s="44">
        <f>RANK(Vul_Index!R173,Vul_Index!R$6:R$197)</f>
        <v>157</v>
      </c>
      <c r="S173" s="44">
        <f>RANK(Vul_Index!S173,Vul_Index!S$6:S$197)</f>
        <v>152</v>
      </c>
      <c r="T173" s="44">
        <f>RANK(Vul_Index!T173,Vul_Index!T$6:T$197)</f>
        <v>152</v>
      </c>
      <c r="U173" s="8"/>
      <c r="V173" s="32" t="str">
        <f t="shared" si="16"/>
        <v>Syrian Arab Republic</v>
      </c>
      <c r="W173" s="41">
        <f t="shared" si="17"/>
        <v>157</v>
      </c>
      <c r="X173" s="41">
        <f t="shared" ca="1" si="18"/>
        <v>-4.9999998893325888</v>
      </c>
      <c r="Y173" s="41">
        <f t="shared" ca="1" si="19"/>
        <v>69</v>
      </c>
      <c r="Z173" s="41">
        <f t="shared" si="20"/>
        <v>147</v>
      </c>
      <c r="AA173" s="41">
        <f t="shared" ca="1" si="21"/>
        <v>5.0000739456387899</v>
      </c>
      <c r="AB173" s="41">
        <f t="shared" ca="1" si="22"/>
        <v>78</v>
      </c>
    </row>
    <row r="174" spans="3:28">
      <c r="C174" s="31" t="s">
        <v>372</v>
      </c>
      <c r="D174" s="32" t="s">
        <v>373</v>
      </c>
      <c r="E174" s="44">
        <f>RANK(Vul_Index!E174,Vul_Index!E$6:E$197)</f>
        <v>70</v>
      </c>
      <c r="F174" s="44">
        <f>RANK(Vul_Index!F174,Vul_Index!F$6:F$197)</f>
        <v>74</v>
      </c>
      <c r="G174" s="44">
        <f>RANK(Vul_Index!G174,Vul_Index!G$6:G$197)</f>
        <v>74</v>
      </c>
      <c r="H174" s="44">
        <f>RANK(Vul_Index!H174,Vul_Index!H$6:H$197)</f>
        <v>74</v>
      </c>
      <c r="I174" s="44">
        <f>RANK(Vul_Index!I174,Vul_Index!I$6:I$197)</f>
        <v>74</v>
      </c>
      <c r="J174" s="44">
        <f>RANK(Vul_Index!J174,Vul_Index!J$6:J$197)</f>
        <v>74</v>
      </c>
      <c r="K174" s="44">
        <f>RANK(Vul_Index!K174,Vul_Index!K$6:K$197)</f>
        <v>74</v>
      </c>
      <c r="L174" s="44">
        <f>RANK(Vul_Index!L174,Vul_Index!L$6:L$197)</f>
        <v>74</v>
      </c>
      <c r="M174" s="44">
        <f>RANK(Vul_Index!M174,Vul_Index!M$6:M$197)</f>
        <v>74</v>
      </c>
      <c r="N174" s="44">
        <f>RANK(Vul_Index!N174,Vul_Index!N$6:N$197)</f>
        <v>75</v>
      </c>
      <c r="O174" s="44">
        <f>RANK(Vul_Index!O174,Vul_Index!O$6:O$197)</f>
        <v>74</v>
      </c>
      <c r="P174" s="44">
        <f>RANK(Vul_Index!P174,Vul_Index!P$6:P$197)</f>
        <v>73</v>
      </c>
      <c r="Q174" s="44">
        <f>RANK(Vul_Index!Q174,Vul_Index!Q$6:Q$197)</f>
        <v>73</v>
      </c>
      <c r="R174" s="44">
        <f>RANK(Vul_Index!R174,Vul_Index!R$6:R$197)</f>
        <v>71</v>
      </c>
      <c r="S174" s="44">
        <f>RANK(Vul_Index!S174,Vul_Index!S$6:S$197)</f>
        <v>69</v>
      </c>
      <c r="T174" s="44">
        <f>RANK(Vul_Index!T174,Vul_Index!T$6:T$197)</f>
        <v>68</v>
      </c>
      <c r="U174" s="8"/>
      <c r="V174" s="32" t="str">
        <f t="shared" si="16"/>
        <v>Tajikistan</v>
      </c>
      <c r="W174" s="41">
        <f t="shared" si="17"/>
        <v>75</v>
      </c>
      <c r="X174" s="41">
        <f t="shared" ca="1" si="18"/>
        <v>-6.9999974541397476</v>
      </c>
      <c r="Y174" s="41">
        <f t="shared" ca="1" si="19"/>
        <v>53</v>
      </c>
      <c r="Z174" s="41">
        <f t="shared" si="20"/>
        <v>68</v>
      </c>
      <c r="AA174" s="41">
        <f t="shared" ca="1" si="21"/>
        <v>1.3188130846289026E-5</v>
      </c>
      <c r="AB174" s="41">
        <f t="shared" ca="1" si="22"/>
        <v>186</v>
      </c>
    </row>
    <row r="175" spans="3:28">
      <c r="C175" s="31" t="s">
        <v>374</v>
      </c>
      <c r="D175" s="32" t="s">
        <v>375</v>
      </c>
      <c r="E175" s="44">
        <f>RANK(Vul_Index!E175,Vul_Index!E$6:E$197)</f>
        <v>23</v>
      </c>
      <c r="F175" s="44">
        <f>RANK(Vul_Index!F175,Vul_Index!F$6:F$197)</f>
        <v>23</v>
      </c>
      <c r="G175" s="44">
        <f>RANK(Vul_Index!G175,Vul_Index!G$6:G$197)</f>
        <v>21</v>
      </c>
      <c r="H175" s="44">
        <f>RANK(Vul_Index!H175,Vul_Index!H$6:H$197)</f>
        <v>23</v>
      </c>
      <c r="I175" s="44">
        <f>RANK(Vul_Index!I175,Vul_Index!I$6:I$197)</f>
        <v>20</v>
      </c>
      <c r="J175" s="44">
        <f>RANK(Vul_Index!J175,Vul_Index!J$6:J$197)</f>
        <v>21</v>
      </c>
      <c r="K175" s="44">
        <f>RANK(Vul_Index!K175,Vul_Index!K$6:K$197)</f>
        <v>23</v>
      </c>
      <c r="L175" s="44">
        <f>RANK(Vul_Index!L175,Vul_Index!L$6:L$197)</f>
        <v>24</v>
      </c>
      <c r="M175" s="44">
        <f>RANK(Vul_Index!M175,Vul_Index!M$6:M$197)</f>
        <v>20</v>
      </c>
      <c r="N175" s="44">
        <f>RANK(Vul_Index!N175,Vul_Index!N$6:N$197)</f>
        <v>22</v>
      </c>
      <c r="O175" s="44">
        <f>RANK(Vul_Index!O175,Vul_Index!O$6:O$197)</f>
        <v>23</v>
      </c>
      <c r="P175" s="44">
        <f>RANK(Vul_Index!P175,Vul_Index!P$6:P$197)</f>
        <v>18</v>
      </c>
      <c r="Q175" s="44">
        <f>RANK(Vul_Index!Q175,Vul_Index!Q$6:Q$197)</f>
        <v>17</v>
      </c>
      <c r="R175" s="44">
        <f>RANK(Vul_Index!R175,Vul_Index!R$6:R$197)</f>
        <v>16</v>
      </c>
      <c r="S175" s="44">
        <f>RANK(Vul_Index!S175,Vul_Index!S$6:S$197)</f>
        <v>17</v>
      </c>
      <c r="T175" s="44">
        <f>RANK(Vul_Index!T175,Vul_Index!T$6:T$197)</f>
        <v>17</v>
      </c>
      <c r="U175" s="8"/>
      <c r="V175" s="32" t="str">
        <f t="shared" si="16"/>
        <v>Tanzania, United Republic of</v>
      </c>
      <c r="W175" s="41">
        <f t="shared" si="17"/>
        <v>24</v>
      </c>
      <c r="X175" s="41">
        <f t="shared" ca="1" si="18"/>
        <v>-6.9999980019088479</v>
      </c>
      <c r="Y175" s="41">
        <f t="shared" ca="1" si="19"/>
        <v>51</v>
      </c>
      <c r="Z175" s="41">
        <f t="shared" si="20"/>
        <v>16</v>
      </c>
      <c r="AA175" s="41">
        <f t="shared" ca="1" si="21"/>
        <v>1.0000244996615995</v>
      </c>
      <c r="AB175" s="41">
        <f t="shared" ca="1" si="22"/>
        <v>154</v>
      </c>
    </row>
    <row r="176" spans="3:28">
      <c r="C176" s="31" t="s">
        <v>376</v>
      </c>
      <c r="D176" s="32" t="s">
        <v>377</v>
      </c>
      <c r="E176" s="44">
        <f>RANK(Vul_Index!E176,Vul_Index!E$6:E$197)</f>
        <v>136</v>
      </c>
      <c r="F176" s="44">
        <f>RANK(Vul_Index!F176,Vul_Index!F$6:F$197)</f>
        <v>138</v>
      </c>
      <c r="G176" s="44">
        <f>RANK(Vul_Index!G176,Vul_Index!G$6:G$197)</f>
        <v>138</v>
      </c>
      <c r="H176" s="44">
        <f>RANK(Vul_Index!H176,Vul_Index!H$6:H$197)</f>
        <v>139</v>
      </c>
      <c r="I176" s="44">
        <f>RANK(Vul_Index!I176,Vul_Index!I$6:I$197)</f>
        <v>141</v>
      </c>
      <c r="J176" s="44">
        <f>RANK(Vul_Index!J176,Vul_Index!J$6:J$197)</f>
        <v>141</v>
      </c>
      <c r="K176" s="44">
        <f>RANK(Vul_Index!K176,Vul_Index!K$6:K$197)</f>
        <v>137</v>
      </c>
      <c r="L176" s="44">
        <f>RANK(Vul_Index!L176,Vul_Index!L$6:L$197)</f>
        <v>141</v>
      </c>
      <c r="M176" s="44">
        <f>RANK(Vul_Index!M176,Vul_Index!M$6:M$197)</f>
        <v>133</v>
      </c>
      <c r="N176" s="44">
        <f>RANK(Vul_Index!N176,Vul_Index!N$6:N$197)</f>
        <v>131</v>
      </c>
      <c r="O176" s="44">
        <f>RANK(Vul_Index!O176,Vul_Index!O$6:O$197)</f>
        <v>129</v>
      </c>
      <c r="P176" s="44">
        <f>RANK(Vul_Index!P176,Vul_Index!P$6:P$197)</f>
        <v>131</v>
      </c>
      <c r="Q176" s="44">
        <f>RANK(Vul_Index!Q176,Vul_Index!Q$6:Q$197)</f>
        <v>132</v>
      </c>
      <c r="R176" s="44">
        <f>RANK(Vul_Index!R176,Vul_Index!R$6:R$197)</f>
        <v>131</v>
      </c>
      <c r="S176" s="44">
        <f>RANK(Vul_Index!S176,Vul_Index!S$6:S$197)</f>
        <v>134</v>
      </c>
      <c r="T176" s="44">
        <f>RANK(Vul_Index!T176,Vul_Index!T$6:T$197)</f>
        <v>136</v>
      </c>
      <c r="U176" s="8"/>
      <c r="V176" s="32" t="str">
        <f t="shared" si="16"/>
        <v>Thailand</v>
      </c>
      <c r="W176" s="41">
        <f t="shared" si="17"/>
        <v>141</v>
      </c>
      <c r="X176" s="41">
        <f t="shared" ca="1" si="18"/>
        <v>-4.9999965465336702</v>
      </c>
      <c r="Y176" s="41">
        <f t="shared" ca="1" si="19"/>
        <v>77</v>
      </c>
      <c r="Z176" s="41">
        <f t="shared" si="20"/>
        <v>129</v>
      </c>
      <c r="AA176" s="41">
        <f t="shared" ca="1" si="21"/>
        <v>7.0000614227927862</v>
      </c>
      <c r="AB176" s="41">
        <f t="shared" ca="1" si="22"/>
        <v>55</v>
      </c>
    </row>
    <row r="177" spans="3:28">
      <c r="C177" s="31" t="s">
        <v>378</v>
      </c>
      <c r="D177" s="32" t="s">
        <v>379</v>
      </c>
      <c r="E177" s="44">
        <f>RANK(Vul_Index!E177,Vul_Index!E$6:E$197)</f>
        <v>34</v>
      </c>
      <c r="F177" s="44">
        <f>RANK(Vul_Index!F177,Vul_Index!F$6:F$197)</f>
        <v>34</v>
      </c>
      <c r="G177" s="44">
        <f>RANK(Vul_Index!G177,Vul_Index!G$6:G$197)</f>
        <v>26</v>
      </c>
      <c r="H177" s="44">
        <f>RANK(Vul_Index!H177,Vul_Index!H$6:H$197)</f>
        <v>14</v>
      </c>
      <c r="I177" s="44">
        <f>RANK(Vul_Index!I177,Vul_Index!I$6:I$197)</f>
        <v>21</v>
      </c>
      <c r="J177" s="44">
        <f>RANK(Vul_Index!J177,Vul_Index!J$6:J$197)</f>
        <v>19</v>
      </c>
      <c r="K177" s="44">
        <f>RANK(Vul_Index!K177,Vul_Index!K$6:K$197)</f>
        <v>19</v>
      </c>
      <c r="L177" s="44">
        <f>RANK(Vul_Index!L177,Vul_Index!L$6:L$197)</f>
        <v>22</v>
      </c>
      <c r="M177" s="44">
        <f>RANK(Vul_Index!M177,Vul_Index!M$6:M$197)</f>
        <v>22</v>
      </c>
      <c r="N177" s="44">
        <f>RANK(Vul_Index!N177,Vul_Index!N$6:N$197)</f>
        <v>23</v>
      </c>
      <c r="O177" s="44">
        <f>RANK(Vul_Index!O177,Vul_Index!O$6:O$197)</f>
        <v>24</v>
      </c>
      <c r="P177" s="44">
        <f>RANK(Vul_Index!P177,Vul_Index!P$6:P$197)</f>
        <v>22</v>
      </c>
      <c r="Q177" s="44">
        <f>RANK(Vul_Index!Q177,Vul_Index!Q$6:Q$197)</f>
        <v>23</v>
      </c>
      <c r="R177" s="44">
        <f>RANK(Vul_Index!R177,Vul_Index!R$6:R$197)</f>
        <v>27</v>
      </c>
      <c r="S177" s="44">
        <f>RANK(Vul_Index!S177,Vul_Index!S$6:S$197)</f>
        <v>35</v>
      </c>
      <c r="T177" s="44">
        <f>RANK(Vul_Index!T177,Vul_Index!T$6:T$197)</f>
        <v>36</v>
      </c>
      <c r="U177" s="8"/>
      <c r="V177" s="32" t="str">
        <f t="shared" si="16"/>
        <v>Timor-Leste</v>
      </c>
      <c r="W177" s="41">
        <f t="shared" si="17"/>
        <v>35</v>
      </c>
      <c r="X177" s="41">
        <f t="shared" ca="1" si="18"/>
        <v>1.0000036486811208</v>
      </c>
      <c r="Y177" s="41">
        <f t="shared" ca="1" si="19"/>
        <v>184</v>
      </c>
      <c r="Z177" s="41">
        <f t="shared" si="20"/>
        <v>14</v>
      </c>
      <c r="AA177" s="41">
        <f t="shared" ca="1" si="21"/>
        <v>22.000014756241637</v>
      </c>
      <c r="AB177" s="41">
        <f t="shared" ca="1" si="22"/>
        <v>5</v>
      </c>
    </row>
    <row r="178" spans="3:28">
      <c r="C178" s="31" t="s">
        <v>380</v>
      </c>
      <c r="D178" s="32" t="s">
        <v>381</v>
      </c>
      <c r="E178" s="44">
        <f>RANK(Vul_Index!E178,Vul_Index!E$6:E$197)</f>
        <v>19</v>
      </c>
      <c r="F178" s="44">
        <f>RANK(Vul_Index!F178,Vul_Index!F$6:F$197)</f>
        <v>20</v>
      </c>
      <c r="G178" s="44">
        <f>RANK(Vul_Index!G178,Vul_Index!G$6:G$197)</f>
        <v>19</v>
      </c>
      <c r="H178" s="44">
        <f>RANK(Vul_Index!H178,Vul_Index!H$6:H$197)</f>
        <v>17</v>
      </c>
      <c r="I178" s="44">
        <f>RANK(Vul_Index!I178,Vul_Index!I$6:I$197)</f>
        <v>16</v>
      </c>
      <c r="J178" s="44">
        <f>RANK(Vul_Index!J178,Vul_Index!J$6:J$197)</f>
        <v>18</v>
      </c>
      <c r="K178" s="44">
        <f>RANK(Vul_Index!K178,Vul_Index!K$6:K$197)</f>
        <v>16</v>
      </c>
      <c r="L178" s="44">
        <f>RANK(Vul_Index!L178,Vul_Index!L$6:L$197)</f>
        <v>16</v>
      </c>
      <c r="M178" s="44">
        <f>RANK(Vul_Index!M178,Vul_Index!M$6:M$197)</f>
        <v>18</v>
      </c>
      <c r="N178" s="44">
        <f>RANK(Vul_Index!N178,Vul_Index!N$6:N$197)</f>
        <v>16</v>
      </c>
      <c r="O178" s="44">
        <f>RANK(Vul_Index!O178,Vul_Index!O$6:O$197)</f>
        <v>17</v>
      </c>
      <c r="P178" s="44">
        <f>RANK(Vul_Index!P178,Vul_Index!P$6:P$197)</f>
        <v>17</v>
      </c>
      <c r="Q178" s="44">
        <f>RANK(Vul_Index!Q178,Vul_Index!Q$6:Q$197)</f>
        <v>18</v>
      </c>
      <c r="R178" s="44">
        <f>RANK(Vul_Index!R178,Vul_Index!R$6:R$197)</f>
        <v>20</v>
      </c>
      <c r="S178" s="44">
        <f>RANK(Vul_Index!S178,Vul_Index!S$6:S$197)</f>
        <v>19</v>
      </c>
      <c r="T178" s="44">
        <f>RANK(Vul_Index!T178,Vul_Index!T$6:T$197)</f>
        <v>19</v>
      </c>
      <c r="U178" s="8"/>
      <c r="V178" s="32" t="str">
        <f t="shared" si="16"/>
        <v>Togo</v>
      </c>
      <c r="W178" s="41">
        <f t="shared" si="17"/>
        <v>20</v>
      </c>
      <c r="X178" s="41">
        <f t="shared" ca="1" si="18"/>
        <v>-0.99999089661330587</v>
      </c>
      <c r="Y178" s="41">
        <f t="shared" ca="1" si="19"/>
        <v>151</v>
      </c>
      <c r="Z178" s="41">
        <f t="shared" si="20"/>
        <v>16</v>
      </c>
      <c r="AA178" s="41">
        <f t="shared" ca="1" si="21"/>
        <v>3.0000496526689919</v>
      </c>
      <c r="AB178" s="41">
        <f t="shared" ca="1" si="22"/>
        <v>109</v>
      </c>
    </row>
    <row r="179" spans="3:28">
      <c r="C179" s="31" t="s">
        <v>382</v>
      </c>
      <c r="D179" s="32" t="s">
        <v>383</v>
      </c>
      <c r="E179" s="44">
        <f>RANK(Vul_Index!E179,Vul_Index!E$6:E$197)</f>
        <v>69</v>
      </c>
      <c r="F179" s="44">
        <f>RANK(Vul_Index!F179,Vul_Index!F$6:F$197)</f>
        <v>69</v>
      </c>
      <c r="G179" s="44">
        <f>RANK(Vul_Index!G179,Vul_Index!G$6:G$197)</f>
        <v>69</v>
      </c>
      <c r="H179" s="44">
        <f>RANK(Vul_Index!H179,Vul_Index!H$6:H$197)</f>
        <v>68</v>
      </c>
      <c r="I179" s="44">
        <f>RANK(Vul_Index!I179,Vul_Index!I$6:I$197)</f>
        <v>67</v>
      </c>
      <c r="J179" s="44">
        <f>RANK(Vul_Index!J179,Vul_Index!J$6:J$197)</f>
        <v>67</v>
      </c>
      <c r="K179" s="44">
        <f>RANK(Vul_Index!K179,Vul_Index!K$6:K$197)</f>
        <v>65</v>
      </c>
      <c r="L179" s="44">
        <f>RANK(Vul_Index!L179,Vul_Index!L$6:L$197)</f>
        <v>66</v>
      </c>
      <c r="M179" s="44">
        <f>RANK(Vul_Index!M179,Vul_Index!M$6:M$197)</f>
        <v>68</v>
      </c>
      <c r="N179" s="44">
        <f>RANK(Vul_Index!N179,Vul_Index!N$6:N$197)</f>
        <v>66</v>
      </c>
      <c r="O179" s="44">
        <f>RANK(Vul_Index!O179,Vul_Index!O$6:O$197)</f>
        <v>64</v>
      </c>
      <c r="P179" s="44">
        <f>RANK(Vul_Index!P179,Vul_Index!P$6:P$197)</f>
        <v>65</v>
      </c>
      <c r="Q179" s="44">
        <f>RANK(Vul_Index!Q179,Vul_Index!Q$6:Q$197)</f>
        <v>65</v>
      </c>
      <c r="R179" s="44">
        <f>RANK(Vul_Index!R179,Vul_Index!R$6:R$197)</f>
        <v>68</v>
      </c>
      <c r="S179" s="44">
        <f>RANK(Vul_Index!S179,Vul_Index!S$6:S$197)</f>
        <v>67</v>
      </c>
      <c r="T179" s="44">
        <f>RANK(Vul_Index!T179,Vul_Index!T$6:T$197)</f>
        <v>67</v>
      </c>
      <c r="U179" s="8"/>
      <c r="V179" s="32" t="str">
        <f t="shared" si="16"/>
        <v>Tonga</v>
      </c>
      <c r="W179" s="41">
        <f t="shared" si="17"/>
        <v>69</v>
      </c>
      <c r="X179" s="41">
        <f t="shared" ca="1" si="18"/>
        <v>-1.9999928706203349</v>
      </c>
      <c r="Y179" s="41">
        <f t="shared" ca="1" si="19"/>
        <v>128</v>
      </c>
      <c r="Z179" s="41">
        <f t="shared" si="20"/>
        <v>64</v>
      </c>
      <c r="AA179" s="41">
        <f t="shared" ca="1" si="21"/>
        <v>3.0000172816751487</v>
      </c>
      <c r="AB179" s="41">
        <f t="shared" ca="1" si="22"/>
        <v>116</v>
      </c>
    </row>
    <row r="180" spans="3:28">
      <c r="C180" s="31" t="s">
        <v>384</v>
      </c>
      <c r="D180" s="32" t="s">
        <v>385</v>
      </c>
      <c r="E180" s="44">
        <f>RANK(Vul_Index!E180,Vul_Index!E$6:E$197)</f>
        <v>115</v>
      </c>
      <c r="F180" s="44">
        <f>RANK(Vul_Index!F180,Vul_Index!F$6:F$197)</f>
        <v>115</v>
      </c>
      <c r="G180" s="44">
        <f>RANK(Vul_Index!G180,Vul_Index!G$6:G$197)</f>
        <v>113</v>
      </c>
      <c r="H180" s="44">
        <f>RANK(Vul_Index!H180,Vul_Index!H$6:H$197)</f>
        <v>112</v>
      </c>
      <c r="I180" s="44">
        <f>RANK(Vul_Index!I180,Vul_Index!I$6:I$197)</f>
        <v>112</v>
      </c>
      <c r="J180" s="44">
        <f>RANK(Vul_Index!J180,Vul_Index!J$6:J$197)</f>
        <v>113</v>
      </c>
      <c r="K180" s="44">
        <f>RANK(Vul_Index!K180,Vul_Index!K$6:K$197)</f>
        <v>111</v>
      </c>
      <c r="L180" s="44">
        <f>RANK(Vul_Index!L180,Vul_Index!L$6:L$197)</f>
        <v>112</v>
      </c>
      <c r="M180" s="44">
        <f>RANK(Vul_Index!M180,Vul_Index!M$6:M$197)</f>
        <v>111</v>
      </c>
      <c r="N180" s="44">
        <f>RANK(Vul_Index!N180,Vul_Index!N$6:N$197)</f>
        <v>110</v>
      </c>
      <c r="O180" s="44">
        <f>RANK(Vul_Index!O180,Vul_Index!O$6:O$197)</f>
        <v>97</v>
      </c>
      <c r="P180" s="44">
        <f>RANK(Vul_Index!P180,Vul_Index!P$6:P$197)</f>
        <v>103</v>
      </c>
      <c r="Q180" s="44">
        <f>RANK(Vul_Index!Q180,Vul_Index!Q$6:Q$197)</f>
        <v>94</v>
      </c>
      <c r="R180" s="44">
        <f>RANK(Vul_Index!R180,Vul_Index!R$6:R$197)</f>
        <v>103</v>
      </c>
      <c r="S180" s="44">
        <f>RANK(Vul_Index!S180,Vul_Index!S$6:S$197)</f>
        <v>105</v>
      </c>
      <c r="T180" s="44">
        <f>RANK(Vul_Index!T180,Vul_Index!T$6:T$197)</f>
        <v>104</v>
      </c>
      <c r="U180" s="8"/>
      <c r="V180" s="32" t="str">
        <f t="shared" si="16"/>
        <v>Trinidad and Tobago</v>
      </c>
      <c r="W180" s="41">
        <f t="shared" si="17"/>
        <v>115</v>
      </c>
      <c r="X180" s="41">
        <f t="shared" ca="1" si="18"/>
        <v>-10.999993337059667</v>
      </c>
      <c r="Y180" s="41">
        <f t="shared" ca="1" si="19"/>
        <v>25</v>
      </c>
      <c r="Z180" s="41">
        <f t="shared" si="20"/>
        <v>94</v>
      </c>
      <c r="AA180" s="41">
        <f t="shared" ca="1" si="21"/>
        <v>10.000024588693815</v>
      </c>
      <c r="AB180" s="41">
        <f t="shared" ca="1" si="22"/>
        <v>37</v>
      </c>
    </row>
    <row r="181" spans="3:28">
      <c r="C181" s="31" t="s">
        <v>386</v>
      </c>
      <c r="D181" s="32" t="s">
        <v>387</v>
      </c>
      <c r="E181" s="44">
        <f>RANK(Vul_Index!E181,Vul_Index!E$6:E$197)</f>
        <v>116</v>
      </c>
      <c r="F181" s="44">
        <f>RANK(Vul_Index!F181,Vul_Index!F$6:F$197)</f>
        <v>130</v>
      </c>
      <c r="G181" s="44">
        <f>RANK(Vul_Index!G181,Vul_Index!G$6:G$197)</f>
        <v>122</v>
      </c>
      <c r="H181" s="44">
        <f>RANK(Vul_Index!H181,Vul_Index!H$6:H$197)</f>
        <v>122</v>
      </c>
      <c r="I181" s="44">
        <f>RANK(Vul_Index!I181,Vul_Index!I$6:I$197)</f>
        <v>123</v>
      </c>
      <c r="J181" s="44">
        <f>RANK(Vul_Index!J181,Vul_Index!J$6:J$197)</f>
        <v>120</v>
      </c>
      <c r="K181" s="44">
        <f>RANK(Vul_Index!K181,Vul_Index!K$6:K$197)</f>
        <v>114</v>
      </c>
      <c r="L181" s="44">
        <f>RANK(Vul_Index!L181,Vul_Index!L$6:L$197)</f>
        <v>113</v>
      </c>
      <c r="M181" s="44">
        <f>RANK(Vul_Index!M181,Vul_Index!M$6:M$197)</f>
        <v>119</v>
      </c>
      <c r="N181" s="44">
        <f>RANK(Vul_Index!N181,Vul_Index!N$6:N$197)</f>
        <v>123</v>
      </c>
      <c r="O181" s="44">
        <f>RANK(Vul_Index!O181,Vul_Index!O$6:O$197)</f>
        <v>121</v>
      </c>
      <c r="P181" s="44">
        <f>RANK(Vul_Index!P181,Vul_Index!P$6:P$197)</f>
        <v>121</v>
      </c>
      <c r="Q181" s="44">
        <f>RANK(Vul_Index!Q181,Vul_Index!Q$6:Q$197)</f>
        <v>121</v>
      </c>
      <c r="R181" s="44">
        <f>RANK(Vul_Index!R181,Vul_Index!R$6:R$197)</f>
        <v>122</v>
      </c>
      <c r="S181" s="44">
        <f>RANK(Vul_Index!S181,Vul_Index!S$6:S$197)</f>
        <v>120</v>
      </c>
      <c r="T181" s="44">
        <f>RANK(Vul_Index!T181,Vul_Index!T$6:T$197)</f>
        <v>120</v>
      </c>
      <c r="U181" s="8"/>
      <c r="V181" s="32" t="str">
        <f t="shared" si="16"/>
        <v>Tunisia</v>
      </c>
      <c r="W181" s="41">
        <f t="shared" si="17"/>
        <v>130</v>
      </c>
      <c r="X181" s="41">
        <f t="shared" ca="1" si="18"/>
        <v>-9.999992164067546</v>
      </c>
      <c r="Y181" s="41">
        <f t="shared" ca="1" si="19"/>
        <v>32</v>
      </c>
      <c r="Z181" s="41">
        <f t="shared" si="20"/>
        <v>113</v>
      </c>
      <c r="AA181" s="41">
        <f t="shared" ca="1" si="21"/>
        <v>7.0000089268618035</v>
      </c>
      <c r="AB181" s="41">
        <f t="shared" ca="1" si="22"/>
        <v>63</v>
      </c>
    </row>
    <row r="182" spans="3:28">
      <c r="C182" s="31" t="s">
        <v>388</v>
      </c>
      <c r="D182" s="32" t="s">
        <v>389</v>
      </c>
      <c r="E182" s="44">
        <f>RANK(Vul_Index!E182,Vul_Index!E$6:E$197)</f>
        <v>138</v>
      </c>
      <c r="F182" s="44">
        <f>RANK(Vul_Index!F182,Vul_Index!F$6:F$197)</f>
        <v>142</v>
      </c>
      <c r="G182" s="44">
        <f>RANK(Vul_Index!G182,Vul_Index!G$6:G$197)</f>
        <v>143</v>
      </c>
      <c r="H182" s="44">
        <f>RANK(Vul_Index!H182,Vul_Index!H$6:H$197)</f>
        <v>147</v>
      </c>
      <c r="I182" s="44">
        <f>RANK(Vul_Index!I182,Vul_Index!I$6:I$197)</f>
        <v>148</v>
      </c>
      <c r="J182" s="44">
        <f>RANK(Vul_Index!J182,Vul_Index!J$6:J$197)</f>
        <v>151</v>
      </c>
      <c r="K182" s="44">
        <f>RANK(Vul_Index!K182,Vul_Index!K$6:K$197)</f>
        <v>152</v>
      </c>
      <c r="L182" s="44">
        <f>RANK(Vul_Index!L182,Vul_Index!L$6:L$197)</f>
        <v>150</v>
      </c>
      <c r="M182" s="44">
        <f>RANK(Vul_Index!M182,Vul_Index!M$6:M$197)</f>
        <v>155</v>
      </c>
      <c r="N182" s="44">
        <f>RANK(Vul_Index!N182,Vul_Index!N$6:N$197)</f>
        <v>156</v>
      </c>
      <c r="O182" s="44">
        <f>RANK(Vul_Index!O182,Vul_Index!O$6:O$197)</f>
        <v>158</v>
      </c>
      <c r="P182" s="44">
        <f>RANK(Vul_Index!P182,Vul_Index!P$6:P$197)</f>
        <v>161</v>
      </c>
      <c r="Q182" s="44">
        <f>RANK(Vul_Index!Q182,Vul_Index!Q$6:Q$197)</f>
        <v>157</v>
      </c>
      <c r="R182" s="44">
        <f>RANK(Vul_Index!R182,Vul_Index!R$6:R$197)</f>
        <v>158</v>
      </c>
      <c r="S182" s="44">
        <f>RANK(Vul_Index!S182,Vul_Index!S$6:S$197)</f>
        <v>149</v>
      </c>
      <c r="T182" s="44">
        <f>RANK(Vul_Index!T182,Vul_Index!T$6:T$197)</f>
        <v>149</v>
      </c>
      <c r="U182" s="8"/>
      <c r="V182" s="32" t="str">
        <f t="shared" si="16"/>
        <v>Turkey</v>
      </c>
      <c r="W182" s="41">
        <f t="shared" si="17"/>
        <v>161</v>
      </c>
      <c r="X182" s="41">
        <f t="shared" ca="1" si="18"/>
        <v>-11.999996519970155</v>
      </c>
      <c r="Y182" s="41">
        <f t="shared" ca="1" si="19"/>
        <v>23</v>
      </c>
      <c r="Z182" s="41">
        <f t="shared" si="20"/>
        <v>138</v>
      </c>
      <c r="AA182" s="41">
        <f t="shared" ca="1" si="21"/>
        <v>11.000072396490523</v>
      </c>
      <c r="AB182" s="41">
        <f t="shared" ca="1" si="22"/>
        <v>32</v>
      </c>
    </row>
    <row r="183" spans="3:28">
      <c r="C183" s="31" t="s">
        <v>390</v>
      </c>
      <c r="D183" s="32" t="s">
        <v>391</v>
      </c>
      <c r="E183" s="44">
        <f>RANK(Vul_Index!E183,Vul_Index!E$6:E$197)</f>
        <v>132</v>
      </c>
      <c r="F183" s="44">
        <f>RANK(Vul_Index!F183,Vul_Index!F$6:F$197)</f>
        <v>125</v>
      </c>
      <c r="G183" s="44">
        <f>RANK(Vul_Index!G183,Vul_Index!G$6:G$197)</f>
        <v>132</v>
      </c>
      <c r="H183" s="44">
        <f>RANK(Vul_Index!H183,Vul_Index!H$6:H$197)</f>
        <v>136</v>
      </c>
      <c r="I183" s="44">
        <f>RANK(Vul_Index!I183,Vul_Index!I$6:I$197)</f>
        <v>138</v>
      </c>
      <c r="J183" s="44">
        <f>RANK(Vul_Index!J183,Vul_Index!J$6:J$197)</f>
        <v>138</v>
      </c>
      <c r="K183" s="44">
        <f>RANK(Vul_Index!K183,Vul_Index!K$6:K$197)</f>
        <v>136</v>
      </c>
      <c r="L183" s="44">
        <f>RANK(Vul_Index!L183,Vul_Index!L$6:L$197)</f>
        <v>134</v>
      </c>
      <c r="M183" s="44">
        <f>RANK(Vul_Index!M183,Vul_Index!M$6:M$197)</f>
        <v>134</v>
      </c>
      <c r="N183" s="44">
        <f>RANK(Vul_Index!N183,Vul_Index!N$6:N$197)</f>
        <v>130</v>
      </c>
      <c r="O183" s="44">
        <f>RANK(Vul_Index!O183,Vul_Index!O$6:O$197)</f>
        <v>130</v>
      </c>
      <c r="P183" s="44">
        <f>RANK(Vul_Index!P183,Vul_Index!P$6:P$197)</f>
        <v>130</v>
      </c>
      <c r="Q183" s="44">
        <f>RANK(Vul_Index!Q183,Vul_Index!Q$6:Q$197)</f>
        <v>128</v>
      </c>
      <c r="R183" s="44">
        <f>RANK(Vul_Index!R183,Vul_Index!R$6:R$197)</f>
        <v>128</v>
      </c>
      <c r="S183" s="44">
        <f>RANK(Vul_Index!S183,Vul_Index!S$6:S$197)</f>
        <v>131</v>
      </c>
      <c r="T183" s="44">
        <f>RANK(Vul_Index!T183,Vul_Index!T$6:T$197)</f>
        <v>131</v>
      </c>
      <c r="U183" s="8"/>
      <c r="V183" s="32" t="str">
        <f t="shared" si="16"/>
        <v>Turkmenistan</v>
      </c>
      <c r="W183" s="41">
        <f t="shared" si="17"/>
        <v>138</v>
      </c>
      <c r="X183" s="41">
        <f t="shared" ca="1" si="18"/>
        <v>-6.9999947658546882</v>
      </c>
      <c r="Y183" s="41">
        <f t="shared" ca="1" si="19"/>
        <v>56</v>
      </c>
      <c r="Z183" s="41">
        <f t="shared" si="20"/>
        <v>125</v>
      </c>
      <c r="AA183" s="41">
        <f t="shared" ca="1" si="21"/>
        <v>6.0000081478017897</v>
      </c>
      <c r="AB183" s="41">
        <f t="shared" ca="1" si="22"/>
        <v>76</v>
      </c>
    </row>
    <row r="184" spans="3:28">
      <c r="C184" s="31" t="s">
        <v>392</v>
      </c>
      <c r="D184" s="32" t="s">
        <v>393</v>
      </c>
      <c r="E184" s="44">
        <f>RANK(Vul_Index!E184,Vul_Index!E$6:E$197)</f>
        <v>58</v>
      </c>
      <c r="F184" s="44">
        <f>RANK(Vul_Index!F184,Vul_Index!F$6:F$197)</f>
        <v>51</v>
      </c>
      <c r="G184" s="44">
        <f>RANK(Vul_Index!G184,Vul_Index!G$6:G$197)</f>
        <v>59</v>
      </c>
      <c r="H184" s="44">
        <f>RANK(Vul_Index!H184,Vul_Index!H$6:H$197)</f>
        <v>57</v>
      </c>
      <c r="I184" s="44">
        <f>RANK(Vul_Index!I184,Vul_Index!I$6:I$197)</f>
        <v>56</v>
      </c>
      <c r="J184" s="44">
        <f>RANK(Vul_Index!J184,Vul_Index!J$6:J$197)</f>
        <v>46</v>
      </c>
      <c r="K184" s="44">
        <f>RANK(Vul_Index!K184,Vul_Index!K$6:K$197)</f>
        <v>38</v>
      </c>
      <c r="L184" s="44">
        <f>RANK(Vul_Index!L184,Vul_Index!L$6:L$197)</f>
        <v>37</v>
      </c>
      <c r="M184" s="44">
        <f>RANK(Vul_Index!M184,Vul_Index!M$6:M$197)</f>
        <v>46</v>
      </c>
      <c r="N184" s="44">
        <f>RANK(Vul_Index!N184,Vul_Index!N$6:N$197)</f>
        <v>52</v>
      </c>
      <c r="O184" s="44">
        <f>RANK(Vul_Index!O184,Vul_Index!O$6:O$197)</f>
        <v>50</v>
      </c>
      <c r="P184" s="44">
        <f>RANK(Vul_Index!P184,Vul_Index!P$6:P$197)</f>
        <v>54</v>
      </c>
      <c r="Q184" s="44">
        <f>RANK(Vul_Index!Q184,Vul_Index!Q$6:Q$197)</f>
        <v>54</v>
      </c>
      <c r="R184" s="44">
        <f>RANK(Vul_Index!R184,Vul_Index!R$6:R$197)</f>
        <v>55</v>
      </c>
      <c r="S184" s="44">
        <f>RANK(Vul_Index!S184,Vul_Index!S$6:S$197)</f>
        <v>54</v>
      </c>
      <c r="T184" s="44">
        <f>RANK(Vul_Index!T184,Vul_Index!T$6:T$197)</f>
        <v>54</v>
      </c>
      <c r="U184" s="8"/>
      <c r="V184" s="32" t="str">
        <f t="shared" si="16"/>
        <v>Tuvalu</v>
      </c>
      <c r="W184" s="41">
        <f t="shared" si="17"/>
        <v>59</v>
      </c>
      <c r="X184" s="41">
        <f t="shared" ca="1" si="18"/>
        <v>-4.9999994187198942</v>
      </c>
      <c r="Y184" s="41">
        <f t="shared" ca="1" si="19"/>
        <v>70</v>
      </c>
      <c r="Z184" s="41">
        <f t="shared" si="20"/>
        <v>37</v>
      </c>
      <c r="AA184" s="41">
        <f t="shared" ca="1" si="21"/>
        <v>17.00002684145905</v>
      </c>
      <c r="AB184" s="41">
        <f t="shared" ca="1" si="22"/>
        <v>16</v>
      </c>
    </row>
    <row r="185" spans="3:28">
      <c r="C185" s="31" t="s">
        <v>394</v>
      </c>
      <c r="D185" s="32" t="s">
        <v>395</v>
      </c>
      <c r="E185" s="44">
        <f>RANK(Vul_Index!E185,Vul_Index!E$6:E$197)</f>
        <v>17</v>
      </c>
      <c r="F185" s="44">
        <f>RANK(Vul_Index!F185,Vul_Index!F$6:F$197)</f>
        <v>19</v>
      </c>
      <c r="G185" s="44">
        <f>RANK(Vul_Index!G185,Vul_Index!G$6:G$197)</f>
        <v>17</v>
      </c>
      <c r="H185" s="44">
        <f>RANK(Vul_Index!H185,Vul_Index!H$6:H$197)</f>
        <v>20</v>
      </c>
      <c r="I185" s="44">
        <f>RANK(Vul_Index!I185,Vul_Index!I$6:I$197)</f>
        <v>19</v>
      </c>
      <c r="J185" s="44">
        <f>RANK(Vul_Index!J185,Vul_Index!J$6:J$197)</f>
        <v>20</v>
      </c>
      <c r="K185" s="44">
        <f>RANK(Vul_Index!K185,Vul_Index!K$6:K$197)</f>
        <v>20</v>
      </c>
      <c r="L185" s="44">
        <f>RANK(Vul_Index!L185,Vul_Index!L$6:L$197)</f>
        <v>20</v>
      </c>
      <c r="M185" s="44">
        <f>RANK(Vul_Index!M185,Vul_Index!M$6:M$197)</f>
        <v>24</v>
      </c>
      <c r="N185" s="44">
        <f>RANK(Vul_Index!N185,Vul_Index!N$6:N$197)</f>
        <v>21</v>
      </c>
      <c r="O185" s="44">
        <f>RANK(Vul_Index!O185,Vul_Index!O$6:O$197)</f>
        <v>21</v>
      </c>
      <c r="P185" s="44">
        <f>RANK(Vul_Index!P185,Vul_Index!P$6:P$197)</f>
        <v>20</v>
      </c>
      <c r="Q185" s="44">
        <f>RANK(Vul_Index!Q185,Vul_Index!Q$6:Q$197)</f>
        <v>20</v>
      </c>
      <c r="R185" s="44">
        <f>RANK(Vul_Index!R185,Vul_Index!R$6:R$197)</f>
        <v>22</v>
      </c>
      <c r="S185" s="44">
        <f>RANK(Vul_Index!S185,Vul_Index!S$6:S$197)</f>
        <v>24</v>
      </c>
      <c r="T185" s="44">
        <f>RANK(Vul_Index!T185,Vul_Index!T$6:T$197)</f>
        <v>24</v>
      </c>
      <c r="U185" s="8"/>
      <c r="V185" s="32" t="str">
        <f t="shared" si="16"/>
        <v>Uganda</v>
      </c>
      <c r="W185" s="41">
        <f t="shared" si="17"/>
        <v>24</v>
      </c>
      <c r="X185" s="41">
        <f t="shared" ca="1" si="18"/>
        <v>4.8219504731428758E-6</v>
      </c>
      <c r="Y185" s="41">
        <f t="shared" ca="1" si="19"/>
        <v>171</v>
      </c>
      <c r="Z185" s="41">
        <f t="shared" si="20"/>
        <v>17</v>
      </c>
      <c r="AA185" s="41">
        <f t="shared" ca="1" si="21"/>
        <v>7.0000651807872085</v>
      </c>
      <c r="AB185" s="41">
        <f t="shared" ca="1" si="22"/>
        <v>54</v>
      </c>
    </row>
    <row r="186" spans="3:28">
      <c r="C186" s="31" t="s">
        <v>396</v>
      </c>
      <c r="D186" s="32" t="s">
        <v>397</v>
      </c>
      <c r="E186" s="44">
        <f>RANK(Vul_Index!E186,Vul_Index!E$6:E$197)</f>
        <v>128</v>
      </c>
      <c r="F186" s="44">
        <f>RANK(Vul_Index!F186,Vul_Index!F$6:F$197)</f>
        <v>129</v>
      </c>
      <c r="G186" s="44">
        <f>RANK(Vul_Index!G186,Vul_Index!G$6:G$197)</f>
        <v>127</v>
      </c>
      <c r="H186" s="44">
        <f>RANK(Vul_Index!H186,Vul_Index!H$6:H$197)</f>
        <v>129</v>
      </c>
      <c r="I186" s="44">
        <f>RANK(Vul_Index!I186,Vul_Index!I$6:I$197)</f>
        <v>128</v>
      </c>
      <c r="J186" s="44">
        <f>RANK(Vul_Index!J186,Vul_Index!J$6:J$197)</f>
        <v>127</v>
      </c>
      <c r="K186" s="44">
        <f>RANK(Vul_Index!K186,Vul_Index!K$6:K$197)</f>
        <v>128</v>
      </c>
      <c r="L186" s="44">
        <f>RANK(Vul_Index!L186,Vul_Index!L$6:L$197)</f>
        <v>127</v>
      </c>
      <c r="M186" s="44">
        <f>RANK(Vul_Index!M186,Vul_Index!M$6:M$197)</f>
        <v>123</v>
      </c>
      <c r="N186" s="44">
        <f>RANK(Vul_Index!N186,Vul_Index!N$6:N$197)</f>
        <v>125</v>
      </c>
      <c r="O186" s="44">
        <f>RANK(Vul_Index!O186,Vul_Index!O$6:O$197)</f>
        <v>126</v>
      </c>
      <c r="P186" s="44">
        <f>RANK(Vul_Index!P186,Vul_Index!P$6:P$197)</f>
        <v>128</v>
      </c>
      <c r="Q186" s="44">
        <f>RANK(Vul_Index!Q186,Vul_Index!Q$6:Q$197)</f>
        <v>127</v>
      </c>
      <c r="R186" s="44">
        <f>RANK(Vul_Index!R186,Vul_Index!R$6:R$197)</f>
        <v>127</v>
      </c>
      <c r="S186" s="44">
        <f>RANK(Vul_Index!S186,Vul_Index!S$6:S$197)</f>
        <v>126</v>
      </c>
      <c r="T186" s="44">
        <f>RANK(Vul_Index!T186,Vul_Index!T$6:T$197)</f>
        <v>126</v>
      </c>
      <c r="U186" s="8"/>
      <c r="V186" s="32" t="str">
        <f t="shared" si="16"/>
        <v>Ukraine</v>
      </c>
      <c r="W186" s="41">
        <f t="shared" si="17"/>
        <v>129</v>
      </c>
      <c r="X186" s="41">
        <f t="shared" ca="1" si="18"/>
        <v>-2.9999920471364572</v>
      </c>
      <c r="Y186" s="41">
        <f t="shared" ca="1" si="19"/>
        <v>110</v>
      </c>
      <c r="Z186" s="41">
        <f t="shared" si="20"/>
        <v>123</v>
      </c>
      <c r="AA186" s="41">
        <f t="shared" ca="1" si="21"/>
        <v>3.0000876317701906</v>
      </c>
      <c r="AB186" s="41">
        <f t="shared" ca="1" si="22"/>
        <v>100</v>
      </c>
    </row>
    <row r="187" spans="3:28">
      <c r="C187" s="31" t="s">
        <v>398</v>
      </c>
      <c r="D187" s="32" t="s">
        <v>399</v>
      </c>
      <c r="E187" s="44">
        <f>RANK(Vul_Index!E187,Vul_Index!E$6:E$197)</f>
        <v>118</v>
      </c>
      <c r="F187" s="44">
        <f>RANK(Vul_Index!F187,Vul_Index!F$6:F$197)</f>
        <v>121</v>
      </c>
      <c r="G187" s="44">
        <f>RANK(Vul_Index!G187,Vul_Index!G$6:G$197)</f>
        <v>120</v>
      </c>
      <c r="H187" s="44">
        <f>RANK(Vul_Index!H187,Vul_Index!H$6:H$197)</f>
        <v>119</v>
      </c>
      <c r="I187" s="44">
        <f>RANK(Vul_Index!I187,Vul_Index!I$6:I$197)</f>
        <v>121</v>
      </c>
      <c r="J187" s="44">
        <f>RANK(Vul_Index!J187,Vul_Index!J$6:J$197)</f>
        <v>119</v>
      </c>
      <c r="K187" s="44">
        <f>RANK(Vul_Index!K187,Vul_Index!K$6:K$197)</f>
        <v>116</v>
      </c>
      <c r="L187" s="44">
        <f>RANK(Vul_Index!L187,Vul_Index!L$6:L$197)</f>
        <v>115</v>
      </c>
      <c r="M187" s="44">
        <f>RANK(Vul_Index!M187,Vul_Index!M$6:M$197)</f>
        <v>112</v>
      </c>
      <c r="N187" s="44">
        <f>RANK(Vul_Index!N187,Vul_Index!N$6:N$197)</f>
        <v>111</v>
      </c>
      <c r="O187" s="44">
        <f>RANK(Vul_Index!O187,Vul_Index!O$6:O$197)</f>
        <v>109</v>
      </c>
      <c r="P187" s="44">
        <f>RANK(Vul_Index!P187,Vul_Index!P$6:P$197)</f>
        <v>111</v>
      </c>
      <c r="Q187" s="44">
        <f>RANK(Vul_Index!Q187,Vul_Index!Q$6:Q$197)</f>
        <v>110</v>
      </c>
      <c r="R187" s="44">
        <f>RANK(Vul_Index!R187,Vul_Index!R$6:R$197)</f>
        <v>109</v>
      </c>
      <c r="S187" s="44">
        <f>RANK(Vul_Index!S187,Vul_Index!S$6:S$197)</f>
        <v>108</v>
      </c>
      <c r="T187" s="44">
        <f>RANK(Vul_Index!T187,Vul_Index!T$6:T$197)</f>
        <v>108</v>
      </c>
      <c r="U187" s="8"/>
      <c r="V187" s="32" t="str">
        <f t="shared" si="16"/>
        <v>United Arab Emirates</v>
      </c>
      <c r="W187" s="41">
        <f t="shared" si="17"/>
        <v>121</v>
      </c>
      <c r="X187" s="41">
        <f t="shared" ca="1" si="18"/>
        <v>-12.999996400744891</v>
      </c>
      <c r="Y187" s="41">
        <f t="shared" ca="1" si="19"/>
        <v>19</v>
      </c>
      <c r="Z187" s="41">
        <f t="shared" si="20"/>
        <v>108</v>
      </c>
      <c r="AA187" s="41">
        <f t="shared" ca="1" si="21"/>
        <v>4.3385595026567859E-5</v>
      </c>
      <c r="AB187" s="41">
        <f t="shared" ca="1" si="22"/>
        <v>174</v>
      </c>
    </row>
    <row r="188" spans="3:28">
      <c r="C188" s="31" t="s">
        <v>400</v>
      </c>
      <c r="D188" s="32" t="s">
        <v>401</v>
      </c>
      <c r="E188" s="44">
        <f>RANK(Vul_Index!E188,Vul_Index!E$6:E$197)</f>
        <v>183</v>
      </c>
      <c r="F188" s="44">
        <f>RANK(Vul_Index!F188,Vul_Index!F$6:F$197)</f>
        <v>183</v>
      </c>
      <c r="G188" s="44">
        <f>RANK(Vul_Index!G188,Vul_Index!G$6:G$197)</f>
        <v>182</v>
      </c>
      <c r="H188" s="44">
        <f>RANK(Vul_Index!H188,Vul_Index!H$6:H$197)</f>
        <v>181</v>
      </c>
      <c r="I188" s="44">
        <f>RANK(Vul_Index!I188,Vul_Index!I$6:I$197)</f>
        <v>180</v>
      </c>
      <c r="J188" s="44">
        <f>RANK(Vul_Index!J188,Vul_Index!J$6:J$197)</f>
        <v>178</v>
      </c>
      <c r="K188" s="44">
        <f>RANK(Vul_Index!K188,Vul_Index!K$6:K$197)</f>
        <v>177</v>
      </c>
      <c r="L188" s="44">
        <f>RANK(Vul_Index!L188,Vul_Index!L$6:L$197)</f>
        <v>177</v>
      </c>
      <c r="M188" s="44">
        <f>RANK(Vul_Index!M188,Vul_Index!M$6:M$197)</f>
        <v>177</v>
      </c>
      <c r="N188" s="44">
        <f>RANK(Vul_Index!N188,Vul_Index!N$6:N$197)</f>
        <v>178</v>
      </c>
      <c r="O188" s="44">
        <f>RANK(Vul_Index!O188,Vul_Index!O$6:O$197)</f>
        <v>179</v>
      </c>
      <c r="P188" s="44">
        <f>RANK(Vul_Index!P188,Vul_Index!P$6:P$197)</f>
        <v>181</v>
      </c>
      <c r="Q188" s="44">
        <f>RANK(Vul_Index!Q188,Vul_Index!Q$6:Q$197)</f>
        <v>182</v>
      </c>
      <c r="R188" s="44">
        <f>RANK(Vul_Index!R188,Vul_Index!R$6:R$197)</f>
        <v>183</v>
      </c>
      <c r="S188" s="44">
        <f>RANK(Vul_Index!S188,Vul_Index!S$6:S$197)</f>
        <v>186</v>
      </c>
      <c r="T188" s="44">
        <f>RANK(Vul_Index!T188,Vul_Index!T$6:T$197)</f>
        <v>186</v>
      </c>
      <c r="U188" s="8"/>
      <c r="V188" s="32" t="str">
        <f t="shared" si="16"/>
        <v>United Kingdom</v>
      </c>
      <c r="W188" s="41">
        <f t="shared" si="17"/>
        <v>186</v>
      </c>
      <c r="X188" s="41">
        <f t="shared" ca="1" si="18"/>
        <v>1.752888556947231E-6</v>
      </c>
      <c r="Y188" s="41">
        <f t="shared" ca="1" si="19"/>
        <v>160</v>
      </c>
      <c r="Z188" s="41">
        <f t="shared" si="20"/>
        <v>177</v>
      </c>
      <c r="AA188" s="41">
        <f t="shared" ca="1" si="21"/>
        <v>9.0000657817289795</v>
      </c>
      <c r="AB188" s="41">
        <f t="shared" ca="1" si="22"/>
        <v>39</v>
      </c>
    </row>
    <row r="189" spans="3:28">
      <c r="C189" s="31" t="s">
        <v>402</v>
      </c>
      <c r="D189" s="32" t="s">
        <v>403</v>
      </c>
      <c r="E189" s="44">
        <f>RANK(Vul_Index!E189,Vul_Index!E$6:E$197)</f>
        <v>167</v>
      </c>
      <c r="F189" s="44">
        <f>RANK(Vul_Index!F189,Vul_Index!F$6:F$197)</f>
        <v>169</v>
      </c>
      <c r="G189" s="44">
        <f>RANK(Vul_Index!G189,Vul_Index!G$6:G$197)</f>
        <v>169</v>
      </c>
      <c r="H189" s="44">
        <f>RANK(Vul_Index!H189,Vul_Index!H$6:H$197)</f>
        <v>168</v>
      </c>
      <c r="I189" s="44">
        <f>RANK(Vul_Index!I189,Vul_Index!I$6:I$197)</f>
        <v>168</v>
      </c>
      <c r="J189" s="44">
        <f>RANK(Vul_Index!J189,Vul_Index!J$6:J$197)</f>
        <v>169</v>
      </c>
      <c r="K189" s="44">
        <f>RANK(Vul_Index!K189,Vul_Index!K$6:K$197)</f>
        <v>170</v>
      </c>
      <c r="L189" s="44">
        <f>RANK(Vul_Index!L189,Vul_Index!L$6:L$197)</f>
        <v>170</v>
      </c>
      <c r="M189" s="44">
        <f>RANK(Vul_Index!M189,Vul_Index!M$6:M$197)</f>
        <v>170</v>
      </c>
      <c r="N189" s="44">
        <f>RANK(Vul_Index!N189,Vul_Index!N$6:N$197)</f>
        <v>170</v>
      </c>
      <c r="O189" s="44">
        <f>RANK(Vul_Index!O189,Vul_Index!O$6:O$197)</f>
        <v>170</v>
      </c>
      <c r="P189" s="44">
        <f>RANK(Vul_Index!P189,Vul_Index!P$6:P$197)</f>
        <v>171</v>
      </c>
      <c r="Q189" s="44">
        <f>RANK(Vul_Index!Q189,Vul_Index!Q$6:Q$197)</f>
        <v>172</v>
      </c>
      <c r="R189" s="44">
        <f>RANK(Vul_Index!R189,Vul_Index!R$6:R$197)</f>
        <v>170</v>
      </c>
      <c r="S189" s="44">
        <f>RANK(Vul_Index!S189,Vul_Index!S$6:S$197)</f>
        <v>170</v>
      </c>
      <c r="T189" s="44">
        <f>RANK(Vul_Index!T189,Vul_Index!T$6:T$197)</f>
        <v>170</v>
      </c>
      <c r="U189" s="8"/>
      <c r="V189" s="32" t="str">
        <f t="shared" si="16"/>
        <v>United States</v>
      </c>
      <c r="W189" s="41">
        <f t="shared" si="17"/>
        <v>172</v>
      </c>
      <c r="X189" s="41">
        <f t="shared" ca="1" si="18"/>
        <v>-1.9999905909243807</v>
      </c>
      <c r="Y189" s="41">
        <f t="shared" ca="1" si="19"/>
        <v>133</v>
      </c>
      <c r="Z189" s="41">
        <f t="shared" si="20"/>
        <v>167</v>
      </c>
      <c r="AA189" s="41">
        <f t="shared" ca="1" si="21"/>
        <v>3.000066108662244</v>
      </c>
      <c r="AB189" s="41">
        <f t="shared" ca="1" si="22"/>
        <v>105</v>
      </c>
    </row>
    <row r="190" spans="3:28">
      <c r="C190" s="31" t="s">
        <v>404</v>
      </c>
      <c r="D190" s="32" t="s">
        <v>405</v>
      </c>
      <c r="E190" s="44">
        <f>RANK(Vul_Index!E190,Vul_Index!E$6:E$197)</f>
        <v>154</v>
      </c>
      <c r="F190" s="44">
        <f>RANK(Vul_Index!F190,Vul_Index!F$6:F$197)</f>
        <v>154</v>
      </c>
      <c r="G190" s="44">
        <f>RANK(Vul_Index!G190,Vul_Index!G$6:G$197)</f>
        <v>154</v>
      </c>
      <c r="H190" s="44">
        <f>RANK(Vul_Index!H190,Vul_Index!H$6:H$197)</f>
        <v>153</v>
      </c>
      <c r="I190" s="44">
        <f>RANK(Vul_Index!I190,Vul_Index!I$6:I$197)</f>
        <v>154</v>
      </c>
      <c r="J190" s="44">
        <f>RANK(Vul_Index!J190,Vul_Index!J$6:J$197)</f>
        <v>147</v>
      </c>
      <c r="K190" s="44">
        <f>RANK(Vul_Index!K190,Vul_Index!K$6:K$197)</f>
        <v>154</v>
      </c>
      <c r="L190" s="44">
        <f>RANK(Vul_Index!L190,Vul_Index!L$6:L$197)</f>
        <v>144</v>
      </c>
      <c r="M190" s="44">
        <f>RANK(Vul_Index!M190,Vul_Index!M$6:M$197)</f>
        <v>150</v>
      </c>
      <c r="N190" s="44">
        <f>RANK(Vul_Index!N190,Vul_Index!N$6:N$197)</f>
        <v>161</v>
      </c>
      <c r="O190" s="44">
        <f>RANK(Vul_Index!O190,Vul_Index!O$6:O$197)</f>
        <v>164</v>
      </c>
      <c r="P190" s="44">
        <f>RANK(Vul_Index!P190,Vul_Index!P$6:P$197)</f>
        <v>163</v>
      </c>
      <c r="Q190" s="44">
        <f>RANK(Vul_Index!Q190,Vul_Index!Q$6:Q$197)</f>
        <v>167</v>
      </c>
      <c r="R190" s="44">
        <f>RANK(Vul_Index!R190,Vul_Index!R$6:R$197)</f>
        <v>165</v>
      </c>
      <c r="S190" s="44">
        <f>RANK(Vul_Index!S190,Vul_Index!S$6:S$197)</f>
        <v>164</v>
      </c>
      <c r="T190" s="44">
        <f>RANK(Vul_Index!T190,Vul_Index!T$6:T$197)</f>
        <v>164</v>
      </c>
      <c r="U190" s="8"/>
      <c r="V190" s="32" t="str">
        <f t="shared" si="16"/>
        <v>Uruguay</v>
      </c>
      <c r="W190" s="41">
        <f t="shared" si="17"/>
        <v>167</v>
      </c>
      <c r="X190" s="41">
        <f t="shared" ca="1" si="18"/>
        <v>-2.9999919367152068</v>
      </c>
      <c r="Y190" s="41">
        <f t="shared" ca="1" si="19"/>
        <v>112</v>
      </c>
      <c r="Z190" s="41">
        <f t="shared" si="20"/>
        <v>144</v>
      </c>
      <c r="AA190" s="41">
        <f t="shared" ca="1" si="21"/>
        <v>20.000082838348508</v>
      </c>
      <c r="AB190" s="41">
        <f t="shared" ca="1" si="22"/>
        <v>9</v>
      </c>
    </row>
    <row r="191" spans="3:28">
      <c r="C191" s="31" t="s">
        <v>406</v>
      </c>
      <c r="D191" s="32" t="s">
        <v>407</v>
      </c>
      <c r="E191" s="44">
        <f>RANK(Vul_Index!E191,Vul_Index!E$6:E$197)</f>
        <v>119</v>
      </c>
      <c r="F191" s="44">
        <f>RANK(Vul_Index!F191,Vul_Index!F$6:F$197)</f>
        <v>120</v>
      </c>
      <c r="G191" s="44">
        <f>RANK(Vul_Index!G191,Vul_Index!G$6:G$197)</f>
        <v>123</v>
      </c>
      <c r="H191" s="44">
        <f>RANK(Vul_Index!H191,Vul_Index!H$6:H$197)</f>
        <v>126</v>
      </c>
      <c r="I191" s="44">
        <f>RANK(Vul_Index!I191,Vul_Index!I$6:I$197)</f>
        <v>124</v>
      </c>
      <c r="J191" s="44">
        <f>RANK(Vul_Index!J191,Vul_Index!J$6:J$197)</f>
        <v>128</v>
      </c>
      <c r="K191" s="44">
        <f>RANK(Vul_Index!K191,Vul_Index!K$6:K$197)</f>
        <v>129</v>
      </c>
      <c r="L191" s="44">
        <f>RANK(Vul_Index!L191,Vul_Index!L$6:L$197)</f>
        <v>130</v>
      </c>
      <c r="M191" s="44">
        <f>RANK(Vul_Index!M191,Vul_Index!M$6:M$197)</f>
        <v>130</v>
      </c>
      <c r="N191" s="44">
        <f>RANK(Vul_Index!N191,Vul_Index!N$6:N$197)</f>
        <v>133</v>
      </c>
      <c r="O191" s="44">
        <f>RANK(Vul_Index!O191,Vul_Index!O$6:O$197)</f>
        <v>132</v>
      </c>
      <c r="P191" s="44">
        <f>RANK(Vul_Index!P191,Vul_Index!P$6:P$197)</f>
        <v>133</v>
      </c>
      <c r="Q191" s="44">
        <f>RANK(Vul_Index!Q191,Vul_Index!Q$6:Q$197)</f>
        <v>129</v>
      </c>
      <c r="R191" s="44">
        <f>RANK(Vul_Index!R191,Vul_Index!R$6:R$197)</f>
        <v>130</v>
      </c>
      <c r="S191" s="44">
        <f>RANK(Vul_Index!S191,Vul_Index!S$6:S$197)</f>
        <v>132</v>
      </c>
      <c r="T191" s="44">
        <f>RANK(Vul_Index!T191,Vul_Index!T$6:T$197)</f>
        <v>133</v>
      </c>
      <c r="U191" s="8"/>
      <c r="V191" s="32" t="str">
        <f t="shared" si="16"/>
        <v>Uzbekistan</v>
      </c>
      <c r="W191" s="41">
        <f t="shared" si="17"/>
        <v>133</v>
      </c>
      <c r="X191" s="41">
        <f t="shared" ca="1" si="18"/>
        <v>2.2158286438760657E-6</v>
      </c>
      <c r="Y191" s="41">
        <f t="shared" ca="1" si="19"/>
        <v>164</v>
      </c>
      <c r="Z191" s="41">
        <f t="shared" si="20"/>
        <v>119</v>
      </c>
      <c r="AA191" s="41">
        <f t="shared" ca="1" si="21"/>
        <v>14.000080478079235</v>
      </c>
      <c r="AB191" s="41">
        <f t="shared" ca="1" si="22"/>
        <v>20</v>
      </c>
    </row>
    <row r="192" spans="3:28">
      <c r="C192" s="31" t="s">
        <v>408</v>
      </c>
      <c r="D192" s="32" t="s">
        <v>409</v>
      </c>
      <c r="E192" s="44">
        <f>RANK(Vul_Index!E192,Vul_Index!E$6:E$197)</f>
        <v>45</v>
      </c>
      <c r="F192" s="44">
        <f>RANK(Vul_Index!F192,Vul_Index!F$6:F$197)</f>
        <v>59</v>
      </c>
      <c r="G192" s="44">
        <f>RANK(Vul_Index!G192,Vul_Index!G$6:G$197)</f>
        <v>60</v>
      </c>
      <c r="H192" s="44">
        <f>RANK(Vul_Index!H192,Vul_Index!H$6:H$197)</f>
        <v>59</v>
      </c>
      <c r="I192" s="44">
        <f>RANK(Vul_Index!I192,Vul_Index!I$6:I$197)</f>
        <v>46</v>
      </c>
      <c r="J192" s="44">
        <f>RANK(Vul_Index!J192,Vul_Index!J$6:J$197)</f>
        <v>60</v>
      </c>
      <c r="K192" s="44">
        <f>RANK(Vul_Index!K192,Vul_Index!K$6:K$197)</f>
        <v>58</v>
      </c>
      <c r="L192" s="44">
        <f>RANK(Vul_Index!L192,Vul_Index!L$6:L$197)</f>
        <v>56</v>
      </c>
      <c r="M192" s="44">
        <f>RANK(Vul_Index!M192,Vul_Index!M$6:M$197)</f>
        <v>56</v>
      </c>
      <c r="N192" s="44">
        <f>RANK(Vul_Index!N192,Vul_Index!N$6:N$197)</f>
        <v>56</v>
      </c>
      <c r="O192" s="44">
        <f>RANK(Vul_Index!O192,Vul_Index!O$6:O$197)</f>
        <v>58</v>
      </c>
      <c r="P192" s="44">
        <f>RANK(Vul_Index!P192,Vul_Index!P$6:P$197)</f>
        <v>55</v>
      </c>
      <c r="Q192" s="44">
        <f>RANK(Vul_Index!Q192,Vul_Index!Q$6:Q$197)</f>
        <v>58</v>
      </c>
      <c r="R192" s="44">
        <f>RANK(Vul_Index!R192,Vul_Index!R$6:R$197)</f>
        <v>58</v>
      </c>
      <c r="S192" s="44">
        <f>RANK(Vul_Index!S192,Vul_Index!S$6:S$197)</f>
        <v>57</v>
      </c>
      <c r="T192" s="44">
        <f>RANK(Vul_Index!T192,Vul_Index!T$6:T$197)</f>
        <v>57</v>
      </c>
      <c r="U192" s="8"/>
      <c r="V192" s="32" t="str">
        <f t="shared" si="16"/>
        <v>Vanuatu</v>
      </c>
      <c r="W192" s="41">
        <f t="shared" si="17"/>
        <v>60</v>
      </c>
      <c r="X192" s="41">
        <f t="shared" ca="1" si="18"/>
        <v>-2.9999991640408936</v>
      </c>
      <c r="Y192" s="41">
        <f t="shared" ca="1" si="19"/>
        <v>98</v>
      </c>
      <c r="Z192" s="41">
        <f t="shared" si="20"/>
        <v>45</v>
      </c>
      <c r="AA192" s="41">
        <f t="shared" ca="1" si="21"/>
        <v>12.000052748835522</v>
      </c>
      <c r="AB192" s="41">
        <f t="shared" ca="1" si="22"/>
        <v>26</v>
      </c>
    </row>
    <row r="193" spans="3:28">
      <c r="C193" s="31" t="s">
        <v>410</v>
      </c>
      <c r="D193" s="32" t="s">
        <v>443</v>
      </c>
      <c r="E193" s="44">
        <f>RANK(Vul_Index!E193,Vul_Index!E$6:E$197)</f>
        <v>148</v>
      </c>
      <c r="F193" s="44">
        <f>RANK(Vul_Index!F193,Vul_Index!F$6:F$197)</f>
        <v>147</v>
      </c>
      <c r="G193" s="44">
        <f>RANK(Vul_Index!G193,Vul_Index!G$6:G$197)</f>
        <v>147</v>
      </c>
      <c r="H193" s="44">
        <f>RANK(Vul_Index!H193,Vul_Index!H$6:H$197)</f>
        <v>145</v>
      </c>
      <c r="I193" s="44">
        <f>RANK(Vul_Index!I193,Vul_Index!I$6:I$197)</f>
        <v>144</v>
      </c>
      <c r="J193" s="44">
        <f>RANK(Vul_Index!J193,Vul_Index!J$6:J$197)</f>
        <v>144</v>
      </c>
      <c r="K193" s="44">
        <f>RANK(Vul_Index!K193,Vul_Index!K$6:K$197)</f>
        <v>145</v>
      </c>
      <c r="L193" s="44">
        <f>RANK(Vul_Index!L193,Vul_Index!L$6:L$197)</f>
        <v>148</v>
      </c>
      <c r="M193" s="44">
        <f>RANK(Vul_Index!M193,Vul_Index!M$6:M$197)</f>
        <v>148</v>
      </c>
      <c r="N193" s="44">
        <f>RANK(Vul_Index!N193,Vul_Index!N$6:N$197)</f>
        <v>151</v>
      </c>
      <c r="O193" s="44">
        <f>RANK(Vul_Index!O193,Vul_Index!O$6:O$197)</f>
        <v>150</v>
      </c>
      <c r="P193" s="44">
        <f>RANK(Vul_Index!P193,Vul_Index!P$6:P$197)</f>
        <v>148</v>
      </c>
      <c r="Q193" s="44">
        <f>RANK(Vul_Index!Q193,Vul_Index!Q$6:Q$197)</f>
        <v>151</v>
      </c>
      <c r="R193" s="44">
        <f>RANK(Vul_Index!R193,Vul_Index!R$6:R$197)</f>
        <v>155</v>
      </c>
      <c r="S193" s="44">
        <f>RANK(Vul_Index!S193,Vul_Index!S$6:S$197)</f>
        <v>156</v>
      </c>
      <c r="T193" s="44">
        <f>RANK(Vul_Index!T193,Vul_Index!T$6:T$197)</f>
        <v>155</v>
      </c>
      <c r="U193" s="8"/>
      <c r="V193" s="32" t="str">
        <f t="shared" si="16"/>
        <v>Venezuela</v>
      </c>
      <c r="W193" s="41">
        <f t="shared" si="17"/>
        <v>156</v>
      </c>
      <c r="X193" s="41">
        <f t="shared" ca="1" si="18"/>
        <v>-0.99999102825189368</v>
      </c>
      <c r="Y193" s="41">
        <f t="shared" ca="1" si="19"/>
        <v>150</v>
      </c>
      <c r="Z193" s="41">
        <f t="shared" si="20"/>
        <v>144</v>
      </c>
      <c r="AA193" s="41">
        <f t="shared" ca="1" si="21"/>
        <v>11.000008818920509</v>
      </c>
      <c r="AB193" s="41">
        <f t="shared" ca="1" si="22"/>
        <v>35</v>
      </c>
    </row>
    <row r="194" spans="3:28">
      <c r="C194" s="31" t="s">
        <v>412</v>
      </c>
      <c r="D194" s="32" t="s">
        <v>413</v>
      </c>
      <c r="E194" s="44">
        <f>RANK(Vul_Index!E194,Vul_Index!E$6:E$197)</f>
        <v>76</v>
      </c>
      <c r="F194" s="44">
        <f>RANK(Vul_Index!F194,Vul_Index!F$6:F$197)</f>
        <v>76</v>
      </c>
      <c r="G194" s="44">
        <f>RANK(Vul_Index!G194,Vul_Index!G$6:G$197)</f>
        <v>77</v>
      </c>
      <c r="H194" s="44">
        <f>RANK(Vul_Index!H194,Vul_Index!H$6:H$197)</f>
        <v>78</v>
      </c>
      <c r="I194" s="44">
        <f>RANK(Vul_Index!I194,Vul_Index!I$6:I$197)</f>
        <v>80</v>
      </c>
      <c r="J194" s="44">
        <f>RANK(Vul_Index!J194,Vul_Index!J$6:J$197)</f>
        <v>87</v>
      </c>
      <c r="K194" s="44">
        <f>RANK(Vul_Index!K194,Vul_Index!K$6:K$197)</f>
        <v>84</v>
      </c>
      <c r="L194" s="44">
        <f>RANK(Vul_Index!L194,Vul_Index!L$6:L$197)</f>
        <v>88</v>
      </c>
      <c r="M194" s="44">
        <f>RANK(Vul_Index!M194,Vul_Index!M$6:M$197)</f>
        <v>92</v>
      </c>
      <c r="N194" s="44">
        <f>RANK(Vul_Index!N194,Vul_Index!N$6:N$197)</f>
        <v>99</v>
      </c>
      <c r="O194" s="44">
        <f>RANK(Vul_Index!O194,Vul_Index!O$6:O$197)</f>
        <v>102</v>
      </c>
      <c r="P194" s="44">
        <f>RANK(Vul_Index!P194,Vul_Index!P$6:P$197)</f>
        <v>97</v>
      </c>
      <c r="Q194" s="44">
        <f>RANK(Vul_Index!Q194,Vul_Index!Q$6:Q$197)</f>
        <v>99</v>
      </c>
      <c r="R194" s="44">
        <f>RANK(Vul_Index!R194,Vul_Index!R$6:R$197)</f>
        <v>98</v>
      </c>
      <c r="S194" s="44">
        <f>RANK(Vul_Index!S194,Vul_Index!S$6:S$197)</f>
        <v>99</v>
      </c>
      <c r="T194" s="44">
        <f>RANK(Vul_Index!T194,Vul_Index!T$6:T$197)</f>
        <v>99</v>
      </c>
      <c r="U194" s="8"/>
      <c r="V194" s="32" t="str">
        <f t="shared" si="16"/>
        <v>Viet Nam</v>
      </c>
      <c r="W194" s="41">
        <f t="shared" si="17"/>
        <v>102</v>
      </c>
      <c r="X194" s="41">
        <f t="shared" ca="1" si="18"/>
        <v>-2.9999939236382205</v>
      </c>
      <c r="Y194" s="41">
        <f t="shared" ca="1" si="19"/>
        <v>106</v>
      </c>
      <c r="Z194" s="41">
        <f t="shared" si="20"/>
        <v>76</v>
      </c>
      <c r="AA194" s="41">
        <f t="shared" ca="1" si="21"/>
        <v>23.000022294779942</v>
      </c>
      <c r="AB194" s="41">
        <f t="shared" ca="1" si="22"/>
        <v>3</v>
      </c>
    </row>
    <row r="195" spans="3:28">
      <c r="C195" s="31" t="s">
        <v>414</v>
      </c>
      <c r="D195" s="32" t="s">
        <v>415</v>
      </c>
      <c r="E195" s="44">
        <f>RANK(Vul_Index!E195,Vul_Index!E$6:E$197)</f>
        <v>26</v>
      </c>
      <c r="F195" s="44">
        <f>RANK(Vul_Index!F195,Vul_Index!F$6:F$197)</f>
        <v>22</v>
      </c>
      <c r="G195" s="44">
        <f>RANK(Vul_Index!G195,Vul_Index!G$6:G$197)</f>
        <v>25</v>
      </c>
      <c r="H195" s="44">
        <f>RANK(Vul_Index!H195,Vul_Index!H$6:H$197)</f>
        <v>24</v>
      </c>
      <c r="I195" s="44">
        <f>RANK(Vul_Index!I195,Vul_Index!I$6:I$197)</f>
        <v>24</v>
      </c>
      <c r="J195" s="44">
        <f>RANK(Vul_Index!J195,Vul_Index!J$6:J$197)</f>
        <v>23</v>
      </c>
      <c r="K195" s="44">
        <f>RANK(Vul_Index!K195,Vul_Index!K$6:K$197)</f>
        <v>24</v>
      </c>
      <c r="L195" s="44">
        <f>RANK(Vul_Index!L195,Vul_Index!L$6:L$197)</f>
        <v>25</v>
      </c>
      <c r="M195" s="44">
        <f>RANK(Vul_Index!M195,Vul_Index!M$6:M$197)</f>
        <v>25</v>
      </c>
      <c r="N195" s="44">
        <f>RANK(Vul_Index!N195,Vul_Index!N$6:N$197)</f>
        <v>25</v>
      </c>
      <c r="O195" s="44">
        <f>RANK(Vul_Index!O195,Vul_Index!O$6:O$197)</f>
        <v>27</v>
      </c>
      <c r="P195" s="44">
        <f>RANK(Vul_Index!P195,Vul_Index!P$6:P$197)</f>
        <v>24</v>
      </c>
      <c r="Q195" s="44">
        <f>RANK(Vul_Index!Q195,Vul_Index!Q$6:Q$197)</f>
        <v>29</v>
      </c>
      <c r="R195" s="44">
        <f>RANK(Vul_Index!R195,Vul_Index!R$6:R$197)</f>
        <v>30</v>
      </c>
      <c r="S195" s="44">
        <f>RANK(Vul_Index!S195,Vul_Index!S$6:S$197)</f>
        <v>29</v>
      </c>
      <c r="T195" s="44">
        <f>RANK(Vul_Index!T195,Vul_Index!T$6:T$197)</f>
        <v>29</v>
      </c>
      <c r="U195" s="8"/>
      <c r="V195" s="32" t="str">
        <f t="shared" si="16"/>
        <v>Yemen</v>
      </c>
      <c r="W195" s="41">
        <f t="shared" si="17"/>
        <v>30</v>
      </c>
      <c r="X195" s="41">
        <f t="shared" ca="1" si="18"/>
        <v>-0.99999380715656072</v>
      </c>
      <c r="Y195" s="41">
        <f t="shared" ca="1" si="19"/>
        <v>145</v>
      </c>
      <c r="Z195" s="41">
        <f t="shared" si="20"/>
        <v>22</v>
      </c>
      <c r="AA195" s="41">
        <f t="shared" ca="1" si="21"/>
        <v>7.0000306948552424</v>
      </c>
      <c r="AB195" s="41">
        <f t="shared" ca="1" si="22"/>
        <v>61</v>
      </c>
    </row>
    <row r="196" spans="3:28">
      <c r="C196" s="31" t="s">
        <v>416</v>
      </c>
      <c r="D196" s="32" t="s">
        <v>417</v>
      </c>
      <c r="E196" s="44">
        <f>RANK(Vul_Index!E196,Vul_Index!E$6:E$197)</f>
        <v>13</v>
      </c>
      <c r="F196" s="44">
        <f>RANK(Vul_Index!F196,Vul_Index!F$6:F$197)</f>
        <v>15</v>
      </c>
      <c r="G196" s="44">
        <f>RANK(Vul_Index!G196,Vul_Index!G$6:G$197)</f>
        <v>14</v>
      </c>
      <c r="H196" s="44">
        <f>RANK(Vul_Index!H196,Vul_Index!H$6:H$197)</f>
        <v>11</v>
      </c>
      <c r="I196" s="44">
        <f>RANK(Vul_Index!I196,Vul_Index!I$6:I$197)</f>
        <v>12</v>
      </c>
      <c r="J196" s="44">
        <f>RANK(Vul_Index!J196,Vul_Index!J$6:J$197)</f>
        <v>12</v>
      </c>
      <c r="K196" s="44">
        <f>RANK(Vul_Index!K196,Vul_Index!K$6:K$197)</f>
        <v>11</v>
      </c>
      <c r="L196" s="44">
        <f>RANK(Vul_Index!L196,Vul_Index!L$6:L$197)</f>
        <v>10</v>
      </c>
      <c r="M196" s="44">
        <f>RANK(Vul_Index!M196,Vul_Index!M$6:M$197)</f>
        <v>10</v>
      </c>
      <c r="N196" s="44">
        <f>RANK(Vul_Index!N196,Vul_Index!N$6:N$197)</f>
        <v>9</v>
      </c>
      <c r="O196" s="44">
        <f>RANK(Vul_Index!O196,Vul_Index!O$6:O$197)</f>
        <v>10</v>
      </c>
      <c r="P196" s="44">
        <f>RANK(Vul_Index!P196,Vul_Index!P$6:P$197)</f>
        <v>11</v>
      </c>
      <c r="Q196" s="44">
        <f>RANK(Vul_Index!Q196,Vul_Index!Q$6:Q$197)</f>
        <v>14</v>
      </c>
      <c r="R196" s="44">
        <f>RANK(Vul_Index!R196,Vul_Index!R$6:R$197)</f>
        <v>14</v>
      </c>
      <c r="S196" s="44">
        <f>RANK(Vul_Index!S196,Vul_Index!S$6:S$197)</f>
        <v>12</v>
      </c>
      <c r="T196" s="44">
        <f>RANK(Vul_Index!T196,Vul_Index!T$6:T$197)</f>
        <v>12</v>
      </c>
      <c r="U196" s="8"/>
      <c r="V196" s="32" t="str">
        <f t="shared" si="16"/>
        <v>Zambia</v>
      </c>
      <c r="W196" s="41">
        <f t="shared" si="17"/>
        <v>15</v>
      </c>
      <c r="X196" s="41">
        <f t="shared" ca="1" si="18"/>
        <v>-2.9999919506732544</v>
      </c>
      <c r="Y196" s="41">
        <f t="shared" ca="1" si="19"/>
        <v>111</v>
      </c>
      <c r="Z196" s="41">
        <f t="shared" si="20"/>
        <v>9</v>
      </c>
      <c r="AA196" s="41">
        <f t="shared" ca="1" si="21"/>
        <v>3.0000029071331338</v>
      </c>
      <c r="AB196" s="41">
        <f t="shared" ca="1" si="22"/>
        <v>120</v>
      </c>
    </row>
    <row r="197" spans="3:28">
      <c r="C197" s="31" t="s">
        <v>418</v>
      </c>
      <c r="D197" s="32" t="s">
        <v>419</v>
      </c>
      <c r="E197" s="44">
        <f>RANK(Vul_Index!E197,Vul_Index!E$6:E$197)</f>
        <v>64</v>
      </c>
      <c r="F197" s="44">
        <f>RANK(Vul_Index!F197,Vul_Index!F$6:F$197)</f>
        <v>62</v>
      </c>
      <c r="G197" s="44">
        <f>RANK(Vul_Index!G197,Vul_Index!G$6:G$197)</f>
        <v>62</v>
      </c>
      <c r="H197" s="44">
        <f>RANK(Vul_Index!H197,Vul_Index!H$6:H$197)</f>
        <v>62</v>
      </c>
      <c r="I197" s="44">
        <f>RANK(Vul_Index!I197,Vul_Index!I$6:I$197)</f>
        <v>61</v>
      </c>
      <c r="J197" s="44">
        <f>RANK(Vul_Index!J197,Vul_Index!J$6:J$197)</f>
        <v>57</v>
      </c>
      <c r="K197" s="44">
        <f>RANK(Vul_Index!K197,Vul_Index!K$6:K$197)</f>
        <v>53</v>
      </c>
      <c r="L197" s="44">
        <f>RANK(Vul_Index!L197,Vul_Index!L$6:L$197)</f>
        <v>46</v>
      </c>
      <c r="M197" s="44">
        <f>RANK(Vul_Index!M197,Vul_Index!M$6:M$197)</f>
        <v>44</v>
      </c>
      <c r="N197" s="44">
        <f>RANK(Vul_Index!N197,Vul_Index!N$6:N$197)</f>
        <v>44</v>
      </c>
      <c r="O197" s="44">
        <f>RANK(Vul_Index!O197,Vul_Index!O$6:O$197)</f>
        <v>45</v>
      </c>
      <c r="P197" s="44">
        <f>RANK(Vul_Index!P197,Vul_Index!P$6:P$197)</f>
        <v>41</v>
      </c>
      <c r="Q197" s="44">
        <f>RANK(Vul_Index!Q197,Vul_Index!Q$6:Q$197)</f>
        <v>41</v>
      </c>
      <c r="R197" s="44">
        <f>RANK(Vul_Index!R197,Vul_Index!R$6:R$197)</f>
        <v>41</v>
      </c>
      <c r="S197" s="44">
        <f>RANK(Vul_Index!S197,Vul_Index!S$6:S$197)</f>
        <v>41</v>
      </c>
      <c r="T197" s="44">
        <f>RANK(Vul_Index!T197,Vul_Index!T$6:T$197)</f>
        <v>41</v>
      </c>
      <c r="U197" s="8"/>
      <c r="V197" s="32" t="str">
        <f t="shared" si="16"/>
        <v>Zimbabwe</v>
      </c>
      <c r="W197" s="41">
        <f t="shared" si="17"/>
        <v>64</v>
      </c>
      <c r="X197" s="41">
        <f t="shared" ca="1" si="18"/>
        <v>-22.99999857717247</v>
      </c>
      <c r="Y197" s="41">
        <f t="shared" ca="1" si="19"/>
        <v>6</v>
      </c>
      <c r="Z197" s="41">
        <f t="shared" si="20"/>
        <v>41</v>
      </c>
      <c r="AA197" s="41">
        <f t="shared" ca="1" si="21"/>
        <v>3.9759853438545491E-6</v>
      </c>
      <c r="AB197" s="41">
        <f t="shared" ca="1" si="22"/>
        <v>191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3:BD199"/>
  <sheetViews>
    <sheetView workbookViewId="0">
      <pane xSplit="2" ySplit="7" topLeftCell="Z164" activePane="bottomRight" state="frozen"/>
      <selection pane="topRight" activeCell="C1" sqref="C1"/>
      <selection pane="bottomLeft" activeCell="A8" sqref="A8"/>
      <selection pane="bottomRight" activeCell="AE7" sqref="AE7:AT199"/>
    </sheetView>
  </sheetViews>
  <sheetFormatPr baseColWidth="10" defaultRowHeight="15" x14ac:dyDescent="0"/>
  <cols>
    <col min="1" max="1" width="24.5" customWidth="1"/>
    <col min="31" max="31" width="12.83203125" bestFit="1" customWidth="1"/>
    <col min="33" max="33" width="12.83203125" bestFit="1" customWidth="1"/>
  </cols>
  <sheetData>
    <row r="3" spans="1:56" s="16" customFormat="1">
      <c r="A3" s="24"/>
      <c r="B3" s="24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</row>
    <row r="4" spans="1:56">
      <c r="A4" s="25"/>
      <c r="B4" s="25"/>
      <c r="AC4">
        <f>mmean(AC8:AC198)</f>
        <v>2.7873746934775779E-2</v>
      </c>
    </row>
    <row r="5" spans="1:56">
      <c r="A5" s="25"/>
      <c r="B5" s="26"/>
      <c r="J5" t="s">
        <v>636</v>
      </c>
      <c r="AE5" t="s">
        <v>637</v>
      </c>
    </row>
    <row r="6" spans="1:56">
      <c r="A6" s="9"/>
      <c r="B6" s="9"/>
    </row>
    <row r="7" spans="1:56" s="16" customFormat="1" ht="30">
      <c r="A7" s="23"/>
      <c r="B7" s="23"/>
      <c r="C7" s="66" t="s">
        <v>629</v>
      </c>
      <c r="D7" s="66" t="s">
        <v>630</v>
      </c>
      <c r="E7" s="67" t="s">
        <v>631</v>
      </c>
      <c r="F7" s="66" t="s">
        <v>632</v>
      </c>
      <c r="G7" s="16" t="s">
        <v>651</v>
      </c>
      <c r="J7" s="16">
        <v>1995</v>
      </c>
      <c r="K7" s="16">
        <v>1996</v>
      </c>
      <c r="L7" s="16">
        <v>1997</v>
      </c>
      <c r="M7" s="16">
        <v>1998</v>
      </c>
      <c r="N7" s="16">
        <v>1999</v>
      </c>
      <c r="O7" s="16">
        <v>2000</v>
      </c>
      <c r="P7" s="16">
        <v>2001</v>
      </c>
      <c r="Q7" s="16">
        <v>2002</v>
      </c>
      <c r="R7" s="16">
        <v>2003</v>
      </c>
      <c r="S7" s="16">
        <v>2004</v>
      </c>
      <c r="T7" s="16">
        <v>2005</v>
      </c>
      <c r="U7" s="16">
        <v>2006</v>
      </c>
      <c r="V7" s="16">
        <v>2007</v>
      </c>
      <c r="W7" s="16">
        <v>2008</v>
      </c>
      <c r="X7" s="16">
        <v>2009</v>
      </c>
      <c r="Y7" s="16">
        <v>2010</v>
      </c>
      <c r="AA7" s="16" t="s">
        <v>608</v>
      </c>
      <c r="AB7" s="16" t="s">
        <v>634</v>
      </c>
      <c r="AC7" s="16" t="s">
        <v>635</v>
      </c>
      <c r="AE7" s="16">
        <v>1995</v>
      </c>
      <c r="AF7" s="16">
        <v>1996</v>
      </c>
      <c r="AG7" s="16">
        <v>1997</v>
      </c>
      <c r="AH7" s="16">
        <v>1998</v>
      </c>
      <c r="AI7" s="16">
        <v>1999</v>
      </c>
      <c r="AJ7" s="16">
        <v>2000</v>
      </c>
      <c r="AK7" s="16">
        <v>2001</v>
      </c>
      <c r="AL7" s="16">
        <v>2002</v>
      </c>
      <c r="AM7" s="16">
        <v>2003</v>
      </c>
      <c r="AN7" s="16">
        <v>2004</v>
      </c>
      <c r="AO7" s="16">
        <v>2005</v>
      </c>
      <c r="AP7" s="16">
        <v>2006</v>
      </c>
      <c r="AQ7" s="16">
        <v>2007</v>
      </c>
      <c r="AR7" s="16">
        <v>2008</v>
      </c>
      <c r="AS7" s="16">
        <v>2009</v>
      </c>
      <c r="AT7" s="16">
        <v>2010</v>
      </c>
    </row>
    <row r="8" spans="1:56">
      <c r="A8" s="9" t="s">
        <v>40</v>
      </c>
      <c r="B8" s="12" t="s">
        <v>39</v>
      </c>
      <c r="C8" s="62">
        <v>1321.3237969900945</v>
      </c>
      <c r="D8" s="63">
        <v>7.1863893895433844</v>
      </c>
      <c r="E8" s="35">
        <v>0.35199999999999998</v>
      </c>
      <c r="F8" s="64">
        <v>29.4</v>
      </c>
      <c r="G8" s="44">
        <v>1</v>
      </c>
      <c r="H8" s="6"/>
      <c r="I8" s="7"/>
      <c r="J8" s="71">
        <v>507.74239710508976</v>
      </c>
      <c r="K8" s="71">
        <v>523.44577021143277</v>
      </c>
      <c r="L8" s="71">
        <v>539.63481465096163</v>
      </c>
      <c r="M8" s="71">
        <v>556.32455118655844</v>
      </c>
      <c r="N8" s="71">
        <v>573.53046514078187</v>
      </c>
      <c r="O8" s="71">
        <v>591.26852076369266</v>
      </c>
      <c r="P8" s="71">
        <v>609.55517604504405</v>
      </c>
      <c r="Q8" s="72">
        <v>628.40739798458151</v>
      </c>
      <c r="R8" s="72">
        <v>700.54130746635917</v>
      </c>
      <c r="S8" s="72">
        <v>747.6206976272814</v>
      </c>
      <c r="T8" s="72">
        <v>834.87762728391249</v>
      </c>
      <c r="U8" s="72">
        <v>903.93019075472307</v>
      </c>
      <c r="V8" s="72">
        <v>878.24769936903112</v>
      </c>
      <c r="W8" s="72">
        <v>875.16647165883103</v>
      </c>
      <c r="X8" s="72">
        <v>1199.8453707309234</v>
      </c>
      <c r="Y8" s="71">
        <v>1267.4729283555116</v>
      </c>
      <c r="Z8" s="69"/>
      <c r="AA8" s="6">
        <f>SLOPE(J8:X8,$J$7:$X$7)</f>
        <v>40.093799919664704</v>
      </c>
      <c r="AB8" s="6">
        <f>AVERAGE(J8:X8)</f>
        <v>711.34256386528034</v>
      </c>
      <c r="AC8" s="8">
        <f>AA8/AB8</f>
        <v>5.6363560900677359E-2</v>
      </c>
      <c r="AE8" s="7">
        <f>LN(J8)</f>
        <v>6.229974226650878</v>
      </c>
      <c r="AF8" s="7">
        <f t="shared" ref="AF8:AT8" si="0">LN(K8)</f>
        <v>6.2604334341355869</v>
      </c>
      <c r="AG8" s="7">
        <f t="shared" si="0"/>
        <v>6.290892641620295</v>
      </c>
      <c r="AH8" s="7">
        <f t="shared" si="0"/>
        <v>6.321351849105004</v>
      </c>
      <c r="AI8" s="7">
        <f t="shared" si="0"/>
        <v>6.3518110565897121</v>
      </c>
      <c r="AJ8" s="7">
        <f t="shared" si="0"/>
        <v>6.3822702640744211</v>
      </c>
      <c r="AK8" s="7">
        <f t="shared" si="0"/>
        <v>6.4127294715591292</v>
      </c>
      <c r="AL8" s="7">
        <f t="shared" si="0"/>
        <v>6.4431886790438382</v>
      </c>
      <c r="AM8" s="7">
        <f t="shared" si="0"/>
        <v>6.5518533325843231</v>
      </c>
      <c r="AN8" s="7">
        <f t="shared" si="0"/>
        <v>6.6168957606279237</v>
      </c>
      <c r="AO8" s="7">
        <f t="shared" si="0"/>
        <v>6.7272851599597434</v>
      </c>
      <c r="AP8" s="7">
        <f t="shared" si="0"/>
        <v>6.8067521347939</v>
      </c>
      <c r="AQ8" s="7">
        <f t="shared" si="0"/>
        <v>6.7779286715797742</v>
      </c>
      <c r="AR8" s="7">
        <f t="shared" si="0"/>
        <v>6.7744141215861244</v>
      </c>
      <c r="AS8" s="7">
        <f t="shared" si="0"/>
        <v>7.0899479697489918</v>
      </c>
      <c r="AT8" s="7">
        <f t="shared" si="0"/>
        <v>7.1447803769378471</v>
      </c>
    </row>
    <row r="9" spans="1:56">
      <c r="A9" s="9" t="s">
        <v>42</v>
      </c>
      <c r="B9" s="12" t="s">
        <v>41</v>
      </c>
      <c r="C9" s="62">
        <v>8716.0067291809646</v>
      </c>
      <c r="D9" s="63">
        <v>9.0729164681134282</v>
      </c>
      <c r="E9" s="35">
        <v>0.81799999999999995</v>
      </c>
      <c r="F9" s="64">
        <v>34.510000000000005</v>
      </c>
      <c r="G9" s="44">
        <v>2</v>
      </c>
      <c r="H9" s="6"/>
      <c r="I9" s="7"/>
      <c r="J9" s="72">
        <v>3606.0777599861826</v>
      </c>
      <c r="K9" s="72">
        <v>3969.5248443453388</v>
      </c>
      <c r="L9" s="72">
        <v>3586.678365657031</v>
      </c>
      <c r="M9" s="72">
        <v>4056.8773587625733</v>
      </c>
      <c r="N9" s="72">
        <v>4475.0201971985043</v>
      </c>
      <c r="O9" s="72">
        <v>4805.2969000314479</v>
      </c>
      <c r="P9" s="72">
        <v>5138.6071894892093</v>
      </c>
      <c r="Q9" s="72">
        <v>5275.7685427011384</v>
      </c>
      <c r="R9" s="72">
        <v>5557.6011867908919</v>
      </c>
      <c r="S9" s="72">
        <v>5862.8194125001983</v>
      </c>
      <c r="T9" s="72">
        <v>6161.6077812023368</v>
      </c>
      <c r="U9" s="72">
        <v>6446.5347040705128</v>
      </c>
      <c r="V9" s="72">
        <v>6809.9699113299639</v>
      </c>
      <c r="W9" s="72">
        <v>7295.4876220950273</v>
      </c>
      <c r="X9" s="72">
        <v>7449.4826586119761</v>
      </c>
      <c r="Y9" s="71">
        <v>7846.7334268972718</v>
      </c>
      <c r="Z9" s="69"/>
      <c r="AA9" s="6">
        <f t="shared" ref="AA9:AA72" si="1">SLOPE(J9:X9,$J$7:$X$7)</f>
        <v>286.17321371687785</v>
      </c>
      <c r="AB9" s="6">
        <f t="shared" ref="AB9:AB72" si="2">AVERAGE(J9:X9)</f>
        <v>5366.4902956514879</v>
      </c>
      <c r="AC9" s="8">
        <f t="shared" ref="AC9:AC72" si="3">AA9/AB9</f>
        <v>5.3325953826612975E-2</v>
      </c>
      <c r="AE9" s="7">
        <f t="shared" ref="AE9:AE72" si="4">LN(J9)</f>
        <v>8.1903759675868297</v>
      </c>
      <c r="AF9" s="7">
        <f t="shared" ref="AF9:AF72" si="5">LN(K9)</f>
        <v>8.2864016799553415</v>
      </c>
      <c r="AG9" s="7">
        <f t="shared" ref="AG9:AG72" si="6">LN(L9)</f>
        <v>8.1849818068426341</v>
      </c>
      <c r="AH9" s="7">
        <f t="shared" ref="AH9:AH72" si="7">LN(M9)</f>
        <v>8.3081688332110915</v>
      </c>
      <c r="AI9" s="7">
        <f t="shared" ref="AI9:AI72" si="8">LN(N9)</f>
        <v>8.4062661440392183</v>
      </c>
      <c r="AJ9" s="7">
        <f t="shared" ref="AJ9:AJ72" si="9">LN(O9)</f>
        <v>8.4774741093043158</v>
      </c>
      <c r="AK9" s="7">
        <f t="shared" ref="AK9:AK72" si="10">LN(P9)</f>
        <v>8.5445373469213575</v>
      </c>
      <c r="AL9" s="7">
        <f t="shared" ref="AL9:AL72" si="11">LN(Q9)</f>
        <v>8.5708796430305316</v>
      </c>
      <c r="AM9" s="7">
        <f t="shared" ref="AM9:AM72" si="12">LN(R9)</f>
        <v>8.6229218529224241</v>
      </c>
      <c r="AN9" s="7">
        <f t="shared" ref="AN9:AN72" si="13">LN(S9)</f>
        <v>8.6763858952788979</v>
      </c>
      <c r="AO9" s="7">
        <f t="shared" ref="AO9:AO72" si="14">LN(T9)</f>
        <v>8.7260930259140306</v>
      </c>
      <c r="AP9" s="7">
        <f t="shared" ref="AP9:AP72" si="15">LN(U9)</f>
        <v>8.7712980102336733</v>
      </c>
      <c r="AQ9" s="7">
        <f t="shared" ref="AQ9:AQ72" si="16">LN(V9)</f>
        <v>8.8261429808268907</v>
      </c>
      <c r="AR9" s="7">
        <f t="shared" ref="AR9:AR72" si="17">LN(W9)</f>
        <v>8.8950113020533372</v>
      </c>
      <c r="AS9" s="7">
        <f t="shared" ref="AS9:AS72" si="18">LN(X9)</f>
        <v>8.9158998671653613</v>
      </c>
      <c r="AT9" s="7">
        <f t="shared" ref="AT9:AT72" si="19">LN(Y9)</f>
        <v>8.9678526002107208</v>
      </c>
    </row>
    <row r="10" spans="1:56">
      <c r="A10" s="9" t="s">
        <v>44</v>
      </c>
      <c r="B10" s="12" t="s">
        <v>43</v>
      </c>
      <c r="C10" s="62">
        <v>8172.4752171015598</v>
      </c>
      <c r="D10" s="63">
        <v>9.008527106119196</v>
      </c>
      <c r="E10" s="35">
        <v>0.754</v>
      </c>
      <c r="F10" s="64">
        <v>35.33</v>
      </c>
      <c r="G10" s="44">
        <v>2</v>
      </c>
      <c r="H10" s="6"/>
      <c r="I10" s="7"/>
      <c r="J10" s="72">
        <v>5631.1451972222312</v>
      </c>
      <c r="K10" s="72">
        <v>5761.2125832190695</v>
      </c>
      <c r="L10" s="72">
        <v>5733.7170750529749</v>
      </c>
      <c r="M10" s="72">
        <v>5938.5858223725972</v>
      </c>
      <c r="N10" s="72">
        <v>6041.96284799971</v>
      </c>
      <c r="O10" s="72">
        <v>6086.9448073625235</v>
      </c>
      <c r="P10" s="72">
        <v>6154.7710999953961</v>
      </c>
      <c r="Q10" s="72">
        <v>6349.7207242393724</v>
      </c>
      <c r="R10" s="72">
        <v>6687.515560441524</v>
      </c>
      <c r="S10" s="72">
        <v>6930.7809433715838</v>
      </c>
      <c r="T10" s="72">
        <v>7175.9642740297259</v>
      </c>
      <c r="U10" s="72">
        <v>7210.421942555482</v>
      </c>
      <c r="V10" s="72">
        <v>7315.5929656764702</v>
      </c>
      <c r="W10" s="72">
        <v>7378.8745255456333</v>
      </c>
      <c r="X10" s="72">
        <v>7421.1231031975667</v>
      </c>
      <c r="Y10" s="71">
        <v>7587.1687194355973</v>
      </c>
      <c r="Z10" s="69"/>
      <c r="AA10" s="6">
        <f t="shared" si="1"/>
        <v>145.91057835782161</v>
      </c>
      <c r="AB10" s="6">
        <f t="shared" si="2"/>
        <v>6521.2222314854562</v>
      </c>
      <c r="AC10" s="8">
        <f t="shared" si="3"/>
        <v>2.2374728720843628E-2</v>
      </c>
      <c r="AE10" s="7">
        <f t="shared" si="4"/>
        <v>8.636068110257332</v>
      </c>
      <c r="AF10" s="7">
        <f t="shared" si="5"/>
        <v>8.6589032494541271</v>
      </c>
      <c r="AG10" s="7">
        <f t="shared" si="6"/>
        <v>8.6541193035888959</v>
      </c>
      <c r="AH10" s="7">
        <f t="shared" si="7"/>
        <v>8.6892263069702018</v>
      </c>
      <c r="AI10" s="7">
        <f t="shared" si="8"/>
        <v>8.7064842129703663</v>
      </c>
      <c r="AJ10" s="7">
        <f t="shared" si="9"/>
        <v>8.713901561155712</v>
      </c>
      <c r="AK10" s="7">
        <f t="shared" si="10"/>
        <v>8.7249828486492564</v>
      </c>
      <c r="AL10" s="7">
        <f t="shared" si="11"/>
        <v>8.7561661104848252</v>
      </c>
      <c r="AM10" s="7">
        <f t="shared" si="12"/>
        <v>8.8079977179965496</v>
      </c>
      <c r="AN10" s="7">
        <f t="shared" si="13"/>
        <v>8.84372777607609</v>
      </c>
      <c r="AO10" s="7">
        <f t="shared" si="14"/>
        <v>8.8784924251908048</v>
      </c>
      <c r="AP10" s="7">
        <f t="shared" si="15"/>
        <v>8.8832827504190135</v>
      </c>
      <c r="AQ10" s="7">
        <f t="shared" si="16"/>
        <v>8.8977633717788169</v>
      </c>
      <c r="AR10" s="7">
        <f t="shared" si="17"/>
        <v>8.9063764026511052</v>
      </c>
      <c r="AS10" s="7">
        <f t="shared" si="18"/>
        <v>8.9120856863243354</v>
      </c>
      <c r="AT10" s="7">
        <f t="shared" si="19"/>
        <v>8.9342137730551752</v>
      </c>
    </row>
    <row r="11" spans="1:56">
      <c r="A11" s="9" t="s">
        <v>46</v>
      </c>
      <c r="B11" s="12" t="s">
        <v>45</v>
      </c>
      <c r="C11" s="62">
        <v>44900</v>
      </c>
      <c r="D11" s="63">
        <v>10.712193073730345</v>
      </c>
      <c r="E11" s="35">
        <v>0.93400000000000005</v>
      </c>
      <c r="F11" s="64">
        <v>27.21</v>
      </c>
      <c r="G11" s="44">
        <v>4</v>
      </c>
      <c r="H11" s="6"/>
      <c r="I11" s="7"/>
      <c r="J11" s="71">
        <v>29312.348857981266</v>
      </c>
      <c r="K11" s="71">
        <v>30218.916348434293</v>
      </c>
      <c r="L11" s="71">
        <v>31153.522008695149</v>
      </c>
      <c r="M11" s="71">
        <v>32117.032998654795</v>
      </c>
      <c r="N11" s="71">
        <v>33110.343297582265</v>
      </c>
      <c r="O11" s="71">
        <v>34134.374533589966</v>
      </c>
      <c r="P11" s="71">
        <v>35190.076838752546</v>
      </c>
      <c r="Q11" s="71">
        <v>36278.429730672731</v>
      </c>
      <c r="R11" s="71">
        <v>37400.443021312094</v>
      </c>
      <c r="S11" s="71">
        <v>38557.157753929998</v>
      </c>
      <c r="T11" s="71">
        <v>39749.647168999996</v>
      </c>
      <c r="U11" s="71">
        <v>40979.017699999997</v>
      </c>
      <c r="V11" s="71">
        <v>42246.409999999996</v>
      </c>
      <c r="W11" s="71">
        <v>43553</v>
      </c>
      <c r="X11" s="73">
        <v>44900</v>
      </c>
      <c r="Y11" s="71">
        <v>46262.862801468487</v>
      </c>
      <c r="Z11" s="69"/>
      <c r="AA11" s="6">
        <f>SLOPE(J11:X11,$J$7:$X$7)</f>
        <v>1110.7295817961544</v>
      </c>
      <c r="AB11" s="6">
        <f>AVERAGE(J11:X11)</f>
        <v>36593.381350573683</v>
      </c>
      <c r="AC11" s="8">
        <f t="shared" si="3"/>
        <v>3.035329179217108E-2</v>
      </c>
      <c r="AE11" s="7">
        <f t="shared" si="4"/>
        <v>10.285764168944425</v>
      </c>
      <c r="AF11" s="7">
        <f t="shared" si="5"/>
        <v>10.316223376429134</v>
      </c>
      <c r="AG11" s="7">
        <f t="shared" si="6"/>
        <v>10.346682583913843</v>
      </c>
      <c r="AH11" s="7">
        <f t="shared" si="7"/>
        <v>10.377141791398552</v>
      </c>
      <c r="AI11" s="7">
        <f t="shared" si="8"/>
        <v>10.407600998883259</v>
      </c>
      <c r="AJ11" s="7">
        <f t="shared" si="9"/>
        <v>10.438060206367968</v>
      </c>
      <c r="AK11" s="7">
        <f t="shared" si="10"/>
        <v>10.468519413852677</v>
      </c>
      <c r="AL11" s="7">
        <f t="shared" si="11"/>
        <v>10.498978621337386</v>
      </c>
      <c r="AM11" s="7">
        <f t="shared" si="12"/>
        <v>10.529437828822095</v>
      </c>
      <c r="AN11" s="7">
        <f t="shared" si="13"/>
        <v>10.559897036306802</v>
      </c>
      <c r="AO11" s="7">
        <f t="shared" si="14"/>
        <v>10.590356243791511</v>
      </c>
      <c r="AP11" s="7">
        <f t="shared" si="15"/>
        <v>10.62081545127622</v>
      </c>
      <c r="AQ11" s="7">
        <f t="shared" si="16"/>
        <v>10.651274658760929</v>
      </c>
      <c r="AR11" s="7">
        <f t="shared" si="17"/>
        <v>10.681733866245636</v>
      </c>
      <c r="AS11" s="7">
        <f t="shared" si="18"/>
        <v>10.712193073730345</v>
      </c>
      <c r="AT11" s="7">
        <f t="shared" si="19"/>
        <v>10.742094818900213</v>
      </c>
    </row>
    <row r="12" spans="1:56">
      <c r="A12" s="9" t="s">
        <v>48</v>
      </c>
      <c r="B12" s="12" t="s">
        <v>47</v>
      </c>
      <c r="C12" s="62">
        <v>5812.0219949393422</v>
      </c>
      <c r="D12" s="63">
        <v>8.6676838090841386</v>
      </c>
      <c r="E12" s="35">
        <v>0.56399999999999995</v>
      </c>
      <c r="F12" s="64">
        <v>58.64</v>
      </c>
      <c r="G12" s="44">
        <v>2</v>
      </c>
      <c r="H12" s="6"/>
      <c r="I12" s="7"/>
      <c r="J12" s="72">
        <v>2146.6556163005525</v>
      </c>
      <c r="K12" s="72">
        <v>2322.5032024480856</v>
      </c>
      <c r="L12" s="72">
        <v>2443.2318086710306</v>
      </c>
      <c r="M12" s="72">
        <v>2546.1892463574463</v>
      </c>
      <c r="N12" s="72">
        <v>2562.770044148428</v>
      </c>
      <c r="O12" s="72">
        <v>2569.0254750990903</v>
      </c>
      <c r="P12" s="72">
        <v>2573.1823226658616</v>
      </c>
      <c r="Q12" s="72">
        <v>2856.7516177294578</v>
      </c>
      <c r="R12" s="72">
        <v>2860.1954077565861</v>
      </c>
      <c r="S12" s="72">
        <v>3083.743707329163</v>
      </c>
      <c r="T12" s="72">
        <v>3611.4926323315517</v>
      </c>
      <c r="U12" s="72">
        <v>4163.7600855196697</v>
      </c>
      <c r="V12" s="72">
        <v>4875.3579141944265</v>
      </c>
      <c r="W12" s="72">
        <v>5381.9325543137384</v>
      </c>
      <c r="X12" s="72">
        <v>5277.6826551497134</v>
      </c>
      <c r="Y12" s="71">
        <v>5641.2791436649168</v>
      </c>
      <c r="Z12" s="69"/>
      <c r="AA12" s="6">
        <f t="shared" si="1"/>
        <v>226.31177350537197</v>
      </c>
      <c r="AB12" s="6">
        <f t="shared" si="2"/>
        <v>3284.9649526676535</v>
      </c>
      <c r="AC12" s="8">
        <f t="shared" si="3"/>
        <v>6.8893207923447941E-2</v>
      </c>
      <c r="AE12" s="7">
        <f t="shared" si="4"/>
        <v>7.6716663827309626</v>
      </c>
      <c r="AF12" s="7">
        <f t="shared" si="5"/>
        <v>7.7504008495667351</v>
      </c>
      <c r="AG12" s="7">
        <f t="shared" si="6"/>
        <v>7.8010769536457572</v>
      </c>
      <c r="AH12" s="7">
        <f t="shared" si="7"/>
        <v>7.8423531072101929</v>
      </c>
      <c r="AI12" s="7">
        <f t="shared" si="8"/>
        <v>7.8488440009765696</v>
      </c>
      <c r="AJ12" s="7">
        <f t="shared" si="9"/>
        <v>7.8512819134091369</v>
      </c>
      <c r="AK12" s="7">
        <f t="shared" si="10"/>
        <v>7.8528986697269358</v>
      </c>
      <c r="AL12" s="7">
        <f t="shared" si="11"/>
        <v>7.9574404603098365</v>
      </c>
      <c r="AM12" s="7">
        <f t="shared" si="12"/>
        <v>7.958645225870308</v>
      </c>
      <c r="AN12" s="7">
        <f t="shared" si="13"/>
        <v>8.0338996272510226</v>
      </c>
      <c r="AO12" s="7">
        <f t="shared" si="14"/>
        <v>8.1918764374311035</v>
      </c>
      <c r="AP12" s="7">
        <f t="shared" si="15"/>
        <v>8.3341738117252309</v>
      </c>
      <c r="AQ12" s="7">
        <f t="shared" si="16"/>
        <v>8.4919487990332492</v>
      </c>
      <c r="AR12" s="7">
        <f t="shared" si="17"/>
        <v>8.5908027994940479</v>
      </c>
      <c r="AS12" s="7">
        <f t="shared" si="18"/>
        <v>8.571242389289301</v>
      </c>
      <c r="AT12" s="7">
        <f t="shared" si="19"/>
        <v>8.6378661172993567</v>
      </c>
    </row>
    <row r="13" spans="1:56">
      <c r="A13" s="9" t="s">
        <v>50</v>
      </c>
      <c r="B13" s="12" t="s">
        <v>49</v>
      </c>
      <c r="C13" s="62">
        <v>18778.490631592878</v>
      </c>
      <c r="D13" s="63">
        <v>9.8404673784776353</v>
      </c>
      <c r="E13" s="35">
        <v>0.86799999999999999</v>
      </c>
      <c r="F13" s="64" t="e">
        <v>#N/A</v>
      </c>
      <c r="G13" s="44">
        <v>4</v>
      </c>
      <c r="H13" s="6"/>
      <c r="I13" s="7"/>
      <c r="J13" s="72">
        <v>12762.370740267968</v>
      </c>
      <c r="K13" s="72">
        <v>13270.09857387758</v>
      </c>
      <c r="L13" s="72">
        <v>13558.033978086791</v>
      </c>
      <c r="M13" s="72">
        <v>13800.002920948349</v>
      </c>
      <c r="N13" s="72">
        <v>14029.282016067715</v>
      </c>
      <c r="O13" s="72">
        <v>13928.393523400806</v>
      </c>
      <c r="P13" s="72">
        <v>13960.60835453461</v>
      </c>
      <c r="Q13" s="72">
        <v>14068.539989917355</v>
      </c>
      <c r="R13" s="72">
        <v>14557.111293115171</v>
      </c>
      <c r="S13" s="72">
        <v>15362.113961646084</v>
      </c>
      <c r="T13" s="72">
        <v>15791.642954037308</v>
      </c>
      <c r="U13" s="72">
        <v>17660.393152017761</v>
      </c>
      <c r="V13" s="72">
        <v>19031.758570993083</v>
      </c>
      <c r="W13" s="72">
        <v>18846.105450305993</v>
      </c>
      <c r="X13" s="72">
        <v>17052.054239050933</v>
      </c>
      <c r="Y13" s="71">
        <v>17513.643587307266</v>
      </c>
      <c r="Z13" s="69"/>
      <c r="AA13" s="6">
        <f t="shared" si="1"/>
        <v>410.8751295280008</v>
      </c>
      <c r="AB13" s="6">
        <f t="shared" si="2"/>
        <v>15178.567314551166</v>
      </c>
      <c r="AC13" s="8">
        <f t="shared" si="3"/>
        <v>2.7069427635249148E-2</v>
      </c>
      <c r="AE13" s="7">
        <f t="shared" si="4"/>
        <v>9.454256334332932</v>
      </c>
      <c r="AF13" s="7">
        <f t="shared" si="5"/>
        <v>9.4932685556240273</v>
      </c>
      <c r="AG13" s="7">
        <f t="shared" si="6"/>
        <v>9.5147345641160186</v>
      </c>
      <c r="AH13" s="7">
        <f t="shared" si="7"/>
        <v>9.5324240828081983</v>
      </c>
      <c r="AI13" s="7">
        <f t="shared" si="8"/>
        <v>9.5489019968809483</v>
      </c>
      <c r="AJ13" s="7">
        <f t="shared" si="9"/>
        <v>9.5416847351701382</v>
      </c>
      <c r="AK13" s="7">
        <f t="shared" si="10"/>
        <v>9.5439949537719109</v>
      </c>
      <c r="AL13" s="7">
        <f t="shared" si="11"/>
        <v>9.5516963771277137</v>
      </c>
      <c r="AM13" s="7">
        <f t="shared" si="12"/>
        <v>9.5858349018686209</v>
      </c>
      <c r="AN13" s="7">
        <f t="shared" si="13"/>
        <v>9.6396596249431727</v>
      </c>
      <c r="AO13" s="7">
        <f t="shared" si="14"/>
        <v>9.6672361521241861</v>
      </c>
      <c r="AP13" s="7">
        <f t="shared" si="15"/>
        <v>9.7790797361988115</v>
      </c>
      <c r="AQ13" s="7">
        <f t="shared" si="16"/>
        <v>9.8538643664774206</v>
      </c>
      <c r="AR13" s="7">
        <f t="shared" si="17"/>
        <v>9.8440615641190821</v>
      </c>
      <c r="AS13" s="7">
        <f t="shared" si="18"/>
        <v>9.7440259586829345</v>
      </c>
      <c r="AT13" s="7">
        <f t="shared" si="19"/>
        <v>9.770735489715646</v>
      </c>
    </row>
    <row r="14" spans="1:56">
      <c r="A14" s="9" t="s">
        <v>52</v>
      </c>
      <c r="B14" s="12" t="s">
        <v>51</v>
      </c>
      <c r="C14" s="62">
        <v>14538.32401076723</v>
      </c>
      <c r="D14" s="63">
        <v>9.5845434769586433</v>
      </c>
      <c r="E14" s="35">
        <v>0.86599999999999999</v>
      </c>
      <c r="F14" s="64">
        <v>45.769999999999996</v>
      </c>
      <c r="G14" s="44">
        <v>3</v>
      </c>
      <c r="H14" s="6"/>
      <c r="I14" s="7"/>
      <c r="J14" s="72">
        <v>9616.4459809042983</v>
      </c>
      <c r="K14" s="72">
        <v>10018.034166582685</v>
      </c>
      <c r="L14" s="72">
        <v>10694.430970290152</v>
      </c>
      <c r="M14" s="72">
        <v>10970.788923216236</v>
      </c>
      <c r="N14" s="72">
        <v>10476.306177020942</v>
      </c>
      <c r="O14" s="72">
        <v>10280.173486999935</v>
      </c>
      <c r="P14" s="72">
        <v>9727.0679728266568</v>
      </c>
      <c r="Q14" s="72">
        <v>8584.8859000813536</v>
      </c>
      <c r="R14" s="72">
        <v>9258.2681655550932</v>
      </c>
      <c r="S14" s="72">
        <v>10002.552430160202</v>
      </c>
      <c r="T14" s="72">
        <v>10819.300388996475</v>
      </c>
      <c r="U14" s="72">
        <v>11623.110916739985</v>
      </c>
      <c r="V14" s="72">
        <v>12505.738610624709</v>
      </c>
      <c r="W14" s="72">
        <v>13219.535960540768</v>
      </c>
      <c r="X14" s="72">
        <v>13201.715432832072</v>
      </c>
      <c r="Y14" s="71">
        <v>13447.610131698162</v>
      </c>
      <c r="Z14" s="69"/>
      <c r="AA14" s="6">
        <f t="shared" si="1"/>
        <v>199.91665649280807</v>
      </c>
      <c r="AB14" s="6">
        <f t="shared" si="2"/>
        <v>10733.223698891437</v>
      </c>
      <c r="AC14" s="8">
        <f t="shared" si="3"/>
        <v>1.8625965702499626E-2</v>
      </c>
      <c r="AE14" s="7">
        <f t="shared" si="4"/>
        <v>9.1712300347453031</v>
      </c>
      <c r="AF14" s="7">
        <f t="shared" si="5"/>
        <v>9.2121421644310804</v>
      </c>
      <c r="AG14" s="7">
        <f t="shared" si="6"/>
        <v>9.2774784148920961</v>
      </c>
      <c r="AH14" s="7">
        <f t="shared" si="7"/>
        <v>9.3029914671115108</v>
      </c>
      <c r="AI14" s="7">
        <f t="shared" si="8"/>
        <v>9.2568714317202705</v>
      </c>
      <c r="AJ14" s="7">
        <f t="shared" si="9"/>
        <v>9.2379724150340632</v>
      </c>
      <c r="AK14" s="7">
        <f t="shared" si="10"/>
        <v>9.1826677909016343</v>
      </c>
      <c r="AL14" s="7">
        <f t="shared" si="11"/>
        <v>9.0577584826295521</v>
      </c>
      <c r="AM14" s="7">
        <f t="shared" si="12"/>
        <v>9.1332722869910157</v>
      </c>
      <c r="AN14" s="7">
        <f t="shared" si="13"/>
        <v>9.2105955824232471</v>
      </c>
      <c r="AO14" s="7">
        <f t="shared" si="14"/>
        <v>9.2890868912523583</v>
      </c>
      <c r="AP14" s="7">
        <f t="shared" si="15"/>
        <v>9.3607507154649028</v>
      </c>
      <c r="AQ14" s="7">
        <f t="shared" si="16"/>
        <v>9.4339429067913247</v>
      </c>
      <c r="AR14" s="7">
        <f t="shared" si="17"/>
        <v>9.4894510114689439</v>
      </c>
      <c r="AS14" s="7">
        <f t="shared" si="18"/>
        <v>9.4881020571635108</v>
      </c>
      <c r="AT14" s="7">
        <f t="shared" si="19"/>
        <v>9.5065566838664672</v>
      </c>
    </row>
    <row r="15" spans="1:56">
      <c r="A15" s="9" t="s">
        <v>54</v>
      </c>
      <c r="B15" s="12" t="s">
        <v>53</v>
      </c>
      <c r="C15" s="62">
        <v>5278.8765833541383</v>
      </c>
      <c r="D15" s="63">
        <v>8.5714685857577795</v>
      </c>
      <c r="E15" s="35">
        <v>0.79800000000000004</v>
      </c>
      <c r="F15" s="64">
        <v>30.86</v>
      </c>
      <c r="G15" s="44">
        <v>2</v>
      </c>
      <c r="H15" s="6"/>
      <c r="I15" s="7"/>
      <c r="J15" s="72">
        <v>1705.1198481735303</v>
      </c>
      <c r="K15" s="72">
        <v>1834.1611749272499</v>
      </c>
      <c r="L15" s="72">
        <v>1917.6762383997623</v>
      </c>
      <c r="M15" s="72">
        <v>2074.7342826698123</v>
      </c>
      <c r="N15" s="72">
        <v>2156.064156838303</v>
      </c>
      <c r="O15" s="72">
        <v>2294.1263158934257</v>
      </c>
      <c r="P15" s="72">
        <v>2522.8805581229699</v>
      </c>
      <c r="Q15" s="72">
        <v>2860.0653286478546</v>
      </c>
      <c r="R15" s="72">
        <v>3261.1436256583979</v>
      </c>
      <c r="S15" s="72">
        <v>3601.3510855371178</v>
      </c>
      <c r="T15" s="72">
        <v>4097.8154335823911</v>
      </c>
      <c r="U15" s="72">
        <v>4633.3604046043984</v>
      </c>
      <c r="V15" s="72">
        <v>5261.3151052965914</v>
      </c>
      <c r="W15" s="72">
        <v>5610.6168827032761</v>
      </c>
      <c r="X15" s="72">
        <v>4793.5529849858904</v>
      </c>
      <c r="Y15" s="71">
        <v>5218.21343489837</v>
      </c>
      <c r="Z15" s="69"/>
      <c r="AA15" s="6">
        <f t="shared" si="1"/>
        <v>287.1729695129294</v>
      </c>
      <c r="AB15" s="6">
        <f t="shared" si="2"/>
        <v>3241.5988950693982</v>
      </c>
      <c r="AC15" s="8">
        <f t="shared" si="3"/>
        <v>8.8589914671346595E-2</v>
      </c>
      <c r="AE15" s="7">
        <f t="shared" si="4"/>
        <v>7.4413906794311258</v>
      </c>
      <c r="AF15" s="7">
        <f t="shared" si="5"/>
        <v>7.5143425305947673</v>
      </c>
      <c r="AG15" s="7">
        <f t="shared" si="6"/>
        <v>7.5588694395262497</v>
      </c>
      <c r="AH15" s="7">
        <f t="shared" si="7"/>
        <v>7.6375883679201904</v>
      </c>
      <c r="AI15" s="7">
        <f t="shared" si="8"/>
        <v>7.6760396889322982</v>
      </c>
      <c r="AJ15" s="7">
        <f t="shared" si="9"/>
        <v>7.7381073597712033</v>
      </c>
      <c r="AK15" s="7">
        <f t="shared" si="10"/>
        <v>7.8331566063087621</v>
      </c>
      <c r="AL15" s="7">
        <f t="shared" si="11"/>
        <v>7.9585997457375841</v>
      </c>
      <c r="AM15" s="7">
        <f t="shared" si="12"/>
        <v>8.0898332182596064</v>
      </c>
      <c r="AN15" s="7">
        <f t="shared" si="13"/>
        <v>8.189064355574283</v>
      </c>
      <c r="AO15" s="7">
        <f t="shared" si="14"/>
        <v>8.318209289615341</v>
      </c>
      <c r="AP15" s="7">
        <f t="shared" si="15"/>
        <v>8.4410376731539785</v>
      </c>
      <c r="AQ15" s="7">
        <f t="shared" si="16"/>
        <v>8.5681362945003219</v>
      </c>
      <c r="AR15" s="7">
        <f t="shared" si="17"/>
        <v>8.6324159537376257</v>
      </c>
      <c r="AS15" s="7">
        <f t="shared" si="18"/>
        <v>8.4750271659629792</v>
      </c>
      <c r="AT15" s="7">
        <f t="shared" si="19"/>
        <v>8.5599103684435818</v>
      </c>
    </row>
    <row r="16" spans="1:56">
      <c r="A16" s="9" t="s">
        <v>56</v>
      </c>
      <c r="B16" s="12" t="s">
        <v>55</v>
      </c>
      <c r="C16" s="62">
        <v>39539.135363480695</v>
      </c>
      <c r="D16" s="63">
        <v>10.58504622909757</v>
      </c>
      <c r="E16" s="35">
        <v>0.97</v>
      </c>
      <c r="F16" s="64">
        <v>35.19</v>
      </c>
      <c r="G16" s="44">
        <v>5</v>
      </c>
      <c r="H16" s="6"/>
      <c r="I16" s="7"/>
      <c r="J16" s="72">
        <v>25527.650099638562</v>
      </c>
      <c r="K16" s="72">
        <v>26247.586230832421</v>
      </c>
      <c r="L16" s="72">
        <v>26967.852797875694</v>
      </c>
      <c r="M16" s="72">
        <v>27870.536325021942</v>
      </c>
      <c r="N16" s="72">
        <v>28975.720174875813</v>
      </c>
      <c r="O16" s="72">
        <v>29763.284440747175</v>
      </c>
      <c r="P16" s="72">
        <v>29946.074221782943</v>
      </c>
      <c r="Q16" s="72">
        <v>30715.795611237289</v>
      </c>
      <c r="R16" s="72">
        <v>31297.812976175308</v>
      </c>
      <c r="S16" s="72">
        <v>32217.837900933911</v>
      </c>
      <c r="T16" s="72">
        <v>32698.435387582034</v>
      </c>
      <c r="U16" s="72">
        <v>33208.723247801747</v>
      </c>
      <c r="V16" s="72">
        <v>33848.107351946586</v>
      </c>
      <c r="W16" s="72">
        <v>34522.011340089441</v>
      </c>
      <c r="X16" s="72">
        <v>34259.084287065176</v>
      </c>
      <c r="Y16" s="71">
        <v>34996.104310375078</v>
      </c>
      <c r="Z16" s="69"/>
      <c r="AA16" s="6">
        <f t="shared" si="1"/>
        <v>656.96286336388073</v>
      </c>
      <c r="AB16" s="6">
        <f t="shared" si="2"/>
        <v>30537.767492907071</v>
      </c>
      <c r="AC16" s="8">
        <f t="shared" si="3"/>
        <v>2.1513126770530026E-2</v>
      </c>
      <c r="AE16" s="7">
        <f t="shared" si="4"/>
        <v>10.147517461331653</v>
      </c>
      <c r="AF16" s="7">
        <f t="shared" si="5"/>
        <v>10.175329310680677</v>
      </c>
      <c r="AG16" s="7">
        <f t="shared" si="6"/>
        <v>10.202400798499255</v>
      </c>
      <c r="AH16" s="7">
        <f t="shared" si="7"/>
        <v>10.23532536410217</v>
      </c>
      <c r="AI16" s="7">
        <f t="shared" si="8"/>
        <v>10.27421352294224</v>
      </c>
      <c r="AJ16" s="7">
        <f t="shared" si="9"/>
        <v>10.301030847129759</v>
      </c>
      <c r="AK16" s="7">
        <f t="shared" si="10"/>
        <v>10.307153517215362</v>
      </c>
      <c r="AL16" s="7">
        <f t="shared" si="11"/>
        <v>10.332532316281833</v>
      </c>
      <c r="AM16" s="7">
        <f t="shared" si="12"/>
        <v>10.35130350112137</v>
      </c>
      <c r="AN16" s="7">
        <f t="shared" si="13"/>
        <v>10.380275550225306</v>
      </c>
      <c r="AO16" s="7">
        <f t="shared" si="14"/>
        <v>10.395082508266063</v>
      </c>
      <c r="AP16" s="7">
        <f t="shared" si="15"/>
        <v>10.410567868820021</v>
      </c>
      <c r="AQ16" s="7">
        <f t="shared" si="16"/>
        <v>10.429638363983937</v>
      </c>
      <c r="AR16" s="7">
        <f t="shared" si="17"/>
        <v>10.449352409435354</v>
      </c>
      <c r="AS16" s="7">
        <f t="shared" si="18"/>
        <v>10.441707043180715</v>
      </c>
      <c r="AT16" s="7">
        <f t="shared" si="19"/>
        <v>10.462992028858789</v>
      </c>
    </row>
    <row r="17" spans="1:46">
      <c r="A17" s="9" t="s">
        <v>58</v>
      </c>
      <c r="B17" s="12" t="s">
        <v>57</v>
      </c>
      <c r="C17" s="62">
        <v>38817.799131564811</v>
      </c>
      <c r="D17" s="63">
        <v>10.566634160926355</v>
      </c>
      <c r="E17" s="35">
        <v>0.95499999999999996</v>
      </c>
      <c r="F17" s="64">
        <v>29.148</v>
      </c>
      <c r="G17" s="44">
        <v>5</v>
      </c>
      <c r="H17" s="6"/>
      <c r="I17" s="7"/>
      <c r="J17" s="72">
        <v>27561.86965182385</v>
      </c>
      <c r="K17" s="72">
        <v>28134.382614327667</v>
      </c>
      <c r="L17" s="72">
        <v>28710.242799042418</v>
      </c>
      <c r="M17" s="72">
        <v>29700.170271688698</v>
      </c>
      <c r="N17" s="72">
        <v>30616.497079743338</v>
      </c>
      <c r="O17" s="72">
        <v>31697.176856067588</v>
      </c>
      <c r="P17" s="72">
        <v>31737.42396140136</v>
      </c>
      <c r="Q17" s="72">
        <v>32098.149481105491</v>
      </c>
      <c r="R17" s="72">
        <v>32219.135185787847</v>
      </c>
      <c r="S17" s="72">
        <v>32809.010841009847</v>
      </c>
      <c r="T17" s="72">
        <v>33376.793449618715</v>
      </c>
      <c r="U17" s="72">
        <v>34372.77824198344</v>
      </c>
      <c r="V17" s="72">
        <v>35575.812260984589</v>
      </c>
      <c r="W17" s="72">
        <v>36193.370722245505</v>
      </c>
      <c r="X17" s="72">
        <v>34673.093046006899</v>
      </c>
      <c r="Y17" s="71">
        <v>35301.211081643261</v>
      </c>
      <c r="Z17" s="69"/>
      <c r="AA17" s="6">
        <f t="shared" si="1"/>
        <v>579.06085679134048</v>
      </c>
      <c r="AB17" s="6">
        <f t="shared" si="2"/>
        <v>31965.060430855818</v>
      </c>
      <c r="AC17" s="8">
        <f t="shared" si="3"/>
        <v>1.8115431317388471E-2</v>
      </c>
      <c r="AE17" s="7">
        <f t="shared" si="4"/>
        <v>10.224188562152586</v>
      </c>
      <c r="AF17" s="7">
        <f t="shared" si="5"/>
        <v>10.244747687938242</v>
      </c>
      <c r="AG17" s="7">
        <f t="shared" si="6"/>
        <v>10.265009230029627</v>
      </c>
      <c r="AH17" s="7">
        <f t="shared" si="7"/>
        <v>10.298908057827848</v>
      </c>
      <c r="AI17" s="7">
        <f t="shared" si="8"/>
        <v>10.32929426292041</v>
      </c>
      <c r="AJ17" s="7">
        <f t="shared" si="9"/>
        <v>10.363982897731242</v>
      </c>
      <c r="AK17" s="7">
        <f t="shared" si="10"/>
        <v>10.365251830150319</v>
      </c>
      <c r="AL17" s="7">
        <f t="shared" si="11"/>
        <v>10.376553658892673</v>
      </c>
      <c r="AM17" s="7">
        <f t="shared" si="12"/>
        <v>10.380315815457887</v>
      </c>
      <c r="AN17" s="7">
        <f t="shared" si="13"/>
        <v>10.398458477405892</v>
      </c>
      <c r="AO17" s="7">
        <f t="shared" si="14"/>
        <v>10.41561613057697</v>
      </c>
      <c r="AP17" s="7">
        <f t="shared" si="15"/>
        <v>10.445020199919592</v>
      </c>
      <c r="AQ17" s="7">
        <f t="shared" si="16"/>
        <v>10.479421255051147</v>
      </c>
      <c r="AR17" s="7">
        <f t="shared" si="17"/>
        <v>10.496631251823922</v>
      </c>
      <c r="AS17" s="7">
        <f t="shared" si="18"/>
        <v>10.453719248602454</v>
      </c>
      <c r="AT17" s="7">
        <f t="shared" si="19"/>
        <v>10.471672550594722</v>
      </c>
    </row>
    <row r="18" spans="1:46">
      <c r="A18" s="9" t="s">
        <v>60</v>
      </c>
      <c r="B18" s="12" t="s">
        <v>59</v>
      </c>
      <c r="C18" s="62">
        <v>9638.1881862451737</v>
      </c>
      <c r="D18" s="63">
        <v>9.1734884224553088</v>
      </c>
      <c r="E18" s="35">
        <v>0.78700000000000003</v>
      </c>
      <c r="F18" s="64">
        <v>33.71</v>
      </c>
      <c r="G18" s="44">
        <v>2</v>
      </c>
      <c r="H18" s="6"/>
      <c r="I18" s="7"/>
      <c r="J18" s="72">
        <v>1853.7946863377201</v>
      </c>
      <c r="K18" s="72">
        <v>1859.0255729284997</v>
      </c>
      <c r="L18" s="72">
        <v>1948.0287347483152</v>
      </c>
      <c r="M18" s="72">
        <v>2122.5216915522587</v>
      </c>
      <c r="N18" s="72">
        <v>2259.5994227736128</v>
      </c>
      <c r="O18" s="72">
        <v>2489.9740323416627</v>
      </c>
      <c r="P18" s="72">
        <v>2715.3588735360463</v>
      </c>
      <c r="Q18" s="72">
        <v>2980.8614926482728</v>
      </c>
      <c r="R18" s="72">
        <v>3289.7001232268749</v>
      </c>
      <c r="S18" s="72">
        <v>3593.6685094864924</v>
      </c>
      <c r="T18" s="72">
        <v>4496.1439362615847</v>
      </c>
      <c r="U18" s="72">
        <v>5981.2422092026172</v>
      </c>
      <c r="V18" s="72">
        <v>7395.1560166198324</v>
      </c>
      <c r="W18" s="72">
        <v>8100.5677326949108</v>
      </c>
      <c r="X18" s="72">
        <v>8752.0829518381124</v>
      </c>
      <c r="Y18" s="71">
        <v>9832.5988744404276</v>
      </c>
      <c r="Z18" s="69"/>
      <c r="AA18" s="6">
        <f t="shared" si="1"/>
        <v>492.49697514823089</v>
      </c>
      <c r="AB18" s="6">
        <f t="shared" si="2"/>
        <v>3989.1817324131207</v>
      </c>
      <c r="AC18" s="8">
        <f t="shared" si="3"/>
        <v>0.1234581445980681</v>
      </c>
      <c r="AE18" s="7">
        <f t="shared" si="4"/>
        <v>7.5249899990754061</v>
      </c>
      <c r="AF18" s="7">
        <f t="shared" si="5"/>
        <v>7.5278077439089683</v>
      </c>
      <c r="AG18" s="7">
        <f t="shared" si="6"/>
        <v>7.5745732349911794</v>
      </c>
      <c r="AH18" s="7">
        <f t="shared" si="7"/>
        <v>7.6603601379458874</v>
      </c>
      <c r="AI18" s="7">
        <f t="shared" si="8"/>
        <v>7.7229428299959553</v>
      </c>
      <c r="AJ18" s="7">
        <f t="shared" si="9"/>
        <v>7.8200275606259249</v>
      </c>
      <c r="AK18" s="7">
        <f t="shared" si="10"/>
        <v>7.9066794054140264</v>
      </c>
      <c r="AL18" s="7">
        <f t="shared" si="11"/>
        <v>7.9999676292132653</v>
      </c>
      <c r="AM18" s="7">
        <f t="shared" si="12"/>
        <v>8.098551691649833</v>
      </c>
      <c r="AN18" s="7">
        <f t="shared" si="13"/>
        <v>8.1869288286674156</v>
      </c>
      <c r="AO18" s="7">
        <f t="shared" si="14"/>
        <v>8.4109754053541383</v>
      </c>
      <c r="AP18" s="7">
        <f t="shared" si="15"/>
        <v>8.6963835526637592</v>
      </c>
      <c r="AQ18" s="7">
        <f t="shared" si="16"/>
        <v>8.908580472504477</v>
      </c>
      <c r="AR18" s="7">
        <f t="shared" si="17"/>
        <v>8.9996894286604707</v>
      </c>
      <c r="AS18" s="7">
        <f t="shared" si="18"/>
        <v>9.0770470026605068</v>
      </c>
      <c r="AT18" s="7">
        <f t="shared" si="19"/>
        <v>9.1934585601354382</v>
      </c>
    </row>
    <row r="19" spans="1:46">
      <c r="A19" s="9" t="s">
        <v>62</v>
      </c>
      <c r="B19" s="12" t="s">
        <v>61</v>
      </c>
      <c r="C19" s="62">
        <v>25894</v>
      </c>
      <c r="D19" s="63">
        <v>10.161766560618593</v>
      </c>
      <c r="E19" s="35">
        <v>0.85599999999999998</v>
      </c>
      <c r="F19" s="64" t="e">
        <v>#N/A</v>
      </c>
      <c r="G19" s="44">
        <v>4</v>
      </c>
      <c r="H19" s="6"/>
      <c r="I19" s="7"/>
      <c r="J19" s="71">
        <v>16904.542568564964</v>
      </c>
      <c r="K19" s="71">
        <v>17427.363472747387</v>
      </c>
      <c r="L19" s="71">
        <v>17966.354095615865</v>
      </c>
      <c r="M19" s="71">
        <v>18522.014531562749</v>
      </c>
      <c r="N19" s="71">
        <v>19094.860341817268</v>
      </c>
      <c r="O19" s="71">
        <v>19685.423032801307</v>
      </c>
      <c r="P19" s="71">
        <v>20294.250549279699</v>
      </c>
      <c r="Q19" s="71">
        <v>20921.907782762577</v>
      </c>
      <c r="R19" s="71">
        <v>21568.977095631522</v>
      </c>
      <c r="S19" s="71">
        <v>22236.058861475798</v>
      </c>
      <c r="T19" s="71">
        <v>22923.772022139998</v>
      </c>
      <c r="U19" s="71">
        <v>23632.754661999999</v>
      </c>
      <c r="V19" s="71">
        <v>24363.6646</v>
      </c>
      <c r="W19" s="71">
        <v>25117.18</v>
      </c>
      <c r="X19" s="73">
        <v>25894</v>
      </c>
      <c r="Y19" s="71">
        <v>26679.968137666481</v>
      </c>
      <c r="Z19" s="69"/>
      <c r="AA19" s="6">
        <f>SLOPE(J19:X19,$J$7:$X$7)</f>
        <v>640.56195525678436</v>
      </c>
      <c r="AB19" s="6">
        <f>AVERAGE(J19:X19)</f>
        <v>21103.54157442661</v>
      </c>
      <c r="AC19" s="8">
        <f t="shared" si="3"/>
        <v>3.035329179217108E-2</v>
      </c>
      <c r="AE19" s="7">
        <f t="shared" si="4"/>
        <v>9.735337655832673</v>
      </c>
      <c r="AF19" s="7">
        <f t="shared" si="5"/>
        <v>9.7657968633173802</v>
      </c>
      <c r="AG19" s="7">
        <f t="shared" si="6"/>
        <v>9.7962560708020892</v>
      </c>
      <c r="AH19" s="7">
        <f t="shared" si="7"/>
        <v>9.8267152782867981</v>
      </c>
      <c r="AI19" s="7">
        <f t="shared" si="8"/>
        <v>9.8571744857715071</v>
      </c>
      <c r="AJ19" s="7">
        <f t="shared" si="9"/>
        <v>9.8876336932562161</v>
      </c>
      <c r="AK19" s="7">
        <f t="shared" si="10"/>
        <v>9.9180929007409233</v>
      </c>
      <c r="AL19" s="7">
        <f t="shared" si="11"/>
        <v>9.9485521082256323</v>
      </c>
      <c r="AM19" s="7">
        <f t="shared" si="12"/>
        <v>9.9790113157103413</v>
      </c>
      <c r="AN19" s="7">
        <f t="shared" si="13"/>
        <v>10.00947052319505</v>
      </c>
      <c r="AO19" s="7">
        <f t="shared" si="14"/>
        <v>10.039929730679757</v>
      </c>
      <c r="AP19" s="7">
        <f t="shared" si="15"/>
        <v>10.070388938164466</v>
      </c>
      <c r="AQ19" s="7">
        <f t="shared" si="16"/>
        <v>10.100848145649175</v>
      </c>
      <c r="AR19" s="7">
        <f t="shared" si="17"/>
        <v>10.131307353133884</v>
      </c>
      <c r="AS19" s="7">
        <f t="shared" si="18"/>
        <v>10.161766560618593</v>
      </c>
      <c r="AT19" s="7">
        <f t="shared" si="19"/>
        <v>10.191668305788459</v>
      </c>
    </row>
    <row r="20" spans="1:46">
      <c r="A20" s="9" t="s">
        <v>64</v>
      </c>
      <c r="B20" s="12" t="s">
        <v>63</v>
      </c>
      <c r="C20" s="62">
        <v>35174.141600863964</v>
      </c>
      <c r="D20" s="63">
        <v>10.46806647801357</v>
      </c>
      <c r="E20" s="35">
        <v>0.89500000000000002</v>
      </c>
      <c r="F20" s="64" t="e">
        <v>#N/A</v>
      </c>
      <c r="G20" s="44">
        <v>4</v>
      </c>
      <c r="H20" s="6"/>
      <c r="I20" s="7"/>
      <c r="J20" s="72">
        <v>21218.705209559492</v>
      </c>
      <c r="K20" s="72">
        <v>21522.636371658369</v>
      </c>
      <c r="L20" s="72">
        <v>21659.323701735502</v>
      </c>
      <c r="M20" s="72">
        <v>22183.971553069376</v>
      </c>
      <c r="N20" s="72">
        <v>22625.280904527757</v>
      </c>
      <c r="O20" s="72">
        <v>23294.170831705094</v>
      </c>
      <c r="P20" s="72">
        <v>23818.187629382748</v>
      </c>
      <c r="Q20" s="72">
        <v>24506.488421557795</v>
      </c>
      <c r="R20" s="72">
        <v>25681.129794823773</v>
      </c>
      <c r="S20" s="72">
        <v>26517.137392098633</v>
      </c>
      <c r="T20" s="72">
        <v>27961.802752443735</v>
      </c>
      <c r="U20" s="72">
        <v>29195.219254572774</v>
      </c>
      <c r="V20" s="72">
        <v>30962.235523200761</v>
      </c>
      <c r="W20" s="72">
        <v>32232.816748241021</v>
      </c>
      <c r="X20" s="71">
        <v>33500</v>
      </c>
      <c r="Y20" s="71">
        <v>34655.555135582734</v>
      </c>
      <c r="Z20" s="69"/>
      <c r="AA20" s="6">
        <f t="shared" si="1"/>
        <v>889.67191619962648</v>
      </c>
      <c r="AB20" s="6">
        <f t="shared" si="2"/>
        <v>25791.940405905119</v>
      </c>
      <c r="AC20" s="8">
        <f t="shared" si="3"/>
        <v>3.4494183151723402E-2</v>
      </c>
      <c r="AE20" s="7">
        <f t="shared" si="4"/>
        <v>9.9626383928491933</v>
      </c>
      <c r="AF20" s="7">
        <f t="shared" si="5"/>
        <v>9.9768605147489211</v>
      </c>
      <c r="AG20" s="7">
        <f t="shared" si="6"/>
        <v>9.983191296694276</v>
      </c>
      <c r="AH20" s="7">
        <f t="shared" si="7"/>
        <v>10.007125304977327</v>
      </c>
      <c r="AI20" s="7">
        <f t="shared" si="8"/>
        <v>10.026823184160788</v>
      </c>
      <c r="AJ20" s="7">
        <f t="shared" si="9"/>
        <v>10.055958429357053</v>
      </c>
      <c r="AK20" s="7">
        <f t="shared" si="10"/>
        <v>10.078204753926553</v>
      </c>
      <c r="AL20" s="7">
        <f t="shared" si="11"/>
        <v>10.106693195003579</v>
      </c>
      <c r="AM20" s="7">
        <f t="shared" si="12"/>
        <v>10.153511751961677</v>
      </c>
      <c r="AN20" s="7">
        <f t="shared" si="13"/>
        <v>10.185546496999288</v>
      </c>
      <c r="AO20" s="7">
        <f t="shared" si="14"/>
        <v>10.238594670393848</v>
      </c>
      <c r="AP20" s="7">
        <f t="shared" si="15"/>
        <v>10.281760250693644</v>
      </c>
      <c r="AQ20" s="7">
        <f t="shared" si="16"/>
        <v>10.340523531918606</v>
      </c>
      <c r="AR20" s="7">
        <f t="shared" si="17"/>
        <v>10.380740366220063</v>
      </c>
      <c r="AS20" s="7">
        <f t="shared" si="18"/>
        <v>10.419300717813158</v>
      </c>
      <c r="AT20" s="7">
        <f t="shared" si="19"/>
        <v>10.453213313141191</v>
      </c>
    </row>
    <row r="21" spans="1:46">
      <c r="A21" s="9" t="s">
        <v>66</v>
      </c>
      <c r="B21" s="12" t="s">
        <v>65</v>
      </c>
      <c r="C21" s="62">
        <v>1416.323365403855</v>
      </c>
      <c r="D21" s="63">
        <v>7.2558196135804591</v>
      </c>
      <c r="E21" s="35">
        <v>0.54300000000000004</v>
      </c>
      <c r="F21" s="64">
        <v>31.02</v>
      </c>
      <c r="G21" s="44">
        <v>1</v>
      </c>
      <c r="H21" s="6"/>
      <c r="I21" s="7"/>
      <c r="J21" s="72">
        <v>761.17285260928736</v>
      </c>
      <c r="K21" s="72">
        <v>780.96526422748389</v>
      </c>
      <c r="L21" s="72">
        <v>807.35602742706442</v>
      </c>
      <c r="M21" s="72">
        <v>833.63019988273197</v>
      </c>
      <c r="N21" s="72">
        <v>858.14269949901643</v>
      </c>
      <c r="O21" s="72">
        <v>892.79959445313364</v>
      </c>
      <c r="P21" s="72">
        <v>923.34535527969081</v>
      </c>
      <c r="Q21" s="72">
        <v>947.52541606150851</v>
      </c>
      <c r="R21" s="72">
        <v>980.61984224406422</v>
      </c>
      <c r="S21" s="72">
        <v>1025.2057329178986</v>
      </c>
      <c r="T21" s="72">
        <v>1069.26568798568</v>
      </c>
      <c r="U21" s="72">
        <v>1122.9818721763083</v>
      </c>
      <c r="V21" s="72">
        <v>1177.8202555093678</v>
      </c>
      <c r="W21" s="72">
        <v>1233.1626376672486</v>
      </c>
      <c r="X21" s="72">
        <v>1286.1109724268022</v>
      </c>
      <c r="Y21" s="71">
        <v>1334.6347634711969</v>
      </c>
      <c r="Z21" s="69"/>
      <c r="AA21" s="6">
        <f t="shared" si="1"/>
        <v>36.97476656536039</v>
      </c>
      <c r="AB21" s="6">
        <f t="shared" si="2"/>
        <v>980.00696069115247</v>
      </c>
      <c r="AC21" s="8">
        <f t="shared" si="3"/>
        <v>3.7729085658007817E-2</v>
      </c>
      <c r="AE21" s="7">
        <f t="shared" si="4"/>
        <v>6.6348604708465668</v>
      </c>
      <c r="AF21" s="7">
        <f t="shared" si="5"/>
        <v>6.6605306728294513</v>
      </c>
      <c r="AG21" s="7">
        <f t="shared" si="6"/>
        <v>6.6937647449925404</v>
      </c>
      <c r="AH21" s="7">
        <f t="shared" si="7"/>
        <v>6.7257898986091078</v>
      </c>
      <c r="AI21" s="7">
        <f t="shared" si="8"/>
        <v>6.7547704020913377</v>
      </c>
      <c r="AJ21" s="7">
        <f t="shared" si="9"/>
        <v>6.7943621373853818</v>
      </c>
      <c r="AK21" s="7">
        <f t="shared" si="10"/>
        <v>6.8280033305870225</v>
      </c>
      <c r="AL21" s="7">
        <f t="shared" si="11"/>
        <v>6.8538537609361381</v>
      </c>
      <c r="AM21" s="7">
        <f t="shared" si="12"/>
        <v>6.8881848638115803</v>
      </c>
      <c r="AN21" s="7">
        <f t="shared" si="13"/>
        <v>6.9326485864737917</v>
      </c>
      <c r="AO21" s="7">
        <f t="shared" si="14"/>
        <v>6.974727418952325</v>
      </c>
      <c r="AP21" s="7">
        <f t="shared" si="15"/>
        <v>7.0237428122896404</v>
      </c>
      <c r="AQ21" s="7">
        <f t="shared" si="16"/>
        <v>7.0714207681120964</v>
      </c>
      <c r="AR21" s="7">
        <f t="shared" si="17"/>
        <v>7.1173373984943602</v>
      </c>
      <c r="AS21" s="7">
        <f t="shared" si="18"/>
        <v>7.1593781937859173</v>
      </c>
      <c r="AT21" s="7">
        <f t="shared" si="19"/>
        <v>7.1964129479881995</v>
      </c>
    </row>
    <row r="22" spans="1:46">
      <c r="A22" s="9" t="s">
        <v>68</v>
      </c>
      <c r="B22" s="12" t="s">
        <v>67</v>
      </c>
      <c r="C22" s="62">
        <v>19188.63992208847</v>
      </c>
      <c r="D22" s="63">
        <v>9.8620737121851167</v>
      </c>
      <c r="E22" s="35">
        <v>0.90300000000000002</v>
      </c>
      <c r="F22" s="64" t="e">
        <v>#N/A</v>
      </c>
      <c r="G22" s="44">
        <v>4</v>
      </c>
      <c r="H22" s="6"/>
      <c r="I22" s="7"/>
      <c r="J22" s="71">
        <v>14150.166040847253</v>
      </c>
      <c r="K22" s="71">
        <v>14587.80004211057</v>
      </c>
      <c r="L22" s="71">
        <v>15038.969115577907</v>
      </c>
      <c r="M22" s="71">
        <v>15504.091871729803</v>
      </c>
      <c r="N22" s="71">
        <v>15983.599867762683</v>
      </c>
      <c r="O22" s="71">
        <v>16477.938008002766</v>
      </c>
      <c r="P22" s="71">
        <v>16987.564956703882</v>
      </c>
      <c r="Q22" s="71">
        <v>17512.953563612249</v>
      </c>
      <c r="R22" s="71">
        <v>18054.591302693039</v>
      </c>
      <c r="S22" s="71">
        <v>18612.980724425815</v>
      </c>
      <c r="T22" s="72">
        <v>19188.63992208847</v>
      </c>
      <c r="U22" s="71">
        <v>20535.142499999998</v>
      </c>
      <c r="V22" s="71">
        <v>21170.25</v>
      </c>
      <c r="W22" s="71">
        <v>21825</v>
      </c>
      <c r="X22" s="73">
        <v>22500</v>
      </c>
      <c r="Y22" s="71">
        <v>23253.455301584567</v>
      </c>
      <c r="Z22" s="69"/>
      <c r="AA22" s="6">
        <f t="shared" si="1"/>
        <v>598.58884406574884</v>
      </c>
      <c r="AB22" s="6">
        <f t="shared" si="2"/>
        <v>17875.312527703627</v>
      </c>
      <c r="AC22" s="8">
        <f t="shared" si="3"/>
        <v>3.3486902292647482E-2</v>
      </c>
      <c r="AE22" s="7">
        <f t="shared" si="4"/>
        <v>9.5574816373380322</v>
      </c>
      <c r="AF22" s="7">
        <f t="shared" si="5"/>
        <v>9.5879408448227412</v>
      </c>
      <c r="AG22" s="7">
        <f t="shared" si="6"/>
        <v>9.6184000523074484</v>
      </c>
      <c r="AH22" s="7">
        <f t="shared" si="7"/>
        <v>9.6488592597921574</v>
      </c>
      <c r="AI22" s="7">
        <f t="shared" si="8"/>
        <v>9.6793184672768664</v>
      </c>
      <c r="AJ22" s="7">
        <f t="shared" si="9"/>
        <v>9.7097776747615754</v>
      </c>
      <c r="AK22" s="7">
        <f t="shared" si="10"/>
        <v>9.7402368822462826</v>
      </c>
      <c r="AL22" s="7">
        <f t="shared" si="11"/>
        <v>9.7706960897309916</v>
      </c>
      <c r="AM22" s="7">
        <f t="shared" si="12"/>
        <v>9.8011552972157006</v>
      </c>
      <c r="AN22" s="7">
        <f t="shared" si="13"/>
        <v>9.8316145047004095</v>
      </c>
      <c r="AO22" s="7">
        <f t="shared" si="14"/>
        <v>9.8620737121851167</v>
      </c>
      <c r="AP22" s="7">
        <f t="shared" si="15"/>
        <v>9.9298929657383859</v>
      </c>
      <c r="AQ22" s="7">
        <f t="shared" si="16"/>
        <v>9.9603521732230949</v>
      </c>
      <c r="AR22" s="7">
        <f t="shared" si="17"/>
        <v>9.9908113807078038</v>
      </c>
      <c r="AS22" s="7">
        <f t="shared" si="18"/>
        <v>10.021270588192511</v>
      </c>
      <c r="AT22" s="7">
        <f t="shared" si="19"/>
        <v>10.054209015095285</v>
      </c>
    </row>
    <row r="23" spans="1:46">
      <c r="A23" s="9" t="s">
        <v>70</v>
      </c>
      <c r="B23" s="12" t="s">
        <v>69</v>
      </c>
      <c r="C23" s="62">
        <v>13039.719480987231</v>
      </c>
      <c r="D23" s="63">
        <v>9.4757553230550222</v>
      </c>
      <c r="E23" s="35">
        <v>0.82599999999999996</v>
      </c>
      <c r="F23" s="64">
        <v>27.22</v>
      </c>
      <c r="G23" s="44">
        <v>3</v>
      </c>
      <c r="H23" s="6"/>
      <c r="I23" s="7"/>
      <c r="J23" s="72">
        <v>4262.180234921052</v>
      </c>
      <c r="K23" s="72">
        <v>4396.1838527164618</v>
      </c>
      <c r="L23" s="72">
        <v>4918.1638755727527</v>
      </c>
      <c r="M23" s="72">
        <v>5356.7044690852899</v>
      </c>
      <c r="N23" s="72">
        <v>5557.5987690476541</v>
      </c>
      <c r="O23" s="72">
        <v>5897.570500643883</v>
      </c>
      <c r="P23" s="72">
        <v>6197.7690088707759</v>
      </c>
      <c r="Q23" s="72">
        <v>6540.1520826886326</v>
      </c>
      <c r="R23" s="72">
        <v>7036.9697785498574</v>
      </c>
      <c r="S23" s="72">
        <v>7882.1987463679561</v>
      </c>
      <c r="T23" s="72">
        <v>8540.81592056509</v>
      </c>
      <c r="U23" s="72">
        <v>9479.5585853403172</v>
      </c>
      <c r="V23" s="72">
        <v>10445.698423850188</v>
      </c>
      <c r="W23" s="72">
        <v>11651.047469202196</v>
      </c>
      <c r="X23" s="72">
        <v>11840.887971992584</v>
      </c>
      <c r="Y23" s="71">
        <v>12731.621188821116</v>
      </c>
      <c r="Z23" s="69"/>
      <c r="AA23" s="6">
        <f t="shared" si="1"/>
        <v>551.66904921607841</v>
      </c>
      <c r="AB23" s="6">
        <f t="shared" si="2"/>
        <v>7333.5666459609802</v>
      </c>
      <c r="AC23" s="8">
        <f t="shared" si="3"/>
        <v>7.5225204303545054E-2</v>
      </c>
      <c r="AE23" s="7">
        <f t="shared" si="4"/>
        <v>8.3575361005774269</v>
      </c>
      <c r="AF23" s="7">
        <f t="shared" si="5"/>
        <v>8.3884921373779147</v>
      </c>
      <c r="AG23" s="7">
        <f t="shared" si="6"/>
        <v>8.5006905438095899</v>
      </c>
      <c r="AH23" s="7">
        <f t="shared" si="7"/>
        <v>8.5861042271173194</v>
      </c>
      <c r="AI23" s="7">
        <f t="shared" si="8"/>
        <v>8.6229214178887332</v>
      </c>
      <c r="AJ23" s="7">
        <f t="shared" si="9"/>
        <v>8.6822957655374449</v>
      </c>
      <c r="AK23" s="7">
        <f t="shared" si="10"/>
        <v>8.7319446689973077</v>
      </c>
      <c r="AL23" s="7">
        <f t="shared" si="11"/>
        <v>8.7857156984146041</v>
      </c>
      <c r="AM23" s="7">
        <f t="shared" si="12"/>
        <v>8.8589329273075972</v>
      </c>
      <c r="AN23" s="7">
        <f t="shared" si="13"/>
        <v>8.9723621726575473</v>
      </c>
      <c r="AO23" s="7">
        <f t="shared" si="14"/>
        <v>9.0526118232686361</v>
      </c>
      <c r="AP23" s="7">
        <f t="shared" si="15"/>
        <v>9.1568930314371748</v>
      </c>
      <c r="AQ23" s="7">
        <f t="shared" si="16"/>
        <v>9.2539455385670699</v>
      </c>
      <c r="AR23" s="7">
        <f t="shared" si="17"/>
        <v>9.3631513664715502</v>
      </c>
      <c r="AS23" s="7">
        <f t="shared" si="18"/>
        <v>9.3793139032603232</v>
      </c>
      <c r="AT23" s="7">
        <f t="shared" si="19"/>
        <v>9.4518440352748776</v>
      </c>
    </row>
    <row r="24" spans="1:46">
      <c r="A24" s="9" t="s">
        <v>72</v>
      </c>
      <c r="B24" s="12" t="s">
        <v>71</v>
      </c>
      <c r="C24" s="62">
        <v>36312.651516005339</v>
      </c>
      <c r="D24" s="63">
        <v>10.499921486143368</v>
      </c>
      <c r="E24" s="35">
        <v>0.95299999999999996</v>
      </c>
      <c r="F24" s="64">
        <v>32.965800000000002</v>
      </c>
      <c r="G24" s="44">
        <v>5</v>
      </c>
      <c r="H24" s="6"/>
      <c r="I24" s="7"/>
      <c r="J24" s="72">
        <v>26681.889817169504</v>
      </c>
      <c r="K24" s="72">
        <v>27003.464830012501</v>
      </c>
      <c r="L24" s="72">
        <v>27948.32622445251</v>
      </c>
      <c r="M24" s="72">
        <v>28425.895717713567</v>
      </c>
      <c r="N24" s="72">
        <v>29366.855507337492</v>
      </c>
      <c r="O24" s="72">
        <v>30370.827532154377</v>
      </c>
      <c r="P24" s="72">
        <v>30505.457624417475</v>
      </c>
      <c r="Q24" s="72">
        <v>30784.789466557937</v>
      </c>
      <c r="R24" s="72">
        <v>30897.813595865457</v>
      </c>
      <c r="S24" s="72">
        <v>31759.347483506277</v>
      </c>
      <c r="T24" s="72">
        <v>32126.661076088927</v>
      </c>
      <c r="U24" s="72">
        <v>32774.637821459517</v>
      </c>
      <c r="V24" s="72">
        <v>33485.665577736378</v>
      </c>
      <c r="W24" s="72">
        <v>33560.611198575381</v>
      </c>
      <c r="X24" s="72">
        <v>32394.660247284046</v>
      </c>
      <c r="Y24" s="71">
        <v>32909.36618570354</v>
      </c>
      <c r="Z24" s="69"/>
      <c r="AA24" s="6">
        <f t="shared" si="1"/>
        <v>485.22410351424395</v>
      </c>
      <c r="AB24" s="6">
        <f t="shared" si="2"/>
        <v>30539.126914688753</v>
      </c>
      <c r="AC24" s="8">
        <f t="shared" si="3"/>
        <v>1.5888604309799707E-2</v>
      </c>
      <c r="AE24" s="7">
        <f t="shared" si="4"/>
        <v>10.191740330248534</v>
      </c>
      <c r="AF24" s="7">
        <f t="shared" si="5"/>
        <v>10.203720463790756</v>
      </c>
      <c r="AG24" s="7">
        <f t="shared" si="6"/>
        <v>10.238112592155115</v>
      </c>
      <c r="AH24" s="7">
        <f t="shared" si="7"/>
        <v>10.255055829739268</v>
      </c>
      <c r="AI24" s="7">
        <f t="shared" si="8"/>
        <v>10.287621953678306</v>
      </c>
      <c r="AJ24" s="7">
        <f t="shared" si="9"/>
        <v>10.321237806010823</v>
      </c>
      <c r="AK24" s="7">
        <f t="shared" si="10"/>
        <v>10.325660885093409</v>
      </c>
      <c r="AL24" s="7">
        <f t="shared" si="11"/>
        <v>10.33477599848996</v>
      </c>
      <c r="AM24" s="7">
        <f t="shared" si="12"/>
        <v>10.338440702967056</v>
      </c>
      <c r="AN24" s="7">
        <f t="shared" si="13"/>
        <v>10.365942369920365</v>
      </c>
      <c r="AO24" s="7">
        <f t="shared" si="14"/>
        <v>10.377441527509461</v>
      </c>
      <c r="AP24" s="7">
        <f t="shared" si="15"/>
        <v>10.397410258119571</v>
      </c>
      <c r="AQ24" s="7">
        <f t="shared" si="16"/>
        <v>10.418872733038839</v>
      </c>
      <c r="AR24" s="7">
        <f t="shared" si="17"/>
        <v>10.421108372530185</v>
      </c>
      <c r="AS24" s="7">
        <f t="shared" si="18"/>
        <v>10.385748881015633</v>
      </c>
      <c r="AT24" s="7">
        <f t="shared" si="19"/>
        <v>10.401512582733501</v>
      </c>
    </row>
    <row r="25" spans="1:46">
      <c r="A25" s="9" t="s">
        <v>74</v>
      </c>
      <c r="B25" s="12" t="s">
        <v>73</v>
      </c>
      <c r="C25" s="62">
        <v>6627.9435451002837</v>
      </c>
      <c r="D25" s="63">
        <v>8.7990498608729251</v>
      </c>
      <c r="E25" s="35">
        <v>0.77200000000000002</v>
      </c>
      <c r="F25" s="64">
        <v>54.410000000000004</v>
      </c>
      <c r="G25" s="44">
        <v>3</v>
      </c>
      <c r="H25" s="6"/>
      <c r="I25" s="7"/>
      <c r="J25" s="72">
        <v>4840.6436499962747</v>
      </c>
      <c r="K25" s="72">
        <v>4788.1637582667336</v>
      </c>
      <c r="L25" s="72">
        <v>4785.4638170147418</v>
      </c>
      <c r="M25" s="72">
        <v>4787.554508696905</v>
      </c>
      <c r="N25" s="72">
        <v>5109.3738415975276</v>
      </c>
      <c r="O25" s="72">
        <v>5620.6639224008486</v>
      </c>
      <c r="P25" s="72">
        <v>5727.3324549875779</v>
      </c>
      <c r="Q25" s="72">
        <v>5840.0450916522404</v>
      </c>
      <c r="R25" s="72">
        <v>6186.1427358683231</v>
      </c>
      <c r="S25" s="72">
        <v>6268.1522450849961</v>
      </c>
      <c r="T25" s="72">
        <v>6254.3420725253181</v>
      </c>
      <c r="U25" s="72">
        <v>6337.1753534066238</v>
      </c>
      <c r="V25" s="72">
        <v>6206.1418013611674</v>
      </c>
      <c r="W25" s="72">
        <v>6228.0951539713215</v>
      </c>
      <c r="X25" s="72">
        <v>6018.5908996461203</v>
      </c>
      <c r="Y25" s="71">
        <v>6152.7827141697071</v>
      </c>
      <c r="Z25" s="69"/>
      <c r="AA25" s="6">
        <f t="shared" si="1"/>
        <v>126.34208586207092</v>
      </c>
      <c r="AB25" s="6">
        <f t="shared" si="2"/>
        <v>5666.5254204317816</v>
      </c>
      <c r="AC25" s="8">
        <f t="shared" si="3"/>
        <v>2.2296217962160633E-2</v>
      </c>
      <c r="AE25" s="7">
        <f t="shared" si="4"/>
        <v>8.4848029764053052</v>
      </c>
      <c r="AF25" s="7">
        <f t="shared" si="5"/>
        <v>8.4739022679030906</v>
      </c>
      <c r="AG25" s="7">
        <f t="shared" si="6"/>
        <v>8.4733382306450409</v>
      </c>
      <c r="AH25" s="7">
        <f t="shared" si="7"/>
        <v>8.4737750190526828</v>
      </c>
      <c r="AI25" s="7">
        <f t="shared" si="8"/>
        <v>8.5388321397987195</v>
      </c>
      <c r="AJ25" s="7">
        <f t="shared" si="9"/>
        <v>8.6342050715687826</v>
      </c>
      <c r="AK25" s="7">
        <f t="shared" si="10"/>
        <v>8.6530051611695455</v>
      </c>
      <c r="AL25" s="7">
        <f t="shared" si="11"/>
        <v>8.672493796965794</v>
      </c>
      <c r="AM25" s="7">
        <f t="shared" si="12"/>
        <v>8.7300670269956786</v>
      </c>
      <c r="AN25" s="7">
        <f t="shared" si="13"/>
        <v>8.7432368924414607</v>
      </c>
      <c r="AO25" s="7">
        <f t="shared" si="14"/>
        <v>8.7410312331202107</v>
      </c>
      <c r="AP25" s="7">
        <f t="shared" si="15"/>
        <v>8.7541884203004035</v>
      </c>
      <c r="AQ25" s="7">
        <f t="shared" si="16"/>
        <v>8.7332946938225664</v>
      </c>
      <c r="AR25" s="7">
        <f t="shared" si="17"/>
        <v>8.7368258112526096</v>
      </c>
      <c r="AS25" s="7">
        <f t="shared" si="18"/>
        <v>8.7026084410780236</v>
      </c>
      <c r="AT25" s="7">
        <f t="shared" si="19"/>
        <v>8.7246597323138726</v>
      </c>
    </row>
    <row r="26" spans="1:46">
      <c r="A26" s="9" t="s">
        <v>76</v>
      </c>
      <c r="B26" s="12" t="s">
        <v>75</v>
      </c>
      <c r="C26" s="62">
        <v>1507.8812097896009</v>
      </c>
      <c r="D26" s="63">
        <v>7.3184607721160475</v>
      </c>
      <c r="E26" s="35">
        <v>0.49199999999999999</v>
      </c>
      <c r="F26" s="64">
        <v>38.619999999999997</v>
      </c>
      <c r="G26" s="44">
        <v>1</v>
      </c>
      <c r="H26" s="6"/>
      <c r="I26" s="7"/>
      <c r="J26" s="72">
        <v>1146.7974299359432</v>
      </c>
      <c r="K26" s="72">
        <v>1172.9066124469284</v>
      </c>
      <c r="L26" s="72">
        <v>1208.362743539059</v>
      </c>
      <c r="M26" s="72">
        <v>1226.8371424398417</v>
      </c>
      <c r="N26" s="72">
        <v>1246.7632139352545</v>
      </c>
      <c r="O26" s="72">
        <v>1278.700188672258</v>
      </c>
      <c r="P26" s="72">
        <v>1299.7353295011985</v>
      </c>
      <c r="Q26" s="72">
        <v>1313.5803107296856</v>
      </c>
      <c r="R26" s="72">
        <v>1319.3265538424064</v>
      </c>
      <c r="S26" s="72">
        <v>1315.0819544901615</v>
      </c>
      <c r="T26" s="72">
        <v>1309.0336221267146</v>
      </c>
      <c r="U26" s="72">
        <v>1319.0170759922116</v>
      </c>
      <c r="V26" s="72">
        <v>1336.142744577407</v>
      </c>
      <c r="W26" s="72">
        <v>1360.6835547246433</v>
      </c>
      <c r="X26" s="72">
        <v>1369.2512715649068</v>
      </c>
      <c r="Y26" s="71">
        <v>1384.4033299498199</v>
      </c>
      <c r="Z26" s="69"/>
      <c r="AA26" s="6">
        <f t="shared" si="1"/>
        <v>14.18080094650589</v>
      </c>
      <c r="AB26" s="6">
        <f t="shared" si="2"/>
        <v>1281.4813165679082</v>
      </c>
      <c r="AC26" s="8">
        <f t="shared" si="3"/>
        <v>1.1065944359208629E-2</v>
      </c>
      <c r="AE26" s="7">
        <f t="shared" si="4"/>
        <v>7.0447284929323608</v>
      </c>
      <c r="AF26" s="7">
        <f t="shared" si="5"/>
        <v>7.067240231201847</v>
      </c>
      <c r="AG26" s="7">
        <f t="shared" si="6"/>
        <v>7.0970216178050656</v>
      </c>
      <c r="AH26" s="7">
        <f t="shared" si="7"/>
        <v>7.1121947076538499</v>
      </c>
      <c r="AI26" s="7">
        <f t="shared" si="8"/>
        <v>7.1283060430749021</v>
      </c>
      <c r="AJ26" s="7">
        <f t="shared" si="9"/>
        <v>7.1535993633671691</v>
      </c>
      <c r="AK26" s="7">
        <f t="shared" si="10"/>
        <v>7.1699159300304371</v>
      </c>
      <c r="AL26" s="7">
        <f t="shared" si="11"/>
        <v>7.1805117497990505</v>
      </c>
      <c r="AM26" s="7">
        <f t="shared" si="12"/>
        <v>7.1848766989079849</v>
      </c>
      <c r="AN26" s="7">
        <f t="shared" si="13"/>
        <v>7.1816542654760855</v>
      </c>
      <c r="AO26" s="7">
        <f t="shared" si="14"/>
        <v>7.17704445093276</v>
      </c>
      <c r="AP26" s="7">
        <f t="shared" si="15"/>
        <v>7.1846420987989505</v>
      </c>
      <c r="AQ26" s="7">
        <f t="shared" si="16"/>
        <v>7.1975421931326657</v>
      </c>
      <c r="AR26" s="7">
        <f t="shared" si="17"/>
        <v>7.2157424662302256</v>
      </c>
      <c r="AS26" s="7">
        <f t="shared" si="18"/>
        <v>7.2220193523213556</v>
      </c>
      <c r="AT26" s="7">
        <f t="shared" si="19"/>
        <v>7.2330245170962186</v>
      </c>
    </row>
    <row r="27" spans="1:46">
      <c r="A27" s="9" t="s">
        <v>78</v>
      </c>
      <c r="B27" s="12" t="s">
        <v>77</v>
      </c>
      <c r="C27" s="62">
        <v>5112.937960585612</v>
      </c>
      <c r="D27" s="63">
        <v>8.5395294613442712</v>
      </c>
      <c r="E27" s="35">
        <v>0.61899999999999999</v>
      </c>
      <c r="F27" s="64">
        <v>46.74</v>
      </c>
      <c r="G27" s="44">
        <v>2</v>
      </c>
      <c r="H27" s="6"/>
      <c r="I27" s="7"/>
      <c r="J27" s="72">
        <v>2234.0008714170444</v>
      </c>
      <c r="K27" s="72">
        <v>2363.7227527664909</v>
      </c>
      <c r="L27" s="72">
        <v>2454.867675201252</v>
      </c>
      <c r="M27" s="72">
        <v>2532.0628387779016</v>
      </c>
      <c r="N27" s="72">
        <v>2632.1731754556981</v>
      </c>
      <c r="O27" s="72">
        <v>2749.3284386288647</v>
      </c>
      <c r="P27" s="72">
        <v>2854.4060143228485</v>
      </c>
      <c r="Q27" s="72">
        <v>3012.8088918518492</v>
      </c>
      <c r="R27" s="72">
        <v>3171.3322478834421</v>
      </c>
      <c r="S27" s="72">
        <v>3326.7780917301343</v>
      </c>
      <c r="T27" s="72">
        <v>3470.6668632393689</v>
      </c>
      <c r="U27" s="72">
        <v>3612.6318557732411</v>
      </c>
      <c r="V27" s="72">
        <v>4247.1051256399187</v>
      </c>
      <c r="W27" s="72">
        <v>4387.9889911179544</v>
      </c>
      <c r="X27" s="72">
        <v>4642.8702463496384</v>
      </c>
      <c r="Y27" s="71">
        <v>4884.2196866827271</v>
      </c>
      <c r="Z27" s="69"/>
      <c r="AA27" s="6">
        <f t="shared" si="1"/>
        <v>165.28018920687776</v>
      </c>
      <c r="AB27" s="6">
        <f t="shared" si="2"/>
        <v>3179.5162720103767</v>
      </c>
      <c r="AC27" s="8">
        <f t="shared" si="3"/>
        <v>5.1982809668834541E-2</v>
      </c>
      <c r="AE27" s="7">
        <f t="shared" si="4"/>
        <v>7.7115493696993678</v>
      </c>
      <c r="AF27" s="7">
        <f t="shared" si="5"/>
        <v>7.7679930927847023</v>
      </c>
      <c r="AG27" s="7">
        <f t="shared" si="6"/>
        <v>7.8058281386542676</v>
      </c>
      <c r="AH27" s="7">
        <f t="shared" si="7"/>
        <v>7.8367896007988822</v>
      </c>
      <c r="AI27" s="7">
        <f t="shared" si="8"/>
        <v>7.8755650864265183</v>
      </c>
      <c r="AJ27" s="7">
        <f t="shared" si="9"/>
        <v>7.9191119567029737</v>
      </c>
      <c r="AK27" s="7">
        <f t="shared" si="10"/>
        <v>7.9566190494192215</v>
      </c>
      <c r="AL27" s="7">
        <f t="shared" si="11"/>
        <v>8.0106281092566878</v>
      </c>
      <c r="AM27" s="7">
        <f t="shared" si="12"/>
        <v>8.0619070460548059</v>
      </c>
      <c r="AN27" s="7">
        <f t="shared" si="13"/>
        <v>8.1097595745845279</v>
      </c>
      <c r="AO27" s="7">
        <f t="shared" si="14"/>
        <v>8.1521020340846562</v>
      </c>
      <c r="AP27" s="7">
        <f t="shared" si="15"/>
        <v>8.1921918316226083</v>
      </c>
      <c r="AQ27" s="7">
        <f t="shared" si="16"/>
        <v>8.3539928829242562</v>
      </c>
      <c r="AR27" s="7">
        <f t="shared" si="17"/>
        <v>8.3866263125309786</v>
      </c>
      <c r="AS27" s="7">
        <f t="shared" si="18"/>
        <v>8.443088041549224</v>
      </c>
      <c r="AT27" s="7">
        <f t="shared" si="19"/>
        <v>8.4937648151122538</v>
      </c>
    </row>
    <row r="28" spans="1:46">
      <c r="A28" s="9" t="s">
        <v>427</v>
      </c>
      <c r="B28" s="12" t="s">
        <v>79</v>
      </c>
      <c r="C28" s="62">
        <v>4419.3363344503277</v>
      </c>
      <c r="D28" s="63">
        <v>8.3937448132211685</v>
      </c>
      <c r="E28" s="35">
        <v>0.72899999999999998</v>
      </c>
      <c r="F28" s="64">
        <v>57.26</v>
      </c>
      <c r="G28" s="44">
        <v>2</v>
      </c>
      <c r="H28" s="6"/>
      <c r="I28" s="7"/>
      <c r="J28" s="72">
        <v>3190.1354160903265</v>
      </c>
      <c r="K28" s="72">
        <v>3257.1499003018075</v>
      </c>
      <c r="L28" s="72">
        <v>3346.1612649989229</v>
      </c>
      <c r="M28" s="72">
        <v>3441.4676018389246</v>
      </c>
      <c r="N28" s="72">
        <v>3385.2707990640602</v>
      </c>
      <c r="O28" s="72">
        <v>3399.5743355506329</v>
      </c>
      <c r="P28" s="72">
        <v>3387.0411867090165</v>
      </c>
      <c r="Q28" s="72">
        <v>3401.9271036564464</v>
      </c>
      <c r="R28" s="72">
        <v>3425.4307868216069</v>
      </c>
      <c r="S28" s="72">
        <v>3499.5764404278448</v>
      </c>
      <c r="T28" s="72">
        <v>3757.4932514652946</v>
      </c>
      <c r="U28" s="72">
        <v>3856.8515805710213</v>
      </c>
      <c r="V28" s="72">
        <v>3787.7407258278399</v>
      </c>
      <c r="W28" s="72">
        <v>3950.2808768932405</v>
      </c>
      <c r="X28" s="72">
        <v>4013.0362101026149</v>
      </c>
      <c r="Y28" s="71">
        <v>4074.3485036173524</v>
      </c>
      <c r="Z28" s="69"/>
      <c r="AA28" s="6">
        <f t="shared" si="1"/>
        <v>54.084235013493945</v>
      </c>
      <c r="AB28" s="6">
        <f t="shared" si="2"/>
        <v>3539.9424986879731</v>
      </c>
      <c r="AC28" s="8">
        <f t="shared" si="3"/>
        <v>1.5278280659513385E-2</v>
      </c>
      <c r="AE28" s="7">
        <f t="shared" si="4"/>
        <v>8.0678186450629621</v>
      </c>
      <c r="AF28" s="7">
        <f t="shared" si="5"/>
        <v>8.0886078282582421</v>
      </c>
      <c r="AG28" s="7">
        <f t="shared" si="6"/>
        <v>8.115569076738895</v>
      </c>
      <c r="AH28" s="7">
        <f t="shared" si="7"/>
        <v>8.143653287828954</v>
      </c>
      <c r="AI28" s="7">
        <f t="shared" si="8"/>
        <v>8.1271891818700723</v>
      </c>
      <c r="AJ28" s="7">
        <f t="shared" si="9"/>
        <v>8.1314055073403662</v>
      </c>
      <c r="AK28" s="7">
        <f t="shared" si="10"/>
        <v>8.1277120129767919</v>
      </c>
      <c r="AL28" s="7">
        <f t="shared" si="11"/>
        <v>8.1320973452295995</v>
      </c>
      <c r="AM28" s="7">
        <f t="shared" si="12"/>
        <v>8.1389825199612318</v>
      </c>
      <c r="AN28" s="7">
        <f t="shared" si="13"/>
        <v>8.1603972231337387</v>
      </c>
      <c r="AO28" s="7">
        <f t="shared" si="14"/>
        <v>8.2315073256082965</v>
      </c>
      <c r="AP28" s="7">
        <f t="shared" si="15"/>
        <v>8.2576064769314108</v>
      </c>
      <c r="AQ28" s="7">
        <f t="shared" si="16"/>
        <v>8.2395250057722489</v>
      </c>
      <c r="AR28" s="7">
        <f t="shared" si="17"/>
        <v>8.281541963441347</v>
      </c>
      <c r="AS28" s="7">
        <f t="shared" si="18"/>
        <v>8.2973033934264606</v>
      </c>
      <c r="AT28" s="7">
        <f t="shared" si="19"/>
        <v>8.3124661364804471</v>
      </c>
    </row>
    <row r="29" spans="1:46">
      <c r="A29" s="9" t="s">
        <v>444</v>
      </c>
      <c r="B29" s="12" t="s">
        <v>80</v>
      </c>
      <c r="C29" s="62">
        <v>8578.2870114640464</v>
      </c>
      <c r="D29" s="63">
        <v>9.056989523535977</v>
      </c>
      <c r="E29" s="35">
        <v>0.81200000000000006</v>
      </c>
      <c r="F29" s="64">
        <v>36.21</v>
      </c>
      <c r="G29" s="44">
        <v>2</v>
      </c>
      <c r="H29" s="6"/>
      <c r="I29" s="7"/>
      <c r="J29" s="72">
        <v>1635.8699587202593</v>
      </c>
      <c r="K29" s="72">
        <v>3115.8451588240059</v>
      </c>
      <c r="L29" s="72">
        <v>4112.8531340126729</v>
      </c>
      <c r="M29" s="72">
        <v>4597.8733554250148</v>
      </c>
      <c r="N29" s="72">
        <v>4869.7744403373717</v>
      </c>
      <c r="O29" s="72">
        <v>5009.2585990219504</v>
      </c>
      <c r="P29" s="72">
        <v>5153.2430505217153</v>
      </c>
      <c r="Q29" s="72">
        <v>5386.5601725053148</v>
      </c>
      <c r="R29" s="72">
        <v>5591.6361425880068</v>
      </c>
      <c r="S29" s="72">
        <v>5934.77005736501</v>
      </c>
      <c r="T29" s="72">
        <v>6232.3160762171674</v>
      </c>
      <c r="U29" s="72">
        <v>6618.3451098050609</v>
      </c>
      <c r="V29" s="72">
        <v>7076.6677103425072</v>
      </c>
      <c r="W29" s="72">
        <v>7470.7221023002921</v>
      </c>
      <c r="X29" s="72">
        <v>7265.881618484942</v>
      </c>
      <c r="Y29" s="71">
        <v>7726.8071173971121</v>
      </c>
      <c r="Z29" s="69"/>
      <c r="AA29" s="6">
        <f t="shared" si="1"/>
        <v>338.63337176704158</v>
      </c>
      <c r="AB29" s="6">
        <f t="shared" si="2"/>
        <v>5338.1077790980862</v>
      </c>
      <c r="AC29" s="8">
        <f t="shared" si="3"/>
        <v>6.3436967888320955E-2</v>
      </c>
      <c r="AE29" s="7">
        <f t="shared" si="4"/>
        <v>7.3999300266686019</v>
      </c>
      <c r="AF29" s="7">
        <f t="shared" si="5"/>
        <v>8.044255713465823</v>
      </c>
      <c r="AG29" s="7">
        <f t="shared" si="6"/>
        <v>8.3218722598400721</v>
      </c>
      <c r="AH29" s="7">
        <f t="shared" si="7"/>
        <v>8.4333491615390628</v>
      </c>
      <c r="AI29" s="7">
        <f t="shared" si="8"/>
        <v>8.4908028988515198</v>
      </c>
      <c r="AJ29" s="7">
        <f t="shared" si="9"/>
        <v>8.5190431989010094</v>
      </c>
      <c r="AK29" s="7">
        <f t="shared" si="10"/>
        <v>8.5473815140161609</v>
      </c>
      <c r="AL29" s="7">
        <f t="shared" si="11"/>
        <v>8.5916622732558512</v>
      </c>
      <c r="AM29" s="7">
        <f t="shared" si="12"/>
        <v>8.6290272143052498</v>
      </c>
      <c r="AN29" s="7">
        <f t="shared" si="13"/>
        <v>8.6885835627995398</v>
      </c>
      <c r="AO29" s="7">
        <f t="shared" si="14"/>
        <v>8.7375033045278023</v>
      </c>
      <c r="AP29" s="7">
        <f t="shared" si="15"/>
        <v>8.7976006342668587</v>
      </c>
      <c r="AQ29" s="7">
        <f t="shared" si="16"/>
        <v>8.8645584135104585</v>
      </c>
      <c r="AR29" s="7">
        <f t="shared" si="17"/>
        <v>8.9187469404295161</v>
      </c>
      <c r="AS29" s="7">
        <f t="shared" si="18"/>
        <v>8.8909449201195123</v>
      </c>
      <c r="AT29" s="7">
        <f t="shared" si="19"/>
        <v>8.9524510054629864</v>
      </c>
    </row>
    <row r="30" spans="1:46">
      <c r="A30" s="9" t="s">
        <v>83</v>
      </c>
      <c r="B30" s="12" t="s">
        <v>82</v>
      </c>
      <c r="C30" s="62">
        <v>13384.46546409738</v>
      </c>
      <c r="D30" s="63">
        <v>9.5018500197141567</v>
      </c>
      <c r="E30" s="35">
        <v>0.69399999999999995</v>
      </c>
      <c r="F30" s="64">
        <v>60.96</v>
      </c>
      <c r="G30" s="44">
        <v>3</v>
      </c>
      <c r="H30" s="6"/>
      <c r="I30" s="7"/>
      <c r="J30" s="72">
        <v>7564.5777547648904</v>
      </c>
      <c r="K30" s="72">
        <v>7794.0786118178348</v>
      </c>
      <c r="L30" s="72">
        <v>8391.4316284615888</v>
      </c>
      <c r="M30" s="72">
        <v>9081.3072812295923</v>
      </c>
      <c r="N30" s="72">
        <v>9356.511917434309</v>
      </c>
      <c r="O30" s="72">
        <v>9736.148498549006</v>
      </c>
      <c r="P30" s="72">
        <v>9925.1824398336266</v>
      </c>
      <c r="Q30" s="72">
        <v>10673.558920518413</v>
      </c>
      <c r="R30" s="72">
        <v>11206.886937881249</v>
      </c>
      <c r="S30" s="72">
        <v>11733.37013167503</v>
      </c>
      <c r="T30" s="72">
        <v>11772.068653470618</v>
      </c>
      <c r="U30" s="72">
        <v>12203.859638622311</v>
      </c>
      <c r="V30" s="72">
        <v>12603.928736905786</v>
      </c>
      <c r="W30" s="72">
        <v>12802.959046297885</v>
      </c>
      <c r="X30" s="72">
        <v>12153.939074872404</v>
      </c>
      <c r="Y30" s="71">
        <v>12602.88745970399</v>
      </c>
      <c r="Z30" s="69"/>
      <c r="AA30" s="6">
        <f t="shared" si="1"/>
        <v>386.62258854226189</v>
      </c>
      <c r="AB30" s="6">
        <f t="shared" si="2"/>
        <v>10466.65395148897</v>
      </c>
      <c r="AC30" s="8">
        <f t="shared" si="3"/>
        <v>3.6938508747321443E-2</v>
      </c>
      <c r="AE30" s="7">
        <f t="shared" si="4"/>
        <v>8.931231809035479</v>
      </c>
      <c r="AF30" s="7">
        <f t="shared" si="5"/>
        <v>8.961119572044586</v>
      </c>
      <c r="AG30" s="7">
        <f t="shared" si="6"/>
        <v>9.0349664200014725</v>
      </c>
      <c r="AH30" s="7">
        <f t="shared" si="7"/>
        <v>9.1139734349358204</v>
      </c>
      <c r="AI30" s="7">
        <f t="shared" si="8"/>
        <v>9.1438278416234731</v>
      </c>
      <c r="AJ30" s="7">
        <f t="shared" si="9"/>
        <v>9.1836008870725117</v>
      </c>
      <c r="AK30" s="7">
        <f t="shared" si="10"/>
        <v>9.2028304872336637</v>
      </c>
      <c r="AL30" s="7">
        <f t="shared" si="11"/>
        <v>9.2755248332481006</v>
      </c>
      <c r="AM30" s="7">
        <f t="shared" si="12"/>
        <v>9.3242837734744359</v>
      </c>
      <c r="AN30" s="7">
        <f t="shared" si="13"/>
        <v>9.3701922091354639</v>
      </c>
      <c r="AO30" s="7">
        <f t="shared" si="14"/>
        <v>9.3734849412655645</v>
      </c>
      <c r="AP30" s="7">
        <f t="shared" si="15"/>
        <v>9.4095075445103671</v>
      </c>
      <c r="AQ30" s="7">
        <f t="shared" si="16"/>
        <v>9.4417638488549755</v>
      </c>
      <c r="AR30" s="7">
        <f t="shared" si="17"/>
        <v>9.4574315986827937</v>
      </c>
      <c r="AS30" s="7">
        <f t="shared" si="18"/>
        <v>9.4054085999192356</v>
      </c>
      <c r="AT30" s="7">
        <f t="shared" si="19"/>
        <v>9.4416812301542041</v>
      </c>
    </row>
    <row r="31" spans="1:46">
      <c r="A31" s="9" t="s">
        <v>85</v>
      </c>
      <c r="B31" s="12" t="s">
        <v>84</v>
      </c>
      <c r="C31" s="62">
        <v>10366.87661152876</v>
      </c>
      <c r="D31" s="63">
        <v>9.2463710612101053</v>
      </c>
      <c r="E31" s="35">
        <v>0.81299999999999994</v>
      </c>
      <c r="F31" s="64">
        <v>53.900000000000006</v>
      </c>
      <c r="G31" s="44">
        <v>3</v>
      </c>
      <c r="H31" s="6"/>
      <c r="I31" s="7"/>
      <c r="J31" s="72">
        <v>7723.6727947988147</v>
      </c>
      <c r="K31" s="72">
        <v>7771.2792953496064</v>
      </c>
      <c r="L31" s="72">
        <v>7913.3614811522439</v>
      </c>
      <c r="M31" s="72">
        <v>7798.8071356281998</v>
      </c>
      <c r="N31" s="72">
        <v>7703.9016665437593</v>
      </c>
      <c r="O31" s="72">
        <v>7920.5007688107407</v>
      </c>
      <c r="P31" s="72">
        <v>7911.4278977724134</v>
      </c>
      <c r="Q31" s="72">
        <v>8010.0075633442511</v>
      </c>
      <c r="R31" s="72">
        <v>7994.3162274192591</v>
      </c>
      <c r="S31" s="72">
        <v>8344.056716062425</v>
      </c>
      <c r="T31" s="72">
        <v>8505.4170435112737</v>
      </c>
      <c r="U31" s="72">
        <v>8743.9159769560756</v>
      </c>
      <c r="V31" s="72">
        <v>9180.8448958068202</v>
      </c>
      <c r="W31" s="72">
        <v>9561.834928389655</v>
      </c>
      <c r="X31" s="72">
        <v>9413.7780153606946</v>
      </c>
      <c r="Y31" s="71">
        <v>9559.7130506586982</v>
      </c>
      <c r="Z31" s="69"/>
      <c r="AA31" s="6">
        <f t="shared" si="1"/>
        <v>128.66596119932353</v>
      </c>
      <c r="AB31" s="6">
        <f t="shared" si="2"/>
        <v>8299.8081604604158</v>
      </c>
      <c r="AC31" s="8">
        <f t="shared" si="3"/>
        <v>1.550228134335409E-2</v>
      </c>
      <c r="AE31" s="7">
        <f t="shared" si="4"/>
        <v>8.952045280506983</v>
      </c>
      <c r="AF31" s="7">
        <f t="shared" si="5"/>
        <v>8.9581900752852537</v>
      </c>
      <c r="AG31" s="7">
        <f t="shared" si="6"/>
        <v>8.9763079365008807</v>
      </c>
      <c r="AH31" s="7">
        <f t="shared" si="7"/>
        <v>8.9617260696527765</v>
      </c>
      <c r="AI31" s="7">
        <f t="shared" si="8"/>
        <v>8.9494821894483909</v>
      </c>
      <c r="AJ31" s="7">
        <f t="shared" si="9"/>
        <v>8.9772097111948366</v>
      </c>
      <c r="AK31" s="7">
        <f t="shared" si="10"/>
        <v>8.9760635625198866</v>
      </c>
      <c r="AL31" s="7">
        <f t="shared" si="11"/>
        <v>8.9884469842996939</v>
      </c>
      <c r="AM31" s="7">
        <f t="shared" si="12"/>
        <v>8.9864860965848479</v>
      </c>
      <c r="AN31" s="7">
        <f t="shared" si="13"/>
        <v>9.0293047938845472</v>
      </c>
      <c r="AO31" s="7">
        <f t="shared" si="14"/>
        <v>9.0484585387261092</v>
      </c>
      <c r="AP31" s="7">
        <f t="shared" si="15"/>
        <v>9.0761134205874328</v>
      </c>
      <c r="AQ31" s="7">
        <f t="shared" si="16"/>
        <v>9.1248745159596929</v>
      </c>
      <c r="AR31" s="7">
        <f t="shared" si="17"/>
        <v>9.1655349257437564</v>
      </c>
      <c r="AS31" s="7">
        <f t="shared" si="18"/>
        <v>9.1499296414154561</v>
      </c>
      <c r="AT31" s="7">
        <f t="shared" si="19"/>
        <v>9.1653129899734935</v>
      </c>
    </row>
    <row r="32" spans="1:46">
      <c r="A32" s="9" t="s">
        <v>87</v>
      </c>
      <c r="B32" s="12" t="s">
        <v>86</v>
      </c>
      <c r="C32" s="62">
        <v>51204.568594596603</v>
      </c>
      <c r="D32" s="63">
        <v>10.843584037410022</v>
      </c>
      <c r="E32" s="35">
        <v>0.92</v>
      </c>
      <c r="F32" s="64" t="e">
        <v>#N/A</v>
      </c>
      <c r="G32" s="44">
        <v>4</v>
      </c>
      <c r="H32" s="6"/>
      <c r="I32" s="7"/>
      <c r="J32" s="72">
        <v>50310.891012997563</v>
      </c>
      <c r="K32" s="72">
        <v>50432.036597216415</v>
      </c>
      <c r="L32" s="72">
        <v>48446.92446798263</v>
      </c>
      <c r="M32" s="72">
        <v>47004.604019985469</v>
      </c>
      <c r="N32" s="72">
        <v>47299.249296731599</v>
      </c>
      <c r="O32" s="72">
        <v>47542.686886195333</v>
      </c>
      <c r="P32" s="72">
        <v>47780.260281402276</v>
      </c>
      <c r="Q32" s="72">
        <v>48585.727624293933</v>
      </c>
      <c r="R32" s="72">
        <v>48975.495301379982</v>
      </c>
      <c r="S32" s="72">
        <v>48237.410221161444</v>
      </c>
      <c r="T32" s="72">
        <v>47468.343589615404</v>
      </c>
      <c r="U32" s="72">
        <v>48588.625900071078</v>
      </c>
      <c r="V32" s="72">
        <v>47948.540963266169</v>
      </c>
      <c r="W32" s="71">
        <v>48000</v>
      </c>
      <c r="X32" s="71">
        <v>48000</v>
      </c>
      <c r="Y32" s="71">
        <v>47915.427332034858</v>
      </c>
      <c r="Z32" s="69"/>
      <c r="AA32" s="6">
        <f t="shared" si="1"/>
        <v>-85.115436103428408</v>
      </c>
      <c r="AB32" s="6">
        <f t="shared" si="2"/>
        <v>48308.05307748662</v>
      </c>
      <c r="AC32" s="8">
        <f t="shared" si="3"/>
        <v>-1.7619305826070523E-3</v>
      </c>
      <c r="AE32" s="7">
        <f t="shared" si="4"/>
        <v>10.825976853783665</v>
      </c>
      <c r="AF32" s="7">
        <f t="shared" si="5"/>
        <v>10.828381898891788</v>
      </c>
      <c r="AG32" s="7">
        <f t="shared" si="6"/>
        <v>10.788224136831058</v>
      </c>
      <c r="AH32" s="7">
        <f t="shared" si="7"/>
        <v>10.758000833766667</v>
      </c>
      <c r="AI32" s="7">
        <f t="shared" si="8"/>
        <v>10.764249703249037</v>
      </c>
      <c r="AJ32" s="7">
        <f t="shared" si="9"/>
        <v>10.769383257747776</v>
      </c>
      <c r="AK32" s="7">
        <f t="shared" si="10"/>
        <v>10.774367868361871</v>
      </c>
      <c r="AL32" s="7">
        <f t="shared" si="11"/>
        <v>10.791085096477007</v>
      </c>
      <c r="AM32" s="7">
        <f t="shared" si="12"/>
        <v>10.799075356112903</v>
      </c>
      <c r="AN32" s="7">
        <f t="shared" si="13"/>
        <v>10.783890144660653</v>
      </c>
      <c r="AO32" s="7">
        <f t="shared" si="14"/>
        <v>10.767818317100778</v>
      </c>
      <c r="AP32" s="7">
        <f t="shared" si="15"/>
        <v>10.791144747520164</v>
      </c>
      <c r="AQ32" s="7">
        <f t="shared" si="16"/>
        <v>10.777883651553873</v>
      </c>
      <c r="AR32" s="7">
        <f t="shared" si="17"/>
        <v>10.778956289890028</v>
      </c>
      <c r="AS32" s="7">
        <f t="shared" si="18"/>
        <v>10.778956289890028</v>
      </c>
      <c r="AT32" s="7">
        <f t="shared" si="19"/>
        <v>10.777192805282073</v>
      </c>
    </row>
    <row r="33" spans="1:46">
      <c r="A33" s="9" t="s">
        <v>89</v>
      </c>
      <c r="B33" s="12" t="s">
        <v>88</v>
      </c>
      <c r="C33" s="62">
        <v>13869.584234282731</v>
      </c>
      <c r="D33" s="63">
        <v>9.5374535369607258</v>
      </c>
      <c r="E33" s="35">
        <v>0.84</v>
      </c>
      <c r="F33" s="64">
        <v>45.32</v>
      </c>
      <c r="G33" s="44">
        <v>3</v>
      </c>
      <c r="H33" s="6"/>
      <c r="I33" s="7"/>
      <c r="J33" s="72">
        <v>6843.2287325803791</v>
      </c>
      <c r="K33" s="72">
        <v>6258.0617608486182</v>
      </c>
      <c r="L33" s="72">
        <v>6187.6150836329089</v>
      </c>
      <c r="M33" s="72">
        <v>6531.6903300932972</v>
      </c>
      <c r="N33" s="72">
        <v>6699.7406330506492</v>
      </c>
      <c r="O33" s="72">
        <v>7213.4325400684957</v>
      </c>
      <c r="P33" s="72">
        <v>7655.3626858185926</v>
      </c>
      <c r="Q33" s="72">
        <v>8053.0940576384464</v>
      </c>
      <c r="R33" s="72">
        <v>8546.4065579222024</v>
      </c>
      <c r="S33" s="72">
        <v>9172.3877893469871</v>
      </c>
      <c r="T33" s="72">
        <v>9807.2732792745464</v>
      </c>
      <c r="U33" s="72">
        <v>10501.388480397538</v>
      </c>
      <c r="V33" s="72">
        <v>11235.834641706731</v>
      </c>
      <c r="W33" s="72">
        <v>11991.315668079384</v>
      </c>
      <c r="X33" s="72">
        <v>11455.752739469997</v>
      </c>
      <c r="Y33" s="71">
        <v>12039.696220476206</v>
      </c>
      <c r="Z33" s="69"/>
      <c r="AA33" s="6">
        <f t="shared" si="1"/>
        <v>435.49512211617952</v>
      </c>
      <c r="AB33" s="6">
        <f t="shared" si="2"/>
        <v>8543.5056653285847</v>
      </c>
      <c r="AC33" s="8">
        <f t="shared" si="3"/>
        <v>5.0973820253144328E-2</v>
      </c>
      <c r="AE33" s="7">
        <f t="shared" si="4"/>
        <v>8.8310149361691685</v>
      </c>
      <c r="AF33" s="7">
        <f t="shared" si="5"/>
        <v>8.741625793283454</v>
      </c>
      <c r="AG33" s="7">
        <f t="shared" si="6"/>
        <v>8.7303050060789946</v>
      </c>
      <c r="AH33" s="7">
        <f t="shared" si="7"/>
        <v>8.7844210448363178</v>
      </c>
      <c r="AI33" s="7">
        <f t="shared" si="8"/>
        <v>8.8098240931447709</v>
      </c>
      <c r="AJ33" s="7">
        <f t="shared" si="9"/>
        <v>8.8837001974419785</v>
      </c>
      <c r="AK33" s="7">
        <f t="shared" si="10"/>
        <v>8.9431616859137346</v>
      </c>
      <c r="AL33" s="7">
        <f t="shared" si="11"/>
        <v>8.9938116515532958</v>
      </c>
      <c r="AM33" s="7">
        <f t="shared" si="12"/>
        <v>9.0532661879629153</v>
      </c>
      <c r="AN33" s="7">
        <f t="shared" si="13"/>
        <v>9.1239529227773382</v>
      </c>
      <c r="AO33" s="7">
        <f t="shared" si="14"/>
        <v>9.1908795607402407</v>
      </c>
      <c r="AP33" s="7">
        <f t="shared" si="15"/>
        <v>9.2592627636315115</v>
      </c>
      <c r="AQ33" s="7">
        <f t="shared" si="16"/>
        <v>9.3268634712866074</v>
      </c>
      <c r="AR33" s="7">
        <f t="shared" si="17"/>
        <v>9.3919379724502701</v>
      </c>
      <c r="AS33" s="7">
        <f t="shared" si="18"/>
        <v>9.3462473054715147</v>
      </c>
      <c r="AT33" s="7">
        <f t="shared" si="19"/>
        <v>9.3959644876870509</v>
      </c>
    </row>
    <row r="34" spans="1:46">
      <c r="A34" s="9" t="s">
        <v>91</v>
      </c>
      <c r="B34" s="12" t="s">
        <v>90</v>
      </c>
      <c r="C34" s="62">
        <v>1186.94802666339</v>
      </c>
      <c r="D34" s="63">
        <v>7.0791406081947725</v>
      </c>
      <c r="E34" s="35">
        <v>0.38900000000000001</v>
      </c>
      <c r="F34" s="64">
        <v>39.6</v>
      </c>
      <c r="G34" s="44">
        <v>1</v>
      </c>
      <c r="H34" s="6"/>
      <c r="I34" s="7"/>
      <c r="J34" s="72">
        <v>759.04729000653197</v>
      </c>
      <c r="K34" s="72">
        <v>819.68219149362858</v>
      </c>
      <c r="L34" s="72">
        <v>847.68858290203445</v>
      </c>
      <c r="M34" s="72">
        <v>884.47015298369183</v>
      </c>
      <c r="N34" s="72">
        <v>922.88129776225435</v>
      </c>
      <c r="O34" s="72">
        <v>912.09989135829107</v>
      </c>
      <c r="P34" s="72">
        <v>942.89794480734236</v>
      </c>
      <c r="Q34" s="72">
        <v>956.05297642777396</v>
      </c>
      <c r="R34" s="72">
        <v>999.59521192647458</v>
      </c>
      <c r="S34" s="72">
        <v>1011.5534875855273</v>
      </c>
      <c r="T34" s="72">
        <v>1040.0533579070236</v>
      </c>
      <c r="U34" s="72">
        <v>1060.4792843935247</v>
      </c>
      <c r="V34" s="72">
        <v>1061.5479277890911</v>
      </c>
      <c r="W34" s="72">
        <v>1077.1306163906008</v>
      </c>
      <c r="X34" s="72">
        <v>1077.8236934310539</v>
      </c>
      <c r="Y34" s="71">
        <v>1102.5564706501088</v>
      </c>
      <c r="Z34" s="69"/>
      <c r="AA34" s="6">
        <f t="shared" si="1"/>
        <v>21.987783083700055</v>
      </c>
      <c r="AB34" s="6">
        <f t="shared" si="2"/>
        <v>958.20026047765634</v>
      </c>
      <c r="AC34" s="8">
        <f t="shared" si="3"/>
        <v>2.2946960036035989E-2</v>
      </c>
      <c r="AE34" s="7">
        <f t="shared" si="4"/>
        <v>6.6320640811286671</v>
      </c>
      <c r="AF34" s="7">
        <f t="shared" si="5"/>
        <v>6.7089166937838787</v>
      </c>
      <c r="AG34" s="7">
        <f t="shared" si="6"/>
        <v>6.7425133312000023</v>
      </c>
      <c r="AH34" s="7">
        <f t="shared" si="7"/>
        <v>6.7849887685236316</v>
      </c>
      <c r="AI34" s="7">
        <f t="shared" si="8"/>
        <v>6.8275006214245861</v>
      </c>
      <c r="AJ34" s="7">
        <f t="shared" si="9"/>
        <v>6.8157495140744855</v>
      </c>
      <c r="AK34" s="7">
        <f t="shared" si="10"/>
        <v>6.848958052818543</v>
      </c>
      <c r="AL34" s="7">
        <f t="shared" si="11"/>
        <v>6.8628133261894684</v>
      </c>
      <c r="AM34" s="7">
        <f t="shared" si="12"/>
        <v>6.9073504089598039</v>
      </c>
      <c r="AN34" s="7">
        <f t="shared" si="13"/>
        <v>6.9192425346813344</v>
      </c>
      <c r="AO34" s="7">
        <f t="shared" si="14"/>
        <v>6.9470272964991571</v>
      </c>
      <c r="AP34" s="7">
        <f t="shared" si="15"/>
        <v>6.9664762400030344</v>
      </c>
      <c r="AQ34" s="7">
        <f t="shared" si="16"/>
        <v>6.9674834311264755</v>
      </c>
      <c r="AR34" s="7">
        <f t="shared" si="17"/>
        <v>6.9820559477885098</v>
      </c>
      <c r="AS34" s="7">
        <f t="shared" si="18"/>
        <v>6.9826991884003329</v>
      </c>
      <c r="AT34" s="7">
        <f t="shared" si="19"/>
        <v>7.0053868265535906</v>
      </c>
    </row>
    <row r="35" spans="1:46">
      <c r="A35" s="9" t="s">
        <v>93</v>
      </c>
      <c r="B35" s="12" t="s">
        <v>92</v>
      </c>
      <c r="C35" s="62">
        <v>392.11517688357907</v>
      </c>
      <c r="D35" s="63">
        <v>5.9715556152147951</v>
      </c>
      <c r="E35" s="35">
        <v>0.39400000000000002</v>
      </c>
      <c r="F35" s="64">
        <v>33.270000000000003</v>
      </c>
      <c r="G35" s="44">
        <v>1</v>
      </c>
      <c r="H35" s="6"/>
      <c r="I35" s="7"/>
      <c r="J35" s="72">
        <v>392.62198323232485</v>
      </c>
      <c r="K35" s="72">
        <v>358.01469807572181</v>
      </c>
      <c r="L35" s="72">
        <v>349.84587282368165</v>
      </c>
      <c r="M35" s="72">
        <v>363.7975283912856</v>
      </c>
      <c r="N35" s="72">
        <v>356.46373073698743</v>
      </c>
      <c r="O35" s="72">
        <v>348.17868878215631</v>
      </c>
      <c r="P35" s="72">
        <v>348.28364402585902</v>
      </c>
      <c r="Q35" s="72">
        <v>355.01442078917518</v>
      </c>
      <c r="R35" s="72">
        <v>341.13373099050875</v>
      </c>
      <c r="S35" s="72">
        <v>347.31868247873678</v>
      </c>
      <c r="T35" s="72">
        <v>340.18285102437676</v>
      </c>
      <c r="U35" s="72">
        <v>347.01765946041252</v>
      </c>
      <c r="V35" s="72">
        <v>348.75582526222956</v>
      </c>
      <c r="W35" s="72">
        <v>353.78483829575782</v>
      </c>
      <c r="X35" s="72">
        <v>356.0653193778985</v>
      </c>
      <c r="Y35" s="71">
        <v>354.58591277962483</v>
      </c>
      <c r="Z35" s="69"/>
      <c r="AA35" s="6">
        <f t="shared" si="1"/>
        <v>-1.4698502998983658</v>
      </c>
      <c r="AB35" s="6">
        <f t="shared" si="2"/>
        <v>353.76529824980753</v>
      </c>
      <c r="AC35" s="8">
        <f t="shared" si="3"/>
        <v>-4.1548741698809784E-3</v>
      </c>
      <c r="AE35" s="7">
        <f t="shared" si="4"/>
        <v>5.9728472742439997</v>
      </c>
      <c r="AF35" s="7">
        <f t="shared" si="5"/>
        <v>5.8805740416353576</v>
      </c>
      <c r="AG35" s="7">
        <f t="shared" si="6"/>
        <v>5.8574926941341303</v>
      </c>
      <c r="AH35" s="7">
        <f t="shared" si="7"/>
        <v>5.8965974721942187</v>
      </c>
      <c r="AI35" s="7">
        <f t="shared" si="8"/>
        <v>5.8762324976156357</v>
      </c>
      <c r="AJ35" s="7">
        <f t="shared" si="9"/>
        <v>5.8527158215040034</v>
      </c>
      <c r="AK35" s="7">
        <f t="shared" si="10"/>
        <v>5.8530172168259123</v>
      </c>
      <c r="AL35" s="7">
        <f t="shared" si="11"/>
        <v>5.8721584105917053</v>
      </c>
      <c r="AM35" s="7">
        <f t="shared" si="12"/>
        <v>5.8322745733964823</v>
      </c>
      <c r="AN35" s="7">
        <f t="shared" si="13"/>
        <v>5.8502427517922309</v>
      </c>
      <c r="AO35" s="7">
        <f t="shared" si="14"/>
        <v>5.8294832701796775</v>
      </c>
      <c r="AP35" s="7">
        <f t="shared" si="15"/>
        <v>5.8493756704686657</v>
      </c>
      <c r="AQ35" s="7">
        <f t="shared" si="16"/>
        <v>5.8543720362569509</v>
      </c>
      <c r="AR35" s="7">
        <f t="shared" si="17"/>
        <v>5.8686889269231965</v>
      </c>
      <c r="AS35" s="7">
        <f t="shared" si="18"/>
        <v>5.875114195419969</v>
      </c>
      <c r="AT35" s="7">
        <f t="shared" si="19"/>
        <v>5.8709506657771504</v>
      </c>
    </row>
    <row r="36" spans="1:46">
      <c r="A36" s="9" t="s">
        <v>95</v>
      </c>
      <c r="B36" s="12" t="s">
        <v>94</v>
      </c>
      <c r="C36" s="62">
        <v>1914.9922655635617</v>
      </c>
      <c r="D36" s="63">
        <v>7.5574688627363873</v>
      </c>
      <c r="E36" s="35">
        <v>0.59299999999999997</v>
      </c>
      <c r="F36" s="64">
        <v>44.37</v>
      </c>
      <c r="G36" s="44">
        <v>1</v>
      </c>
      <c r="H36" s="6"/>
      <c r="I36" s="7"/>
      <c r="J36" s="72">
        <v>795.83958070521203</v>
      </c>
      <c r="K36" s="72">
        <v>816.97220361447239</v>
      </c>
      <c r="L36" s="72">
        <v>841.97493827776873</v>
      </c>
      <c r="M36" s="72">
        <v>864.30855310194499</v>
      </c>
      <c r="N36" s="72">
        <v>947.08913031672432</v>
      </c>
      <c r="O36" s="72">
        <v>1010.1037771629949</v>
      </c>
      <c r="P36" s="72">
        <v>1071.5985348474337</v>
      </c>
      <c r="Q36" s="72">
        <v>1124.0274884844621</v>
      </c>
      <c r="R36" s="72">
        <v>1200.0917413486604</v>
      </c>
      <c r="S36" s="72">
        <v>1303.3523991773527</v>
      </c>
      <c r="T36" s="72">
        <v>1452.7087600136692</v>
      </c>
      <c r="U36" s="72">
        <v>1583.399805025562</v>
      </c>
      <c r="V36" s="72">
        <v>1716.838254396564</v>
      </c>
      <c r="W36" s="72">
        <v>1801.7634576687426</v>
      </c>
      <c r="X36" s="72">
        <v>1738.9337950737308</v>
      </c>
      <c r="Y36" s="71">
        <v>1851.0800283340125</v>
      </c>
      <c r="Z36" s="69"/>
      <c r="AA36" s="6">
        <f t="shared" si="1"/>
        <v>78.546206974337409</v>
      </c>
      <c r="AB36" s="6">
        <f t="shared" si="2"/>
        <v>1217.9334946143531</v>
      </c>
      <c r="AC36" s="8">
        <f t="shared" si="3"/>
        <v>6.44913760247708E-2</v>
      </c>
      <c r="AE36" s="7">
        <f t="shared" si="4"/>
        <v>6.6793976337567535</v>
      </c>
      <c r="AF36" s="7">
        <f t="shared" si="5"/>
        <v>6.7056050717775184</v>
      </c>
      <c r="AG36" s="7">
        <f t="shared" si="6"/>
        <v>6.7357502492836403</v>
      </c>
      <c r="AH36" s="7">
        <f t="shared" si="7"/>
        <v>6.7619298266970684</v>
      </c>
      <c r="AI36" s="7">
        <f t="shared" si="8"/>
        <v>6.8533932073598658</v>
      </c>
      <c r="AJ36" s="7">
        <f t="shared" si="9"/>
        <v>6.9178083542232516</v>
      </c>
      <c r="AK36" s="7">
        <f t="shared" si="10"/>
        <v>6.9769067704125511</v>
      </c>
      <c r="AL36" s="7">
        <f t="shared" si="11"/>
        <v>7.0246734861016247</v>
      </c>
      <c r="AM36" s="7">
        <f t="shared" si="12"/>
        <v>7.0901532839777373</v>
      </c>
      <c r="AN36" s="7">
        <f t="shared" si="13"/>
        <v>7.172694992729129</v>
      </c>
      <c r="AO36" s="7">
        <f t="shared" si="14"/>
        <v>7.2811852030208195</v>
      </c>
      <c r="AP36" s="7">
        <f t="shared" si="15"/>
        <v>7.36732958960076</v>
      </c>
      <c r="AQ36" s="7">
        <f t="shared" si="16"/>
        <v>7.4482396540120179</v>
      </c>
      <c r="AR36" s="7">
        <f t="shared" si="17"/>
        <v>7.4965211629975483</v>
      </c>
      <c r="AS36" s="7">
        <f t="shared" si="18"/>
        <v>7.4610274429416696</v>
      </c>
      <c r="AT36" s="7">
        <f t="shared" si="19"/>
        <v>7.5235245468274368</v>
      </c>
    </row>
    <row r="37" spans="1:46">
      <c r="A37" s="9" t="s">
        <v>97</v>
      </c>
      <c r="B37" s="12" t="s">
        <v>96</v>
      </c>
      <c r="C37" s="62">
        <v>2204.8769061693347</v>
      </c>
      <c r="D37" s="63">
        <v>7.6984269614561658</v>
      </c>
      <c r="E37" s="35">
        <v>0.52300000000000002</v>
      </c>
      <c r="F37" s="64">
        <v>44.56</v>
      </c>
      <c r="G37" s="44">
        <v>2</v>
      </c>
      <c r="H37" s="6"/>
      <c r="I37" s="7"/>
      <c r="J37" s="72">
        <v>1639.578042358017</v>
      </c>
      <c r="K37" s="72">
        <v>1678.4720167384003</v>
      </c>
      <c r="L37" s="72">
        <v>1721.2526792320941</v>
      </c>
      <c r="M37" s="72">
        <v>1765.1002235474559</v>
      </c>
      <c r="N37" s="72">
        <v>1799.4926272784976</v>
      </c>
      <c r="O37" s="72">
        <v>1831.3782060709595</v>
      </c>
      <c r="P37" s="72">
        <v>1869.6224289463346</v>
      </c>
      <c r="Q37" s="72">
        <v>1899.672515621091</v>
      </c>
      <c r="R37" s="72">
        <v>1930.8055900481752</v>
      </c>
      <c r="S37" s="72">
        <v>1956.4151753016758</v>
      </c>
      <c r="T37" s="72">
        <v>1955.6837009444628</v>
      </c>
      <c r="U37" s="72">
        <v>1972.8159959261416</v>
      </c>
      <c r="V37" s="72">
        <v>1995.6806212809868</v>
      </c>
      <c r="W37" s="72">
        <v>2007.462427233678</v>
      </c>
      <c r="X37" s="72">
        <v>2002.1673377295997</v>
      </c>
      <c r="Y37" s="71">
        <v>2030.851658308457</v>
      </c>
      <c r="Z37" s="69"/>
      <c r="AA37" s="6">
        <f t="shared" si="1"/>
        <v>26.767502324618288</v>
      </c>
      <c r="AB37" s="6">
        <f t="shared" si="2"/>
        <v>1868.3733058838382</v>
      </c>
      <c r="AC37" s="8">
        <f t="shared" si="3"/>
        <v>1.4326634961183981E-2</v>
      </c>
      <c r="AE37" s="7">
        <f t="shared" si="4"/>
        <v>7.402194196468062</v>
      </c>
      <c r="AF37" s="7">
        <f t="shared" si="5"/>
        <v>7.425639144692437</v>
      </c>
      <c r="AG37" s="7">
        <f t="shared" si="6"/>
        <v>7.4508076066035089</v>
      </c>
      <c r="AH37" s="7">
        <f t="shared" si="7"/>
        <v>7.4759627516348317</v>
      </c>
      <c r="AI37" s="7">
        <f t="shared" si="8"/>
        <v>7.4952600304162207</v>
      </c>
      <c r="AJ37" s="7">
        <f t="shared" si="9"/>
        <v>7.5128240804559203</v>
      </c>
      <c r="AK37" s="7">
        <f t="shared" si="10"/>
        <v>7.5334917798077674</v>
      </c>
      <c r="AL37" s="7">
        <f t="shared" si="11"/>
        <v>7.5494367900993797</v>
      </c>
      <c r="AM37" s="7">
        <f t="shared" si="12"/>
        <v>7.5656925989800827</v>
      </c>
      <c r="AN37" s="7">
        <f t="shared" si="13"/>
        <v>7.5788690853830616</v>
      </c>
      <c r="AO37" s="7">
        <f t="shared" si="14"/>
        <v>7.5784951304351544</v>
      </c>
      <c r="AP37" s="7">
        <f t="shared" si="15"/>
        <v>7.5872172406122758</v>
      </c>
      <c r="AQ37" s="7">
        <f t="shared" si="16"/>
        <v>7.5987404346902796</v>
      </c>
      <c r="AR37" s="7">
        <f t="shared" si="17"/>
        <v>7.6046267294483458</v>
      </c>
      <c r="AS37" s="7">
        <f t="shared" si="18"/>
        <v>7.6019855416616311</v>
      </c>
      <c r="AT37" s="7">
        <f t="shared" si="19"/>
        <v>7.6162105201677051</v>
      </c>
    </row>
    <row r="38" spans="1:46">
      <c r="A38" s="9" t="s">
        <v>99</v>
      </c>
      <c r="B38" s="12" t="s">
        <v>98</v>
      </c>
      <c r="C38" s="62">
        <v>37808.020159148189</v>
      </c>
      <c r="D38" s="63">
        <v>10.5402765326245</v>
      </c>
      <c r="E38" s="35">
        <v>0.96599999999999997</v>
      </c>
      <c r="F38" s="64">
        <v>32.561999999999998</v>
      </c>
      <c r="G38" s="44">
        <v>5</v>
      </c>
      <c r="H38" s="6"/>
      <c r="I38" s="7"/>
      <c r="J38" s="72">
        <v>27778.035789375866</v>
      </c>
      <c r="K38" s="72">
        <v>27925.27945780932</v>
      </c>
      <c r="L38" s="72">
        <v>28799.350353904738</v>
      </c>
      <c r="M38" s="72">
        <v>29720.998560181462</v>
      </c>
      <c r="N38" s="72">
        <v>31106.659137008948</v>
      </c>
      <c r="O38" s="72">
        <v>32446.787088659727</v>
      </c>
      <c r="P38" s="72">
        <v>32693.850190655699</v>
      </c>
      <c r="Q38" s="72">
        <v>33349.456983536744</v>
      </c>
      <c r="R38" s="72">
        <v>33639.977670886045</v>
      </c>
      <c r="S38" s="72">
        <v>34343.671868764788</v>
      </c>
      <c r="T38" s="72">
        <v>35033.422929423214</v>
      </c>
      <c r="U38" s="72">
        <v>35650.607711689117</v>
      </c>
      <c r="V38" s="72">
        <v>36073.628921548458</v>
      </c>
      <c r="W38" s="72">
        <v>35895.469817470228</v>
      </c>
      <c r="X38" s="72">
        <v>34567.058025189093</v>
      </c>
      <c r="Y38" s="71">
        <v>35218.203949886869</v>
      </c>
      <c r="Z38" s="69"/>
      <c r="AA38" s="6">
        <f t="shared" si="1"/>
        <v>614.12255596639488</v>
      </c>
      <c r="AB38" s="6">
        <f t="shared" si="2"/>
        <v>32601.616967073569</v>
      </c>
      <c r="AC38" s="8">
        <f t="shared" si="3"/>
        <v>1.8837180885433874E-2</v>
      </c>
      <c r="AE38" s="7">
        <f t="shared" si="4"/>
        <v>10.232000907882558</v>
      </c>
      <c r="AF38" s="7">
        <f t="shared" si="5"/>
        <v>10.237287631329021</v>
      </c>
      <c r="AG38" s="7">
        <f t="shared" si="6"/>
        <v>10.268108108713536</v>
      </c>
      <c r="AH38" s="7">
        <f t="shared" si="7"/>
        <v>10.299609097196655</v>
      </c>
      <c r="AI38" s="7">
        <f t="shared" si="8"/>
        <v>10.345177195407935</v>
      </c>
      <c r="AJ38" s="7">
        <f t="shared" si="9"/>
        <v>10.387356706095016</v>
      </c>
      <c r="AK38" s="7">
        <f t="shared" si="10"/>
        <v>10.394942271634378</v>
      </c>
      <c r="AL38" s="7">
        <f t="shared" si="11"/>
        <v>10.414796768858489</v>
      </c>
      <c r="AM38" s="7">
        <f t="shared" si="12"/>
        <v>10.4234704503199</v>
      </c>
      <c r="AN38" s="7">
        <f t="shared" si="13"/>
        <v>10.444173055606623</v>
      </c>
      <c r="AO38" s="7">
        <f t="shared" si="14"/>
        <v>10.464057825646275</v>
      </c>
      <c r="AP38" s="7">
        <f t="shared" si="15"/>
        <v>10.481521472308346</v>
      </c>
      <c r="AQ38" s="7">
        <f t="shared" si="16"/>
        <v>10.493317376587129</v>
      </c>
      <c r="AR38" s="7">
        <f t="shared" si="17"/>
        <v>10.488366377585471</v>
      </c>
      <c r="AS38" s="7">
        <f t="shared" si="18"/>
        <v>10.450656427332738</v>
      </c>
      <c r="AT38" s="7">
        <f t="shared" si="19"/>
        <v>10.469318385573489</v>
      </c>
    </row>
    <row r="39" spans="1:46">
      <c r="A39" s="9" t="s">
        <v>101</v>
      </c>
      <c r="B39" s="12" t="s">
        <v>100</v>
      </c>
      <c r="C39" s="62">
        <v>3643.6177662741779</v>
      </c>
      <c r="D39" s="63">
        <v>8.2007323588808827</v>
      </c>
      <c r="E39" s="35">
        <v>0.70799999999999996</v>
      </c>
      <c r="F39" s="64">
        <v>50.4</v>
      </c>
      <c r="G39" s="44">
        <v>2</v>
      </c>
      <c r="H39" s="6"/>
      <c r="I39" s="7"/>
      <c r="J39" s="72">
        <v>1837.640492885537</v>
      </c>
      <c r="K39" s="72">
        <v>1871.1622820746243</v>
      </c>
      <c r="L39" s="72">
        <v>1932.8823551607022</v>
      </c>
      <c r="M39" s="72">
        <v>2036.2835065335066</v>
      </c>
      <c r="N39" s="72">
        <v>2170.509650117609</v>
      </c>
      <c r="O39" s="72">
        <v>2271.96519287205</v>
      </c>
      <c r="P39" s="72">
        <v>2316.6035308508881</v>
      </c>
      <c r="Q39" s="72">
        <v>2381.4192350181538</v>
      </c>
      <c r="R39" s="72">
        <v>2486.7702681174014</v>
      </c>
      <c r="S39" s="72">
        <v>2429.1934406876358</v>
      </c>
      <c r="T39" s="72">
        <v>2675.8320179048592</v>
      </c>
      <c r="U39" s="72">
        <v>2903.2902340061523</v>
      </c>
      <c r="V39" s="72">
        <v>3109.1356922369059</v>
      </c>
      <c r="W39" s="72">
        <v>3263.532755845175</v>
      </c>
      <c r="X39" s="72">
        <v>3308.634809675832</v>
      </c>
      <c r="Y39" s="71">
        <v>3452.3747393775898</v>
      </c>
      <c r="Z39" s="69"/>
      <c r="AA39" s="6">
        <f t="shared" si="1"/>
        <v>107.14666782745145</v>
      </c>
      <c r="AB39" s="6">
        <f t="shared" si="2"/>
        <v>2466.3236975991354</v>
      </c>
      <c r="AC39" s="8">
        <f t="shared" si="3"/>
        <v>4.3443878811104286E-2</v>
      </c>
      <c r="AE39" s="7">
        <f t="shared" si="4"/>
        <v>7.5162376868773908</v>
      </c>
      <c r="AF39" s="7">
        <f t="shared" si="5"/>
        <v>7.5343150579882661</v>
      </c>
      <c r="AG39" s="7">
        <f t="shared" si="6"/>
        <v>7.566767616083939</v>
      </c>
      <c r="AH39" s="7">
        <f t="shared" si="7"/>
        <v>7.6188816148003973</v>
      </c>
      <c r="AI39" s="7">
        <f t="shared" si="8"/>
        <v>7.6827172807641384</v>
      </c>
      <c r="AJ39" s="7">
        <f t="shared" si="9"/>
        <v>7.7284004596849787</v>
      </c>
      <c r="AK39" s="7">
        <f t="shared" si="10"/>
        <v>7.7478573966492412</v>
      </c>
      <c r="AL39" s="7">
        <f t="shared" si="11"/>
        <v>7.7754519061735676</v>
      </c>
      <c r="AM39" s="7">
        <f t="shared" si="12"/>
        <v>7.818740066443624</v>
      </c>
      <c r="AN39" s="7">
        <f t="shared" si="13"/>
        <v>7.7953145638253218</v>
      </c>
      <c r="AO39" s="7">
        <f t="shared" si="14"/>
        <v>7.8920156456996216</v>
      </c>
      <c r="AP39" s="7">
        <f t="shared" si="15"/>
        <v>7.9735999362942538</v>
      </c>
      <c r="AQ39" s="7">
        <f t="shared" si="16"/>
        <v>8.0421000540844378</v>
      </c>
      <c r="AR39" s="7">
        <f t="shared" si="17"/>
        <v>8.0905655550542175</v>
      </c>
      <c r="AS39" s="7">
        <f t="shared" si="18"/>
        <v>8.1042909390859048</v>
      </c>
      <c r="AT39" s="7">
        <f t="shared" si="19"/>
        <v>8.1468176034891631</v>
      </c>
    </row>
    <row r="40" spans="1:46">
      <c r="A40" s="9" t="s">
        <v>445</v>
      </c>
      <c r="B40" s="12" t="s">
        <v>102</v>
      </c>
      <c r="C40" s="62">
        <v>757.39389145787572</v>
      </c>
      <c r="D40" s="63">
        <v>6.6298834502884532</v>
      </c>
      <c r="E40" s="35">
        <v>0.36899999999999999</v>
      </c>
      <c r="F40" s="64">
        <v>43.57</v>
      </c>
      <c r="G40" s="44">
        <v>1</v>
      </c>
      <c r="H40" s="6"/>
      <c r="I40" s="7"/>
      <c r="J40" s="72">
        <v>757.82192761357214</v>
      </c>
      <c r="K40" s="72">
        <v>709.51161254538306</v>
      </c>
      <c r="L40" s="72">
        <v>729.08758466306745</v>
      </c>
      <c r="M40" s="72">
        <v>745.60761698826241</v>
      </c>
      <c r="N40" s="72">
        <v>755.39957858005926</v>
      </c>
      <c r="O40" s="72">
        <v>756.73682014251312</v>
      </c>
      <c r="P40" s="72">
        <v>744.04900261797718</v>
      </c>
      <c r="Q40" s="72">
        <v>726.32992968838835</v>
      </c>
      <c r="R40" s="72">
        <v>659.4627568887023</v>
      </c>
      <c r="S40" s="72">
        <v>654.50370417013949</v>
      </c>
      <c r="T40" s="72">
        <v>658.3057850363291</v>
      </c>
      <c r="U40" s="72">
        <v>670.81892042186337</v>
      </c>
      <c r="V40" s="72">
        <v>682.6530600585761</v>
      </c>
      <c r="W40" s="72">
        <v>684.50988749502335</v>
      </c>
      <c r="X40" s="72">
        <v>687.76143785142517</v>
      </c>
      <c r="Y40" s="71">
        <v>681.68429376165523</v>
      </c>
      <c r="Z40" s="69"/>
      <c r="AA40" s="6">
        <f t="shared" si="1"/>
        <v>-6.2574823079659012</v>
      </c>
      <c r="AB40" s="6">
        <f t="shared" si="2"/>
        <v>708.17064165075203</v>
      </c>
      <c r="AC40" s="8">
        <f t="shared" si="3"/>
        <v>-8.8361221715992835E-3</v>
      </c>
      <c r="AE40" s="7">
        <f t="shared" si="4"/>
        <v>6.6304484340507592</v>
      </c>
      <c r="AF40" s="7">
        <f t="shared" si="5"/>
        <v>6.5645768636900925</v>
      </c>
      <c r="AG40" s="7">
        <f t="shared" si="6"/>
        <v>6.5917938683627346</v>
      </c>
      <c r="AH40" s="7">
        <f t="shared" si="7"/>
        <v>6.614199479236933</v>
      </c>
      <c r="AI40" s="7">
        <f t="shared" si="8"/>
        <v>6.6272468524016572</v>
      </c>
      <c r="AJ40" s="7">
        <f t="shared" si="9"/>
        <v>6.6290155313544066</v>
      </c>
      <c r="AK40" s="7">
        <f t="shared" si="10"/>
        <v>6.6121068963980116</v>
      </c>
      <c r="AL40" s="7">
        <f t="shared" si="11"/>
        <v>6.5880043602008973</v>
      </c>
      <c r="AM40" s="7">
        <f t="shared" si="12"/>
        <v>6.4914254988246496</v>
      </c>
      <c r="AN40" s="7">
        <f t="shared" si="13"/>
        <v>6.4838772448757878</v>
      </c>
      <c r="AO40" s="7">
        <f t="shared" si="14"/>
        <v>6.4896695422771273</v>
      </c>
      <c r="AP40" s="7">
        <f t="shared" si="15"/>
        <v>6.5084992353083795</v>
      </c>
      <c r="AQ40" s="7">
        <f t="shared" si="16"/>
        <v>6.5259867657378328</v>
      </c>
      <c r="AR40" s="7">
        <f t="shared" si="17"/>
        <v>6.5287030894671627</v>
      </c>
      <c r="AS40" s="7">
        <f t="shared" si="18"/>
        <v>6.53344203049362</v>
      </c>
      <c r="AT40" s="7">
        <f t="shared" si="19"/>
        <v>6.5245666382935132</v>
      </c>
    </row>
    <row r="41" spans="1:46">
      <c r="A41" s="9" t="s">
        <v>105</v>
      </c>
      <c r="B41" s="12" t="s">
        <v>104</v>
      </c>
      <c r="C41" s="62">
        <v>1300.1300467868984</v>
      </c>
      <c r="D41" s="63">
        <v>7.1702195744362838</v>
      </c>
      <c r="E41" s="35">
        <v>0.39200000000000002</v>
      </c>
      <c r="F41" s="64">
        <v>39.78</v>
      </c>
      <c r="G41" s="44">
        <v>1</v>
      </c>
      <c r="H41" s="6"/>
      <c r="I41" s="7"/>
      <c r="J41" s="72">
        <v>761.369274180454</v>
      </c>
      <c r="K41" s="72">
        <v>753.90560329404525</v>
      </c>
      <c r="L41" s="72">
        <v>771.45664157241924</v>
      </c>
      <c r="M41" s="72">
        <v>798.66140490147666</v>
      </c>
      <c r="N41" s="72">
        <v>767.05696600800525</v>
      </c>
      <c r="O41" s="72">
        <v>734.43224950384968</v>
      </c>
      <c r="P41" s="72">
        <v>791.19697015647876</v>
      </c>
      <c r="Q41" s="72">
        <v>827.56606226752706</v>
      </c>
      <c r="R41" s="72">
        <v>915.58012305818545</v>
      </c>
      <c r="S41" s="72">
        <v>1181.6640736181196</v>
      </c>
      <c r="T41" s="72">
        <v>1342.0316467519333</v>
      </c>
      <c r="U41" s="72">
        <v>1304.656728808756</v>
      </c>
      <c r="V41" s="72">
        <v>1270.752281815249</v>
      </c>
      <c r="W41" s="72">
        <v>1231.9512737159037</v>
      </c>
      <c r="X41" s="72">
        <v>1180.6001084204681</v>
      </c>
      <c r="Y41" s="71">
        <v>1237.0789889202051</v>
      </c>
      <c r="Z41" s="69"/>
      <c r="AA41" s="6">
        <f t="shared" si="1"/>
        <v>46.668286437201949</v>
      </c>
      <c r="AB41" s="6">
        <f t="shared" si="2"/>
        <v>975.52542720485803</v>
      </c>
      <c r="AC41" s="8">
        <f t="shared" si="3"/>
        <v>4.7839128674399711E-2</v>
      </c>
      <c r="AE41" s="7">
        <f t="shared" si="4"/>
        <v>6.6351184887612114</v>
      </c>
      <c r="AF41" s="7">
        <f t="shared" si="5"/>
        <v>6.6252671656002295</v>
      </c>
      <c r="AG41" s="7">
        <f t="shared" si="6"/>
        <v>6.6482804700585598</v>
      </c>
      <c r="AH41" s="7">
        <f t="shared" si="7"/>
        <v>6.6829370823587295</v>
      </c>
      <c r="AI41" s="7">
        <f t="shared" si="8"/>
        <v>6.642561069806165</v>
      </c>
      <c r="AJ41" s="7">
        <f t="shared" si="9"/>
        <v>6.5990977510652522</v>
      </c>
      <c r="AK41" s="7">
        <f t="shared" si="10"/>
        <v>6.6735469508730594</v>
      </c>
      <c r="AL41" s="7">
        <f t="shared" si="11"/>
        <v>6.7184889376206129</v>
      </c>
      <c r="AM41" s="7">
        <f t="shared" si="12"/>
        <v>6.819557878644626</v>
      </c>
      <c r="AN41" s="7">
        <f t="shared" si="13"/>
        <v>7.0746789558963759</v>
      </c>
      <c r="AO41" s="7">
        <f t="shared" si="14"/>
        <v>7.2019398990359456</v>
      </c>
      <c r="AP41" s="7">
        <f t="shared" si="15"/>
        <v>7.1736952420964757</v>
      </c>
      <c r="AQ41" s="7">
        <f t="shared" si="16"/>
        <v>7.1473643519698999</v>
      </c>
      <c r="AR41" s="7">
        <f t="shared" si="17"/>
        <v>7.1163545927560481</v>
      </c>
      <c r="AS41" s="7">
        <f t="shared" si="18"/>
        <v>7.0737781546416416</v>
      </c>
      <c r="AT41" s="7">
        <f t="shared" si="19"/>
        <v>7.1205082255843912</v>
      </c>
    </row>
    <row r="42" spans="1:46">
      <c r="A42" s="9" t="s">
        <v>107</v>
      </c>
      <c r="B42" s="12" t="s">
        <v>106</v>
      </c>
      <c r="C42" s="62">
        <v>14311.285266523524</v>
      </c>
      <c r="D42" s="63">
        <v>9.5688036844867828</v>
      </c>
      <c r="E42" s="35">
        <v>0.878</v>
      </c>
      <c r="F42" s="64">
        <v>52.06</v>
      </c>
      <c r="G42" s="44">
        <v>3</v>
      </c>
      <c r="H42" s="6"/>
      <c r="I42" s="7"/>
      <c r="J42" s="72">
        <v>9139.7506304153885</v>
      </c>
      <c r="K42" s="72">
        <v>9668.9827468421081</v>
      </c>
      <c r="L42" s="72">
        <v>10162.415578003332</v>
      </c>
      <c r="M42" s="72">
        <v>10351.957336301755</v>
      </c>
      <c r="N42" s="72">
        <v>10143.695825568531</v>
      </c>
      <c r="O42" s="72">
        <v>10470.160861937529</v>
      </c>
      <c r="P42" s="72">
        <v>10696.677014331017</v>
      </c>
      <c r="Q42" s="72">
        <v>10806.809632881535</v>
      </c>
      <c r="R42" s="72">
        <v>11107.24310673213</v>
      </c>
      <c r="S42" s="72">
        <v>11652.535427794233</v>
      </c>
      <c r="T42" s="72">
        <v>12171.536779895943</v>
      </c>
      <c r="U42" s="72">
        <v>12598.966844708159</v>
      </c>
      <c r="V42" s="72">
        <v>13044.775306437263</v>
      </c>
      <c r="W42" s="72">
        <v>13390.460147382184</v>
      </c>
      <c r="X42" s="72">
        <v>13056.847800020676</v>
      </c>
      <c r="Y42" s="71">
        <v>13397.349749118794</v>
      </c>
      <c r="Z42" s="69"/>
      <c r="AA42" s="6">
        <f t="shared" si="1"/>
        <v>292.88292626203389</v>
      </c>
      <c r="AB42" s="6">
        <f t="shared" si="2"/>
        <v>11230.854335950122</v>
      </c>
      <c r="AC42" s="8">
        <f t="shared" si="3"/>
        <v>2.6078419103390163E-2</v>
      </c>
      <c r="AE42" s="7">
        <f t="shared" si="4"/>
        <v>9.1203883807516437</v>
      </c>
      <c r="AF42" s="7">
        <f t="shared" si="5"/>
        <v>9.1766783861032302</v>
      </c>
      <c r="AG42" s="7">
        <f t="shared" si="6"/>
        <v>9.2264514466140159</v>
      </c>
      <c r="AH42" s="7">
        <f t="shared" si="7"/>
        <v>9.2449308954321268</v>
      </c>
      <c r="AI42" s="7">
        <f t="shared" si="8"/>
        <v>9.2246076905776384</v>
      </c>
      <c r="AJ42" s="7">
        <f t="shared" si="9"/>
        <v>9.25628466782846</v>
      </c>
      <c r="AK42" s="7">
        <f t="shared" si="10"/>
        <v>9.2776884128081214</v>
      </c>
      <c r="AL42" s="7">
        <f t="shared" si="11"/>
        <v>9.2879317359802123</v>
      </c>
      <c r="AM42" s="7">
        <f t="shared" si="12"/>
        <v>9.3153527066319306</v>
      </c>
      <c r="AN42" s="7">
        <f t="shared" si="13"/>
        <v>9.3632790686022176</v>
      </c>
      <c r="AO42" s="7">
        <f t="shared" si="14"/>
        <v>9.4068554540896123</v>
      </c>
      <c r="AP42" s="7">
        <f t="shared" si="15"/>
        <v>9.4413700931259434</v>
      </c>
      <c r="AQ42" s="7">
        <f t="shared" si="16"/>
        <v>9.4761429729255333</v>
      </c>
      <c r="AR42" s="7">
        <f t="shared" si="17"/>
        <v>9.502297803097159</v>
      </c>
      <c r="AS42" s="7">
        <f t="shared" si="18"/>
        <v>9.4770680107590071</v>
      </c>
      <c r="AT42" s="7">
        <f t="shared" si="19"/>
        <v>9.5028121864614672</v>
      </c>
    </row>
    <row r="43" spans="1:46">
      <c r="A43" s="9" t="s">
        <v>109</v>
      </c>
      <c r="B43" s="12" t="s">
        <v>108</v>
      </c>
      <c r="C43" s="62">
        <v>6827.9500038541792</v>
      </c>
      <c r="D43" s="63">
        <v>8.8287797616634727</v>
      </c>
      <c r="E43" s="35">
        <v>0.77200000000000002</v>
      </c>
      <c r="F43" s="64">
        <v>41.53</v>
      </c>
      <c r="G43" s="44">
        <v>2</v>
      </c>
      <c r="H43" s="6"/>
      <c r="I43" s="7"/>
      <c r="J43" s="72">
        <v>1849.1529456666556</v>
      </c>
      <c r="K43" s="72">
        <v>2012.8596686676669</v>
      </c>
      <c r="L43" s="72">
        <v>2177.6539784304578</v>
      </c>
      <c r="M43" s="72">
        <v>2325.093164685944</v>
      </c>
      <c r="N43" s="72">
        <v>2480.2318826607702</v>
      </c>
      <c r="O43" s="72">
        <v>2667.4698301400185</v>
      </c>
      <c r="P43" s="72">
        <v>2867.9616633269229</v>
      </c>
      <c r="Q43" s="72">
        <v>3108.0523213675879</v>
      </c>
      <c r="R43" s="72">
        <v>3397.6290061370437</v>
      </c>
      <c r="S43" s="72">
        <v>3718.6376080621644</v>
      </c>
      <c r="T43" s="72">
        <v>4114.5735232629595</v>
      </c>
      <c r="U43" s="72">
        <v>4611.3040011246439</v>
      </c>
      <c r="V43" s="72">
        <v>5238.6774590462437</v>
      </c>
      <c r="W43" s="72">
        <v>5712.2465771496836</v>
      </c>
      <c r="X43" s="72">
        <v>6200.2093827172785</v>
      </c>
      <c r="Y43" s="71">
        <v>6735.8830045542281</v>
      </c>
      <c r="Z43" s="69"/>
      <c r="AA43" s="6">
        <f t="shared" si="1"/>
        <v>302.28108956978986</v>
      </c>
      <c r="AB43" s="6">
        <f t="shared" si="2"/>
        <v>3498.7835341630694</v>
      </c>
      <c r="AC43" s="8">
        <f t="shared" si="3"/>
        <v>8.639605354782183E-2</v>
      </c>
      <c r="AE43" s="7">
        <f t="shared" si="4"/>
        <v>7.5224829460119604</v>
      </c>
      <c r="AF43" s="7">
        <f t="shared" si="5"/>
        <v>7.6073117106750692</v>
      </c>
      <c r="AG43" s="7">
        <f t="shared" si="6"/>
        <v>7.6860034196274825</v>
      </c>
      <c r="AH43" s="7">
        <f t="shared" si="7"/>
        <v>7.7515153880513061</v>
      </c>
      <c r="AI43" s="7">
        <f t="shared" si="8"/>
        <v>7.8161073358609663</v>
      </c>
      <c r="AJ43" s="7">
        <f t="shared" si="9"/>
        <v>7.8888856729488808</v>
      </c>
      <c r="AK43" s="7">
        <f t="shared" si="10"/>
        <v>7.9613568345893491</v>
      </c>
      <c r="AL43" s="7">
        <f t="shared" si="11"/>
        <v>8.0417515457626969</v>
      </c>
      <c r="AM43" s="7">
        <f t="shared" si="12"/>
        <v>8.1308331162056859</v>
      </c>
      <c r="AN43" s="7">
        <f t="shared" si="13"/>
        <v>8.2211126457951078</v>
      </c>
      <c r="AO43" s="7">
        <f t="shared" si="14"/>
        <v>8.3222904681929446</v>
      </c>
      <c r="AP43" s="7">
        <f t="shared" si="15"/>
        <v>8.4362659595768541</v>
      </c>
      <c r="AQ43" s="7">
        <f t="shared" si="16"/>
        <v>8.5638243521467494</v>
      </c>
      <c r="AR43" s="7">
        <f t="shared" si="17"/>
        <v>8.6503676713562001</v>
      </c>
      <c r="AS43" s="7">
        <f t="shared" si="18"/>
        <v>8.7323383418689549</v>
      </c>
      <c r="AT43" s="7">
        <f t="shared" si="19"/>
        <v>8.8152041870887583</v>
      </c>
    </row>
    <row r="44" spans="1:46">
      <c r="A44" s="9" t="s">
        <v>111</v>
      </c>
      <c r="B44" s="12" t="s">
        <v>110</v>
      </c>
      <c r="C44" s="62">
        <v>8959.2375738972405</v>
      </c>
      <c r="D44" s="63">
        <v>9.10044041014946</v>
      </c>
      <c r="E44" s="35">
        <v>0.80700000000000005</v>
      </c>
      <c r="F44" s="64">
        <v>58.489999999999995</v>
      </c>
      <c r="G44" s="44">
        <v>2</v>
      </c>
      <c r="H44" s="6"/>
      <c r="I44" s="7"/>
      <c r="J44" s="72">
        <v>6799.8548778408231</v>
      </c>
      <c r="K44" s="72">
        <v>6816.2214598816499</v>
      </c>
      <c r="L44" s="72">
        <v>6926.2917854749412</v>
      </c>
      <c r="M44" s="72">
        <v>6845.3410288342702</v>
      </c>
      <c r="N44" s="72">
        <v>6446.229754374298</v>
      </c>
      <c r="O44" s="72">
        <v>6617.4137053458699</v>
      </c>
      <c r="P44" s="72">
        <v>6618.8451930563442</v>
      </c>
      <c r="Q44" s="72">
        <v>6676.2703533026943</v>
      </c>
      <c r="R44" s="72">
        <v>6829.2064450514317</v>
      </c>
      <c r="S44" s="72">
        <v>7082.5042458001681</v>
      </c>
      <c r="T44" s="72">
        <v>7305.0094294657147</v>
      </c>
      <c r="U44" s="72">
        <v>7675.4029776499419</v>
      </c>
      <c r="V44" s="72">
        <v>8084.3022941635081</v>
      </c>
      <c r="W44" s="72">
        <v>8184.6373985036662</v>
      </c>
      <c r="X44" s="72">
        <v>8135.5529604499307</v>
      </c>
      <c r="Y44" s="71">
        <v>8259.2779930364704</v>
      </c>
      <c r="Z44" s="69"/>
      <c r="AA44" s="6">
        <f t="shared" si="1"/>
        <v>108.52701395314038</v>
      </c>
      <c r="AB44" s="6">
        <f t="shared" si="2"/>
        <v>7136.2055939463498</v>
      </c>
      <c r="AC44" s="8">
        <f t="shared" si="3"/>
        <v>1.520794384696595E-2</v>
      </c>
      <c r="AE44" s="7">
        <f t="shared" si="4"/>
        <v>8.8246565494424694</v>
      </c>
      <c r="AF44" s="7">
        <f t="shared" si="5"/>
        <v>8.8270605591611435</v>
      </c>
      <c r="AG44" s="7">
        <f t="shared" si="6"/>
        <v>8.8430798530779899</v>
      </c>
      <c r="AH44" s="7">
        <f t="shared" si="7"/>
        <v>8.8313235580789051</v>
      </c>
      <c r="AI44" s="7">
        <f t="shared" si="8"/>
        <v>8.771250704677561</v>
      </c>
      <c r="AJ44" s="7">
        <f t="shared" si="9"/>
        <v>8.7974598936453745</v>
      </c>
      <c r="AK44" s="7">
        <f t="shared" si="10"/>
        <v>8.7976761915777502</v>
      </c>
      <c r="AL44" s="7">
        <f t="shared" si="11"/>
        <v>8.8063147802623565</v>
      </c>
      <c r="AM44" s="7">
        <f t="shared" si="12"/>
        <v>8.8289637591457453</v>
      </c>
      <c r="AN44" s="7">
        <f t="shared" si="13"/>
        <v>8.8653828311821012</v>
      </c>
      <c r="AO44" s="7">
        <f t="shared" si="14"/>
        <v>8.8963156150074738</v>
      </c>
      <c r="AP44" s="7">
        <f t="shared" si="15"/>
        <v>8.9457760763083094</v>
      </c>
      <c r="AQ44" s="7">
        <f t="shared" si="16"/>
        <v>8.9976794719564204</v>
      </c>
      <c r="AR44" s="7">
        <f t="shared" si="17"/>
        <v>9.0100141880913291</v>
      </c>
      <c r="AS44" s="7">
        <f t="shared" si="18"/>
        <v>9.0039989903547468</v>
      </c>
      <c r="AT44" s="7">
        <f t="shared" si="19"/>
        <v>9.0190924526505327</v>
      </c>
    </row>
    <row r="45" spans="1:46">
      <c r="A45" s="9" t="s">
        <v>113</v>
      </c>
      <c r="B45" s="12" t="s">
        <v>112</v>
      </c>
      <c r="C45" s="62">
        <v>1182.9184021909027</v>
      </c>
      <c r="D45" s="63">
        <v>7.0757398862747989</v>
      </c>
      <c r="E45" s="35">
        <v>0.57599999999999996</v>
      </c>
      <c r="F45" s="64">
        <v>64.34</v>
      </c>
      <c r="G45" s="44">
        <v>1</v>
      </c>
      <c r="H45" s="6"/>
      <c r="I45" s="7"/>
      <c r="J45" s="72">
        <v>1129.3617308532007</v>
      </c>
      <c r="K45" s="72">
        <v>1091.4835167939309</v>
      </c>
      <c r="L45" s="72">
        <v>1111.7509396191485</v>
      </c>
      <c r="M45" s="72">
        <v>1102.4855787617414</v>
      </c>
      <c r="N45" s="72">
        <v>1100.221699833131</v>
      </c>
      <c r="O45" s="72">
        <v>1092.5087404821079</v>
      </c>
      <c r="P45" s="72">
        <v>1105.2953071598524</v>
      </c>
      <c r="Q45" s="72">
        <v>1127.1078180656409</v>
      </c>
      <c r="R45" s="72">
        <v>1130.8684088203124</v>
      </c>
      <c r="S45" s="72">
        <v>1104.584900824771</v>
      </c>
      <c r="T45" s="72">
        <v>1127.253691926657</v>
      </c>
      <c r="U45" s="72">
        <v>1116.860402574833</v>
      </c>
      <c r="V45" s="72">
        <v>1095.9039054910468</v>
      </c>
      <c r="W45" s="72">
        <v>1080.5191683121041</v>
      </c>
      <c r="X45" s="72">
        <v>1074.1645401781282</v>
      </c>
      <c r="Y45" s="71">
        <v>1072.9745469170446</v>
      </c>
      <c r="Z45" s="69"/>
      <c r="AA45" s="6">
        <f t="shared" si="1"/>
        <v>-1.2252889370651685</v>
      </c>
      <c r="AB45" s="6">
        <f t="shared" si="2"/>
        <v>1106.0246899797739</v>
      </c>
      <c r="AC45" s="8">
        <f t="shared" si="3"/>
        <v>-1.1078314509304268E-3</v>
      </c>
      <c r="AE45" s="7">
        <f t="shared" si="4"/>
        <v>7.0294079121712851</v>
      </c>
      <c r="AF45" s="7">
        <f t="shared" si="5"/>
        <v>6.9952930744503465</v>
      </c>
      <c r="AG45" s="7">
        <f t="shared" si="6"/>
        <v>7.0136914745617087</v>
      </c>
      <c r="AH45" s="7">
        <f t="shared" si="7"/>
        <v>7.0053225267472339</v>
      </c>
      <c r="AI45" s="7">
        <f t="shared" si="8"/>
        <v>7.0032669837817823</v>
      </c>
      <c r="AJ45" s="7">
        <f t="shared" si="9"/>
        <v>6.9962319273790303</v>
      </c>
      <c r="AK45" s="7">
        <f t="shared" si="10"/>
        <v>7.0078678245464312</v>
      </c>
      <c r="AL45" s="7">
        <f t="shared" si="11"/>
        <v>7.0274101776676288</v>
      </c>
      <c r="AM45" s="7">
        <f t="shared" si="12"/>
        <v>7.0307411199396759</v>
      </c>
      <c r="AN45" s="7">
        <f t="shared" si="13"/>
        <v>7.0072248880135044</v>
      </c>
      <c r="AO45" s="7">
        <f t="shared" si="14"/>
        <v>7.0275395924580897</v>
      </c>
      <c r="AP45" s="7">
        <f t="shared" si="15"/>
        <v>7.0182768159456463</v>
      </c>
      <c r="AQ45" s="7">
        <f t="shared" si="16"/>
        <v>6.999334786192394</v>
      </c>
      <c r="AR45" s="7">
        <f t="shared" si="17"/>
        <v>6.9851969160136518</v>
      </c>
      <c r="AS45" s="7">
        <f t="shared" si="18"/>
        <v>6.9792984664797775</v>
      </c>
      <c r="AT45" s="7">
        <f t="shared" si="19"/>
        <v>6.9781900209299978</v>
      </c>
    </row>
    <row r="46" spans="1:46">
      <c r="A46" s="9" t="s">
        <v>115</v>
      </c>
      <c r="B46" s="12" t="s">
        <v>114</v>
      </c>
      <c r="C46" s="62">
        <v>4237.953911543882</v>
      </c>
      <c r="D46" s="63">
        <v>8.3518358637204742</v>
      </c>
      <c r="E46" s="35">
        <v>0.60099999999999998</v>
      </c>
      <c r="F46" s="64">
        <v>47.32</v>
      </c>
      <c r="G46" s="44">
        <v>2</v>
      </c>
      <c r="H46" s="6"/>
      <c r="I46" s="7"/>
      <c r="J46" s="72">
        <v>3120.6588944335449</v>
      </c>
      <c r="K46" s="72">
        <v>3194.0225216729759</v>
      </c>
      <c r="L46" s="72">
        <v>3122.8661098100647</v>
      </c>
      <c r="M46" s="72">
        <v>3188.039915504547</v>
      </c>
      <c r="N46" s="72">
        <v>3053.3854500448715</v>
      </c>
      <c r="O46" s="72">
        <v>3222.9583445800245</v>
      </c>
      <c r="P46" s="72">
        <v>3272.3346205081784</v>
      </c>
      <c r="Q46" s="72">
        <v>3340.6765519492883</v>
      </c>
      <c r="R46" s="72">
        <v>3283.6405553452073</v>
      </c>
      <c r="S46" s="72">
        <v>3316.9029085937236</v>
      </c>
      <c r="T46" s="72">
        <v>3496.5017862782656</v>
      </c>
      <c r="U46" s="72">
        <v>3637.1978907581547</v>
      </c>
      <c r="V46" s="72">
        <v>3513.8168875781353</v>
      </c>
      <c r="W46" s="72">
        <v>3643.8173473721477</v>
      </c>
      <c r="X46" s="72">
        <v>3848.3295265838437</v>
      </c>
      <c r="Y46" s="71">
        <v>3901.9560961787029</v>
      </c>
      <c r="Z46" s="69"/>
      <c r="AA46" s="6">
        <f t="shared" si="1"/>
        <v>46.68711871666612</v>
      </c>
      <c r="AB46" s="6">
        <f t="shared" si="2"/>
        <v>3350.3432874008649</v>
      </c>
      <c r="AC46" s="8">
        <f t="shared" si="3"/>
        <v>1.3935025372544773E-2</v>
      </c>
      <c r="AE46" s="7">
        <f t="shared" si="4"/>
        <v>8.0457994426206181</v>
      </c>
      <c r="AF46" s="7">
        <f t="shared" si="5"/>
        <v>8.0690363799939853</v>
      </c>
      <c r="AG46" s="7">
        <f t="shared" si="6"/>
        <v>8.0465064840649845</v>
      </c>
      <c r="AH46" s="7">
        <f t="shared" si="7"/>
        <v>8.0671615603789473</v>
      </c>
      <c r="AI46" s="7">
        <f t="shared" si="8"/>
        <v>8.0240062376463843</v>
      </c>
      <c r="AJ46" s="7">
        <f t="shared" si="9"/>
        <v>8.0780549573074758</v>
      </c>
      <c r="AK46" s="7">
        <f t="shared" si="10"/>
        <v>8.0932589603751062</v>
      </c>
      <c r="AL46" s="7">
        <f t="shared" si="11"/>
        <v>8.1139286259220036</v>
      </c>
      <c r="AM46" s="7">
        <f t="shared" si="12"/>
        <v>8.0967080112765117</v>
      </c>
      <c r="AN46" s="7">
        <f t="shared" si="13"/>
        <v>8.1067867676696093</v>
      </c>
      <c r="AO46" s="7">
        <f t="shared" si="14"/>
        <v>8.1595182580198866</v>
      </c>
      <c r="AP46" s="7">
        <f t="shared" si="15"/>
        <v>8.1989688539434606</v>
      </c>
      <c r="AQ46" s="7">
        <f t="shared" si="16"/>
        <v>8.1644581579920708</v>
      </c>
      <c r="AR46" s="7">
        <f t="shared" si="17"/>
        <v>8.2007871329117741</v>
      </c>
      <c r="AS46" s="7">
        <f t="shared" si="18"/>
        <v>8.2553944439256721</v>
      </c>
      <c r="AT46" s="7">
        <f t="shared" si="19"/>
        <v>8.2692332694997415</v>
      </c>
    </row>
    <row r="47" spans="1:46">
      <c r="A47" s="9" t="s">
        <v>428</v>
      </c>
      <c r="B47" s="12" t="s">
        <v>116</v>
      </c>
      <c r="C47" s="62">
        <v>319</v>
      </c>
      <c r="D47" s="63">
        <v>5.7651911027848444</v>
      </c>
      <c r="E47" s="35">
        <v>0.38900000000000001</v>
      </c>
      <c r="F47" s="64">
        <v>55</v>
      </c>
      <c r="G47" s="44">
        <v>1</v>
      </c>
      <c r="H47" s="6"/>
      <c r="I47" s="7"/>
      <c r="J47" s="71">
        <v>214.13029900707906</v>
      </c>
      <c r="K47" s="71">
        <v>220.75288557430832</v>
      </c>
      <c r="L47" s="71">
        <v>227.58029440650344</v>
      </c>
      <c r="M47" s="71">
        <v>234.61886021289016</v>
      </c>
      <c r="N47" s="71">
        <v>241.87511362153626</v>
      </c>
      <c r="O47" s="71">
        <v>249.35578723869719</v>
      </c>
      <c r="P47" s="71">
        <v>257.06782189556412</v>
      </c>
      <c r="Q47" s="71">
        <v>265.01837308821047</v>
      </c>
      <c r="R47" s="71">
        <v>273.21481761671185</v>
      </c>
      <c r="S47" s="71">
        <v>281.66476042959988</v>
      </c>
      <c r="T47" s="71">
        <v>290.3760416799999</v>
      </c>
      <c r="U47" s="71">
        <v>299.35674399999994</v>
      </c>
      <c r="V47" s="71">
        <v>308.61519999999996</v>
      </c>
      <c r="W47" s="71">
        <v>318.15999999999997</v>
      </c>
      <c r="X47" s="73">
        <v>328</v>
      </c>
      <c r="Y47" s="71">
        <v>337.95587970783214</v>
      </c>
      <c r="Z47" s="69"/>
      <c r="AA47" s="6">
        <f t="shared" si="1"/>
        <v>8.1140156532102203</v>
      </c>
      <c r="AB47" s="6">
        <f t="shared" si="2"/>
        <v>267.31913325140675</v>
      </c>
      <c r="AC47" s="8">
        <f t="shared" si="3"/>
        <v>3.0353291792171111E-2</v>
      </c>
      <c r="AE47" s="7">
        <f t="shared" si="4"/>
        <v>5.3665847035982228</v>
      </c>
      <c r="AF47" s="7">
        <f t="shared" si="5"/>
        <v>5.3970439110829318</v>
      </c>
      <c r="AG47" s="7">
        <f t="shared" si="6"/>
        <v>5.4275031185676399</v>
      </c>
      <c r="AH47" s="7">
        <f t="shared" si="7"/>
        <v>5.4579623260523489</v>
      </c>
      <c r="AI47" s="7">
        <f t="shared" si="8"/>
        <v>5.488421533537057</v>
      </c>
      <c r="AJ47" s="7">
        <f t="shared" si="9"/>
        <v>5.518880741021766</v>
      </c>
      <c r="AK47" s="7">
        <f t="shared" si="10"/>
        <v>5.5493399485064749</v>
      </c>
      <c r="AL47" s="7">
        <f t="shared" si="11"/>
        <v>5.579799155991183</v>
      </c>
      <c r="AM47" s="7">
        <f t="shared" si="12"/>
        <v>5.610258363475892</v>
      </c>
      <c r="AN47" s="7">
        <f t="shared" si="13"/>
        <v>5.640717570960601</v>
      </c>
      <c r="AO47" s="7">
        <f t="shared" si="14"/>
        <v>5.6711767784453091</v>
      </c>
      <c r="AP47" s="7">
        <f t="shared" si="15"/>
        <v>5.7016359859300181</v>
      </c>
      <c r="AQ47" s="7">
        <f t="shared" si="16"/>
        <v>5.7320951934147262</v>
      </c>
      <c r="AR47" s="7">
        <f t="shared" si="17"/>
        <v>5.7625544008994352</v>
      </c>
      <c r="AS47" s="7">
        <f t="shared" si="18"/>
        <v>5.7930136083841441</v>
      </c>
      <c r="AT47" s="7">
        <f t="shared" si="19"/>
        <v>5.822915353554011</v>
      </c>
    </row>
    <row r="48" spans="1:46">
      <c r="A48" s="9" t="s">
        <v>118</v>
      </c>
      <c r="B48" s="12" t="s">
        <v>117</v>
      </c>
      <c r="C48" s="62">
        <v>11105.74497353416</v>
      </c>
      <c r="D48" s="63">
        <v>9.3152178185930197</v>
      </c>
      <c r="E48" s="35">
        <v>0.85399999999999998</v>
      </c>
      <c r="F48" s="64">
        <v>50.31</v>
      </c>
      <c r="G48" s="44">
        <v>3</v>
      </c>
      <c r="H48" s="6"/>
      <c r="I48" s="7"/>
      <c r="J48" s="72">
        <v>7207.1679214262576</v>
      </c>
      <c r="K48" s="72">
        <v>7091.076228992185</v>
      </c>
      <c r="L48" s="72">
        <v>7300.1763585962744</v>
      </c>
      <c r="M48" s="72">
        <v>7718.3530929363214</v>
      </c>
      <c r="N48" s="72">
        <v>8154.0550145776306</v>
      </c>
      <c r="O48" s="72">
        <v>8113.019951960342</v>
      </c>
      <c r="P48" s="72">
        <v>8024.5994350737201</v>
      </c>
      <c r="Q48" s="72">
        <v>8089.6752001741352</v>
      </c>
      <c r="R48" s="72">
        <v>8443.0726793220965</v>
      </c>
      <c r="S48" s="72">
        <v>8645.2927370193593</v>
      </c>
      <c r="T48" s="72">
        <v>9001.9545871976807</v>
      </c>
      <c r="U48" s="72">
        <v>9642.2387154629378</v>
      </c>
      <c r="V48" s="72">
        <v>10246.894708319967</v>
      </c>
      <c r="W48" s="72">
        <v>10373.814220215181</v>
      </c>
      <c r="X48" s="72">
        <v>10084.717103681762</v>
      </c>
      <c r="Y48" s="71">
        <v>10364.233318414037</v>
      </c>
      <c r="Z48" s="69"/>
      <c r="AA48" s="6">
        <f t="shared" si="1"/>
        <v>236.76829997884997</v>
      </c>
      <c r="AB48" s="6">
        <f t="shared" si="2"/>
        <v>8542.4071969970591</v>
      </c>
      <c r="AC48" s="8">
        <f t="shared" si="3"/>
        <v>2.7716812664009029E-2</v>
      </c>
      <c r="AE48" s="7">
        <f t="shared" si="4"/>
        <v>8.8828313544207678</v>
      </c>
      <c r="AF48" s="7">
        <f t="shared" si="5"/>
        <v>8.8665924033508805</v>
      </c>
      <c r="AG48" s="7">
        <f t="shared" si="6"/>
        <v>8.8956537855564832</v>
      </c>
      <c r="AH48" s="7">
        <f t="shared" si="7"/>
        <v>8.9513562903302279</v>
      </c>
      <c r="AI48" s="7">
        <f t="shared" si="8"/>
        <v>9.0062706302999782</v>
      </c>
      <c r="AJ48" s="7">
        <f t="shared" si="9"/>
        <v>9.0012254516500647</v>
      </c>
      <c r="AK48" s="7">
        <f t="shared" si="10"/>
        <v>8.9902670321198812</v>
      </c>
      <c r="AL48" s="7">
        <f t="shared" si="11"/>
        <v>8.9983438609368243</v>
      </c>
      <c r="AM48" s="7">
        <f t="shared" si="12"/>
        <v>9.0411015828667374</v>
      </c>
      <c r="AN48" s="7">
        <f t="shared" si="13"/>
        <v>9.0647702595474815</v>
      </c>
      <c r="AO48" s="7">
        <f t="shared" si="14"/>
        <v>9.1051970090942831</v>
      </c>
      <c r="AP48" s="7">
        <f t="shared" si="15"/>
        <v>9.1739085925374351</v>
      </c>
      <c r="AQ48" s="7">
        <f t="shared" si="16"/>
        <v>9.2347299833804737</v>
      </c>
      <c r="AR48" s="7">
        <f t="shared" si="17"/>
        <v>9.247040046539615</v>
      </c>
      <c r="AS48" s="7">
        <f t="shared" si="18"/>
        <v>9.2187763987982176</v>
      </c>
      <c r="AT48" s="7">
        <f t="shared" si="19"/>
        <v>9.2461160538189944</v>
      </c>
    </row>
    <row r="49" spans="1:46">
      <c r="A49" s="9" t="s">
        <v>120</v>
      </c>
      <c r="B49" s="12" t="s">
        <v>119</v>
      </c>
      <c r="C49" s="62">
        <v>1701.2263130294361</v>
      </c>
      <c r="D49" s="63">
        <v>7.4391046305943513</v>
      </c>
      <c r="E49" s="35">
        <v>0.48399999999999999</v>
      </c>
      <c r="F49" s="64">
        <v>41.5</v>
      </c>
      <c r="G49" s="44">
        <v>1</v>
      </c>
      <c r="H49" s="6"/>
      <c r="I49" s="7"/>
      <c r="J49" s="72">
        <v>1717.2068725634429</v>
      </c>
      <c r="K49" s="72">
        <v>1792.8106053868996</v>
      </c>
      <c r="L49" s="72">
        <v>1838.8135421159177</v>
      </c>
      <c r="M49" s="72">
        <v>1871.3651153054027</v>
      </c>
      <c r="N49" s="72">
        <v>1850.1872560201186</v>
      </c>
      <c r="O49" s="72">
        <v>1737.3645215880238</v>
      </c>
      <c r="P49" s="72">
        <v>1697.070975716668</v>
      </c>
      <c r="Q49" s="72">
        <v>1636.9901489417396</v>
      </c>
      <c r="R49" s="72">
        <v>1578.474454441671</v>
      </c>
      <c r="S49" s="72">
        <v>1573.861840882113</v>
      </c>
      <c r="T49" s="72">
        <v>1560.0560245203774</v>
      </c>
      <c r="U49" s="72">
        <v>1536.5112914659162</v>
      </c>
      <c r="V49" s="72">
        <v>1527.955473186825</v>
      </c>
      <c r="W49" s="72">
        <v>1526.2463925844115</v>
      </c>
      <c r="X49" s="72">
        <v>1544.8208235571578</v>
      </c>
      <c r="Y49" s="71">
        <v>1521.5867053229815</v>
      </c>
      <c r="Z49" s="69"/>
      <c r="AA49" s="6">
        <f t="shared" si="1"/>
        <v>-25.056388703744201</v>
      </c>
      <c r="AB49" s="6">
        <f t="shared" si="2"/>
        <v>1665.9823558851126</v>
      </c>
      <c r="AC49" s="8">
        <f t="shared" si="3"/>
        <v>-1.5040008446207162E-2</v>
      </c>
      <c r="AE49" s="7">
        <f t="shared" si="4"/>
        <v>7.4484543385340123</v>
      </c>
      <c r="AF49" s="7">
        <f t="shared" si="5"/>
        <v>7.4915398380130069</v>
      </c>
      <c r="AG49" s="7">
        <f t="shared" si="6"/>
        <v>7.5168758285535935</v>
      </c>
      <c r="AH49" s="7">
        <f t="shared" si="7"/>
        <v>7.5344234517069708</v>
      </c>
      <c r="AI49" s="7">
        <f t="shared" si="8"/>
        <v>7.5230421324203602</v>
      </c>
      <c r="AJ49" s="7">
        <f t="shared" si="9"/>
        <v>7.4601246012121312</v>
      </c>
      <c r="AK49" s="7">
        <f t="shared" si="10"/>
        <v>7.4366590885886499</v>
      </c>
      <c r="AL49" s="7">
        <f t="shared" si="11"/>
        <v>7.4006145596021051</v>
      </c>
      <c r="AM49" s="7">
        <f t="shared" si="12"/>
        <v>7.3642141244281767</v>
      </c>
      <c r="AN49" s="7">
        <f t="shared" si="13"/>
        <v>7.3612876493193085</v>
      </c>
      <c r="AO49" s="7">
        <f t="shared" si="14"/>
        <v>7.352477012752809</v>
      </c>
      <c r="AP49" s="7">
        <f t="shared" si="15"/>
        <v>7.3372697303661312</v>
      </c>
      <c r="AQ49" s="7">
        <f t="shared" si="16"/>
        <v>7.3316858287173323</v>
      </c>
      <c r="AR49" s="7">
        <f t="shared" si="17"/>
        <v>7.3305666618410639</v>
      </c>
      <c r="AS49" s="7">
        <f t="shared" si="18"/>
        <v>7.3426632107989311</v>
      </c>
      <c r="AT49" s="7">
        <f t="shared" si="19"/>
        <v>7.3275089544520755</v>
      </c>
    </row>
    <row r="50" spans="1:46">
      <c r="A50" s="9" t="s">
        <v>122</v>
      </c>
      <c r="B50" s="12" t="s">
        <v>121</v>
      </c>
      <c r="C50" s="62">
        <v>19986.24056064953</v>
      </c>
      <c r="D50" s="63">
        <v>9.9027993438072937</v>
      </c>
      <c r="E50" s="35">
        <v>0.871</v>
      </c>
      <c r="F50" s="64">
        <v>33.650000000000006</v>
      </c>
      <c r="G50" s="44">
        <v>3</v>
      </c>
      <c r="H50" s="6"/>
      <c r="I50" s="7"/>
      <c r="J50" s="72">
        <v>9923.0708125860692</v>
      </c>
      <c r="K50" s="72">
        <v>10919.834579212518</v>
      </c>
      <c r="L50" s="72">
        <v>11435.902558222539</v>
      </c>
      <c r="M50" s="72">
        <v>11845.922573858961</v>
      </c>
      <c r="N50" s="72">
        <v>11585.958098878387</v>
      </c>
      <c r="O50" s="72">
        <v>12368.108853594416</v>
      </c>
      <c r="P50" s="72">
        <v>12779.862331891127</v>
      </c>
      <c r="Q50" s="72">
        <v>13403.297973430073</v>
      </c>
      <c r="R50" s="72">
        <v>14123.198172160937</v>
      </c>
      <c r="S50" s="72">
        <v>14709.578512686543</v>
      </c>
      <c r="T50" s="72">
        <v>15328.760303527473</v>
      </c>
      <c r="U50" s="72">
        <v>16092.516984294149</v>
      </c>
      <c r="V50" s="72">
        <v>16922.032048396497</v>
      </c>
      <c r="W50" s="72">
        <v>17335.976857620059</v>
      </c>
      <c r="X50" s="72">
        <v>16337.856230640313</v>
      </c>
      <c r="Y50" s="71">
        <v>16956.899865550648</v>
      </c>
      <c r="Z50" s="69"/>
      <c r="AA50" s="6">
        <f t="shared" si="1"/>
        <v>518.11449450656016</v>
      </c>
      <c r="AB50" s="6">
        <f t="shared" si="2"/>
        <v>13674.12512606667</v>
      </c>
      <c r="AC50" s="8">
        <f t="shared" si="3"/>
        <v>3.7890138471739623E-2</v>
      </c>
      <c r="AE50" s="7">
        <f t="shared" si="4"/>
        <v>9.2026177100961828</v>
      </c>
      <c r="AF50" s="7">
        <f t="shared" si="5"/>
        <v>9.2983361007603946</v>
      </c>
      <c r="AG50" s="7">
        <f t="shared" si="6"/>
        <v>9.3445130327887753</v>
      </c>
      <c r="AH50" s="7">
        <f t="shared" si="7"/>
        <v>9.3797390007577217</v>
      </c>
      <c r="AI50" s="7">
        <f t="shared" si="8"/>
        <v>9.3575491351195961</v>
      </c>
      <c r="AJ50" s="7">
        <f t="shared" si="9"/>
        <v>9.4228765720169996</v>
      </c>
      <c r="AK50" s="7">
        <f t="shared" si="10"/>
        <v>9.4556259557210112</v>
      </c>
      <c r="AL50" s="7">
        <f t="shared" si="11"/>
        <v>9.5032560730772335</v>
      </c>
      <c r="AM50" s="7">
        <f t="shared" si="12"/>
        <v>9.5555739848449317</v>
      </c>
      <c r="AN50" s="7">
        <f t="shared" si="13"/>
        <v>9.5962541600705311</v>
      </c>
      <c r="AO50" s="7">
        <f t="shared" si="14"/>
        <v>9.6374861012461128</v>
      </c>
      <c r="AP50" s="7">
        <f t="shared" si="15"/>
        <v>9.6861096593429696</v>
      </c>
      <c r="AQ50" s="7">
        <f t="shared" si="16"/>
        <v>9.7363717233720575</v>
      </c>
      <c r="AR50" s="7">
        <f t="shared" si="17"/>
        <v>9.7605392082833742</v>
      </c>
      <c r="AS50" s="7">
        <f t="shared" si="18"/>
        <v>9.7012401621715991</v>
      </c>
      <c r="AT50" s="7">
        <f t="shared" si="19"/>
        <v>9.7384301016912875</v>
      </c>
    </row>
    <row r="51" spans="1:46">
      <c r="A51" s="9" t="s">
        <v>124</v>
      </c>
      <c r="B51" s="12" t="s">
        <v>123</v>
      </c>
      <c r="C51" s="62">
        <v>9700</v>
      </c>
      <c r="D51" s="63">
        <v>9.1798811644914746</v>
      </c>
      <c r="E51" s="35">
        <v>0.86299999999999999</v>
      </c>
      <c r="F51" s="64">
        <v>30</v>
      </c>
      <c r="G51" s="44">
        <v>3</v>
      </c>
      <c r="H51" s="6"/>
      <c r="I51" s="7"/>
      <c r="J51" s="71">
        <v>6332.5118913678916</v>
      </c>
      <c r="K51" s="71">
        <v>6528.3627746060738</v>
      </c>
      <c r="L51" s="71">
        <v>6730.2709016557465</v>
      </c>
      <c r="M51" s="71">
        <v>6938.4236099543778</v>
      </c>
      <c r="N51" s="71">
        <v>7153.0140308808022</v>
      </c>
      <c r="O51" s="71">
        <v>7374.2412689492812</v>
      </c>
      <c r="P51" s="71">
        <v>7602.3105865456509</v>
      </c>
      <c r="Q51" s="71">
        <v>7837.4335943769602</v>
      </c>
      <c r="R51" s="71">
        <v>8079.8284478112992</v>
      </c>
      <c r="S51" s="71">
        <v>8329.7200492899992</v>
      </c>
      <c r="T51" s="71">
        <v>8587.3402569999998</v>
      </c>
      <c r="U51" s="71">
        <v>8852.9280999999992</v>
      </c>
      <c r="V51" s="71">
        <v>9126.73</v>
      </c>
      <c r="W51" s="71">
        <v>9409</v>
      </c>
      <c r="X51" s="73">
        <v>9700</v>
      </c>
      <c r="Y51" s="71">
        <v>9994.4269303840611</v>
      </c>
      <c r="Z51" s="69"/>
      <c r="AA51" s="6">
        <f t="shared" si="1"/>
        <v>239.95717023213126</v>
      </c>
      <c r="AB51" s="6">
        <f t="shared" si="2"/>
        <v>7905.4743674958727</v>
      </c>
      <c r="AC51" s="8">
        <f t="shared" si="3"/>
        <v>3.0353291792171069E-2</v>
      </c>
      <c r="AE51" s="7">
        <f t="shared" si="4"/>
        <v>8.7534522597055542</v>
      </c>
      <c r="AF51" s="7">
        <f t="shared" si="5"/>
        <v>8.7839114671902632</v>
      </c>
      <c r="AG51" s="7">
        <f t="shared" si="6"/>
        <v>8.8143706746749722</v>
      </c>
      <c r="AH51" s="7">
        <f t="shared" si="7"/>
        <v>8.8448298821596794</v>
      </c>
      <c r="AI51" s="7">
        <f t="shared" si="8"/>
        <v>8.8752890896443883</v>
      </c>
      <c r="AJ51" s="7">
        <f t="shared" si="9"/>
        <v>8.9057482971290973</v>
      </c>
      <c r="AK51" s="7">
        <f t="shared" si="10"/>
        <v>8.9362075046138063</v>
      </c>
      <c r="AL51" s="7">
        <f t="shared" si="11"/>
        <v>8.9666667120985135</v>
      </c>
      <c r="AM51" s="7">
        <f t="shared" si="12"/>
        <v>8.9971259195832225</v>
      </c>
      <c r="AN51" s="7">
        <f t="shared" si="13"/>
        <v>9.0275851270679315</v>
      </c>
      <c r="AO51" s="7">
        <f t="shared" si="14"/>
        <v>9.0580443345526405</v>
      </c>
      <c r="AP51" s="7">
        <f t="shared" si="15"/>
        <v>9.0885035420373477</v>
      </c>
      <c r="AQ51" s="7">
        <f t="shared" si="16"/>
        <v>9.1189627495220567</v>
      </c>
      <c r="AR51" s="7">
        <f t="shared" si="17"/>
        <v>9.1494219570067656</v>
      </c>
      <c r="AS51" s="7">
        <f t="shared" si="18"/>
        <v>9.1798811644914746</v>
      </c>
      <c r="AT51" s="7">
        <f t="shared" si="19"/>
        <v>9.2097829096613424</v>
      </c>
    </row>
    <row r="52" spans="1:46">
      <c r="A52" s="9" t="s">
        <v>126</v>
      </c>
      <c r="B52" s="12" t="s">
        <v>125</v>
      </c>
      <c r="C52" s="62">
        <v>30848.201134587416</v>
      </c>
      <c r="D52" s="63">
        <v>10.336833717571439</v>
      </c>
      <c r="E52" s="35">
        <v>0.91400000000000003</v>
      </c>
      <c r="F52" s="64">
        <v>39</v>
      </c>
      <c r="G52" s="44">
        <v>4</v>
      </c>
      <c r="H52" s="6"/>
      <c r="I52" s="7"/>
      <c r="J52" s="72">
        <v>20103.877285770497</v>
      </c>
      <c r="K52" s="72">
        <v>20151.800506049389</v>
      </c>
      <c r="L52" s="72">
        <v>20334.77127400949</v>
      </c>
      <c r="M52" s="72">
        <v>21100.002808582718</v>
      </c>
      <c r="N52" s="72">
        <v>21876.513504995342</v>
      </c>
      <c r="O52" s="72">
        <v>22736.569829096155</v>
      </c>
      <c r="P52" s="72">
        <v>23389.250092995451</v>
      </c>
      <c r="Q52" s="72">
        <v>23585.581133284017</v>
      </c>
      <c r="R52" s="72">
        <v>23622.388706009391</v>
      </c>
      <c r="S52" s="72">
        <v>24048.230171521052</v>
      </c>
      <c r="T52" s="72">
        <v>24403.118582831768</v>
      </c>
      <c r="U52" s="72">
        <v>24928.729793163282</v>
      </c>
      <c r="V52" s="72">
        <v>25657.307184276196</v>
      </c>
      <c r="W52" s="72">
        <v>26268.471776782182</v>
      </c>
      <c r="X52" s="72">
        <v>25758.99864311167</v>
      </c>
      <c r="Y52" s="71">
        <v>26269.191986819606</v>
      </c>
      <c r="Z52" s="69"/>
      <c r="AA52" s="6">
        <f t="shared" si="1"/>
        <v>459.46335409576346</v>
      </c>
      <c r="AB52" s="6">
        <f t="shared" si="2"/>
        <v>23197.707419498576</v>
      </c>
      <c r="AC52" s="8">
        <f t="shared" si="3"/>
        <v>1.9806412150433737E-2</v>
      </c>
      <c r="AE52" s="7">
        <f t="shared" si="4"/>
        <v>9.9086679752339712</v>
      </c>
      <c r="AF52" s="7">
        <f t="shared" si="5"/>
        <v>9.9110489185218231</v>
      </c>
      <c r="AG52" s="7">
        <f t="shared" si="6"/>
        <v>9.9200875703808205</v>
      </c>
      <c r="AH52" s="7">
        <f t="shared" si="7"/>
        <v>9.9570284525723345</v>
      </c>
      <c r="AI52" s="7">
        <f t="shared" si="8"/>
        <v>9.9931688976321684</v>
      </c>
      <c r="AJ52" s="7">
        <f t="shared" si="9"/>
        <v>10.031729912878907</v>
      </c>
      <c r="AK52" s="7">
        <f t="shared" si="10"/>
        <v>10.060031798055087</v>
      </c>
      <c r="AL52" s="7">
        <f t="shared" si="11"/>
        <v>10.068390835367486</v>
      </c>
      <c r="AM52" s="7">
        <f t="shared" si="12"/>
        <v>10.069950215290381</v>
      </c>
      <c r="AN52" s="7">
        <f t="shared" si="13"/>
        <v>10.08781668328432</v>
      </c>
      <c r="AO52" s="7">
        <f t="shared" si="14"/>
        <v>10.102466213885986</v>
      </c>
      <c r="AP52" s="7">
        <f t="shared" si="15"/>
        <v>10.123776224283471</v>
      </c>
      <c r="AQ52" s="7">
        <f t="shared" si="16"/>
        <v>10.152583690506781</v>
      </c>
      <c r="AR52" s="7">
        <f t="shared" si="17"/>
        <v>10.176124707282908</v>
      </c>
      <c r="AS52" s="7">
        <f t="shared" si="18"/>
        <v>10.15653930691272</v>
      </c>
      <c r="AT52" s="7">
        <f t="shared" si="19"/>
        <v>10.176152124186739</v>
      </c>
    </row>
    <row r="53" spans="1:46">
      <c r="A53" s="9" t="s">
        <v>128</v>
      </c>
      <c r="B53" s="12" t="s">
        <v>127</v>
      </c>
      <c r="C53" s="62">
        <v>25580.522543849391</v>
      </c>
      <c r="D53" s="63">
        <v>10.149586502752546</v>
      </c>
      <c r="E53" s="35">
        <v>0.90300000000000002</v>
      </c>
      <c r="F53" s="64">
        <v>25.82</v>
      </c>
      <c r="G53" s="44">
        <v>5</v>
      </c>
      <c r="H53" s="6"/>
      <c r="I53" s="7"/>
      <c r="J53" s="72">
        <v>15598.878070032324</v>
      </c>
      <c r="K53" s="72">
        <v>16252.283981715735</v>
      </c>
      <c r="L53" s="72">
        <v>16150.569915087701</v>
      </c>
      <c r="M53" s="72">
        <v>16042.311098991571</v>
      </c>
      <c r="N53" s="72">
        <v>16276.012272495664</v>
      </c>
      <c r="O53" s="72">
        <v>16885.672777559445</v>
      </c>
      <c r="P53" s="72">
        <v>17383.869216704195</v>
      </c>
      <c r="Q53" s="72">
        <v>17746.848509014573</v>
      </c>
      <c r="R53" s="72">
        <v>18381.622822057849</v>
      </c>
      <c r="S53" s="72">
        <v>19189.702150695237</v>
      </c>
      <c r="T53" s="72">
        <v>20362.303074786603</v>
      </c>
      <c r="U53" s="72">
        <v>21678.000529718585</v>
      </c>
      <c r="V53" s="72">
        <v>22862.3142238826</v>
      </c>
      <c r="W53" s="72">
        <v>23222.92067560682</v>
      </c>
      <c r="X53" s="72">
        <v>22097.605440178799</v>
      </c>
      <c r="Y53" s="71">
        <v>22779.160293473393</v>
      </c>
      <c r="Z53" s="69"/>
      <c r="AA53" s="6">
        <f t="shared" si="1"/>
        <v>576.00384207054435</v>
      </c>
      <c r="AB53" s="6">
        <f t="shared" si="2"/>
        <v>18675.394317235183</v>
      </c>
      <c r="AC53" s="8">
        <f t="shared" si="3"/>
        <v>3.0842927987815544E-2</v>
      </c>
      <c r="AE53" s="7">
        <f t="shared" si="4"/>
        <v>9.6549542720636907</v>
      </c>
      <c r="AF53" s="7">
        <f t="shared" si="5"/>
        <v>9.6959887306022434</v>
      </c>
      <c r="AG53" s="7">
        <f t="shared" si="6"/>
        <v>9.6897106168880853</v>
      </c>
      <c r="AH53" s="7">
        <f t="shared" si="7"/>
        <v>9.682984954519755</v>
      </c>
      <c r="AI53" s="7">
        <f t="shared" si="8"/>
        <v>9.6974476631453594</v>
      </c>
      <c r="AJ53" s="7">
        <f t="shared" si="9"/>
        <v>9.7342207767140412</v>
      </c>
      <c r="AK53" s="7">
        <f t="shared" si="10"/>
        <v>9.7632979987087136</v>
      </c>
      <c r="AL53" s="7">
        <f t="shared" si="11"/>
        <v>9.7839632303519988</v>
      </c>
      <c r="AM53" s="7">
        <f t="shared" si="12"/>
        <v>9.8191066848335247</v>
      </c>
      <c r="AN53" s="7">
        <f t="shared" si="13"/>
        <v>9.8621290678127789</v>
      </c>
      <c r="AO53" s="7">
        <f t="shared" si="14"/>
        <v>9.921440581889275</v>
      </c>
      <c r="AP53" s="7">
        <f t="shared" si="15"/>
        <v>9.9840532248114631</v>
      </c>
      <c r="AQ53" s="7">
        <f t="shared" si="16"/>
        <v>10.037245166865455</v>
      </c>
      <c r="AR53" s="7">
        <f t="shared" si="17"/>
        <v>10.052895030098433</v>
      </c>
      <c r="AS53" s="7">
        <f t="shared" si="18"/>
        <v>10.003224530512306</v>
      </c>
      <c r="AT53" s="7">
        <f t="shared" si="19"/>
        <v>10.033601374753436</v>
      </c>
    </row>
    <row r="54" spans="1:46">
      <c r="A54" s="9" t="s">
        <v>130</v>
      </c>
      <c r="B54" s="12" t="s">
        <v>129</v>
      </c>
      <c r="C54" s="62">
        <v>37720.448123962502</v>
      </c>
      <c r="D54" s="63">
        <v>10.537957616951546</v>
      </c>
      <c r="E54" s="35">
        <v>0.95499999999999996</v>
      </c>
      <c r="F54" s="64">
        <v>24.7</v>
      </c>
      <c r="G54" s="44">
        <v>5</v>
      </c>
      <c r="H54" s="6"/>
      <c r="I54" s="7"/>
      <c r="J54" s="72">
        <v>28083.253232722247</v>
      </c>
      <c r="K54" s="72">
        <v>28692.69040855893</v>
      </c>
      <c r="L54" s="72">
        <v>29485.917324736878</v>
      </c>
      <c r="M54" s="72">
        <v>30027.576047810828</v>
      </c>
      <c r="N54" s="72">
        <v>30691.556102603579</v>
      </c>
      <c r="O54" s="72">
        <v>31666.028001260456</v>
      </c>
      <c r="P54" s="72">
        <v>31783.609228678513</v>
      </c>
      <c r="Q54" s="72">
        <v>31817.744633187041</v>
      </c>
      <c r="R54" s="72">
        <v>31863.25303189554</v>
      </c>
      <c r="S54" s="72">
        <v>32510.484492263768</v>
      </c>
      <c r="T54" s="72">
        <v>33214.406031969382</v>
      </c>
      <c r="U54" s="72">
        <v>34207.445422900797</v>
      </c>
      <c r="V54" s="72">
        <v>34632.531611371138</v>
      </c>
      <c r="W54" s="72">
        <v>34130.211288568906</v>
      </c>
      <c r="X54" s="72">
        <v>32251.922881162194</v>
      </c>
      <c r="Y54" s="71">
        <v>32665.068008500049</v>
      </c>
      <c r="Z54" s="69"/>
      <c r="AA54" s="6">
        <f t="shared" si="1"/>
        <v>405.69810116425612</v>
      </c>
      <c r="AB54" s="6">
        <f t="shared" si="2"/>
        <v>31670.575315979346</v>
      </c>
      <c r="AC54" s="8">
        <f t="shared" si="3"/>
        <v>1.2809937840300668E-2</v>
      </c>
      <c r="AE54" s="7">
        <f t="shared" si="4"/>
        <v>10.242928707295151</v>
      </c>
      <c r="AF54" s="7">
        <f t="shared" si="5"/>
        <v>10.264397679711559</v>
      </c>
      <c r="AG54" s="7">
        <f t="shared" si="6"/>
        <v>10.291668049523887</v>
      </c>
      <c r="AH54" s="7">
        <f t="shared" si="7"/>
        <v>10.309871440030911</v>
      </c>
      <c r="AI54" s="7">
        <f t="shared" si="8"/>
        <v>10.331742850225535</v>
      </c>
      <c r="AJ54" s="7">
        <f t="shared" si="9"/>
        <v>10.362999713329934</v>
      </c>
      <c r="AK54" s="7">
        <f t="shared" si="10"/>
        <v>10.366706002826561</v>
      </c>
      <c r="AL54" s="7">
        <f t="shared" si="11"/>
        <v>10.367779420472994</v>
      </c>
      <c r="AM54" s="7">
        <f t="shared" si="12"/>
        <v>10.369208682203309</v>
      </c>
      <c r="AN54" s="7">
        <f t="shared" si="13"/>
        <v>10.389317916055676</v>
      </c>
      <c r="AO54" s="7">
        <f t="shared" si="14"/>
        <v>10.410738977415569</v>
      </c>
      <c r="AP54" s="7">
        <f t="shared" si="15"/>
        <v>10.440198601780962</v>
      </c>
      <c r="AQ54" s="7">
        <f t="shared" si="16"/>
        <v>10.452548739297693</v>
      </c>
      <c r="AR54" s="7">
        <f t="shared" si="17"/>
        <v>10.437938232580944</v>
      </c>
      <c r="AS54" s="7">
        <f t="shared" si="18"/>
        <v>10.381332944668548</v>
      </c>
      <c r="AT54" s="7">
        <f t="shared" si="19"/>
        <v>10.394061529271767</v>
      </c>
    </row>
    <row r="55" spans="1:46">
      <c r="A55" s="9" t="s">
        <v>132</v>
      </c>
      <c r="B55" s="12" t="s">
        <v>131</v>
      </c>
      <c r="C55" s="62">
        <v>2319.4647212952941</v>
      </c>
      <c r="D55" s="63">
        <v>7.7490917144599614</v>
      </c>
      <c r="E55" s="35">
        <v>0.52</v>
      </c>
      <c r="F55" s="64">
        <v>39.85</v>
      </c>
      <c r="G55" s="44">
        <v>2</v>
      </c>
      <c r="H55" s="6"/>
      <c r="I55" s="7"/>
      <c r="J55" s="72">
        <v>2107.5405133667655</v>
      </c>
      <c r="K55" s="72">
        <v>1964.3675372760413</v>
      </c>
      <c r="L55" s="72">
        <v>1886.800939624489</v>
      </c>
      <c r="M55" s="72">
        <v>1824.5954102733656</v>
      </c>
      <c r="N55" s="72">
        <v>1804.5876182728391</v>
      </c>
      <c r="O55" s="72">
        <v>1761.3764656099181</v>
      </c>
      <c r="P55" s="72">
        <v>1754.8959443812437</v>
      </c>
      <c r="Q55" s="72">
        <v>1763.9575496422881</v>
      </c>
      <c r="R55" s="72">
        <v>1787.1542771180832</v>
      </c>
      <c r="S55" s="72">
        <v>1823.224031226332</v>
      </c>
      <c r="T55" s="72">
        <v>1848.0729175896456</v>
      </c>
      <c r="U55" s="72">
        <v>1902.3649957793621</v>
      </c>
      <c r="V55" s="72">
        <v>1963.9423945189644</v>
      </c>
      <c r="W55" s="72">
        <v>2041.2623220607536</v>
      </c>
      <c r="X55" s="72">
        <v>2106.220303272728</v>
      </c>
      <c r="Y55" s="71">
        <v>2111.9348398607617</v>
      </c>
      <c r="Z55" s="69"/>
      <c r="AA55" s="6">
        <f t="shared" si="1"/>
        <v>5.126150773094504</v>
      </c>
      <c r="AB55" s="6">
        <f t="shared" si="2"/>
        <v>1889.3575480008542</v>
      </c>
      <c r="AC55" s="8">
        <f t="shared" si="3"/>
        <v>2.7131713520918946E-3</v>
      </c>
      <c r="AE55" s="7">
        <f t="shared" si="4"/>
        <v>7.653276913115568</v>
      </c>
      <c r="AF55" s="7">
        <f t="shared" si="5"/>
        <v>7.5829256085123742</v>
      </c>
      <c r="AG55" s="7">
        <f t="shared" si="6"/>
        <v>7.5426380494089695</v>
      </c>
      <c r="AH55" s="7">
        <f t="shared" si="7"/>
        <v>7.5091135484381706</v>
      </c>
      <c r="AI55" s="7">
        <f t="shared" si="8"/>
        <v>7.4980873783337367</v>
      </c>
      <c r="AJ55" s="7">
        <f t="shared" si="9"/>
        <v>7.4738508650977664</v>
      </c>
      <c r="AK55" s="7">
        <f t="shared" si="10"/>
        <v>7.4701648431913297</v>
      </c>
      <c r="AL55" s="7">
        <f t="shared" si="11"/>
        <v>7.4753151714485391</v>
      </c>
      <c r="AM55" s="7">
        <f t="shared" si="12"/>
        <v>7.4883798444592946</v>
      </c>
      <c r="AN55" s="7">
        <f t="shared" si="13"/>
        <v>7.5083616586400961</v>
      </c>
      <c r="AO55" s="7">
        <f t="shared" si="14"/>
        <v>7.5218987089933549</v>
      </c>
      <c r="AP55" s="7">
        <f t="shared" si="15"/>
        <v>7.5508531257353599</v>
      </c>
      <c r="AQ55" s="7">
        <f t="shared" si="16"/>
        <v>7.5827091577912666</v>
      </c>
      <c r="AR55" s="7">
        <f t="shared" si="17"/>
        <v>7.6213236807934628</v>
      </c>
      <c r="AS55" s="7">
        <f t="shared" si="18"/>
        <v>7.6526502946648849</v>
      </c>
      <c r="AT55" s="7">
        <f t="shared" si="19"/>
        <v>7.6553597920115548</v>
      </c>
    </row>
    <row r="56" spans="1:46">
      <c r="A56" s="9" t="s">
        <v>134</v>
      </c>
      <c r="B56" s="12" t="s">
        <v>133</v>
      </c>
      <c r="C56" s="62">
        <v>8882.8869508171811</v>
      </c>
      <c r="D56" s="63">
        <v>9.0918818902243697</v>
      </c>
      <c r="E56" s="35">
        <v>0.81399999999999995</v>
      </c>
      <c r="F56" s="64" t="e">
        <v>#N/A</v>
      </c>
      <c r="G56" s="44">
        <v>3</v>
      </c>
      <c r="H56" s="6"/>
      <c r="I56" s="7"/>
      <c r="J56" s="72">
        <v>6180.7943442968399</v>
      </c>
      <c r="K56" s="72">
        <v>6415.8828030960822</v>
      </c>
      <c r="L56" s="72">
        <v>6524.2764805949146</v>
      </c>
      <c r="M56" s="72">
        <v>6871.4750624612607</v>
      </c>
      <c r="N56" s="72">
        <v>6945.219283643979</v>
      </c>
      <c r="O56" s="72">
        <v>7012.1895720725997</v>
      </c>
      <c r="P56" s="72">
        <v>6772.6419088221592</v>
      </c>
      <c r="Q56" s="72">
        <v>6501.0031350557338</v>
      </c>
      <c r="R56" s="72">
        <v>6630.5566765128488</v>
      </c>
      <c r="S56" s="72">
        <v>7021.5280737245539</v>
      </c>
      <c r="T56" s="72">
        <v>7205.1483062591178</v>
      </c>
      <c r="U56" s="72">
        <v>7613.6986648694037</v>
      </c>
      <c r="V56" s="72">
        <v>7939.8496998549163</v>
      </c>
      <c r="W56" s="72">
        <v>8176.5240404939095</v>
      </c>
      <c r="X56" s="72">
        <v>8066.2217776866191</v>
      </c>
      <c r="Y56" s="71">
        <v>8206.8847319931519</v>
      </c>
      <c r="Z56" s="69"/>
      <c r="AA56" s="6">
        <f t="shared" si="1"/>
        <v>123.08921001031433</v>
      </c>
      <c r="AB56" s="6">
        <f t="shared" si="2"/>
        <v>7058.4673219629949</v>
      </c>
      <c r="AC56" s="8">
        <f t="shared" si="3"/>
        <v>1.7438518079882902E-2</v>
      </c>
      <c r="AE56" s="7">
        <f t="shared" si="4"/>
        <v>8.7292020768677272</v>
      </c>
      <c r="AF56" s="7">
        <f t="shared" si="5"/>
        <v>8.7665318830291579</v>
      </c>
      <c r="AG56" s="7">
        <f t="shared" si="6"/>
        <v>8.7832853418427739</v>
      </c>
      <c r="AH56" s="7">
        <f t="shared" si="7"/>
        <v>8.8351340728624042</v>
      </c>
      <c r="AI56" s="7">
        <f t="shared" si="8"/>
        <v>8.8458088290087726</v>
      </c>
      <c r="AJ56" s="7">
        <f t="shared" si="9"/>
        <v>8.8554052810539705</v>
      </c>
      <c r="AK56" s="7">
        <f t="shared" si="10"/>
        <v>8.820646527423321</v>
      </c>
      <c r="AL56" s="7">
        <f t="shared" si="11"/>
        <v>8.7797117724464275</v>
      </c>
      <c r="AM56" s="7">
        <f t="shared" si="12"/>
        <v>8.7994440429301299</v>
      </c>
      <c r="AN56" s="7">
        <f t="shared" si="13"/>
        <v>8.8567361476519757</v>
      </c>
      <c r="AO56" s="7">
        <f t="shared" si="14"/>
        <v>8.8825510920190194</v>
      </c>
      <c r="AP56" s="7">
        <f t="shared" si="15"/>
        <v>8.9377043597039822</v>
      </c>
      <c r="AQ56" s="7">
        <f t="shared" si="16"/>
        <v>8.979649624572712</v>
      </c>
      <c r="AR56" s="7">
        <f t="shared" si="17"/>
        <v>9.0090224053618382</v>
      </c>
      <c r="AS56" s="7">
        <f t="shared" si="18"/>
        <v>8.9954404704293154</v>
      </c>
      <c r="AT56" s="7">
        <f t="shared" si="19"/>
        <v>9.0127286824467792</v>
      </c>
    </row>
    <row r="57" spans="1:46">
      <c r="A57" s="9" t="s">
        <v>429</v>
      </c>
      <c r="B57" s="12" t="s">
        <v>135</v>
      </c>
      <c r="C57" s="62">
        <v>8433.3224239631854</v>
      </c>
      <c r="D57" s="63">
        <v>9.0399460924454615</v>
      </c>
      <c r="E57" s="35">
        <v>0.77700000000000002</v>
      </c>
      <c r="F57" s="64">
        <v>48.44</v>
      </c>
      <c r="G57" s="44">
        <v>2</v>
      </c>
      <c r="H57" s="6"/>
      <c r="I57" s="7"/>
      <c r="J57" s="72">
        <v>4382.6964331348636</v>
      </c>
      <c r="K57" s="72">
        <v>4613.2250197707071</v>
      </c>
      <c r="L57" s="72">
        <v>4898.4183124489691</v>
      </c>
      <c r="M57" s="72">
        <v>5155.8983760799229</v>
      </c>
      <c r="N57" s="72">
        <v>5413.710854212246</v>
      </c>
      <c r="O57" s="72">
        <v>5629.2306767115124</v>
      </c>
      <c r="P57" s="72">
        <v>5641.2824169850537</v>
      </c>
      <c r="Q57" s="72">
        <v>5875.6128237410276</v>
      </c>
      <c r="R57" s="72">
        <v>5771.474848233931</v>
      </c>
      <c r="S57" s="72">
        <v>5759.5211752190598</v>
      </c>
      <c r="T57" s="72">
        <v>6200.220513954876</v>
      </c>
      <c r="U57" s="72">
        <v>6762.327845988495</v>
      </c>
      <c r="V57" s="72">
        <v>7230.8159050426639</v>
      </c>
      <c r="W57" s="72">
        <v>7504.5297656398134</v>
      </c>
      <c r="X57" s="72">
        <v>7657.9888240266646</v>
      </c>
      <c r="Y57" s="71">
        <v>7941.2926302818414</v>
      </c>
      <c r="Z57" s="69"/>
      <c r="AA57" s="6">
        <f t="shared" si="1"/>
        <v>218.26029807697094</v>
      </c>
      <c r="AB57" s="6">
        <f t="shared" si="2"/>
        <v>5899.7969194126536</v>
      </c>
      <c r="AC57" s="8">
        <f t="shared" si="3"/>
        <v>3.6994544228939247E-2</v>
      </c>
      <c r="AE57" s="7">
        <f t="shared" si="4"/>
        <v>8.3854194379551643</v>
      </c>
      <c r="AF57" s="7">
        <f t="shared" si="5"/>
        <v>8.4366824618545273</v>
      </c>
      <c r="AG57" s="7">
        <f t="shared" si="6"/>
        <v>8.4966676386119602</v>
      </c>
      <c r="AH57" s="7">
        <f t="shared" si="7"/>
        <v>8.5478966540277384</v>
      </c>
      <c r="AI57" s="7">
        <f t="shared" si="8"/>
        <v>8.5966900616945203</v>
      </c>
      <c r="AJ57" s="7">
        <f t="shared" si="9"/>
        <v>8.6357280646761545</v>
      </c>
      <c r="AK57" s="7">
        <f t="shared" si="10"/>
        <v>8.6378666975434992</v>
      </c>
      <c r="AL57" s="7">
        <f t="shared" si="11"/>
        <v>8.6785656439964107</v>
      </c>
      <c r="AM57" s="7">
        <f t="shared" si="12"/>
        <v>8.6606829331201372</v>
      </c>
      <c r="AN57" s="7">
        <f t="shared" si="13"/>
        <v>8.6586096209322587</v>
      </c>
      <c r="AO57" s="7">
        <f t="shared" si="14"/>
        <v>8.7323401371676166</v>
      </c>
      <c r="AP57" s="7">
        <f t="shared" si="15"/>
        <v>8.8191224656755764</v>
      </c>
      <c r="AQ57" s="7">
        <f t="shared" si="16"/>
        <v>8.8861071587224796</v>
      </c>
      <c r="AR57" s="7">
        <f t="shared" si="17"/>
        <v>8.9232620859606548</v>
      </c>
      <c r="AS57" s="7">
        <f t="shared" si="18"/>
        <v>8.9435046726507821</v>
      </c>
      <c r="AT57" s="7">
        <f t="shared" si="19"/>
        <v>8.9798313407743411</v>
      </c>
    </row>
    <row r="58" spans="1:46">
      <c r="A58" s="9" t="s">
        <v>138</v>
      </c>
      <c r="B58" s="12" t="s">
        <v>137</v>
      </c>
      <c r="C58" s="62">
        <v>8267.7302346438282</v>
      </c>
      <c r="D58" s="63">
        <v>9.0201152926259009</v>
      </c>
      <c r="E58" s="35">
        <v>0.80600000000000005</v>
      </c>
      <c r="F58" s="64">
        <v>48.980000000000004</v>
      </c>
      <c r="G58" s="44">
        <v>2</v>
      </c>
      <c r="H58" s="6"/>
      <c r="I58" s="7"/>
      <c r="J58" s="72">
        <v>5652.4971699840689</v>
      </c>
      <c r="K58" s="72">
        <v>5688.7709561883312</v>
      </c>
      <c r="L58" s="72">
        <v>5824.6619668981348</v>
      </c>
      <c r="M58" s="72">
        <v>5858.7799929061784</v>
      </c>
      <c r="N58" s="72">
        <v>5412.2742320350244</v>
      </c>
      <c r="O58" s="72">
        <v>5489.3395086240162</v>
      </c>
      <c r="P58" s="72">
        <v>5708.3180760212572</v>
      </c>
      <c r="Q58" s="72">
        <v>5878.0531982937637</v>
      </c>
      <c r="R58" s="72">
        <v>6016.9641510064603</v>
      </c>
      <c r="S58" s="72">
        <v>6424.9954914663986</v>
      </c>
      <c r="T58" s="72">
        <v>6736.0602060761767</v>
      </c>
      <c r="U58" s="72">
        <v>6923.3043873830911</v>
      </c>
      <c r="V58" s="72">
        <v>7123.3533998033026</v>
      </c>
      <c r="W58" s="72">
        <v>7560.2696356596916</v>
      </c>
      <c r="X58" s="72">
        <v>7507.6206688171751</v>
      </c>
      <c r="Y58" s="71">
        <v>7683.914633604456</v>
      </c>
      <c r="Z58" s="69"/>
      <c r="AA58" s="6">
        <f t="shared" si="1"/>
        <v>146.84902597816722</v>
      </c>
      <c r="AB58" s="6">
        <f t="shared" si="2"/>
        <v>6253.6842027442044</v>
      </c>
      <c r="AC58" s="8">
        <f t="shared" si="3"/>
        <v>2.3482002163417174E-2</v>
      </c>
      <c r="AE58" s="7">
        <f t="shared" si="4"/>
        <v>8.639852703485758</v>
      </c>
      <c r="AF58" s="7">
        <f t="shared" si="5"/>
        <v>8.6462495031189839</v>
      </c>
      <c r="AG58" s="7">
        <f t="shared" si="6"/>
        <v>8.6698562453162165</v>
      </c>
      <c r="AH58" s="7">
        <f t="shared" si="7"/>
        <v>8.6756966685591959</v>
      </c>
      <c r="AI58" s="7">
        <f t="shared" si="8"/>
        <v>8.5964246591146694</v>
      </c>
      <c r="AJ58" s="7">
        <f t="shared" si="9"/>
        <v>8.6105632191829216</v>
      </c>
      <c r="AK58" s="7">
        <f t="shared" si="10"/>
        <v>8.6496797016449491</v>
      </c>
      <c r="AL58" s="7">
        <f t="shared" si="11"/>
        <v>8.6789808973451485</v>
      </c>
      <c r="AM58" s="7">
        <f t="shared" si="12"/>
        <v>8.7023381172512089</v>
      </c>
      <c r="AN58" s="7">
        <f t="shared" si="13"/>
        <v>8.7679512080458828</v>
      </c>
      <c r="AO58" s="7">
        <f t="shared" si="14"/>
        <v>8.8152304938388966</v>
      </c>
      <c r="AP58" s="7">
        <f t="shared" si="15"/>
        <v>8.8426484472664555</v>
      </c>
      <c r="AQ58" s="7">
        <f t="shared" si="16"/>
        <v>8.8711338766467271</v>
      </c>
      <c r="AR58" s="7">
        <f t="shared" si="17"/>
        <v>8.9306621346301114</v>
      </c>
      <c r="AS58" s="7">
        <f t="shared" si="18"/>
        <v>8.923673872830836</v>
      </c>
      <c r="AT58" s="7">
        <f t="shared" si="19"/>
        <v>8.9468844141969139</v>
      </c>
    </row>
    <row r="59" spans="1:46">
      <c r="A59" s="9" t="s">
        <v>140</v>
      </c>
      <c r="B59" s="12" t="s">
        <v>139</v>
      </c>
      <c r="C59" s="62">
        <v>5672.5516155472915</v>
      </c>
      <c r="D59" s="63">
        <v>8.6433943158717064</v>
      </c>
      <c r="E59" s="35">
        <v>0.70299999999999996</v>
      </c>
      <c r="F59" s="64">
        <v>32.14</v>
      </c>
      <c r="G59" s="44">
        <v>2</v>
      </c>
      <c r="H59" s="6"/>
      <c r="I59" s="7"/>
      <c r="J59" s="72">
        <v>3405.5996593306641</v>
      </c>
      <c r="K59" s="72">
        <v>3508.5756807825587</v>
      </c>
      <c r="L59" s="72">
        <v>3632.185360958375</v>
      </c>
      <c r="M59" s="72">
        <v>3708.3040720114254</v>
      </c>
      <c r="N59" s="72">
        <v>3861.203801337228</v>
      </c>
      <c r="O59" s="72">
        <v>3992.2911870242569</v>
      </c>
      <c r="P59" s="72">
        <v>4055.7189516535695</v>
      </c>
      <c r="Q59" s="72">
        <v>4073.5045178192677</v>
      </c>
      <c r="R59" s="72">
        <v>4124.2520028636454</v>
      </c>
      <c r="S59" s="72">
        <v>4212.3935987350415</v>
      </c>
      <c r="T59" s="72">
        <v>4318.8511945323999</v>
      </c>
      <c r="U59" s="72">
        <v>4529.4391173464091</v>
      </c>
      <c r="V59" s="72">
        <v>4762.1170223430045</v>
      </c>
      <c r="W59" s="72">
        <v>5011.1089299660562</v>
      </c>
      <c r="X59" s="72">
        <v>5151.0347513978413</v>
      </c>
      <c r="Y59" s="71">
        <v>5292.8853694386471</v>
      </c>
      <c r="Z59" s="69"/>
      <c r="AA59" s="6">
        <f t="shared" si="1"/>
        <v>114.46115600732666</v>
      </c>
      <c r="AB59" s="6">
        <f t="shared" si="2"/>
        <v>4156.4386565401155</v>
      </c>
      <c r="AC59" s="8">
        <f t="shared" si="3"/>
        <v>2.7538276266202835E-2</v>
      </c>
      <c r="AE59" s="7">
        <f t="shared" si="4"/>
        <v>8.1331763144818332</v>
      </c>
      <c r="AF59" s="7">
        <f t="shared" si="5"/>
        <v>8.1629654451544571</v>
      </c>
      <c r="AG59" s="7">
        <f t="shared" si="6"/>
        <v>8.1975897739250776</v>
      </c>
      <c r="AH59" s="7">
        <f t="shared" si="7"/>
        <v>8.2183299276416513</v>
      </c>
      <c r="AI59" s="7">
        <f t="shared" si="8"/>
        <v>8.2587342794703051</v>
      </c>
      <c r="AJ59" s="7">
        <f t="shared" si="9"/>
        <v>8.2921205774125166</v>
      </c>
      <c r="AK59" s="7">
        <f t="shared" si="10"/>
        <v>8.3078832508715905</v>
      </c>
      <c r="AL59" s="7">
        <f t="shared" si="11"/>
        <v>8.3122589688256348</v>
      </c>
      <c r="AM59" s="7">
        <f t="shared" si="12"/>
        <v>8.3246399496869135</v>
      </c>
      <c r="AN59" s="7">
        <f t="shared" si="13"/>
        <v>8.3457863158810923</v>
      </c>
      <c r="AO59" s="7">
        <f t="shared" si="14"/>
        <v>8.3707447186816761</v>
      </c>
      <c r="AP59" s="7">
        <f t="shared" si="15"/>
        <v>8.4183533956560321</v>
      </c>
      <c r="AQ59" s="7">
        <f t="shared" si="16"/>
        <v>8.4684476009454137</v>
      </c>
      <c r="AR59" s="7">
        <f t="shared" si="17"/>
        <v>8.5194125128926927</v>
      </c>
      <c r="AS59" s="7">
        <f t="shared" si="18"/>
        <v>8.5469528960770624</v>
      </c>
      <c r="AT59" s="7">
        <f t="shared" si="19"/>
        <v>8.5741188146120688</v>
      </c>
    </row>
    <row r="60" spans="1:46">
      <c r="A60" s="9" t="s">
        <v>142</v>
      </c>
      <c r="B60" s="12" t="s">
        <v>141</v>
      </c>
      <c r="C60" s="62">
        <v>6629.3327203250747</v>
      </c>
      <c r="D60" s="63">
        <v>8.7992594326133133</v>
      </c>
      <c r="E60" s="35">
        <v>0.747</v>
      </c>
      <c r="F60" s="64">
        <v>46.93</v>
      </c>
      <c r="G60" s="44">
        <v>2</v>
      </c>
      <c r="H60" s="6"/>
      <c r="I60" s="7"/>
      <c r="J60" s="72">
        <v>4627.9998434946447</v>
      </c>
      <c r="K60" s="72">
        <v>4658.6593304818134</v>
      </c>
      <c r="L60" s="72">
        <v>4815.0893306590324</v>
      </c>
      <c r="M60" s="72">
        <v>4960.4697906041083</v>
      </c>
      <c r="N60" s="72">
        <v>5100.9080755067353</v>
      </c>
      <c r="O60" s="72">
        <v>5183.4163170482834</v>
      </c>
      <c r="P60" s="72">
        <v>5247.9826471769202</v>
      </c>
      <c r="Q60" s="72">
        <v>5349.9224553814938</v>
      </c>
      <c r="R60" s="72">
        <v>5453.9352942224996</v>
      </c>
      <c r="S60" s="72">
        <v>5536.0718896371691</v>
      </c>
      <c r="T60" s="72">
        <v>5686.7331022738927</v>
      </c>
      <c r="U60" s="72">
        <v>5902.1533692564008</v>
      </c>
      <c r="V60" s="72">
        <v>6148.7139538463844</v>
      </c>
      <c r="W60" s="72">
        <v>6270.4658569271096</v>
      </c>
      <c r="X60" s="72">
        <v>6019.8523583941433</v>
      </c>
      <c r="Y60" s="71">
        <v>6149.3767884268782</v>
      </c>
      <c r="Z60" s="69"/>
      <c r="AA60" s="6">
        <f t="shared" si="1"/>
        <v>116.13358237871078</v>
      </c>
      <c r="AB60" s="6">
        <f t="shared" si="2"/>
        <v>5397.4915743273759</v>
      </c>
      <c r="AC60" s="8">
        <f t="shared" si="3"/>
        <v>2.1516213741043795E-2</v>
      </c>
      <c r="AE60" s="7">
        <f t="shared" si="4"/>
        <v>8.4398800544965056</v>
      </c>
      <c r="AF60" s="7">
        <f t="shared" si="5"/>
        <v>8.4464829884053785</v>
      </c>
      <c r="AG60" s="7">
        <f t="shared" si="6"/>
        <v>8.4795098766372909</v>
      </c>
      <c r="AH60" s="7">
        <f t="shared" si="7"/>
        <v>8.5092557310813124</v>
      </c>
      <c r="AI60" s="7">
        <f t="shared" si="8"/>
        <v>8.5371738568836104</v>
      </c>
      <c r="AJ60" s="7">
        <f t="shared" si="9"/>
        <v>8.5532196385310417</v>
      </c>
      <c r="AK60" s="7">
        <f t="shared" si="10"/>
        <v>8.5655990240591819</v>
      </c>
      <c r="AL60" s="7">
        <f t="shared" si="11"/>
        <v>8.584837345463793</v>
      </c>
      <c r="AM60" s="7">
        <f t="shared" si="12"/>
        <v>8.6040926994228908</v>
      </c>
      <c r="AN60" s="7">
        <f t="shared" si="13"/>
        <v>8.619040483058054</v>
      </c>
      <c r="AO60" s="7">
        <f t="shared" si="14"/>
        <v>8.6458912150069551</v>
      </c>
      <c r="AP60" s="7">
        <f t="shared" si="15"/>
        <v>8.683072541145668</v>
      </c>
      <c r="AQ60" s="7">
        <f t="shared" si="16"/>
        <v>8.7239982257376401</v>
      </c>
      <c r="AR60" s="7">
        <f t="shared" si="17"/>
        <v>8.7436059302173224</v>
      </c>
      <c r="AS60" s="7">
        <f t="shared" si="18"/>
        <v>8.7028180128184225</v>
      </c>
      <c r="AT60" s="7">
        <f t="shared" si="19"/>
        <v>8.7241060204506624</v>
      </c>
    </row>
    <row r="61" spans="1:46">
      <c r="A61" s="9" t="s">
        <v>144</v>
      </c>
      <c r="B61" s="12" t="s">
        <v>143</v>
      </c>
      <c r="C61" s="62">
        <v>31779.133525771082</v>
      </c>
      <c r="D61" s="63">
        <v>10.366565174954104</v>
      </c>
      <c r="E61" s="35">
        <v>0.71899999999999997</v>
      </c>
      <c r="F61" s="64">
        <v>65</v>
      </c>
      <c r="G61" s="44">
        <v>4</v>
      </c>
      <c r="H61" s="6"/>
      <c r="I61" s="7"/>
      <c r="J61" s="72">
        <v>2310.4288128139128</v>
      </c>
      <c r="K61" s="72">
        <v>2887.1672143659771</v>
      </c>
      <c r="L61" s="72">
        <v>4786.1038315054102</v>
      </c>
      <c r="M61" s="72">
        <v>5654.3779214241504</v>
      </c>
      <c r="N61" s="72">
        <v>7756.2793153526063</v>
      </c>
      <c r="O61" s="72">
        <v>8542.0705381539392</v>
      </c>
      <c r="P61" s="72">
        <v>13430.374471618463</v>
      </c>
      <c r="Q61" s="72">
        <v>15591.751647929856</v>
      </c>
      <c r="R61" s="72">
        <v>17276.217194144585</v>
      </c>
      <c r="S61" s="72">
        <v>23192.126534808463</v>
      </c>
      <c r="T61" s="72">
        <v>24769.877617517424</v>
      </c>
      <c r="U61" s="72">
        <v>24416.680851281519</v>
      </c>
      <c r="V61" s="72">
        <v>28875.791020295786</v>
      </c>
      <c r="W61" s="72">
        <v>31308.944527050699</v>
      </c>
      <c r="X61" s="72">
        <v>28857.458204858398</v>
      </c>
      <c r="Y61" s="71">
        <v>32960.358599524508</v>
      </c>
      <c r="Z61" s="69"/>
      <c r="AA61" s="6">
        <f t="shared" si="1"/>
        <v>2271.5866675218954</v>
      </c>
      <c r="AB61" s="6">
        <f t="shared" si="2"/>
        <v>15977.043313541411</v>
      </c>
      <c r="AC61" s="8">
        <f t="shared" si="3"/>
        <v>0.14217816293935953</v>
      </c>
      <c r="AE61" s="7">
        <f t="shared" si="4"/>
        <v>7.7451884195408951</v>
      </c>
      <c r="AF61" s="7">
        <f t="shared" si="5"/>
        <v>7.9680310977521822</v>
      </c>
      <c r="AG61" s="7">
        <f t="shared" si="6"/>
        <v>8.4734719630732336</v>
      </c>
      <c r="AH61" s="7">
        <f t="shared" si="7"/>
        <v>8.64018537744602</v>
      </c>
      <c r="AI61" s="7">
        <f t="shared" si="8"/>
        <v>8.9562580285238713</v>
      </c>
      <c r="AJ61" s="7">
        <f t="shared" si="9"/>
        <v>9.0527587091703996</v>
      </c>
      <c r="AK61" s="7">
        <f t="shared" si="10"/>
        <v>9.5052741723466081</v>
      </c>
      <c r="AL61" s="7">
        <f t="shared" si="11"/>
        <v>9.6544973128877523</v>
      </c>
      <c r="AM61" s="7">
        <f t="shared" si="12"/>
        <v>9.7570861060173435</v>
      </c>
      <c r="AN61" s="7">
        <f t="shared" si="13"/>
        <v>10.051568126554548</v>
      </c>
      <c r="AO61" s="7">
        <f t="shared" si="14"/>
        <v>10.117383581716958</v>
      </c>
      <c r="AP61" s="7">
        <f t="shared" si="15"/>
        <v>10.103021819150893</v>
      </c>
      <c r="AQ61" s="7">
        <f t="shared" si="16"/>
        <v>10.270758842091146</v>
      </c>
      <c r="AR61" s="7">
        <f t="shared" si="17"/>
        <v>10.351659103341854</v>
      </c>
      <c r="AS61" s="7">
        <f t="shared" si="18"/>
        <v>10.270123755159451</v>
      </c>
      <c r="AT61" s="7">
        <f t="shared" si="19"/>
        <v>10.403060863804166</v>
      </c>
    </row>
    <row r="62" spans="1:46">
      <c r="A62" s="9" t="s">
        <v>146</v>
      </c>
      <c r="B62" s="12" t="s">
        <v>145</v>
      </c>
      <c r="C62" s="62">
        <v>580.51918314802379</v>
      </c>
      <c r="D62" s="63">
        <v>6.3639228464972373</v>
      </c>
      <c r="E62" s="35">
        <v>0.47199999999999998</v>
      </c>
      <c r="F62" s="64" t="e">
        <v>#N/A</v>
      </c>
      <c r="G62" s="44">
        <v>1</v>
      </c>
      <c r="H62" s="6"/>
      <c r="I62" s="7"/>
      <c r="J62" s="72">
        <v>751.03637645968865</v>
      </c>
      <c r="K62" s="72">
        <v>808.10563252412362</v>
      </c>
      <c r="L62" s="72">
        <v>853.35060179412756</v>
      </c>
      <c r="M62" s="72">
        <v>845.02774512047165</v>
      </c>
      <c r="N62" s="72">
        <v>818.56737717115391</v>
      </c>
      <c r="O62" s="72">
        <v>686.42938312353192</v>
      </c>
      <c r="P62" s="72">
        <v>718.94426714540032</v>
      </c>
      <c r="Q62" s="72">
        <v>710.41688878428863</v>
      </c>
      <c r="R62" s="72">
        <v>662.91643716263502</v>
      </c>
      <c r="S62" s="72">
        <v>645.65446181763878</v>
      </c>
      <c r="T62" s="72">
        <v>637.61245431060524</v>
      </c>
      <c r="U62" s="72">
        <v>609.91241095682858</v>
      </c>
      <c r="V62" s="72">
        <v>598.57828510661557</v>
      </c>
      <c r="W62" s="72">
        <v>523.95003054147094</v>
      </c>
      <c r="X62" s="72">
        <v>527.14804358099377</v>
      </c>
      <c r="Y62" s="71">
        <v>510.3986633930146</v>
      </c>
      <c r="Z62" s="69"/>
      <c r="AA62" s="6">
        <f t="shared" si="1"/>
        <v>-22.024704654696826</v>
      </c>
      <c r="AB62" s="6">
        <f t="shared" si="2"/>
        <v>693.17669303997161</v>
      </c>
      <c r="AC62" s="8">
        <f t="shared" si="3"/>
        <v>-3.1773579342528162E-2</v>
      </c>
      <c r="AE62" s="7">
        <f t="shared" si="4"/>
        <v>6.6214540879541843</v>
      </c>
      <c r="AF62" s="7">
        <f t="shared" si="5"/>
        <v>6.6946927832981746</v>
      </c>
      <c r="AG62" s="7">
        <f t="shared" si="6"/>
        <v>6.7491704850782366</v>
      </c>
      <c r="AH62" s="7">
        <f t="shared" si="7"/>
        <v>6.7393694612802317</v>
      </c>
      <c r="AI62" s="7">
        <f t="shared" si="8"/>
        <v>6.7075557112866129</v>
      </c>
      <c r="AJ62" s="7">
        <f t="shared" si="9"/>
        <v>6.5315033548384376</v>
      </c>
      <c r="AK62" s="7">
        <f t="shared" si="10"/>
        <v>6.5777838403152602</v>
      </c>
      <c r="AL62" s="7">
        <f t="shared" si="11"/>
        <v>6.5658519650219045</v>
      </c>
      <c r="AM62" s="7">
        <f t="shared" si="12"/>
        <v>6.496648944780385</v>
      </c>
      <c r="AN62" s="7">
        <f t="shared" si="13"/>
        <v>6.4702644718513564</v>
      </c>
      <c r="AO62" s="7">
        <f t="shared" si="14"/>
        <v>6.4577306603947182</v>
      </c>
      <c r="AP62" s="7">
        <f t="shared" si="15"/>
        <v>6.4133153582621647</v>
      </c>
      <c r="AQ62" s="7">
        <f t="shared" si="16"/>
        <v>6.394557318627319</v>
      </c>
      <c r="AR62" s="7">
        <f t="shared" si="17"/>
        <v>6.2613963182117613</v>
      </c>
      <c r="AS62" s="7">
        <f t="shared" si="18"/>
        <v>6.2674814267023917</v>
      </c>
      <c r="AT62" s="7">
        <f t="shared" si="19"/>
        <v>6.2351921132830572</v>
      </c>
    </row>
    <row r="63" spans="1:46">
      <c r="A63" s="9" t="s">
        <v>148</v>
      </c>
      <c r="B63" s="12" t="s">
        <v>147</v>
      </c>
      <c r="C63" s="62">
        <v>19693.472359627653</v>
      </c>
      <c r="D63" s="63">
        <v>9.8880425075136102</v>
      </c>
      <c r="E63" s="35">
        <v>0.88300000000000001</v>
      </c>
      <c r="F63" s="64">
        <v>36</v>
      </c>
      <c r="G63" s="44">
        <v>4</v>
      </c>
      <c r="H63" s="6"/>
      <c r="I63" s="7"/>
      <c r="J63" s="72">
        <v>7773.9254415027553</v>
      </c>
      <c r="K63" s="72">
        <v>8281.8248871940432</v>
      </c>
      <c r="L63" s="72">
        <v>9281.2681649091846</v>
      </c>
      <c r="M63" s="72">
        <v>9875.9068105085953</v>
      </c>
      <c r="N63" s="72">
        <v>9938.1052844984024</v>
      </c>
      <c r="O63" s="72">
        <v>10936.756056638484</v>
      </c>
      <c r="P63" s="72">
        <v>11821.620035456384</v>
      </c>
      <c r="Q63" s="72">
        <v>12820.541056385151</v>
      </c>
      <c r="R63" s="72">
        <v>13800.680534933346</v>
      </c>
      <c r="S63" s="72">
        <v>14990.162308928817</v>
      </c>
      <c r="T63" s="72">
        <v>16547.923716635731</v>
      </c>
      <c r="U63" s="72">
        <v>18434.216676333021</v>
      </c>
      <c r="V63" s="72">
        <v>19772.696482422663</v>
      </c>
      <c r="W63" s="72">
        <v>18772.520857701147</v>
      </c>
      <c r="X63" s="72">
        <v>16132.497437711048</v>
      </c>
      <c r="Y63" s="71">
        <v>17165.434650096155</v>
      </c>
      <c r="Z63" s="69"/>
      <c r="AA63" s="6">
        <f t="shared" si="1"/>
        <v>850.21388981369773</v>
      </c>
      <c r="AB63" s="6">
        <f t="shared" si="2"/>
        <v>13278.709716783918</v>
      </c>
      <c r="AC63" s="8">
        <f t="shared" si="3"/>
        <v>6.40283512440257E-2</v>
      </c>
      <c r="AE63" s="7">
        <f t="shared" si="4"/>
        <v>8.9585305206153087</v>
      </c>
      <c r="AF63" s="7">
        <f t="shared" si="5"/>
        <v>9.021818620099566</v>
      </c>
      <c r="AG63" s="7">
        <f t="shared" si="6"/>
        <v>9.1357534721451277</v>
      </c>
      <c r="AH63" s="7">
        <f t="shared" si="7"/>
        <v>9.1978534144655697</v>
      </c>
      <c r="AI63" s="7">
        <f t="shared" si="8"/>
        <v>9.2041316662396166</v>
      </c>
      <c r="AJ63" s="7">
        <f t="shared" si="9"/>
        <v>9.2998845106737953</v>
      </c>
      <c r="AK63" s="7">
        <f t="shared" si="10"/>
        <v>9.3776853404056428</v>
      </c>
      <c r="AL63" s="7">
        <f t="shared" si="11"/>
        <v>9.458803933670298</v>
      </c>
      <c r="AM63" s="7">
        <f t="shared" si="12"/>
        <v>9.5324731840550001</v>
      </c>
      <c r="AN63" s="7">
        <f t="shared" si="13"/>
        <v>9.6151494188518196</v>
      </c>
      <c r="AO63" s="7">
        <f t="shared" si="14"/>
        <v>9.7140159177468757</v>
      </c>
      <c r="AP63" s="7">
        <f t="shared" si="15"/>
        <v>9.8219638186525362</v>
      </c>
      <c r="AQ63" s="7">
        <f t="shared" si="16"/>
        <v>9.8920572995004843</v>
      </c>
      <c r="AR63" s="7">
        <f t="shared" si="17"/>
        <v>9.8401494230508568</v>
      </c>
      <c r="AS63" s="7">
        <f t="shared" si="18"/>
        <v>9.688590990982215</v>
      </c>
      <c r="AT63" s="7">
        <f t="shared" si="19"/>
        <v>9.7506530274527119</v>
      </c>
    </row>
    <row r="64" spans="1:46">
      <c r="A64" s="9" t="s">
        <v>150</v>
      </c>
      <c r="B64" s="12" t="s">
        <v>149</v>
      </c>
      <c r="C64" s="62">
        <v>934.40319272775969</v>
      </c>
      <c r="D64" s="63">
        <v>6.839908028942868</v>
      </c>
      <c r="E64" s="35">
        <v>0.41399999999999998</v>
      </c>
      <c r="F64" s="64">
        <v>29.76</v>
      </c>
      <c r="G64" s="44">
        <v>1</v>
      </c>
      <c r="H64" s="6"/>
      <c r="I64" s="7"/>
      <c r="J64" s="72">
        <v>485.9881656857151</v>
      </c>
      <c r="K64" s="72">
        <v>530.35379325467397</v>
      </c>
      <c r="L64" s="72">
        <v>531.60287258089181</v>
      </c>
      <c r="M64" s="72">
        <v>499.27319548824011</v>
      </c>
      <c r="N64" s="72">
        <v>511.06683440217012</v>
      </c>
      <c r="O64" s="72">
        <v>527.81385521439267</v>
      </c>
      <c r="P64" s="72">
        <v>556.69430173766943</v>
      </c>
      <c r="Q64" s="72">
        <v>550.50895513003445</v>
      </c>
      <c r="R64" s="72">
        <v>524.76656546299182</v>
      </c>
      <c r="S64" s="72">
        <v>580.70570322335493</v>
      </c>
      <c r="T64" s="72">
        <v>632.68614780553935</v>
      </c>
      <c r="U64" s="72">
        <v>683.23680446867002</v>
      </c>
      <c r="V64" s="72">
        <v>741.96461336420373</v>
      </c>
      <c r="W64" s="72">
        <v>800.88288439104224</v>
      </c>
      <c r="X64" s="72">
        <v>848.49705102133157</v>
      </c>
      <c r="Y64" s="71">
        <v>880.73402453275457</v>
      </c>
      <c r="Z64" s="69"/>
      <c r="AA64" s="6">
        <f t="shared" si="1"/>
        <v>22.811120656996994</v>
      </c>
      <c r="AB64" s="6">
        <f t="shared" si="2"/>
        <v>600.4027828820615</v>
      </c>
      <c r="AC64" s="8">
        <f t="shared" si="3"/>
        <v>3.7993029525111036E-2</v>
      </c>
      <c r="AE64" s="7">
        <f t="shared" si="4"/>
        <v>6.1861842731631018</v>
      </c>
      <c r="AF64" s="7">
        <f t="shared" si="5"/>
        <v>6.2735443182869348</v>
      </c>
      <c r="AG64" s="7">
        <f t="shared" si="6"/>
        <v>6.2758967304755284</v>
      </c>
      <c r="AH64" s="7">
        <f t="shared" si="7"/>
        <v>6.2131534318841428</v>
      </c>
      <c r="AI64" s="7">
        <f t="shared" si="8"/>
        <v>6.2365003730449349</v>
      </c>
      <c r="AJ64" s="7">
        <f t="shared" si="9"/>
        <v>6.26874367460454</v>
      </c>
      <c r="AK64" s="7">
        <f t="shared" si="10"/>
        <v>6.3220162593506011</v>
      </c>
      <c r="AL64" s="7">
        <f t="shared" si="11"/>
        <v>6.3108432232966081</v>
      </c>
      <c r="AM64" s="7">
        <f t="shared" si="12"/>
        <v>6.2629535264978378</v>
      </c>
      <c r="AN64" s="7">
        <f t="shared" si="13"/>
        <v>6.3642440936202096</v>
      </c>
      <c r="AO64" s="7">
        <f t="shared" si="14"/>
        <v>6.4499744821333964</v>
      </c>
      <c r="AP64" s="7">
        <f t="shared" si="15"/>
        <v>6.5268415117327976</v>
      </c>
      <c r="AQ64" s="7">
        <f t="shared" si="16"/>
        <v>6.609301551146312</v>
      </c>
      <c r="AR64" s="7">
        <f t="shared" si="17"/>
        <v>6.6857147246318656</v>
      </c>
      <c r="AS64" s="7">
        <f t="shared" si="18"/>
        <v>6.7434666091483022</v>
      </c>
      <c r="AT64" s="7">
        <f t="shared" si="19"/>
        <v>6.7807556785757237</v>
      </c>
    </row>
    <row r="65" spans="1:46">
      <c r="A65" s="9" t="s">
        <v>152</v>
      </c>
      <c r="B65" s="12" t="s">
        <v>151</v>
      </c>
      <c r="C65" s="62">
        <v>4526.17584568251</v>
      </c>
      <c r="D65" s="63">
        <v>8.4176326777769095</v>
      </c>
      <c r="E65" s="35">
        <v>0.74099999999999999</v>
      </c>
      <c r="F65" s="64" t="e">
        <v>#N/A</v>
      </c>
      <c r="G65" s="44">
        <v>3</v>
      </c>
      <c r="H65" s="6"/>
      <c r="I65" s="7"/>
      <c r="J65" s="72">
        <v>3699.1610104404767</v>
      </c>
      <c r="K65" s="72">
        <v>3836.6820251045447</v>
      </c>
      <c r="L65" s="72">
        <v>3717.7494677912373</v>
      </c>
      <c r="M65" s="72">
        <v>3734.9664593583248</v>
      </c>
      <c r="N65" s="72">
        <v>4032.4533735431764</v>
      </c>
      <c r="O65" s="72">
        <v>3934.763801482572</v>
      </c>
      <c r="P65" s="72">
        <v>3985.3812841097947</v>
      </c>
      <c r="Q65" s="72">
        <v>4085.9430794923414</v>
      </c>
      <c r="R65" s="72">
        <v>4100.899954150912</v>
      </c>
      <c r="S65" s="72">
        <v>4291.5159048329888</v>
      </c>
      <c r="T65" s="72">
        <v>4294.6213541348352</v>
      </c>
      <c r="U65" s="72">
        <v>4348.4703184191685</v>
      </c>
      <c r="V65" s="72">
        <v>4281.7475322066803</v>
      </c>
      <c r="W65" s="72">
        <v>4263.1320665712992</v>
      </c>
      <c r="X65" s="72">
        <v>4110.0532268668376</v>
      </c>
      <c r="Y65" s="71">
        <v>4154.7457677499779</v>
      </c>
      <c r="Z65" s="69"/>
      <c r="AA65" s="6">
        <f t="shared" si="1"/>
        <v>44.015994073652031</v>
      </c>
      <c r="AB65" s="6">
        <f t="shared" si="2"/>
        <v>4047.8360572336796</v>
      </c>
      <c r="AC65" s="8">
        <f t="shared" si="3"/>
        <v>1.0873956714475457E-2</v>
      </c>
      <c r="AE65" s="7">
        <f t="shared" si="4"/>
        <v>8.2158613189847483</v>
      </c>
      <c r="AF65" s="7">
        <f t="shared" si="5"/>
        <v>8.2523632161078897</v>
      </c>
      <c r="AG65" s="7">
        <f t="shared" si="6"/>
        <v>8.2208737824153264</v>
      </c>
      <c r="AH65" s="7">
        <f t="shared" si="7"/>
        <v>8.225494117435117</v>
      </c>
      <c r="AI65" s="7">
        <f t="shared" si="8"/>
        <v>8.3021302472649836</v>
      </c>
      <c r="AJ65" s="7">
        <f t="shared" si="9"/>
        <v>8.2776061340137339</v>
      </c>
      <c r="AK65" s="7">
        <f t="shared" si="10"/>
        <v>8.2903882664740927</v>
      </c>
      <c r="AL65" s="7">
        <f t="shared" si="11"/>
        <v>8.3153078446619215</v>
      </c>
      <c r="AM65" s="7">
        <f t="shared" si="12"/>
        <v>8.3189617296179943</v>
      </c>
      <c r="AN65" s="7">
        <f t="shared" si="13"/>
        <v>8.3643953072758368</v>
      </c>
      <c r="AO65" s="7">
        <f t="shared" si="14"/>
        <v>8.3651186708428504</v>
      </c>
      <c r="AP65" s="7">
        <f t="shared" si="15"/>
        <v>8.3775794113009177</v>
      </c>
      <c r="AQ65" s="7">
        <f t="shared" si="16"/>
        <v>8.3621165071607457</v>
      </c>
      <c r="AR65" s="7">
        <f t="shared" si="17"/>
        <v>8.3577593960111987</v>
      </c>
      <c r="AS65" s="7">
        <f t="shared" si="18"/>
        <v>8.3211912579822958</v>
      </c>
      <c r="AT65" s="7">
        <f t="shared" si="19"/>
        <v>8.3320065183537597</v>
      </c>
    </row>
    <row r="66" spans="1:46">
      <c r="A66" s="9" t="s">
        <v>154</v>
      </c>
      <c r="B66" s="12" t="s">
        <v>153</v>
      </c>
      <c r="C66" s="62">
        <v>35265.393395200968</v>
      </c>
      <c r="D66" s="63">
        <v>10.470657404980624</v>
      </c>
      <c r="E66" s="35">
        <v>0.95899999999999996</v>
      </c>
      <c r="F66" s="64">
        <v>26.88</v>
      </c>
      <c r="G66" s="44">
        <v>5</v>
      </c>
      <c r="H66" s="6"/>
      <c r="I66" s="7"/>
      <c r="J66" s="72">
        <v>21893.555521549417</v>
      </c>
      <c r="K66" s="72">
        <v>22603.138867957667</v>
      </c>
      <c r="L66" s="72">
        <v>23936.183541936687</v>
      </c>
      <c r="M66" s="72">
        <v>25073.22784585967</v>
      </c>
      <c r="N66" s="72">
        <v>25988.870428547289</v>
      </c>
      <c r="O66" s="72">
        <v>27320.456913699927</v>
      </c>
      <c r="P66" s="72">
        <v>27881.447249159497</v>
      </c>
      <c r="Q66" s="72">
        <v>28320.437351958582</v>
      </c>
      <c r="R66" s="72">
        <v>28818.382656949689</v>
      </c>
      <c r="S66" s="72">
        <v>29916.681794493095</v>
      </c>
      <c r="T66" s="72">
        <v>30684.125284701935</v>
      </c>
      <c r="U66" s="72">
        <v>31914.458248498035</v>
      </c>
      <c r="V66" s="72">
        <v>33473.878572055684</v>
      </c>
      <c r="W66" s="72">
        <v>33625.631173543385</v>
      </c>
      <c r="X66" s="72">
        <v>30784.458629157198</v>
      </c>
      <c r="Y66" s="71">
        <v>31657.952222645632</v>
      </c>
      <c r="Z66" s="69"/>
      <c r="AA66" s="6">
        <f t="shared" si="1"/>
        <v>798.71365030627749</v>
      </c>
      <c r="AB66" s="6">
        <f t="shared" si="2"/>
        <v>28148.995605337852</v>
      </c>
      <c r="AC66" s="8">
        <f t="shared" si="3"/>
        <v>2.8374499094199247E-2</v>
      </c>
      <c r="AE66" s="7">
        <f t="shared" si="4"/>
        <v>9.9939476040767428</v>
      </c>
      <c r="AF66" s="7">
        <f t="shared" si="5"/>
        <v>10.025844063579065</v>
      </c>
      <c r="AG66" s="7">
        <f t="shared" si="6"/>
        <v>10.083146548773577</v>
      </c>
      <c r="AH66" s="7">
        <f t="shared" si="7"/>
        <v>10.129555936189417</v>
      </c>
      <c r="AI66" s="7">
        <f t="shared" si="8"/>
        <v>10.165423664919107</v>
      </c>
      <c r="AJ66" s="7">
        <f t="shared" si="9"/>
        <v>10.215391038058048</v>
      </c>
      <c r="AK66" s="7">
        <f t="shared" si="10"/>
        <v>10.235716773468344</v>
      </c>
      <c r="AL66" s="7">
        <f t="shared" si="11"/>
        <v>10.251338990907287</v>
      </c>
      <c r="AM66" s="7">
        <f t="shared" si="12"/>
        <v>10.268768749205364</v>
      </c>
      <c r="AN66" s="7">
        <f t="shared" si="13"/>
        <v>10.306171523347794</v>
      </c>
      <c r="AO66" s="7">
        <f t="shared" si="14"/>
        <v>10.331500708133749</v>
      </c>
      <c r="AP66" s="7">
        <f t="shared" si="15"/>
        <v>10.370814422722271</v>
      </c>
      <c r="AQ66" s="7">
        <f t="shared" si="16"/>
        <v>10.418520669536852</v>
      </c>
      <c r="AR66" s="7">
        <f t="shared" si="17"/>
        <v>10.423043887688365</v>
      </c>
      <c r="AS66" s="7">
        <f t="shared" si="18"/>
        <v>10.334765251650881</v>
      </c>
      <c r="AT66" s="7">
        <f t="shared" si="19"/>
        <v>10.36274465107295</v>
      </c>
    </row>
    <row r="67" spans="1:46">
      <c r="A67" s="9" t="s">
        <v>156</v>
      </c>
      <c r="B67" s="12" t="s">
        <v>155</v>
      </c>
      <c r="C67" s="62">
        <v>33674.387796961586</v>
      </c>
      <c r="D67" s="63">
        <v>10.424492821364582</v>
      </c>
      <c r="E67" s="35">
        <v>0.96099999999999997</v>
      </c>
      <c r="F67" s="64">
        <v>32.74</v>
      </c>
      <c r="G67" s="44">
        <v>5</v>
      </c>
      <c r="H67" s="6"/>
      <c r="I67" s="7"/>
      <c r="J67" s="72">
        <v>25221.478056691056</v>
      </c>
      <c r="K67" s="72">
        <v>25413.552799187812</v>
      </c>
      <c r="L67" s="72">
        <v>25892.576303542319</v>
      </c>
      <c r="M67" s="72">
        <v>26703.549191976213</v>
      </c>
      <c r="N67" s="72">
        <v>27470.350129325278</v>
      </c>
      <c r="O67" s="72">
        <v>28403.298036302884</v>
      </c>
      <c r="P67" s="72">
        <v>28775.900787330265</v>
      </c>
      <c r="Q67" s="72">
        <v>28865.418803666929</v>
      </c>
      <c r="R67" s="72">
        <v>28903.964913668911</v>
      </c>
      <c r="S67" s="72">
        <v>29431.046232552475</v>
      </c>
      <c r="T67" s="72">
        <v>29808.720312796049</v>
      </c>
      <c r="U67" s="72">
        <v>30227.2467051885</v>
      </c>
      <c r="V67" s="72">
        <v>30650.665222778622</v>
      </c>
      <c r="W67" s="72">
        <v>30545.50913176723</v>
      </c>
      <c r="X67" s="72">
        <v>29577.585187454624</v>
      </c>
      <c r="Y67" s="71">
        <v>29980.766371244932</v>
      </c>
      <c r="Z67" s="69"/>
      <c r="AA67" s="6">
        <f t="shared" si="1"/>
        <v>387.02997724679398</v>
      </c>
      <c r="AB67" s="6">
        <f t="shared" si="2"/>
        <v>28392.724120948613</v>
      </c>
      <c r="AC67" s="8">
        <f t="shared" si="3"/>
        <v>1.363130834498677E-2</v>
      </c>
      <c r="AE67" s="7">
        <f t="shared" si="4"/>
        <v>10.135451214331791</v>
      </c>
      <c r="AF67" s="7">
        <f t="shared" si="5"/>
        <v>10.143037885477399</v>
      </c>
      <c r="AG67" s="7">
        <f t="shared" si="6"/>
        <v>10.161711577394767</v>
      </c>
      <c r="AH67" s="7">
        <f t="shared" si="7"/>
        <v>10.19255176409256</v>
      </c>
      <c r="AI67" s="7">
        <f t="shared" si="8"/>
        <v>10.220862524888153</v>
      </c>
      <c r="AJ67" s="7">
        <f t="shared" si="9"/>
        <v>10.254260545445792</v>
      </c>
      <c r="AK67" s="7">
        <f t="shared" si="10"/>
        <v>10.267293537612019</v>
      </c>
      <c r="AL67" s="7">
        <f t="shared" si="11"/>
        <v>10.270399576437654</v>
      </c>
      <c r="AM67" s="7">
        <f t="shared" si="12"/>
        <v>10.271734058934852</v>
      </c>
      <c r="AN67" s="7">
        <f t="shared" si="13"/>
        <v>10.289805390461504</v>
      </c>
      <c r="AO67" s="7">
        <f t="shared" si="14"/>
        <v>10.302556257632466</v>
      </c>
      <c r="AP67" s="7">
        <f t="shared" si="15"/>
        <v>10.316499005398322</v>
      </c>
      <c r="AQ67" s="7">
        <f t="shared" si="16"/>
        <v>10.330409644971528</v>
      </c>
      <c r="AR67" s="7">
        <f t="shared" si="17"/>
        <v>10.326972953197277</v>
      </c>
      <c r="AS67" s="7">
        <f t="shared" si="18"/>
        <v>10.294772096267517</v>
      </c>
      <c r="AT67" s="7">
        <f t="shared" si="19"/>
        <v>10.308311334079866</v>
      </c>
    </row>
    <row r="68" spans="1:46">
      <c r="A68" s="9" t="s">
        <v>158</v>
      </c>
      <c r="B68" s="12" t="s">
        <v>157</v>
      </c>
      <c r="C68" s="62">
        <v>14419.225043651757</v>
      </c>
      <c r="D68" s="63">
        <v>9.5763176676230763</v>
      </c>
      <c r="E68" s="35">
        <v>0.755</v>
      </c>
      <c r="F68" s="64">
        <v>41.45</v>
      </c>
      <c r="G68" s="44">
        <v>3</v>
      </c>
      <c r="H68" s="6"/>
      <c r="I68" s="7"/>
      <c r="J68" s="72">
        <v>14899.05042689197</v>
      </c>
      <c r="K68" s="72">
        <v>15009.814791381801</v>
      </c>
      <c r="L68" s="72">
        <v>15450.190874494971</v>
      </c>
      <c r="M68" s="72">
        <v>15582.941336272184</v>
      </c>
      <c r="N68" s="72">
        <v>13847.430745251877</v>
      </c>
      <c r="O68" s="72">
        <v>13271.236001193123</v>
      </c>
      <c r="P68" s="72">
        <v>13252.502988373268</v>
      </c>
      <c r="Q68" s="72">
        <v>12935.226594432104</v>
      </c>
      <c r="R68" s="72">
        <v>12983.218216062924</v>
      </c>
      <c r="S68" s="72">
        <v>12896.255613268522</v>
      </c>
      <c r="T68" s="72">
        <v>13028.521354802293</v>
      </c>
      <c r="U68" s="72">
        <v>12933.199736429262</v>
      </c>
      <c r="V68" s="72">
        <v>13399.218581480523</v>
      </c>
      <c r="W68" s="72">
        <v>13461.11739499302</v>
      </c>
      <c r="X68" s="72">
        <v>13093.566056672782</v>
      </c>
      <c r="Y68" s="71">
        <v>12936.08024398944</v>
      </c>
      <c r="Z68" s="69"/>
      <c r="AA68" s="6">
        <f t="shared" si="1"/>
        <v>-165.21563054935436</v>
      </c>
      <c r="AB68" s="6">
        <f t="shared" si="2"/>
        <v>13736.232714133375</v>
      </c>
      <c r="AC68" s="8">
        <f t="shared" si="3"/>
        <v>-1.2027725067540681E-2</v>
      </c>
      <c r="AE68" s="7">
        <f t="shared" si="4"/>
        <v>9.6090527601639302</v>
      </c>
      <c r="AF68" s="7">
        <f t="shared" si="5"/>
        <v>9.6164595855361785</v>
      </c>
      <c r="AG68" s="7">
        <f t="shared" si="6"/>
        <v>9.6453766365858211</v>
      </c>
      <c r="AH68" s="7">
        <f t="shared" si="7"/>
        <v>9.6539320908407085</v>
      </c>
      <c r="AI68" s="7">
        <f t="shared" si="8"/>
        <v>9.5358549886491755</v>
      </c>
      <c r="AJ68" s="7">
        <f t="shared" si="9"/>
        <v>9.4933542655051948</v>
      </c>
      <c r="AK68" s="7">
        <f t="shared" si="10"/>
        <v>9.4919417183569941</v>
      </c>
      <c r="AL68" s="7">
        <f t="shared" si="11"/>
        <v>9.467709612397277</v>
      </c>
      <c r="AM68" s="7">
        <f t="shared" si="12"/>
        <v>9.4714128960494683</v>
      </c>
      <c r="AN68" s="7">
        <f t="shared" si="13"/>
        <v>9.4646922856781153</v>
      </c>
      <c r="AO68" s="7">
        <f t="shared" si="14"/>
        <v>9.4748961836183199</v>
      </c>
      <c r="AP68" s="7">
        <f t="shared" si="15"/>
        <v>9.4675529072323723</v>
      </c>
      <c r="AQ68" s="7">
        <f t="shared" si="16"/>
        <v>9.5029516694237408</v>
      </c>
      <c r="AR68" s="7">
        <f t="shared" si="17"/>
        <v>9.5075606157258186</v>
      </c>
      <c r="AS68" s="7">
        <f t="shared" si="18"/>
        <v>9.4798762478281358</v>
      </c>
      <c r="AT68" s="7">
        <f t="shared" si="19"/>
        <v>9.4677756043908765</v>
      </c>
    </row>
    <row r="69" spans="1:46">
      <c r="A69" s="9" t="s">
        <v>160</v>
      </c>
      <c r="B69" s="12" t="s">
        <v>159</v>
      </c>
      <c r="C69" s="62">
        <v>1414.6045407585227</v>
      </c>
      <c r="D69" s="63">
        <v>7.2546052945207604</v>
      </c>
      <c r="E69" s="35">
        <v>0.45600000000000002</v>
      </c>
      <c r="F69" s="64">
        <v>47.28</v>
      </c>
      <c r="G69" s="44">
        <v>1</v>
      </c>
      <c r="H69" s="6"/>
      <c r="I69" s="7"/>
      <c r="J69" s="72">
        <v>1047.3849324302807</v>
      </c>
      <c r="K69" s="72">
        <v>1031.0994628130993</v>
      </c>
      <c r="L69" s="72">
        <v>1042.0290218209623</v>
      </c>
      <c r="M69" s="72">
        <v>1039.6431657380797</v>
      </c>
      <c r="N69" s="72">
        <v>1067.2476218832214</v>
      </c>
      <c r="O69" s="72">
        <v>1087.4396006302727</v>
      </c>
      <c r="P69" s="72">
        <v>1112.3176028446146</v>
      </c>
      <c r="Q69" s="72">
        <v>1041.4623827620906</v>
      </c>
      <c r="R69" s="72">
        <v>1078.1843392288911</v>
      </c>
      <c r="S69" s="72">
        <v>1119.1829327888802</v>
      </c>
      <c r="T69" s="72">
        <v>1141.777370122099</v>
      </c>
      <c r="U69" s="72">
        <v>1181.9112092274636</v>
      </c>
      <c r="V69" s="72">
        <v>1221.7229509811229</v>
      </c>
      <c r="W69" s="72">
        <v>1261.3550709892932</v>
      </c>
      <c r="X69" s="72">
        <v>1284.5501712067592</v>
      </c>
      <c r="Y69" s="71">
        <v>1304.1064122903199</v>
      </c>
      <c r="Z69" s="69"/>
      <c r="AA69" s="6">
        <f t="shared" si="1"/>
        <v>17.007767091674907</v>
      </c>
      <c r="AB69" s="6">
        <f t="shared" si="2"/>
        <v>1117.1538556978087</v>
      </c>
      <c r="AC69" s="8">
        <f t="shared" si="3"/>
        <v>1.5224194057900228E-2</v>
      </c>
      <c r="AE69" s="7">
        <f t="shared" si="4"/>
        <v>6.9540517960538093</v>
      </c>
      <c r="AF69" s="7">
        <f t="shared" si="5"/>
        <v>6.9383809515394725</v>
      </c>
      <c r="AG69" s="7">
        <f t="shared" si="6"/>
        <v>6.9489250739609236</v>
      </c>
      <c r="AH69" s="7">
        <f t="shared" si="7"/>
        <v>6.9466328233925294</v>
      </c>
      <c r="AI69" s="7">
        <f t="shared" si="8"/>
        <v>6.9728382973696919</v>
      </c>
      <c r="AJ69" s="7">
        <f t="shared" si="9"/>
        <v>6.9915812217701321</v>
      </c>
      <c r="AK69" s="7">
        <f t="shared" si="10"/>
        <v>7.0142010480994923</v>
      </c>
      <c r="AL69" s="7">
        <f t="shared" si="11"/>
        <v>6.948381141721419</v>
      </c>
      <c r="AM69" s="7">
        <f t="shared" si="12"/>
        <v>6.9830337379898877</v>
      </c>
      <c r="AN69" s="7">
        <f t="shared" si="13"/>
        <v>7.0203541737611586</v>
      </c>
      <c r="AO69" s="7">
        <f t="shared" si="14"/>
        <v>7.0403414238575719</v>
      </c>
      <c r="AP69" s="7">
        <f t="shared" si="15"/>
        <v>7.0748880760475625</v>
      </c>
      <c r="AQ69" s="7">
        <f t="shared" si="16"/>
        <v>7.1080173963358106</v>
      </c>
      <c r="AR69" s="7">
        <f t="shared" si="17"/>
        <v>7.1399418752261621</v>
      </c>
      <c r="AS69" s="7">
        <f t="shared" si="18"/>
        <v>7.1581638747258571</v>
      </c>
      <c r="AT69" s="7">
        <f t="shared" si="19"/>
        <v>7.1732733436742473</v>
      </c>
    </row>
    <row r="70" spans="1:46">
      <c r="A70" s="9" t="s">
        <v>162</v>
      </c>
      <c r="B70" s="12" t="s">
        <v>161</v>
      </c>
      <c r="C70" s="62">
        <v>4774.1108655255821</v>
      </c>
      <c r="D70" s="63">
        <v>8.4709630294036558</v>
      </c>
      <c r="E70" s="35">
        <v>0.77800000000000002</v>
      </c>
      <c r="F70" s="64">
        <v>41.339999999999996</v>
      </c>
      <c r="G70" s="44">
        <v>2</v>
      </c>
      <c r="H70" s="6"/>
      <c r="I70" s="7"/>
      <c r="J70" s="72">
        <v>1729.5244757480607</v>
      </c>
      <c r="K70" s="72">
        <v>1952.9225004353443</v>
      </c>
      <c r="L70" s="72">
        <v>2188.238816592856</v>
      </c>
      <c r="M70" s="72">
        <v>2284.6286399477635</v>
      </c>
      <c r="N70" s="72">
        <v>2378.8617792253435</v>
      </c>
      <c r="O70" s="72">
        <v>2452.7050647912347</v>
      </c>
      <c r="P70" s="72">
        <v>2602.8672723784653</v>
      </c>
      <c r="Q70" s="72">
        <v>2779.1784662413547</v>
      </c>
      <c r="R70" s="72">
        <v>3135.33237400596</v>
      </c>
      <c r="S70" s="72">
        <v>3327.0876194944135</v>
      </c>
      <c r="T70" s="72">
        <v>3610.4828605591783</v>
      </c>
      <c r="U70" s="72">
        <v>3916.398815702024</v>
      </c>
      <c r="V70" s="72">
        <v>4409.4641094893359</v>
      </c>
      <c r="W70" s="72">
        <v>4516.2866959013627</v>
      </c>
      <c r="X70" s="72">
        <v>4335.1938672435699</v>
      </c>
      <c r="Y70" s="71">
        <v>4626.5417047648525</v>
      </c>
      <c r="Z70" s="69"/>
      <c r="AA70" s="6">
        <f t="shared" si="1"/>
        <v>204.38989834214095</v>
      </c>
      <c r="AB70" s="6">
        <f t="shared" si="2"/>
        <v>3041.2782238504178</v>
      </c>
      <c r="AC70" s="8">
        <f t="shared" si="3"/>
        <v>6.7205261504609273E-2</v>
      </c>
      <c r="AE70" s="7">
        <f t="shared" si="4"/>
        <v>7.455601780198486</v>
      </c>
      <c r="AF70" s="7">
        <f t="shared" si="5"/>
        <v>7.5770822477725428</v>
      </c>
      <c r="AG70" s="7">
        <f t="shared" si="6"/>
        <v>7.6908523059370202</v>
      </c>
      <c r="AH70" s="7">
        <f t="shared" si="7"/>
        <v>7.7339587693097602</v>
      </c>
      <c r="AI70" s="7">
        <f t="shared" si="8"/>
        <v>7.7743774082474086</v>
      </c>
      <c r="AJ70" s="7">
        <f t="shared" si="9"/>
        <v>7.8049468025377884</v>
      </c>
      <c r="AK70" s="7">
        <f t="shared" si="10"/>
        <v>7.864368913444217</v>
      </c>
      <c r="AL70" s="7">
        <f t="shared" si="11"/>
        <v>7.9299106472707823</v>
      </c>
      <c r="AM70" s="7">
        <f t="shared" si="12"/>
        <v>8.0504904678638276</v>
      </c>
      <c r="AN70" s="7">
        <f t="shared" si="13"/>
        <v>8.1098526115582015</v>
      </c>
      <c r="AO70" s="7">
        <f t="shared" si="14"/>
        <v>8.1915967987699219</v>
      </c>
      <c r="AP70" s="7">
        <f t="shared" si="15"/>
        <v>8.2729278410853304</v>
      </c>
      <c r="AQ70" s="7">
        <f t="shared" si="16"/>
        <v>8.3915084439344891</v>
      </c>
      <c r="AR70" s="7">
        <f t="shared" si="17"/>
        <v>8.4154454077322143</v>
      </c>
      <c r="AS70" s="7">
        <f t="shared" si="18"/>
        <v>8.374521609608804</v>
      </c>
      <c r="AT70" s="7">
        <f t="shared" si="19"/>
        <v>8.4395649359713474</v>
      </c>
    </row>
    <row r="71" spans="1:46">
      <c r="A71" s="9" t="s">
        <v>164</v>
      </c>
      <c r="B71" s="12" t="s">
        <v>163</v>
      </c>
      <c r="C71" s="62">
        <v>36337.692465078457</v>
      </c>
      <c r="D71" s="63">
        <v>10.50061084144969</v>
      </c>
      <c r="E71" s="35">
        <v>0.94699999999999995</v>
      </c>
      <c r="F71" s="64">
        <v>28.31</v>
      </c>
      <c r="G71" s="44">
        <v>5</v>
      </c>
      <c r="H71" s="6"/>
      <c r="I71" s="7"/>
      <c r="J71" s="72">
        <v>27846.148428443455</v>
      </c>
      <c r="K71" s="72">
        <v>28030.249671942223</v>
      </c>
      <c r="L71" s="72">
        <v>28480.760640651486</v>
      </c>
      <c r="M71" s="72">
        <v>29067.50380779949</v>
      </c>
      <c r="N71" s="72">
        <v>29637.58760273302</v>
      </c>
      <c r="O71" s="72">
        <v>30543.136321819322</v>
      </c>
      <c r="P71" s="72">
        <v>30875.676003009419</v>
      </c>
      <c r="Q71" s="72">
        <v>30810.18849512501</v>
      </c>
      <c r="R71" s="72">
        <v>30730.945101638434</v>
      </c>
      <c r="S71" s="72">
        <v>31111.405871279196</v>
      </c>
      <c r="T71" s="72">
        <v>31363.522339812967</v>
      </c>
      <c r="U71" s="72">
        <v>32456.616481031127</v>
      </c>
      <c r="V71" s="72">
        <v>33363.824494205568</v>
      </c>
      <c r="W71" s="72">
        <v>33757.590988387325</v>
      </c>
      <c r="X71" s="72">
        <v>32254.754338157534</v>
      </c>
      <c r="Y71" s="71">
        <v>32665.278568854021</v>
      </c>
      <c r="Z71" s="69"/>
      <c r="AA71" s="6">
        <f t="shared" si="1"/>
        <v>390.59168441483831</v>
      </c>
      <c r="AB71" s="6">
        <f t="shared" si="2"/>
        <v>30688.6607057357</v>
      </c>
      <c r="AC71" s="8">
        <f t="shared" si="3"/>
        <v>1.2727557196454548E-2</v>
      </c>
      <c r="AE71" s="7">
        <f t="shared" si="4"/>
        <v>10.234449938787693</v>
      </c>
      <c r="AF71" s="7">
        <f t="shared" si="5"/>
        <v>10.241039551430696</v>
      </c>
      <c r="AG71" s="7">
        <f t="shared" si="6"/>
        <v>10.256984073057307</v>
      </c>
      <c r="AH71" s="7">
        <f t="shared" si="7"/>
        <v>10.277376121541275</v>
      </c>
      <c r="AI71" s="7">
        <f t="shared" si="8"/>
        <v>10.296798686176396</v>
      </c>
      <c r="AJ71" s="7">
        <f t="shared" si="9"/>
        <v>10.326895269040705</v>
      </c>
      <c r="AK71" s="7">
        <f t="shared" si="10"/>
        <v>10.337723968524903</v>
      </c>
      <c r="AL71" s="7">
        <f t="shared" si="11"/>
        <v>10.335600709557232</v>
      </c>
      <c r="AM71" s="7">
        <f t="shared" si="12"/>
        <v>10.333025409667499</v>
      </c>
      <c r="AN71" s="7">
        <f t="shared" si="13"/>
        <v>10.34532977920426</v>
      </c>
      <c r="AO71" s="7">
        <f t="shared" si="14"/>
        <v>10.353400787666322</v>
      </c>
      <c r="AP71" s="7">
        <f t="shared" si="15"/>
        <v>10.387659599068449</v>
      </c>
      <c r="AQ71" s="7">
        <f t="shared" si="16"/>
        <v>10.415227493013342</v>
      </c>
      <c r="AR71" s="7">
        <f t="shared" si="17"/>
        <v>10.426960589184814</v>
      </c>
      <c r="AS71" s="7">
        <f t="shared" si="18"/>
        <v>10.381420732696679</v>
      </c>
      <c r="AT71" s="7">
        <f t="shared" si="19"/>
        <v>10.394067975291572</v>
      </c>
    </row>
    <row r="72" spans="1:46">
      <c r="A72" s="9" t="s">
        <v>166</v>
      </c>
      <c r="B72" s="12" t="s">
        <v>165</v>
      </c>
      <c r="C72" s="62">
        <v>1552.3969142870731</v>
      </c>
      <c r="D72" s="63">
        <v>7.3475554117879787</v>
      </c>
      <c r="E72" s="35">
        <v>0.52600000000000002</v>
      </c>
      <c r="F72" s="64">
        <v>42.76</v>
      </c>
      <c r="G72" s="44">
        <v>1</v>
      </c>
      <c r="H72" s="6"/>
      <c r="I72" s="7"/>
      <c r="J72" s="72">
        <v>959.62894338503008</v>
      </c>
      <c r="K72" s="72">
        <v>977.85278207585304</v>
      </c>
      <c r="L72" s="72">
        <v>993.40839995556553</v>
      </c>
      <c r="M72" s="72">
        <v>1014.7772414806309</v>
      </c>
      <c r="N72" s="72">
        <v>1034.0657923866952</v>
      </c>
      <c r="O72" s="72">
        <v>1046.919811351187</v>
      </c>
      <c r="P72" s="72">
        <v>1063.2148954941185</v>
      </c>
      <c r="Q72" s="72">
        <v>1085.2445194693132</v>
      </c>
      <c r="R72" s="72">
        <v>1115.5449949866104</v>
      </c>
      <c r="S72" s="72">
        <v>1151.5977275097812</v>
      </c>
      <c r="T72" s="72">
        <v>1192.8358021909573</v>
      </c>
      <c r="U72" s="72">
        <v>1242.0762643568869</v>
      </c>
      <c r="V72" s="72">
        <v>1294.6964966122321</v>
      </c>
      <c r="W72" s="72">
        <v>1374.9909247065875</v>
      </c>
      <c r="X72" s="72">
        <v>1409.6743397699943</v>
      </c>
      <c r="Y72" s="71">
        <v>1448.3621231832524</v>
      </c>
      <c r="Z72" s="69"/>
      <c r="AA72" s="6">
        <f t="shared" si="1"/>
        <v>31.024211308892784</v>
      </c>
      <c r="AB72" s="6">
        <f t="shared" si="2"/>
        <v>1130.4352623820962</v>
      </c>
      <c r="AC72" s="8">
        <f t="shared" si="3"/>
        <v>2.7444482971556803E-2</v>
      </c>
      <c r="AE72" s="7">
        <f t="shared" si="4"/>
        <v>6.866546692437554</v>
      </c>
      <c r="AF72" s="7">
        <f t="shared" si="5"/>
        <v>6.885359129129311</v>
      </c>
      <c r="AG72" s="7">
        <f t="shared" si="6"/>
        <v>6.9011418584011057</v>
      </c>
      <c r="AH72" s="7">
        <f t="shared" si="7"/>
        <v>6.9224244008680405</v>
      </c>
      <c r="AI72" s="7">
        <f t="shared" si="8"/>
        <v>6.9412536820448079</v>
      </c>
      <c r="AJ72" s="7">
        <f t="shared" si="9"/>
        <v>6.9536076189701044</v>
      </c>
      <c r="AK72" s="7">
        <f t="shared" si="10"/>
        <v>6.9690525173593221</v>
      </c>
      <c r="AL72" s="7">
        <f t="shared" si="11"/>
        <v>6.989560604150193</v>
      </c>
      <c r="AM72" s="7">
        <f t="shared" si="12"/>
        <v>7.0170983492192232</v>
      </c>
      <c r="AN72" s="7">
        <f t="shared" si="13"/>
        <v>7.0489055854031291</v>
      </c>
      <c r="AO72" s="7">
        <f t="shared" si="14"/>
        <v>7.0840887782507149</v>
      </c>
      <c r="AP72" s="7">
        <f t="shared" si="15"/>
        <v>7.1245396650823904</v>
      </c>
      <c r="AQ72" s="7">
        <f t="shared" si="16"/>
        <v>7.166031581115341</v>
      </c>
      <c r="AR72" s="7">
        <f t="shared" si="17"/>
        <v>7.2262024098654996</v>
      </c>
      <c r="AS72" s="7">
        <f t="shared" si="18"/>
        <v>7.2511139919936278</v>
      </c>
      <c r="AT72" s="7">
        <f t="shared" si="19"/>
        <v>7.2781886267509099</v>
      </c>
    </row>
    <row r="73" spans="1:46">
      <c r="A73" s="9" t="s">
        <v>168</v>
      </c>
      <c r="B73" s="12" t="s">
        <v>167</v>
      </c>
      <c r="C73" s="62">
        <v>29617.386838750543</v>
      </c>
      <c r="D73" s="63">
        <v>10.296116861065324</v>
      </c>
      <c r="E73" s="35">
        <v>0.94199999999999995</v>
      </c>
      <c r="F73" s="64">
        <v>34.265999999999998</v>
      </c>
      <c r="G73" s="44">
        <v>5</v>
      </c>
      <c r="H73" s="6"/>
      <c r="I73" s="7"/>
      <c r="J73" s="72">
        <v>17779.903640785458</v>
      </c>
      <c r="K73" s="72">
        <v>18071.767788914476</v>
      </c>
      <c r="L73" s="72">
        <v>18610.971966213328</v>
      </c>
      <c r="M73" s="72">
        <v>19134.010130457511</v>
      </c>
      <c r="N73" s="72">
        <v>19700.999713596764</v>
      </c>
      <c r="O73" s="72">
        <v>20518.049506724572</v>
      </c>
      <c r="P73" s="72">
        <v>21315.870888043919</v>
      </c>
      <c r="Q73" s="72">
        <v>21973.557586964555</v>
      </c>
      <c r="R73" s="72">
        <v>23203.594732208036</v>
      </c>
      <c r="S73" s="72">
        <v>24192.393023505982</v>
      </c>
      <c r="T73" s="72">
        <v>24640.491291995513</v>
      </c>
      <c r="U73" s="72">
        <v>25651.995162781397</v>
      </c>
      <c r="V73" s="72">
        <v>26693.045305539286</v>
      </c>
      <c r="W73" s="72">
        <v>27123.47773389587</v>
      </c>
      <c r="X73" s="72">
        <v>26482.282108740412</v>
      </c>
      <c r="Y73" s="71">
        <v>27353.433534116102</v>
      </c>
      <c r="Z73" s="69"/>
      <c r="AA73" s="6">
        <f t="shared" ref="AA73:AA136" si="20">SLOPE(J73:X73,$J$7:$X$7)</f>
        <v>734.87179065864837</v>
      </c>
      <c r="AB73" s="6">
        <f t="shared" ref="AB73:AB136" si="21">AVERAGE(J73:X73)</f>
        <v>22339.49403869114</v>
      </c>
      <c r="AC73" s="8">
        <f t="shared" ref="AC73:AC136" si="22">AA73/AB73</f>
        <v>3.2895632702597419E-2</v>
      </c>
      <c r="AE73" s="7">
        <f t="shared" ref="AE73:AE136" si="23">LN(J73)</f>
        <v>9.7858240895248336</v>
      </c>
      <c r="AF73" s="7">
        <f t="shared" ref="AF73:AF136" si="24">LN(K73)</f>
        <v>9.8021062088463005</v>
      </c>
      <c r="AG73" s="7">
        <f t="shared" ref="AG73:AG136" si="25">LN(L73)</f>
        <v>9.8315065764408214</v>
      </c>
      <c r="AH73" s="7">
        <f t="shared" ref="AH73:AH136" si="26">LN(M73)</f>
        <v>9.8592226656859445</v>
      </c>
      <c r="AI73" s="7">
        <f t="shared" ref="AI73:AI136" si="27">LN(N73)</f>
        <v>9.8884246603215846</v>
      </c>
      <c r="AJ73" s="7">
        <f t="shared" ref="AJ73:AJ136" si="28">LN(O73)</f>
        <v>9.9290602414883278</v>
      </c>
      <c r="AK73" s="7">
        <f t="shared" ref="AK73:AK136" si="29">LN(P73)</f>
        <v>9.9672071863540399</v>
      </c>
      <c r="AL73" s="7">
        <f t="shared" ref="AL73:AL136" si="30">LN(Q73)</f>
        <v>9.9975950815806058</v>
      </c>
      <c r="AM73" s="7">
        <f t="shared" ref="AM73:AM136" si="31">LN(R73)</f>
        <v>10.052062491005405</v>
      </c>
      <c r="AN73" s="7">
        <f t="shared" ref="AN73:AN136" si="32">LN(S73)</f>
        <v>10.09379352485862</v>
      </c>
      <c r="AO73" s="7">
        <f t="shared" ref="AO73:AO136" si="33">LN(T73)</f>
        <v>10.1121463562472</v>
      </c>
      <c r="AP73" s="7">
        <f t="shared" ref="AP73:AP136" si="34">LN(U73)</f>
        <v>10.152376631697919</v>
      </c>
      <c r="AQ73" s="7">
        <f t="shared" ref="AQ73:AQ136" si="35">LN(V73)</f>
        <v>10.192158335010753</v>
      </c>
      <c r="AR73" s="7">
        <f t="shared" ref="AR73:AR136" si="36">LN(W73)</f>
        <v>10.208154968858583</v>
      </c>
      <c r="AS73" s="7">
        <f t="shared" ref="AS73:AS136" si="37">LN(X73)</f>
        <v>10.184231188691705</v>
      </c>
      <c r="AT73" s="7">
        <f t="shared" ref="AT73:AT136" si="38">LN(Y73)</f>
        <v>10.216597340523263</v>
      </c>
    </row>
    <row r="74" spans="1:46">
      <c r="A74" s="9" t="s">
        <v>170</v>
      </c>
      <c r="B74" s="12" t="s">
        <v>169</v>
      </c>
      <c r="C74" s="62">
        <v>8361.8365760256365</v>
      </c>
      <c r="D74" s="63">
        <v>9.0314333680787513</v>
      </c>
      <c r="E74" s="35">
        <v>0.81299999999999994</v>
      </c>
      <c r="F74" s="64" t="e">
        <v>#N/A</v>
      </c>
      <c r="G74" s="44">
        <v>3</v>
      </c>
      <c r="H74" s="6"/>
      <c r="I74" s="7"/>
      <c r="J74" s="72">
        <v>5096.1615023289824</v>
      </c>
      <c r="K74" s="72">
        <v>5276.8560935835112</v>
      </c>
      <c r="L74" s="72">
        <v>5505.8373388172167</v>
      </c>
      <c r="M74" s="72">
        <v>5860.2173734567832</v>
      </c>
      <c r="N74" s="72">
        <v>6446.3398019266924</v>
      </c>
      <c r="O74" s="72">
        <v>7250.8277208109876</v>
      </c>
      <c r="P74" s="72">
        <v>6953.8443572300712</v>
      </c>
      <c r="Q74" s="72">
        <v>7086.5646116489743</v>
      </c>
      <c r="R74" s="72">
        <v>7664.6758850004244</v>
      </c>
      <c r="S74" s="72">
        <v>7148.2251278915382</v>
      </c>
      <c r="T74" s="72">
        <v>7984.9096598306796</v>
      </c>
      <c r="U74" s="72">
        <v>7806.2711981940074</v>
      </c>
      <c r="V74" s="72">
        <v>8132.8665180960834</v>
      </c>
      <c r="W74" s="72">
        <v>8176.9391180881612</v>
      </c>
      <c r="X74" s="72">
        <v>7593.0751640188282</v>
      </c>
      <c r="Y74" s="71">
        <v>7831.3855707766043</v>
      </c>
      <c r="Z74" s="69"/>
      <c r="AA74" s="6">
        <f t="shared" si="20"/>
        <v>217.5699674637267</v>
      </c>
      <c r="AB74" s="6">
        <f t="shared" si="21"/>
        <v>6932.2407647281962</v>
      </c>
      <c r="AC74" s="8">
        <f t="shared" si="22"/>
        <v>3.138522951636942E-2</v>
      </c>
      <c r="AE74" s="7">
        <f t="shared" si="23"/>
        <v>8.5362428887296034</v>
      </c>
      <c r="AF74" s="7">
        <f t="shared" si="24"/>
        <v>8.5710857625360966</v>
      </c>
      <c r="AG74" s="7">
        <f t="shared" si="25"/>
        <v>8.6135641427338747</v>
      </c>
      <c r="AH74" s="7">
        <f t="shared" si="26"/>
        <v>8.6759419763296268</v>
      </c>
      <c r="AI74" s="7">
        <f t="shared" si="27"/>
        <v>8.7712677761468143</v>
      </c>
      <c r="AJ74" s="7">
        <f t="shared" si="28"/>
        <v>8.8888709097197278</v>
      </c>
      <c r="AK74" s="7">
        <f t="shared" si="29"/>
        <v>8.8470499305557659</v>
      </c>
      <c r="AL74" s="7">
        <f t="shared" si="30"/>
        <v>8.8659559621338673</v>
      </c>
      <c r="AM74" s="7">
        <f t="shared" si="31"/>
        <v>8.9443775053499621</v>
      </c>
      <c r="AN74" s="7">
        <f t="shared" si="32"/>
        <v>8.8746193710116046</v>
      </c>
      <c r="AO74" s="7">
        <f t="shared" si="33"/>
        <v>8.9853087468506949</v>
      </c>
      <c r="AP74" s="7">
        <f t="shared" si="34"/>
        <v>8.9626826894114675</v>
      </c>
      <c r="AQ74" s="7">
        <f t="shared" si="35"/>
        <v>9.0036687256499537</v>
      </c>
      <c r="AR74" s="7">
        <f t="shared" si="36"/>
        <v>9.0090731686271255</v>
      </c>
      <c r="AS74" s="7">
        <f t="shared" si="37"/>
        <v>8.9349919482843259</v>
      </c>
      <c r="AT74" s="7">
        <f t="shared" si="38"/>
        <v>8.9658947300063137</v>
      </c>
    </row>
    <row r="75" spans="1:46">
      <c r="A75" s="9" t="s">
        <v>172</v>
      </c>
      <c r="B75" s="12" t="s">
        <v>171</v>
      </c>
      <c r="C75" s="62">
        <v>4719.5130954212273</v>
      </c>
      <c r="D75" s="63">
        <v>8.4594609155087337</v>
      </c>
      <c r="E75" s="35">
        <v>0.70399999999999996</v>
      </c>
      <c r="F75" s="64">
        <v>53.69</v>
      </c>
      <c r="G75" s="44">
        <v>2</v>
      </c>
      <c r="H75" s="6"/>
      <c r="I75" s="7"/>
      <c r="J75" s="72">
        <v>3663.3457897543803</v>
      </c>
      <c r="K75" s="72">
        <v>3686.434074853139</v>
      </c>
      <c r="L75" s="72">
        <v>3760.7228402466676</v>
      </c>
      <c r="M75" s="72">
        <v>3859.271910900346</v>
      </c>
      <c r="N75" s="72">
        <v>3915.803118931</v>
      </c>
      <c r="O75" s="72">
        <v>3962.0842693286022</v>
      </c>
      <c r="P75" s="72">
        <v>3957.44289207375</v>
      </c>
      <c r="Q75" s="72">
        <v>4010.3650071075435</v>
      </c>
      <c r="R75" s="72">
        <v>4010.6470035075918</v>
      </c>
      <c r="S75" s="72">
        <v>4034.9535207371773</v>
      </c>
      <c r="T75" s="72">
        <v>4063.9563286978341</v>
      </c>
      <c r="U75" s="72">
        <v>4177.7837655719895</v>
      </c>
      <c r="V75" s="72">
        <v>4333.0008074494872</v>
      </c>
      <c r="W75" s="72">
        <v>4367.2704286610733</v>
      </c>
      <c r="X75" s="72">
        <v>4285.6156473850306</v>
      </c>
      <c r="Y75" s="71">
        <v>4336.1255799350338</v>
      </c>
      <c r="Z75" s="69"/>
      <c r="AA75" s="6">
        <f t="shared" si="20"/>
        <v>47.21338080183687</v>
      </c>
      <c r="AB75" s="6">
        <f t="shared" si="21"/>
        <v>4005.9131603470405</v>
      </c>
      <c r="AC75" s="8">
        <f t="shared" si="22"/>
        <v>1.1785922188524596E-2</v>
      </c>
      <c r="AE75" s="7">
        <f t="shared" si="23"/>
        <v>8.2061321590206955</v>
      </c>
      <c r="AF75" s="7">
        <f t="shared" si="24"/>
        <v>8.2124148944142892</v>
      </c>
      <c r="AG75" s="7">
        <f t="shared" si="25"/>
        <v>8.2323664626537418</v>
      </c>
      <c r="AH75" s="7">
        <f t="shared" si="26"/>
        <v>8.2582338205480283</v>
      </c>
      <c r="AI75" s="7">
        <f t="shared" si="27"/>
        <v>8.2727757263219104</v>
      </c>
      <c r="AJ75" s="7">
        <f t="shared" si="28"/>
        <v>8.2845254964236741</v>
      </c>
      <c r="AK75" s="7">
        <f t="shared" si="29"/>
        <v>8.2833533613475119</v>
      </c>
      <c r="AL75" s="7">
        <f t="shared" si="30"/>
        <v>8.2966375403745065</v>
      </c>
      <c r="AM75" s="7">
        <f t="shared" si="31"/>
        <v>8.2967078547936328</v>
      </c>
      <c r="AN75" s="7">
        <f t="shared" si="32"/>
        <v>8.3027500616134606</v>
      </c>
      <c r="AO75" s="7">
        <f t="shared" si="33"/>
        <v>8.3099122433092987</v>
      </c>
      <c r="AP75" s="7">
        <f t="shared" si="34"/>
        <v>8.3375361852893537</v>
      </c>
      <c r="AQ75" s="7">
        <f t="shared" si="35"/>
        <v>8.3740156080887242</v>
      </c>
      <c r="AR75" s="7">
        <f t="shared" si="36"/>
        <v>8.3818934770688447</v>
      </c>
      <c r="AS75" s="7">
        <f t="shared" si="37"/>
        <v>8.3630194957139565</v>
      </c>
      <c r="AT75" s="7">
        <f t="shared" si="38"/>
        <v>8.3747365048622253</v>
      </c>
    </row>
    <row r="76" spans="1:46">
      <c r="A76" s="9" t="s">
        <v>174</v>
      </c>
      <c r="B76" s="12" t="s">
        <v>173</v>
      </c>
      <c r="C76" s="62">
        <v>1047.7981889515445</v>
      </c>
      <c r="D76" s="63">
        <v>6.9544462785431014</v>
      </c>
      <c r="E76" s="35">
        <v>0.435</v>
      </c>
      <c r="F76" s="64">
        <v>39.35</v>
      </c>
      <c r="G76" s="44">
        <v>1</v>
      </c>
      <c r="H76" s="6"/>
      <c r="I76" s="7"/>
      <c r="J76" s="72">
        <v>803.73175536570693</v>
      </c>
      <c r="K76" s="72">
        <v>821.74575581949853</v>
      </c>
      <c r="L76" s="72">
        <v>839.05341675269619</v>
      </c>
      <c r="M76" s="72">
        <v>860.85030221912473</v>
      </c>
      <c r="N76" s="72">
        <v>883.28058448045192</v>
      </c>
      <c r="O76" s="72">
        <v>882.61585623781264</v>
      </c>
      <c r="P76" s="72">
        <v>890.91673421401231</v>
      </c>
      <c r="Q76" s="72">
        <v>907.39784578093384</v>
      </c>
      <c r="R76" s="72">
        <v>938.87676882200469</v>
      </c>
      <c r="S76" s="72">
        <v>942.71869660871096</v>
      </c>
      <c r="T76" s="72">
        <v>951.99564706288277</v>
      </c>
      <c r="U76" s="72">
        <v>955.95021611242794</v>
      </c>
      <c r="V76" s="72">
        <v>952.19609940457133</v>
      </c>
      <c r="W76" s="72">
        <v>977.0549765304271</v>
      </c>
      <c r="X76" s="72">
        <v>951.46686174641275</v>
      </c>
      <c r="Y76" s="71">
        <v>963.8205230943297</v>
      </c>
      <c r="Z76" s="69"/>
      <c r="AA76" s="6">
        <f t="shared" si="20"/>
        <v>11.737232288786368</v>
      </c>
      <c r="AB76" s="6">
        <f t="shared" si="21"/>
        <v>903.99010114384487</v>
      </c>
      <c r="AC76" s="8">
        <f t="shared" si="22"/>
        <v>1.2983806209752638E-2</v>
      </c>
      <c r="AE76" s="7">
        <f t="shared" si="23"/>
        <v>6.6892655759047157</v>
      </c>
      <c r="AF76" s="7">
        <f t="shared" si="24"/>
        <v>6.7114310477235666</v>
      </c>
      <c r="AG76" s="7">
        <f t="shared" si="25"/>
        <v>6.7322743716070415</v>
      </c>
      <c r="AH76" s="7">
        <f t="shared" si="26"/>
        <v>6.7579206242930185</v>
      </c>
      <c r="AI76" s="7">
        <f t="shared" si="27"/>
        <v>6.7836429128465987</v>
      </c>
      <c r="AJ76" s="7">
        <f t="shared" si="28"/>
        <v>6.7828900620466213</v>
      </c>
      <c r="AK76" s="7">
        <f t="shared" si="29"/>
        <v>6.792250971043301</v>
      </c>
      <c r="AL76" s="7">
        <f t="shared" si="30"/>
        <v>6.8105809931703272</v>
      </c>
      <c r="AM76" s="7">
        <f t="shared" si="31"/>
        <v>6.8446842339847018</v>
      </c>
      <c r="AN76" s="7">
        <f t="shared" si="32"/>
        <v>6.8487679312474512</v>
      </c>
      <c r="AO76" s="7">
        <f t="shared" si="33"/>
        <v>6.8585604623679739</v>
      </c>
      <c r="AP76" s="7">
        <f t="shared" si="34"/>
        <v>6.8627058364992362</v>
      </c>
      <c r="AQ76" s="7">
        <f t="shared" si="35"/>
        <v>6.8587710003485114</v>
      </c>
      <c r="AR76" s="7">
        <f t="shared" si="36"/>
        <v>6.8845429212175011</v>
      </c>
      <c r="AS76" s="7">
        <f t="shared" si="37"/>
        <v>6.8580048587481226</v>
      </c>
      <c r="AT76" s="7">
        <f t="shared" si="38"/>
        <v>6.8709050979142878</v>
      </c>
    </row>
    <row r="77" spans="1:46">
      <c r="A77" s="9" t="s">
        <v>176</v>
      </c>
      <c r="B77" s="12" t="s">
        <v>175</v>
      </c>
      <c r="C77" s="62">
        <v>1071.16650779524</v>
      </c>
      <c r="D77" s="63">
        <v>6.9765035278269671</v>
      </c>
      <c r="E77" s="35">
        <v>0.39600000000000002</v>
      </c>
      <c r="F77" s="64">
        <v>35.520000000000003</v>
      </c>
      <c r="G77" s="44">
        <v>1</v>
      </c>
      <c r="H77" s="6"/>
      <c r="I77" s="7"/>
      <c r="J77" s="72">
        <v>1268.9196428716825</v>
      </c>
      <c r="K77" s="72">
        <v>1383.3200725744405</v>
      </c>
      <c r="L77" s="72">
        <v>1441.0083973033966</v>
      </c>
      <c r="M77" s="72">
        <v>1014.0359398741731</v>
      </c>
      <c r="N77" s="72">
        <v>1069.5088603088443</v>
      </c>
      <c r="O77" s="72">
        <v>1123.8282942880796</v>
      </c>
      <c r="P77" s="72">
        <v>1099.5207342610481</v>
      </c>
      <c r="Q77" s="72">
        <v>996.61352162268906</v>
      </c>
      <c r="R77" s="72">
        <v>943.653098190111</v>
      </c>
      <c r="S77" s="72">
        <v>948.99950990751893</v>
      </c>
      <c r="T77" s="72">
        <v>973.32473818881772</v>
      </c>
      <c r="U77" s="72">
        <v>972.37241491853729</v>
      </c>
      <c r="V77" s="72">
        <v>953.85106836405203</v>
      </c>
      <c r="W77" s="72">
        <v>965.56523794249085</v>
      </c>
      <c r="X77" s="72">
        <v>972.68676957696141</v>
      </c>
      <c r="Y77" s="71">
        <v>946.91352640979312</v>
      </c>
      <c r="Z77" s="69"/>
      <c r="AA77" s="6">
        <f t="shared" si="20"/>
        <v>-28.488133702021958</v>
      </c>
      <c r="AB77" s="6">
        <f t="shared" si="21"/>
        <v>1075.147220012856</v>
      </c>
      <c r="AC77" s="8">
        <f t="shared" si="22"/>
        <v>-2.6496960761970174E-2</v>
      </c>
      <c r="AE77" s="7">
        <f t="shared" si="23"/>
        <v>7.1459211425192262</v>
      </c>
      <c r="AF77" s="7">
        <f t="shared" si="24"/>
        <v>7.2322417384199218</v>
      </c>
      <c r="AG77" s="7">
        <f t="shared" si="25"/>
        <v>7.2730984233964193</v>
      </c>
      <c r="AH77" s="7">
        <f t="shared" si="26"/>
        <v>6.9216936271859089</v>
      </c>
      <c r="AI77" s="7">
        <f t="shared" si="27"/>
        <v>6.9749548130218928</v>
      </c>
      <c r="AJ77" s="7">
        <f t="shared" si="28"/>
        <v>7.0244962556952704</v>
      </c>
      <c r="AK77" s="7">
        <f t="shared" si="29"/>
        <v>7.0026296677170059</v>
      </c>
      <c r="AL77" s="7">
        <f t="shared" si="30"/>
        <v>6.9043630535083125</v>
      </c>
      <c r="AM77" s="7">
        <f t="shared" si="31"/>
        <v>6.8497586178770957</v>
      </c>
      <c r="AN77" s="7">
        <f t="shared" si="32"/>
        <v>6.8554082821793614</v>
      </c>
      <c r="AO77" s="7">
        <f t="shared" si="33"/>
        <v>6.8807177759273008</v>
      </c>
      <c r="AP77" s="7">
        <f t="shared" si="34"/>
        <v>6.879738874000239</v>
      </c>
      <c r="AQ77" s="7">
        <f t="shared" si="35"/>
        <v>6.8605075464354695</v>
      </c>
      <c r="AR77" s="7">
        <f t="shared" si="36"/>
        <v>6.8727136686614809</v>
      </c>
      <c r="AS77" s="7">
        <f t="shared" si="37"/>
        <v>6.8800621080320532</v>
      </c>
      <c r="AT77" s="7">
        <f t="shared" si="38"/>
        <v>6.8532077758275385</v>
      </c>
    </row>
    <row r="78" spans="1:46">
      <c r="A78" s="9" t="s">
        <v>178</v>
      </c>
      <c r="B78" s="12" t="s">
        <v>177</v>
      </c>
      <c r="C78" s="62">
        <v>3239.9976189641984</v>
      </c>
      <c r="D78" s="63">
        <v>8.0833278738985115</v>
      </c>
      <c r="E78" s="35">
        <v>0.72899999999999998</v>
      </c>
      <c r="F78" s="64">
        <v>43.2</v>
      </c>
      <c r="G78" s="44">
        <v>2</v>
      </c>
      <c r="H78" s="6"/>
      <c r="I78" s="7"/>
      <c r="J78" s="72">
        <v>2104.8915474470296</v>
      </c>
      <c r="K78" s="72">
        <v>2269.6306326638382</v>
      </c>
      <c r="L78" s="72">
        <v>2413.1524019921853</v>
      </c>
      <c r="M78" s="72">
        <v>2375.8088622776968</v>
      </c>
      <c r="N78" s="72">
        <v>2449.4758042545509</v>
      </c>
      <c r="O78" s="72">
        <v>2416.0822148998204</v>
      </c>
      <c r="P78" s="72">
        <v>2467.4554033308896</v>
      </c>
      <c r="Q78" s="72">
        <v>2487.9372110558743</v>
      </c>
      <c r="R78" s="72">
        <v>2456.4011513960741</v>
      </c>
      <c r="S78" s="72">
        <v>2531.3113367251785</v>
      </c>
      <c r="T78" s="72">
        <v>2477.9418811238716</v>
      </c>
      <c r="U78" s="72">
        <v>2603.5542729669692</v>
      </c>
      <c r="V78" s="72">
        <v>2786.4338061820631</v>
      </c>
      <c r="W78" s="72">
        <v>2844.6307327648369</v>
      </c>
      <c r="X78" s="72">
        <v>2942.1222512975401</v>
      </c>
      <c r="Y78" s="71">
        <v>2994.0340386823173</v>
      </c>
      <c r="Z78" s="69"/>
      <c r="AA78" s="6">
        <f t="shared" si="20"/>
        <v>44.260022905678234</v>
      </c>
      <c r="AB78" s="6">
        <f t="shared" si="21"/>
        <v>2508.4553006918945</v>
      </c>
      <c r="AC78" s="8">
        <f t="shared" si="22"/>
        <v>1.7644333902808718E-2</v>
      </c>
      <c r="AE78" s="7">
        <f t="shared" si="23"/>
        <v>7.6520192233863726</v>
      </c>
      <c r="AF78" s="7">
        <f t="shared" si="24"/>
        <v>7.7273723803474423</v>
      </c>
      <c r="AG78" s="7">
        <f t="shared" si="25"/>
        <v>7.7886892223509454</v>
      </c>
      <c r="AH78" s="7">
        <f t="shared" si="26"/>
        <v>7.7730932320773301</v>
      </c>
      <c r="AI78" s="7">
        <f t="shared" si="27"/>
        <v>7.8036293231994902</v>
      </c>
      <c r="AJ78" s="7">
        <f t="shared" si="28"/>
        <v>7.7899025878216728</v>
      </c>
      <c r="AK78" s="7">
        <f t="shared" si="29"/>
        <v>7.8109426975195406</v>
      </c>
      <c r="AL78" s="7">
        <f t="shared" si="30"/>
        <v>7.8192092168267422</v>
      </c>
      <c r="AM78" s="7">
        <f t="shared" si="31"/>
        <v>7.8064526111882699</v>
      </c>
      <c r="AN78" s="7">
        <f t="shared" si="32"/>
        <v>7.8364927623539273</v>
      </c>
      <c r="AO78" s="7">
        <f t="shared" si="33"/>
        <v>7.815183607968871</v>
      </c>
      <c r="AP78" s="7">
        <f t="shared" si="34"/>
        <v>7.8646328185416081</v>
      </c>
      <c r="AQ78" s="7">
        <f t="shared" si="35"/>
        <v>7.93251785154425</v>
      </c>
      <c r="AR78" s="7">
        <f t="shared" si="36"/>
        <v>7.9531885429745657</v>
      </c>
      <c r="AS78" s="7">
        <f t="shared" si="37"/>
        <v>7.9868864541041455</v>
      </c>
      <c r="AT78" s="7">
        <f t="shared" si="38"/>
        <v>8.0043769338803177</v>
      </c>
    </row>
    <row r="79" spans="1:46">
      <c r="A79" s="9" t="s">
        <v>180</v>
      </c>
      <c r="B79" s="12" t="s">
        <v>179</v>
      </c>
      <c r="C79" s="62">
        <v>1151.0352132201149</v>
      </c>
      <c r="D79" s="63">
        <v>7.0484170018421928</v>
      </c>
      <c r="E79" s="35">
        <v>0.53200000000000003</v>
      </c>
      <c r="F79" s="64">
        <v>59.5</v>
      </c>
      <c r="G79" s="44">
        <v>1</v>
      </c>
      <c r="H79" s="6"/>
      <c r="I79" s="7"/>
      <c r="J79" s="72">
        <v>1104.4181630077003</v>
      </c>
      <c r="K79" s="72">
        <v>1127.7110711417138</v>
      </c>
      <c r="L79" s="72">
        <v>1135.8503965836965</v>
      </c>
      <c r="M79" s="72">
        <v>1138.5474431441514</v>
      </c>
      <c r="N79" s="72">
        <v>1147.668897218623</v>
      </c>
      <c r="O79" s="72">
        <v>1136.6997264634726</v>
      </c>
      <c r="P79" s="72">
        <v>1105.1523040268744</v>
      </c>
      <c r="Q79" s="72">
        <v>1083.6046250905808</v>
      </c>
      <c r="R79" s="72">
        <v>1069.4656621675201</v>
      </c>
      <c r="S79" s="72">
        <v>1014.9320753656652</v>
      </c>
      <c r="T79" s="72">
        <v>1016.4111769465833</v>
      </c>
      <c r="U79" s="72">
        <v>1022.5268251052865</v>
      </c>
      <c r="V79" s="72">
        <v>1039.7927758828957</v>
      </c>
      <c r="W79" s="72">
        <v>1031.9721295174761</v>
      </c>
      <c r="X79" s="72">
        <v>1045.2125930644704</v>
      </c>
      <c r="Y79" s="71">
        <v>1036.2155033427782</v>
      </c>
      <c r="Z79" s="69"/>
      <c r="AA79" s="6">
        <f t="shared" si="20"/>
        <v>-9.3079939995663796</v>
      </c>
      <c r="AB79" s="6">
        <f t="shared" si="21"/>
        <v>1081.3310576484473</v>
      </c>
      <c r="AC79" s="8">
        <f t="shared" si="22"/>
        <v>-8.6079040583633276E-3</v>
      </c>
      <c r="AE79" s="7">
        <f t="shared" si="23"/>
        <v>7.0070739259617829</v>
      </c>
      <c r="AF79" s="7">
        <f t="shared" si="24"/>
        <v>7.0279452566430205</v>
      </c>
      <c r="AG79" s="7">
        <f t="shared" si="25"/>
        <v>7.0351368974606379</v>
      </c>
      <c r="AH79" s="7">
        <f t="shared" si="26"/>
        <v>7.0375085562597564</v>
      </c>
      <c r="AI79" s="7">
        <f t="shared" si="27"/>
        <v>7.045488118222365</v>
      </c>
      <c r="AJ79" s="7">
        <f t="shared" si="28"/>
        <v>7.0358843660517216</v>
      </c>
      <c r="AK79" s="7">
        <f t="shared" si="29"/>
        <v>7.0077384361524659</v>
      </c>
      <c r="AL79" s="7">
        <f t="shared" si="30"/>
        <v>6.9880483784655638</v>
      </c>
      <c r="AM79" s="7">
        <f t="shared" si="31"/>
        <v>6.974914421571806</v>
      </c>
      <c r="AN79" s="7">
        <f t="shared" si="32"/>
        <v>6.9225769684145853</v>
      </c>
      <c r="AO79" s="7">
        <f t="shared" si="33"/>
        <v>6.9240332479878521</v>
      </c>
      <c r="AP79" s="7">
        <f t="shared" si="34"/>
        <v>6.9300321223946257</v>
      </c>
      <c r="AQ79" s="7">
        <f t="shared" si="35"/>
        <v>6.9467767183229565</v>
      </c>
      <c r="AR79" s="7">
        <f t="shared" si="36"/>
        <v>6.9392269393953168</v>
      </c>
      <c r="AS79" s="7">
        <f t="shared" si="37"/>
        <v>6.9519755820473446</v>
      </c>
      <c r="AT79" s="7">
        <f t="shared" si="38"/>
        <v>6.9433304159969795</v>
      </c>
    </row>
    <row r="80" spans="1:46">
      <c r="A80" s="9" t="s">
        <v>182</v>
      </c>
      <c r="B80" s="12" t="s">
        <v>181</v>
      </c>
      <c r="C80" s="62">
        <v>3841.5905704236975</v>
      </c>
      <c r="D80" s="63">
        <v>8.2536417708678957</v>
      </c>
      <c r="E80" s="35">
        <v>0.73199999999999998</v>
      </c>
      <c r="F80" s="64">
        <v>57.66</v>
      </c>
      <c r="G80" s="44">
        <v>2</v>
      </c>
      <c r="H80" s="6"/>
      <c r="I80" s="7"/>
      <c r="J80" s="72">
        <v>2767.3953216114151</v>
      </c>
      <c r="K80" s="72">
        <v>2801.0469096475799</v>
      </c>
      <c r="L80" s="72">
        <v>2876.1906252788167</v>
      </c>
      <c r="M80" s="72">
        <v>2896.6973724081331</v>
      </c>
      <c r="N80" s="72">
        <v>2782.8542198957366</v>
      </c>
      <c r="O80" s="72">
        <v>2882.3981809228776</v>
      </c>
      <c r="P80" s="72">
        <v>2900.7464492705608</v>
      </c>
      <c r="Q80" s="72">
        <v>2949.1738459038243</v>
      </c>
      <c r="R80" s="72">
        <v>3021.7648853464398</v>
      </c>
      <c r="S80" s="72">
        <v>3146.2960966999408</v>
      </c>
      <c r="T80" s="72">
        <v>3270.4648903394736</v>
      </c>
      <c r="U80" s="72">
        <v>3416.1411827979214</v>
      </c>
      <c r="V80" s="72">
        <v>3559.7123301867459</v>
      </c>
      <c r="W80" s="72">
        <v>3627.9116767828914</v>
      </c>
      <c r="X80" s="72">
        <v>3488.4066060598043</v>
      </c>
      <c r="Y80" s="71">
        <v>3559.3729038738143</v>
      </c>
      <c r="Z80" s="69"/>
      <c r="AA80" s="6">
        <f t="shared" si="20"/>
        <v>62.911777282180758</v>
      </c>
      <c r="AB80" s="6">
        <f t="shared" si="21"/>
        <v>3092.4800395434777</v>
      </c>
      <c r="AC80" s="8">
        <f t="shared" si="22"/>
        <v>2.0343470767063707E-2</v>
      </c>
      <c r="AE80" s="7">
        <f t="shared" si="23"/>
        <v>7.9256618396981233</v>
      </c>
      <c r="AF80" s="7">
        <f t="shared" si="24"/>
        <v>7.9377485225841982</v>
      </c>
      <c r="AG80" s="7">
        <f t="shared" si="25"/>
        <v>7.9642219980348319</v>
      </c>
      <c r="AH80" s="7">
        <f t="shared" si="26"/>
        <v>7.9713265299061913</v>
      </c>
      <c r="AI80" s="7">
        <f t="shared" si="27"/>
        <v>7.9312323777951867</v>
      </c>
      <c r="AJ80" s="7">
        <f t="shared" si="28"/>
        <v>7.9663779283355982</v>
      </c>
      <c r="AK80" s="7">
        <f t="shared" si="29"/>
        <v>7.9727233791540142</v>
      </c>
      <c r="AL80" s="7">
        <f t="shared" si="30"/>
        <v>7.9892803578759235</v>
      </c>
      <c r="AM80" s="7">
        <f t="shared" si="31"/>
        <v>8.0135963387955851</v>
      </c>
      <c r="AN80" s="7">
        <f t="shared" si="32"/>
        <v>8.0539811976572349</v>
      </c>
      <c r="AO80" s="7">
        <f t="shared" si="33"/>
        <v>8.0926874220858771</v>
      </c>
      <c r="AP80" s="7">
        <f t="shared" si="34"/>
        <v>8.1362668839132812</v>
      </c>
      <c r="AQ80" s="7">
        <f t="shared" si="35"/>
        <v>8.1774350144537671</v>
      </c>
      <c r="AR80" s="7">
        <f t="shared" si="36"/>
        <v>8.196412466060762</v>
      </c>
      <c r="AS80" s="7">
        <f t="shared" si="37"/>
        <v>8.1572003510730315</v>
      </c>
      <c r="AT80" s="7">
        <f t="shared" si="38"/>
        <v>8.1773396577324942</v>
      </c>
    </row>
    <row r="81" spans="1:46">
      <c r="A81" s="9" t="s">
        <v>184</v>
      </c>
      <c r="B81" s="12" t="s">
        <v>183</v>
      </c>
      <c r="C81" s="62">
        <v>20311.731284287343</v>
      </c>
      <c r="D81" s="63">
        <v>9.9189538938901194</v>
      </c>
      <c r="E81" s="35">
        <v>0.879</v>
      </c>
      <c r="F81" s="64">
        <v>31.180000000000003</v>
      </c>
      <c r="G81" s="44">
        <v>5</v>
      </c>
      <c r="H81" s="6"/>
      <c r="I81" s="7"/>
      <c r="J81" s="72">
        <v>10944.036105578536</v>
      </c>
      <c r="K81" s="72">
        <v>11074.811687966905</v>
      </c>
      <c r="L81" s="72">
        <v>11575.666972298886</v>
      </c>
      <c r="M81" s="72">
        <v>12201.773240154518</v>
      </c>
      <c r="N81" s="72">
        <v>12754.364244767274</v>
      </c>
      <c r="O81" s="72">
        <v>13583.171239108366</v>
      </c>
      <c r="P81" s="72">
        <v>14172.552890167681</v>
      </c>
      <c r="Q81" s="72">
        <v>14838.337487639788</v>
      </c>
      <c r="R81" s="72">
        <v>15520.779065718687</v>
      </c>
      <c r="S81" s="72">
        <v>16286.280018331998</v>
      </c>
      <c r="T81" s="72">
        <v>16955.156812934267</v>
      </c>
      <c r="U81" s="72">
        <v>17660.816265424164</v>
      </c>
      <c r="V81" s="72">
        <v>17865.078717137407</v>
      </c>
      <c r="W81" s="72">
        <v>18003.765726422866</v>
      </c>
      <c r="X81" s="72">
        <v>16896.267784625983</v>
      </c>
      <c r="Y81" s="71">
        <v>17536.641450176281</v>
      </c>
      <c r="Z81" s="69"/>
      <c r="AA81" s="6">
        <f t="shared" si="20"/>
        <v>556.71213659942259</v>
      </c>
      <c r="AB81" s="6">
        <f t="shared" si="21"/>
        <v>14688.857217218489</v>
      </c>
      <c r="AC81" s="8">
        <f t="shared" si="22"/>
        <v>3.7900302819121739E-2</v>
      </c>
      <c r="AE81" s="7">
        <f t="shared" si="23"/>
        <v>9.3005499389777349</v>
      </c>
      <c r="AF81" s="7">
        <f t="shared" si="24"/>
        <v>9.3124285914249327</v>
      </c>
      <c r="AG81" s="7">
        <f t="shared" si="25"/>
        <v>9.3566604990912428</v>
      </c>
      <c r="AH81" s="7">
        <f t="shared" si="26"/>
        <v>9.4093365677130638</v>
      </c>
      <c r="AI81" s="7">
        <f t="shared" si="27"/>
        <v>9.4536287857246837</v>
      </c>
      <c r="AJ81" s="7">
        <f t="shared" si="28"/>
        <v>9.5165868966125213</v>
      </c>
      <c r="AK81" s="7">
        <f t="shared" si="29"/>
        <v>9.5590624780784363</v>
      </c>
      <c r="AL81" s="7">
        <f t="shared" si="30"/>
        <v>9.6049694813108548</v>
      </c>
      <c r="AM81" s="7">
        <f t="shared" si="31"/>
        <v>9.6499349900107756</v>
      </c>
      <c r="AN81" s="7">
        <f t="shared" si="32"/>
        <v>9.6980783156857235</v>
      </c>
      <c r="AO81" s="7">
        <f t="shared" si="33"/>
        <v>9.7383273032892639</v>
      </c>
      <c r="AP81" s="7">
        <f t="shared" si="34"/>
        <v>9.7791036942349834</v>
      </c>
      <c r="AQ81" s="7">
        <f t="shared" si="35"/>
        <v>9.7906031766687605</v>
      </c>
      <c r="AR81" s="7">
        <f t="shared" si="36"/>
        <v>9.7983362220210566</v>
      </c>
      <c r="AS81" s="7">
        <f t="shared" si="37"/>
        <v>9.7348480353757765</v>
      </c>
      <c r="AT81" s="7">
        <f t="shared" si="38"/>
        <v>9.7720477681262068</v>
      </c>
    </row>
    <row r="82" spans="1:46">
      <c r="A82" s="9" t="s">
        <v>186</v>
      </c>
      <c r="B82" s="12" t="s">
        <v>185</v>
      </c>
      <c r="C82" s="62">
        <v>36795.490728354482</v>
      </c>
      <c r="D82" s="63">
        <v>10.513130582093465</v>
      </c>
      <c r="E82" s="35">
        <v>0.96899999999999997</v>
      </c>
      <c r="F82" s="64">
        <v>28</v>
      </c>
      <c r="G82" s="44">
        <v>5</v>
      </c>
      <c r="H82" s="6"/>
      <c r="I82" s="7"/>
      <c r="J82" s="72">
        <v>24694.309079973198</v>
      </c>
      <c r="K82" s="72">
        <v>25684.273502348387</v>
      </c>
      <c r="L82" s="72">
        <v>26748.056806974935</v>
      </c>
      <c r="M82" s="72">
        <v>28230.102477900495</v>
      </c>
      <c r="N82" s="72">
        <v>29015.255409404846</v>
      </c>
      <c r="O82" s="72">
        <v>29892.430947760222</v>
      </c>
      <c r="P82" s="72">
        <v>30628.697407306201</v>
      </c>
      <c r="Q82" s="72">
        <v>30351.766851140161</v>
      </c>
      <c r="R82" s="72">
        <v>30916.963532704023</v>
      </c>
      <c r="S82" s="72">
        <v>33008.51216803542</v>
      </c>
      <c r="T82" s="72">
        <v>34920.560101179733</v>
      </c>
      <c r="U82" s="72">
        <v>35681.002357421014</v>
      </c>
      <c r="V82" s="72">
        <v>36860.055622754662</v>
      </c>
      <c r="W82" s="72">
        <v>36526.522370866449</v>
      </c>
      <c r="X82" s="72">
        <v>33980.220935119753</v>
      </c>
      <c r="Y82" s="71">
        <v>34894.635249781088</v>
      </c>
      <c r="Z82" s="69"/>
      <c r="AA82" s="6">
        <f t="shared" si="20"/>
        <v>838.05290155495663</v>
      </c>
      <c r="AB82" s="6">
        <f t="shared" si="21"/>
        <v>31142.581971392632</v>
      </c>
      <c r="AC82" s="8">
        <f t="shared" si="22"/>
        <v>2.6910193327091068E-2</v>
      </c>
      <c r="AE82" s="7">
        <f t="shared" si="23"/>
        <v>10.11432809444902</v>
      </c>
      <c r="AF82" s="7">
        <f t="shared" si="24"/>
        <v>10.153634157601534</v>
      </c>
      <c r="AG82" s="7">
        <f t="shared" si="25"/>
        <v>10.194217106955632</v>
      </c>
      <c r="AH82" s="7">
        <f t="shared" si="26"/>
        <v>10.248144151347233</v>
      </c>
      <c r="AI82" s="7">
        <f t="shared" si="27"/>
        <v>10.275577019253719</v>
      </c>
      <c r="AJ82" s="7">
        <f t="shared" si="28"/>
        <v>10.305360581772174</v>
      </c>
      <c r="AK82" s="7">
        <f t="shared" si="29"/>
        <v>10.329692672226688</v>
      </c>
      <c r="AL82" s="7">
        <f t="shared" si="30"/>
        <v>10.32061001064622</v>
      </c>
      <c r="AM82" s="7">
        <f t="shared" si="31"/>
        <v>10.339060293891452</v>
      </c>
      <c r="AN82" s="7">
        <f t="shared" si="32"/>
        <v>10.40452075167258</v>
      </c>
      <c r="AO82" s="7">
        <f t="shared" si="33"/>
        <v>10.460831049377591</v>
      </c>
      <c r="AP82" s="7">
        <f t="shared" si="34"/>
        <v>10.482373679276392</v>
      </c>
      <c r="AQ82" s="7">
        <f t="shared" si="35"/>
        <v>10.514883740250204</v>
      </c>
      <c r="AR82" s="7">
        <f t="shared" si="36"/>
        <v>10.505793915993053</v>
      </c>
      <c r="AS82" s="7">
        <f t="shared" si="37"/>
        <v>10.433533897121199</v>
      </c>
      <c r="AT82" s="7">
        <f t="shared" si="38"/>
        <v>10.460088378603416</v>
      </c>
    </row>
    <row r="83" spans="1:46">
      <c r="A83" s="9" t="s">
        <v>188</v>
      </c>
      <c r="B83" s="12" t="s">
        <v>187</v>
      </c>
      <c r="C83" s="62">
        <v>3296.3610479295498</v>
      </c>
      <c r="D83" s="63">
        <v>8.1005744262709207</v>
      </c>
      <c r="E83" s="35">
        <v>0.61199999999999999</v>
      </c>
      <c r="F83" s="64">
        <v>36.799999999999997</v>
      </c>
      <c r="G83" s="44">
        <v>2</v>
      </c>
      <c r="H83" s="6"/>
      <c r="I83" s="7"/>
      <c r="J83" s="72">
        <v>1452.2028147633739</v>
      </c>
      <c r="K83" s="72">
        <v>1534.6549642333896</v>
      </c>
      <c r="L83" s="72">
        <v>1569.3054300048236</v>
      </c>
      <c r="M83" s="72">
        <v>1638.0734656267648</v>
      </c>
      <c r="N83" s="72">
        <v>1729.442277000009</v>
      </c>
      <c r="O83" s="72">
        <v>1769.2044953730631</v>
      </c>
      <c r="P83" s="72">
        <v>1831.6623729561547</v>
      </c>
      <c r="Q83" s="72">
        <v>1871.3548333628512</v>
      </c>
      <c r="R83" s="72">
        <v>1997.9804272875306</v>
      </c>
      <c r="S83" s="72">
        <v>2132.6757218959278</v>
      </c>
      <c r="T83" s="72">
        <v>2299.7631019755663</v>
      </c>
      <c r="U83" s="72">
        <v>2478.5115268561026</v>
      </c>
      <c r="V83" s="72">
        <v>2685.5876346399559</v>
      </c>
      <c r="W83" s="72">
        <v>2780.5302767096214</v>
      </c>
      <c r="X83" s="72">
        <v>2993.3038007957643</v>
      </c>
      <c r="Y83" s="71">
        <v>3148.687211891242</v>
      </c>
      <c r="Z83" s="69"/>
      <c r="AA83" s="6">
        <f t="shared" si="20"/>
        <v>106.46551795528897</v>
      </c>
      <c r="AB83" s="6">
        <f t="shared" si="21"/>
        <v>2050.9502095653934</v>
      </c>
      <c r="AC83" s="8">
        <f t="shared" si="22"/>
        <v>5.1910337685793721E-2</v>
      </c>
      <c r="AE83" s="7">
        <f t="shared" si="23"/>
        <v>7.2808368652195563</v>
      </c>
      <c r="AF83" s="7">
        <f t="shared" si="24"/>
        <v>7.3360608557536624</v>
      </c>
      <c r="AG83" s="7">
        <f t="shared" si="25"/>
        <v>7.3583883991832266</v>
      </c>
      <c r="AH83" s="7">
        <f t="shared" si="26"/>
        <v>7.4012761142172376</v>
      </c>
      <c r="AI83" s="7">
        <f t="shared" si="27"/>
        <v>7.4555542522781888</v>
      </c>
      <c r="AJ83" s="7">
        <f t="shared" si="28"/>
        <v>7.4782852868981688</v>
      </c>
      <c r="AK83" s="7">
        <f t="shared" si="29"/>
        <v>7.5129792340118993</v>
      </c>
      <c r="AL83" s="7">
        <f t="shared" si="30"/>
        <v>7.5344179573377987</v>
      </c>
      <c r="AM83" s="7">
        <f t="shared" si="31"/>
        <v>7.5998921630081293</v>
      </c>
      <c r="AN83" s="7">
        <f t="shared" si="32"/>
        <v>7.6651326777979198</v>
      </c>
      <c r="AO83" s="7">
        <f t="shared" si="33"/>
        <v>7.7405613974714074</v>
      </c>
      <c r="AP83" s="7">
        <f t="shared" si="34"/>
        <v>7.8154134681886083</v>
      </c>
      <c r="AQ83" s="7">
        <f t="shared" si="35"/>
        <v>7.895654841335876</v>
      </c>
      <c r="AR83" s="7">
        <f t="shared" si="36"/>
        <v>7.9303969355126327</v>
      </c>
      <c r="AS83" s="7">
        <f t="shared" si="37"/>
        <v>8.0041330064756</v>
      </c>
      <c r="AT83" s="7">
        <f t="shared" si="38"/>
        <v>8.054740886822108</v>
      </c>
    </row>
    <row r="84" spans="1:46">
      <c r="A84" s="9" t="s">
        <v>190</v>
      </c>
      <c r="B84" s="12" t="s">
        <v>189</v>
      </c>
      <c r="C84" s="62">
        <v>4198.7789031763432</v>
      </c>
      <c r="D84" s="63">
        <v>8.3425490246601992</v>
      </c>
      <c r="E84" s="35">
        <v>0.73399999999999999</v>
      </c>
      <c r="F84" s="64">
        <v>36.76</v>
      </c>
      <c r="G84" s="44">
        <v>2</v>
      </c>
      <c r="H84" s="6"/>
      <c r="I84" s="7"/>
      <c r="J84" s="72">
        <v>2823.0569627512405</v>
      </c>
      <c r="K84" s="72">
        <v>2995.6024310182847</v>
      </c>
      <c r="L84" s="72">
        <v>3092.6162824910975</v>
      </c>
      <c r="M84" s="72">
        <v>2649.7243552849918</v>
      </c>
      <c r="N84" s="72">
        <v>2634.3785449358102</v>
      </c>
      <c r="O84" s="72">
        <v>2726.7299390365556</v>
      </c>
      <c r="P84" s="72">
        <v>2788.2744285260674</v>
      </c>
      <c r="Q84" s="72">
        <v>2875.1147034818014</v>
      </c>
      <c r="R84" s="72">
        <v>2973.1130395721734</v>
      </c>
      <c r="S84" s="72">
        <v>3082.4676883492016</v>
      </c>
      <c r="T84" s="72">
        <v>3216.8149781841403</v>
      </c>
      <c r="U84" s="72">
        <v>3351.8228274799831</v>
      </c>
      <c r="V84" s="72">
        <v>3521.4073349412797</v>
      </c>
      <c r="W84" s="72">
        <v>3688.992419061346</v>
      </c>
      <c r="X84" s="72">
        <v>3812.7561474124</v>
      </c>
      <c r="Y84" s="71">
        <v>3895.3021504619492</v>
      </c>
      <c r="Z84" s="69"/>
      <c r="AA84" s="6">
        <f t="shared" si="20"/>
        <v>66.729309933334818</v>
      </c>
      <c r="AB84" s="6">
        <f t="shared" si="21"/>
        <v>3082.1914721684248</v>
      </c>
      <c r="AC84" s="8">
        <f t="shared" si="22"/>
        <v>2.1649956057528289E-2</v>
      </c>
      <c r="AE84" s="7">
        <f t="shared" si="23"/>
        <v>7.9455756061410376</v>
      </c>
      <c r="AF84" s="7">
        <f t="shared" si="24"/>
        <v>8.0049006359045549</v>
      </c>
      <c r="AG84" s="7">
        <f t="shared" si="25"/>
        <v>8.0367727050119804</v>
      </c>
      <c r="AH84" s="7">
        <f t="shared" si="26"/>
        <v>7.8822108966965496</v>
      </c>
      <c r="AI84" s="7">
        <f t="shared" si="27"/>
        <v>7.8764025868351739</v>
      </c>
      <c r="AJ84" s="7">
        <f t="shared" si="28"/>
        <v>7.9108583456850825</v>
      </c>
      <c r="AK84" s="7">
        <f t="shared" si="29"/>
        <v>7.9331781990757779</v>
      </c>
      <c r="AL84" s="7">
        <f t="shared" si="30"/>
        <v>7.9638478492988272</v>
      </c>
      <c r="AM84" s="7">
        <f t="shared" si="31"/>
        <v>7.9973648443311722</v>
      </c>
      <c r="AN84" s="7">
        <f t="shared" si="32"/>
        <v>8.0334857526961958</v>
      </c>
      <c r="AO84" s="7">
        <f t="shared" si="33"/>
        <v>8.0761470118095229</v>
      </c>
      <c r="AP84" s="7">
        <f t="shared" si="34"/>
        <v>8.1172596044413297</v>
      </c>
      <c r="AQ84" s="7">
        <f t="shared" si="35"/>
        <v>8.1666159997518601</v>
      </c>
      <c r="AR84" s="7">
        <f t="shared" si="36"/>
        <v>8.2131086425827302</v>
      </c>
      <c r="AS84" s="7">
        <f t="shared" si="37"/>
        <v>8.2461076048653066</v>
      </c>
      <c r="AT84" s="7">
        <f t="shared" si="38"/>
        <v>8.267526529227327</v>
      </c>
    </row>
    <row r="85" spans="1:46">
      <c r="A85" s="9" t="s">
        <v>430</v>
      </c>
      <c r="B85" s="12" t="s">
        <v>191</v>
      </c>
      <c r="C85" s="62">
        <v>11558.382627854615</v>
      </c>
      <c r="D85" s="63">
        <v>9.3551662213526594</v>
      </c>
      <c r="E85" s="35">
        <v>0.78200000000000003</v>
      </c>
      <c r="F85" s="64">
        <v>38.28</v>
      </c>
      <c r="G85" s="44">
        <v>2</v>
      </c>
      <c r="H85" s="6"/>
      <c r="I85" s="7"/>
      <c r="J85" s="72">
        <v>6820.3894279076339</v>
      </c>
      <c r="K85" s="72">
        <v>7191.8044092168348</v>
      </c>
      <c r="L85" s="72">
        <v>7322.5364264028358</v>
      </c>
      <c r="M85" s="72">
        <v>7395.7065013976362</v>
      </c>
      <c r="N85" s="72">
        <v>7413.3332856190009</v>
      </c>
      <c r="O85" s="72">
        <v>7667.4255181090411</v>
      </c>
      <c r="P85" s="72">
        <v>7821.6026878167067</v>
      </c>
      <c r="Q85" s="72">
        <v>8277.536253564891</v>
      </c>
      <c r="R85" s="72">
        <v>8730.1843055946265</v>
      </c>
      <c r="S85" s="72">
        <v>9035.9329291924823</v>
      </c>
      <c r="T85" s="72">
        <v>9314.3828456876672</v>
      </c>
      <c r="U85" s="72">
        <v>9721.1325898596024</v>
      </c>
      <c r="V85" s="72">
        <v>10345.549117293245</v>
      </c>
      <c r="W85" s="72">
        <v>10445.933258792051</v>
      </c>
      <c r="X85" s="72">
        <v>10495.740650968524</v>
      </c>
      <c r="Y85" s="71">
        <v>10842.847933724339</v>
      </c>
      <c r="Z85" s="69"/>
      <c r="AA85" s="6">
        <f t="shared" si="20"/>
        <v>282.20623066902942</v>
      </c>
      <c r="AB85" s="6">
        <f t="shared" si="21"/>
        <v>8533.2793471615187</v>
      </c>
      <c r="AC85" s="8">
        <f t="shared" si="22"/>
        <v>3.307125188195105E-2</v>
      </c>
      <c r="AE85" s="7">
        <f t="shared" si="23"/>
        <v>8.8276718500735374</v>
      </c>
      <c r="AF85" s="7">
        <f t="shared" si="24"/>
        <v>8.8806973801777609</v>
      </c>
      <c r="AG85" s="7">
        <f t="shared" si="25"/>
        <v>8.8987120532750854</v>
      </c>
      <c r="AH85" s="7">
        <f t="shared" si="26"/>
        <v>8.9086549082958157</v>
      </c>
      <c r="AI85" s="7">
        <f t="shared" si="27"/>
        <v>8.9110354532601228</v>
      </c>
      <c r="AJ85" s="7">
        <f t="shared" si="28"/>
        <v>8.944736181967837</v>
      </c>
      <c r="AK85" s="7">
        <f t="shared" si="29"/>
        <v>8.9646447598316694</v>
      </c>
      <c r="AL85" s="7">
        <f t="shared" si="30"/>
        <v>9.0213006491840719</v>
      </c>
      <c r="AM85" s="7">
        <f t="shared" si="31"/>
        <v>9.0745417603627594</v>
      </c>
      <c r="AN85" s="7">
        <f t="shared" si="32"/>
        <v>9.1089644549388851</v>
      </c>
      <c r="AO85" s="7">
        <f t="shared" si="33"/>
        <v>9.1393150270230592</v>
      </c>
      <c r="AP85" s="7">
        <f t="shared" si="34"/>
        <v>9.1820574122568654</v>
      </c>
      <c r="AQ85" s="7">
        <f t="shared" si="35"/>
        <v>9.244311669224599</v>
      </c>
      <c r="AR85" s="7">
        <f t="shared" si="36"/>
        <v>9.2539680198117562</v>
      </c>
      <c r="AS85" s="7">
        <f t="shared" si="37"/>
        <v>9.2587248015577561</v>
      </c>
      <c r="AT85" s="7">
        <f t="shared" si="38"/>
        <v>9.2912609650009106</v>
      </c>
    </row>
    <row r="86" spans="1:46">
      <c r="A86" s="9" t="s">
        <v>194</v>
      </c>
      <c r="B86" s="12" t="s">
        <v>193</v>
      </c>
      <c r="C86" s="62">
        <v>3547.9989718767401</v>
      </c>
      <c r="D86" s="63">
        <v>8.1741390536539882</v>
      </c>
      <c r="E86" s="35" t="s">
        <v>633</v>
      </c>
      <c r="F86" s="64">
        <v>42</v>
      </c>
      <c r="G86" s="44">
        <v>2</v>
      </c>
      <c r="H86" s="6"/>
      <c r="I86" s="7"/>
      <c r="J86" s="71">
        <v>2859.1247927319414</v>
      </c>
      <c r="K86" s="71">
        <v>2947.5513327133417</v>
      </c>
      <c r="L86" s="72">
        <v>3038.7127141374658</v>
      </c>
      <c r="M86" s="72">
        <v>3974.2558591341026</v>
      </c>
      <c r="N86" s="72">
        <v>4812.2335491931262</v>
      </c>
      <c r="O86" s="72">
        <v>4468.223849476738</v>
      </c>
      <c r="P86" s="72">
        <v>4069.5670985960769</v>
      </c>
      <c r="Q86" s="72">
        <v>3658.8579544201048</v>
      </c>
      <c r="R86" s="72">
        <v>2094.3538799345069</v>
      </c>
      <c r="S86" s="72">
        <v>2991.9484412486322</v>
      </c>
      <c r="T86" s="72">
        <v>2897.1419225751033</v>
      </c>
      <c r="U86" s="72">
        <v>3000.2581392245279</v>
      </c>
      <c r="V86" s="72">
        <v>2969.5387726113063</v>
      </c>
      <c r="W86" s="72">
        <v>3170.7898157088084</v>
      </c>
      <c r="X86" s="72">
        <v>3221.8069117197224</v>
      </c>
      <c r="Y86" s="71">
        <v>3183.8413487580888</v>
      </c>
      <c r="Z86" s="69"/>
      <c r="AA86" s="6">
        <f t="shared" si="20"/>
        <v>-39.416763469120291</v>
      </c>
      <c r="AB86" s="6">
        <f t="shared" si="21"/>
        <v>3344.9576688950328</v>
      </c>
      <c r="AC86" s="8">
        <f t="shared" si="22"/>
        <v>-1.1783934916623669E-2</v>
      </c>
      <c r="AE86" s="7">
        <f t="shared" si="23"/>
        <v>7.9582708404539932</v>
      </c>
      <c r="AF86" s="7">
        <f t="shared" si="24"/>
        <v>7.9887300479387013</v>
      </c>
      <c r="AG86" s="7">
        <f t="shared" si="25"/>
        <v>8.0191892554234094</v>
      </c>
      <c r="AH86" s="7">
        <f t="shared" si="26"/>
        <v>8.2875928043140608</v>
      </c>
      <c r="AI86" s="7">
        <f t="shared" si="27"/>
        <v>8.4789166106618357</v>
      </c>
      <c r="AJ86" s="7">
        <f t="shared" si="28"/>
        <v>8.404746259533189</v>
      </c>
      <c r="AK86" s="7">
        <f t="shared" si="29"/>
        <v>8.3112919087982835</v>
      </c>
      <c r="AL86" s="7">
        <f t="shared" si="30"/>
        <v>8.20490634339113</v>
      </c>
      <c r="AM86" s="7">
        <f t="shared" si="31"/>
        <v>7.647000374255474</v>
      </c>
      <c r="AN86" s="7">
        <f t="shared" si="32"/>
        <v>8.0036801067428947</v>
      </c>
      <c r="AO86" s="7">
        <f t="shared" si="33"/>
        <v>7.9714799860671963</v>
      </c>
      <c r="AP86" s="7">
        <f t="shared" si="34"/>
        <v>8.0064536103566422</v>
      </c>
      <c r="AQ86" s="7">
        <f t="shared" si="35"/>
        <v>7.996161924320095</v>
      </c>
      <c r="AR86" s="7">
        <f t="shared" si="36"/>
        <v>8.0617359890582616</v>
      </c>
      <c r="AS86" s="7">
        <f t="shared" si="37"/>
        <v>8.0776976338591382</v>
      </c>
      <c r="AT86" s="7">
        <f t="shared" si="38"/>
        <v>8.0658437180714806</v>
      </c>
    </row>
    <row r="87" spans="1:46">
      <c r="A87" s="9" t="s">
        <v>196</v>
      </c>
      <c r="B87" s="12" t="s">
        <v>195</v>
      </c>
      <c r="C87" s="62">
        <v>40697.462253542129</v>
      </c>
      <c r="D87" s="63">
        <v>10.613921016993867</v>
      </c>
      <c r="E87" s="35">
        <v>0.96499999999999997</v>
      </c>
      <c r="F87" s="64">
        <v>34.276800000000001</v>
      </c>
      <c r="G87" s="44">
        <v>5</v>
      </c>
      <c r="H87" s="6"/>
      <c r="I87" s="7"/>
      <c r="J87" s="72">
        <v>21524.850440205544</v>
      </c>
      <c r="K87" s="72">
        <v>23081.753759966654</v>
      </c>
      <c r="L87" s="72">
        <v>25477.511556937297</v>
      </c>
      <c r="M87" s="72">
        <v>27338.489829705573</v>
      </c>
      <c r="N87" s="72">
        <v>29911.814330987327</v>
      </c>
      <c r="O87" s="72">
        <v>32303.941694739286</v>
      </c>
      <c r="P87" s="72">
        <v>33619.705894283026</v>
      </c>
      <c r="Q87" s="72">
        <v>35202.278355554219</v>
      </c>
      <c r="R87" s="72">
        <v>36158.369602434272</v>
      </c>
      <c r="S87" s="72">
        <v>37143.686083420194</v>
      </c>
      <c r="T87" s="72">
        <v>38577.82512480751</v>
      </c>
      <c r="U87" s="72">
        <v>39674.21287236498</v>
      </c>
      <c r="V87" s="72">
        <v>41135.860902460336</v>
      </c>
      <c r="W87" s="72">
        <v>39267.511376922543</v>
      </c>
      <c r="X87" s="72">
        <v>36277.859034625399</v>
      </c>
      <c r="Y87" s="71">
        <v>37710.858549527773</v>
      </c>
      <c r="Z87" s="69"/>
      <c r="AA87" s="6">
        <f t="shared" si="20"/>
        <v>1307.9872486710744</v>
      </c>
      <c r="AB87" s="6">
        <f t="shared" si="21"/>
        <v>33113.044723960942</v>
      </c>
      <c r="AC87" s="8">
        <f t="shared" si="22"/>
        <v>3.9500663849392298E-2</v>
      </c>
      <c r="AE87" s="7">
        <f t="shared" si="23"/>
        <v>9.9769633810815748</v>
      </c>
      <c r="AF87" s="7">
        <f t="shared" si="24"/>
        <v>10.046797703868974</v>
      </c>
      <c r="AG87" s="7">
        <f t="shared" si="25"/>
        <v>10.14555144231622</v>
      </c>
      <c r="AH87" s="7">
        <f t="shared" si="26"/>
        <v>10.216050872091973</v>
      </c>
      <c r="AI87" s="7">
        <f t="shared" si="27"/>
        <v>10.306008809462883</v>
      </c>
      <c r="AJ87" s="7">
        <f t="shared" si="28"/>
        <v>10.382944535658075</v>
      </c>
      <c r="AK87" s="7">
        <f t="shared" si="29"/>
        <v>10.422867658985112</v>
      </c>
      <c r="AL87" s="7">
        <f t="shared" si="30"/>
        <v>10.468866085501613</v>
      </c>
      <c r="AM87" s="7">
        <f t="shared" si="31"/>
        <v>10.495663725061343</v>
      </c>
      <c r="AN87" s="7">
        <f t="shared" si="32"/>
        <v>10.522549078323861</v>
      </c>
      <c r="AO87" s="7">
        <f t="shared" si="33"/>
        <v>10.560432911744918</v>
      </c>
      <c r="AP87" s="7">
        <f t="shared" si="34"/>
        <v>10.588456705811922</v>
      </c>
      <c r="AQ87" s="7">
        <f t="shared" si="35"/>
        <v>10.624635548093408</v>
      </c>
      <c r="AR87" s="7">
        <f t="shared" si="36"/>
        <v>10.578152773445867</v>
      </c>
      <c r="AS87" s="7">
        <f t="shared" si="37"/>
        <v>10.498962890211743</v>
      </c>
      <c r="AT87" s="7">
        <f t="shared" si="38"/>
        <v>10.537703357151225</v>
      </c>
    </row>
    <row r="88" spans="1:46">
      <c r="A88" s="9" t="s">
        <v>198</v>
      </c>
      <c r="B88" s="12" t="s">
        <v>197</v>
      </c>
      <c r="C88" s="62">
        <v>27655.939891041435</v>
      </c>
      <c r="D88" s="63">
        <v>10.227595808148182</v>
      </c>
      <c r="E88" s="35">
        <v>0.93500000000000005</v>
      </c>
      <c r="F88" s="64">
        <v>39.199800000000003</v>
      </c>
      <c r="G88" s="44">
        <v>4</v>
      </c>
      <c r="H88" s="6"/>
      <c r="I88" s="7"/>
      <c r="J88" s="72">
        <v>20563.38678074308</v>
      </c>
      <c r="K88" s="72">
        <v>21160.091876499937</v>
      </c>
      <c r="L88" s="72">
        <v>21229.439584889136</v>
      </c>
      <c r="M88" s="72">
        <v>21637.0912256212</v>
      </c>
      <c r="N88" s="72">
        <v>21789.27918748535</v>
      </c>
      <c r="O88" s="72">
        <v>23172.663426229923</v>
      </c>
      <c r="P88" s="72">
        <v>22623.233636856428</v>
      </c>
      <c r="Q88" s="72">
        <v>22024.727866948509</v>
      </c>
      <c r="R88" s="72">
        <v>21957.598498572574</v>
      </c>
      <c r="S88" s="72">
        <v>22651.16943184628</v>
      </c>
      <c r="T88" s="72">
        <v>23390.111789903454</v>
      </c>
      <c r="U88" s="72">
        <v>24289.76554565331</v>
      </c>
      <c r="V88" s="72">
        <v>25130.412102587365</v>
      </c>
      <c r="W88" s="72">
        <v>25740.00327238673</v>
      </c>
      <c r="X88" s="72">
        <v>25473.95180771087</v>
      </c>
      <c r="Y88" s="71">
        <v>25852.357702032707</v>
      </c>
      <c r="Z88" s="69"/>
      <c r="AA88" s="6">
        <f t="shared" si="20"/>
        <v>339.51020754613592</v>
      </c>
      <c r="AB88" s="6">
        <f t="shared" si="21"/>
        <v>22855.528402262273</v>
      </c>
      <c r="AC88" s="8">
        <f t="shared" si="22"/>
        <v>1.485462079767671E-2</v>
      </c>
      <c r="AE88" s="7">
        <f t="shared" si="23"/>
        <v>9.9312674326929891</v>
      </c>
      <c r="AF88" s="7">
        <f t="shared" si="24"/>
        <v>9.9598722279524097</v>
      </c>
      <c r="AG88" s="7">
        <f t="shared" si="25"/>
        <v>9.9631441570285446</v>
      </c>
      <c r="AH88" s="7">
        <f t="shared" si="26"/>
        <v>9.9821643073647603</v>
      </c>
      <c r="AI88" s="7">
        <f t="shared" si="27"/>
        <v>9.9891733474229643</v>
      </c>
      <c r="AJ88" s="7">
        <f t="shared" si="28"/>
        <v>10.050728562318922</v>
      </c>
      <c r="AK88" s="7">
        <f t="shared" si="29"/>
        <v>10.026732694221241</v>
      </c>
      <c r="AL88" s="7">
        <f t="shared" si="30"/>
        <v>9.9999210950843942</v>
      </c>
      <c r="AM88" s="7">
        <f t="shared" si="31"/>
        <v>9.9968685316549468</v>
      </c>
      <c r="AN88" s="7">
        <f t="shared" si="32"/>
        <v>10.027966760123459</v>
      </c>
      <c r="AO88" s="7">
        <f t="shared" si="33"/>
        <v>10.060068638955579</v>
      </c>
      <c r="AP88" s="7">
        <f t="shared" si="34"/>
        <v>10.097810369650471</v>
      </c>
      <c r="AQ88" s="7">
        <f t="shared" si="35"/>
        <v>10.13183402923276</v>
      </c>
      <c r="AR88" s="7">
        <f t="shared" si="36"/>
        <v>10.155801608282461</v>
      </c>
      <c r="AS88" s="7">
        <f t="shared" si="37"/>
        <v>10.145411711325307</v>
      </c>
      <c r="AT88" s="7">
        <f t="shared" si="38"/>
        <v>10.160157082819349</v>
      </c>
    </row>
    <row r="89" spans="1:46">
      <c r="A89" s="9" t="s">
        <v>200</v>
      </c>
      <c r="B89" s="12" t="s">
        <v>199</v>
      </c>
      <c r="C89" s="62">
        <v>32429.991740697391</v>
      </c>
      <c r="D89" s="63">
        <v>10.386838944620401</v>
      </c>
      <c r="E89" s="35">
        <v>0.95099999999999996</v>
      </c>
      <c r="F89" s="64">
        <v>36.033146000000002</v>
      </c>
      <c r="G89" s="44">
        <v>5</v>
      </c>
      <c r="H89" s="6"/>
      <c r="I89" s="7"/>
      <c r="J89" s="72">
        <v>25268.546714155451</v>
      </c>
      <c r="K89" s="72">
        <v>25537.831140510229</v>
      </c>
      <c r="L89" s="72">
        <v>26001.787924870016</v>
      </c>
      <c r="M89" s="72">
        <v>26358.212271212724</v>
      </c>
      <c r="N89" s="72">
        <v>26739.189826802387</v>
      </c>
      <c r="O89" s="72">
        <v>27713.548371596582</v>
      </c>
      <c r="P89" s="72">
        <v>28201.543895644081</v>
      </c>
      <c r="Q89" s="72">
        <v>28242.013163449072</v>
      </c>
      <c r="R89" s="72">
        <v>28017.996009476097</v>
      </c>
      <c r="S89" s="72">
        <v>28168.139006365473</v>
      </c>
      <c r="T89" s="72">
        <v>28144.013910883699</v>
      </c>
      <c r="U89" s="72">
        <v>28554.086741237425</v>
      </c>
      <c r="V89" s="72">
        <v>28765.618896307049</v>
      </c>
      <c r="W89" s="72">
        <v>28169.595378974485</v>
      </c>
      <c r="X89" s="72">
        <v>26577.567806654097</v>
      </c>
      <c r="Y89" s="71">
        <v>26759.667086117472</v>
      </c>
      <c r="Z89" s="69"/>
      <c r="AA89" s="6">
        <f t="shared" si="20"/>
        <v>187.48746946847771</v>
      </c>
      <c r="AB89" s="6">
        <f t="shared" si="21"/>
        <v>27363.979403875928</v>
      </c>
      <c r="AC89" s="8">
        <f t="shared" si="22"/>
        <v>6.8516156477563105E-3</v>
      </c>
      <c r="AE89" s="7">
        <f t="shared" si="23"/>
        <v>10.137315688406156</v>
      </c>
      <c r="AF89" s="7">
        <f t="shared" si="24"/>
        <v>10.147916205875298</v>
      </c>
      <c r="AG89" s="7">
        <f t="shared" si="25"/>
        <v>10.165920580980478</v>
      </c>
      <c r="AH89" s="7">
        <f t="shared" si="26"/>
        <v>10.179535166559855</v>
      </c>
      <c r="AI89" s="7">
        <f t="shared" si="27"/>
        <v>10.193885552022007</v>
      </c>
      <c r="AJ89" s="7">
        <f t="shared" si="28"/>
        <v>10.229676683487652</v>
      </c>
      <c r="AK89" s="7">
        <f t="shared" si="29"/>
        <v>10.247132003500068</v>
      </c>
      <c r="AL89" s="7">
        <f t="shared" si="30"/>
        <v>10.24856597672388</v>
      </c>
      <c r="AM89" s="7">
        <f t="shared" si="31"/>
        <v>10.240602297328898</v>
      </c>
      <c r="AN89" s="7">
        <f t="shared" si="32"/>
        <v>10.245946795726343</v>
      </c>
      <c r="AO89" s="7">
        <f t="shared" si="33"/>
        <v>10.245089961252505</v>
      </c>
      <c r="AP89" s="7">
        <f t="shared" si="34"/>
        <v>10.259555348140918</v>
      </c>
      <c r="AQ89" s="7">
        <f t="shared" si="35"/>
        <v>10.266936164668476</v>
      </c>
      <c r="AR89" s="7">
        <f t="shared" si="36"/>
        <v>10.24599849722358</v>
      </c>
      <c r="AS89" s="7">
        <f t="shared" si="37"/>
        <v>10.187822823439879</v>
      </c>
      <c r="AT89" s="7">
        <f t="shared" si="38"/>
        <v>10.194651073436731</v>
      </c>
    </row>
    <row r="90" spans="1:46">
      <c r="A90" s="9" t="s">
        <v>202</v>
      </c>
      <c r="B90" s="12" t="s">
        <v>201</v>
      </c>
      <c r="C90" s="62">
        <v>7632.561289724531</v>
      </c>
      <c r="D90" s="63">
        <v>8.940178754674994</v>
      </c>
      <c r="E90" s="35">
        <v>0.76600000000000001</v>
      </c>
      <c r="F90" s="64">
        <v>45.51</v>
      </c>
      <c r="G90" s="44">
        <v>3</v>
      </c>
      <c r="H90" s="6"/>
      <c r="I90" s="7"/>
      <c r="J90" s="72">
        <v>6938.8918962088628</v>
      </c>
      <c r="K90" s="72">
        <v>6848.3685000080559</v>
      </c>
      <c r="L90" s="72">
        <v>6705.7567951508245</v>
      </c>
      <c r="M90" s="72">
        <v>6491.0319874594716</v>
      </c>
      <c r="N90" s="72">
        <v>6514.4248214364789</v>
      </c>
      <c r="O90" s="72">
        <v>6533.3467371386741</v>
      </c>
      <c r="P90" s="72">
        <v>6582.0696046603907</v>
      </c>
      <c r="Q90" s="72">
        <v>6613.6799348807917</v>
      </c>
      <c r="R90" s="72">
        <v>6924.8114275146581</v>
      </c>
      <c r="S90" s="72">
        <v>6988.2561331464804</v>
      </c>
      <c r="T90" s="72">
        <v>7027.4444450913588</v>
      </c>
      <c r="U90" s="72">
        <v>7183.4908092852575</v>
      </c>
      <c r="V90" s="72">
        <v>7251.5432270227366</v>
      </c>
      <c r="W90" s="72">
        <v>7181.6120590747414</v>
      </c>
      <c r="X90" s="72">
        <v>6930.8471936645064</v>
      </c>
      <c r="Y90" s="71">
        <v>6967.8392899212095</v>
      </c>
      <c r="Z90" s="69"/>
      <c r="AA90" s="6">
        <f t="shared" si="20"/>
        <v>36.548340603881577</v>
      </c>
      <c r="AB90" s="6">
        <f t="shared" si="21"/>
        <v>6847.7050381162198</v>
      </c>
      <c r="AC90" s="8">
        <f t="shared" si="22"/>
        <v>5.3373123404766134E-3</v>
      </c>
      <c r="AE90" s="7">
        <f t="shared" si="23"/>
        <v>8.8448973716182078</v>
      </c>
      <c r="AF90" s="7">
        <f t="shared" si="24"/>
        <v>8.8317657277067525</v>
      </c>
      <c r="AG90" s="7">
        <f t="shared" si="25"/>
        <v>8.8107216596149893</v>
      </c>
      <c r="AH90" s="7">
        <f t="shared" si="26"/>
        <v>8.7781768089922814</v>
      </c>
      <c r="AI90" s="7">
        <f t="shared" si="27"/>
        <v>8.7817742003870478</v>
      </c>
      <c r="AJ90" s="7">
        <f t="shared" si="28"/>
        <v>8.7846746081512528</v>
      </c>
      <c r="AK90" s="7">
        <f t="shared" si="29"/>
        <v>8.7921045044489485</v>
      </c>
      <c r="AL90" s="7">
        <f t="shared" si="30"/>
        <v>8.7968955003056077</v>
      </c>
      <c r="AM90" s="7">
        <f t="shared" si="31"/>
        <v>8.8428661000009736</v>
      </c>
      <c r="AN90" s="7">
        <f t="shared" si="32"/>
        <v>8.8519863238659298</v>
      </c>
      <c r="AO90" s="7">
        <f t="shared" si="33"/>
        <v>8.8575783973906859</v>
      </c>
      <c r="AP90" s="7">
        <f t="shared" si="34"/>
        <v>8.8795407290297916</v>
      </c>
      <c r="AQ90" s="7">
        <f t="shared" si="35"/>
        <v>8.8889695840971665</v>
      </c>
      <c r="AR90" s="7">
        <f t="shared" si="36"/>
        <v>8.8792791576037544</v>
      </c>
      <c r="AS90" s="7">
        <f t="shared" si="37"/>
        <v>8.8437373348800445</v>
      </c>
      <c r="AT90" s="7">
        <f t="shared" si="38"/>
        <v>8.8490604542481641</v>
      </c>
    </row>
    <row r="91" spans="1:46">
      <c r="A91" s="9" t="s">
        <v>204</v>
      </c>
      <c r="B91" s="12" t="s">
        <v>203</v>
      </c>
      <c r="C91" s="62">
        <v>32418.424123393655</v>
      </c>
      <c r="D91" s="63">
        <v>10.386482185946427</v>
      </c>
      <c r="E91" s="35">
        <v>0.96</v>
      </c>
      <c r="F91" s="64">
        <v>24.85</v>
      </c>
      <c r="G91" s="44">
        <v>5</v>
      </c>
      <c r="H91" s="6"/>
      <c r="I91" s="7"/>
      <c r="J91" s="72">
        <v>27593.066416909885</v>
      </c>
      <c r="K91" s="72">
        <v>28248.262011809311</v>
      </c>
      <c r="L91" s="72">
        <v>28614.856307212718</v>
      </c>
      <c r="M91" s="72">
        <v>27957.844618635052</v>
      </c>
      <c r="N91" s="72">
        <v>27865.516019393093</v>
      </c>
      <c r="O91" s="72">
        <v>28612.80616521943</v>
      </c>
      <c r="P91" s="72">
        <v>28602.665010055156</v>
      </c>
      <c r="Q91" s="72">
        <v>28611.071581240361</v>
      </c>
      <c r="R91" s="72">
        <v>28953.479337734872</v>
      </c>
      <c r="S91" s="72">
        <v>29738.026517728082</v>
      </c>
      <c r="T91" s="72">
        <v>30310.340560768112</v>
      </c>
      <c r="U91" s="72">
        <v>30932.626174492783</v>
      </c>
      <c r="V91" s="72">
        <v>31659.859679014367</v>
      </c>
      <c r="W91" s="72">
        <v>31295.201948301608</v>
      </c>
      <c r="X91" s="72">
        <v>29692.406814373055</v>
      </c>
      <c r="Y91" s="71">
        <v>29946.357695985964</v>
      </c>
      <c r="Z91" s="69"/>
      <c r="AA91" s="6">
        <f t="shared" si="20"/>
        <v>250.13176478734718</v>
      </c>
      <c r="AB91" s="6">
        <f t="shared" si="21"/>
        <v>29245.86861085919</v>
      </c>
      <c r="AC91" s="8">
        <f t="shared" si="22"/>
        <v>8.5527213472630995E-3</v>
      </c>
      <c r="AE91" s="7">
        <f t="shared" si="23"/>
        <v>10.225319803366393</v>
      </c>
      <c r="AF91" s="7">
        <f t="shared" si="24"/>
        <v>10.248787212976184</v>
      </c>
      <c r="AG91" s="7">
        <f t="shared" si="25"/>
        <v>10.261681313240963</v>
      </c>
      <c r="AH91" s="7">
        <f t="shared" si="26"/>
        <v>10.238453105344661</v>
      </c>
      <c r="AI91" s="7">
        <f t="shared" si="27"/>
        <v>10.235145218382074</v>
      </c>
      <c r="AJ91" s="7">
        <f t="shared" si="28"/>
        <v>10.261609664604427</v>
      </c>
      <c r="AK91" s="7">
        <f t="shared" si="29"/>
        <v>10.261255174636515</v>
      </c>
      <c r="AL91" s="7">
        <f t="shared" si="30"/>
        <v>10.261549040122203</v>
      </c>
      <c r="AM91" s="7">
        <f t="shared" si="31"/>
        <v>10.273445660157293</v>
      </c>
      <c r="AN91" s="7">
        <f t="shared" si="32"/>
        <v>10.300181859968658</v>
      </c>
      <c r="AO91" s="7">
        <f t="shared" si="33"/>
        <v>10.319244205909813</v>
      </c>
      <c r="AP91" s="7">
        <f t="shared" si="34"/>
        <v>10.339566769106492</v>
      </c>
      <c r="AQ91" s="7">
        <f t="shared" si="35"/>
        <v>10.362804901303083</v>
      </c>
      <c r="AR91" s="7">
        <f t="shared" si="36"/>
        <v>10.351220072391236</v>
      </c>
      <c r="AS91" s="7">
        <f t="shared" si="37"/>
        <v>10.298646629287759</v>
      </c>
      <c r="AT91" s="7">
        <f t="shared" si="38"/>
        <v>10.30716298332632</v>
      </c>
    </row>
    <row r="92" spans="1:46">
      <c r="A92" s="9" t="s">
        <v>206</v>
      </c>
      <c r="B92" s="12" t="s">
        <v>205</v>
      </c>
      <c r="C92" s="62">
        <v>5596.9912676449067</v>
      </c>
      <c r="D92" s="63">
        <v>8.6299844587052057</v>
      </c>
      <c r="E92" s="35">
        <v>0.77</v>
      </c>
      <c r="F92" s="64">
        <v>37.72</v>
      </c>
      <c r="G92" s="44">
        <v>2</v>
      </c>
      <c r="H92" s="6"/>
      <c r="I92" s="7"/>
      <c r="J92" s="72">
        <v>3506.7900479630143</v>
      </c>
      <c r="K92" s="72">
        <v>3472.3511542773736</v>
      </c>
      <c r="L92" s="72">
        <v>3479.3437989744689</v>
      </c>
      <c r="M92" s="72">
        <v>3476.3510754325134</v>
      </c>
      <c r="N92" s="72">
        <v>3530.4203352837717</v>
      </c>
      <c r="O92" s="72">
        <v>3590.5178837474923</v>
      </c>
      <c r="P92" s="72">
        <v>3687.4779221719218</v>
      </c>
      <c r="Q92" s="72">
        <v>3807.5269983064991</v>
      </c>
      <c r="R92" s="72">
        <v>3869.8243112511063</v>
      </c>
      <c r="S92" s="72">
        <v>4100.9780888125224</v>
      </c>
      <c r="T92" s="72">
        <v>4334.4774449259467</v>
      </c>
      <c r="U92" s="72">
        <v>4568.622101345718</v>
      </c>
      <c r="V92" s="72">
        <v>4840.2022034574966</v>
      </c>
      <c r="W92" s="72">
        <v>5085.7125474762897</v>
      </c>
      <c r="X92" s="72">
        <v>5082.4211883578109</v>
      </c>
      <c r="Y92" s="71">
        <v>5242.3543010789517</v>
      </c>
      <c r="Z92" s="69"/>
      <c r="AA92" s="6">
        <f t="shared" si="20"/>
        <v>126.78000212914571</v>
      </c>
      <c r="AB92" s="6">
        <f t="shared" si="21"/>
        <v>4028.8678067855963</v>
      </c>
      <c r="AC92" s="8">
        <f t="shared" si="22"/>
        <v>3.1467898230767774E-2</v>
      </c>
      <c r="AE92" s="7">
        <f t="shared" si="23"/>
        <v>8.1624563817849491</v>
      </c>
      <c r="AF92" s="7">
        <f t="shared" si="24"/>
        <v>8.1525872095708198</v>
      </c>
      <c r="AG92" s="7">
        <f t="shared" si="25"/>
        <v>8.1545989914751011</v>
      </c>
      <c r="AH92" s="7">
        <f t="shared" si="26"/>
        <v>8.1537384811218843</v>
      </c>
      <c r="AI92" s="7">
        <f t="shared" si="27"/>
        <v>8.1691722179896686</v>
      </c>
      <c r="AJ92" s="7">
        <f t="shared" si="28"/>
        <v>8.1860517283895184</v>
      </c>
      <c r="AK92" s="7">
        <f t="shared" si="29"/>
        <v>8.2126980134225374</v>
      </c>
      <c r="AL92" s="7">
        <f t="shared" si="30"/>
        <v>8.2447351755666318</v>
      </c>
      <c r="AM92" s="7">
        <f t="shared" si="31"/>
        <v>8.2609643873837921</v>
      </c>
      <c r="AN92" s="7">
        <f t="shared" si="32"/>
        <v>8.3189807824888611</v>
      </c>
      <c r="AO92" s="7">
        <f t="shared" si="33"/>
        <v>8.3743563386790409</v>
      </c>
      <c r="AP92" s="7">
        <f t="shared" si="34"/>
        <v>8.4269669288727478</v>
      </c>
      <c r="AQ92" s="7">
        <f t="shared" si="35"/>
        <v>8.4847117764118813</v>
      </c>
      <c r="AR92" s="7">
        <f t="shared" si="36"/>
        <v>8.5341904259963801</v>
      </c>
      <c r="AS92" s="7">
        <f t="shared" si="37"/>
        <v>8.5335430389106204</v>
      </c>
      <c r="AT92" s="7">
        <f t="shared" si="38"/>
        <v>8.5645259705117525</v>
      </c>
    </row>
    <row r="93" spans="1:46">
      <c r="A93" s="9" t="s">
        <v>208</v>
      </c>
      <c r="B93" s="12" t="s">
        <v>207</v>
      </c>
      <c r="C93" s="62">
        <v>11509.932171313365</v>
      </c>
      <c r="D93" s="63">
        <v>9.3509656086762671</v>
      </c>
      <c r="E93" s="35">
        <v>0.80400000000000005</v>
      </c>
      <c r="F93" s="64">
        <v>30.880000000000003</v>
      </c>
      <c r="G93" s="44">
        <v>3</v>
      </c>
      <c r="H93" s="6"/>
      <c r="I93" s="7"/>
      <c r="J93" s="72">
        <v>4499.3620024035408</v>
      </c>
      <c r="K93" s="72">
        <v>4590.8662846540001</v>
      </c>
      <c r="L93" s="72">
        <v>4743.2640271004311</v>
      </c>
      <c r="M93" s="72">
        <v>4734.1567881550809</v>
      </c>
      <c r="N93" s="72">
        <v>4908.5111685740594</v>
      </c>
      <c r="O93" s="72">
        <v>5405.7772882349454</v>
      </c>
      <c r="P93" s="72">
        <v>6146.0045544606101</v>
      </c>
      <c r="Q93" s="72">
        <v>6748.0405050005857</v>
      </c>
      <c r="R93" s="72">
        <v>7350.8233786511673</v>
      </c>
      <c r="S93" s="72">
        <v>8000.6923749105454</v>
      </c>
      <c r="T93" s="72">
        <v>8699.1147357966347</v>
      </c>
      <c r="U93" s="72">
        <v>9528.5762720222992</v>
      </c>
      <c r="V93" s="72">
        <v>10258.607476653093</v>
      </c>
      <c r="W93" s="72">
        <v>10468.81834734985</v>
      </c>
      <c r="X93" s="72">
        <v>10451.744579662505</v>
      </c>
      <c r="Y93" s="71">
        <v>11195.193904532505</v>
      </c>
      <c r="Z93" s="69"/>
      <c r="AA93" s="6">
        <f t="shared" si="20"/>
        <v>505.19730464081971</v>
      </c>
      <c r="AB93" s="6">
        <f t="shared" si="21"/>
        <v>7102.2906522419571</v>
      </c>
      <c r="AC93" s="8">
        <f t="shared" si="22"/>
        <v>7.1131600968955794E-2</v>
      </c>
      <c r="AE93" s="7">
        <f t="shared" si="23"/>
        <v>8.4116908884634096</v>
      </c>
      <c r="AF93" s="7">
        <f t="shared" si="24"/>
        <v>8.4318240182868376</v>
      </c>
      <c r="AG93" s="7">
        <f t="shared" si="25"/>
        <v>8.46448079101609</v>
      </c>
      <c r="AH93" s="7">
        <f t="shared" si="26"/>
        <v>8.4625589091188722</v>
      </c>
      <c r="AI93" s="7">
        <f t="shared" si="27"/>
        <v>8.4987259504837738</v>
      </c>
      <c r="AJ93" s="7">
        <f t="shared" si="28"/>
        <v>8.5952235288429186</v>
      </c>
      <c r="AK93" s="7">
        <f t="shared" si="29"/>
        <v>8.7235574837348366</v>
      </c>
      <c r="AL93" s="7">
        <f t="shared" si="30"/>
        <v>8.8170074461671959</v>
      </c>
      <c r="AM93" s="7">
        <f t="shared" si="31"/>
        <v>8.9025676102389095</v>
      </c>
      <c r="AN93" s="7">
        <f t="shared" si="32"/>
        <v>8.9872833637808274</v>
      </c>
      <c r="AO93" s="7">
        <f t="shared" si="33"/>
        <v>9.0709765449591995</v>
      </c>
      <c r="AP93" s="7">
        <f t="shared" si="34"/>
        <v>9.1620505911564596</v>
      </c>
      <c r="AQ93" s="7">
        <f t="shared" si="35"/>
        <v>9.2358723859903993</v>
      </c>
      <c r="AR93" s="7">
        <f t="shared" si="36"/>
        <v>9.2561564366882401</v>
      </c>
      <c r="AS93" s="7">
        <f t="shared" si="37"/>
        <v>9.254524188881371</v>
      </c>
      <c r="AT93" s="7">
        <f t="shared" si="38"/>
        <v>9.32323984951997</v>
      </c>
    </row>
    <row r="94" spans="1:46">
      <c r="A94" s="9" t="s">
        <v>210</v>
      </c>
      <c r="B94" s="12" t="s">
        <v>209</v>
      </c>
      <c r="C94" s="62">
        <v>1572.5747560382999</v>
      </c>
      <c r="D94" s="63">
        <v>7.360469527055626</v>
      </c>
      <c r="E94" s="35">
        <v>0.54100000000000004</v>
      </c>
      <c r="F94" s="64">
        <v>47.68</v>
      </c>
      <c r="G94" s="44">
        <v>1</v>
      </c>
      <c r="H94" s="6"/>
      <c r="I94" s="7"/>
      <c r="J94" s="72">
        <v>1311.4671452611947</v>
      </c>
      <c r="K94" s="72">
        <v>1327.6387629460369</v>
      </c>
      <c r="L94" s="72">
        <v>1298.0863240056854</v>
      </c>
      <c r="M94" s="72">
        <v>1305.7833864633508</v>
      </c>
      <c r="N94" s="72">
        <v>1301.480036219898</v>
      </c>
      <c r="O94" s="72">
        <v>1275.650669433051</v>
      </c>
      <c r="P94" s="72">
        <v>1289.8687548194546</v>
      </c>
      <c r="Q94" s="72">
        <v>1263.6608386657465</v>
      </c>
      <c r="R94" s="72">
        <v>1267.3180767921167</v>
      </c>
      <c r="S94" s="72">
        <v>1297.6938875079888</v>
      </c>
      <c r="T94" s="72">
        <v>1338.7962682225575</v>
      </c>
      <c r="U94" s="72">
        <v>1386.4317072045574</v>
      </c>
      <c r="V94" s="72">
        <v>1444.9508946083292</v>
      </c>
      <c r="W94" s="72">
        <v>1429.1407006914033</v>
      </c>
      <c r="X94" s="72">
        <v>1427.9970931111634</v>
      </c>
      <c r="Y94" s="71">
        <v>1438.0169653762218</v>
      </c>
      <c r="Z94" s="69"/>
      <c r="AA94" s="6">
        <f t="shared" si="20"/>
        <v>9.3397208983233622</v>
      </c>
      <c r="AB94" s="6">
        <f t="shared" si="21"/>
        <v>1331.0643030635022</v>
      </c>
      <c r="AC94" s="8">
        <f t="shared" si="22"/>
        <v>7.016731555964344E-3</v>
      </c>
      <c r="AE94" s="7">
        <f t="shared" si="23"/>
        <v>7.1789017477245123</v>
      </c>
      <c r="AF94" s="7">
        <f t="shared" si="24"/>
        <v>7.1911572771794683</v>
      </c>
      <c r="AG94" s="7">
        <f t="shared" si="25"/>
        <v>7.1686464004499415</v>
      </c>
      <c r="AH94" s="7">
        <f t="shared" si="26"/>
        <v>7.1745584357916385</v>
      </c>
      <c r="AI94" s="7">
        <f t="shared" si="27"/>
        <v>7.1712573852619608</v>
      </c>
      <c r="AJ94" s="7">
        <f t="shared" si="28"/>
        <v>7.1512116563860832</v>
      </c>
      <c r="AK94" s="7">
        <f t="shared" si="29"/>
        <v>7.1622957517297721</v>
      </c>
      <c r="AL94" s="7">
        <f t="shared" si="30"/>
        <v>7.1417682148611297</v>
      </c>
      <c r="AM94" s="7">
        <f t="shared" si="31"/>
        <v>7.1446581960059499</v>
      </c>
      <c r="AN94" s="7">
        <f t="shared" si="32"/>
        <v>7.1683440354816401</v>
      </c>
      <c r="AO94" s="7">
        <f t="shared" si="33"/>
        <v>7.1995261819285643</v>
      </c>
      <c r="AP94" s="7">
        <f t="shared" si="34"/>
        <v>7.2344886083105049</v>
      </c>
      <c r="AQ94" s="7">
        <f t="shared" si="35"/>
        <v>7.2758306169990838</v>
      </c>
      <c r="AR94" s="7">
        <f t="shared" si="36"/>
        <v>7.2648286340286052</v>
      </c>
      <c r="AS94" s="7">
        <f t="shared" si="37"/>
        <v>7.2640281072610176</v>
      </c>
      <c r="AT94" s="7">
        <f t="shared" si="38"/>
        <v>7.2710203361086307</v>
      </c>
    </row>
    <row r="95" spans="1:46">
      <c r="A95" s="9" t="s">
        <v>212</v>
      </c>
      <c r="B95" s="12" t="s">
        <v>211</v>
      </c>
      <c r="C95" s="62">
        <v>2432.209022502836</v>
      </c>
      <c r="D95" s="63">
        <v>7.7965551861456577</v>
      </c>
      <c r="E95" s="35" t="s">
        <v>633</v>
      </c>
      <c r="F95" s="64" t="e">
        <v>#N/A</v>
      </c>
      <c r="G95" s="44">
        <v>2</v>
      </c>
      <c r="H95" s="6"/>
      <c r="I95" s="7"/>
      <c r="J95" s="72">
        <v>1897.7313431962548</v>
      </c>
      <c r="K95" s="72">
        <v>1981.8165674753884</v>
      </c>
      <c r="L95" s="72">
        <v>2056.6919248960921</v>
      </c>
      <c r="M95" s="72">
        <v>2243.7835683371786</v>
      </c>
      <c r="N95" s="72">
        <v>2235.3750394861027</v>
      </c>
      <c r="O95" s="72">
        <v>2354.8495553019015</v>
      </c>
      <c r="P95" s="72">
        <v>2241.3875945380014</v>
      </c>
      <c r="Q95" s="72">
        <v>2336.5144359740698</v>
      </c>
      <c r="R95" s="72">
        <v>2396.9262792094987</v>
      </c>
      <c r="S95" s="72">
        <v>2375.3243372051152</v>
      </c>
      <c r="T95" s="72">
        <v>2341.2261922986495</v>
      </c>
      <c r="U95" s="72">
        <v>2346.1646377545003</v>
      </c>
      <c r="V95" s="72">
        <v>2318.2040894411452</v>
      </c>
      <c r="W95" s="72">
        <v>2257.3580178933762</v>
      </c>
      <c r="X95" s="72">
        <v>2208.5992418703458</v>
      </c>
      <c r="Y95" s="71">
        <v>2229.9454050314371</v>
      </c>
      <c r="Z95" s="69"/>
      <c r="AA95" s="6">
        <f t="shared" si="20"/>
        <v>21.644467144773866</v>
      </c>
      <c r="AB95" s="6">
        <f t="shared" si="21"/>
        <v>2239.4635216585079</v>
      </c>
      <c r="AC95" s="8">
        <f t="shared" si="22"/>
        <v>9.6650233127014047E-3</v>
      </c>
      <c r="AE95" s="7">
        <f t="shared" si="23"/>
        <v>7.5484144218361724</v>
      </c>
      <c r="AF95" s="7">
        <f t="shared" si="24"/>
        <v>7.5917691614018388</v>
      </c>
      <c r="AG95" s="7">
        <f t="shared" si="25"/>
        <v>7.6288541093047399</v>
      </c>
      <c r="AH95" s="7">
        <f t="shared" si="26"/>
        <v>7.7159188129434755</v>
      </c>
      <c r="AI95" s="7">
        <f t="shared" si="27"/>
        <v>7.7121642958723964</v>
      </c>
      <c r="AJ95" s="7">
        <f t="shared" si="28"/>
        <v>7.7642321213109255</v>
      </c>
      <c r="AK95" s="7">
        <f t="shared" si="29"/>
        <v>7.714850414909117</v>
      </c>
      <c r="AL95" s="7">
        <f t="shared" si="30"/>
        <v>7.7564155405823696</v>
      </c>
      <c r="AM95" s="7">
        <f t="shared" si="31"/>
        <v>7.7819424785210831</v>
      </c>
      <c r="AN95" s="7">
        <f t="shared" si="32"/>
        <v>7.7728892701785917</v>
      </c>
      <c r="AO95" s="7">
        <f t="shared" si="33"/>
        <v>7.7584300849073005</v>
      </c>
      <c r="AP95" s="7">
        <f t="shared" si="34"/>
        <v>7.7605372048220271</v>
      </c>
      <c r="AQ95" s="7">
        <f t="shared" si="35"/>
        <v>7.7485480655119039</v>
      </c>
      <c r="AR95" s="7">
        <f t="shared" si="36"/>
        <v>7.7219503897998063</v>
      </c>
      <c r="AS95" s="7">
        <f t="shared" si="37"/>
        <v>7.7001137663504275</v>
      </c>
      <c r="AT95" s="7">
        <f t="shared" si="38"/>
        <v>7.7097323821057913</v>
      </c>
    </row>
    <row r="96" spans="1:46">
      <c r="A96" s="9" t="s">
        <v>431</v>
      </c>
      <c r="B96" s="12" t="s">
        <v>213</v>
      </c>
      <c r="C96" s="62">
        <v>1244</v>
      </c>
      <c r="D96" s="63">
        <v>7.1260872732991247</v>
      </c>
      <c r="E96" s="35" t="s">
        <v>633</v>
      </c>
      <c r="F96" s="64">
        <v>31</v>
      </c>
      <c r="G96" s="44">
        <v>1</v>
      </c>
      <c r="H96" s="6"/>
      <c r="I96" s="7"/>
      <c r="J96" s="71">
        <v>1240.3889271751536</v>
      </c>
      <c r="K96" s="71">
        <v>1278.7514713145915</v>
      </c>
      <c r="L96" s="71">
        <v>1318.3004858913316</v>
      </c>
      <c r="M96" s="71">
        <v>1359.0726658673523</v>
      </c>
      <c r="N96" s="71">
        <v>1401.1058411003633</v>
      </c>
      <c r="O96" s="71">
        <v>1444.4390114436735</v>
      </c>
      <c r="P96" s="71">
        <v>1489.1123829316223</v>
      </c>
      <c r="Q96" s="71">
        <v>1535.1674050841468</v>
      </c>
      <c r="R96" s="71">
        <v>1582.6468093650999</v>
      </c>
      <c r="S96" s="71">
        <v>1631.5946488299999</v>
      </c>
      <c r="T96" s="71">
        <v>1682.056339</v>
      </c>
      <c r="U96" s="71">
        <v>1734.0787</v>
      </c>
      <c r="V96" s="71">
        <v>1787.71</v>
      </c>
      <c r="W96" s="71">
        <v>1843</v>
      </c>
      <c r="X96" s="73">
        <v>1900</v>
      </c>
      <c r="Y96" s="71">
        <v>1957.6712544051252</v>
      </c>
      <c r="Z96" s="69"/>
      <c r="AA96" s="6">
        <f t="shared" si="20"/>
        <v>47.001919942376254</v>
      </c>
      <c r="AB96" s="6">
        <f t="shared" si="21"/>
        <v>1548.4949792002224</v>
      </c>
      <c r="AC96" s="8">
        <f t="shared" si="22"/>
        <v>3.035329179217109E-2</v>
      </c>
      <c r="AE96" s="7">
        <f t="shared" si="23"/>
        <v>7.1231802603686116</v>
      </c>
      <c r="AF96" s="7">
        <f t="shared" si="24"/>
        <v>7.1536394678533206</v>
      </c>
      <c r="AG96" s="7">
        <f t="shared" si="25"/>
        <v>7.1840986753380287</v>
      </c>
      <c r="AH96" s="7">
        <f t="shared" si="26"/>
        <v>7.2145578828227377</v>
      </c>
      <c r="AI96" s="7">
        <f t="shared" si="27"/>
        <v>7.2450170903074458</v>
      </c>
      <c r="AJ96" s="7">
        <f t="shared" si="28"/>
        <v>7.2754762977921548</v>
      </c>
      <c r="AK96" s="7">
        <f t="shared" si="29"/>
        <v>7.3059355052768629</v>
      </c>
      <c r="AL96" s="7">
        <f t="shared" si="30"/>
        <v>7.3363947127615718</v>
      </c>
      <c r="AM96" s="7">
        <f t="shared" si="31"/>
        <v>7.3668539202462808</v>
      </c>
      <c r="AN96" s="7">
        <f t="shared" si="32"/>
        <v>7.3973131277309889</v>
      </c>
      <c r="AO96" s="7">
        <f t="shared" si="33"/>
        <v>7.4277723352156979</v>
      </c>
      <c r="AP96" s="7">
        <f t="shared" si="34"/>
        <v>7.458231542700406</v>
      </c>
      <c r="AQ96" s="7">
        <f t="shared" si="35"/>
        <v>7.488690750185115</v>
      </c>
      <c r="AR96" s="7">
        <f t="shared" si="36"/>
        <v>7.5191499576698231</v>
      </c>
      <c r="AS96" s="7">
        <f t="shared" si="37"/>
        <v>7.5496091651545321</v>
      </c>
      <c r="AT96" s="7">
        <f t="shared" si="38"/>
        <v>7.5795109103243989</v>
      </c>
    </row>
    <row r="97" spans="1:46">
      <c r="A97" s="9" t="s">
        <v>432</v>
      </c>
      <c r="B97" s="12" t="s">
        <v>215</v>
      </c>
      <c r="C97" s="62">
        <v>27099.777575974731</v>
      </c>
      <c r="D97" s="63">
        <v>10.207280799305503</v>
      </c>
      <c r="E97" s="35">
        <v>0.93700000000000006</v>
      </c>
      <c r="F97" s="64">
        <v>31.59</v>
      </c>
      <c r="G97" s="44">
        <v>5</v>
      </c>
      <c r="H97" s="6"/>
      <c r="I97" s="7"/>
      <c r="J97" s="72">
        <v>15761.316386983706</v>
      </c>
      <c r="K97" s="72">
        <v>16704.359969627629</v>
      </c>
      <c r="L97" s="72">
        <v>17318.077372106145</v>
      </c>
      <c r="M97" s="72">
        <v>16014.966347385385</v>
      </c>
      <c r="N97" s="72">
        <v>17410.073839460107</v>
      </c>
      <c r="O97" s="72">
        <v>18730.425095512364</v>
      </c>
      <c r="P97" s="72">
        <v>19331.154879322803</v>
      </c>
      <c r="Q97" s="72">
        <v>20598.0732714234</v>
      </c>
      <c r="R97" s="72">
        <v>21070.529585512355</v>
      </c>
      <c r="S97" s="72">
        <v>21961.184569895791</v>
      </c>
      <c r="T97" s="72">
        <v>22783.2700526441</v>
      </c>
      <c r="U97" s="72">
        <v>23884.25403950203</v>
      </c>
      <c r="V97" s="72">
        <v>25021.368411575331</v>
      </c>
      <c r="W97" s="72">
        <v>25516.936922928075</v>
      </c>
      <c r="X97" s="72">
        <v>25493.430055830926</v>
      </c>
      <c r="Y97" s="71">
        <v>26449.410378193352</v>
      </c>
      <c r="Z97" s="69"/>
      <c r="AA97" s="6">
        <f t="shared" si="20"/>
        <v>768.97980593590751</v>
      </c>
      <c r="AB97" s="6">
        <f t="shared" si="21"/>
        <v>20506.628053314009</v>
      </c>
      <c r="AC97" s="8">
        <f t="shared" si="22"/>
        <v>3.7499085853446065E-2</v>
      </c>
      <c r="AE97" s="7">
        <f t="shared" si="23"/>
        <v>9.665313887016552</v>
      </c>
      <c r="AF97" s="7">
        <f t="shared" si="24"/>
        <v>9.7234250403560374</v>
      </c>
      <c r="AG97" s="7">
        <f t="shared" si="25"/>
        <v>9.7595061697253414</v>
      </c>
      <c r="AH97" s="7">
        <f t="shared" si="26"/>
        <v>9.6812789607226239</v>
      </c>
      <c r="AI97" s="7">
        <f t="shared" si="27"/>
        <v>9.7648042739628966</v>
      </c>
      <c r="AJ97" s="7">
        <f t="shared" si="28"/>
        <v>9.8379044911502778</v>
      </c>
      <c r="AK97" s="7">
        <f t="shared" si="29"/>
        <v>9.8694733158560126</v>
      </c>
      <c r="AL97" s="7">
        <f t="shared" si="30"/>
        <v>9.9329528198899943</v>
      </c>
      <c r="AM97" s="7">
        <f t="shared" si="31"/>
        <v>9.9556306410581783</v>
      </c>
      <c r="AN97" s="7">
        <f t="shared" si="32"/>
        <v>9.9970318363314732</v>
      </c>
      <c r="AO97" s="7">
        <f t="shared" si="33"/>
        <v>10.033781775980968</v>
      </c>
      <c r="AP97" s="7">
        <f t="shared" si="34"/>
        <v>10.08097469399878</v>
      </c>
      <c r="AQ97" s="7">
        <f t="shared" si="35"/>
        <v>10.127485475234156</v>
      </c>
      <c r="AR97" s="7">
        <f t="shared" si="36"/>
        <v>10.147097703723935</v>
      </c>
      <c r="AS97" s="7">
        <f t="shared" si="37"/>
        <v>10.146176053081001</v>
      </c>
      <c r="AT97" s="7">
        <f t="shared" si="38"/>
        <v>10.182989145098217</v>
      </c>
    </row>
    <row r="98" spans="1:46">
      <c r="A98" s="9" t="s">
        <v>218</v>
      </c>
      <c r="B98" s="12" t="s">
        <v>217</v>
      </c>
      <c r="C98" s="62">
        <v>48631.319212014401</v>
      </c>
      <c r="D98" s="63">
        <v>10.792023030564627</v>
      </c>
      <c r="E98" s="35">
        <v>0.91600000000000004</v>
      </c>
      <c r="F98" s="64">
        <v>30</v>
      </c>
      <c r="G98" s="44">
        <v>4</v>
      </c>
      <c r="H98" s="6"/>
      <c r="I98" s="7"/>
      <c r="J98" s="72">
        <v>37597.067873807398</v>
      </c>
      <c r="K98" s="72">
        <v>35987.269960269194</v>
      </c>
      <c r="L98" s="72">
        <v>35275.608557938693</v>
      </c>
      <c r="M98" s="72">
        <v>35719.532884595843</v>
      </c>
      <c r="N98" s="72">
        <v>33748.546739298828</v>
      </c>
      <c r="O98" s="72">
        <v>33993.799195228603</v>
      </c>
      <c r="P98" s="72">
        <v>32962.265646815569</v>
      </c>
      <c r="Q98" s="72">
        <v>33079.871430312975</v>
      </c>
      <c r="R98" s="72">
        <v>37813.371405272628</v>
      </c>
      <c r="S98" s="72">
        <v>40600.981086143096</v>
      </c>
      <c r="T98" s="72">
        <v>43560.221723293289</v>
      </c>
      <c r="U98" s="72">
        <v>44697.147634951099</v>
      </c>
      <c r="V98" s="72">
        <v>45538.92094660904</v>
      </c>
      <c r="W98" s="73">
        <v>46000</v>
      </c>
      <c r="X98" s="73">
        <v>47000</v>
      </c>
      <c r="Y98" s="71">
        <v>48124.475008318528</v>
      </c>
      <c r="Z98" s="69"/>
      <c r="AA98" s="6">
        <f t="shared" si="20"/>
        <v>930.80150199562593</v>
      </c>
      <c r="AB98" s="6">
        <f t="shared" si="21"/>
        <v>38904.973672302425</v>
      </c>
      <c r="AC98" s="8">
        <f t="shared" si="22"/>
        <v>2.3925000176989977E-2</v>
      </c>
      <c r="AE98" s="7">
        <f t="shared" si="23"/>
        <v>10.534681344257635</v>
      </c>
      <c r="AF98" s="7">
        <f t="shared" si="24"/>
        <v>10.490920542687961</v>
      </c>
      <c r="AG98" s="7">
        <f t="shared" si="25"/>
        <v>10.470947028391869</v>
      </c>
      <c r="AH98" s="7">
        <f t="shared" si="26"/>
        <v>10.483452957765955</v>
      </c>
      <c r="AI98" s="7">
        <f t="shared" si="27"/>
        <v>10.426692635797254</v>
      </c>
      <c r="AJ98" s="7">
        <f t="shared" si="28"/>
        <v>10.433933410354738</v>
      </c>
      <c r="AK98" s="7">
        <f t="shared" si="29"/>
        <v>10.403118720945425</v>
      </c>
      <c r="AL98" s="7">
        <f t="shared" si="30"/>
        <v>10.406680262501084</v>
      </c>
      <c r="AM98" s="7">
        <f t="shared" si="31"/>
        <v>10.540418059936354</v>
      </c>
      <c r="AN98" s="7">
        <f t="shared" si="32"/>
        <v>10.61154750998119</v>
      </c>
      <c r="AO98" s="7">
        <f t="shared" si="33"/>
        <v>10.681899667100364</v>
      </c>
      <c r="AP98" s="7">
        <f t="shared" si="34"/>
        <v>10.707664967267</v>
      </c>
      <c r="AQ98" s="7">
        <f t="shared" si="35"/>
        <v>10.72632264470831</v>
      </c>
      <c r="AR98" s="7">
        <f t="shared" si="36"/>
        <v>10.736396675471232</v>
      </c>
      <c r="AS98" s="7">
        <f t="shared" si="37"/>
        <v>10.757902880692196</v>
      </c>
      <c r="AT98" s="7">
        <f t="shared" si="38"/>
        <v>10.781546162612527</v>
      </c>
    </row>
    <row r="99" spans="1:46">
      <c r="A99" s="9" t="s">
        <v>220</v>
      </c>
      <c r="B99" s="12" t="s">
        <v>219</v>
      </c>
      <c r="C99" s="62">
        <v>2283.3054419981331</v>
      </c>
      <c r="D99" s="63">
        <v>7.7333794273302559</v>
      </c>
      <c r="E99" s="35">
        <v>0.71</v>
      </c>
      <c r="F99" s="64">
        <v>33.43</v>
      </c>
      <c r="G99" s="44">
        <v>1</v>
      </c>
      <c r="H99" s="6"/>
      <c r="I99" s="7"/>
      <c r="J99" s="72">
        <v>1224.0714222495346</v>
      </c>
      <c r="K99" s="72">
        <v>1291.9043708661284</v>
      </c>
      <c r="L99" s="72">
        <v>1399.5629023371885</v>
      </c>
      <c r="M99" s="72">
        <v>1407.8070238698194</v>
      </c>
      <c r="N99" s="72">
        <v>1438.9949640853613</v>
      </c>
      <c r="O99" s="72">
        <v>1501.6722212651139</v>
      </c>
      <c r="P99" s="72">
        <v>1569.0585276450977</v>
      </c>
      <c r="Q99" s="72">
        <v>1556.7215619013916</v>
      </c>
      <c r="R99" s="72">
        <v>1650.8049871863352</v>
      </c>
      <c r="S99" s="72">
        <v>1748.0008744720453</v>
      </c>
      <c r="T99" s="72">
        <v>1727.7329949174518</v>
      </c>
      <c r="U99" s="72">
        <v>1764.6687645827826</v>
      </c>
      <c r="V99" s="72">
        <v>1899.798204274714</v>
      </c>
      <c r="W99" s="72">
        <v>2042.5945370387567</v>
      </c>
      <c r="X99" s="72">
        <v>2073.3853963621877</v>
      </c>
      <c r="Y99" s="71">
        <v>2145.7010079168431</v>
      </c>
      <c r="Z99" s="69"/>
      <c r="AA99" s="6">
        <f t="shared" si="20"/>
        <v>56.494929095768555</v>
      </c>
      <c r="AB99" s="6">
        <f t="shared" si="21"/>
        <v>1619.7852502035939</v>
      </c>
      <c r="AC99" s="8">
        <f t="shared" si="22"/>
        <v>3.4878036510498908E-2</v>
      </c>
      <c r="AE99" s="7">
        <f t="shared" si="23"/>
        <v>7.1099378128809461</v>
      </c>
      <c r="AF99" s="7">
        <f t="shared" si="24"/>
        <v>7.1638726652457159</v>
      </c>
      <c r="AG99" s="7">
        <f t="shared" si="25"/>
        <v>7.2439152542385505</v>
      </c>
      <c r="AH99" s="7">
        <f t="shared" si="26"/>
        <v>7.2497884704141917</v>
      </c>
      <c r="AI99" s="7">
        <f t="shared" si="27"/>
        <v>7.2717002072880277</v>
      </c>
      <c r="AJ99" s="7">
        <f t="shared" si="28"/>
        <v>7.3143345803231679</v>
      </c>
      <c r="AK99" s="7">
        <f t="shared" si="29"/>
        <v>7.3582310545517133</v>
      </c>
      <c r="AL99" s="7">
        <f t="shared" si="30"/>
        <v>7.3503373259778</v>
      </c>
      <c r="AM99" s="7">
        <f t="shared" si="31"/>
        <v>7.4090183189462735</v>
      </c>
      <c r="AN99" s="7">
        <f t="shared" si="32"/>
        <v>7.4662280564854049</v>
      </c>
      <c r="AO99" s="7">
        <f t="shared" si="33"/>
        <v>7.454565420594867</v>
      </c>
      <c r="AP99" s="7">
        <f t="shared" si="34"/>
        <v>7.4757182829637809</v>
      </c>
      <c r="AQ99" s="7">
        <f t="shared" si="35"/>
        <v>7.5495029512375673</v>
      </c>
      <c r="AR99" s="7">
        <f t="shared" si="36"/>
        <v>7.6219761106269379</v>
      </c>
      <c r="AS99" s="7">
        <f t="shared" si="37"/>
        <v>7.6369380075354663</v>
      </c>
      <c r="AT99" s="7">
        <f t="shared" si="38"/>
        <v>7.6712215881889332</v>
      </c>
    </row>
    <row r="100" spans="1:46">
      <c r="A100" s="9" t="s">
        <v>433</v>
      </c>
      <c r="B100" s="12" t="s">
        <v>221</v>
      </c>
      <c r="C100" s="62">
        <v>2255.4408179493616</v>
      </c>
      <c r="D100" s="63">
        <v>7.7211007175103479</v>
      </c>
      <c r="E100" s="35">
        <v>0.61899999999999999</v>
      </c>
      <c r="F100" s="64">
        <v>36.74</v>
      </c>
      <c r="G100" s="44">
        <v>1</v>
      </c>
      <c r="H100" s="6"/>
      <c r="I100" s="7"/>
      <c r="J100" s="72">
        <v>1105.225986256884</v>
      </c>
      <c r="K100" s="72">
        <v>1152.2597159451232</v>
      </c>
      <c r="L100" s="72">
        <v>1201.33308021473</v>
      </c>
      <c r="M100" s="72">
        <v>1219.6588948590015</v>
      </c>
      <c r="N100" s="72">
        <v>1279.9564206919847</v>
      </c>
      <c r="O100" s="72">
        <v>1326.5708738453179</v>
      </c>
      <c r="P100" s="72">
        <v>1377.2307041749859</v>
      </c>
      <c r="Q100" s="72">
        <v>1434.0689879784441</v>
      </c>
      <c r="R100" s="72">
        <v>1497.4179697565746</v>
      </c>
      <c r="S100" s="72">
        <v>1567.7938015526677</v>
      </c>
      <c r="T100" s="72">
        <v>1651.3025212520529</v>
      </c>
      <c r="U100" s="72">
        <v>1760.8603446733534</v>
      </c>
      <c r="V100" s="72">
        <v>1861.3108967475807</v>
      </c>
      <c r="W100" s="72">
        <v>1960.118752317881</v>
      </c>
      <c r="X100" s="72">
        <v>2048.0825597310122</v>
      </c>
      <c r="Y100" s="71">
        <v>2139.1523514707069</v>
      </c>
      <c r="Z100" s="69"/>
      <c r="AA100" s="6">
        <f t="shared" si="20"/>
        <v>66.530416204120002</v>
      </c>
      <c r="AB100" s="6">
        <f t="shared" si="21"/>
        <v>1496.2127673331731</v>
      </c>
      <c r="AC100" s="8">
        <f t="shared" si="22"/>
        <v>4.446587922298164E-2</v>
      </c>
      <c r="AE100" s="7">
        <f t="shared" si="23"/>
        <v>7.0078051054917019</v>
      </c>
      <c r="AF100" s="7">
        <f t="shared" si="24"/>
        <v>7.0494802637153153</v>
      </c>
      <c r="AG100" s="7">
        <f t="shared" si="25"/>
        <v>7.0911871193620364</v>
      </c>
      <c r="AH100" s="7">
        <f t="shared" si="26"/>
        <v>7.1063265042556392</v>
      </c>
      <c r="AI100" s="7">
        <f t="shared" si="27"/>
        <v>7.1545813099996867</v>
      </c>
      <c r="AJ100" s="7">
        <f t="shared" si="28"/>
        <v>7.1903526013591881</v>
      </c>
      <c r="AK100" s="7">
        <f t="shared" si="29"/>
        <v>7.2278300258535078</v>
      </c>
      <c r="AL100" s="7">
        <f t="shared" si="30"/>
        <v>7.2682711287739545</v>
      </c>
      <c r="AM100" s="7">
        <f t="shared" si="31"/>
        <v>7.3114975503634012</v>
      </c>
      <c r="AN100" s="7">
        <f t="shared" si="32"/>
        <v>7.3574246881511103</v>
      </c>
      <c r="AO100" s="7">
        <f t="shared" si="33"/>
        <v>7.409319662296368</v>
      </c>
      <c r="AP100" s="7">
        <f t="shared" si="34"/>
        <v>7.4735578007934285</v>
      </c>
      <c r="AQ100" s="7">
        <f t="shared" si="35"/>
        <v>7.5290363016618249</v>
      </c>
      <c r="AR100" s="7">
        <f t="shared" si="36"/>
        <v>7.580760338306475</v>
      </c>
      <c r="AS100" s="7">
        <f t="shared" si="37"/>
        <v>7.6246592977155352</v>
      </c>
      <c r="AT100" s="7">
        <f t="shared" si="38"/>
        <v>7.6681649321049887</v>
      </c>
    </row>
    <row r="101" spans="1:46">
      <c r="A101" s="9" t="s">
        <v>223</v>
      </c>
      <c r="B101" s="12" t="s">
        <v>222</v>
      </c>
      <c r="C101" s="62">
        <v>16437.411064003009</v>
      </c>
      <c r="D101" s="63">
        <v>9.7073151783505338</v>
      </c>
      <c r="E101" s="35">
        <v>0.86599999999999999</v>
      </c>
      <c r="F101" s="64">
        <v>35.730000000000004</v>
      </c>
      <c r="G101" s="44">
        <v>3</v>
      </c>
      <c r="H101" s="6"/>
      <c r="I101" s="7"/>
      <c r="J101" s="72">
        <v>6107.1630603145004</v>
      </c>
      <c r="K101" s="72">
        <v>6399.7509339095268</v>
      </c>
      <c r="L101" s="72">
        <v>7045.7974614145905</v>
      </c>
      <c r="M101" s="72">
        <v>7501.0204318144424</v>
      </c>
      <c r="N101" s="72">
        <v>7919.2196589667637</v>
      </c>
      <c r="O101" s="72">
        <v>8530.997674698905</v>
      </c>
      <c r="P101" s="72">
        <v>9267.9825377054494</v>
      </c>
      <c r="Q101" s="72">
        <v>9956.4882061497137</v>
      </c>
      <c r="R101" s="72">
        <v>10731.049882076089</v>
      </c>
      <c r="S101" s="72">
        <v>11725.555771911424</v>
      </c>
      <c r="T101" s="72">
        <v>13037.860314938845</v>
      </c>
      <c r="U101" s="72">
        <v>14713.089595566003</v>
      </c>
      <c r="V101" s="72">
        <v>16265.333537539345</v>
      </c>
      <c r="W101" s="72">
        <v>15593.464117024892</v>
      </c>
      <c r="X101" s="72">
        <v>12846.513803731925</v>
      </c>
      <c r="Y101" s="71">
        <v>13721.790068911185</v>
      </c>
      <c r="Z101" s="69"/>
      <c r="AA101" s="6">
        <f t="shared" si="20"/>
        <v>716.04213158912887</v>
      </c>
      <c r="AB101" s="6">
        <f t="shared" si="21"/>
        <v>10509.419132517496</v>
      </c>
      <c r="AC101" s="8">
        <f t="shared" si="22"/>
        <v>6.8133368986455431E-2</v>
      </c>
      <c r="AE101" s="7">
        <f t="shared" si="23"/>
        <v>8.7172176334257934</v>
      </c>
      <c r="AF101" s="7">
        <f t="shared" si="24"/>
        <v>8.7640143520138576</v>
      </c>
      <c r="AG101" s="7">
        <f t="shared" si="25"/>
        <v>8.8601866133013427</v>
      </c>
      <c r="AH101" s="7">
        <f t="shared" si="26"/>
        <v>8.9227943478446683</v>
      </c>
      <c r="AI101" s="7">
        <f t="shared" si="27"/>
        <v>8.9770479520460409</v>
      </c>
      <c r="AJ101" s="7">
        <f t="shared" si="28"/>
        <v>9.0514615943379049</v>
      </c>
      <c r="AK101" s="7">
        <f t="shared" si="29"/>
        <v>9.1343210014013163</v>
      </c>
      <c r="AL101" s="7">
        <f t="shared" si="30"/>
        <v>9.2059796986602596</v>
      </c>
      <c r="AM101" s="7">
        <f t="shared" si="31"/>
        <v>9.2808966763252414</v>
      </c>
      <c r="AN101" s="7">
        <f t="shared" si="32"/>
        <v>9.3695259927805683</v>
      </c>
      <c r="AO101" s="7">
        <f t="shared" si="33"/>
        <v>9.4756127357393218</v>
      </c>
      <c r="AP101" s="7">
        <f t="shared" si="34"/>
        <v>9.5964928252305519</v>
      </c>
      <c r="AQ101" s="7">
        <f t="shared" si="35"/>
        <v>9.6967913451551961</v>
      </c>
      <c r="AR101" s="7">
        <f t="shared" si="36"/>
        <v>9.6546071385891139</v>
      </c>
      <c r="AS101" s="7">
        <f t="shared" si="37"/>
        <v>9.4608277541945753</v>
      </c>
      <c r="AT101" s="7">
        <f t="shared" si="38"/>
        <v>9.5267403642641959</v>
      </c>
    </row>
    <row r="102" spans="1:46">
      <c r="A102" s="9" t="s">
        <v>225</v>
      </c>
      <c r="B102" s="12" t="s">
        <v>224</v>
      </c>
      <c r="C102" s="62">
        <v>13069.734119079485</v>
      </c>
      <c r="D102" s="63">
        <v>9.4780544635712172</v>
      </c>
      <c r="E102" s="35">
        <v>0.80300000000000005</v>
      </c>
      <c r="F102" s="64">
        <v>45</v>
      </c>
      <c r="G102" s="44">
        <v>3</v>
      </c>
      <c r="H102" s="6"/>
      <c r="I102" s="7"/>
      <c r="J102" s="72">
        <v>8618.8754654809018</v>
      </c>
      <c r="K102" s="72">
        <v>8867.4264918525514</v>
      </c>
      <c r="L102" s="72">
        <v>8524.373742584321</v>
      </c>
      <c r="M102" s="72">
        <v>8716.6284819142129</v>
      </c>
      <c r="N102" s="72">
        <v>8568.9326967750476</v>
      </c>
      <c r="O102" s="72">
        <v>8563.0038286594809</v>
      </c>
      <c r="P102" s="72">
        <v>8760.5652476286359</v>
      </c>
      <c r="Q102" s="72">
        <v>8903.6856522056514</v>
      </c>
      <c r="R102" s="72">
        <v>9037.0841380287075</v>
      </c>
      <c r="S102" s="72">
        <v>9562.6855987370272</v>
      </c>
      <c r="T102" s="72">
        <v>9517.1669908853873</v>
      </c>
      <c r="U102" s="72">
        <v>9477.6052050219714</v>
      </c>
      <c r="V102" s="72">
        <v>10110.929704822416</v>
      </c>
      <c r="W102" s="72">
        <v>10965.561140413105</v>
      </c>
      <c r="X102" s="72">
        <v>11868.143157013836</v>
      </c>
      <c r="Y102" s="71">
        <v>12101.606225151465</v>
      </c>
      <c r="Z102" s="69"/>
      <c r="AA102" s="6">
        <f t="shared" si="20"/>
        <v>183.68197767357697</v>
      </c>
      <c r="AB102" s="6">
        <f t="shared" si="21"/>
        <v>9337.5111694682164</v>
      </c>
      <c r="AC102" s="8">
        <f t="shared" si="22"/>
        <v>1.9671406474369754E-2</v>
      </c>
      <c r="AE102" s="7">
        <f t="shared" si="23"/>
        <v>9.0617098987068267</v>
      </c>
      <c r="AF102" s="7">
        <f t="shared" si="24"/>
        <v>9.090139896999947</v>
      </c>
      <c r="AG102" s="7">
        <f t="shared" si="25"/>
        <v>9.0506848381728737</v>
      </c>
      <c r="AH102" s="7">
        <f t="shared" si="26"/>
        <v>9.0729878001554276</v>
      </c>
      <c r="AI102" s="7">
        <f t="shared" si="27"/>
        <v>9.0558984643699869</v>
      </c>
      <c r="AJ102" s="7">
        <f t="shared" si="28"/>
        <v>9.0552063221426966</v>
      </c>
      <c r="AK102" s="7">
        <f t="shared" si="29"/>
        <v>9.07801570783373</v>
      </c>
      <c r="AL102" s="7">
        <f t="shared" si="30"/>
        <v>9.0942205882222993</v>
      </c>
      <c r="AM102" s="7">
        <f t="shared" si="31"/>
        <v>9.1090918502524065</v>
      </c>
      <c r="AN102" s="7">
        <f t="shared" si="32"/>
        <v>9.1656238869646902</v>
      </c>
      <c r="AO102" s="7">
        <f t="shared" si="33"/>
        <v>9.1608524985071806</v>
      </c>
      <c r="AP102" s="7">
        <f t="shared" si="34"/>
        <v>9.1566869478323856</v>
      </c>
      <c r="AQ102" s="7">
        <f t="shared" si="35"/>
        <v>9.2213722667205218</v>
      </c>
      <c r="AR102" s="7">
        <f t="shared" si="36"/>
        <v>9.3025148351388331</v>
      </c>
      <c r="AS102" s="7">
        <f t="shared" si="37"/>
        <v>9.381613043775932</v>
      </c>
      <c r="AT102" s="7">
        <f t="shared" si="38"/>
        <v>9.4010934686551639</v>
      </c>
    </row>
    <row r="103" spans="1:46">
      <c r="A103" s="9" t="s">
        <v>227</v>
      </c>
      <c r="B103" s="12" t="s">
        <v>226</v>
      </c>
      <c r="C103" s="62">
        <v>1467.5618293189252</v>
      </c>
      <c r="D103" s="63">
        <v>7.2913576832296467</v>
      </c>
      <c r="E103" s="35">
        <v>0.51400000000000001</v>
      </c>
      <c r="F103" s="64">
        <v>52.5</v>
      </c>
      <c r="G103" s="44">
        <v>2</v>
      </c>
      <c r="H103" s="6"/>
      <c r="I103" s="7"/>
      <c r="J103" s="72">
        <v>1009.9702089579747</v>
      </c>
      <c r="K103" s="72">
        <v>1038.3985713898799</v>
      </c>
      <c r="L103" s="72">
        <v>1053.815411577677</v>
      </c>
      <c r="M103" s="72">
        <v>1090.5278845873111</v>
      </c>
      <c r="N103" s="72">
        <v>1075.086649194566</v>
      </c>
      <c r="O103" s="72">
        <v>1117.9333983841325</v>
      </c>
      <c r="P103" s="72">
        <v>1148.629700603447</v>
      </c>
      <c r="Q103" s="72">
        <v>1147.2753252943526</v>
      </c>
      <c r="R103" s="72">
        <v>1184.7709643155547</v>
      </c>
      <c r="S103" s="72">
        <v>1199.8658204772869</v>
      </c>
      <c r="T103" s="72">
        <v>1201.1854167622191</v>
      </c>
      <c r="U103" s="72">
        <v>1267.5323249404773</v>
      </c>
      <c r="V103" s="72">
        <v>1286.8035106592502</v>
      </c>
      <c r="W103" s="72">
        <v>1332.6014032561866</v>
      </c>
      <c r="X103" s="72">
        <v>1332.6387303246595</v>
      </c>
      <c r="Y103" s="71">
        <v>1359.0737595648054</v>
      </c>
      <c r="Z103" s="69"/>
      <c r="AA103" s="6">
        <f t="shared" si="20"/>
        <v>23.125561814951929</v>
      </c>
      <c r="AB103" s="6">
        <f t="shared" si="21"/>
        <v>1165.8023547149983</v>
      </c>
      <c r="AC103" s="8">
        <f t="shared" si="22"/>
        <v>1.9836605854690863E-2</v>
      </c>
      <c r="AE103" s="7">
        <f t="shared" si="23"/>
        <v>6.9176761133190743</v>
      </c>
      <c r="AF103" s="7">
        <f t="shared" si="24"/>
        <v>6.9454349701687175</v>
      </c>
      <c r="AG103" s="7">
        <f t="shared" si="25"/>
        <v>6.9601725824335485</v>
      </c>
      <c r="AH103" s="7">
        <f t="shared" si="26"/>
        <v>6.9944171557753894</v>
      </c>
      <c r="AI103" s="7">
        <f t="shared" si="27"/>
        <v>6.980156541215365</v>
      </c>
      <c r="AJ103" s="7">
        <f t="shared" si="28"/>
        <v>7.0192370798333403</v>
      </c>
      <c r="AK103" s="7">
        <f t="shared" si="29"/>
        <v>7.0463249461869895</v>
      </c>
      <c r="AL103" s="7">
        <f t="shared" si="30"/>
        <v>7.0451451278139112</v>
      </c>
      <c r="AM103" s="7">
        <f t="shared" si="31"/>
        <v>7.0773047558298234</v>
      </c>
      <c r="AN103" s="7">
        <f t="shared" si="32"/>
        <v>7.0899650132552594</v>
      </c>
      <c r="AO103" s="7">
        <f t="shared" si="33"/>
        <v>7.0910641954778848</v>
      </c>
      <c r="AP103" s="7">
        <f t="shared" si="34"/>
        <v>7.1448272380517635</v>
      </c>
      <c r="AQ103" s="7">
        <f t="shared" si="35"/>
        <v>7.1599165235700788</v>
      </c>
      <c r="AR103" s="7">
        <f t="shared" si="36"/>
        <v>7.194888253149184</v>
      </c>
      <c r="AS103" s="7">
        <f t="shared" si="37"/>
        <v>7.1949162634346404</v>
      </c>
      <c r="AT103" s="7">
        <f t="shared" si="38"/>
        <v>7.2145586875604391</v>
      </c>
    </row>
    <row r="104" spans="1:46">
      <c r="A104" s="10" t="s">
        <v>229</v>
      </c>
      <c r="B104" s="13" t="s">
        <v>228</v>
      </c>
      <c r="C104" s="62">
        <v>395.98964898204304</v>
      </c>
      <c r="D104" s="63">
        <v>5.9813880719786177</v>
      </c>
      <c r="E104" s="35">
        <v>0.442</v>
      </c>
      <c r="F104" s="64">
        <v>38.159999999999997</v>
      </c>
      <c r="G104" s="44">
        <v>1</v>
      </c>
      <c r="H104" s="6"/>
      <c r="I104" s="7"/>
      <c r="J104" s="72">
        <v>150.80697413874532</v>
      </c>
      <c r="K104" s="72">
        <v>160.15926418913529</v>
      </c>
      <c r="L104" s="72">
        <v>304.52677771714002</v>
      </c>
      <c r="M104" s="72">
        <v>360.65500275316111</v>
      </c>
      <c r="N104" s="72">
        <v>408.30524344152479</v>
      </c>
      <c r="O104" s="72">
        <v>481.20466311558357</v>
      </c>
      <c r="P104" s="72">
        <v>472.87824986649832</v>
      </c>
      <c r="Q104" s="72">
        <v>474.43726719342203</v>
      </c>
      <c r="R104" s="72">
        <v>317.52550790531927</v>
      </c>
      <c r="S104" s="72">
        <v>317.0127914177188</v>
      </c>
      <c r="T104" s="72">
        <v>322.84367853323391</v>
      </c>
      <c r="U104" s="72">
        <v>334.30927753851682</v>
      </c>
      <c r="V104" s="72">
        <v>349.97836979782574</v>
      </c>
      <c r="W104" s="72">
        <v>358.41296798640951</v>
      </c>
      <c r="X104" s="72">
        <v>359.58358448593265</v>
      </c>
      <c r="Y104" s="71">
        <v>367.15360042833686</v>
      </c>
      <c r="Z104" s="69"/>
      <c r="AA104" s="6">
        <f t="shared" si="20"/>
        <v>7.259687052417954</v>
      </c>
      <c r="AB104" s="6">
        <f t="shared" si="21"/>
        <v>344.84264133867782</v>
      </c>
      <c r="AC104" s="8">
        <f t="shared" si="22"/>
        <v>2.1052173316605732E-2</v>
      </c>
      <c r="AE104" s="7">
        <f t="shared" si="23"/>
        <v>5.0160007021088804</v>
      </c>
      <c r="AF104" s="7">
        <f t="shared" si="24"/>
        <v>5.0761687213326763</v>
      </c>
      <c r="AG104" s="7">
        <f t="shared" si="25"/>
        <v>5.7187590232412271</v>
      </c>
      <c r="AH104" s="7">
        <f t="shared" si="26"/>
        <v>5.8879218303442844</v>
      </c>
      <c r="AI104" s="7">
        <f t="shared" si="27"/>
        <v>6.0120150403726926</v>
      </c>
      <c r="AJ104" s="7">
        <f t="shared" si="28"/>
        <v>6.1762926746512088</v>
      </c>
      <c r="AK104" s="7">
        <f t="shared" si="29"/>
        <v>6.1588379554994921</v>
      </c>
      <c r="AL104" s="7">
        <f t="shared" si="30"/>
        <v>6.1621294010766627</v>
      </c>
      <c r="AM104" s="7">
        <f t="shared" si="31"/>
        <v>5.7605581549649463</v>
      </c>
      <c r="AN104" s="7">
        <f t="shared" si="32"/>
        <v>5.7589421245386356</v>
      </c>
      <c r="AO104" s="7">
        <f t="shared" si="33"/>
        <v>5.7771682386832719</v>
      </c>
      <c r="AP104" s="7">
        <f t="shared" si="34"/>
        <v>5.8120665451753304</v>
      </c>
      <c r="AQ104" s="7">
        <f t="shared" si="35"/>
        <v>5.8578713519960841</v>
      </c>
      <c r="AR104" s="7">
        <f t="shared" si="36"/>
        <v>5.8816858634439813</v>
      </c>
      <c r="AS104" s="7">
        <f t="shared" si="37"/>
        <v>5.8849466521837899</v>
      </c>
      <c r="AT104" s="7">
        <f t="shared" si="38"/>
        <v>5.9057802902728973</v>
      </c>
    </row>
    <row r="105" spans="1:46">
      <c r="A105" s="10" t="s">
        <v>434</v>
      </c>
      <c r="B105" s="13" t="s">
        <v>230</v>
      </c>
      <c r="C105" s="62">
        <v>16502.026672867512</v>
      </c>
      <c r="D105" s="63">
        <v>9.7112384810044876</v>
      </c>
      <c r="E105" s="35">
        <v>0.84699999999999998</v>
      </c>
      <c r="F105" s="64">
        <v>36</v>
      </c>
      <c r="G105" s="44">
        <v>3</v>
      </c>
      <c r="H105" s="6"/>
      <c r="I105" s="7"/>
      <c r="J105" s="71">
        <v>10760.325624849658</v>
      </c>
      <c r="K105" s="71">
        <v>11093.119200875937</v>
      </c>
      <c r="L105" s="71">
        <v>11436.205361727771</v>
      </c>
      <c r="M105" s="71">
        <v>11789.902434770898</v>
      </c>
      <c r="N105" s="72">
        <v>12154.538592547318</v>
      </c>
      <c r="O105" s="72">
        <v>12350.746261247448</v>
      </c>
      <c r="P105" s="72">
        <v>11581.047639352308</v>
      </c>
      <c r="Q105" s="72">
        <v>11198.902927683925</v>
      </c>
      <c r="R105" s="72">
        <v>12397.787740955595</v>
      </c>
      <c r="S105" s="72">
        <v>12680.329279073345</v>
      </c>
      <c r="T105" s="72">
        <v>13653.026327901771</v>
      </c>
      <c r="U105" s="72">
        <v>14166.273620741476</v>
      </c>
      <c r="V105" s="72">
        <v>14714.503348903625</v>
      </c>
      <c r="W105" s="72">
        <v>14969.879106190261</v>
      </c>
      <c r="X105" s="72">
        <v>14984.881341132768</v>
      </c>
      <c r="Y105" s="71">
        <v>15342.876445780035</v>
      </c>
      <c r="Z105" s="69"/>
      <c r="AA105" s="6">
        <f t="shared" si="20"/>
        <v>302.50283381767048</v>
      </c>
      <c r="AB105" s="6">
        <f t="shared" si="21"/>
        <v>12662.097920530272</v>
      </c>
      <c r="AC105" s="8">
        <f t="shared" si="22"/>
        <v>2.3890419716877536E-2</v>
      </c>
      <c r="AE105" s="7">
        <f t="shared" si="23"/>
        <v>9.2836210957903695</v>
      </c>
      <c r="AF105" s="7">
        <f t="shared" si="24"/>
        <v>9.3140803032750785</v>
      </c>
      <c r="AG105" s="7">
        <f t="shared" si="25"/>
        <v>9.3445395107597875</v>
      </c>
      <c r="AH105" s="7">
        <f t="shared" si="26"/>
        <v>9.3749987182444965</v>
      </c>
      <c r="AI105" s="7">
        <f t="shared" si="27"/>
        <v>9.4054579257292055</v>
      </c>
      <c r="AJ105" s="7">
        <f t="shared" si="28"/>
        <v>9.4214717662424849</v>
      </c>
      <c r="AK105" s="7">
        <f t="shared" si="29"/>
        <v>9.3571252167543904</v>
      </c>
      <c r="AL105" s="7">
        <f t="shared" si="30"/>
        <v>9.3235710996001249</v>
      </c>
      <c r="AM105" s="7">
        <f t="shared" si="31"/>
        <v>9.4252733276890783</v>
      </c>
      <c r="AN105" s="7">
        <f t="shared" si="32"/>
        <v>9.4478071960352228</v>
      </c>
      <c r="AO105" s="7">
        <f t="shared" si="33"/>
        <v>9.5217164850430898</v>
      </c>
      <c r="AP105" s="7">
        <f t="shared" si="34"/>
        <v>9.5586193214412667</v>
      </c>
      <c r="AQ105" s="7">
        <f t="shared" si="35"/>
        <v>9.5965889087492666</v>
      </c>
      <c r="AR105" s="7">
        <f t="shared" si="36"/>
        <v>9.6137954016422711</v>
      </c>
      <c r="AS105" s="7">
        <f t="shared" si="37"/>
        <v>9.6147970612097531</v>
      </c>
      <c r="AT105" s="7">
        <f t="shared" si="38"/>
        <v>9.6384065701056407</v>
      </c>
    </row>
    <row r="106" spans="1:46">
      <c r="A106" s="10" t="s">
        <v>233</v>
      </c>
      <c r="B106" s="13" t="s">
        <v>232</v>
      </c>
      <c r="C106" s="62">
        <v>91696</v>
      </c>
      <c r="D106" s="63">
        <v>11.426234036791518</v>
      </c>
      <c r="E106" s="35">
        <v>0.95099999999999996</v>
      </c>
      <c r="F106" s="64" t="e">
        <v>#N/A</v>
      </c>
      <c r="G106" s="44">
        <v>4</v>
      </c>
      <c r="H106" s="6"/>
      <c r="I106" s="7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70"/>
      <c r="Y106" s="69"/>
      <c r="Z106" s="69"/>
      <c r="AA106" s="6" t="e">
        <f t="shared" si="20"/>
        <v>#DIV/0!</v>
      </c>
      <c r="AB106" s="6" t="e">
        <f t="shared" si="21"/>
        <v>#DIV/0!</v>
      </c>
      <c r="AC106" s="8" t="e">
        <f t="shared" si="22"/>
        <v>#DIV/0!</v>
      </c>
      <c r="AD106">
        <v>91700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>
      <c r="A107" s="10" t="s">
        <v>235</v>
      </c>
      <c r="B107" s="13" t="s">
        <v>234</v>
      </c>
      <c r="C107" s="62">
        <v>17308.004374939774</v>
      </c>
      <c r="D107" s="63">
        <v>9.7589243541145478</v>
      </c>
      <c r="E107" s="35">
        <v>0.87</v>
      </c>
      <c r="F107" s="64">
        <v>37.57</v>
      </c>
      <c r="G107" s="44">
        <v>3</v>
      </c>
      <c r="H107" s="6"/>
      <c r="I107" s="7"/>
      <c r="J107" s="68">
        <v>7378.5569023052994</v>
      </c>
      <c r="K107" s="68">
        <v>7819.0896498848397</v>
      </c>
      <c r="L107" s="68">
        <v>8461.7892048204558</v>
      </c>
      <c r="M107" s="68">
        <v>9171.3694928179448</v>
      </c>
      <c r="N107" s="68">
        <v>9134.60752901858</v>
      </c>
      <c r="O107" s="68">
        <v>9516.3695362101462</v>
      </c>
      <c r="P107" s="68">
        <v>10210.560890342193</v>
      </c>
      <c r="Q107" s="68">
        <v>10949.742234580628</v>
      </c>
      <c r="R107" s="68">
        <v>12123.638769552357</v>
      </c>
      <c r="S107" s="68">
        <v>13085.492107976954</v>
      </c>
      <c r="T107" s="68">
        <v>14194.391531121817</v>
      </c>
      <c r="U107" s="68">
        <v>15399.103963432497</v>
      </c>
      <c r="V107" s="68">
        <v>17006.863605223763</v>
      </c>
      <c r="W107" s="68">
        <v>17567.588207917997</v>
      </c>
      <c r="X107" s="68">
        <v>15010.689736079574</v>
      </c>
      <c r="Y107" s="69">
        <f t="shared" ref="Y107:Y120" si="39">X107*(1+AC107)</f>
        <v>15936.357453035977</v>
      </c>
      <c r="Z107" s="69"/>
      <c r="AA107" s="6">
        <f t="shared" si="20"/>
        <v>727.79609320766815</v>
      </c>
      <c r="AB107" s="6">
        <f t="shared" si="21"/>
        <v>11801.990224085668</v>
      </c>
      <c r="AC107" s="8">
        <f t="shared" si="22"/>
        <v>6.1667234033321909E-2</v>
      </c>
      <c r="AE107" s="7">
        <f t="shared" si="23"/>
        <v>8.9063333567806993</v>
      </c>
      <c r="AF107" s="7">
        <f t="shared" si="24"/>
        <v>8.9643234137046264</v>
      </c>
      <c r="AG107" s="7">
        <f t="shared" si="25"/>
        <v>9.0433159201709223</v>
      </c>
      <c r="AH107" s="7">
        <f t="shared" si="26"/>
        <v>9.1238418990089336</v>
      </c>
      <c r="AI107" s="7">
        <f t="shared" si="27"/>
        <v>9.119825504453857</v>
      </c>
      <c r="AJ107" s="7">
        <f t="shared" si="28"/>
        <v>9.1607687038141048</v>
      </c>
      <c r="AK107" s="7">
        <f t="shared" si="29"/>
        <v>9.2311778450408255</v>
      </c>
      <c r="AL107" s="7">
        <f t="shared" si="30"/>
        <v>9.3010711947466245</v>
      </c>
      <c r="AM107" s="7">
        <f t="shared" si="31"/>
        <v>9.4029124430746656</v>
      </c>
      <c r="AN107" s="7">
        <f t="shared" si="32"/>
        <v>9.4792594228147209</v>
      </c>
      <c r="AO107" s="7">
        <f t="shared" si="33"/>
        <v>9.5606022029740263</v>
      </c>
      <c r="AP107" s="7">
        <f t="shared" si="34"/>
        <v>9.6420646025162604</v>
      </c>
      <c r="AQ107" s="7">
        <f t="shared" si="35"/>
        <v>9.7413722830404428</v>
      </c>
      <c r="AR107" s="7">
        <f t="shared" si="36"/>
        <v>9.773810904139161</v>
      </c>
      <c r="AS107" s="7">
        <f t="shared" si="37"/>
        <v>9.6165178753425486</v>
      </c>
      <c r="AT107" s="7">
        <f t="shared" si="38"/>
        <v>9.6763584101097155</v>
      </c>
    </row>
    <row r="108" spans="1:46">
      <c r="A108" s="10" t="s">
        <v>237</v>
      </c>
      <c r="B108" s="13" t="s">
        <v>236</v>
      </c>
      <c r="C108" s="62">
        <v>83820.4182999943</v>
      </c>
      <c r="D108" s="63">
        <v>11.336431911922281</v>
      </c>
      <c r="E108" s="35">
        <v>0.96</v>
      </c>
      <c r="F108" s="64">
        <v>30.760249999999999</v>
      </c>
      <c r="G108" s="44">
        <v>5</v>
      </c>
      <c r="H108" s="6"/>
      <c r="I108" s="7"/>
      <c r="J108" s="68">
        <v>48417.655829919051</v>
      </c>
      <c r="K108" s="68">
        <v>48488.054354717031</v>
      </c>
      <c r="L108" s="68">
        <v>50727.877002612106</v>
      </c>
      <c r="M108" s="68">
        <v>53352.254018519932</v>
      </c>
      <c r="N108" s="68">
        <v>57067.40168666812</v>
      </c>
      <c r="O108" s="68">
        <v>61059.399926663107</v>
      </c>
      <c r="P108" s="68">
        <v>61855.624926810473</v>
      </c>
      <c r="Q108" s="68">
        <v>63723.794575176136</v>
      </c>
      <c r="R108" s="68">
        <v>63928.436946766844</v>
      </c>
      <c r="S108" s="68">
        <v>65798.528915062823</v>
      </c>
      <c r="T108" s="68">
        <v>68319.185996831817</v>
      </c>
      <c r="U108" s="68">
        <v>70984.22948976609</v>
      </c>
      <c r="V108" s="68">
        <v>74421.627792637417</v>
      </c>
      <c r="W108" s="68">
        <v>73126.703786062499</v>
      </c>
      <c r="X108" s="68">
        <v>68853.456552333984</v>
      </c>
      <c r="Y108" s="69">
        <f t="shared" si="39"/>
        <v>70936.176179579459</v>
      </c>
      <c r="Z108" s="69"/>
      <c r="AA108" s="6">
        <f t="shared" si="20"/>
        <v>1875.662787169055</v>
      </c>
      <c r="AB108" s="6">
        <f t="shared" si="21"/>
        <v>62008.2821200365</v>
      </c>
      <c r="AC108" s="8">
        <f t="shared" si="22"/>
        <v>3.0248584915449211E-2</v>
      </c>
      <c r="AE108" s="7">
        <f t="shared" si="23"/>
        <v>10.787619816059435</v>
      </c>
      <c r="AF108" s="7">
        <f t="shared" si="24"/>
        <v>10.789072744623667</v>
      </c>
      <c r="AG108" s="7">
        <f t="shared" si="25"/>
        <v>10.834230880732001</v>
      </c>
      <c r="AH108" s="7">
        <f t="shared" si="26"/>
        <v>10.884671505481643</v>
      </c>
      <c r="AI108" s="7">
        <f t="shared" si="27"/>
        <v>10.951988333962113</v>
      </c>
      <c r="AJ108" s="7">
        <f t="shared" si="28"/>
        <v>11.019602438639254</v>
      </c>
      <c r="AK108" s="7">
        <f t="shared" si="29"/>
        <v>11.032558318338783</v>
      </c>
      <c r="AL108" s="7">
        <f t="shared" si="30"/>
        <v>11.062313313022662</v>
      </c>
      <c r="AM108" s="7">
        <f t="shared" si="31"/>
        <v>11.065519564013528</v>
      </c>
      <c r="AN108" s="7">
        <f t="shared" si="32"/>
        <v>11.094352760149551</v>
      </c>
      <c r="AO108" s="7">
        <f t="shared" si="33"/>
        <v>11.131945913825193</v>
      </c>
      <c r="AP108" s="7">
        <f t="shared" si="34"/>
        <v>11.170213011488732</v>
      </c>
      <c r="AQ108" s="7">
        <f t="shared" si="35"/>
        <v>11.217501874714847</v>
      </c>
      <c r="AR108" s="7">
        <f t="shared" si="36"/>
        <v>11.199948883901186</v>
      </c>
      <c r="AS108" s="7">
        <f t="shared" si="37"/>
        <v>11.139735706997328</v>
      </c>
      <c r="AT108" s="7">
        <f t="shared" si="38"/>
        <v>11.169535824698061</v>
      </c>
    </row>
    <row r="109" spans="1:46">
      <c r="A109" s="10" t="s">
        <v>239</v>
      </c>
      <c r="B109" s="13" t="s">
        <v>238</v>
      </c>
      <c r="C109" s="62">
        <v>1003.9637614173394</v>
      </c>
      <c r="D109" s="63">
        <v>6.9117112053944254</v>
      </c>
      <c r="E109" s="35">
        <v>0.54300000000000004</v>
      </c>
      <c r="F109" s="64">
        <v>47.24</v>
      </c>
      <c r="G109" s="44">
        <v>1</v>
      </c>
      <c r="H109" s="6"/>
      <c r="I109" s="7"/>
      <c r="J109" s="68">
        <v>876.63955931083137</v>
      </c>
      <c r="K109" s="68">
        <v>868.36333917268723</v>
      </c>
      <c r="L109" s="68">
        <v>873.1970313186257</v>
      </c>
      <c r="M109" s="68">
        <v>880.23283310616716</v>
      </c>
      <c r="N109" s="68">
        <v>893.82700715449243</v>
      </c>
      <c r="O109" s="68">
        <v>908.90300798136195</v>
      </c>
      <c r="P109" s="68">
        <v>935.77734080333073</v>
      </c>
      <c r="Q109" s="68">
        <v>793.9464010013296</v>
      </c>
      <c r="R109" s="68">
        <v>847.19907412126622</v>
      </c>
      <c r="S109" s="68">
        <v>867.03252917873897</v>
      </c>
      <c r="T109" s="68">
        <v>882.07468440204286</v>
      </c>
      <c r="U109" s="68">
        <v>901.24623379427135</v>
      </c>
      <c r="V109" s="68">
        <v>931.81265475270561</v>
      </c>
      <c r="W109" s="68">
        <v>971.77507492034215</v>
      </c>
      <c r="X109" s="68">
        <v>911.66243600675318</v>
      </c>
      <c r="Y109" s="69">
        <f t="shared" si="39"/>
        <v>915.45130678044018</v>
      </c>
      <c r="Z109" s="69"/>
      <c r="AA109" s="6">
        <f t="shared" si="20"/>
        <v>3.6970931383412116</v>
      </c>
      <c r="AB109" s="6">
        <f t="shared" si="21"/>
        <v>889.57928046832978</v>
      </c>
      <c r="AC109" s="8">
        <f t="shared" si="22"/>
        <v>4.1560018533646961E-3</v>
      </c>
      <c r="AE109" s="7">
        <f t="shared" si="23"/>
        <v>6.7760959150874234</v>
      </c>
      <c r="AF109" s="7">
        <f t="shared" si="24"/>
        <v>6.7666102205914456</v>
      </c>
      <c r="AG109" s="7">
        <f t="shared" si="25"/>
        <v>6.7721612248974781</v>
      </c>
      <c r="AH109" s="7">
        <f t="shared" si="26"/>
        <v>6.7801864555515134</v>
      </c>
      <c r="AI109" s="7">
        <f t="shared" si="27"/>
        <v>6.7955122521476783</v>
      </c>
      <c r="AJ109" s="7">
        <f t="shared" si="28"/>
        <v>6.8122383865937364</v>
      </c>
      <c r="AK109" s="7">
        <f t="shared" si="29"/>
        <v>6.8413775644216379</v>
      </c>
      <c r="AL109" s="7">
        <f t="shared" si="30"/>
        <v>6.6770159539324592</v>
      </c>
      <c r="AM109" s="7">
        <f t="shared" si="31"/>
        <v>6.7419357014174617</v>
      </c>
      <c r="AN109" s="7">
        <f t="shared" si="32"/>
        <v>6.7650764953140126</v>
      </c>
      <c r="AO109" s="7">
        <f t="shared" si="33"/>
        <v>6.7822767286147574</v>
      </c>
      <c r="AP109" s="7">
        <f t="shared" si="34"/>
        <v>6.8037785097213801</v>
      </c>
      <c r="AQ109" s="7">
        <f t="shared" si="35"/>
        <v>6.8371317802656915</v>
      </c>
      <c r="AR109" s="7">
        <f t="shared" si="36"/>
        <v>6.8791243732793692</v>
      </c>
      <c r="AS109" s="7">
        <f t="shared" si="37"/>
        <v>6.8152697855996029</v>
      </c>
      <c r="AT109" s="7">
        <f t="shared" si="38"/>
        <v>6.8194171751309032</v>
      </c>
    </row>
    <row r="110" spans="1:46">
      <c r="A110" s="10" t="s">
        <v>241</v>
      </c>
      <c r="B110" s="13" t="s">
        <v>240</v>
      </c>
      <c r="C110" s="62">
        <v>794.33023139015347</v>
      </c>
      <c r="D110" s="63">
        <v>6.6774992833329785</v>
      </c>
      <c r="E110" s="35">
        <v>0.49299999999999999</v>
      </c>
      <c r="F110" s="64">
        <v>39.020000000000003</v>
      </c>
      <c r="G110" s="44">
        <v>1</v>
      </c>
      <c r="H110" s="6"/>
      <c r="I110" s="7"/>
      <c r="J110" s="68">
        <v>609.77288027295594</v>
      </c>
      <c r="K110" s="68">
        <v>638.7243970504685</v>
      </c>
      <c r="L110" s="68">
        <v>643.31039748794342</v>
      </c>
      <c r="M110" s="68">
        <v>646.2962482311442</v>
      </c>
      <c r="N110" s="68">
        <v>643.77075415477179</v>
      </c>
      <c r="O110" s="68">
        <v>633.25243037979476</v>
      </c>
      <c r="P110" s="68">
        <v>583.87639311639975</v>
      </c>
      <c r="Q110" s="68">
        <v>576.81844013793136</v>
      </c>
      <c r="R110" s="68">
        <v>591.61532017103707</v>
      </c>
      <c r="S110" s="68">
        <v>606.96261540118996</v>
      </c>
      <c r="T110" s="68">
        <v>605.55056044287028</v>
      </c>
      <c r="U110" s="68">
        <v>634.15612721687512</v>
      </c>
      <c r="V110" s="68">
        <v>652.49134191328983</v>
      </c>
      <c r="W110" s="68">
        <v>689.1945476654173</v>
      </c>
      <c r="X110" s="68">
        <v>721.30196484444764</v>
      </c>
      <c r="Y110" s="69">
        <f t="shared" si="39"/>
        <v>725.05867769832616</v>
      </c>
      <c r="Z110" s="69"/>
      <c r="AA110" s="6">
        <f t="shared" si="20"/>
        <v>3.2905980347196913</v>
      </c>
      <c r="AB110" s="6">
        <f t="shared" si="21"/>
        <v>631.80629456576901</v>
      </c>
      <c r="AC110" s="8">
        <f t="shared" si="22"/>
        <v>5.2082387640364838E-3</v>
      </c>
      <c r="AE110" s="7">
        <f t="shared" si="23"/>
        <v>6.413086560414909</v>
      </c>
      <c r="AF110" s="7">
        <f t="shared" si="24"/>
        <v>6.4594730578190251</v>
      </c>
      <c r="AG110" s="7">
        <f t="shared" si="25"/>
        <v>6.4666273410221438</v>
      </c>
      <c r="AH110" s="7">
        <f t="shared" si="26"/>
        <v>6.4712579872560916</v>
      </c>
      <c r="AI110" s="7">
        <f t="shared" si="27"/>
        <v>6.4673426909219884</v>
      </c>
      <c r="AJ110" s="7">
        <f t="shared" si="28"/>
        <v>6.4508691268211935</v>
      </c>
      <c r="AK110" s="7">
        <f t="shared" si="29"/>
        <v>6.3696893048034111</v>
      </c>
      <c r="AL110" s="7">
        <f t="shared" si="30"/>
        <v>6.3575275551856745</v>
      </c>
      <c r="AM110" s="7">
        <f t="shared" si="31"/>
        <v>6.3828566266660456</v>
      </c>
      <c r="AN110" s="7">
        <f t="shared" si="32"/>
        <v>6.4084672000379177</v>
      </c>
      <c r="AO110" s="7">
        <f t="shared" si="33"/>
        <v>6.40613806147711</v>
      </c>
      <c r="AP110" s="7">
        <f t="shared" si="34"/>
        <v>6.4522951815607055</v>
      </c>
      <c r="AQ110" s="7">
        <f t="shared" si="35"/>
        <v>6.4807978700104067</v>
      </c>
      <c r="AR110" s="7">
        <f t="shared" si="36"/>
        <v>6.5355235935160065</v>
      </c>
      <c r="AS110" s="7">
        <f t="shared" si="37"/>
        <v>6.5810578635381471</v>
      </c>
      <c r="AT110" s="7">
        <f t="shared" si="38"/>
        <v>6.586252586335946</v>
      </c>
    </row>
    <row r="111" spans="1:46">
      <c r="A111" s="10" t="s">
        <v>243</v>
      </c>
      <c r="B111" s="13" t="s">
        <v>242</v>
      </c>
      <c r="C111" s="62">
        <v>14011.983059217679</v>
      </c>
      <c r="D111" s="63">
        <v>9.5476681752970691</v>
      </c>
      <c r="E111" s="35">
        <v>0.82899999999999996</v>
      </c>
      <c r="F111" s="64">
        <v>46.21</v>
      </c>
      <c r="G111" s="44">
        <v>3</v>
      </c>
      <c r="H111" s="6"/>
      <c r="I111" s="7"/>
      <c r="J111" s="68">
        <v>9185.2902104026052</v>
      </c>
      <c r="K111" s="68">
        <v>9849.7607829322751</v>
      </c>
      <c r="L111" s="68">
        <v>10305.742861396371</v>
      </c>
      <c r="M111" s="68">
        <v>9312.2663742801033</v>
      </c>
      <c r="N111" s="68">
        <v>9650.2728631175705</v>
      </c>
      <c r="O111" s="68">
        <v>10270.657591742429</v>
      </c>
      <c r="P111" s="68">
        <v>10107.650372784976</v>
      </c>
      <c r="Q111" s="68">
        <v>10442.321800969106</v>
      </c>
      <c r="R111" s="68">
        <v>10839.066881441137</v>
      </c>
      <c r="S111" s="68">
        <v>11363.225396012553</v>
      </c>
      <c r="T111" s="68">
        <v>11754.533354394507</v>
      </c>
      <c r="U111" s="68">
        <v>12222.060884157439</v>
      </c>
      <c r="V111" s="68">
        <v>12788.195769869089</v>
      </c>
      <c r="W111" s="68">
        <v>13162.943866025062</v>
      </c>
      <c r="X111" s="68">
        <v>12723.764641684545</v>
      </c>
      <c r="Y111" s="69">
        <f t="shared" si="39"/>
        <v>13047.704297239647</v>
      </c>
      <c r="Z111" s="69"/>
      <c r="AA111" s="6">
        <f t="shared" si="20"/>
        <v>278.31855603725165</v>
      </c>
      <c r="AB111" s="6">
        <f t="shared" si="21"/>
        <v>10931.850243413985</v>
      </c>
      <c r="AC111" s="8">
        <f t="shared" si="22"/>
        <v>2.5459419022404537E-2</v>
      </c>
      <c r="AE111" s="7">
        <f t="shared" si="23"/>
        <v>9.1253585932744787</v>
      </c>
      <c r="AF111" s="7">
        <f t="shared" si="24"/>
        <v>9.195202447874502</v>
      </c>
      <c r="AG111" s="7">
        <f t="shared" si="25"/>
        <v>9.2404565781981312</v>
      </c>
      <c r="AH111" s="7">
        <f t="shared" si="26"/>
        <v>9.1390877750474964</v>
      </c>
      <c r="AI111" s="7">
        <f t="shared" si="27"/>
        <v>9.1747414699040064</v>
      </c>
      <c r="AJ111" s="7">
        <f t="shared" si="28"/>
        <v>9.2370463312274147</v>
      </c>
      <c r="AK111" s="7">
        <f t="shared" si="29"/>
        <v>9.2210478787512766</v>
      </c>
      <c r="AL111" s="7">
        <f t="shared" si="30"/>
        <v>9.2536222314394294</v>
      </c>
      <c r="AM111" s="7">
        <f t="shared" si="31"/>
        <v>9.2909121902405847</v>
      </c>
      <c r="AN111" s="7">
        <f t="shared" si="32"/>
        <v>9.3381375776811968</v>
      </c>
      <c r="AO111" s="7">
        <f t="shared" si="33"/>
        <v>9.3719942625591894</v>
      </c>
      <c r="AP111" s="7">
        <f t="shared" si="34"/>
        <v>9.4109978669640899</v>
      </c>
      <c r="AQ111" s="7">
        <f t="shared" si="35"/>
        <v>9.4562778189356429</v>
      </c>
      <c r="AR111" s="7">
        <f t="shared" si="36"/>
        <v>9.4851608778888554</v>
      </c>
      <c r="AS111" s="7">
        <f t="shared" si="37"/>
        <v>9.451226755502466</v>
      </c>
      <c r="AT111" s="7">
        <f t="shared" si="38"/>
        <v>9.476367481355485</v>
      </c>
    </row>
    <row r="112" spans="1:46">
      <c r="A112" s="10" t="s">
        <v>245</v>
      </c>
      <c r="B112" s="13" t="s">
        <v>244</v>
      </c>
      <c r="C112" s="62">
        <v>5475.6779220602903</v>
      </c>
      <c r="D112" s="63">
        <v>8.608071368400342</v>
      </c>
      <c r="E112" s="35">
        <v>0.77100000000000002</v>
      </c>
      <c r="F112" s="64">
        <v>37.369999999999997</v>
      </c>
      <c r="G112" s="44">
        <v>2</v>
      </c>
      <c r="H112" s="6"/>
      <c r="I112" s="7"/>
      <c r="J112" s="68">
        <v>2565.7242979399571</v>
      </c>
      <c r="K112" s="68">
        <v>2737.5549151745231</v>
      </c>
      <c r="L112" s="68">
        <v>2962.212620028502</v>
      </c>
      <c r="M112" s="68">
        <v>3192.9371509895009</v>
      </c>
      <c r="N112" s="68">
        <v>3365.5537002967499</v>
      </c>
      <c r="O112" s="68">
        <v>3469.4550110064692</v>
      </c>
      <c r="P112" s="68">
        <v>3534.7531101270547</v>
      </c>
      <c r="Q112" s="68">
        <v>3711.1868373771977</v>
      </c>
      <c r="R112" s="68">
        <v>3972.1116395130375</v>
      </c>
      <c r="S112" s="68">
        <v>4290.5544527413776</v>
      </c>
      <c r="T112" s="68">
        <v>4035.1748677217288</v>
      </c>
      <c r="U112" s="68">
        <v>4694.6425919755538</v>
      </c>
      <c r="V112" s="68">
        <v>4964.2411086455677</v>
      </c>
      <c r="W112" s="68">
        <v>5200.2514557382119</v>
      </c>
      <c r="X112" s="68">
        <v>4972.2610168352358</v>
      </c>
      <c r="Y112" s="69">
        <f t="shared" si="39"/>
        <v>5211.1893298199811</v>
      </c>
      <c r="Z112" s="69"/>
      <c r="AA112" s="6">
        <f t="shared" si="20"/>
        <v>184.74043356360485</v>
      </c>
      <c r="AB112" s="6">
        <f t="shared" si="21"/>
        <v>3844.5743184073776</v>
      </c>
      <c r="AC112" s="8">
        <f t="shared" si="22"/>
        <v>4.805224668933801E-2</v>
      </c>
      <c r="AE112" s="7">
        <f t="shared" si="23"/>
        <v>7.8499960951083914</v>
      </c>
      <c r="AF112" s="7">
        <f t="shared" si="24"/>
        <v>7.9148204342612756</v>
      </c>
      <c r="AG112" s="7">
        <f t="shared" si="25"/>
        <v>7.9936917748404586</v>
      </c>
      <c r="AH112" s="7">
        <f t="shared" si="26"/>
        <v>8.0686965091479017</v>
      </c>
      <c r="AI112" s="7">
        <f t="shared" si="27"/>
        <v>8.1213477754360088</v>
      </c>
      <c r="AJ112" s="7">
        <f t="shared" si="28"/>
        <v>8.151752803259269</v>
      </c>
      <c r="AK112" s="7">
        <f t="shared" si="29"/>
        <v>8.1703987343434221</v>
      </c>
      <c r="AL112" s="7">
        <f t="shared" si="30"/>
        <v>8.2191070067016678</v>
      </c>
      <c r="AM112" s="7">
        <f t="shared" si="31"/>
        <v>8.2870531313947104</v>
      </c>
      <c r="AN112" s="7">
        <f t="shared" si="32"/>
        <v>8.3641712466341556</v>
      </c>
      <c r="AO112" s="7">
        <f t="shared" si="33"/>
        <v>8.3028049174903327</v>
      </c>
      <c r="AP112" s="7">
        <f t="shared" si="34"/>
        <v>8.4541772634998669</v>
      </c>
      <c r="AQ112" s="7">
        <f t="shared" si="35"/>
        <v>8.51001571658845</v>
      </c>
      <c r="AR112" s="7">
        <f t="shared" si="36"/>
        <v>8.5564622602730953</v>
      </c>
      <c r="AS112" s="7">
        <f t="shared" si="37"/>
        <v>8.5116299486048828</v>
      </c>
      <c r="AT112" s="7">
        <f t="shared" si="38"/>
        <v>8.5585633869722795</v>
      </c>
    </row>
    <row r="113" spans="1:46">
      <c r="A113" s="10" t="s">
        <v>247</v>
      </c>
      <c r="B113" s="13" t="s">
        <v>246</v>
      </c>
      <c r="C113" s="62">
        <v>1185.4997286371658</v>
      </c>
      <c r="D113" s="63">
        <v>7.0779196766038446</v>
      </c>
      <c r="E113" s="35">
        <v>0.371</v>
      </c>
      <c r="F113" s="64">
        <v>38.99</v>
      </c>
      <c r="G113" s="44">
        <v>1</v>
      </c>
      <c r="H113" s="6"/>
      <c r="I113" s="7"/>
      <c r="J113" s="68">
        <v>697.43399408664447</v>
      </c>
      <c r="K113" s="68">
        <v>706.39333690275021</v>
      </c>
      <c r="L113" s="68">
        <v>740.19313044134469</v>
      </c>
      <c r="M113" s="68">
        <v>770.14448903233506</v>
      </c>
      <c r="N113" s="68">
        <v>805.95864116673386</v>
      </c>
      <c r="O113" s="68">
        <v>814.55406422828833</v>
      </c>
      <c r="P113" s="68">
        <v>893.11184408053271</v>
      </c>
      <c r="Q113" s="68">
        <v>908.88440501547427</v>
      </c>
      <c r="R113" s="68">
        <v>953.47907472147608</v>
      </c>
      <c r="S113" s="68">
        <v>951.11617039657392</v>
      </c>
      <c r="T113" s="68">
        <v>985.00870165485583</v>
      </c>
      <c r="U113" s="68">
        <v>1012.7982434493653</v>
      </c>
      <c r="V113" s="68">
        <v>1031.6000019523349</v>
      </c>
      <c r="W113" s="68">
        <v>1056.8603867493246</v>
      </c>
      <c r="X113" s="68">
        <v>1076.5085474491068</v>
      </c>
      <c r="Y113" s="69">
        <f t="shared" si="39"/>
        <v>1111.1630467030477</v>
      </c>
      <c r="Z113" s="69"/>
      <c r="AA113" s="6">
        <f t="shared" si="20"/>
        <v>28.766482758148697</v>
      </c>
      <c r="AB113" s="6">
        <f t="shared" si="21"/>
        <v>893.60300208847593</v>
      </c>
      <c r="AC113" s="8">
        <f t="shared" si="22"/>
        <v>3.219156906469358E-2</v>
      </c>
      <c r="AE113" s="7">
        <f t="shared" si="23"/>
        <v>6.5474078770837751</v>
      </c>
      <c r="AF113" s="7">
        <f t="shared" si="24"/>
        <v>6.5601722167746388</v>
      </c>
      <c r="AG113" s="7">
        <f t="shared" si="25"/>
        <v>6.6069111392299096</v>
      </c>
      <c r="AH113" s="7">
        <f t="shared" si="26"/>
        <v>6.64657814533797</v>
      </c>
      <c r="AI113" s="7">
        <f t="shared" si="27"/>
        <v>6.69203242750112</v>
      </c>
      <c r="AJ113" s="7">
        <f t="shared" si="28"/>
        <v>6.7026408030378661</v>
      </c>
      <c r="AK113" s="7">
        <f t="shared" si="29"/>
        <v>6.7947118183649007</v>
      </c>
      <c r="AL113" s="7">
        <f t="shared" si="30"/>
        <v>6.8122179188913465</v>
      </c>
      <c r="AM113" s="7">
        <f t="shared" si="31"/>
        <v>6.8601174790434758</v>
      </c>
      <c r="AN113" s="7">
        <f t="shared" si="32"/>
        <v>6.8576362111276126</v>
      </c>
      <c r="AO113" s="7">
        <f t="shared" si="33"/>
        <v>6.8926504753004343</v>
      </c>
      <c r="AP113" s="7">
        <f t="shared" si="34"/>
        <v>6.9204723170374649</v>
      </c>
      <c r="AQ113" s="7">
        <f t="shared" si="35"/>
        <v>6.9388662758997208</v>
      </c>
      <c r="AR113" s="7">
        <f t="shared" si="36"/>
        <v>6.9630578927085951</v>
      </c>
      <c r="AS113" s="7">
        <f t="shared" si="37"/>
        <v>6.9814782568092237</v>
      </c>
      <c r="AT113" s="7">
        <f t="shared" si="38"/>
        <v>7.0131625355803315</v>
      </c>
    </row>
    <row r="114" spans="1:46">
      <c r="A114" s="10" t="s">
        <v>249</v>
      </c>
      <c r="B114" s="13" t="s">
        <v>248</v>
      </c>
      <c r="C114" s="62">
        <v>24814.319247907642</v>
      </c>
      <c r="D114" s="63">
        <v>10.119176154556698</v>
      </c>
      <c r="E114" s="35">
        <v>0.90200000000000002</v>
      </c>
      <c r="F114" s="64">
        <v>26</v>
      </c>
      <c r="G114" s="44">
        <v>4</v>
      </c>
      <c r="H114" s="6"/>
      <c r="I114" s="7"/>
      <c r="J114" s="68">
        <v>16767.370142516767</v>
      </c>
      <c r="K114" s="68">
        <v>17309.147257175966</v>
      </c>
      <c r="L114" s="68">
        <v>18076.377217275396</v>
      </c>
      <c r="M114" s="68">
        <v>18904.184213242141</v>
      </c>
      <c r="N114" s="68">
        <v>19643.391148413801</v>
      </c>
      <c r="O114" s="68">
        <v>20526.384993794927</v>
      </c>
      <c r="P114" s="68">
        <v>20040.422917995129</v>
      </c>
      <c r="Q114" s="68">
        <v>20412.28326706294</v>
      </c>
      <c r="R114" s="68">
        <v>20214.409887594316</v>
      </c>
      <c r="S114" s="68">
        <v>20259.60789536365</v>
      </c>
      <c r="T114" s="68">
        <v>20958.048466133278</v>
      </c>
      <c r="U114" s="68">
        <v>21564.599304284147</v>
      </c>
      <c r="V114" s="68">
        <v>22217.332511664132</v>
      </c>
      <c r="W114" s="68">
        <v>22628.751218344172</v>
      </c>
      <c r="X114" s="68">
        <v>21987.233216127126</v>
      </c>
      <c r="Y114" s="69">
        <f t="shared" si="39"/>
        <v>22391.130385821474</v>
      </c>
      <c r="Z114" s="69"/>
      <c r="AA114" s="6">
        <f t="shared" si="20"/>
        <v>369.24109587245897</v>
      </c>
      <c r="AB114" s="6">
        <f t="shared" si="21"/>
        <v>20100.636243799196</v>
      </c>
      <c r="AC114" s="8">
        <f t="shared" si="22"/>
        <v>1.8369622304187778E-2</v>
      </c>
      <c r="AE114" s="7">
        <f t="shared" si="23"/>
        <v>9.7271900233497028</v>
      </c>
      <c r="AF114" s="7">
        <f t="shared" si="24"/>
        <v>9.7589903839398069</v>
      </c>
      <c r="AG114" s="7">
        <f t="shared" si="25"/>
        <v>9.8023612387176886</v>
      </c>
      <c r="AH114" s="7">
        <f t="shared" si="26"/>
        <v>9.8471385634892883</v>
      </c>
      <c r="AI114" s="7">
        <f t="shared" si="27"/>
        <v>9.8854962324013549</v>
      </c>
      <c r="AJ114" s="7">
        <f t="shared" si="28"/>
        <v>9.9294664104262793</v>
      </c>
      <c r="AK114" s="7">
        <f t="shared" si="29"/>
        <v>9.905506658668493</v>
      </c>
      <c r="AL114" s="7">
        <f t="shared" si="30"/>
        <v>9.9238921195646892</v>
      </c>
      <c r="AM114" s="7">
        <f t="shared" si="31"/>
        <v>9.9141509898404383</v>
      </c>
      <c r="AN114" s="7">
        <f t="shared" si="32"/>
        <v>9.9163844239808228</v>
      </c>
      <c r="AO114" s="7">
        <f t="shared" si="33"/>
        <v>9.9502780265683946</v>
      </c>
      <c r="AP114" s="7">
        <f t="shared" si="34"/>
        <v>9.978808328073896</v>
      </c>
      <c r="AQ114" s="7">
        <f t="shared" si="35"/>
        <v>10.008628007007154</v>
      </c>
      <c r="AR114" s="7">
        <f t="shared" si="36"/>
        <v>10.026976554530695</v>
      </c>
      <c r="AS114" s="7">
        <f t="shared" si="37"/>
        <v>9.9982172555385311</v>
      </c>
      <c r="AT114" s="7">
        <f t="shared" si="38"/>
        <v>10.016420194509639</v>
      </c>
    </row>
    <row r="115" spans="1:46">
      <c r="A115" s="10" t="s">
        <v>251</v>
      </c>
      <c r="B115" s="13" t="s">
        <v>250</v>
      </c>
      <c r="C115" s="62">
        <v>2900</v>
      </c>
      <c r="D115" s="63">
        <v>7.9724660159745655</v>
      </c>
      <c r="E115" s="35" t="s">
        <v>633</v>
      </c>
      <c r="F115" s="64" t="e">
        <v>#N/A</v>
      </c>
      <c r="G115" s="44">
        <v>2</v>
      </c>
      <c r="H115" s="6"/>
      <c r="I115" s="7"/>
      <c r="J115" s="69">
        <f t="shared" ref="J115:R115" si="40">0.97*K115</f>
        <v>2138.5299679952918</v>
      </c>
      <c r="K115" s="69">
        <f t="shared" si="40"/>
        <v>2204.6700700982392</v>
      </c>
      <c r="L115" s="69">
        <f t="shared" si="40"/>
        <v>2272.8557423693187</v>
      </c>
      <c r="M115" s="69">
        <f t="shared" si="40"/>
        <v>2343.1502498652771</v>
      </c>
      <c r="N115" s="69">
        <f t="shared" si="40"/>
        <v>2415.6188142941</v>
      </c>
      <c r="O115" s="69">
        <f t="shared" si="40"/>
        <v>2490.3286745300002</v>
      </c>
      <c r="P115" s="69">
        <f t="shared" si="40"/>
        <v>2567.3491490000001</v>
      </c>
      <c r="Q115" s="69">
        <f t="shared" si="40"/>
        <v>2646.7517000000003</v>
      </c>
      <c r="R115" s="69">
        <f t="shared" si="40"/>
        <v>2728.61</v>
      </c>
      <c r="S115" s="69">
        <f t="shared" ref="S115" si="41">0.97*T115</f>
        <v>2813</v>
      </c>
      <c r="T115" s="70">
        <v>2900</v>
      </c>
      <c r="U115" s="69">
        <f>T115*1.03</f>
        <v>2987</v>
      </c>
      <c r="V115" s="69">
        <f t="shared" ref="V115:X115" si="42">U115*1.03</f>
        <v>3076.61</v>
      </c>
      <c r="W115" s="69">
        <f t="shared" si="42"/>
        <v>3168.9083000000001</v>
      </c>
      <c r="X115" s="69">
        <f t="shared" si="42"/>
        <v>3263.9755490000002</v>
      </c>
      <c r="Y115" s="69">
        <f t="shared" si="39"/>
        <v>3362.365608052</v>
      </c>
      <c r="Z115" s="69"/>
      <c r="AA115" s="6">
        <f t="shared" si="20"/>
        <v>80.419520693548307</v>
      </c>
      <c r="AB115" s="6">
        <f t="shared" si="21"/>
        <v>2667.8238811434826</v>
      </c>
      <c r="AC115" s="8">
        <f t="shared" si="22"/>
        <v>3.014423900391764E-2</v>
      </c>
      <c r="AE115" s="7">
        <f t="shared" si="23"/>
        <v>7.6678739411274801</v>
      </c>
      <c r="AF115" s="7">
        <f t="shared" si="24"/>
        <v>7.6983331486121882</v>
      </c>
      <c r="AG115" s="7">
        <f t="shared" si="25"/>
        <v>7.7287923560968972</v>
      </c>
      <c r="AH115" s="7">
        <f t="shared" si="26"/>
        <v>7.7592515635816053</v>
      </c>
      <c r="AI115" s="7">
        <f t="shared" si="27"/>
        <v>7.7897107710663143</v>
      </c>
      <c r="AJ115" s="7">
        <f t="shared" si="28"/>
        <v>7.8201699785510224</v>
      </c>
      <c r="AK115" s="7">
        <f t="shared" si="29"/>
        <v>7.8506291860357313</v>
      </c>
      <c r="AL115" s="7">
        <f t="shared" si="30"/>
        <v>7.8810883935204394</v>
      </c>
      <c r="AM115" s="7">
        <f t="shared" si="31"/>
        <v>7.9115476010051484</v>
      </c>
      <c r="AN115" s="7">
        <f t="shared" si="32"/>
        <v>7.9420068084898565</v>
      </c>
      <c r="AO115" s="7">
        <f t="shared" si="33"/>
        <v>7.9724660159745655</v>
      </c>
      <c r="AP115" s="7">
        <f t="shared" si="34"/>
        <v>8.0020248182161104</v>
      </c>
      <c r="AQ115" s="7">
        <f t="shared" si="35"/>
        <v>8.0315836204576545</v>
      </c>
      <c r="AR115" s="7">
        <f t="shared" si="36"/>
        <v>8.0611424226991986</v>
      </c>
      <c r="AS115" s="7">
        <f t="shared" si="37"/>
        <v>8.0907012249407426</v>
      </c>
      <c r="AT115" s="7">
        <f t="shared" si="38"/>
        <v>8.1204000552457813</v>
      </c>
    </row>
    <row r="116" spans="1:46">
      <c r="A116" s="10" t="s">
        <v>253</v>
      </c>
      <c r="B116" s="13" t="s">
        <v>252</v>
      </c>
      <c r="C116" s="62">
        <v>1928.6762438981964</v>
      </c>
      <c r="D116" s="63">
        <v>7.5645891625823252</v>
      </c>
      <c r="E116" s="35">
        <v>0.52</v>
      </c>
      <c r="F116" s="64">
        <v>39.04</v>
      </c>
      <c r="G116" s="44">
        <v>1</v>
      </c>
      <c r="H116" s="6"/>
      <c r="I116" s="7"/>
      <c r="J116" s="68">
        <v>1592.1903141141752</v>
      </c>
      <c r="K116" s="68">
        <v>1639.6777857264508</v>
      </c>
      <c r="L116" s="68">
        <v>1530.9670609980981</v>
      </c>
      <c r="M116" s="68">
        <v>1530.8650192322032</v>
      </c>
      <c r="N116" s="68">
        <v>1588.4633129297315</v>
      </c>
      <c r="O116" s="68">
        <v>1573.5305218277394</v>
      </c>
      <c r="P116" s="68">
        <v>1574.5051803873373</v>
      </c>
      <c r="Q116" s="68">
        <v>1548.0148963521908</v>
      </c>
      <c r="R116" s="68">
        <v>1590.0975851232886</v>
      </c>
      <c r="S116" s="68">
        <v>1627.8078969252056</v>
      </c>
      <c r="T116" s="68">
        <v>1671.9013047559092</v>
      </c>
      <c r="U116" s="68">
        <v>1946.0128702907741</v>
      </c>
      <c r="V116" s="68">
        <v>1790.1355257860032</v>
      </c>
      <c r="W116" s="68">
        <v>1811.8264996716482</v>
      </c>
      <c r="X116" s="68">
        <v>1751.3597107311411</v>
      </c>
      <c r="Y116" s="69">
        <f t="shared" si="39"/>
        <v>1772.1111787672187</v>
      </c>
      <c r="Z116" s="69"/>
      <c r="AA116" s="6">
        <f t="shared" si="20"/>
        <v>19.564188994904185</v>
      </c>
      <c r="AB116" s="6">
        <f t="shared" si="21"/>
        <v>1651.1570323234598</v>
      </c>
      <c r="AC116" s="8">
        <f t="shared" si="22"/>
        <v>1.1848775502214972E-2</v>
      </c>
      <c r="AE116" s="7">
        <f t="shared" si="23"/>
        <v>7.3728659033010757</v>
      </c>
      <c r="AF116" s="7">
        <f t="shared" si="24"/>
        <v>7.4022550293970513</v>
      </c>
      <c r="AG116" s="7">
        <f t="shared" si="25"/>
        <v>7.3336548807287203</v>
      </c>
      <c r="AH116" s="7">
        <f t="shared" si="26"/>
        <v>7.333588226671111</v>
      </c>
      <c r="AI116" s="7">
        <f t="shared" si="27"/>
        <v>7.3705223580256387</v>
      </c>
      <c r="AJ116" s="7">
        <f t="shared" si="28"/>
        <v>7.3610771137283075</v>
      </c>
      <c r="AK116" s="7">
        <f t="shared" si="29"/>
        <v>7.3616963307149854</v>
      </c>
      <c r="AL116" s="7">
        <f t="shared" si="30"/>
        <v>7.3447286770699032</v>
      </c>
      <c r="AM116" s="7">
        <f t="shared" si="31"/>
        <v>7.371550667622329</v>
      </c>
      <c r="AN116" s="7">
        <f t="shared" si="32"/>
        <v>7.3949895401683134</v>
      </c>
      <c r="AO116" s="7">
        <f t="shared" si="33"/>
        <v>7.4217167636463754</v>
      </c>
      <c r="AP116" s="7">
        <f t="shared" si="34"/>
        <v>7.5735378764397909</v>
      </c>
      <c r="AQ116" s="7">
        <f t="shared" si="35"/>
        <v>7.4900466086983473</v>
      </c>
      <c r="AR116" s="7">
        <f t="shared" si="36"/>
        <v>7.5020907312854446</v>
      </c>
      <c r="AS116" s="7">
        <f t="shared" si="37"/>
        <v>7.4681477427874086</v>
      </c>
      <c r="AT116" s="7">
        <f t="shared" si="38"/>
        <v>7.4799268711647873</v>
      </c>
    </row>
    <row r="117" spans="1:46">
      <c r="A117" s="10" t="s">
        <v>255</v>
      </c>
      <c r="B117" s="13" t="s">
        <v>254</v>
      </c>
      <c r="C117" s="62">
        <v>12838.379295098772</v>
      </c>
      <c r="D117" s="63">
        <v>9.4601943461539939</v>
      </c>
      <c r="E117" s="35">
        <v>0.80400000000000005</v>
      </c>
      <c r="F117" s="64">
        <v>39</v>
      </c>
      <c r="G117" s="44">
        <v>3</v>
      </c>
      <c r="H117" s="6"/>
      <c r="I117" s="7"/>
      <c r="J117" s="68">
        <v>7309.4023550326183</v>
      </c>
      <c r="K117" s="68">
        <v>7639.3073013295361</v>
      </c>
      <c r="L117" s="68">
        <v>7973.3296860508981</v>
      </c>
      <c r="M117" s="68">
        <v>8368.9041990069945</v>
      </c>
      <c r="N117" s="68">
        <v>8478.9216285947368</v>
      </c>
      <c r="O117" s="68">
        <v>9153.8846926186125</v>
      </c>
      <c r="P117" s="68">
        <v>9287.674441946665</v>
      </c>
      <c r="Q117" s="68">
        <v>9403.1164609779298</v>
      </c>
      <c r="R117" s="68">
        <v>9646.4212954732193</v>
      </c>
      <c r="S117" s="68">
        <v>10113.222011473777</v>
      </c>
      <c r="T117" s="68">
        <v>10157.506961050229</v>
      </c>
      <c r="U117" s="68">
        <v>10476.46502487637</v>
      </c>
      <c r="V117" s="68">
        <v>10987.177620663248</v>
      </c>
      <c r="W117" s="68">
        <v>11472.079578030412</v>
      </c>
      <c r="X117" s="68">
        <v>11658.058380547132</v>
      </c>
      <c r="Y117" s="69">
        <f t="shared" si="39"/>
        <v>12028.275807508122</v>
      </c>
      <c r="Z117" s="69"/>
      <c r="AA117" s="6">
        <f t="shared" si="20"/>
        <v>300.89245108553376</v>
      </c>
      <c r="AB117" s="6">
        <f t="shared" si="21"/>
        <v>9475.0314425114902</v>
      </c>
      <c r="AC117" s="8">
        <f t="shared" si="22"/>
        <v>3.1756353834935455E-2</v>
      </c>
      <c r="AE117" s="7">
        <f t="shared" si="23"/>
        <v>8.8969167922240437</v>
      </c>
      <c r="AF117" s="7">
        <f t="shared" si="24"/>
        <v>8.9410622106847875</v>
      </c>
      <c r="AG117" s="7">
        <f t="shared" si="25"/>
        <v>8.9838574619612661</v>
      </c>
      <c r="AH117" s="7">
        <f t="shared" si="26"/>
        <v>9.0322782348418915</v>
      </c>
      <c r="AI117" s="7">
        <f t="shared" si="27"/>
        <v>9.0453385542603115</v>
      </c>
      <c r="AJ117" s="7">
        <f t="shared" si="28"/>
        <v>9.121933624741267</v>
      </c>
      <c r="AK117" s="7">
        <f t="shared" si="29"/>
        <v>9.1364434712934131</v>
      </c>
      <c r="AL117" s="7">
        <f t="shared" si="30"/>
        <v>9.1487964517132916</v>
      </c>
      <c r="AM117" s="7">
        <f t="shared" si="31"/>
        <v>9.1743422753410577</v>
      </c>
      <c r="AN117" s="7">
        <f t="shared" si="32"/>
        <v>9.2215989567388057</v>
      </c>
      <c r="AO117" s="7">
        <f t="shared" si="33"/>
        <v>9.2259683131730164</v>
      </c>
      <c r="AP117" s="7">
        <f t="shared" si="34"/>
        <v>9.2568865941876979</v>
      </c>
      <c r="AQ117" s="7">
        <f t="shared" si="35"/>
        <v>9.3044842010090196</v>
      </c>
      <c r="AR117" s="7">
        <f t="shared" si="36"/>
        <v>9.3476714995334742</v>
      </c>
      <c r="AS117" s="7">
        <f t="shared" si="37"/>
        <v>9.3637529263599095</v>
      </c>
      <c r="AT117" s="7">
        <f t="shared" si="38"/>
        <v>9.3950154743001377</v>
      </c>
    </row>
    <row r="118" spans="1:46">
      <c r="A118" s="10" t="s">
        <v>257</v>
      </c>
      <c r="B118" s="13" t="s">
        <v>256</v>
      </c>
      <c r="C118" s="62">
        <v>14258.24653887714</v>
      </c>
      <c r="D118" s="63">
        <v>9.5650907227945385</v>
      </c>
      <c r="E118" s="35">
        <v>0.85399999999999998</v>
      </c>
      <c r="F118" s="64">
        <v>51.739999999999995</v>
      </c>
      <c r="G118" s="44">
        <v>3</v>
      </c>
      <c r="H118" s="6"/>
      <c r="I118" s="7"/>
      <c r="J118" s="68">
        <v>9968.2928152944332</v>
      </c>
      <c r="K118" s="68">
        <v>10319.225548125982</v>
      </c>
      <c r="L118" s="68">
        <v>10859.392109488963</v>
      </c>
      <c r="M118" s="68">
        <v>11233.766167236008</v>
      </c>
      <c r="N118" s="68">
        <v>11507.780678687859</v>
      </c>
      <c r="O118" s="68">
        <v>12094.526522658462</v>
      </c>
      <c r="P118" s="68">
        <v>11950.131423226305</v>
      </c>
      <c r="Q118" s="68">
        <v>11927.440563115229</v>
      </c>
      <c r="R118" s="68">
        <v>11966.762094319625</v>
      </c>
      <c r="S118" s="68">
        <v>12325.66833317171</v>
      </c>
      <c r="T118" s="68">
        <v>12592.503676435235</v>
      </c>
      <c r="U118" s="68">
        <v>13070.10131915525</v>
      </c>
      <c r="V118" s="68">
        <v>13370.880876679679</v>
      </c>
      <c r="W118" s="68">
        <v>13433.614188388474</v>
      </c>
      <c r="X118" s="68">
        <v>12429.015087328369</v>
      </c>
      <c r="Y118" s="69">
        <f t="shared" si="39"/>
        <v>12650.456858718964</v>
      </c>
      <c r="Z118" s="69"/>
      <c r="AA118" s="6">
        <f t="shared" si="20"/>
        <v>212.66876955287501</v>
      </c>
      <c r="AB118" s="6">
        <f t="shared" si="21"/>
        <v>11936.606760220773</v>
      </c>
      <c r="AC118" s="8">
        <f t="shared" si="22"/>
        <v>1.781651802936177E-2</v>
      </c>
      <c r="AE118" s="7">
        <f t="shared" si="23"/>
        <v>9.2071646161269243</v>
      </c>
      <c r="AF118" s="7">
        <f t="shared" si="24"/>
        <v>9.2417639924333859</v>
      </c>
      <c r="AG118" s="7">
        <f t="shared" si="25"/>
        <v>9.2927856167360794</v>
      </c>
      <c r="AH118" s="7">
        <f t="shared" si="26"/>
        <v>9.326679358137989</v>
      </c>
      <c r="AI118" s="7">
        <f t="shared" si="27"/>
        <v>9.3507786663292336</v>
      </c>
      <c r="AJ118" s="7">
        <f t="shared" si="28"/>
        <v>9.4005082757428227</v>
      </c>
      <c r="AK118" s="7">
        <f t="shared" si="29"/>
        <v>9.3884975550587058</v>
      </c>
      <c r="AL118" s="7">
        <f t="shared" si="30"/>
        <v>9.3865969541973993</v>
      </c>
      <c r="AM118" s="7">
        <f t="shared" si="31"/>
        <v>9.3898882602321443</v>
      </c>
      <c r="AN118" s="7">
        <f t="shared" si="32"/>
        <v>9.419439223255873</v>
      </c>
      <c r="AO118" s="7">
        <f t="shared" si="33"/>
        <v>9.4408569695741189</v>
      </c>
      <c r="AP118" s="7">
        <f t="shared" si="34"/>
        <v>9.4780825586276425</v>
      </c>
      <c r="AQ118" s="7">
        <f t="shared" si="35"/>
        <v>9.5008345524941085</v>
      </c>
      <c r="AR118" s="7">
        <f t="shared" si="36"/>
        <v>9.5055153663723129</v>
      </c>
      <c r="AS118" s="7">
        <f t="shared" si="37"/>
        <v>9.4277889446258882</v>
      </c>
      <c r="AT118" s="7">
        <f t="shared" si="38"/>
        <v>9.4454486088172764</v>
      </c>
    </row>
    <row r="119" spans="1:46">
      <c r="A119" s="10" t="s">
        <v>435</v>
      </c>
      <c r="B119" s="13" t="s">
        <v>258</v>
      </c>
      <c r="C119" s="62">
        <v>3087.9494188587569</v>
      </c>
      <c r="D119" s="63">
        <v>8.0352625311072625</v>
      </c>
      <c r="E119" s="35" t="s">
        <v>633</v>
      </c>
      <c r="F119" s="64">
        <v>61.1</v>
      </c>
      <c r="G119" s="44">
        <v>2</v>
      </c>
      <c r="H119" s="6"/>
      <c r="I119" s="7"/>
      <c r="J119" s="68">
        <v>2978.2768829218753</v>
      </c>
      <c r="K119" s="68">
        <v>2889.7308478725704</v>
      </c>
      <c r="L119" s="68">
        <v>2689.8889694182603</v>
      </c>
      <c r="M119" s="68">
        <v>2764.049501327177</v>
      </c>
      <c r="N119" s="68">
        <v>2819.3506651006865</v>
      </c>
      <c r="O119" s="68">
        <v>2958.5267659505471</v>
      </c>
      <c r="P119" s="68">
        <v>2984.1688792472064</v>
      </c>
      <c r="Q119" s="68">
        <v>3017.5553965782715</v>
      </c>
      <c r="R119" s="68">
        <v>3020.6814815633893</v>
      </c>
      <c r="S119" s="68">
        <v>2892.7854908086783</v>
      </c>
      <c r="T119" s="68">
        <v>2971.8780734548868</v>
      </c>
      <c r="U119" s="68">
        <v>2955.7871847428073</v>
      </c>
      <c r="V119" s="68">
        <v>2947.3735582129871</v>
      </c>
      <c r="W119" s="68">
        <v>2854.8499258145789</v>
      </c>
      <c r="X119" s="68">
        <v>2804.0528927936698</v>
      </c>
      <c r="Y119" s="69">
        <f t="shared" si="39"/>
        <v>2807.4613422305965</v>
      </c>
      <c r="Z119" s="69"/>
      <c r="AA119" s="6">
        <f t="shared" si="20"/>
        <v>3.5290446124493347</v>
      </c>
      <c r="AB119" s="6">
        <f t="shared" si="21"/>
        <v>2903.2637677205062</v>
      </c>
      <c r="AC119" s="8">
        <f t="shared" si="22"/>
        <v>1.2155439170517253E-3</v>
      </c>
      <c r="AE119" s="7">
        <f t="shared" si="23"/>
        <v>7.9991001850542034</v>
      </c>
      <c r="AF119" s="7">
        <f t="shared" si="24"/>
        <v>7.9689186445453792</v>
      </c>
      <c r="AG119" s="7">
        <f t="shared" si="25"/>
        <v>7.8972551964348385</v>
      </c>
      <c r="AH119" s="7">
        <f t="shared" si="26"/>
        <v>7.9244520940351419</v>
      </c>
      <c r="AI119" s="7">
        <f t="shared" si="27"/>
        <v>7.9442618768155233</v>
      </c>
      <c r="AJ119" s="7">
        <f t="shared" si="28"/>
        <v>7.9924467092113813</v>
      </c>
      <c r="AK119" s="7">
        <f t="shared" si="29"/>
        <v>8.0010765546442055</v>
      </c>
      <c r="AL119" s="7">
        <f t="shared" si="30"/>
        <v>8.0122023112383918</v>
      </c>
      <c r="AM119" s="7">
        <f t="shared" si="31"/>
        <v>8.0132377410592142</v>
      </c>
      <c r="AN119" s="7">
        <f t="shared" si="32"/>
        <v>7.9699751545632793</v>
      </c>
      <c r="AO119" s="7">
        <f t="shared" si="33"/>
        <v>7.996949379913624</v>
      </c>
      <c r="AP119" s="7">
        <f t="shared" si="34"/>
        <v>7.9915202851403837</v>
      </c>
      <c r="AQ119" s="7">
        <f t="shared" si="35"/>
        <v>7.9886697335144472</v>
      </c>
      <c r="AR119" s="7">
        <f t="shared" si="36"/>
        <v>7.956774555319563</v>
      </c>
      <c r="AS119" s="7">
        <f t="shared" si="37"/>
        <v>7.938821111312401</v>
      </c>
      <c r="AT119" s="7">
        <f t="shared" si="38"/>
        <v>7.9400359170540753</v>
      </c>
    </row>
    <row r="120" spans="1:46">
      <c r="A120" s="10" t="s">
        <v>436</v>
      </c>
      <c r="B120" s="13" t="s">
        <v>260</v>
      </c>
      <c r="C120" s="62">
        <v>2854.3083054576136</v>
      </c>
      <c r="D120" s="63">
        <v>7.9565848179408993</v>
      </c>
      <c r="E120" s="35">
        <v>0.72</v>
      </c>
      <c r="F120" s="64">
        <v>38.03</v>
      </c>
      <c r="G120" s="44">
        <v>2</v>
      </c>
      <c r="H120" s="6"/>
      <c r="I120" s="7"/>
      <c r="J120" s="68">
        <v>1851.9680878947618</v>
      </c>
      <c r="K120" s="68">
        <v>1758.0897116886474</v>
      </c>
      <c r="L120" s="68">
        <v>1788.6852950688949</v>
      </c>
      <c r="M120" s="68">
        <v>1674.2452956337934</v>
      </c>
      <c r="N120" s="68">
        <v>1619.8686684667562</v>
      </c>
      <c r="O120" s="68">
        <v>1657.2526736136369</v>
      </c>
      <c r="P120" s="68">
        <v>1762.2811287746754</v>
      </c>
      <c r="Q120" s="68">
        <v>1904.1435655129308</v>
      </c>
      <c r="R120" s="68">
        <v>2035.540953713913</v>
      </c>
      <c r="S120" s="68">
        <v>2191.7981785292773</v>
      </c>
      <c r="T120" s="68">
        <v>2361.9480748727965</v>
      </c>
      <c r="U120" s="68">
        <v>2481.6291580686889</v>
      </c>
      <c r="V120" s="68">
        <v>2563.92524312352</v>
      </c>
      <c r="W120" s="68">
        <v>2768.2720436373802</v>
      </c>
      <c r="X120" s="68">
        <v>2591.8920212756793</v>
      </c>
      <c r="Y120" s="69">
        <f t="shared" si="39"/>
        <v>2690.0139347918825</v>
      </c>
      <c r="Z120" s="69"/>
      <c r="AA120" s="6">
        <f t="shared" si="20"/>
        <v>78.267449176286306</v>
      </c>
      <c r="AB120" s="6">
        <f t="shared" si="21"/>
        <v>2067.4360066583563</v>
      </c>
      <c r="AC120" s="8">
        <f t="shared" si="22"/>
        <v>3.7857253585706754E-2</v>
      </c>
      <c r="AE120" s="7">
        <f t="shared" si="23"/>
        <v>7.524004183899331</v>
      </c>
      <c r="AF120" s="7">
        <f t="shared" si="24"/>
        <v>7.4719831074827257</v>
      </c>
      <c r="AG120" s="7">
        <f t="shared" si="25"/>
        <v>7.4892361569495272</v>
      </c>
      <c r="AH120" s="7">
        <f t="shared" si="26"/>
        <v>7.4231177729512368</v>
      </c>
      <c r="AI120" s="7">
        <f t="shared" si="27"/>
        <v>7.3901003560924918</v>
      </c>
      <c r="AJ120" s="7">
        <f t="shared" si="28"/>
        <v>7.412916494403432</v>
      </c>
      <c r="AK120" s="7">
        <f t="shared" si="29"/>
        <v>7.4743643447196657</v>
      </c>
      <c r="AL120" s="7">
        <f t="shared" si="30"/>
        <v>7.5517876145638292</v>
      </c>
      <c r="AM120" s="7">
        <f t="shared" si="31"/>
        <v>7.618516887472353</v>
      </c>
      <c r="AN120" s="7">
        <f t="shared" si="32"/>
        <v>7.6924775719902012</v>
      </c>
      <c r="AO120" s="7">
        <f t="shared" si="33"/>
        <v>7.7672420129732425</v>
      </c>
      <c r="AP120" s="7">
        <f t="shared" si="34"/>
        <v>7.8166705420585538</v>
      </c>
      <c r="AQ120" s="7">
        <f t="shared" si="35"/>
        <v>7.8492946612674253</v>
      </c>
      <c r="AR120" s="7">
        <f t="shared" si="36"/>
        <v>7.9259785935691376</v>
      </c>
      <c r="AS120" s="7">
        <f t="shared" si="37"/>
        <v>7.8601433981459703</v>
      </c>
      <c r="AT120" s="7">
        <f t="shared" si="38"/>
        <v>7.897301652802498</v>
      </c>
    </row>
    <row r="121" spans="1:46">
      <c r="A121" s="10" t="s">
        <v>263</v>
      </c>
      <c r="B121" s="13" t="s">
        <v>262</v>
      </c>
      <c r="C121" s="62">
        <v>215163</v>
      </c>
      <c r="D121" s="63">
        <v>12.279151159402078</v>
      </c>
      <c r="E121" s="35" t="s">
        <v>633</v>
      </c>
      <c r="F121" s="64" t="e">
        <v>#N/A</v>
      </c>
      <c r="G121" s="44">
        <v>4</v>
      </c>
      <c r="H121" s="6"/>
      <c r="I121" s="7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9"/>
      <c r="Z121" s="69"/>
      <c r="AA121" s="6" t="e">
        <f t="shared" si="20"/>
        <v>#DIV/0!</v>
      </c>
      <c r="AB121" s="6" t="e">
        <f t="shared" si="21"/>
        <v>#DIV/0!</v>
      </c>
      <c r="AC121" s="8" t="e">
        <f t="shared" si="22"/>
        <v>#DIV/0!</v>
      </c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>
      <c r="A122" s="10" t="s">
        <v>265</v>
      </c>
      <c r="B122" s="13" t="s">
        <v>264</v>
      </c>
      <c r="C122" s="62">
        <v>11158.632001649077</v>
      </c>
      <c r="D122" s="63">
        <v>9.3199686479243038</v>
      </c>
      <c r="E122" s="35" t="e">
        <v>#N/A</v>
      </c>
      <c r="F122" s="64">
        <v>44.2</v>
      </c>
      <c r="G122" s="44">
        <v>2</v>
      </c>
      <c r="H122" s="6"/>
      <c r="I122" s="7"/>
      <c r="J122" s="68">
        <v>6391.6380375233948</v>
      </c>
      <c r="K122" s="68">
        <v>6433.5915976391325</v>
      </c>
      <c r="L122" s="68">
        <v>6492.0678523864153</v>
      </c>
      <c r="M122" s="68">
        <v>6677.4063094989842</v>
      </c>
      <c r="N122" s="68">
        <v>6934.9074160621904</v>
      </c>
      <c r="O122" s="68">
        <v>7221.3719343383564</v>
      </c>
      <c r="P122" s="68">
        <v>6871.5808346842605</v>
      </c>
      <c r="Q122" s="68">
        <v>6911.1701528947415</v>
      </c>
      <c r="R122" s="68">
        <v>7089.9252645050101</v>
      </c>
      <c r="S122" s="68">
        <v>7365.9849095702102</v>
      </c>
      <c r="T122" s="68">
        <v>7656.3974110067447</v>
      </c>
      <c r="U122" s="68">
        <v>7949.1734006578563</v>
      </c>
      <c r="V122" s="68">
        <v>8410.0240355646602</v>
      </c>
      <c r="W122" s="68">
        <v>8807.2115137364326</v>
      </c>
      <c r="X122" s="68">
        <v>8740.6711878832939</v>
      </c>
      <c r="Y122" s="69">
        <f t="shared" ref="Y122:Y128" si="43">X122*(1+AC122)</f>
        <v>8945.2297978942042</v>
      </c>
      <c r="Z122" s="69"/>
      <c r="AA122" s="6">
        <f t="shared" si="20"/>
        <v>171.54943283838548</v>
      </c>
      <c r="AB122" s="6">
        <f t="shared" si="21"/>
        <v>7330.2081238634473</v>
      </c>
      <c r="AC122" s="8">
        <f t="shared" si="22"/>
        <v>2.3403078049026652E-2</v>
      </c>
      <c r="AE122" s="7">
        <f t="shared" si="23"/>
        <v>8.7627458584214715</v>
      </c>
      <c r="AF122" s="7">
        <f t="shared" si="24"/>
        <v>8.7692882301298365</v>
      </c>
      <c r="AG122" s="7">
        <f t="shared" si="25"/>
        <v>8.7783363802721635</v>
      </c>
      <c r="AH122" s="7">
        <f t="shared" si="26"/>
        <v>8.8064849141105412</v>
      </c>
      <c r="AI122" s="7">
        <f t="shared" si="27"/>
        <v>8.8443229824164415</v>
      </c>
      <c r="AJ122" s="7">
        <f t="shared" si="28"/>
        <v>8.8848002324420445</v>
      </c>
      <c r="AK122" s="7">
        <f t="shared" si="29"/>
        <v>8.8351494656867935</v>
      </c>
      <c r="AL122" s="7">
        <f t="shared" si="30"/>
        <v>8.8408942443779157</v>
      </c>
      <c r="AM122" s="7">
        <f t="shared" si="31"/>
        <v>8.8664300784981211</v>
      </c>
      <c r="AN122" s="7">
        <f t="shared" si="32"/>
        <v>8.9046280483428806</v>
      </c>
      <c r="AO122" s="7">
        <f t="shared" si="33"/>
        <v>8.9432968402243009</v>
      </c>
      <c r="AP122" s="7">
        <f t="shared" si="34"/>
        <v>8.9808232274826096</v>
      </c>
      <c r="AQ122" s="7">
        <f t="shared" si="35"/>
        <v>9.0371796109373044</v>
      </c>
      <c r="AR122" s="7">
        <f t="shared" si="36"/>
        <v>9.0833261550648619</v>
      </c>
      <c r="AS122" s="7">
        <f t="shared" si="37"/>
        <v>9.0757422606533211</v>
      </c>
      <c r="AT122" s="7">
        <f t="shared" si="38"/>
        <v>9.0988756857072115</v>
      </c>
    </row>
    <row r="123" spans="1:46">
      <c r="A123" s="10" t="s">
        <v>267</v>
      </c>
      <c r="B123" s="13" t="s">
        <v>266</v>
      </c>
      <c r="C123" s="62">
        <v>3522.2527375089498</v>
      </c>
      <c r="D123" s="63">
        <v>8.1668560461376973</v>
      </c>
      <c r="E123" s="35">
        <v>0.72699999999999998</v>
      </c>
      <c r="F123" s="64">
        <v>36.520000000000003</v>
      </c>
      <c r="G123" s="44">
        <v>2</v>
      </c>
      <c r="H123" s="6"/>
      <c r="I123" s="7"/>
      <c r="J123" s="68">
        <v>1875.1158127979668</v>
      </c>
      <c r="K123" s="68">
        <v>1906.3733583780293</v>
      </c>
      <c r="L123" s="68">
        <v>1964.550544229257</v>
      </c>
      <c r="M123" s="68">
        <v>2011.5694906889785</v>
      </c>
      <c r="N123" s="68">
        <v>2051.4280429692026</v>
      </c>
      <c r="O123" s="68">
        <v>2036.8843183322861</v>
      </c>
      <c r="P123" s="68">
        <v>2070.7830895407237</v>
      </c>
      <c r="Q123" s="68">
        <v>2140.4829806606845</v>
      </c>
      <c r="R123" s="68">
        <v>2260.0283768705626</v>
      </c>
      <c r="S123" s="68">
        <v>2467.4000587835458</v>
      </c>
      <c r="T123" s="68">
        <v>2612.8160521743271</v>
      </c>
      <c r="U123" s="68">
        <v>2801.9890517403451</v>
      </c>
      <c r="V123" s="68">
        <v>3052.5256185245671</v>
      </c>
      <c r="W123" s="68">
        <v>3285.5028180464219</v>
      </c>
      <c r="X123" s="68">
        <v>3198.4277065692559</v>
      </c>
      <c r="Y123" s="69">
        <f t="shared" si="43"/>
        <v>3336.8708924201655</v>
      </c>
      <c r="Z123" s="69"/>
      <c r="AA123" s="6">
        <f t="shared" si="20"/>
        <v>103.12126580692546</v>
      </c>
      <c r="AB123" s="6">
        <f t="shared" si="21"/>
        <v>2382.391821353744</v>
      </c>
      <c r="AC123" s="8">
        <f t="shared" si="22"/>
        <v>4.3284763187412631E-2</v>
      </c>
      <c r="AE123" s="7">
        <f t="shared" si="23"/>
        <v>7.5364257033226014</v>
      </c>
      <c r="AF123" s="7">
        <f t="shared" si="24"/>
        <v>7.5529579508537052</v>
      </c>
      <c r="AG123" s="7">
        <f t="shared" si="25"/>
        <v>7.5830187674683778</v>
      </c>
      <c r="AH123" s="7">
        <f t="shared" si="26"/>
        <v>7.606670537494078</v>
      </c>
      <c r="AI123" s="7">
        <f t="shared" si="27"/>
        <v>7.6262914359413267</v>
      </c>
      <c r="AJ123" s="7">
        <f t="shared" si="28"/>
        <v>7.6191766243992989</v>
      </c>
      <c r="AK123" s="7">
        <f t="shared" si="29"/>
        <v>7.6356821188464039</v>
      </c>
      <c r="AL123" s="7">
        <f t="shared" si="30"/>
        <v>7.6687867744488285</v>
      </c>
      <c r="AM123" s="7">
        <f t="shared" si="31"/>
        <v>7.7231326483249214</v>
      </c>
      <c r="AN123" s="7">
        <f t="shared" si="32"/>
        <v>7.810920267461448</v>
      </c>
      <c r="AO123" s="7">
        <f t="shared" si="33"/>
        <v>7.8681838658647836</v>
      </c>
      <c r="AP123" s="7">
        <f t="shared" si="34"/>
        <v>7.9380848195875151</v>
      </c>
      <c r="AQ123" s="7">
        <f t="shared" si="35"/>
        <v>8.0237245985866821</v>
      </c>
      <c r="AR123" s="7">
        <f t="shared" si="36"/>
        <v>8.097274984059796</v>
      </c>
      <c r="AS123" s="7">
        <f t="shared" si="37"/>
        <v>8.0704146263428242</v>
      </c>
      <c r="AT123" s="7">
        <f t="shared" si="38"/>
        <v>8.1127887882876433</v>
      </c>
    </row>
    <row r="124" spans="1:46">
      <c r="A124" s="10" t="s">
        <v>269</v>
      </c>
      <c r="B124" s="13" t="s">
        <v>268</v>
      </c>
      <c r="C124" s="62">
        <v>13085.847439421894</v>
      </c>
      <c r="D124" s="63">
        <v>9.4792865770568113</v>
      </c>
      <c r="E124" s="35">
        <v>0.83399999999999996</v>
      </c>
      <c r="F124" s="64">
        <v>29.99</v>
      </c>
      <c r="G124" s="44">
        <v>4</v>
      </c>
      <c r="H124" s="6"/>
      <c r="I124" s="7"/>
      <c r="J124" s="69">
        <f t="shared" ref="J124" si="44">0.97*K124</f>
        <v>6705.7917574809553</v>
      </c>
      <c r="K124" s="69">
        <f t="shared" ref="K124" si="45">0.97*L124</f>
        <v>6913.1873788463463</v>
      </c>
      <c r="L124" s="68">
        <v>7126.9972977797388</v>
      </c>
      <c r="M124" s="68">
        <v>7371.8133783174844</v>
      </c>
      <c r="N124" s="68">
        <v>6616.6828931080427</v>
      </c>
      <c r="O124" s="68">
        <v>6802.4693506272724</v>
      </c>
      <c r="P124" s="68">
        <v>6910.1407799230137</v>
      </c>
      <c r="Q124" s="68">
        <v>7121.9590976920581</v>
      </c>
      <c r="R124" s="68">
        <v>7410.9001327030855</v>
      </c>
      <c r="S124" s="68">
        <v>7849.3271537916162</v>
      </c>
      <c r="T124" s="68">
        <v>8264.675426288899</v>
      </c>
      <c r="U124" s="68">
        <v>9021.7436775561018</v>
      </c>
      <c r="V124" s="68">
        <v>9994.6617889921836</v>
      </c>
      <c r="W124" s="68">
        <v>10660.206992671223</v>
      </c>
      <c r="X124" s="68">
        <v>10022.476072414547</v>
      </c>
      <c r="Y124" s="69">
        <f t="shared" si="43"/>
        <v>10357.732571314922</v>
      </c>
      <c r="Z124" s="69"/>
      <c r="AA124" s="6">
        <f t="shared" si="20"/>
        <v>264.91215749697295</v>
      </c>
      <c r="AB124" s="6">
        <f t="shared" si="21"/>
        <v>7919.5355452128388</v>
      </c>
      <c r="AC124" s="8">
        <f t="shared" si="22"/>
        <v>3.3450466379572691E-2</v>
      </c>
      <c r="AE124" s="7">
        <f t="shared" si="23"/>
        <v>8.8107268733798261</v>
      </c>
      <c r="AF124" s="7">
        <f t="shared" si="24"/>
        <v>8.8411860808645351</v>
      </c>
      <c r="AG124" s="7">
        <f t="shared" si="25"/>
        <v>8.871645288349244</v>
      </c>
      <c r="AH124" s="7">
        <f t="shared" si="26"/>
        <v>8.9054190035367693</v>
      </c>
      <c r="AI124" s="7">
        <f t="shared" si="27"/>
        <v>8.7973494498031179</v>
      </c>
      <c r="AJ124" s="7">
        <f t="shared" si="28"/>
        <v>8.8250409650430282</v>
      </c>
      <c r="AK124" s="7">
        <f t="shared" si="29"/>
        <v>8.840745289914965</v>
      </c>
      <c r="AL124" s="7">
        <f t="shared" si="30"/>
        <v>8.8709381207282885</v>
      </c>
      <c r="AM124" s="7">
        <f t="shared" si="31"/>
        <v>8.9107071863111216</v>
      </c>
      <c r="AN124" s="7">
        <f t="shared" si="32"/>
        <v>8.9681830942101062</v>
      </c>
      <c r="AO124" s="7">
        <f t="shared" si="33"/>
        <v>9.0197457386175675</v>
      </c>
      <c r="AP124" s="7">
        <f t="shared" si="34"/>
        <v>9.1073929067418806</v>
      </c>
      <c r="AQ124" s="7">
        <f t="shared" si="35"/>
        <v>9.2098064083421907</v>
      </c>
      <c r="AR124" s="7">
        <f t="shared" si="36"/>
        <v>9.2742731152303026</v>
      </c>
      <c r="AS124" s="7">
        <f t="shared" si="37"/>
        <v>9.2125854571268881</v>
      </c>
      <c r="AT124" s="7">
        <f t="shared" si="38"/>
        <v>9.245488628086612</v>
      </c>
    </row>
    <row r="125" spans="1:46">
      <c r="A125" s="10" t="s">
        <v>271</v>
      </c>
      <c r="B125" s="13" t="s">
        <v>270</v>
      </c>
      <c r="C125" s="62">
        <v>4494.4248743956696</v>
      </c>
      <c r="D125" s="63">
        <v>8.4105929908655614</v>
      </c>
      <c r="E125" s="35">
        <v>0.65400000000000003</v>
      </c>
      <c r="F125" s="64">
        <v>40.880000000000003</v>
      </c>
      <c r="G125" s="44">
        <v>2</v>
      </c>
      <c r="H125" s="6"/>
      <c r="I125" s="7"/>
      <c r="J125" s="68">
        <v>2584.7416710598864</v>
      </c>
      <c r="K125" s="68">
        <v>2858.1388662688069</v>
      </c>
      <c r="L125" s="68">
        <v>2755.0412379817262</v>
      </c>
      <c r="M125" s="68">
        <v>2925.5659934004243</v>
      </c>
      <c r="N125" s="68">
        <v>2902.4189442030201</v>
      </c>
      <c r="O125" s="68">
        <v>2911.2645837097757</v>
      </c>
      <c r="P125" s="68">
        <v>3092.8340107117506</v>
      </c>
      <c r="Q125" s="68">
        <v>3157.4828750828974</v>
      </c>
      <c r="R125" s="68">
        <v>3317.7429571135945</v>
      </c>
      <c r="S125" s="68">
        <v>3436.3613241162052</v>
      </c>
      <c r="T125" s="68">
        <v>3496.6781744060099</v>
      </c>
      <c r="U125" s="68">
        <v>3722.4015986710119</v>
      </c>
      <c r="V125" s="68">
        <v>3776.1356877248127</v>
      </c>
      <c r="W125" s="68">
        <v>3937.6507498669494</v>
      </c>
      <c r="X125" s="68">
        <v>4081.2213417486937</v>
      </c>
      <c r="Y125" s="69">
        <f t="shared" si="43"/>
        <v>4207.6235496680802</v>
      </c>
      <c r="Z125" s="69"/>
      <c r="AA125" s="6">
        <f t="shared" si="20"/>
        <v>101.08258494297128</v>
      </c>
      <c r="AB125" s="6">
        <f t="shared" si="21"/>
        <v>3263.7120010710378</v>
      </c>
      <c r="AC125" s="8">
        <f t="shared" si="22"/>
        <v>3.0971661994011562E-2</v>
      </c>
      <c r="AE125" s="7">
        <f t="shared" si="23"/>
        <v>7.8573808481228493</v>
      </c>
      <c r="AF125" s="7">
        <f t="shared" si="24"/>
        <v>7.9579259459269212</v>
      </c>
      <c r="AG125" s="7">
        <f t="shared" si="25"/>
        <v>7.9211876898894094</v>
      </c>
      <c r="AH125" s="7">
        <f t="shared" si="26"/>
        <v>7.9812432429640952</v>
      </c>
      <c r="AI125" s="7">
        <f t="shared" si="27"/>
        <v>7.9732997869815927</v>
      </c>
      <c r="AJ125" s="7">
        <f t="shared" si="28"/>
        <v>7.9763428306183011</v>
      </c>
      <c r="AK125" s="7">
        <f t="shared" si="29"/>
        <v>8.0368431051317533</v>
      </c>
      <c r="AL125" s="7">
        <f t="shared" si="30"/>
        <v>8.0575304306415774</v>
      </c>
      <c r="AM125" s="7">
        <f t="shared" si="31"/>
        <v>8.1070399985251402</v>
      </c>
      <c r="AN125" s="7">
        <f t="shared" si="32"/>
        <v>8.1421684359328452</v>
      </c>
      <c r="AO125" s="7">
        <f t="shared" si="33"/>
        <v>8.1595687037766869</v>
      </c>
      <c r="AP125" s="7">
        <f t="shared" si="34"/>
        <v>8.2221243300035383</v>
      </c>
      <c r="AQ125" s="7">
        <f t="shared" si="35"/>
        <v>8.2364564608689275</v>
      </c>
      <c r="AR125" s="7">
        <f t="shared" si="36"/>
        <v>8.2783395680815062</v>
      </c>
      <c r="AS125" s="7">
        <f t="shared" si="37"/>
        <v>8.3141515710702105</v>
      </c>
      <c r="AT125" s="7">
        <f t="shared" si="38"/>
        <v>8.3446532897854961</v>
      </c>
    </row>
    <row r="126" spans="1:46">
      <c r="A126" s="10" t="s">
        <v>273</v>
      </c>
      <c r="B126" s="13" t="s">
        <v>272</v>
      </c>
      <c r="C126" s="62">
        <v>885.19951912093245</v>
      </c>
      <c r="D126" s="63">
        <v>6.7858130649333361</v>
      </c>
      <c r="E126" s="35">
        <v>0.40200000000000002</v>
      </c>
      <c r="F126" s="64">
        <v>45.61</v>
      </c>
      <c r="G126" s="44">
        <v>1</v>
      </c>
      <c r="H126" s="6"/>
      <c r="I126" s="7"/>
      <c r="J126" s="68">
        <v>402.98333561072207</v>
      </c>
      <c r="K126" s="68">
        <v>420.00731245533865</v>
      </c>
      <c r="L126" s="68">
        <v>450.48353652906968</v>
      </c>
      <c r="M126" s="68">
        <v>486.35258589686981</v>
      </c>
      <c r="N126" s="68">
        <v>512.57296775271516</v>
      </c>
      <c r="O126" s="68">
        <v>504.76785317867888</v>
      </c>
      <c r="P126" s="68">
        <v>549.85993843731353</v>
      </c>
      <c r="Q126" s="68">
        <v>582.39683881577992</v>
      </c>
      <c r="R126" s="68">
        <v>601.11891279541408</v>
      </c>
      <c r="S126" s="68">
        <v>631.6832942449862</v>
      </c>
      <c r="T126" s="68">
        <v>667.45494818231464</v>
      </c>
      <c r="U126" s="68">
        <v>707.77357286852396</v>
      </c>
      <c r="V126" s="68">
        <v>741.39935387919115</v>
      </c>
      <c r="W126" s="68">
        <v>773.21749781224423</v>
      </c>
      <c r="X126" s="68">
        <v>803.81701109860842</v>
      </c>
      <c r="Y126" s="69">
        <f t="shared" si="43"/>
        <v>842.9759777933906</v>
      </c>
      <c r="Z126" s="69"/>
      <c r="AA126" s="6">
        <f t="shared" si="20"/>
        <v>28.696770260619203</v>
      </c>
      <c r="AB126" s="6">
        <f t="shared" si="21"/>
        <v>589.05926397051792</v>
      </c>
      <c r="AC126" s="8">
        <f t="shared" si="22"/>
        <v>4.871627018848728E-2</v>
      </c>
      <c r="AE126" s="7">
        <f t="shared" si="23"/>
        <v>5.9988952102498327</v>
      </c>
      <c r="AF126" s="7">
        <f t="shared" si="24"/>
        <v>6.0402721217338007</v>
      </c>
      <c r="AG126" s="7">
        <f t="shared" si="25"/>
        <v>6.1103215314950843</v>
      </c>
      <c r="AH126" s="7">
        <f t="shared" si="26"/>
        <v>6.1869338462476904</v>
      </c>
      <c r="AI126" s="7">
        <f t="shared" si="27"/>
        <v>6.2394430769809066</v>
      </c>
      <c r="AJ126" s="7">
        <f t="shared" si="28"/>
        <v>6.2240986269065672</v>
      </c>
      <c r="AK126" s="7">
        <f t="shared" si="29"/>
        <v>6.3096635884091157</v>
      </c>
      <c r="AL126" s="7">
        <f t="shared" si="30"/>
        <v>6.367152069010225</v>
      </c>
      <c r="AM126" s="7">
        <f t="shared" si="31"/>
        <v>6.3987927731924925</v>
      </c>
      <c r="AN126" s="7">
        <f t="shared" si="32"/>
        <v>6.4483881518449504</v>
      </c>
      <c r="AO126" s="7">
        <f t="shared" si="33"/>
        <v>6.5034718946367969</v>
      </c>
      <c r="AP126" s="7">
        <f t="shared" si="34"/>
        <v>6.562124230210256</v>
      </c>
      <c r="AQ126" s="7">
        <f t="shared" si="35"/>
        <v>6.6085394192287836</v>
      </c>
      <c r="AR126" s="7">
        <f t="shared" si="36"/>
        <v>6.6505603774612529</v>
      </c>
      <c r="AS126" s="7">
        <f t="shared" si="37"/>
        <v>6.6893716451385208</v>
      </c>
      <c r="AT126" s="7">
        <f t="shared" si="38"/>
        <v>6.7369384615025849</v>
      </c>
    </row>
    <row r="127" spans="1:46">
      <c r="A127" s="10" t="s">
        <v>275</v>
      </c>
      <c r="B127" s="13" t="s">
        <v>274</v>
      </c>
      <c r="C127" s="62">
        <v>1250</v>
      </c>
      <c r="D127" s="63">
        <v>7.1308988302963465</v>
      </c>
      <c r="E127" s="35">
        <v>0.58599999999999997</v>
      </c>
      <c r="F127" s="64">
        <v>40</v>
      </c>
      <c r="G127" s="44">
        <v>1</v>
      </c>
      <c r="H127" s="6"/>
      <c r="I127" s="7"/>
      <c r="J127" s="69">
        <f t="shared" ref="J127:V127" si="46">0.97*K127</f>
        <v>816.04534682575922</v>
      </c>
      <c r="K127" s="69">
        <f t="shared" si="46"/>
        <v>841.28386270696831</v>
      </c>
      <c r="L127" s="69">
        <f t="shared" si="46"/>
        <v>867.30295124429722</v>
      </c>
      <c r="M127" s="69">
        <f t="shared" si="46"/>
        <v>894.12675386010028</v>
      </c>
      <c r="N127" s="69">
        <f t="shared" si="46"/>
        <v>921.78015861866015</v>
      </c>
      <c r="O127" s="69">
        <f t="shared" si="46"/>
        <v>950.28882331820637</v>
      </c>
      <c r="P127" s="69">
        <f t="shared" si="46"/>
        <v>979.67919929712002</v>
      </c>
      <c r="Q127" s="69">
        <f t="shared" si="46"/>
        <v>1009.9785559764124</v>
      </c>
      <c r="R127" s="69">
        <f t="shared" si="46"/>
        <v>1041.2150061612499</v>
      </c>
      <c r="S127" s="69">
        <f t="shared" si="46"/>
        <v>1073.417532125</v>
      </c>
      <c r="T127" s="69">
        <f t="shared" si="46"/>
        <v>1106.6160124999999</v>
      </c>
      <c r="U127" s="69">
        <f t="shared" si="46"/>
        <v>1140.8412499999999</v>
      </c>
      <c r="V127" s="69">
        <f t="shared" si="46"/>
        <v>1176.125</v>
      </c>
      <c r="W127" s="69">
        <f>0.97*X127</f>
        <v>1212.5</v>
      </c>
      <c r="X127" s="70">
        <v>1250</v>
      </c>
      <c r="Y127" s="69">
        <f t="shared" si="43"/>
        <v>1287.9416147402139</v>
      </c>
      <c r="Z127" s="69"/>
      <c r="AA127" s="6">
        <f t="shared" si="20"/>
        <v>30.922315751563303</v>
      </c>
      <c r="AB127" s="6">
        <f t="shared" si="21"/>
        <v>1018.7466968422516</v>
      </c>
      <c r="AC127" s="8">
        <f t="shared" si="22"/>
        <v>3.0353291792171069E-2</v>
      </c>
      <c r="AE127" s="7">
        <f t="shared" si="23"/>
        <v>6.704469925510427</v>
      </c>
      <c r="AF127" s="7">
        <f t="shared" si="24"/>
        <v>6.7349291329951351</v>
      </c>
      <c r="AG127" s="7">
        <f t="shared" si="25"/>
        <v>6.7653883404798441</v>
      </c>
      <c r="AH127" s="7">
        <f t="shared" si="26"/>
        <v>6.7958475479645521</v>
      </c>
      <c r="AI127" s="7">
        <f t="shared" si="27"/>
        <v>6.8263067554492611</v>
      </c>
      <c r="AJ127" s="7">
        <f t="shared" si="28"/>
        <v>6.8567659629339701</v>
      </c>
      <c r="AK127" s="7">
        <f t="shared" si="29"/>
        <v>6.8872251704186782</v>
      </c>
      <c r="AL127" s="7">
        <f t="shared" si="30"/>
        <v>6.9176843779033872</v>
      </c>
      <c r="AM127" s="7">
        <f t="shared" si="31"/>
        <v>6.9481435853880953</v>
      </c>
      <c r="AN127" s="7">
        <f t="shared" si="32"/>
        <v>6.9786027928728043</v>
      </c>
      <c r="AO127" s="7">
        <f t="shared" si="33"/>
        <v>7.0090620003575124</v>
      </c>
      <c r="AP127" s="7">
        <f t="shared" si="34"/>
        <v>7.0395212078422214</v>
      </c>
      <c r="AQ127" s="7">
        <f t="shared" si="35"/>
        <v>7.0699804153269294</v>
      </c>
      <c r="AR127" s="7">
        <f t="shared" si="36"/>
        <v>7.1004396228116384</v>
      </c>
      <c r="AS127" s="7">
        <f t="shared" si="37"/>
        <v>7.1308988302963465</v>
      </c>
      <c r="AT127" s="7">
        <f t="shared" si="38"/>
        <v>7.1608005754662143</v>
      </c>
    </row>
    <row r="128" spans="1:46">
      <c r="A128" s="10" t="s">
        <v>277</v>
      </c>
      <c r="B128" s="13" t="s">
        <v>276</v>
      </c>
      <c r="C128" s="62">
        <v>6410.0938990751911</v>
      </c>
      <c r="D128" s="63">
        <v>8.7656291986491066</v>
      </c>
      <c r="E128" s="35">
        <v>0.68600000000000005</v>
      </c>
      <c r="F128" s="64">
        <v>74.33</v>
      </c>
      <c r="G128" s="44">
        <v>2</v>
      </c>
      <c r="H128" s="6"/>
      <c r="I128" s="7"/>
      <c r="J128" s="68">
        <v>4419.977972535662</v>
      </c>
      <c r="K128" s="68">
        <v>4449.9011145675167</v>
      </c>
      <c r="L128" s="68">
        <v>4524.8509844018281</v>
      </c>
      <c r="M128" s="68">
        <v>4562.3503412005002</v>
      </c>
      <c r="N128" s="68">
        <v>4608.2512344085462</v>
      </c>
      <c r="O128" s="68">
        <v>4665.8909653018236</v>
      </c>
      <c r="P128" s="68">
        <v>4625.0391203001845</v>
      </c>
      <c r="Q128" s="68">
        <v>4752.9032358456234</v>
      </c>
      <c r="R128" s="68">
        <v>4861.8276628236035</v>
      </c>
      <c r="S128" s="68">
        <v>5357.052933252924</v>
      </c>
      <c r="T128" s="68">
        <v>5389.1717355239771</v>
      </c>
      <c r="U128" s="68">
        <v>5659.8454141656903</v>
      </c>
      <c r="V128" s="68">
        <v>5848.6098615907977</v>
      </c>
      <c r="W128" s="68">
        <v>5981.6889133071418</v>
      </c>
      <c r="X128" s="68">
        <v>5820.7696767992493</v>
      </c>
      <c r="Y128" s="69">
        <f t="shared" si="43"/>
        <v>5961.006168576494</v>
      </c>
      <c r="Z128" s="69"/>
      <c r="AA128" s="6">
        <f t="shared" si="20"/>
        <v>121.31041922092993</v>
      </c>
      <c r="AB128" s="6">
        <f t="shared" si="21"/>
        <v>5035.2087444016706</v>
      </c>
      <c r="AC128" s="8">
        <f t="shared" si="22"/>
        <v>2.4092430995201003E-2</v>
      </c>
      <c r="AE128" s="7">
        <f t="shared" si="23"/>
        <v>8.3938899914701093</v>
      </c>
      <c r="AF128" s="7">
        <f t="shared" si="24"/>
        <v>8.4006371534678834</v>
      </c>
      <c r="AG128" s="7">
        <f t="shared" si="25"/>
        <v>8.4173399239678641</v>
      </c>
      <c r="AH128" s="7">
        <f t="shared" si="26"/>
        <v>8.4255931954240939</v>
      </c>
      <c r="AI128" s="7">
        <f t="shared" si="27"/>
        <v>8.4356037222455136</v>
      </c>
      <c r="AJ128" s="7">
        <f t="shared" si="28"/>
        <v>8.4480340843918871</v>
      </c>
      <c r="AK128" s="7">
        <f t="shared" si="29"/>
        <v>8.4392401083540367</v>
      </c>
      <c r="AL128" s="7">
        <f t="shared" si="30"/>
        <v>8.4665109178638769</v>
      </c>
      <c r="AM128" s="7">
        <f t="shared" si="31"/>
        <v>8.4891697085102162</v>
      </c>
      <c r="AN128" s="7">
        <f t="shared" si="32"/>
        <v>8.5861692769695175</v>
      </c>
      <c r="AO128" s="7">
        <f t="shared" si="33"/>
        <v>8.5921469852164094</v>
      </c>
      <c r="AP128" s="7">
        <f t="shared" si="34"/>
        <v>8.6411518588393896</v>
      </c>
      <c r="AQ128" s="7">
        <f t="shared" si="35"/>
        <v>8.6739592814900028</v>
      </c>
      <c r="AR128" s="7">
        <f t="shared" si="36"/>
        <v>8.6964582340441261</v>
      </c>
      <c r="AS128" s="7">
        <f t="shared" si="37"/>
        <v>8.6691877788543596</v>
      </c>
      <c r="AT128" s="7">
        <f t="shared" si="38"/>
        <v>8.6929945660418184</v>
      </c>
    </row>
    <row r="129" spans="1:46">
      <c r="A129" s="10" t="s">
        <v>279</v>
      </c>
      <c r="B129" s="13" t="s">
        <v>278</v>
      </c>
      <c r="C129" s="62">
        <v>2500</v>
      </c>
      <c r="D129" s="63">
        <v>7.8240460108562919</v>
      </c>
      <c r="E129" s="35" t="s">
        <v>633</v>
      </c>
      <c r="F129" s="64" t="e">
        <v>#N/A</v>
      </c>
      <c r="G129" s="44">
        <v>1</v>
      </c>
      <c r="H129" s="6"/>
      <c r="I129" s="7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9"/>
      <c r="Z129" s="69"/>
      <c r="AA129" s="6" t="e">
        <f t="shared" si="20"/>
        <v>#DIV/0!</v>
      </c>
      <c r="AB129" s="6" t="e">
        <f t="shared" si="21"/>
        <v>#DIV/0!</v>
      </c>
      <c r="AC129" s="8" t="e">
        <f t="shared" si="22"/>
        <v>#DIV/0!</v>
      </c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</row>
    <row r="130" spans="1:46">
      <c r="A130" s="10" t="s">
        <v>281</v>
      </c>
      <c r="B130" s="13" t="s">
        <v>280</v>
      </c>
      <c r="C130" s="62">
        <v>1154.6985440655546</v>
      </c>
      <c r="D130" s="63">
        <v>7.0515945880802118</v>
      </c>
      <c r="E130" s="35">
        <v>0.55300000000000005</v>
      </c>
      <c r="F130" s="64">
        <v>47.3</v>
      </c>
      <c r="G130" s="44">
        <v>1</v>
      </c>
      <c r="H130" s="6"/>
      <c r="I130" s="7"/>
      <c r="J130" s="68">
        <v>808.64251409918802</v>
      </c>
      <c r="K130" s="68">
        <v>830.74817694079252</v>
      </c>
      <c r="L130" s="68">
        <v>851.27087924591467</v>
      </c>
      <c r="M130" s="68">
        <v>855.64850423510745</v>
      </c>
      <c r="N130" s="68">
        <v>872.10078402788486</v>
      </c>
      <c r="O130" s="68">
        <v>904.62088878828138</v>
      </c>
      <c r="P130" s="68">
        <v>926.55298562206656</v>
      </c>
      <c r="Q130" s="68">
        <v>907.18526645807947</v>
      </c>
      <c r="R130" s="68">
        <v>922.76617776323383</v>
      </c>
      <c r="S130" s="68">
        <v>945.93700854605481</v>
      </c>
      <c r="T130" s="68">
        <v>955.92737374474393</v>
      </c>
      <c r="U130" s="68">
        <v>972.28198899197719</v>
      </c>
      <c r="V130" s="68">
        <v>986.05791341634256</v>
      </c>
      <c r="W130" s="68">
        <v>1019.9555563907766</v>
      </c>
      <c r="X130" s="68">
        <v>1048.5391285933911</v>
      </c>
      <c r="Y130" s="69">
        <f t="shared" ref="Y130:Y136" si="47">X130*(1+AC130)</f>
        <v>1065.9717394263532</v>
      </c>
      <c r="Z130" s="69"/>
      <c r="AA130" s="6">
        <f t="shared" si="20"/>
        <v>15.304696031593698</v>
      </c>
      <c r="AB130" s="6">
        <f t="shared" si="21"/>
        <v>920.54900979092224</v>
      </c>
      <c r="AC130" s="8">
        <f t="shared" si="22"/>
        <v>1.6625617831113354E-2</v>
      </c>
      <c r="AE130" s="7">
        <f t="shared" si="23"/>
        <v>6.6953569332412819</v>
      </c>
      <c r="AF130" s="7">
        <f t="shared" si="24"/>
        <v>6.7223267127583775</v>
      </c>
      <c r="AG130" s="7">
        <f t="shared" si="25"/>
        <v>6.7467303849114266</v>
      </c>
      <c r="AH130" s="7">
        <f t="shared" si="26"/>
        <v>6.7518596659182775</v>
      </c>
      <c r="AI130" s="7">
        <f t="shared" si="27"/>
        <v>6.7709049952439848</v>
      </c>
      <c r="AJ130" s="7">
        <f t="shared" si="28"/>
        <v>6.8075159485174392</v>
      </c>
      <c r="AK130" s="7">
        <f t="shared" si="29"/>
        <v>6.8314712331048275</v>
      </c>
      <c r="AL130" s="7">
        <f t="shared" si="30"/>
        <v>6.8103466921648863</v>
      </c>
      <c r="AM130" s="7">
        <f t="shared" si="31"/>
        <v>6.8273758738758845</v>
      </c>
      <c r="AN130" s="7">
        <f t="shared" si="32"/>
        <v>6.8521759796742359</v>
      </c>
      <c r="AO130" s="7">
        <f t="shared" si="33"/>
        <v>6.8626819412793685</v>
      </c>
      <c r="AP130" s="7">
        <f t="shared" si="34"/>
        <v>6.879645874517716</v>
      </c>
      <c r="AQ130" s="7">
        <f t="shared" si="35"/>
        <v>6.8937150885941323</v>
      </c>
      <c r="AR130" s="7">
        <f t="shared" si="36"/>
        <v>6.927514333163117</v>
      </c>
      <c r="AS130" s="7">
        <f t="shared" si="37"/>
        <v>6.9551531682850323</v>
      </c>
      <c r="AT130" s="7">
        <f t="shared" si="38"/>
        <v>6.9716420935172909</v>
      </c>
    </row>
    <row r="131" spans="1:46">
      <c r="A131" s="10" t="s">
        <v>283</v>
      </c>
      <c r="B131" s="13" t="s">
        <v>282</v>
      </c>
      <c r="C131" s="62">
        <v>40676.111105562566</v>
      </c>
      <c r="D131" s="63">
        <v>10.613396248384399</v>
      </c>
      <c r="E131" s="35">
        <v>0.96399999999999997</v>
      </c>
      <c r="F131" s="64">
        <v>30.9</v>
      </c>
      <c r="G131" s="44">
        <v>5</v>
      </c>
      <c r="H131" s="6"/>
      <c r="I131" s="7"/>
      <c r="J131" s="68">
        <v>28462.35462196534</v>
      </c>
      <c r="K131" s="68">
        <v>29323.754811181319</v>
      </c>
      <c r="L131" s="68">
        <v>30402.018281524135</v>
      </c>
      <c r="M131" s="68">
        <v>31411.695098504599</v>
      </c>
      <c r="N131" s="68">
        <v>32660.552111008892</v>
      </c>
      <c r="O131" s="68">
        <v>33690.963609892904</v>
      </c>
      <c r="P131" s="68">
        <v>34081.557026991628</v>
      </c>
      <c r="Q131" s="68">
        <v>33890.43739326678</v>
      </c>
      <c r="R131" s="68">
        <v>33844.125933609335</v>
      </c>
      <c r="S131" s="68">
        <v>34481.054956398657</v>
      </c>
      <c r="T131" s="68">
        <v>35104.526248850227</v>
      </c>
      <c r="U131" s="68">
        <v>36237.77776712591</v>
      </c>
      <c r="V131" s="68">
        <v>37465.506353817706</v>
      </c>
      <c r="W131" s="68">
        <v>38064.773982952822</v>
      </c>
      <c r="X131" s="68">
        <v>36358.004045266563</v>
      </c>
      <c r="Y131" s="69">
        <f t="shared" si="47"/>
        <v>37016.960795659383</v>
      </c>
      <c r="Z131" s="69"/>
      <c r="AA131" s="6">
        <f t="shared" si="20"/>
        <v>610.75752158158537</v>
      </c>
      <c r="AB131" s="6">
        <f t="shared" si="21"/>
        <v>33698.606816157124</v>
      </c>
      <c r="AC131" s="8">
        <f t="shared" si="22"/>
        <v>1.8124117857856122E-2</v>
      </c>
      <c r="AE131" s="7">
        <f t="shared" si="23"/>
        <v>10.256337602654614</v>
      </c>
      <c r="AF131" s="7">
        <f t="shared" si="24"/>
        <v>10.286153210938357</v>
      </c>
      <c r="AG131" s="7">
        <f t="shared" si="25"/>
        <v>10.322264276030149</v>
      </c>
      <c r="AH131" s="7">
        <f t="shared" si="26"/>
        <v>10.35493555791845</v>
      </c>
      <c r="AI131" s="7">
        <f t="shared" si="27"/>
        <v>10.393923271188948</v>
      </c>
      <c r="AJ131" s="7">
        <f t="shared" si="28"/>
        <v>10.424984938244245</v>
      </c>
      <c r="AK131" s="7">
        <f t="shared" si="29"/>
        <v>10.43651166731134</v>
      </c>
      <c r="AL131" s="7">
        <f t="shared" si="30"/>
        <v>10.430888170781216</v>
      </c>
      <c r="AM131" s="7">
        <f t="shared" si="31"/>
        <v>10.42952073103999</v>
      </c>
      <c r="AN131" s="7">
        <f t="shared" si="32"/>
        <v>10.448165320492832</v>
      </c>
      <c r="AO131" s="7">
        <f t="shared" si="33"/>
        <v>10.466085354098935</v>
      </c>
      <c r="AP131" s="7">
        <f t="shared" si="34"/>
        <v>10.497857438385106</v>
      </c>
      <c r="AQ131" s="7">
        <f t="shared" si="35"/>
        <v>10.531175958089909</v>
      </c>
      <c r="AR131" s="7">
        <f t="shared" si="36"/>
        <v>10.547044566062178</v>
      </c>
      <c r="AS131" s="7">
        <f t="shared" si="37"/>
        <v>10.501169652540076</v>
      </c>
      <c r="AT131" s="7">
        <f t="shared" si="38"/>
        <v>10.519131486475919</v>
      </c>
    </row>
    <row r="132" spans="1:46">
      <c r="A132" s="10" t="s">
        <v>285</v>
      </c>
      <c r="B132" s="13" t="s">
        <v>284</v>
      </c>
      <c r="C132" s="62">
        <v>28993.446429648775</v>
      </c>
      <c r="D132" s="63">
        <v>10.274825098245586</v>
      </c>
      <c r="E132" s="35">
        <v>0.95</v>
      </c>
      <c r="F132" s="64">
        <v>36.172026000000002</v>
      </c>
      <c r="G132" s="44">
        <v>5</v>
      </c>
      <c r="H132" s="6"/>
      <c r="I132" s="7"/>
      <c r="J132" s="68">
        <v>20649.589114753675</v>
      </c>
      <c r="K132" s="68">
        <v>21019.613626260252</v>
      </c>
      <c r="L132" s="68">
        <v>21097.051472497773</v>
      </c>
      <c r="M132" s="68">
        <v>21018.982355376753</v>
      </c>
      <c r="N132" s="68">
        <v>22010.633690595783</v>
      </c>
      <c r="O132" s="68">
        <v>22396.578621726319</v>
      </c>
      <c r="P132" s="68">
        <v>23046.99420908844</v>
      </c>
      <c r="Q132" s="68">
        <v>23755.94875576608</v>
      </c>
      <c r="R132" s="68">
        <v>24291.428109950648</v>
      </c>
      <c r="S132" s="68">
        <v>24809.03592366977</v>
      </c>
      <c r="T132" s="68">
        <v>25304.865621427358</v>
      </c>
      <c r="U132" s="68">
        <v>25212.631393571377</v>
      </c>
      <c r="V132" s="68">
        <v>25685.551139046751</v>
      </c>
      <c r="W132" s="68">
        <v>25087.644625621433</v>
      </c>
      <c r="X132" s="68">
        <v>24706.221662423515</v>
      </c>
      <c r="Y132" s="69">
        <f t="shared" si="47"/>
        <v>25116.313460704863</v>
      </c>
      <c r="Z132" s="69"/>
      <c r="AA132" s="6">
        <f t="shared" si="20"/>
        <v>387.40625933079713</v>
      </c>
      <c r="AB132" s="6">
        <f t="shared" si="21"/>
        <v>23339.518021451728</v>
      </c>
      <c r="AC132" s="8">
        <f t="shared" si="22"/>
        <v>1.659872577380243E-2</v>
      </c>
      <c r="AE132" s="7">
        <f t="shared" si="23"/>
        <v>9.9354507006005974</v>
      </c>
      <c r="AF132" s="7">
        <f t="shared" si="24"/>
        <v>9.9532112630184386</v>
      </c>
      <c r="AG132" s="7">
        <f t="shared" si="25"/>
        <v>9.9568885690596094</v>
      </c>
      <c r="AH132" s="7">
        <f t="shared" si="26"/>
        <v>9.9531812300989841</v>
      </c>
      <c r="AI132" s="7">
        <f t="shared" si="27"/>
        <v>9.9992809651372117</v>
      </c>
      <c r="AJ132" s="7">
        <f t="shared" si="28"/>
        <v>10.01666348607567</v>
      </c>
      <c r="AK132" s="7">
        <f t="shared" si="29"/>
        <v>10.04529063684515</v>
      </c>
      <c r="AL132" s="7">
        <f t="shared" si="30"/>
        <v>10.075588252026423</v>
      </c>
      <c r="AM132" s="7">
        <f t="shared" si="31"/>
        <v>10.09787881441985</v>
      </c>
      <c r="AN132" s="7">
        <f t="shared" si="32"/>
        <v>10.118963217553967</v>
      </c>
      <c r="AO132" s="7">
        <f t="shared" si="33"/>
        <v>10.138751973277524</v>
      </c>
      <c r="AP132" s="7">
        <f t="shared" si="34"/>
        <v>10.135100393694456</v>
      </c>
      <c r="AQ132" s="7">
        <f t="shared" si="35"/>
        <v>10.153683900294157</v>
      </c>
      <c r="AR132" s="7">
        <f t="shared" si="36"/>
        <v>10.130130757935866</v>
      </c>
      <c r="AS132" s="7">
        <f t="shared" si="37"/>
        <v>10.114810380064263</v>
      </c>
      <c r="AT132" s="7">
        <f t="shared" si="38"/>
        <v>10.131272852674707</v>
      </c>
    </row>
    <row r="133" spans="1:46">
      <c r="A133" s="10" t="s">
        <v>287</v>
      </c>
      <c r="B133" s="13" t="s">
        <v>286</v>
      </c>
      <c r="C133" s="62">
        <v>2641.2777803924505</v>
      </c>
      <c r="D133" s="63">
        <v>7.8790180867708175</v>
      </c>
      <c r="E133" s="35">
        <v>0.69899999999999995</v>
      </c>
      <c r="F133" s="64">
        <v>52.33</v>
      </c>
      <c r="G133" s="44">
        <v>2</v>
      </c>
      <c r="H133" s="6"/>
      <c r="I133" s="7"/>
      <c r="J133" s="68">
        <v>1821.9857158409372</v>
      </c>
      <c r="K133" s="68">
        <v>1897.9924976771633</v>
      </c>
      <c r="L133" s="68">
        <v>1935.5829991003914</v>
      </c>
      <c r="M133" s="68">
        <v>1971.6250626859814</v>
      </c>
      <c r="N133" s="68">
        <v>2075.1397911501303</v>
      </c>
      <c r="O133" s="68">
        <v>2126.4467394371754</v>
      </c>
      <c r="P133" s="68">
        <v>2157.3526741197488</v>
      </c>
      <c r="Q133" s="68">
        <v>2143.8242700779574</v>
      </c>
      <c r="R133" s="68">
        <v>2169.204107407535</v>
      </c>
      <c r="S133" s="68">
        <v>2255.4265945781676</v>
      </c>
      <c r="T133" s="68">
        <v>2322.3412584189418</v>
      </c>
      <c r="U133" s="68">
        <v>2382.6272943685904</v>
      </c>
      <c r="V133" s="68">
        <v>2426.8010087212501</v>
      </c>
      <c r="W133" s="68">
        <v>2575.7569156781105</v>
      </c>
      <c r="X133" s="68">
        <v>2398.4468643008863</v>
      </c>
      <c r="Y133" s="69">
        <f t="shared" si="47"/>
        <v>2450.4287506850592</v>
      </c>
      <c r="Z133" s="69"/>
      <c r="AA133" s="6">
        <f t="shared" si="20"/>
        <v>47.190460955129502</v>
      </c>
      <c r="AB133" s="6">
        <f t="shared" si="21"/>
        <v>2177.3702529041975</v>
      </c>
      <c r="AC133" s="8">
        <f t="shared" si="22"/>
        <v>2.1673144883001139E-2</v>
      </c>
      <c r="AE133" s="7">
        <f t="shared" si="23"/>
        <v>7.5076822379653176</v>
      </c>
      <c r="AF133" s="7">
        <f t="shared" si="24"/>
        <v>7.5485520264103032</v>
      </c>
      <c r="AG133" s="7">
        <f t="shared" si="25"/>
        <v>7.5681638516094552</v>
      </c>
      <c r="AH133" s="7">
        <f t="shared" si="26"/>
        <v>7.5866133866017069</v>
      </c>
      <c r="AI133" s="7">
        <f t="shared" si="27"/>
        <v>7.6377837996245725</v>
      </c>
      <c r="AJ133" s="7">
        <f t="shared" si="28"/>
        <v>7.6622076682653688</v>
      </c>
      <c r="AK133" s="7">
        <f t="shared" si="29"/>
        <v>7.6766371351658851</v>
      </c>
      <c r="AL133" s="7">
        <f t="shared" si="30"/>
        <v>7.670346555248452</v>
      </c>
      <c r="AM133" s="7">
        <f t="shared" si="31"/>
        <v>7.682115608477714</v>
      </c>
      <c r="AN133" s="7">
        <f t="shared" si="32"/>
        <v>7.7210944112415563</v>
      </c>
      <c r="AO133" s="7">
        <f t="shared" si="33"/>
        <v>7.7503311189091972</v>
      </c>
      <c r="AP133" s="7">
        <f t="shared" si="34"/>
        <v>7.7759590630071029</v>
      </c>
      <c r="AQ133" s="7">
        <f t="shared" si="35"/>
        <v>7.7943292117270522</v>
      </c>
      <c r="AR133" s="7">
        <f t="shared" si="36"/>
        <v>7.8538987177397948</v>
      </c>
      <c r="AS133" s="7">
        <f t="shared" si="37"/>
        <v>7.7825766669760155</v>
      </c>
      <c r="AT133" s="7">
        <f t="shared" si="38"/>
        <v>7.8040182885076259</v>
      </c>
    </row>
    <row r="134" spans="1:46">
      <c r="A134" s="10" t="s">
        <v>289</v>
      </c>
      <c r="B134" s="13" t="s">
        <v>288</v>
      </c>
      <c r="C134" s="62">
        <v>689.83922798940318</v>
      </c>
      <c r="D134" s="63">
        <v>6.5364585675280003</v>
      </c>
      <c r="E134" s="35">
        <v>0.34</v>
      </c>
      <c r="F134" s="64">
        <v>34.04</v>
      </c>
      <c r="G134" s="44">
        <v>1</v>
      </c>
      <c r="H134" s="6"/>
      <c r="I134" s="7"/>
      <c r="J134" s="68">
        <v>609.46871423703692</v>
      </c>
      <c r="K134" s="68">
        <v>609.34488570089252</v>
      </c>
      <c r="L134" s="68">
        <v>605.08767950736035</v>
      </c>
      <c r="M134" s="68">
        <v>645.6119329588023</v>
      </c>
      <c r="N134" s="68">
        <v>620.35443865706816</v>
      </c>
      <c r="O134" s="68">
        <v>591.17598234178695</v>
      </c>
      <c r="P134" s="68">
        <v>612.23040715078218</v>
      </c>
      <c r="Q134" s="68">
        <v>609.82834928152192</v>
      </c>
      <c r="R134" s="68">
        <v>620.77445720655908</v>
      </c>
      <c r="S134" s="68">
        <v>600.10519243420367</v>
      </c>
      <c r="T134" s="68">
        <v>604.80778194835864</v>
      </c>
      <c r="U134" s="68">
        <v>616.27706504717412</v>
      </c>
      <c r="V134" s="68">
        <v>612.49013262392918</v>
      </c>
      <c r="W134" s="68">
        <v>644.92324884570587</v>
      </c>
      <c r="X134" s="68">
        <v>1250</v>
      </c>
      <c r="Y134" s="69">
        <f t="shared" si="47"/>
        <v>1281.2418463349038</v>
      </c>
      <c r="Z134" s="69"/>
      <c r="AA134" s="6">
        <f t="shared" si="20"/>
        <v>16.416515975930125</v>
      </c>
      <c r="AB134" s="6">
        <f t="shared" si="21"/>
        <v>656.83201786274549</v>
      </c>
      <c r="AC134" s="8">
        <f t="shared" si="22"/>
        <v>2.4993477067923008E-2</v>
      </c>
      <c r="AE134" s="7">
        <f t="shared" si="23"/>
        <v>6.412587617393938</v>
      </c>
      <c r="AF134" s="7">
        <f t="shared" si="24"/>
        <v>6.4123844221939885</v>
      </c>
      <c r="AG134" s="7">
        <f t="shared" si="25"/>
        <v>6.4053733723358111</v>
      </c>
      <c r="AH134" s="7">
        <f t="shared" si="26"/>
        <v>6.4701986003022727</v>
      </c>
      <c r="AI134" s="7">
        <f t="shared" si="27"/>
        <v>6.4302909899484257</v>
      </c>
      <c r="AJ134" s="7">
        <f t="shared" si="28"/>
        <v>6.3821137435411499</v>
      </c>
      <c r="AK134" s="7">
        <f t="shared" si="29"/>
        <v>6.4171086939331774</v>
      </c>
      <c r="AL134" s="7">
        <f t="shared" si="30"/>
        <v>6.4131775229480059</v>
      </c>
      <c r="AM134" s="7">
        <f t="shared" si="31"/>
        <v>6.4309678230588707</v>
      </c>
      <c r="AN134" s="7">
        <f t="shared" si="32"/>
        <v>6.3971049605729373</v>
      </c>
      <c r="AO134" s="7">
        <f t="shared" si="33"/>
        <v>6.4049106917606506</v>
      </c>
      <c r="AP134" s="7">
        <f t="shared" si="34"/>
        <v>6.4236966433331393</v>
      </c>
      <c r="AQ134" s="7">
        <f t="shared" si="35"/>
        <v>6.4175328322873666</v>
      </c>
      <c r="AR134" s="7">
        <f t="shared" si="36"/>
        <v>6.469131315677755</v>
      </c>
      <c r="AS134" s="7">
        <f t="shared" si="37"/>
        <v>7.1308988302963465</v>
      </c>
      <c r="AT134" s="7">
        <f t="shared" si="38"/>
        <v>7.1555850790302964</v>
      </c>
    </row>
    <row r="135" spans="1:46">
      <c r="A135" s="10" t="s">
        <v>291</v>
      </c>
      <c r="B135" s="13" t="s">
        <v>290</v>
      </c>
      <c r="C135" s="62">
        <v>2203.3475614546869</v>
      </c>
      <c r="D135" s="63">
        <v>7.6977331017005035</v>
      </c>
      <c r="E135" s="35">
        <v>0.51100000000000001</v>
      </c>
      <c r="F135" s="64">
        <v>42.93</v>
      </c>
      <c r="G135" s="44">
        <v>1</v>
      </c>
      <c r="H135" s="6"/>
      <c r="I135" s="7"/>
      <c r="J135" s="68">
        <v>1414.9079118361403</v>
      </c>
      <c r="K135" s="68">
        <v>1439.7359263666124</v>
      </c>
      <c r="L135" s="68">
        <v>1442.739091911835</v>
      </c>
      <c r="M135" s="68">
        <v>1434.3452655334354</v>
      </c>
      <c r="N135" s="68">
        <v>1415.1718119784493</v>
      </c>
      <c r="O135" s="68">
        <v>1455.6733767786006</v>
      </c>
      <c r="P135" s="68">
        <v>1464.7148491300147</v>
      </c>
      <c r="Q135" s="68">
        <v>1451.7343356765468</v>
      </c>
      <c r="R135" s="68">
        <v>1562.9916019644772</v>
      </c>
      <c r="S135" s="68">
        <v>1687.5248965016292</v>
      </c>
      <c r="T135" s="68">
        <v>1736.5457667423975</v>
      </c>
      <c r="U135" s="68">
        <v>1800.8191072509248</v>
      </c>
      <c r="V135" s="68">
        <v>1872.2159792242517</v>
      </c>
      <c r="W135" s="68">
        <v>1938.7398764769387</v>
      </c>
      <c r="X135" s="68">
        <v>2000.7785962410826</v>
      </c>
      <c r="Y135" s="69">
        <f t="shared" si="47"/>
        <v>2055.1493930657261</v>
      </c>
      <c r="Z135" s="69"/>
      <c r="AA135" s="6">
        <f t="shared" si="20"/>
        <v>43.69464268393201</v>
      </c>
      <c r="AB135" s="6">
        <f t="shared" si="21"/>
        <v>1607.909226240889</v>
      </c>
      <c r="AC135" s="8">
        <f t="shared" si="22"/>
        <v>2.71748193062398E-2</v>
      </c>
      <c r="AE135" s="7">
        <f t="shared" si="23"/>
        <v>7.254819727985085</v>
      </c>
      <c r="AF135" s="7">
        <f t="shared" si="24"/>
        <v>7.2722149912854288</v>
      </c>
      <c r="AG135" s="7">
        <f t="shared" si="25"/>
        <v>7.2742987329399575</v>
      </c>
      <c r="AH135" s="7">
        <f t="shared" si="26"/>
        <v>7.2684637631227123</v>
      </c>
      <c r="AI135" s="7">
        <f t="shared" si="27"/>
        <v>7.2550062245991933</v>
      </c>
      <c r="AJ135" s="7">
        <f t="shared" si="28"/>
        <v>7.2832238744555102</v>
      </c>
      <c r="AK135" s="7">
        <f t="shared" si="29"/>
        <v>7.2894158602738379</v>
      </c>
      <c r="AL135" s="7">
        <f t="shared" si="30"/>
        <v>7.2805142142346204</v>
      </c>
      <c r="AM135" s="7">
        <f t="shared" si="31"/>
        <v>7.3543569573836747</v>
      </c>
      <c r="AN135" s="7">
        <f t="shared" si="32"/>
        <v>7.4310181761203005</v>
      </c>
      <c r="AO135" s="7">
        <f t="shared" si="33"/>
        <v>7.4596532275767578</v>
      </c>
      <c r="AP135" s="7">
        <f t="shared" si="34"/>
        <v>7.4959968999598914</v>
      </c>
      <c r="AQ135" s="7">
        <f t="shared" si="35"/>
        <v>7.5348780238997533</v>
      </c>
      <c r="AR135" s="7">
        <f t="shared" si="36"/>
        <v>7.5697934928017778</v>
      </c>
      <c r="AS135" s="7">
        <f t="shared" si="37"/>
        <v>7.6012916819057708</v>
      </c>
      <c r="AT135" s="7">
        <f t="shared" si="38"/>
        <v>7.6281038216435944</v>
      </c>
    </row>
    <row r="136" spans="1:46">
      <c r="A136" s="10" t="s">
        <v>293</v>
      </c>
      <c r="B136" s="13" t="s">
        <v>292</v>
      </c>
      <c r="C136" s="62">
        <v>56213.519855050894</v>
      </c>
      <c r="D136" s="63">
        <v>10.936912573766078</v>
      </c>
      <c r="E136" s="35">
        <v>0.97099999999999997</v>
      </c>
      <c r="F136" s="64">
        <v>25.79</v>
      </c>
      <c r="G136" s="44">
        <v>5</v>
      </c>
      <c r="H136" s="6"/>
      <c r="I136" s="7"/>
      <c r="J136" s="68">
        <v>37517.867257758582</v>
      </c>
      <c r="K136" s="68">
        <v>39242.177064914424</v>
      </c>
      <c r="L136" s="68">
        <v>41141.408692314224</v>
      </c>
      <c r="M136" s="68">
        <v>41979.219807297486</v>
      </c>
      <c r="N136" s="68">
        <v>42560.750454384797</v>
      </c>
      <c r="O136" s="68">
        <v>43642.1176254284</v>
      </c>
      <c r="P136" s="68">
        <v>44293.683676563887</v>
      </c>
      <c r="Q136" s="68">
        <v>44711.343616796985</v>
      </c>
      <c r="R136" s="68">
        <v>44898.376237963588</v>
      </c>
      <c r="S136" s="68">
        <v>46358.585807122799</v>
      </c>
      <c r="T136" s="68">
        <v>47305.479168098718</v>
      </c>
      <c r="U136" s="68">
        <v>47996.435717110107</v>
      </c>
      <c r="V136" s="68">
        <v>48799.668936076494</v>
      </c>
      <c r="W136" s="68">
        <v>49070.014562532975</v>
      </c>
      <c r="X136" s="68">
        <v>47675.960295459576</v>
      </c>
      <c r="Y136" s="69">
        <f t="shared" si="47"/>
        <v>48490.214812959159</v>
      </c>
      <c r="Z136" s="69"/>
      <c r="AA136" s="6">
        <f t="shared" si="20"/>
        <v>759.66305776289425</v>
      </c>
      <c r="AB136" s="6">
        <f t="shared" si="21"/>
        <v>44479.539261321544</v>
      </c>
      <c r="AC136" s="8">
        <f t="shared" si="22"/>
        <v>1.7078932704311552E-2</v>
      </c>
      <c r="AE136" s="7">
        <f t="shared" si="23"/>
        <v>10.532572558694275</v>
      </c>
      <c r="AF136" s="7">
        <f t="shared" si="24"/>
        <v>10.577507392897548</v>
      </c>
      <c r="AG136" s="7">
        <f t="shared" si="25"/>
        <v>10.624770404047904</v>
      </c>
      <c r="AH136" s="7">
        <f t="shared" si="26"/>
        <v>10.64493000833526</v>
      </c>
      <c r="AI136" s="7">
        <f t="shared" si="27"/>
        <v>10.658687756716855</v>
      </c>
      <c r="AJ136" s="7">
        <f t="shared" si="28"/>
        <v>10.683777963642042</v>
      </c>
      <c r="AK136" s="7">
        <f t="shared" si="29"/>
        <v>10.698597365203165</v>
      </c>
      <c r="AL136" s="7">
        <f t="shared" si="30"/>
        <v>10.707982520594797</v>
      </c>
      <c r="AM136" s="7">
        <f t="shared" si="31"/>
        <v>10.712156909111238</v>
      </c>
      <c r="AN136" s="7">
        <f t="shared" si="32"/>
        <v>10.744161792396584</v>
      </c>
      <c r="AO136" s="7">
        <f t="shared" si="33"/>
        <v>10.764381406420268</v>
      </c>
      <c r="AP136" s="7">
        <f t="shared" si="34"/>
        <v>10.778882031239384</v>
      </c>
      <c r="AQ136" s="7">
        <f t="shared" si="35"/>
        <v>10.795478807721434</v>
      </c>
      <c r="AR136" s="7">
        <f t="shared" si="36"/>
        <v>10.801003425854498</v>
      </c>
      <c r="AS136" s="7">
        <f t="shared" si="37"/>
        <v>10.772182572802931</v>
      </c>
      <c r="AT136" s="7">
        <f t="shared" si="38"/>
        <v>10.789117300136175</v>
      </c>
    </row>
    <row r="137" spans="1:46">
      <c r="A137" s="10" t="s">
        <v>295</v>
      </c>
      <c r="B137" s="13" t="s">
        <v>294</v>
      </c>
      <c r="C137" s="62">
        <v>25462.14743565553</v>
      </c>
      <c r="D137" s="63">
        <v>10.144948214024099</v>
      </c>
      <c r="E137" s="35">
        <v>0.84599999999999997</v>
      </c>
      <c r="F137" s="64">
        <v>32</v>
      </c>
      <c r="G137" s="44">
        <v>4</v>
      </c>
      <c r="H137" s="6"/>
      <c r="I137" s="7"/>
      <c r="J137" s="68">
        <v>16773.003539928177</v>
      </c>
      <c r="K137" s="68">
        <v>16867.900604160714</v>
      </c>
      <c r="L137" s="68">
        <v>17504.875190496132</v>
      </c>
      <c r="M137" s="68">
        <v>17623.005482537126</v>
      </c>
      <c r="N137" s="68">
        <v>17285.657800426343</v>
      </c>
      <c r="O137" s="68">
        <v>17903.381436110481</v>
      </c>
      <c r="P137" s="68">
        <v>18918.656651108115</v>
      </c>
      <c r="Q137" s="68">
        <v>19086.322211344199</v>
      </c>
      <c r="R137" s="68">
        <v>18827.779480438901</v>
      </c>
      <c r="S137" s="68">
        <v>19133.010268013579</v>
      </c>
      <c r="T137" s="68">
        <v>19533.340491316114</v>
      </c>
      <c r="U137" s="68">
        <v>20204.621111556025</v>
      </c>
      <c r="V137" s="68">
        <v>21133.351084972932</v>
      </c>
      <c r="W137" s="68">
        <v>23332.956966598162</v>
      </c>
      <c r="X137" s="70">
        <v>25000</v>
      </c>
      <c r="Y137" s="69">
        <f t="shared" ref="Y137:Y198" si="48">X137*(1+AC137)</f>
        <v>25620.521853674312</v>
      </c>
      <c r="Z137" s="69"/>
      <c r="AA137" s="6">
        <f t="shared" ref="AA137:AA198" si="49">SLOPE(J137:X137,$J$7:$X$7)</f>
        <v>478.42708553354771</v>
      </c>
      <c r="AB137" s="6">
        <f t="shared" ref="AB137:AB198" si="50">AVERAGE(J137:X137)</f>
        <v>19275.190821267133</v>
      </c>
      <c r="AC137" s="8">
        <f t="shared" ref="AC137:AC198" si="51">AA137/AB137</f>
        <v>2.482087414697233E-2</v>
      </c>
      <c r="AE137" s="7">
        <f t="shared" ref="AE137:AE198" si="52">LN(J137)</f>
        <v>9.727525940743929</v>
      </c>
      <c r="AF137" s="7">
        <f t="shared" ref="AF137:AF198" si="53">LN(K137)</f>
        <v>9.7331677222809549</v>
      </c>
      <c r="AG137" s="7">
        <f t="shared" ref="AG137:AG198" si="54">LN(L137)</f>
        <v>9.7702347034288231</v>
      </c>
      <c r="AH137" s="7">
        <f t="shared" ref="AH137:AH198" si="55">LN(M137)</f>
        <v>9.7769604571655595</v>
      </c>
      <c r="AI137" s="7">
        <f t="shared" ref="AI137:AI198" si="56">LN(N137)</f>
        <v>9.7576324077742953</v>
      </c>
      <c r="AJ137" s="7">
        <f t="shared" ref="AJ137:AJ198" si="57">LN(O137)</f>
        <v>9.7927448810334354</v>
      </c>
      <c r="AK137" s="7">
        <f t="shared" ref="AK137:AK198" si="58">LN(P137)</f>
        <v>9.8479038385580857</v>
      </c>
      <c r="AL137" s="7">
        <f t="shared" ref="AL137:AL198" si="59">LN(Q137)</f>
        <v>9.856727242912882</v>
      </c>
      <c r="AM137" s="7">
        <f t="shared" ref="AM137:AM198" si="60">LN(R137)</f>
        <v>9.8430886901324364</v>
      </c>
      <c r="AN137" s="7">
        <f t="shared" ref="AN137:AN198" si="61">LN(S137)</f>
        <v>9.8591704085499696</v>
      </c>
      <c r="AO137" s="7">
        <f t="shared" ref="AO137:AO198" si="62">LN(T137)</f>
        <v>9.8798780533465571</v>
      </c>
      <c r="AP137" s="7">
        <f t="shared" ref="AP137:AP198" si="63">LN(U137)</f>
        <v>9.9136666251247245</v>
      </c>
      <c r="AQ137" s="7">
        <f t="shared" ref="AQ137:AQ198" si="64">LN(V137)</f>
        <v>9.9586076917398003</v>
      </c>
      <c r="AR137" s="7">
        <f t="shared" ref="AR137:AR198" si="65">LN(W137)</f>
        <v>10.057622102230361</v>
      </c>
      <c r="AS137" s="7">
        <f t="shared" ref="AS137:AS198" si="66">LN(X137)</f>
        <v>10.126631103850338</v>
      </c>
      <c r="AT137" s="7">
        <f t="shared" ref="AT137:AT198" si="67">LN(Y137)</f>
        <v>10.151148944239155</v>
      </c>
    </row>
    <row r="138" spans="1:46">
      <c r="A138" s="10" t="s">
        <v>297</v>
      </c>
      <c r="B138" s="13" t="s">
        <v>296</v>
      </c>
      <c r="C138" s="62">
        <v>2608.5856470624781</v>
      </c>
      <c r="D138" s="63">
        <v>7.8665634557599162</v>
      </c>
      <c r="E138" s="35">
        <v>0.57199999999999995</v>
      </c>
      <c r="F138" s="64">
        <v>32.74</v>
      </c>
      <c r="G138" s="44">
        <v>1</v>
      </c>
      <c r="H138" s="6"/>
      <c r="I138" s="7"/>
      <c r="J138" s="68">
        <v>1856.498706519968</v>
      </c>
      <c r="K138" s="68">
        <v>1899.3710239655911</v>
      </c>
      <c r="L138" s="68">
        <v>1873.1213198807386</v>
      </c>
      <c r="M138" s="68">
        <v>1875.2747535201909</v>
      </c>
      <c r="N138" s="68">
        <v>1897.6472149401591</v>
      </c>
      <c r="O138" s="68">
        <v>1931.3476680236186</v>
      </c>
      <c r="P138" s="68">
        <v>1922.7082999190391</v>
      </c>
      <c r="Q138" s="68">
        <v>1937.4196951692413</v>
      </c>
      <c r="R138" s="68">
        <v>1982.9199511428426</v>
      </c>
      <c r="S138" s="68">
        <v>2078.3136686350108</v>
      </c>
      <c r="T138" s="68">
        <v>2184.3595763337416</v>
      </c>
      <c r="U138" s="68">
        <v>2270.1438357475768</v>
      </c>
      <c r="V138" s="68">
        <v>2348.3107281793818</v>
      </c>
      <c r="W138" s="68">
        <v>2335.2246494119163</v>
      </c>
      <c r="X138" s="68">
        <v>2368.7603446722387</v>
      </c>
      <c r="Y138" s="69">
        <f t="shared" si="48"/>
        <v>2415.6668981300154</v>
      </c>
      <c r="Z138" s="69"/>
      <c r="AA138" s="6">
        <f t="shared" si="49"/>
        <v>40.609490452764071</v>
      </c>
      <c r="AB138" s="6">
        <f t="shared" si="50"/>
        <v>2050.7614290707506</v>
      </c>
      <c r="AC138" s="8">
        <f t="shared" si="51"/>
        <v>1.9802152447915507E-2</v>
      </c>
      <c r="AE138" s="7">
        <f t="shared" si="52"/>
        <v>7.5264475768864685</v>
      </c>
      <c r="AF138" s="7">
        <f t="shared" si="53"/>
        <v>7.5492780703305797</v>
      </c>
      <c r="AG138" s="7">
        <f t="shared" si="54"/>
        <v>7.5353614733740297</v>
      </c>
      <c r="AH138" s="7">
        <f t="shared" si="55"/>
        <v>7.5365104628800443</v>
      </c>
      <c r="AI138" s="7">
        <f t="shared" si="56"/>
        <v>7.5483700898915078</v>
      </c>
      <c r="AJ138" s="7">
        <f t="shared" si="57"/>
        <v>7.5659733118067267</v>
      </c>
      <c r="AK138" s="7">
        <f t="shared" si="58"/>
        <v>7.5614900439729675</v>
      </c>
      <c r="AL138" s="7">
        <f t="shared" si="59"/>
        <v>7.5691123127139388</v>
      </c>
      <c r="AM138" s="7">
        <f t="shared" si="60"/>
        <v>7.5923257601522272</v>
      </c>
      <c r="AN138" s="7">
        <f t="shared" si="61"/>
        <v>7.6393121076378376</v>
      </c>
      <c r="AO138" s="7">
        <f t="shared" si="62"/>
        <v>7.6890779644913776</v>
      </c>
      <c r="AP138" s="7">
        <f t="shared" si="63"/>
        <v>7.7275984722335025</v>
      </c>
      <c r="AQ138" s="7">
        <f t="shared" si="64"/>
        <v>7.7614515095769132</v>
      </c>
      <c r="AR138" s="7">
        <f t="shared" si="65"/>
        <v>7.7558633750734023</v>
      </c>
      <c r="AS138" s="7">
        <f t="shared" si="66"/>
        <v>7.7701220359651533</v>
      </c>
      <c r="AT138" s="7">
        <f t="shared" si="67"/>
        <v>7.7897306762587535</v>
      </c>
    </row>
    <row r="139" spans="1:46">
      <c r="A139" s="10" t="s">
        <v>299</v>
      </c>
      <c r="B139" s="13" t="s">
        <v>298</v>
      </c>
      <c r="C139" s="62">
        <v>8100</v>
      </c>
      <c r="D139" s="63">
        <v>8.99961934066053</v>
      </c>
      <c r="E139" s="35" t="s">
        <v>633</v>
      </c>
      <c r="F139" s="64" t="e">
        <v>#N/A</v>
      </c>
      <c r="G139" s="44">
        <v>3</v>
      </c>
      <c r="H139" s="6"/>
      <c r="I139" s="7"/>
      <c r="J139" s="69">
        <f t="shared" ref="J139:U139" si="68">0.97*K139</f>
        <v>5451.5194303411554</v>
      </c>
      <c r="K139" s="69">
        <f t="shared" si="68"/>
        <v>5620.1231240630468</v>
      </c>
      <c r="L139" s="69">
        <f t="shared" si="68"/>
        <v>5793.9413650134502</v>
      </c>
      <c r="M139" s="69">
        <f t="shared" si="68"/>
        <v>5973.135427848918</v>
      </c>
      <c r="N139" s="69">
        <f t="shared" si="68"/>
        <v>6157.8715751019772</v>
      </c>
      <c r="O139" s="69">
        <f t="shared" si="68"/>
        <v>6348.3212114453372</v>
      </c>
      <c r="P139" s="69">
        <f t="shared" si="68"/>
        <v>6544.6610427271517</v>
      </c>
      <c r="Q139" s="69">
        <f t="shared" si="68"/>
        <v>6747.0732399248991</v>
      </c>
      <c r="R139" s="69">
        <f t="shared" si="68"/>
        <v>6955.7456081699993</v>
      </c>
      <c r="S139" s="69">
        <f t="shared" si="68"/>
        <v>7170.8717609999994</v>
      </c>
      <c r="T139" s="69">
        <f t="shared" si="68"/>
        <v>7392.6512999999995</v>
      </c>
      <c r="U139" s="69">
        <f t="shared" si="68"/>
        <v>7621.29</v>
      </c>
      <c r="V139" s="69">
        <f>0.97*W139</f>
        <v>7857</v>
      </c>
      <c r="W139" s="70">
        <v>8100</v>
      </c>
      <c r="X139" s="69">
        <v>8350</v>
      </c>
      <c r="Y139" s="69">
        <f t="shared" si="48"/>
        <v>8603.435455303148</v>
      </c>
      <c r="Z139" s="69"/>
      <c r="AA139" s="6">
        <f t="shared" si="49"/>
        <v>206.56093409291771</v>
      </c>
      <c r="AB139" s="6">
        <f t="shared" si="50"/>
        <v>6805.6136723757281</v>
      </c>
      <c r="AC139" s="8">
        <f t="shared" si="51"/>
        <v>3.035155153331098E-2</v>
      </c>
      <c r="AE139" s="7">
        <f t="shared" si="52"/>
        <v>8.6036496433593186</v>
      </c>
      <c r="AF139" s="7">
        <f t="shared" si="53"/>
        <v>8.6341088508440276</v>
      </c>
      <c r="AG139" s="7">
        <f t="shared" si="54"/>
        <v>8.6645680583287366</v>
      </c>
      <c r="AH139" s="7">
        <f t="shared" si="55"/>
        <v>8.6950272658134438</v>
      </c>
      <c r="AI139" s="7">
        <f t="shared" si="56"/>
        <v>8.7254864732981527</v>
      </c>
      <c r="AJ139" s="7">
        <f t="shared" si="57"/>
        <v>8.7559456807828617</v>
      </c>
      <c r="AK139" s="7">
        <f t="shared" si="58"/>
        <v>8.7864048882675707</v>
      </c>
      <c r="AL139" s="7">
        <f t="shared" si="59"/>
        <v>8.8168640957522779</v>
      </c>
      <c r="AM139" s="7">
        <f t="shared" si="60"/>
        <v>8.8473233032369869</v>
      </c>
      <c r="AN139" s="7">
        <f t="shared" si="61"/>
        <v>8.8777825107216959</v>
      </c>
      <c r="AO139" s="7">
        <f t="shared" si="62"/>
        <v>8.9082417182064049</v>
      </c>
      <c r="AP139" s="7">
        <f t="shared" si="63"/>
        <v>8.9387009256911139</v>
      </c>
      <c r="AQ139" s="7">
        <f t="shared" si="64"/>
        <v>8.9691601331758211</v>
      </c>
      <c r="AR139" s="7">
        <f t="shared" si="65"/>
        <v>8.99961934066053</v>
      </c>
      <c r="AS139" s="7">
        <f t="shared" si="66"/>
        <v>9.030016817844901</v>
      </c>
      <c r="AT139" s="7">
        <f t="shared" si="67"/>
        <v>9.0599168740209617</v>
      </c>
    </row>
    <row r="140" spans="1:46">
      <c r="A140" s="10" t="s">
        <v>301</v>
      </c>
      <c r="B140" s="13" t="s">
        <v>300</v>
      </c>
      <c r="C140" s="62">
        <v>13057.092850781899</v>
      </c>
      <c r="D140" s="63">
        <v>9.4770867785707686</v>
      </c>
      <c r="E140" s="35">
        <v>0.84</v>
      </c>
      <c r="F140" s="64">
        <v>52.339999999999996</v>
      </c>
      <c r="G140" s="44">
        <v>3</v>
      </c>
      <c r="H140" s="6"/>
      <c r="I140" s="7"/>
      <c r="J140" s="68">
        <v>7172.1292037033609</v>
      </c>
      <c r="K140" s="68">
        <v>7226.1089096421101</v>
      </c>
      <c r="L140" s="68">
        <v>7540.0946328506052</v>
      </c>
      <c r="M140" s="68">
        <v>7934.4565731797393</v>
      </c>
      <c r="N140" s="68">
        <v>8085.379500626781</v>
      </c>
      <c r="O140" s="68">
        <v>8146.6140712194001</v>
      </c>
      <c r="P140" s="68">
        <v>8040.1131699256448</v>
      </c>
      <c r="Q140" s="68">
        <v>8068.4515551199747</v>
      </c>
      <c r="R140" s="68">
        <v>8256.4031866811638</v>
      </c>
      <c r="S140" s="68">
        <v>8720.5759853625423</v>
      </c>
      <c r="T140" s="68">
        <v>9185.5597258551861</v>
      </c>
      <c r="U140" s="68">
        <v>9799.2226367642634</v>
      </c>
      <c r="V140" s="68">
        <v>10802.923027043946</v>
      </c>
      <c r="W140" s="68">
        <v>11766.836382699221</v>
      </c>
      <c r="X140" s="68">
        <v>11856.664087867895</v>
      </c>
      <c r="Y140" s="69">
        <f t="shared" si="48"/>
        <v>12280.466286093477</v>
      </c>
      <c r="Z140" s="69"/>
      <c r="AA140" s="6">
        <f t="shared" si="49"/>
        <v>315.9788206197365</v>
      </c>
      <c r="AB140" s="6">
        <f t="shared" si="50"/>
        <v>8840.102176569455</v>
      </c>
      <c r="AC140" s="8">
        <f t="shared" si="51"/>
        <v>3.5743797334971211E-2</v>
      </c>
      <c r="AE140" s="7">
        <f t="shared" si="52"/>
        <v>8.8779578495799552</v>
      </c>
      <c r="AF140" s="7">
        <f t="shared" si="53"/>
        <v>8.8854559835068354</v>
      </c>
      <c r="AG140" s="7">
        <f t="shared" si="54"/>
        <v>8.9279900116991833</v>
      </c>
      <c r="AH140" s="7">
        <f t="shared" si="55"/>
        <v>8.9789701458238564</v>
      </c>
      <c r="AI140" s="7">
        <f t="shared" si="56"/>
        <v>8.9978127097626484</v>
      </c>
      <c r="AJ140" s="7">
        <f t="shared" si="57"/>
        <v>9.0053576685269494</v>
      </c>
      <c r="AK140" s="7">
        <f t="shared" si="58"/>
        <v>8.9921984379353468</v>
      </c>
      <c r="AL140" s="7">
        <f t="shared" si="59"/>
        <v>8.995716866164333</v>
      </c>
      <c r="AM140" s="7">
        <f t="shared" si="60"/>
        <v>9.0187443221249968</v>
      </c>
      <c r="AN140" s="7">
        <f t="shared" si="61"/>
        <v>9.073440568088861</v>
      </c>
      <c r="AO140" s="7">
        <f t="shared" si="62"/>
        <v>9.1253879349166489</v>
      </c>
      <c r="AP140" s="7">
        <f t="shared" si="63"/>
        <v>9.190058338733289</v>
      </c>
      <c r="AQ140" s="7">
        <f t="shared" si="64"/>
        <v>9.2875720271452469</v>
      </c>
      <c r="AR140" s="7">
        <f t="shared" si="65"/>
        <v>9.3730403776081186</v>
      </c>
      <c r="AS140" s="7">
        <f t="shared" si="66"/>
        <v>9.3806453587765795</v>
      </c>
      <c r="AT140" s="7">
        <f t="shared" si="67"/>
        <v>9.4157651721604978</v>
      </c>
    </row>
    <row r="141" spans="1:46">
      <c r="A141" s="10" t="s">
        <v>303</v>
      </c>
      <c r="B141" s="13" t="s">
        <v>302</v>
      </c>
      <c r="C141" s="62">
        <v>2281.466102748574</v>
      </c>
      <c r="D141" s="63">
        <v>7.732573542816179</v>
      </c>
      <c r="E141" s="35">
        <v>0.54100000000000004</v>
      </c>
      <c r="F141" s="64">
        <v>50.88</v>
      </c>
      <c r="G141" s="44">
        <v>1</v>
      </c>
      <c r="H141" s="6"/>
      <c r="I141" s="7"/>
      <c r="J141" s="68">
        <v>2251.6473511063282</v>
      </c>
      <c r="K141" s="68">
        <v>2361.3375827026061</v>
      </c>
      <c r="L141" s="68">
        <v>2208.4822562074096</v>
      </c>
      <c r="M141" s="68">
        <v>2068.4300490941991</v>
      </c>
      <c r="N141" s="68">
        <v>2050.9124701432011</v>
      </c>
      <c r="O141" s="68">
        <v>1947.3623118984156</v>
      </c>
      <c r="P141" s="68">
        <v>1894.8038157060616</v>
      </c>
      <c r="Q141" s="68">
        <v>1843.6688332538131</v>
      </c>
      <c r="R141" s="68">
        <v>1836.3201318167835</v>
      </c>
      <c r="S141" s="68">
        <v>1839.5748005012022</v>
      </c>
      <c r="T141" s="68">
        <v>1859.1025801535638</v>
      </c>
      <c r="U141" s="68">
        <v>1861.0860227144187</v>
      </c>
      <c r="V141" s="68">
        <v>1947.5767528762278</v>
      </c>
      <c r="W141" s="68">
        <v>2029.3269843248174</v>
      </c>
      <c r="X141" s="68">
        <v>2071.7151602788445</v>
      </c>
      <c r="Y141" s="69">
        <f t="shared" si="48"/>
        <v>2048.7036291015038</v>
      </c>
      <c r="Z141" s="69"/>
      <c r="AA141" s="6">
        <f t="shared" si="49"/>
        <v>-22.267789017452738</v>
      </c>
      <c r="AB141" s="6">
        <f t="shared" si="50"/>
        <v>2004.7564735185263</v>
      </c>
      <c r="AC141" s="8">
        <f t="shared" si="51"/>
        <v>-1.1107478295541196E-2</v>
      </c>
      <c r="AE141" s="7">
        <f t="shared" si="52"/>
        <v>7.7194173833502369</v>
      </c>
      <c r="AF141" s="7">
        <f t="shared" si="53"/>
        <v>7.7669835097964928</v>
      </c>
      <c r="AG141" s="7">
        <f t="shared" si="54"/>
        <v>7.7000607966857233</v>
      </c>
      <c r="AH141" s="7">
        <f t="shared" si="55"/>
        <v>7.6345451681163077</v>
      </c>
      <c r="AI141" s="7">
        <f t="shared" si="56"/>
        <v>7.6260400804884734</v>
      </c>
      <c r="AJ141" s="7">
        <f t="shared" si="57"/>
        <v>7.5742310753217543</v>
      </c>
      <c r="AK141" s="7">
        <f t="shared" si="58"/>
        <v>7.5468705848253093</v>
      </c>
      <c r="AL141" s="7">
        <f t="shared" si="59"/>
        <v>7.5195127964771054</v>
      </c>
      <c r="AM141" s="7">
        <f t="shared" si="60"/>
        <v>7.5155189197154781</v>
      </c>
      <c r="AN141" s="7">
        <f t="shared" si="61"/>
        <v>7.5172897372142602</v>
      </c>
      <c r="AO141" s="7">
        <f t="shared" si="62"/>
        <v>7.5278491664860843</v>
      </c>
      <c r="AP141" s="7">
        <f t="shared" si="63"/>
        <v>7.5289154794935813</v>
      </c>
      <c r="AQ141" s="7">
        <f t="shared" si="64"/>
        <v>7.574341187944551</v>
      </c>
      <c r="AR141" s="7">
        <f t="shared" si="65"/>
        <v>7.6154594822506549</v>
      </c>
      <c r="AS141" s="7">
        <f t="shared" si="66"/>
        <v>7.6361321230214889</v>
      </c>
      <c r="AT141" s="7">
        <f t="shared" si="67"/>
        <v>7.6249624960503386</v>
      </c>
    </row>
    <row r="142" spans="1:46">
      <c r="A142" s="10" t="s">
        <v>305</v>
      </c>
      <c r="B142" s="13" t="s">
        <v>304</v>
      </c>
      <c r="C142" s="62">
        <v>4522.5207295504824</v>
      </c>
      <c r="D142" s="63">
        <v>8.4168248009074773</v>
      </c>
      <c r="E142" s="35">
        <v>0.76100000000000001</v>
      </c>
      <c r="F142" s="64">
        <v>51.949999999999996</v>
      </c>
      <c r="G142" s="44">
        <v>2</v>
      </c>
      <c r="H142" s="6"/>
      <c r="I142" s="7"/>
      <c r="J142" s="68">
        <v>4262.8873263115074</v>
      </c>
      <c r="K142" s="68">
        <v>4184.3096634104222</v>
      </c>
      <c r="L142" s="68">
        <v>4215.4647910088561</v>
      </c>
      <c r="M142" s="68">
        <v>4149.4400498370023</v>
      </c>
      <c r="N142" s="68">
        <v>4002.4590299351353</v>
      </c>
      <c r="O142" s="68">
        <v>3789.0654265929716</v>
      </c>
      <c r="P142" s="68">
        <v>3789.166674600317</v>
      </c>
      <c r="Q142" s="68">
        <v>3712.1443934473141</v>
      </c>
      <c r="R142" s="68">
        <v>3779.4756686335163</v>
      </c>
      <c r="S142" s="68">
        <v>3860.3316905568304</v>
      </c>
      <c r="T142" s="68">
        <v>3896.5992782093408</v>
      </c>
      <c r="U142" s="68">
        <v>3989.8703483812942</v>
      </c>
      <c r="V142" s="68">
        <v>4182.2804103280814</v>
      </c>
      <c r="W142" s="68">
        <v>4347.0665610466103</v>
      </c>
      <c r="X142" s="68">
        <v>4106.7341508148866</v>
      </c>
      <c r="Y142" s="69">
        <f t="shared" si="48"/>
        <v>4102.6986745690929</v>
      </c>
      <c r="Z142" s="69"/>
      <c r="AA142" s="6">
        <f t="shared" si="49"/>
        <v>-3.9481045896513933</v>
      </c>
      <c r="AB142" s="6">
        <f t="shared" si="50"/>
        <v>4017.8196975409387</v>
      </c>
      <c r="AC142" s="8">
        <f t="shared" si="51"/>
        <v>-9.8264852254763605E-4</v>
      </c>
      <c r="AE142" s="7">
        <f t="shared" si="52"/>
        <v>8.3577019858063704</v>
      </c>
      <c r="AF142" s="7">
        <f t="shared" si="53"/>
        <v>8.339097014337419</v>
      </c>
      <c r="AG142" s="7">
        <f t="shared" si="54"/>
        <v>8.3465151350585707</v>
      </c>
      <c r="AH142" s="7">
        <f t="shared" si="55"/>
        <v>8.3307286763710557</v>
      </c>
      <c r="AI142" s="7">
        <f t="shared" si="56"/>
        <v>8.2946642086998388</v>
      </c>
      <c r="AJ142" s="7">
        <f t="shared" si="57"/>
        <v>8.2398746783788805</v>
      </c>
      <c r="AK142" s="7">
        <f t="shared" si="58"/>
        <v>8.2399013991248271</v>
      </c>
      <c r="AL142" s="7">
        <f t="shared" si="59"/>
        <v>8.219364992246339</v>
      </c>
      <c r="AM142" s="7">
        <f t="shared" si="60"/>
        <v>8.2373405669905182</v>
      </c>
      <c r="AN142" s="7">
        <f t="shared" si="61"/>
        <v>8.2585083889631594</v>
      </c>
      <c r="AO142" s="7">
        <f t="shared" si="62"/>
        <v>8.2678594717757541</v>
      </c>
      <c r="AP142" s="7">
        <f t="shared" si="63"/>
        <v>8.2915140152159363</v>
      </c>
      <c r="AQ142" s="7">
        <f t="shared" si="64"/>
        <v>8.3386119294690921</v>
      </c>
      <c r="AR142" s="7">
        <f t="shared" si="65"/>
        <v>8.3772565428215557</v>
      </c>
      <c r="AS142" s="7">
        <f t="shared" si="66"/>
        <v>8.3203833811126842</v>
      </c>
      <c r="AT142" s="7">
        <f t="shared" si="67"/>
        <v>8.3194002494745618</v>
      </c>
    </row>
    <row r="143" spans="1:46">
      <c r="A143" s="10" t="s">
        <v>307</v>
      </c>
      <c r="B143" s="13" t="s">
        <v>306</v>
      </c>
      <c r="C143" s="62">
        <v>8629.4907904990177</v>
      </c>
      <c r="D143" s="63">
        <v>9.062940777759465</v>
      </c>
      <c r="E143" s="35">
        <v>0.80600000000000005</v>
      </c>
      <c r="F143" s="64">
        <v>47.96</v>
      </c>
      <c r="G143" s="44">
        <v>2</v>
      </c>
      <c r="H143" s="6"/>
      <c r="I143" s="7"/>
      <c r="J143" s="68">
        <v>5295.1403909352057</v>
      </c>
      <c r="K143" s="68">
        <v>5334.0411018037066</v>
      </c>
      <c r="L143" s="68">
        <v>5603.5291487850518</v>
      </c>
      <c r="M143" s="68">
        <v>5475.0918293827044</v>
      </c>
      <c r="N143" s="68">
        <v>5437.5012640750565</v>
      </c>
      <c r="O143" s="68">
        <v>5512.7062870353066</v>
      </c>
      <c r="P143" s="68">
        <v>5443.8771974645897</v>
      </c>
      <c r="Q143" s="68">
        <v>5636.9765675165499</v>
      </c>
      <c r="R143" s="68">
        <v>5785.2157082405447</v>
      </c>
      <c r="S143" s="68">
        <v>5994.3163485622517</v>
      </c>
      <c r="T143" s="68">
        <v>6323.3613376028616</v>
      </c>
      <c r="U143" s="68">
        <v>6730.5971766099537</v>
      </c>
      <c r="V143" s="68">
        <v>7242.040098640733</v>
      </c>
      <c r="W143" s="68">
        <v>7858.4801182412948</v>
      </c>
      <c r="X143" s="68">
        <v>7836.1220772130318</v>
      </c>
      <c r="Y143" s="69">
        <f t="shared" si="48"/>
        <v>8065.9998308160984</v>
      </c>
      <c r="Z143" s="69"/>
      <c r="AA143" s="6">
        <f t="shared" si="49"/>
        <v>178.96507462561064</v>
      </c>
      <c r="AB143" s="6">
        <f t="shared" si="50"/>
        <v>6100.5997768072557</v>
      </c>
      <c r="AC143" s="8">
        <f t="shared" si="51"/>
        <v>2.9335652423223193E-2</v>
      </c>
      <c r="AE143" s="7">
        <f t="shared" si="52"/>
        <v>8.5745447715528034</v>
      </c>
      <c r="AF143" s="7">
        <f t="shared" si="53"/>
        <v>8.5818644103372641</v>
      </c>
      <c r="AG143" s="7">
        <f t="shared" si="54"/>
        <v>8.6311518833675596</v>
      </c>
      <c r="AH143" s="7">
        <f t="shared" si="55"/>
        <v>8.6079643270340362</v>
      </c>
      <c r="AI143" s="7">
        <f t="shared" si="56"/>
        <v>8.6010749078704869</v>
      </c>
      <c r="AJ143" s="7">
        <f t="shared" si="57"/>
        <v>8.6148109407393374</v>
      </c>
      <c r="AK143" s="7">
        <f t="shared" si="58"/>
        <v>8.6022468061077841</v>
      </c>
      <c r="AL143" s="7">
        <f t="shared" si="59"/>
        <v>8.6371031311661675</v>
      </c>
      <c r="AM143" s="7">
        <f t="shared" si="60"/>
        <v>8.6630609264417853</v>
      </c>
      <c r="AN143" s="7">
        <f t="shared" si="61"/>
        <v>8.6985670240218358</v>
      </c>
      <c r="AO143" s="7">
        <f t="shared" si="62"/>
        <v>8.7520062029706267</v>
      </c>
      <c r="AP143" s="7">
        <f t="shared" si="63"/>
        <v>8.8144191522252111</v>
      </c>
      <c r="AQ143" s="7">
        <f t="shared" si="64"/>
        <v>8.8876582272669999</v>
      </c>
      <c r="AR143" s="7">
        <f t="shared" si="65"/>
        <v>8.9693484975445248</v>
      </c>
      <c r="AS143" s="7">
        <f t="shared" si="66"/>
        <v>8.9664993579646506</v>
      </c>
      <c r="AT143" s="7">
        <f t="shared" si="67"/>
        <v>8.9954129544583683</v>
      </c>
    </row>
    <row r="144" spans="1:46">
      <c r="A144" s="10" t="s">
        <v>309</v>
      </c>
      <c r="B144" s="13" t="s">
        <v>308</v>
      </c>
      <c r="C144" s="62">
        <v>3541.7022197772872</v>
      </c>
      <c r="D144" s="63">
        <v>8.1723627435994732</v>
      </c>
      <c r="E144" s="35">
        <v>0.751</v>
      </c>
      <c r="F144" s="64">
        <v>44.04</v>
      </c>
      <c r="G144" s="44">
        <v>2</v>
      </c>
      <c r="H144" s="6"/>
      <c r="I144" s="7"/>
      <c r="J144" s="68">
        <v>2368.4958940442275</v>
      </c>
      <c r="K144" s="68">
        <v>2453.2227018318945</v>
      </c>
      <c r="L144" s="68">
        <v>2525.9664614891212</v>
      </c>
      <c r="M144" s="68">
        <v>2459.2721498025994</v>
      </c>
      <c r="N144" s="68">
        <v>2491.0035878675762</v>
      </c>
      <c r="O144" s="68">
        <v>2586.9707244428751</v>
      </c>
      <c r="P144" s="68">
        <v>2580.9053013123939</v>
      </c>
      <c r="Q144" s="68">
        <v>2644.026279577085</v>
      </c>
      <c r="R144" s="68">
        <v>2721.9772940755042</v>
      </c>
      <c r="S144" s="68">
        <v>2841.5376766036138</v>
      </c>
      <c r="T144" s="68">
        <v>2926.9746180257712</v>
      </c>
      <c r="U144" s="68">
        <v>3026.5518489286719</v>
      </c>
      <c r="V144" s="68">
        <v>3180.6950844524204</v>
      </c>
      <c r="W144" s="68">
        <v>3239.918543029014</v>
      </c>
      <c r="X144" s="68">
        <v>3216.0890635477745</v>
      </c>
      <c r="Y144" s="69">
        <f t="shared" si="48"/>
        <v>3291.8894490188718</v>
      </c>
      <c r="Z144" s="69"/>
      <c r="AA144" s="6">
        <f t="shared" si="49"/>
        <v>64.836457616383939</v>
      </c>
      <c r="AB144" s="6">
        <f t="shared" si="50"/>
        <v>2750.9071486020362</v>
      </c>
      <c r="AC144" s="8">
        <f t="shared" si="51"/>
        <v>2.3569118881141705E-2</v>
      </c>
      <c r="AE144" s="7">
        <f t="shared" si="52"/>
        <v>7.7700103887943186</v>
      </c>
      <c r="AF144" s="7">
        <f t="shared" si="53"/>
        <v>7.8051578276760312</v>
      </c>
      <c r="AG144" s="7">
        <f t="shared" si="54"/>
        <v>7.8343790255020709</v>
      </c>
      <c r="AH144" s="7">
        <f t="shared" si="55"/>
        <v>7.8076207110830582</v>
      </c>
      <c r="AI144" s="7">
        <f t="shared" si="56"/>
        <v>7.8204409555933694</v>
      </c>
      <c r="AJ144" s="7">
        <f t="shared" si="57"/>
        <v>7.8582428657102756</v>
      </c>
      <c r="AK144" s="7">
        <f t="shared" si="58"/>
        <v>7.8558955083490174</v>
      </c>
      <c r="AL144" s="7">
        <f t="shared" si="59"/>
        <v>7.8800581402478569</v>
      </c>
      <c r="AM144" s="7">
        <f t="shared" si="60"/>
        <v>7.9091138415438147</v>
      </c>
      <c r="AN144" s="7">
        <f t="shared" si="61"/>
        <v>7.9521006200557869</v>
      </c>
      <c r="AO144" s="7">
        <f t="shared" si="62"/>
        <v>7.9817246149856063</v>
      </c>
      <c r="AP144" s="7">
        <f t="shared" si="63"/>
        <v>8.0151792468316749</v>
      </c>
      <c r="AQ144" s="7">
        <f t="shared" si="64"/>
        <v>8.0648550319055747</v>
      </c>
      <c r="AR144" s="7">
        <f t="shared" si="65"/>
        <v>8.0833034674299054</v>
      </c>
      <c r="AS144" s="7">
        <f t="shared" si="66"/>
        <v>8.0759213238046215</v>
      </c>
      <c r="AT144" s="7">
        <f t="shared" si="67"/>
        <v>8.0992169795255702</v>
      </c>
    </row>
    <row r="145" spans="1:46">
      <c r="A145" s="10" t="s">
        <v>311</v>
      </c>
      <c r="B145" s="13" t="s">
        <v>310</v>
      </c>
      <c r="C145" s="62">
        <v>18905.341259503013</v>
      </c>
      <c r="D145" s="63">
        <v>9.8471997674449998</v>
      </c>
      <c r="E145" s="35">
        <v>0.88</v>
      </c>
      <c r="F145" s="64">
        <v>34.21</v>
      </c>
      <c r="G145" s="44">
        <v>3</v>
      </c>
      <c r="H145" s="6"/>
      <c r="I145" s="7"/>
      <c r="J145" s="68">
        <v>8999.4531464507945</v>
      </c>
      <c r="K145" s="68">
        <v>9553.4113711418941</v>
      </c>
      <c r="L145" s="68">
        <v>10221.936595693678</v>
      </c>
      <c r="M145" s="68">
        <v>10726.677063747027</v>
      </c>
      <c r="N145" s="68">
        <v>11214.340969763403</v>
      </c>
      <c r="O145" s="68">
        <v>11753.385131037419</v>
      </c>
      <c r="P145" s="68">
        <v>11959.013521890363</v>
      </c>
      <c r="Q145" s="68">
        <v>12137.256239160703</v>
      </c>
      <c r="R145" s="68">
        <v>12615.122456378156</v>
      </c>
      <c r="S145" s="68">
        <v>13297.14310626427</v>
      </c>
      <c r="T145" s="68">
        <v>13784.16246327137</v>
      </c>
      <c r="U145" s="68">
        <v>14651.854410731934</v>
      </c>
      <c r="V145" s="68">
        <v>15654.514363505621</v>
      </c>
      <c r="W145" s="68">
        <v>16435.637962951576</v>
      </c>
      <c r="X145" s="68">
        <v>16705.033564062618</v>
      </c>
      <c r="Y145" s="69">
        <f t="shared" si="48"/>
        <v>17410.500413130521</v>
      </c>
      <c r="Z145" s="69"/>
      <c r="AA145" s="6">
        <f t="shared" si="49"/>
        <v>534.10396452359146</v>
      </c>
      <c r="AB145" s="6">
        <f t="shared" si="50"/>
        <v>12647.262824403388</v>
      </c>
      <c r="AC145" s="8">
        <f t="shared" si="51"/>
        <v>4.2230795069192126E-2</v>
      </c>
      <c r="AE145" s="7">
        <f t="shared" si="52"/>
        <v>9.1049190929668349</v>
      </c>
      <c r="AF145" s="7">
        <f t="shared" si="53"/>
        <v>9.1646535813277836</v>
      </c>
      <c r="AG145" s="7">
        <f t="shared" si="54"/>
        <v>9.2322913365789621</v>
      </c>
      <c r="AH145" s="7">
        <f t="shared" si="55"/>
        <v>9.2804891011519111</v>
      </c>
      <c r="AI145" s="7">
        <f t="shared" si="56"/>
        <v>9.3249486819430967</v>
      </c>
      <c r="AJ145" s="7">
        <f t="shared" si="57"/>
        <v>9.3718965743390505</v>
      </c>
      <c r="AK145" s="7">
        <f t="shared" si="58"/>
        <v>9.3892405426555463</v>
      </c>
      <c r="AL145" s="7">
        <f t="shared" si="59"/>
        <v>9.4040350291155779</v>
      </c>
      <c r="AM145" s="7">
        <f t="shared" si="60"/>
        <v>9.4426515682320193</v>
      </c>
      <c r="AN145" s="7">
        <f t="shared" si="61"/>
        <v>9.495304487095872</v>
      </c>
      <c r="AO145" s="7">
        <f t="shared" si="62"/>
        <v>9.5312755645044831</v>
      </c>
      <c r="AP145" s="7">
        <f t="shared" si="63"/>
        <v>9.592322187371856</v>
      </c>
      <c r="AQ145" s="7">
        <f t="shared" si="64"/>
        <v>9.658514612104355</v>
      </c>
      <c r="AR145" s="7">
        <f t="shared" si="65"/>
        <v>9.7072073026830399</v>
      </c>
      <c r="AS145" s="7">
        <f t="shared" si="66"/>
        <v>9.7234653640113837</v>
      </c>
      <c r="AT145" s="7">
        <f t="shared" si="67"/>
        <v>9.7648287752056007</v>
      </c>
    </row>
    <row r="146" spans="1:46">
      <c r="A146" s="10" t="s">
        <v>313</v>
      </c>
      <c r="B146" s="13" t="s">
        <v>312</v>
      </c>
      <c r="C146" s="62">
        <v>24919.560142145332</v>
      </c>
      <c r="D146" s="63">
        <v>10.123408321948876</v>
      </c>
      <c r="E146" s="35">
        <v>0.90900000000000003</v>
      </c>
      <c r="F146" s="64">
        <v>38.454304</v>
      </c>
      <c r="G146" s="44">
        <v>5</v>
      </c>
      <c r="H146" s="6"/>
      <c r="I146" s="7"/>
      <c r="J146" s="68">
        <v>17504.300790054334</v>
      </c>
      <c r="K146" s="68">
        <v>18094.37877674117</v>
      </c>
      <c r="L146" s="68">
        <v>18823.762039585454</v>
      </c>
      <c r="M146" s="68">
        <v>19696.208532536988</v>
      </c>
      <c r="N146" s="68">
        <v>20408.585239665172</v>
      </c>
      <c r="O146" s="68">
        <v>21102.419573578958</v>
      </c>
      <c r="P146" s="68">
        <v>21377.096962703763</v>
      </c>
      <c r="Q146" s="68">
        <v>21372.43185413305</v>
      </c>
      <c r="R146" s="68">
        <v>21025.895132176374</v>
      </c>
      <c r="S146" s="68">
        <v>21229.635133016825</v>
      </c>
      <c r="T146" s="68">
        <v>21294.078997355224</v>
      </c>
      <c r="U146" s="68">
        <v>21529.396306907336</v>
      </c>
      <c r="V146" s="68">
        <v>21993.261069191783</v>
      </c>
      <c r="W146" s="68">
        <v>21956.497201287802</v>
      </c>
      <c r="X146" s="68">
        <v>21369.823995559695</v>
      </c>
      <c r="Y146" s="69">
        <f t="shared" si="48"/>
        <v>21651.492230720178</v>
      </c>
      <c r="Z146" s="69"/>
      <c r="AA146" s="6">
        <f t="shared" si="49"/>
        <v>271.3261778312459</v>
      </c>
      <c r="AB146" s="6">
        <f t="shared" si="50"/>
        <v>20585.184773632929</v>
      </c>
      <c r="AC146" s="8">
        <f t="shared" si="51"/>
        <v>1.3180653018902269E-2</v>
      </c>
      <c r="AE146" s="7">
        <f t="shared" si="52"/>
        <v>9.77020188914938</v>
      </c>
      <c r="AF146" s="7">
        <f t="shared" si="53"/>
        <v>9.8033566041977469</v>
      </c>
      <c r="AG146" s="7">
        <f t="shared" si="54"/>
        <v>9.8428752889963071</v>
      </c>
      <c r="AH146" s="7">
        <f t="shared" si="55"/>
        <v>9.8881814359259135</v>
      </c>
      <c r="AI146" s="7">
        <f t="shared" si="56"/>
        <v>9.9237109363834808</v>
      </c>
      <c r="AJ146" s="7">
        <f t="shared" si="57"/>
        <v>9.9571429846234576</v>
      </c>
      <c r="AK146" s="7">
        <f t="shared" si="58"/>
        <v>9.9700753925114309</v>
      </c>
      <c r="AL146" s="7">
        <f t="shared" si="59"/>
        <v>9.9698571394116495</v>
      </c>
      <c r="AM146" s="7">
        <f t="shared" si="60"/>
        <v>9.9535100585924905</v>
      </c>
      <c r="AN146" s="7">
        <f t="shared" si="61"/>
        <v>9.9631533681632192</v>
      </c>
      <c r="AO146" s="7">
        <f t="shared" si="62"/>
        <v>9.9661843317087158</v>
      </c>
      <c r="AP146" s="7">
        <f t="shared" si="63"/>
        <v>9.9771745503418519</v>
      </c>
      <c r="AQ146" s="7">
        <f t="shared" si="64"/>
        <v>9.9984913703796821</v>
      </c>
      <c r="AR146" s="7">
        <f t="shared" si="65"/>
        <v>9.9968183747626131</v>
      </c>
      <c r="AS146" s="7">
        <f t="shared" si="66"/>
        <v>9.9697351122268518</v>
      </c>
      <c r="AT146" s="7">
        <f t="shared" si="67"/>
        <v>9.9828296562618775</v>
      </c>
    </row>
    <row r="147" spans="1:46">
      <c r="A147" s="10" t="s">
        <v>315</v>
      </c>
      <c r="B147" s="13" t="s">
        <v>314</v>
      </c>
      <c r="C147" s="62">
        <v>91378.736172986857</v>
      </c>
      <c r="D147" s="63">
        <v>11.422768084566234</v>
      </c>
      <c r="E147" s="35">
        <v>0.91</v>
      </c>
      <c r="F147" s="64">
        <v>41.1</v>
      </c>
      <c r="G147" s="44">
        <v>4</v>
      </c>
      <c r="H147" s="6"/>
      <c r="I147" s="7"/>
      <c r="J147" s="69">
        <f t="shared" ref="J147:M147" si="69">0.97*K147</f>
        <v>53336.548812857334</v>
      </c>
      <c r="K147" s="69">
        <f t="shared" si="69"/>
        <v>54986.132796760139</v>
      </c>
      <c r="L147" s="69">
        <f t="shared" si="69"/>
        <v>56686.734842020764</v>
      </c>
      <c r="M147" s="69">
        <f t="shared" si="69"/>
        <v>58439.932826825534</v>
      </c>
      <c r="N147" s="69">
        <f>0.97*O147</f>
        <v>60247.353429717048</v>
      </c>
      <c r="O147" s="68">
        <v>62110.673638883556</v>
      </c>
      <c r="P147" s="68">
        <v>61063.754952582487</v>
      </c>
      <c r="Q147" s="68">
        <v>61955.202435316685</v>
      </c>
      <c r="R147" s="68">
        <v>59998.693246043877</v>
      </c>
      <c r="S147" s="68">
        <v>66543.602260331492</v>
      </c>
      <c r="T147" s="68">
        <v>64452.380019861579</v>
      </c>
      <c r="U147" s="68">
        <v>67642.361068944927</v>
      </c>
      <c r="V147" s="68">
        <v>75415.154131129908</v>
      </c>
      <c r="W147" s="68">
        <v>84043.171287252408</v>
      </c>
      <c r="X147" s="68">
        <v>82977.65758106763</v>
      </c>
      <c r="Y147" s="69">
        <f t="shared" si="48"/>
        <v>85419.111499972554</v>
      </c>
      <c r="Z147" s="69"/>
      <c r="AA147" s="6">
        <f t="shared" si="49"/>
        <v>1902.4917037187136</v>
      </c>
      <c r="AB147" s="6">
        <f t="shared" si="50"/>
        <v>64659.956888639703</v>
      </c>
      <c r="AC147" s="8">
        <f t="shared" si="51"/>
        <v>2.9423027717065613E-2</v>
      </c>
      <c r="AE147" s="7">
        <f t="shared" si="52"/>
        <v>10.884377093971546</v>
      </c>
      <c r="AF147" s="7">
        <f t="shared" si="53"/>
        <v>10.914836301456255</v>
      </c>
      <c r="AG147" s="7">
        <f t="shared" si="54"/>
        <v>10.945295508940962</v>
      </c>
      <c r="AH147" s="7">
        <f t="shared" si="55"/>
        <v>10.975754716425671</v>
      </c>
      <c r="AI147" s="7">
        <f t="shared" si="56"/>
        <v>11.00621392391038</v>
      </c>
      <c r="AJ147" s="7">
        <f t="shared" si="57"/>
        <v>11.036673131395089</v>
      </c>
      <c r="AK147" s="7">
        <f t="shared" si="58"/>
        <v>11.019673760509795</v>
      </c>
      <c r="AL147" s="7">
        <f t="shared" si="59"/>
        <v>11.03416686150255</v>
      </c>
      <c r="AM147" s="7">
        <f t="shared" si="60"/>
        <v>11.002078061734466</v>
      </c>
      <c r="AN147" s="7">
        <f t="shared" si="61"/>
        <v>11.105612684871952</v>
      </c>
      <c r="AO147" s="7">
        <f t="shared" si="62"/>
        <v>11.073681935844723</v>
      </c>
      <c r="AP147" s="7">
        <f t="shared" si="63"/>
        <v>11.121989708804026</v>
      </c>
      <c r="AQ147" s="7">
        <f t="shared" si="64"/>
        <v>11.23076351697312</v>
      </c>
      <c r="AR147" s="7">
        <f t="shared" si="65"/>
        <v>11.339085889697381</v>
      </c>
      <c r="AS147" s="7">
        <f t="shared" si="66"/>
        <v>11.326326664771473</v>
      </c>
      <c r="AT147" s="7">
        <f t="shared" si="67"/>
        <v>11.355325142795735</v>
      </c>
    </row>
    <row r="148" spans="1:46">
      <c r="A148" s="10" t="s">
        <v>317</v>
      </c>
      <c r="B148" s="13" t="s">
        <v>316</v>
      </c>
      <c r="C148" s="62">
        <v>14199</v>
      </c>
      <c r="D148" s="63">
        <v>9.560926818574357</v>
      </c>
      <c r="E148" s="35">
        <v>0.83699999999999997</v>
      </c>
      <c r="F148" s="64">
        <v>31</v>
      </c>
      <c r="G148" s="44">
        <v>3</v>
      </c>
      <c r="H148" s="6"/>
      <c r="I148" s="7"/>
      <c r="J148" s="69">
        <f t="shared" ref="J148:V148" si="70">0.97*K148</f>
        <v>7742.6382506828031</v>
      </c>
      <c r="K148" s="69">
        <f t="shared" si="70"/>
        <v>7982.1012893637144</v>
      </c>
      <c r="L148" s="69">
        <f t="shared" si="70"/>
        <v>8228.9704014058916</v>
      </c>
      <c r="M148" s="69">
        <f t="shared" si="70"/>
        <v>8483.4746406246304</v>
      </c>
      <c r="N148" s="69">
        <f t="shared" si="70"/>
        <v>8745.8501449738451</v>
      </c>
      <c r="O148" s="69">
        <f t="shared" si="70"/>
        <v>9016.3403556431404</v>
      </c>
      <c r="P148" s="69">
        <f t="shared" si="70"/>
        <v>9295.1962429310734</v>
      </c>
      <c r="Q148" s="69">
        <f t="shared" si="70"/>
        <v>9582.676539104199</v>
      </c>
      <c r="R148" s="69">
        <f t="shared" si="70"/>
        <v>9879.0479784579366</v>
      </c>
      <c r="S148" s="69">
        <f t="shared" si="70"/>
        <v>10184.585544801997</v>
      </c>
      <c r="T148" s="69">
        <f t="shared" si="70"/>
        <v>10499.572726599998</v>
      </c>
      <c r="U148" s="69">
        <f t="shared" si="70"/>
        <v>10824.301779999998</v>
      </c>
      <c r="V148" s="69">
        <f t="shared" si="70"/>
        <v>11159.073999999999</v>
      </c>
      <c r="W148" s="69">
        <f>0.97*X148</f>
        <v>11504.199999999999</v>
      </c>
      <c r="X148" s="70">
        <v>11860</v>
      </c>
      <c r="Y148" s="69">
        <f t="shared" si="48"/>
        <v>12219.99004065515</v>
      </c>
      <c r="Z148" s="69"/>
      <c r="AA148" s="6">
        <f t="shared" si="49"/>
        <v>293.3909318508326</v>
      </c>
      <c r="AB148" s="6">
        <f t="shared" si="50"/>
        <v>9665.8686596392818</v>
      </c>
      <c r="AC148" s="8">
        <f t="shared" si="51"/>
        <v>3.0353291792171069E-2</v>
      </c>
      <c r="AE148" s="7">
        <f t="shared" si="52"/>
        <v>8.9544977677657958</v>
      </c>
      <c r="AF148" s="7">
        <f t="shared" si="53"/>
        <v>8.9849569752505047</v>
      </c>
      <c r="AG148" s="7">
        <f t="shared" si="54"/>
        <v>9.0154161827352137</v>
      </c>
      <c r="AH148" s="7">
        <f t="shared" si="55"/>
        <v>9.0458753902199227</v>
      </c>
      <c r="AI148" s="7">
        <f t="shared" si="56"/>
        <v>9.0763345977046299</v>
      </c>
      <c r="AJ148" s="7">
        <f t="shared" si="57"/>
        <v>9.1067938051893389</v>
      </c>
      <c r="AK148" s="7">
        <f t="shared" si="58"/>
        <v>9.1372530126740479</v>
      </c>
      <c r="AL148" s="7">
        <f t="shared" si="59"/>
        <v>9.1677122201587569</v>
      </c>
      <c r="AM148" s="7">
        <f t="shared" si="60"/>
        <v>9.1981714276434641</v>
      </c>
      <c r="AN148" s="7">
        <f t="shared" si="61"/>
        <v>9.2286306351281731</v>
      </c>
      <c r="AO148" s="7">
        <f t="shared" si="62"/>
        <v>9.259089842612882</v>
      </c>
      <c r="AP148" s="7">
        <f t="shared" si="63"/>
        <v>9.289549050097591</v>
      </c>
      <c r="AQ148" s="7">
        <f t="shared" si="64"/>
        <v>9.3200082575823</v>
      </c>
      <c r="AR148" s="7">
        <f t="shared" si="65"/>
        <v>9.3504674650670072</v>
      </c>
      <c r="AS148" s="7">
        <f t="shared" si="66"/>
        <v>9.3809266725517162</v>
      </c>
      <c r="AT148" s="7">
        <f t="shared" si="67"/>
        <v>9.410828417721584</v>
      </c>
    </row>
    <row r="149" spans="1:46">
      <c r="A149" s="10" t="s">
        <v>437</v>
      </c>
      <c r="B149" s="13" t="s">
        <v>318</v>
      </c>
      <c r="C149" s="62">
        <v>18932.054636199446</v>
      </c>
      <c r="D149" s="63">
        <v>9.8486117769399666</v>
      </c>
      <c r="E149" s="35">
        <v>0.81699999999999995</v>
      </c>
      <c r="F149" s="64">
        <v>42.27</v>
      </c>
      <c r="G149" s="44">
        <v>3</v>
      </c>
      <c r="H149" s="6"/>
      <c r="I149" s="7"/>
      <c r="J149" s="68">
        <v>7850.8358177601795</v>
      </c>
      <c r="K149" s="68">
        <v>7588.7989278333625</v>
      </c>
      <c r="L149" s="68">
        <v>7717.7661618582024</v>
      </c>
      <c r="M149" s="68">
        <v>7328.8746818625359</v>
      </c>
      <c r="N149" s="68">
        <v>7829.3682620477402</v>
      </c>
      <c r="O149" s="68">
        <v>8612.6582855931738</v>
      </c>
      <c r="P149" s="68">
        <v>9073.1311717706503</v>
      </c>
      <c r="Q149" s="68">
        <v>9546.0375357755765</v>
      </c>
      <c r="R149" s="68">
        <v>10292.103315334682</v>
      </c>
      <c r="S149" s="68">
        <v>11088.161075165002</v>
      </c>
      <c r="T149" s="68">
        <v>11852.805937644778</v>
      </c>
      <c r="U149" s="68">
        <v>12877.690025348975</v>
      </c>
      <c r="V149" s="68">
        <v>14016.154790483215</v>
      </c>
      <c r="W149" s="68">
        <v>14766.460560058184</v>
      </c>
      <c r="X149" s="68">
        <v>13611.381188504707</v>
      </c>
      <c r="Y149" s="69">
        <f t="shared" si="48"/>
        <v>14346.550255064372</v>
      </c>
      <c r="Z149" s="69"/>
      <c r="AA149" s="6">
        <f t="shared" si="49"/>
        <v>554.70458091117939</v>
      </c>
      <c r="AB149" s="6">
        <f t="shared" si="50"/>
        <v>10270.14851580273</v>
      </c>
      <c r="AC149" s="8">
        <f t="shared" si="51"/>
        <v>5.4011349500706109E-2</v>
      </c>
      <c r="AE149" s="7">
        <f t="shared" si="52"/>
        <v>8.9683752787085655</v>
      </c>
      <c r="AF149" s="7">
        <f t="shared" si="53"/>
        <v>8.9344286138405433</v>
      </c>
      <c r="AG149" s="7">
        <f t="shared" si="54"/>
        <v>8.9512802438746757</v>
      </c>
      <c r="AH149" s="7">
        <f t="shared" si="55"/>
        <v>8.8995772608388144</v>
      </c>
      <c r="AI149" s="7">
        <f t="shared" si="56"/>
        <v>8.9656371039990912</v>
      </c>
      <c r="AJ149" s="7">
        <f t="shared" si="57"/>
        <v>9.0609882937414969</v>
      </c>
      <c r="AK149" s="7">
        <f t="shared" si="58"/>
        <v>9.1130727064409243</v>
      </c>
      <c r="AL149" s="7">
        <f t="shared" si="59"/>
        <v>9.1638814296527666</v>
      </c>
      <c r="AM149" s="7">
        <f t="shared" si="60"/>
        <v>9.2391322117630921</v>
      </c>
      <c r="AN149" s="7">
        <f t="shared" si="61"/>
        <v>9.3136332483051394</v>
      </c>
      <c r="AO149" s="7">
        <f t="shared" si="62"/>
        <v>9.3803199065203273</v>
      </c>
      <c r="AP149" s="7">
        <f t="shared" si="63"/>
        <v>9.4632516377159543</v>
      </c>
      <c r="AQ149" s="7">
        <f t="shared" si="64"/>
        <v>9.5479658569567434</v>
      </c>
      <c r="AR149" s="7">
        <f t="shared" si="65"/>
        <v>9.6001137097095732</v>
      </c>
      <c r="AS149" s="7">
        <f t="shared" si="66"/>
        <v>9.5186615738545957</v>
      </c>
      <c r="AT149" s="7">
        <f t="shared" si="67"/>
        <v>9.571264791943026</v>
      </c>
    </row>
    <row r="150" spans="1:46">
      <c r="A150" s="10" t="s">
        <v>321</v>
      </c>
      <c r="B150" s="13" t="s">
        <v>320</v>
      </c>
      <c r="C150" s="62">
        <v>1136.0313534276602</v>
      </c>
      <c r="D150" s="63">
        <v>7.0352961987485205</v>
      </c>
      <c r="E150" s="35">
        <v>0.46</v>
      </c>
      <c r="F150" s="64">
        <v>53.080000000000005</v>
      </c>
      <c r="G150" s="44">
        <v>1</v>
      </c>
      <c r="H150" s="6"/>
      <c r="I150" s="7"/>
      <c r="J150" s="68">
        <v>605.41501336734063</v>
      </c>
      <c r="K150" s="68">
        <v>656.08589784359071</v>
      </c>
      <c r="L150" s="68">
        <v>687.359716066695</v>
      </c>
      <c r="M150" s="68">
        <v>676.75524709531294</v>
      </c>
      <c r="N150" s="68">
        <v>665.22045680043345</v>
      </c>
      <c r="O150" s="68">
        <v>672.59119728629162</v>
      </c>
      <c r="P150" s="68">
        <v>698.82765701564483</v>
      </c>
      <c r="Q150" s="68">
        <v>754.92733278996479</v>
      </c>
      <c r="R150" s="68">
        <v>758.49893197897711</v>
      </c>
      <c r="S150" s="68">
        <v>802.22964664507185</v>
      </c>
      <c r="T150" s="68">
        <v>860.02095165571711</v>
      </c>
      <c r="U150" s="68">
        <v>916.92801309726951</v>
      </c>
      <c r="V150" s="68">
        <v>942.33877455865229</v>
      </c>
      <c r="W150" s="68">
        <v>1019.1889457423948</v>
      </c>
      <c r="X150" s="68">
        <v>1031.5881417710209</v>
      </c>
      <c r="Y150" s="69">
        <f t="shared" si="48"/>
        <v>1070.6357738730158</v>
      </c>
      <c r="Z150" s="69"/>
      <c r="AA150" s="6">
        <f t="shared" si="49"/>
        <v>29.645593574760511</v>
      </c>
      <c r="AB150" s="6">
        <f t="shared" si="50"/>
        <v>783.19839491429184</v>
      </c>
      <c r="AC150" s="8">
        <f t="shared" si="51"/>
        <v>3.7851959053114163E-2</v>
      </c>
      <c r="AE150" s="7">
        <f t="shared" si="52"/>
        <v>6.4059141953672434</v>
      </c>
      <c r="AF150" s="7">
        <f t="shared" si="53"/>
        <v>6.4862917222066976</v>
      </c>
      <c r="AG150" s="7">
        <f t="shared" si="54"/>
        <v>6.5328577593622894</v>
      </c>
      <c r="AH150" s="7">
        <f t="shared" si="55"/>
        <v>6.5173096818375527</v>
      </c>
      <c r="AI150" s="7">
        <f t="shared" si="56"/>
        <v>6.5001184997028485</v>
      </c>
      <c r="AJ150" s="7">
        <f t="shared" si="57"/>
        <v>6.511137711629523</v>
      </c>
      <c r="AK150" s="7">
        <f t="shared" si="58"/>
        <v>6.5494041553468456</v>
      </c>
      <c r="AL150" s="7">
        <f t="shared" si="59"/>
        <v>6.6266214966565808</v>
      </c>
      <c r="AM150" s="7">
        <f t="shared" si="60"/>
        <v>6.631341390717691</v>
      </c>
      <c r="AN150" s="7">
        <f t="shared" si="61"/>
        <v>6.6873949093285541</v>
      </c>
      <c r="AO150" s="7">
        <f t="shared" si="62"/>
        <v>6.7569567513411641</v>
      </c>
      <c r="AP150" s="7">
        <f t="shared" si="63"/>
        <v>6.8210289665547652</v>
      </c>
      <c r="AQ150" s="7">
        <f t="shared" si="64"/>
        <v>6.8483648432132513</v>
      </c>
      <c r="AR150" s="7">
        <f t="shared" si="65"/>
        <v>6.9267624387449462</v>
      </c>
      <c r="AS150" s="7">
        <f t="shared" si="66"/>
        <v>6.9388547789537443</v>
      </c>
      <c r="AT150" s="7">
        <f t="shared" si="67"/>
        <v>6.9760079321899378</v>
      </c>
    </row>
    <row r="151" spans="1:46">
      <c r="A151" s="10" t="s">
        <v>323</v>
      </c>
      <c r="B151" s="13" t="s">
        <v>322</v>
      </c>
      <c r="C151" s="62">
        <v>14526.713192870855</v>
      </c>
      <c r="D151" s="63">
        <v>9.5837445226388773</v>
      </c>
      <c r="E151" s="35">
        <v>0.83799999999999997</v>
      </c>
      <c r="F151" s="64" t="e">
        <v>#N/A</v>
      </c>
      <c r="G151" s="44">
        <v>3</v>
      </c>
      <c r="H151" s="6"/>
      <c r="I151" s="7"/>
      <c r="J151" s="68">
        <v>10514.581225936825</v>
      </c>
      <c r="K151" s="68">
        <v>11238.225432842069</v>
      </c>
      <c r="L151" s="68">
        <v>12037.360993263461</v>
      </c>
      <c r="M151" s="68">
        <v>12360.091185664363</v>
      </c>
      <c r="N151" s="68">
        <v>12348.691579850618</v>
      </c>
      <c r="O151" s="68">
        <v>12112.013049593495</v>
      </c>
      <c r="P151" s="68">
        <v>11870.8424915581</v>
      </c>
      <c r="Q151" s="68">
        <v>11838.681592181692</v>
      </c>
      <c r="R151" s="68">
        <v>11894.276544014852</v>
      </c>
      <c r="S151" s="68">
        <v>12727.555366913237</v>
      </c>
      <c r="T151" s="68">
        <v>13157.513567387656</v>
      </c>
      <c r="U151" s="68">
        <v>13769.230870413401</v>
      </c>
      <c r="V151" s="68">
        <v>13934.037393007566</v>
      </c>
      <c r="W151" s="68">
        <v>14461.156118889399</v>
      </c>
      <c r="X151" s="68">
        <v>13191.172077658002</v>
      </c>
      <c r="Y151" s="69">
        <f t="shared" si="48"/>
        <v>13405.578254075235</v>
      </c>
      <c r="Z151" s="69"/>
      <c r="AA151" s="6">
        <f t="shared" si="49"/>
        <v>203.1237338062723</v>
      </c>
      <c r="AB151" s="6">
        <f t="shared" si="50"/>
        <v>12497.028632611647</v>
      </c>
      <c r="AC151" s="8">
        <f t="shared" si="51"/>
        <v>1.6253762376458859E-2</v>
      </c>
      <c r="AE151" s="7">
        <f t="shared" si="52"/>
        <v>9.2605182609943828</v>
      </c>
      <c r="AF151" s="7">
        <f t="shared" si="53"/>
        <v>9.3270762313429945</v>
      </c>
      <c r="AG151" s="7">
        <f t="shared" si="54"/>
        <v>9.3957705082318927</v>
      </c>
      <c r="AH151" s="7">
        <f t="shared" si="55"/>
        <v>9.4222281084654043</v>
      </c>
      <c r="AI151" s="7">
        <f t="shared" si="56"/>
        <v>9.4213053914921936</v>
      </c>
      <c r="AJ151" s="7">
        <f t="shared" si="57"/>
        <v>9.4019530530869453</v>
      </c>
      <c r="AK151" s="7">
        <f t="shared" si="58"/>
        <v>9.3818404616273821</v>
      </c>
      <c r="AL151" s="7">
        <f t="shared" si="59"/>
        <v>9.3791275502262206</v>
      </c>
      <c r="AM151" s="7">
        <f t="shared" si="60"/>
        <v>9.3838126007121403</v>
      </c>
      <c r="AN151" s="7">
        <f t="shared" si="61"/>
        <v>9.4515246359468161</v>
      </c>
      <c r="AO151" s="7">
        <f t="shared" si="62"/>
        <v>9.4847482483797982</v>
      </c>
      <c r="AP151" s="7">
        <f t="shared" si="63"/>
        <v>9.5301917347098151</v>
      </c>
      <c r="AQ151" s="7">
        <f t="shared" si="64"/>
        <v>9.5420898591667402</v>
      </c>
      <c r="AR151" s="7">
        <f t="shared" si="65"/>
        <v>9.5792214454136086</v>
      </c>
      <c r="AS151" s="7">
        <f t="shared" si="66"/>
        <v>9.4873031028444181</v>
      </c>
      <c r="AT151" s="7">
        <f t="shared" si="67"/>
        <v>9.5034261869329075</v>
      </c>
    </row>
    <row r="152" spans="1:46">
      <c r="A152" s="10" t="s">
        <v>325</v>
      </c>
      <c r="B152" s="13" t="s">
        <v>324</v>
      </c>
      <c r="C152" s="62">
        <v>9604.6588176220812</v>
      </c>
      <c r="D152" s="63">
        <v>9.1700035532414201</v>
      </c>
      <c r="E152" s="35">
        <v>0.82099999999999995</v>
      </c>
      <c r="F152" s="64">
        <v>42.6</v>
      </c>
      <c r="G152" s="44">
        <v>3</v>
      </c>
      <c r="H152" s="6"/>
      <c r="I152" s="7"/>
      <c r="J152" s="68">
        <v>7762.783293280736</v>
      </c>
      <c r="K152" s="68">
        <v>8092.8878482050777</v>
      </c>
      <c r="L152" s="68">
        <v>7984.1805422569687</v>
      </c>
      <c r="M152" s="68">
        <v>8363.6805736078877</v>
      </c>
      <c r="N152" s="68">
        <v>8463.4180701787882</v>
      </c>
      <c r="O152" s="68">
        <v>8338.6106945501306</v>
      </c>
      <c r="P152" s="68">
        <v>7816.4245466322727</v>
      </c>
      <c r="Q152" s="68">
        <v>7996.5776566525155</v>
      </c>
      <c r="R152" s="68">
        <v>8083.4594255031852</v>
      </c>
      <c r="S152" s="68">
        <v>8442.997388926291</v>
      </c>
      <c r="T152" s="68">
        <v>8683.2694065649939</v>
      </c>
      <c r="U152" s="68">
        <v>9081.3609118540426</v>
      </c>
      <c r="V152" s="68">
        <v>9194.2331926135885</v>
      </c>
      <c r="W152" s="68">
        <v>9170.2578483872239</v>
      </c>
      <c r="X152" s="68">
        <v>8721.6361697408847</v>
      </c>
      <c r="Y152" s="69">
        <f t="shared" si="48"/>
        <v>8807.6529153681568</v>
      </c>
      <c r="Z152" s="69"/>
      <c r="AA152" s="6">
        <f t="shared" si="49"/>
        <v>82.973346492369615</v>
      </c>
      <c r="AB152" s="6">
        <f t="shared" si="50"/>
        <v>8413.0518379303066</v>
      </c>
      <c r="AC152" s="8">
        <f t="shared" si="51"/>
        <v>9.8624551578636033E-3</v>
      </c>
      <c r="AE152" s="7">
        <f t="shared" si="52"/>
        <v>8.9570962206844342</v>
      </c>
      <c r="AF152" s="7">
        <f t="shared" si="53"/>
        <v>8.9987409115231305</v>
      </c>
      <c r="AG152" s="7">
        <f t="shared" si="54"/>
        <v>8.9852174307437664</v>
      </c>
      <c r="AH152" s="7">
        <f t="shared" si="55"/>
        <v>9.0316538691936916</v>
      </c>
      <c r="AI152" s="7">
        <f t="shared" si="56"/>
        <v>9.0435083982111486</v>
      </c>
      <c r="AJ152" s="7">
        <f t="shared" si="57"/>
        <v>9.028651898088965</v>
      </c>
      <c r="AK152" s="7">
        <f t="shared" si="58"/>
        <v>8.9639825098821007</v>
      </c>
      <c r="AL152" s="7">
        <f t="shared" si="59"/>
        <v>8.9867689362140428</v>
      </c>
      <c r="AM152" s="7">
        <f t="shared" si="60"/>
        <v>8.997575206607177</v>
      </c>
      <c r="AN152" s="7">
        <f t="shared" si="61"/>
        <v>9.0410926654104546</v>
      </c>
      <c r="AO152" s="7">
        <f t="shared" si="62"/>
        <v>9.0691533964784341</v>
      </c>
      <c r="AP152" s="7">
        <f t="shared" si="63"/>
        <v>9.1139793405245673</v>
      </c>
      <c r="AQ152" s="7">
        <f t="shared" si="64"/>
        <v>9.1263317396091956</v>
      </c>
      <c r="AR152" s="7">
        <f t="shared" si="65"/>
        <v>9.1237206835451801</v>
      </c>
      <c r="AS152" s="7">
        <f t="shared" si="66"/>
        <v>9.0735621334465382</v>
      </c>
      <c r="AT152" s="7">
        <f t="shared" si="67"/>
        <v>9.0833762720139415</v>
      </c>
    </row>
    <row r="153" spans="1:46">
      <c r="A153" s="10" t="s">
        <v>438</v>
      </c>
      <c r="B153" s="13" t="s">
        <v>326</v>
      </c>
      <c r="C153" s="62">
        <v>9153.7000968697703</v>
      </c>
      <c r="D153" s="63">
        <v>9.1219134587006909</v>
      </c>
      <c r="E153" s="35">
        <v>0.77200000000000002</v>
      </c>
      <c r="F153" s="64" t="e">
        <v>#N/A</v>
      </c>
      <c r="G153" s="44">
        <v>3</v>
      </c>
      <c r="H153" s="6"/>
      <c r="I153" s="7"/>
      <c r="J153" s="68">
        <v>4710.8379752182063</v>
      </c>
      <c r="K153" s="68">
        <v>4775.6939749543308</v>
      </c>
      <c r="L153" s="68">
        <v>5413.2132678646376</v>
      </c>
      <c r="M153" s="68">
        <v>5697.2106076627833</v>
      </c>
      <c r="N153" s="68">
        <v>5950.3223928639864</v>
      </c>
      <c r="O153" s="68">
        <v>6056.1063220735532</v>
      </c>
      <c r="P153" s="68">
        <v>6185.3401426813643</v>
      </c>
      <c r="Q153" s="68">
        <v>6413.2639959281041</v>
      </c>
      <c r="R153" s="68">
        <v>6597.849690770061</v>
      </c>
      <c r="S153" s="68">
        <v>7018.1079813434444</v>
      </c>
      <c r="T153" s="68">
        <v>7155.2252999703214</v>
      </c>
      <c r="U153" s="68">
        <v>7825.865394708665</v>
      </c>
      <c r="V153" s="68">
        <v>8469.495079101498</v>
      </c>
      <c r="W153" s="68">
        <v>8555.5684499063773</v>
      </c>
      <c r="X153" s="68">
        <v>8312.1372000534411</v>
      </c>
      <c r="Y153" s="69">
        <f t="shared" si="48"/>
        <v>8660.8551974904458</v>
      </c>
      <c r="Z153" s="69"/>
      <c r="AA153" s="6">
        <f t="shared" si="49"/>
        <v>277.26996862812217</v>
      </c>
      <c r="AB153" s="6">
        <f t="shared" si="50"/>
        <v>6609.082518340053</v>
      </c>
      <c r="AC153" s="8">
        <f t="shared" si="51"/>
        <v>4.1952868323054573E-2</v>
      </c>
      <c r="AE153" s="7">
        <f t="shared" si="52"/>
        <v>8.4576210852447016</v>
      </c>
      <c r="AF153" s="7">
        <f t="shared" si="53"/>
        <v>8.4712945774236825</v>
      </c>
      <c r="AG153" s="7">
        <f t="shared" si="54"/>
        <v>8.5965981452199323</v>
      </c>
      <c r="AH153" s="7">
        <f t="shared" si="55"/>
        <v>8.6477319669667896</v>
      </c>
      <c r="AI153" s="7">
        <f t="shared" si="56"/>
        <v>8.6912006807464124</v>
      </c>
      <c r="AJ153" s="7">
        <f t="shared" si="57"/>
        <v>8.7088223514482355</v>
      </c>
      <c r="AK153" s="7">
        <f t="shared" si="58"/>
        <v>8.7299372780891051</v>
      </c>
      <c r="AL153" s="7">
        <f t="shared" si="59"/>
        <v>8.7661236240474221</v>
      </c>
      <c r="AM153" s="7">
        <f t="shared" si="60"/>
        <v>8.7944990704999455</v>
      </c>
      <c r="AN153" s="7">
        <f t="shared" si="61"/>
        <v>8.8562489423661201</v>
      </c>
      <c r="AO153" s="7">
        <f t="shared" si="62"/>
        <v>8.875598179960253</v>
      </c>
      <c r="AP153" s="7">
        <f t="shared" si="63"/>
        <v>8.965189602866328</v>
      </c>
      <c r="AQ153" s="7">
        <f t="shared" si="64"/>
        <v>9.044226173012218</v>
      </c>
      <c r="AR153" s="7">
        <f t="shared" si="65"/>
        <v>9.0543376306303802</v>
      </c>
      <c r="AS153" s="7">
        <f t="shared" si="66"/>
        <v>9.0254720389052814</v>
      </c>
      <c r="AT153" s="7">
        <f t="shared" si="67"/>
        <v>9.0665687492778133</v>
      </c>
    </row>
    <row r="154" spans="1:46">
      <c r="A154" s="10" t="s">
        <v>329</v>
      </c>
      <c r="B154" s="13" t="s">
        <v>328</v>
      </c>
      <c r="C154" s="62">
        <v>4405.3351108906181</v>
      </c>
      <c r="D154" s="63">
        <v>8.3905716105937671</v>
      </c>
      <c r="E154" s="35">
        <v>0.77100000000000002</v>
      </c>
      <c r="F154" s="64" t="e">
        <v>#N/A</v>
      </c>
      <c r="G154" s="44">
        <v>2</v>
      </c>
      <c r="H154" s="6"/>
      <c r="I154" s="7"/>
      <c r="J154" s="68">
        <v>2648.0062947546585</v>
      </c>
      <c r="K154" s="68">
        <v>2811.5935825515649</v>
      </c>
      <c r="L154" s="68">
        <v>2804.0690138954565</v>
      </c>
      <c r="M154" s="68">
        <v>2841.5676025417306</v>
      </c>
      <c r="N154" s="68">
        <v>2879.7485795131929</v>
      </c>
      <c r="O154" s="68">
        <v>3059.2459527975907</v>
      </c>
      <c r="P154" s="68">
        <v>3258.3112352234666</v>
      </c>
      <c r="Q154" s="68">
        <v>3389.3063764395251</v>
      </c>
      <c r="R154" s="68">
        <v>3542.6564706018776</v>
      </c>
      <c r="S154" s="68">
        <v>3707.5234867288063</v>
      </c>
      <c r="T154" s="68">
        <v>3858.3146930350649</v>
      </c>
      <c r="U154" s="68">
        <v>3940.4983956954416</v>
      </c>
      <c r="V154" s="68">
        <v>4031.1104038563012</v>
      </c>
      <c r="W154" s="68">
        <v>4234.1351094497286</v>
      </c>
      <c r="X154" s="68">
        <v>4000.3222157643963</v>
      </c>
      <c r="Y154" s="69">
        <f t="shared" si="48"/>
        <v>4139.1772509095354</v>
      </c>
      <c r="Z154" s="69"/>
      <c r="AA154" s="6">
        <f t="shared" si="49"/>
        <v>118.03210490958099</v>
      </c>
      <c r="AB154" s="6">
        <f t="shared" si="50"/>
        <v>3400.4272941899198</v>
      </c>
      <c r="AC154" s="8">
        <f t="shared" si="51"/>
        <v>3.471096268144138E-2</v>
      </c>
      <c r="AE154" s="7">
        <f t="shared" si="52"/>
        <v>7.8815622942272832</v>
      </c>
      <c r="AF154" s="7">
        <f t="shared" si="53"/>
        <v>7.9415067128093053</v>
      </c>
      <c r="AG154" s="7">
        <f t="shared" si="54"/>
        <v>7.938826860510459</v>
      </c>
      <c r="AH154" s="7">
        <f t="shared" si="55"/>
        <v>7.9521111516003025</v>
      </c>
      <c r="AI154" s="7">
        <f t="shared" si="56"/>
        <v>7.9654582705390897</v>
      </c>
      <c r="AJ154" s="7">
        <f t="shared" si="57"/>
        <v>8.0259237439254854</v>
      </c>
      <c r="AK154" s="7">
        <f t="shared" si="58"/>
        <v>8.0889643141338556</v>
      </c>
      <c r="AL154" s="7">
        <f t="shared" si="59"/>
        <v>8.1283805707193721</v>
      </c>
      <c r="AM154" s="7">
        <f t="shared" si="60"/>
        <v>8.1726321401312045</v>
      </c>
      <c r="AN154" s="7">
        <f t="shared" si="61"/>
        <v>8.2181194089155021</v>
      </c>
      <c r="AO154" s="7">
        <f t="shared" si="62"/>
        <v>8.2579857590958383</v>
      </c>
      <c r="AP154" s="7">
        <f t="shared" si="63"/>
        <v>8.2790624906613903</v>
      </c>
      <c r="AQ154" s="7">
        <f t="shared" si="64"/>
        <v>8.3017971514437399</v>
      </c>
      <c r="AR154" s="7">
        <f t="shared" si="65"/>
        <v>8.3509343617784335</v>
      </c>
      <c r="AS154" s="7">
        <f t="shared" si="66"/>
        <v>8.2941301907988318</v>
      </c>
      <c r="AT154" s="7">
        <f t="shared" si="67"/>
        <v>8.3282523154052424</v>
      </c>
    </row>
    <row r="155" spans="1:46">
      <c r="A155" s="10" t="s">
        <v>331</v>
      </c>
      <c r="B155" s="13" t="s">
        <v>330</v>
      </c>
      <c r="C155" s="62">
        <v>35928</v>
      </c>
      <c r="D155" s="63">
        <v>10.489272214767574</v>
      </c>
      <c r="E155" s="35" t="s">
        <v>633</v>
      </c>
      <c r="F155" s="64" t="e">
        <v>#N/A</v>
      </c>
      <c r="G155" s="44">
        <v>4</v>
      </c>
      <c r="H155" s="6"/>
      <c r="I155" s="7"/>
      <c r="J155" s="69">
        <f t="shared" ref="J155:V155" si="71">0.97*K155</f>
        <v>23455.101776604701</v>
      </c>
      <c r="K155" s="69">
        <f t="shared" si="71"/>
        <v>24180.517295468766</v>
      </c>
      <c r="L155" s="69">
        <f t="shared" si="71"/>
        <v>24928.36834584409</v>
      </c>
      <c r="M155" s="69">
        <f t="shared" si="71"/>
        <v>25699.348810148545</v>
      </c>
      <c r="N155" s="69">
        <f t="shared" si="71"/>
        <v>26494.174031080976</v>
      </c>
      <c r="O155" s="69">
        <f t="shared" si="71"/>
        <v>27313.581475341212</v>
      </c>
      <c r="P155" s="69">
        <f t="shared" si="71"/>
        <v>28158.33141787754</v>
      </c>
      <c r="Q155" s="69">
        <f t="shared" si="71"/>
        <v>29029.207647296433</v>
      </c>
      <c r="R155" s="69">
        <f t="shared" si="71"/>
        <v>29927.018193089105</v>
      </c>
      <c r="S155" s="69">
        <f t="shared" si="71"/>
        <v>30852.596075349593</v>
      </c>
      <c r="T155" s="69">
        <f t="shared" si="71"/>
        <v>31806.800077679993</v>
      </c>
      <c r="U155" s="69">
        <f t="shared" si="71"/>
        <v>32790.515543999994</v>
      </c>
      <c r="V155" s="69">
        <f t="shared" si="71"/>
        <v>33804.655199999994</v>
      </c>
      <c r="W155" s="69">
        <f>0.97*X155</f>
        <v>34850.159999999996</v>
      </c>
      <c r="X155" s="70">
        <v>35928</v>
      </c>
      <c r="Y155" s="69">
        <f t="shared" si="48"/>
        <v>37018.533067509125</v>
      </c>
      <c r="Z155" s="69"/>
      <c r="AA155" s="6">
        <f t="shared" si="49"/>
        <v>888.78156825773272</v>
      </c>
      <c r="AB155" s="6">
        <f t="shared" si="50"/>
        <v>29281.22505931872</v>
      </c>
      <c r="AC155" s="8">
        <f t="shared" si="51"/>
        <v>3.0353291792171069E-2</v>
      </c>
      <c r="AE155" s="7">
        <f t="shared" si="52"/>
        <v>10.062843309981654</v>
      </c>
      <c r="AF155" s="7">
        <f t="shared" si="53"/>
        <v>10.093302517466363</v>
      </c>
      <c r="AG155" s="7">
        <f t="shared" si="54"/>
        <v>10.123761724951072</v>
      </c>
      <c r="AH155" s="7">
        <f t="shared" si="55"/>
        <v>10.154220932435779</v>
      </c>
      <c r="AI155" s="7">
        <f t="shared" si="56"/>
        <v>10.184680139920488</v>
      </c>
      <c r="AJ155" s="7">
        <f t="shared" si="57"/>
        <v>10.215139347405197</v>
      </c>
      <c r="AK155" s="7">
        <f t="shared" si="58"/>
        <v>10.245598554889906</v>
      </c>
      <c r="AL155" s="7">
        <f t="shared" si="59"/>
        <v>10.276057762374615</v>
      </c>
      <c r="AM155" s="7">
        <f t="shared" si="60"/>
        <v>10.306516969859322</v>
      </c>
      <c r="AN155" s="7">
        <f t="shared" si="61"/>
        <v>10.336976177344031</v>
      </c>
      <c r="AO155" s="7">
        <f t="shared" si="62"/>
        <v>10.36743538482874</v>
      </c>
      <c r="AP155" s="7">
        <f t="shared" si="63"/>
        <v>10.397894592313449</v>
      </c>
      <c r="AQ155" s="7">
        <f t="shared" si="64"/>
        <v>10.428353799798156</v>
      </c>
      <c r="AR155" s="7">
        <f t="shared" si="65"/>
        <v>10.458813007282865</v>
      </c>
      <c r="AS155" s="7">
        <f t="shared" si="66"/>
        <v>10.489272214767574</v>
      </c>
      <c r="AT155" s="7">
        <f t="shared" si="67"/>
        <v>10.519173959937442</v>
      </c>
    </row>
    <row r="156" spans="1:46">
      <c r="A156" s="10" t="s">
        <v>439</v>
      </c>
      <c r="B156" s="13" t="s">
        <v>332</v>
      </c>
      <c r="C156" s="62">
        <v>1819.9851483731602</v>
      </c>
      <c r="D156" s="63">
        <v>7.5065836198030187</v>
      </c>
      <c r="E156" s="35">
        <v>0.65100000000000002</v>
      </c>
      <c r="F156" s="64">
        <v>50.6</v>
      </c>
      <c r="G156" s="44">
        <v>1</v>
      </c>
      <c r="H156" s="6"/>
      <c r="I156" s="7"/>
      <c r="J156" s="69">
        <f>0.97*K156</f>
        <v>952.91349574647461</v>
      </c>
      <c r="K156" s="69">
        <f t="shared" ref="K156:N156" si="72">0.97*L156</f>
        <v>982.38504716131411</v>
      </c>
      <c r="L156" s="69">
        <f t="shared" si="72"/>
        <v>1012.7680898570248</v>
      </c>
      <c r="M156" s="69">
        <f t="shared" si="72"/>
        <v>1044.0908142855926</v>
      </c>
      <c r="N156" s="69">
        <f t="shared" si="72"/>
        <v>1076.3822827686522</v>
      </c>
      <c r="O156" s="69">
        <f>0.97*P156</f>
        <v>1109.6724564625281</v>
      </c>
      <c r="P156" s="68">
        <v>1143.9922231572455</v>
      </c>
      <c r="Q156" s="68">
        <v>1254.5729013393336</v>
      </c>
      <c r="R156" s="68">
        <v>1300.1716615721366</v>
      </c>
      <c r="S156" s="68">
        <v>1362.8513423926584</v>
      </c>
      <c r="T156" s="68">
        <v>1416.4898813096179</v>
      </c>
      <c r="U156" s="68">
        <v>1486.650056425359</v>
      </c>
      <c r="V156" s="68">
        <v>1550.7473578679035</v>
      </c>
      <c r="W156" s="68">
        <v>1614.7037222369222</v>
      </c>
      <c r="X156" s="68">
        <v>1652.6613386120234</v>
      </c>
      <c r="Y156" s="69">
        <f t="shared" si="48"/>
        <v>1721.9315172383231</v>
      </c>
      <c r="Z156" s="69"/>
      <c r="AA156" s="6">
        <f t="shared" si="49"/>
        <v>52.982643803657133</v>
      </c>
      <c r="AB156" s="6">
        <f t="shared" si="50"/>
        <v>1264.0701780796524</v>
      </c>
      <c r="AC156" s="8">
        <f t="shared" si="51"/>
        <v>4.1914321469198178E-2</v>
      </c>
      <c r="AE156" s="7">
        <f t="shared" si="52"/>
        <v>6.8595241290689151</v>
      </c>
      <c r="AF156" s="7">
        <f t="shared" si="53"/>
        <v>6.8899833365536232</v>
      </c>
      <c r="AG156" s="7">
        <f t="shared" si="54"/>
        <v>6.9204425440383321</v>
      </c>
      <c r="AH156" s="7">
        <f t="shared" si="55"/>
        <v>6.9509017515230402</v>
      </c>
      <c r="AI156" s="7">
        <f t="shared" si="56"/>
        <v>6.9813609590077492</v>
      </c>
      <c r="AJ156" s="7">
        <f t="shared" si="57"/>
        <v>7.0118201664924582</v>
      </c>
      <c r="AK156" s="7">
        <f t="shared" si="58"/>
        <v>7.0422793739771663</v>
      </c>
      <c r="AL156" s="7">
        <f t="shared" si="59"/>
        <v>7.1345504759867868</v>
      </c>
      <c r="AM156" s="7">
        <f t="shared" si="60"/>
        <v>7.1702515820953243</v>
      </c>
      <c r="AN156" s="7">
        <f t="shared" si="61"/>
        <v>7.2173343592719457</v>
      </c>
      <c r="AO156" s="7">
        <f t="shared" si="62"/>
        <v>7.2559371757996756</v>
      </c>
      <c r="AP156" s="7">
        <f t="shared" si="63"/>
        <v>7.3042805834755296</v>
      </c>
      <c r="AQ156" s="7">
        <f t="shared" si="64"/>
        <v>7.3464922600748315</v>
      </c>
      <c r="AR156" s="7">
        <f t="shared" si="65"/>
        <v>7.3869067651037961</v>
      </c>
      <c r="AS156" s="7">
        <f t="shared" si="66"/>
        <v>7.4101422000081687</v>
      </c>
      <c r="AT156" s="7">
        <f t="shared" si="67"/>
        <v>7.4512019148811319</v>
      </c>
    </row>
    <row r="157" spans="1:46">
      <c r="A157" s="10" t="s">
        <v>335</v>
      </c>
      <c r="B157" s="13" t="s">
        <v>334</v>
      </c>
      <c r="C157" s="62">
        <v>23479.510648571875</v>
      </c>
      <c r="D157" s="63">
        <v>10.063883432522632</v>
      </c>
      <c r="E157" s="35">
        <v>0.84299999999999997</v>
      </c>
      <c r="F157" s="64">
        <v>32</v>
      </c>
      <c r="G157" s="44">
        <v>4</v>
      </c>
      <c r="H157" s="6"/>
      <c r="I157" s="7"/>
      <c r="J157" s="68">
        <v>19638.798071684298</v>
      </c>
      <c r="K157" s="68">
        <v>19800.886098546285</v>
      </c>
      <c r="L157" s="68">
        <v>19811.532522554873</v>
      </c>
      <c r="M157" s="68">
        <v>19868.923378807209</v>
      </c>
      <c r="N157" s="68">
        <v>19232.179995392537</v>
      </c>
      <c r="O157" s="68">
        <v>19731.917043421865</v>
      </c>
      <c r="P157" s="68">
        <v>19411.194686813771</v>
      </c>
      <c r="Q157" s="68">
        <v>19016.036495013923</v>
      </c>
      <c r="R157" s="68">
        <v>20030.077820466413</v>
      </c>
      <c r="S157" s="68">
        <v>20629.396005972383</v>
      </c>
      <c r="T157" s="68">
        <v>21219.710820570581</v>
      </c>
      <c r="U157" s="68">
        <v>21372.226875498134</v>
      </c>
      <c r="V157" s="68">
        <v>21301.796492548223</v>
      </c>
      <c r="W157" s="68">
        <v>21691.855107022802</v>
      </c>
      <c r="X157" s="68">
        <v>21320.877004464062</v>
      </c>
      <c r="Y157" s="69">
        <f t="shared" si="48"/>
        <v>21489.762878221489</v>
      </c>
      <c r="Z157" s="69"/>
      <c r="AA157" s="6">
        <f t="shared" si="49"/>
        <v>160.57619268334184</v>
      </c>
      <c r="AB157" s="6">
        <f t="shared" si="50"/>
        <v>20271.827227918489</v>
      </c>
      <c r="AC157" s="8">
        <f t="shared" si="51"/>
        <v>7.9211504161891873E-3</v>
      </c>
      <c r="AE157" s="7">
        <f t="shared" si="52"/>
        <v>9.8852623820563696</v>
      </c>
      <c r="AF157" s="7">
        <f t="shared" si="53"/>
        <v>9.8934819681330985</v>
      </c>
      <c r="AG157" s="7">
        <f t="shared" si="54"/>
        <v>9.8940194977581761</v>
      </c>
      <c r="AH157" s="7">
        <f t="shared" si="55"/>
        <v>9.8969121508271272</v>
      </c>
      <c r="AI157" s="7">
        <f t="shared" si="56"/>
        <v>9.864340196452563</v>
      </c>
      <c r="AJ157" s="7">
        <f t="shared" si="57"/>
        <v>9.8899927581800782</v>
      </c>
      <c r="AK157" s="7">
        <f t="shared" si="58"/>
        <v>9.8736052243366128</v>
      </c>
      <c r="AL157" s="7">
        <f t="shared" si="59"/>
        <v>9.8530379282122489</v>
      </c>
      <c r="AM157" s="7">
        <f t="shared" si="60"/>
        <v>9.9049903138478435</v>
      </c>
      <c r="AN157" s="7">
        <f t="shared" si="61"/>
        <v>9.9344723281753566</v>
      </c>
      <c r="AO157" s="7">
        <f t="shared" si="62"/>
        <v>9.9626857843922974</v>
      </c>
      <c r="AP157" s="7">
        <f t="shared" si="63"/>
        <v>9.9698475485696108</v>
      </c>
      <c r="AQ157" s="7">
        <f t="shared" si="64"/>
        <v>9.9665466905140541</v>
      </c>
      <c r="AR157" s="7">
        <f t="shared" si="65"/>
        <v>9.9846921283804093</v>
      </c>
      <c r="AS157" s="7">
        <f t="shared" si="66"/>
        <v>9.9674420127275596</v>
      </c>
      <c r="AT157" s="7">
        <f t="shared" si="67"/>
        <v>9.9753319555236324</v>
      </c>
    </row>
    <row r="158" spans="1:46">
      <c r="A158" s="10" t="s">
        <v>337</v>
      </c>
      <c r="B158" s="13" t="s">
        <v>336</v>
      </c>
      <c r="C158" s="62">
        <v>1816.5749199190634</v>
      </c>
      <c r="D158" s="63">
        <v>7.5047080949170253</v>
      </c>
      <c r="E158" s="35">
        <v>0.46400000000000002</v>
      </c>
      <c r="F158" s="64">
        <v>39.19</v>
      </c>
      <c r="G158" s="44">
        <v>1</v>
      </c>
      <c r="H158" s="6"/>
      <c r="I158" s="7"/>
      <c r="J158" s="68">
        <v>1369.2640830285623</v>
      </c>
      <c r="K158" s="68">
        <v>1359.4075715941767</v>
      </c>
      <c r="L158" s="68">
        <v>1364.5478596795399</v>
      </c>
      <c r="M158" s="68">
        <v>1406.8005100944249</v>
      </c>
      <c r="N158" s="68">
        <v>1456.7815667501272</v>
      </c>
      <c r="O158" s="68">
        <v>1464.1655042593445</v>
      </c>
      <c r="P158" s="68">
        <v>1491.6275263310031</v>
      </c>
      <c r="Q158" s="68">
        <v>1462.8357404657615</v>
      </c>
      <c r="R158" s="68">
        <v>1520.3065329007736</v>
      </c>
      <c r="S158" s="68">
        <v>1568.6263788836486</v>
      </c>
      <c r="T158" s="68">
        <v>1614.0309793726835</v>
      </c>
      <c r="U158" s="68">
        <v>1611.7489315743276</v>
      </c>
      <c r="V158" s="68">
        <v>1645.9042014390691</v>
      </c>
      <c r="W158" s="68">
        <v>1656.4011669135737</v>
      </c>
      <c r="X158" s="68">
        <v>1649.5646360231742</v>
      </c>
      <c r="Y158" s="69">
        <f t="shared" si="48"/>
        <v>1675.6359744710846</v>
      </c>
      <c r="Z158" s="69"/>
      <c r="AA158" s="6">
        <f t="shared" si="49"/>
        <v>23.857106540292747</v>
      </c>
      <c r="AB158" s="6">
        <f t="shared" si="50"/>
        <v>1509.4675459540124</v>
      </c>
      <c r="AC158" s="8">
        <f t="shared" si="51"/>
        <v>1.5804981434837408E-2</v>
      </c>
      <c r="AE158" s="7">
        <f t="shared" si="52"/>
        <v>7.2220287088244222</v>
      </c>
      <c r="AF158" s="7">
        <f t="shared" si="53"/>
        <v>7.2148042747029528</v>
      </c>
      <c r="AG158" s="7">
        <f t="shared" si="54"/>
        <v>7.2185784144175198</v>
      </c>
      <c r="AH158" s="7">
        <f t="shared" si="55"/>
        <v>7.2490732631917609</v>
      </c>
      <c r="AI158" s="7">
        <f t="shared" si="56"/>
        <v>7.2839848750865901</v>
      </c>
      <c r="AJ158" s="7">
        <f t="shared" si="57"/>
        <v>7.2890407374891355</v>
      </c>
      <c r="AK158" s="7">
        <f t="shared" si="58"/>
        <v>7.3076231023654179</v>
      </c>
      <c r="AL158" s="7">
        <f t="shared" si="59"/>
        <v>7.2881321188901751</v>
      </c>
      <c r="AM158" s="7">
        <f t="shared" si="60"/>
        <v>7.3266672598904785</v>
      </c>
      <c r="AN158" s="7">
        <f t="shared" si="61"/>
        <v>7.3579555974697852</v>
      </c>
      <c r="AO158" s="7">
        <f t="shared" si="62"/>
        <v>7.3864900428047244</v>
      </c>
      <c r="AP158" s="7">
        <f t="shared" si="63"/>
        <v>7.3850751612926206</v>
      </c>
      <c r="AQ158" s="7">
        <f t="shared" si="64"/>
        <v>7.4060451787164698</v>
      </c>
      <c r="AR158" s="7">
        <f t="shared" si="65"/>
        <v>7.4124025561589528</v>
      </c>
      <c r="AS158" s="7">
        <f t="shared" si="66"/>
        <v>7.4082666751226034</v>
      </c>
      <c r="AT158" s="7">
        <f t="shared" si="67"/>
        <v>7.4239480584479765</v>
      </c>
    </row>
    <row r="159" spans="1:46">
      <c r="A159" s="10" t="s">
        <v>339</v>
      </c>
      <c r="B159" s="13" t="s">
        <v>338</v>
      </c>
      <c r="C159" s="62">
        <v>11893.16585512249</v>
      </c>
      <c r="D159" s="63">
        <v>9.383719216238557</v>
      </c>
      <c r="E159" s="35">
        <v>0.82599999999999996</v>
      </c>
      <c r="F159" s="64">
        <v>28.16</v>
      </c>
      <c r="G159" s="44">
        <v>4</v>
      </c>
      <c r="H159" s="6"/>
      <c r="I159" s="7"/>
      <c r="J159" s="68">
        <v>5701.4605449873407</v>
      </c>
      <c r="K159" s="68">
        <v>6170.1794430980581</v>
      </c>
      <c r="L159" s="68">
        <v>6845.9831426418868</v>
      </c>
      <c r="M159" s="68">
        <v>6968.4995830613452</v>
      </c>
      <c r="N159" s="68">
        <v>6210.4674744707272</v>
      </c>
      <c r="O159" s="68">
        <v>6560.5513846993963</v>
      </c>
      <c r="P159" s="68">
        <v>6939.8648739900573</v>
      </c>
      <c r="Q159" s="68">
        <v>7213.790282249277</v>
      </c>
      <c r="R159" s="68">
        <v>7406.1178270852079</v>
      </c>
      <c r="S159" s="68">
        <v>8039.5623254741276</v>
      </c>
      <c r="T159" s="68">
        <v>8515.3221036281902</v>
      </c>
      <c r="U159" s="68">
        <v>8996.102692039216</v>
      </c>
      <c r="V159" s="68">
        <v>9655.9143609481725</v>
      </c>
      <c r="W159" s="68">
        <v>10232.190857124973</v>
      </c>
      <c r="X159" s="68">
        <v>9966.7373747032507</v>
      </c>
      <c r="Y159" s="69">
        <f t="shared" si="48"/>
        <v>10367.930742547864</v>
      </c>
      <c r="Z159" s="69"/>
      <c r="AA159" s="6">
        <f t="shared" si="49"/>
        <v>309.74254836333137</v>
      </c>
      <c r="AB159" s="6">
        <f t="shared" si="50"/>
        <v>7694.8496180134143</v>
      </c>
      <c r="AC159" s="8">
        <f t="shared" si="51"/>
        <v>4.0253229593757524E-2</v>
      </c>
      <c r="AE159" s="7">
        <f t="shared" si="52"/>
        <v>8.6484776569625055</v>
      </c>
      <c r="AF159" s="7">
        <f t="shared" si="53"/>
        <v>8.7274831996366657</v>
      </c>
      <c r="AG159" s="7">
        <f t="shared" si="54"/>
        <v>8.8314173567210297</v>
      </c>
      <c r="AH159" s="7">
        <f t="shared" si="55"/>
        <v>8.8491552127276538</v>
      </c>
      <c r="AI159" s="7">
        <f t="shared" si="56"/>
        <v>8.7339914497868492</v>
      </c>
      <c r="AJ159" s="7">
        <f t="shared" si="57"/>
        <v>8.7888299309515574</v>
      </c>
      <c r="AK159" s="7">
        <f t="shared" si="58"/>
        <v>8.8450375827046752</v>
      </c>
      <c r="AL159" s="7">
        <f t="shared" si="59"/>
        <v>8.8837497901023639</v>
      </c>
      <c r="AM159" s="7">
        <f t="shared" si="60"/>
        <v>8.9100616710263427</v>
      </c>
      <c r="AN159" s="7">
        <f t="shared" si="61"/>
        <v>8.9921299235611745</v>
      </c>
      <c r="AO159" s="7">
        <f t="shared" si="62"/>
        <v>9.0496224201709055</v>
      </c>
      <c r="AP159" s="7">
        <f t="shared" si="63"/>
        <v>9.1045467283140979</v>
      </c>
      <c r="AQ159" s="7">
        <f t="shared" si="64"/>
        <v>9.1753258937392985</v>
      </c>
      <c r="AR159" s="7">
        <f t="shared" si="65"/>
        <v>9.2332939960484524</v>
      </c>
      <c r="AS159" s="7">
        <f t="shared" si="66"/>
        <v>9.2070085651373343</v>
      </c>
      <c r="AT159" s="7">
        <f t="shared" si="67"/>
        <v>9.2464727386457355</v>
      </c>
    </row>
    <row r="160" spans="1:46">
      <c r="A160" s="10" t="s">
        <v>341</v>
      </c>
      <c r="B160" s="13" t="s">
        <v>340</v>
      </c>
      <c r="C160" s="62">
        <v>19587.023927178274</v>
      </c>
      <c r="D160" s="63">
        <v>9.8826225814386337</v>
      </c>
      <c r="E160" s="35">
        <v>0.84499999999999997</v>
      </c>
      <c r="F160" s="64">
        <v>65.77</v>
      </c>
      <c r="G160" s="44">
        <v>3</v>
      </c>
      <c r="H160" s="6"/>
      <c r="I160" s="7"/>
      <c r="J160" s="68">
        <v>14532.826532943051</v>
      </c>
      <c r="K160" s="68">
        <v>15025.404933180002</v>
      </c>
      <c r="L160" s="68">
        <v>16626.42476875459</v>
      </c>
      <c r="M160" s="68">
        <v>17674.548622596532</v>
      </c>
      <c r="N160" s="68">
        <v>17655.206019099234</v>
      </c>
      <c r="O160" s="68">
        <v>18242.543721655908</v>
      </c>
      <c r="P160" s="68">
        <v>17812.637462524439</v>
      </c>
      <c r="Q160" s="68">
        <v>17490.614832618881</v>
      </c>
      <c r="R160" s="68">
        <v>16639.843001659141</v>
      </c>
      <c r="S160" s="68">
        <v>16224.315707969978</v>
      </c>
      <c r="T160" s="68">
        <v>17352.223693927503</v>
      </c>
      <c r="U160" s="68">
        <v>18414.925677254756</v>
      </c>
      <c r="V160" s="68">
        <v>20098.269754752491</v>
      </c>
      <c r="W160" s="68">
        <v>19477.862020046676</v>
      </c>
      <c r="X160" s="68">
        <v>17786.253482266431</v>
      </c>
      <c r="Y160" s="69">
        <f t="shared" si="48"/>
        <v>18018.723744938994</v>
      </c>
      <c r="Z160" s="69"/>
      <c r="AA160" s="6">
        <f t="shared" si="49"/>
        <v>227.46881018333485</v>
      </c>
      <c r="AB160" s="6">
        <f t="shared" si="50"/>
        <v>17403.593348749975</v>
      </c>
      <c r="AC160" s="8">
        <f t="shared" si="51"/>
        <v>1.3070220938003757E-2</v>
      </c>
      <c r="AE160" s="7">
        <f t="shared" si="52"/>
        <v>9.5841652684745</v>
      </c>
      <c r="AF160" s="7">
        <f t="shared" si="53"/>
        <v>9.6174977096678678</v>
      </c>
      <c r="AG160" s="7">
        <f t="shared" si="54"/>
        <v>9.7187485622282033</v>
      </c>
      <c r="AH160" s="7">
        <f t="shared" si="55"/>
        <v>9.7798809528203829</v>
      </c>
      <c r="AI160" s="7">
        <f t="shared" si="56"/>
        <v>9.7787859774589023</v>
      </c>
      <c r="AJ160" s="7">
        <f t="shared" si="57"/>
        <v>9.8115117123290183</v>
      </c>
      <c r="AK160" s="7">
        <f t="shared" si="58"/>
        <v>9.7876634541755827</v>
      </c>
      <c r="AL160" s="7">
        <f t="shared" si="59"/>
        <v>9.7694197207749358</v>
      </c>
      <c r="AM160" s="7">
        <f t="shared" si="60"/>
        <v>9.7195552793342443</v>
      </c>
      <c r="AN160" s="7">
        <f t="shared" si="61"/>
        <v>9.6942663655192565</v>
      </c>
      <c r="AO160" s="7">
        <f t="shared" si="62"/>
        <v>9.7614759439593168</v>
      </c>
      <c r="AP160" s="7">
        <f t="shared" si="63"/>
        <v>9.8209167928815972</v>
      </c>
      <c r="AQ160" s="7">
        <f t="shared" si="64"/>
        <v>9.9083890084888022</v>
      </c>
      <c r="AR160" s="7">
        <f t="shared" si="65"/>
        <v>9.8770338186089344</v>
      </c>
      <c r="AS160" s="7">
        <f t="shared" si="66"/>
        <v>9.7861811616440662</v>
      </c>
      <c r="AT160" s="7">
        <f t="shared" si="67"/>
        <v>9.7991667042889592</v>
      </c>
    </row>
    <row r="161" spans="1:46">
      <c r="A161" s="10" t="s">
        <v>343</v>
      </c>
      <c r="B161" s="13" t="s">
        <v>342</v>
      </c>
      <c r="C161" s="62">
        <v>807.95513778933196</v>
      </c>
      <c r="D161" s="63">
        <v>6.6945065344417065</v>
      </c>
      <c r="E161" s="35">
        <v>0.36499999999999999</v>
      </c>
      <c r="F161" s="64">
        <v>42.52</v>
      </c>
      <c r="G161" s="44">
        <v>1</v>
      </c>
      <c r="H161" s="6"/>
      <c r="I161" s="7"/>
      <c r="J161" s="68">
        <v>533.00944772324624</v>
      </c>
      <c r="K161" s="68">
        <v>559.42078145056496</v>
      </c>
      <c r="L161" s="68">
        <v>463.50662140778661</v>
      </c>
      <c r="M161" s="68">
        <v>454.75838892087233</v>
      </c>
      <c r="N161" s="68">
        <v>410.5464494006402</v>
      </c>
      <c r="O161" s="68">
        <v>415.72754782630574</v>
      </c>
      <c r="P161" s="68">
        <v>475.56317361349926</v>
      </c>
      <c r="Q161" s="68">
        <v>583.12569175052045</v>
      </c>
      <c r="R161" s="68">
        <v>611.40433281426556</v>
      </c>
      <c r="S161" s="68">
        <v>631.53697531213368</v>
      </c>
      <c r="T161" s="68">
        <v>652.87375317501562</v>
      </c>
      <c r="U161" s="68">
        <v>678.63942710438289</v>
      </c>
      <c r="V161" s="68">
        <v>702.42071357882833</v>
      </c>
      <c r="W161" s="68">
        <v>722.69992916598881</v>
      </c>
      <c r="X161" s="68">
        <v>733.67423945792746</v>
      </c>
      <c r="Y161" s="69">
        <f t="shared" si="48"/>
        <v>759.95095378977271</v>
      </c>
      <c r="Z161" s="69"/>
      <c r="AA161" s="6">
        <f t="shared" si="49"/>
        <v>20.603089169714679</v>
      </c>
      <c r="AB161" s="6">
        <f t="shared" si="50"/>
        <v>575.26049818013189</v>
      </c>
      <c r="AC161" s="8">
        <f t="shared" si="51"/>
        <v>3.5815233680904009E-2</v>
      </c>
      <c r="AE161" s="7">
        <f t="shared" si="52"/>
        <v>6.2785391495683101</v>
      </c>
      <c r="AF161" s="7">
        <f t="shared" si="53"/>
        <v>6.326901929614059</v>
      </c>
      <c r="AG161" s="7">
        <f t="shared" si="54"/>
        <v>6.1388206705733133</v>
      </c>
      <c r="AH161" s="7">
        <f t="shared" si="55"/>
        <v>6.1197662645527044</v>
      </c>
      <c r="AI161" s="7">
        <f t="shared" si="56"/>
        <v>6.0174890757204693</v>
      </c>
      <c r="AJ161" s="7">
        <f t="shared" si="57"/>
        <v>6.0300301125890448</v>
      </c>
      <c r="AK161" s="7">
        <f t="shared" si="58"/>
        <v>6.1644997303920386</v>
      </c>
      <c r="AL161" s="7">
        <f t="shared" si="59"/>
        <v>6.3684027578826115</v>
      </c>
      <c r="AM161" s="7">
        <f t="shared" si="60"/>
        <v>6.4157584961412502</v>
      </c>
      <c r="AN161" s="7">
        <f t="shared" si="61"/>
        <v>6.4481564916396268</v>
      </c>
      <c r="AO161" s="7">
        <f t="shared" si="62"/>
        <v>6.4813837770093059</v>
      </c>
      <c r="AP161" s="7">
        <f t="shared" si="63"/>
        <v>6.5200899513172041</v>
      </c>
      <c r="AQ161" s="7">
        <f t="shared" si="64"/>
        <v>6.554532531605382</v>
      </c>
      <c r="AR161" s="7">
        <f t="shared" si="65"/>
        <v>6.5829941002759087</v>
      </c>
      <c r="AS161" s="7">
        <f t="shared" si="66"/>
        <v>6.5980651146468734</v>
      </c>
      <c r="AT161" s="7">
        <f t="shared" si="67"/>
        <v>6.6332538967107961</v>
      </c>
    </row>
    <row r="162" spans="1:46">
      <c r="A162" s="10" t="s">
        <v>345</v>
      </c>
      <c r="B162" s="13" t="s">
        <v>344</v>
      </c>
      <c r="C162" s="62">
        <v>50632.806632058215</v>
      </c>
      <c r="D162" s="63">
        <v>10.832354997598152</v>
      </c>
      <c r="E162" s="35">
        <v>0.94399999999999995</v>
      </c>
      <c r="F162" s="64">
        <v>42.475708664599999</v>
      </c>
      <c r="G162" s="44">
        <v>4</v>
      </c>
      <c r="H162" s="6"/>
      <c r="I162" s="7"/>
      <c r="J162" s="68">
        <v>30942.708707406444</v>
      </c>
      <c r="K162" s="68">
        <v>32024.826350298812</v>
      </c>
      <c r="L162" s="68">
        <v>33550.746998563656</v>
      </c>
      <c r="M162" s="68">
        <v>31983.347429298497</v>
      </c>
      <c r="N162" s="68">
        <v>34014.071252845497</v>
      </c>
      <c r="O162" s="68">
        <v>36792.842960602015</v>
      </c>
      <c r="P162" s="68">
        <v>34954.823973643397</v>
      </c>
      <c r="Q162" s="68">
        <v>36076.624324690638</v>
      </c>
      <c r="R162" s="68">
        <v>37888.055602048837</v>
      </c>
      <c r="S162" s="68">
        <v>41000.229659561177</v>
      </c>
      <c r="T162" s="68">
        <v>45374.302752065392</v>
      </c>
      <c r="U162" s="68">
        <v>47776.358148985077</v>
      </c>
      <c r="V162" s="68">
        <v>49738.891652840553</v>
      </c>
      <c r="W162" s="68">
        <v>48001.834568923681</v>
      </c>
      <c r="X162" s="68">
        <v>45977.782874267737</v>
      </c>
      <c r="Y162" s="69">
        <f t="shared" si="48"/>
        <v>47619.499430026852</v>
      </c>
      <c r="Z162" s="69"/>
      <c r="AA162" s="6">
        <f t="shared" si="49"/>
        <v>1395.1751219781877</v>
      </c>
      <c r="AB162" s="6">
        <f t="shared" si="50"/>
        <v>39073.163150402761</v>
      </c>
      <c r="AC162" s="8">
        <f t="shared" si="51"/>
        <v>3.570673601745003E-2</v>
      </c>
      <c r="AE162" s="7">
        <f t="shared" si="52"/>
        <v>10.339892667399313</v>
      </c>
      <c r="AF162" s="7">
        <f t="shared" si="53"/>
        <v>10.374266704433257</v>
      </c>
      <c r="AG162" s="7">
        <f t="shared" si="54"/>
        <v>10.420814407384857</v>
      </c>
      <c r="AH162" s="7">
        <f t="shared" si="55"/>
        <v>10.372970653496097</v>
      </c>
      <c r="AI162" s="7">
        <f t="shared" si="56"/>
        <v>10.434529578359522</v>
      </c>
      <c r="AJ162" s="7">
        <f t="shared" si="57"/>
        <v>10.513058620476158</v>
      </c>
      <c r="AK162" s="7">
        <f t="shared" si="58"/>
        <v>10.461811763134333</v>
      </c>
      <c r="AL162" s="7">
        <f t="shared" si="59"/>
        <v>10.493400408953867</v>
      </c>
      <c r="AM162" s="7">
        <f t="shared" si="60"/>
        <v>10.542391185779785</v>
      </c>
      <c r="AN162" s="7">
        <f t="shared" si="61"/>
        <v>10.621332947123468</v>
      </c>
      <c r="AO162" s="7">
        <f t="shared" si="62"/>
        <v>10.722701205103423</v>
      </c>
      <c r="AP162" s="7">
        <f t="shared" si="63"/>
        <v>10.774286196731303</v>
      </c>
      <c r="AQ162" s="7">
        <f t="shared" si="64"/>
        <v>10.814542434295308</v>
      </c>
      <c r="AR162" s="7">
        <f t="shared" si="65"/>
        <v>10.778994509345566</v>
      </c>
      <c r="AS162" s="7">
        <f t="shared" si="66"/>
        <v>10.735913577804164</v>
      </c>
      <c r="AT162" s="7">
        <f t="shared" si="67"/>
        <v>10.770997608226404</v>
      </c>
    </row>
    <row r="163" spans="1:46">
      <c r="A163" s="10" t="s">
        <v>347</v>
      </c>
      <c r="B163" s="13" t="s">
        <v>346</v>
      </c>
      <c r="C163" s="62">
        <v>22881.684224494704</v>
      </c>
      <c r="D163" s="63">
        <v>10.038092053994994</v>
      </c>
      <c r="E163" s="35">
        <v>0.88</v>
      </c>
      <c r="F163" s="64">
        <v>25.81</v>
      </c>
      <c r="G163" s="44">
        <v>5</v>
      </c>
      <c r="H163" s="6"/>
      <c r="I163" s="7"/>
      <c r="J163" s="68">
        <v>10571.287136434485</v>
      </c>
      <c r="K163" s="68">
        <v>11398.560194864678</v>
      </c>
      <c r="L163" s="68">
        <v>12031.127265994553</v>
      </c>
      <c r="M163" s="68">
        <v>12538.080289872069</v>
      </c>
      <c r="N163" s="68">
        <v>12531.320717045144</v>
      </c>
      <c r="O163" s="68">
        <v>12718.049909825266</v>
      </c>
      <c r="P163" s="68">
        <v>13185.311792163213</v>
      </c>
      <c r="Q163" s="68">
        <v>13789.946002565526</v>
      </c>
      <c r="R163" s="68">
        <v>14447.478009740624</v>
      </c>
      <c r="S163" s="68">
        <v>15166.372290095616</v>
      </c>
      <c r="T163" s="68">
        <v>16163.60121235189</v>
      </c>
      <c r="U163" s="68">
        <v>17523.703677719677</v>
      </c>
      <c r="V163" s="68">
        <v>19356.388414844161</v>
      </c>
      <c r="W163" s="68">
        <v>20515.38819226488</v>
      </c>
      <c r="X163" s="68">
        <v>19202.483513942378</v>
      </c>
      <c r="Y163" s="69">
        <f t="shared" si="48"/>
        <v>20080.490103142718</v>
      </c>
      <c r="Z163" s="69"/>
      <c r="AA163" s="6">
        <f t="shared" si="49"/>
        <v>674.08497995226162</v>
      </c>
      <c r="AB163" s="6">
        <f t="shared" si="50"/>
        <v>14742.60657464828</v>
      </c>
      <c r="AC163" s="8">
        <f t="shared" si="51"/>
        <v>4.5723595521529645E-2</v>
      </c>
      <c r="AE163" s="7">
        <f t="shared" si="52"/>
        <v>9.2658968440555665</v>
      </c>
      <c r="AF163" s="7">
        <f t="shared" si="53"/>
        <v>9.3412423277101535</v>
      </c>
      <c r="AG163" s="7">
        <f t="shared" si="54"/>
        <v>9.3952525091501755</v>
      </c>
      <c r="AH163" s="7">
        <f t="shared" si="55"/>
        <v>9.4365257155358595</v>
      </c>
      <c r="AI163" s="7">
        <f t="shared" si="56"/>
        <v>9.4359864467285295</v>
      </c>
      <c r="AJ163" s="7">
        <f t="shared" si="57"/>
        <v>9.4507775161650898</v>
      </c>
      <c r="AK163" s="7">
        <f t="shared" si="58"/>
        <v>9.4868587459983633</v>
      </c>
      <c r="AL163" s="7">
        <f t="shared" si="59"/>
        <v>9.5316950550846506</v>
      </c>
      <c r="AM163" s="7">
        <f t="shared" si="60"/>
        <v>9.5782751461101814</v>
      </c>
      <c r="AN163" s="7">
        <f t="shared" si="61"/>
        <v>9.6268359066383216</v>
      </c>
      <c r="AO163" s="7">
        <f t="shared" si="62"/>
        <v>9.6905171545473188</v>
      </c>
      <c r="AP163" s="7">
        <f t="shared" si="63"/>
        <v>9.7713097392792765</v>
      </c>
      <c r="AQ163" s="7">
        <f t="shared" si="64"/>
        <v>9.8707777946081396</v>
      </c>
      <c r="AR163" s="7">
        <f t="shared" si="65"/>
        <v>9.9289305270596735</v>
      </c>
      <c r="AS163" s="7">
        <f t="shared" si="66"/>
        <v>9.8627948993354231</v>
      </c>
      <c r="AT163" s="7">
        <f t="shared" si="67"/>
        <v>9.907503981034834</v>
      </c>
    </row>
    <row r="164" spans="1:46">
      <c r="A164" s="10" t="s">
        <v>349</v>
      </c>
      <c r="B164" s="13" t="s">
        <v>348</v>
      </c>
      <c r="C164" s="62">
        <v>27132.966933002419</v>
      </c>
      <c r="D164" s="63">
        <v>10.208504759533646</v>
      </c>
      <c r="E164" s="35">
        <v>0.92900000000000005</v>
      </c>
      <c r="F164" s="64">
        <v>31.15</v>
      </c>
      <c r="G164" s="44">
        <v>4</v>
      </c>
      <c r="H164" s="6"/>
      <c r="I164" s="7"/>
      <c r="J164" s="68">
        <v>15925.94381912161</v>
      </c>
      <c r="K164" s="68">
        <v>16486.666805144323</v>
      </c>
      <c r="L164" s="68">
        <v>17339.580011170525</v>
      </c>
      <c r="M164" s="68">
        <v>17988.464745983041</v>
      </c>
      <c r="N164" s="68">
        <v>18926.018842367488</v>
      </c>
      <c r="O164" s="68">
        <v>19721.87024864609</v>
      </c>
      <c r="P164" s="68">
        <v>20253.230507622731</v>
      </c>
      <c r="Q164" s="68">
        <v>21036.909055901247</v>
      </c>
      <c r="R164" s="68">
        <v>21614.927409140098</v>
      </c>
      <c r="S164" s="68">
        <v>22526.784318965209</v>
      </c>
      <c r="T164" s="68">
        <v>23497.610034364483</v>
      </c>
      <c r="U164" s="68">
        <v>24783.828416353655</v>
      </c>
      <c r="V164" s="68">
        <v>26320.634853606574</v>
      </c>
      <c r="W164" s="68">
        <v>27196.844936606554</v>
      </c>
      <c r="X164" s="68">
        <v>24806.418444975912</v>
      </c>
      <c r="Y164" s="69">
        <f t="shared" si="48"/>
        <v>25721.215108645541</v>
      </c>
      <c r="Z164" s="69"/>
      <c r="AA164" s="6">
        <f t="shared" si="49"/>
        <v>782.8479238627242</v>
      </c>
      <c r="AB164" s="6">
        <f t="shared" si="50"/>
        <v>21228.382163331302</v>
      </c>
      <c r="AC164" s="8">
        <f t="shared" si="51"/>
        <v>3.6877418064150506E-2</v>
      </c>
      <c r="AE164" s="7">
        <f t="shared" si="52"/>
        <v>9.675704745191025</v>
      </c>
      <c r="AF164" s="7">
        <f t="shared" si="53"/>
        <v>9.7103072608066707</v>
      </c>
      <c r="AG164" s="7">
        <f t="shared" si="54"/>
        <v>9.7607470292321228</v>
      </c>
      <c r="AH164" s="7">
        <f t="shared" si="55"/>
        <v>9.7974859840024191</v>
      </c>
      <c r="AI164" s="7">
        <f t="shared" si="56"/>
        <v>9.8482929126487608</v>
      </c>
      <c r="AJ164" s="7">
        <f t="shared" si="57"/>
        <v>9.8894834638546136</v>
      </c>
      <c r="AK164" s="7">
        <f t="shared" si="58"/>
        <v>9.9160695910515582</v>
      </c>
      <c r="AL164" s="7">
        <f t="shared" si="59"/>
        <v>9.9540337480701258</v>
      </c>
      <c r="AM164" s="7">
        <f t="shared" si="60"/>
        <v>9.9811394387403265</v>
      </c>
      <c r="AN164" s="7">
        <f t="shared" si="61"/>
        <v>10.022460294387592</v>
      </c>
      <c r="AO164" s="7">
        <f t="shared" si="62"/>
        <v>10.064653994295046</v>
      </c>
      <c r="AP164" s="7">
        <f t="shared" si="63"/>
        <v>10.117946639470711</v>
      </c>
      <c r="AQ164" s="7">
        <f t="shared" si="64"/>
        <v>10.178108505726115</v>
      </c>
      <c r="AR164" s="7">
        <f t="shared" si="65"/>
        <v>10.21085625057845</v>
      </c>
      <c r="AS164" s="7">
        <f t="shared" si="66"/>
        <v>10.11885770693315</v>
      </c>
      <c r="AT164" s="7">
        <f t="shared" si="67"/>
        <v>10.155071420962104</v>
      </c>
    </row>
    <row r="165" spans="1:46">
      <c r="A165" s="10" t="s">
        <v>351</v>
      </c>
      <c r="B165" s="13" t="s">
        <v>350</v>
      </c>
      <c r="C165" s="62">
        <v>2546.6213098467492</v>
      </c>
      <c r="D165" s="63">
        <v>7.8425227830642505</v>
      </c>
      <c r="E165" s="35">
        <v>0.61</v>
      </c>
      <c r="F165" s="64" t="e">
        <v>#N/A</v>
      </c>
      <c r="G165" s="44">
        <v>1</v>
      </c>
      <c r="H165" s="6"/>
      <c r="I165" s="7"/>
      <c r="J165" s="68">
        <v>2937.6050598337406</v>
      </c>
      <c r="K165" s="68">
        <v>2901.9088056537785</v>
      </c>
      <c r="L165" s="68">
        <v>2781.34282231002</v>
      </c>
      <c r="M165" s="68">
        <v>2753.6432063097031</v>
      </c>
      <c r="N165" s="68">
        <v>2666.2168520111272</v>
      </c>
      <c r="O165" s="68">
        <v>2224.5966596926924</v>
      </c>
      <c r="P165" s="68">
        <v>1992.8979688437371</v>
      </c>
      <c r="Q165" s="68">
        <v>1886.4063423651048</v>
      </c>
      <c r="R165" s="68">
        <v>1957.0554159434801</v>
      </c>
      <c r="S165" s="68">
        <v>2000.3926924368334</v>
      </c>
      <c r="T165" s="68">
        <v>2055.4671255066446</v>
      </c>
      <c r="U165" s="68">
        <v>2143.2294961849821</v>
      </c>
      <c r="V165" s="68">
        <v>2313.9078380349629</v>
      </c>
      <c r="W165" s="68">
        <v>2422.3802879965715</v>
      </c>
      <c r="X165" s="68">
        <v>2312.492817115442</v>
      </c>
      <c r="Y165" s="69">
        <f t="shared" si="48"/>
        <v>2262.2088141199561</v>
      </c>
      <c r="Z165" s="69"/>
      <c r="AA165" s="6">
        <f t="shared" si="49"/>
        <v>-51.24387940632473</v>
      </c>
      <c r="AB165" s="6">
        <f t="shared" si="50"/>
        <v>2356.6362260159212</v>
      </c>
      <c r="AC165" s="8">
        <f t="shared" si="51"/>
        <v>-2.1744501268639384E-2</v>
      </c>
      <c r="AE165" s="7">
        <f t="shared" si="52"/>
        <v>7.9853499228626443</v>
      </c>
      <c r="AF165" s="7">
        <f t="shared" si="53"/>
        <v>7.97312400829626</v>
      </c>
      <c r="AG165" s="7">
        <f t="shared" si="54"/>
        <v>7.9306891196713556</v>
      </c>
      <c r="AH165" s="7">
        <f t="shared" si="55"/>
        <v>7.9206801161787794</v>
      </c>
      <c r="AI165" s="7">
        <f t="shared" si="56"/>
        <v>7.8884158372698812</v>
      </c>
      <c r="AJ165" s="7">
        <f t="shared" si="57"/>
        <v>7.7073309016251521</v>
      </c>
      <c r="AK165" s="7">
        <f t="shared" si="58"/>
        <v>7.5973451241425076</v>
      </c>
      <c r="AL165" s="7">
        <f t="shared" si="59"/>
        <v>7.542428891930288</v>
      </c>
      <c r="AM165" s="7">
        <f t="shared" si="60"/>
        <v>7.5791962837777289</v>
      </c>
      <c r="AN165" s="7">
        <f t="shared" si="61"/>
        <v>7.6010987864871034</v>
      </c>
      <c r="AO165" s="7">
        <f t="shared" si="62"/>
        <v>7.6282584127810145</v>
      </c>
      <c r="AP165" s="7">
        <f t="shared" si="63"/>
        <v>7.6700690808199896</v>
      </c>
      <c r="AQ165" s="7">
        <f t="shared" si="64"/>
        <v>7.7466930789721182</v>
      </c>
      <c r="AR165" s="7">
        <f t="shared" si="65"/>
        <v>7.7925059258241935</v>
      </c>
      <c r="AS165" s="7">
        <f t="shared" si="66"/>
        <v>7.7460813632695151</v>
      </c>
      <c r="AT165" s="7">
        <f t="shared" si="67"/>
        <v>7.7240969663499488</v>
      </c>
    </row>
    <row r="166" spans="1:46">
      <c r="A166" s="10" t="s">
        <v>353</v>
      </c>
      <c r="B166" s="13" t="s">
        <v>352</v>
      </c>
      <c r="C166" s="62">
        <v>600</v>
      </c>
      <c r="D166" s="63">
        <v>6.3969296552161463</v>
      </c>
      <c r="E166" s="35" t="s">
        <v>633</v>
      </c>
      <c r="F166" s="64">
        <v>30</v>
      </c>
      <c r="G166" s="44">
        <v>1</v>
      </c>
      <c r="H166" s="6"/>
      <c r="I166" s="7"/>
      <c r="J166" s="69">
        <f t="shared" ref="J166:V166" si="73">0.97*K166</f>
        <v>391.70176647636436</v>
      </c>
      <c r="K166" s="69">
        <f t="shared" si="73"/>
        <v>403.81625409934469</v>
      </c>
      <c r="L166" s="69">
        <f t="shared" si="73"/>
        <v>416.30541659726259</v>
      </c>
      <c r="M166" s="69">
        <f t="shared" si="73"/>
        <v>429.18084185284806</v>
      </c>
      <c r="N166" s="69">
        <f t="shared" si="73"/>
        <v>442.45447613695677</v>
      </c>
      <c r="O166" s="69">
        <f t="shared" si="73"/>
        <v>456.13863519273895</v>
      </c>
      <c r="P166" s="69">
        <f t="shared" si="73"/>
        <v>470.24601566261748</v>
      </c>
      <c r="Q166" s="69">
        <f t="shared" si="73"/>
        <v>484.78970686867785</v>
      </c>
      <c r="R166" s="69">
        <f t="shared" si="73"/>
        <v>499.78320295739985</v>
      </c>
      <c r="S166" s="69">
        <f t="shared" si="73"/>
        <v>515.24041541999986</v>
      </c>
      <c r="T166" s="69">
        <f t="shared" si="73"/>
        <v>531.17568599999993</v>
      </c>
      <c r="U166" s="69">
        <f t="shared" si="73"/>
        <v>547.60379999999998</v>
      </c>
      <c r="V166" s="69">
        <f t="shared" si="73"/>
        <v>564.54</v>
      </c>
      <c r="W166" s="69">
        <f>0.97*X166</f>
        <v>582</v>
      </c>
      <c r="X166" s="70">
        <v>600</v>
      </c>
      <c r="Y166" s="69">
        <f t="shared" si="48"/>
        <v>618.21197507530269</v>
      </c>
      <c r="Z166" s="69"/>
      <c r="AA166" s="6">
        <f t="shared" si="49"/>
        <v>14.842711560750393</v>
      </c>
      <c r="AB166" s="6">
        <f t="shared" si="50"/>
        <v>488.99841448428072</v>
      </c>
      <c r="AC166" s="8">
        <f t="shared" si="51"/>
        <v>3.0353291792171087E-2</v>
      </c>
      <c r="AE166" s="7">
        <f t="shared" si="52"/>
        <v>5.9705007504302259</v>
      </c>
      <c r="AF166" s="7">
        <f t="shared" si="53"/>
        <v>6.0009599579149349</v>
      </c>
      <c r="AG166" s="7">
        <f t="shared" si="54"/>
        <v>6.031419165399643</v>
      </c>
      <c r="AH166" s="7">
        <f t="shared" si="55"/>
        <v>6.0618783728843519</v>
      </c>
      <c r="AI166" s="7">
        <f t="shared" si="56"/>
        <v>6.0923375803690609</v>
      </c>
      <c r="AJ166" s="7">
        <f t="shared" si="57"/>
        <v>6.122796787853769</v>
      </c>
      <c r="AK166" s="7">
        <f t="shared" si="58"/>
        <v>6.153255995338478</v>
      </c>
      <c r="AL166" s="7">
        <f t="shared" si="59"/>
        <v>6.1837152028231861</v>
      </c>
      <c r="AM166" s="7">
        <f t="shared" si="60"/>
        <v>6.2141744103078951</v>
      </c>
      <c r="AN166" s="7">
        <f t="shared" si="61"/>
        <v>6.2446336177926032</v>
      </c>
      <c r="AO166" s="7">
        <f t="shared" si="62"/>
        <v>6.2750928252773122</v>
      </c>
      <c r="AP166" s="7">
        <f t="shared" si="63"/>
        <v>6.3055520327620203</v>
      </c>
      <c r="AQ166" s="7">
        <f t="shared" si="64"/>
        <v>6.3360112402467292</v>
      </c>
      <c r="AR166" s="7">
        <f t="shared" si="65"/>
        <v>6.3664704477314382</v>
      </c>
      <c r="AS166" s="7">
        <f t="shared" si="66"/>
        <v>6.3969296552161463</v>
      </c>
      <c r="AT166" s="7">
        <f t="shared" si="67"/>
        <v>6.4268314003860141</v>
      </c>
    </row>
    <row r="167" spans="1:46">
      <c r="A167" s="10" t="s">
        <v>355</v>
      </c>
      <c r="B167" s="13" t="s">
        <v>354</v>
      </c>
      <c r="C167" s="62">
        <v>10277.762471036945</v>
      </c>
      <c r="D167" s="63">
        <v>9.2377378568586739</v>
      </c>
      <c r="E167" s="35">
        <v>0.68300000000000005</v>
      </c>
      <c r="F167" s="64">
        <v>57.77</v>
      </c>
      <c r="G167" s="44">
        <v>3</v>
      </c>
      <c r="H167" s="6"/>
      <c r="I167" s="7"/>
      <c r="J167" s="68">
        <v>7490.3909293847191</v>
      </c>
      <c r="K167" s="68">
        <v>7641.0465922123285</v>
      </c>
      <c r="L167" s="68">
        <v>7665.8587980257444</v>
      </c>
      <c r="M167" s="68">
        <v>7526.4680323245439</v>
      </c>
      <c r="N167" s="68">
        <v>7520.1988190323982</v>
      </c>
      <c r="O167" s="68">
        <v>7640.9969170455724</v>
      </c>
      <c r="P167" s="68">
        <v>7690.9926013373124</v>
      </c>
      <c r="Q167" s="68">
        <v>7863.8985901851011</v>
      </c>
      <c r="R167" s="68">
        <v>7993.4289387405033</v>
      </c>
      <c r="S167" s="68">
        <v>8259.2986848176952</v>
      </c>
      <c r="T167" s="68">
        <v>8596.8308714052382</v>
      </c>
      <c r="U167" s="68">
        <v>8977.294237816277</v>
      </c>
      <c r="V167" s="68">
        <v>9366.4954519738949</v>
      </c>
      <c r="W167" s="68">
        <v>9604.432819103853</v>
      </c>
      <c r="X167" s="68">
        <v>9332.8567535286784</v>
      </c>
      <c r="Y167" s="69">
        <f t="shared" si="48"/>
        <v>9510.4592314967394</v>
      </c>
      <c r="Z167" s="69"/>
      <c r="AA167" s="6">
        <f t="shared" si="49"/>
        <v>156.26072232903749</v>
      </c>
      <c r="AB167" s="6">
        <f t="shared" si="50"/>
        <v>8211.3659357955894</v>
      </c>
      <c r="AC167" s="8">
        <f t="shared" si="51"/>
        <v>1.9029808627557845E-2</v>
      </c>
      <c r="AE167" s="7">
        <f t="shared" si="52"/>
        <v>8.9213762686585394</v>
      </c>
      <c r="AF167" s="7">
        <f t="shared" si="53"/>
        <v>8.9412898612879648</v>
      </c>
      <c r="AG167" s="7">
        <f t="shared" si="54"/>
        <v>8.9445318265203735</v>
      </c>
      <c r="AH167" s="7">
        <f t="shared" si="55"/>
        <v>8.9261811579421124</v>
      </c>
      <c r="AI167" s="7">
        <f t="shared" si="56"/>
        <v>8.9253478552955059</v>
      </c>
      <c r="AJ167" s="7">
        <f t="shared" si="57"/>
        <v>8.9412833601722301</v>
      </c>
      <c r="AK167" s="7">
        <f t="shared" si="58"/>
        <v>8.9478051310669038</v>
      </c>
      <c r="AL167" s="7">
        <f t="shared" si="59"/>
        <v>8.970037766294352</v>
      </c>
      <c r="AM167" s="7">
        <f t="shared" si="60"/>
        <v>8.9863751004849668</v>
      </c>
      <c r="AN167" s="7">
        <f t="shared" si="61"/>
        <v>9.01909495792464</v>
      </c>
      <c r="AO167" s="7">
        <f t="shared" si="62"/>
        <v>9.0591489110025911</v>
      </c>
      <c r="AP167" s="7">
        <f t="shared" si="63"/>
        <v>9.1024538060733065</v>
      </c>
      <c r="AQ167" s="7">
        <f t="shared" si="64"/>
        <v>9.1448942873379675</v>
      </c>
      <c r="AR167" s="7">
        <f t="shared" si="65"/>
        <v>9.1699800228712682</v>
      </c>
      <c r="AS167" s="7">
        <f t="shared" si="66"/>
        <v>9.1412964370635894</v>
      </c>
      <c r="AT167" s="7">
        <f t="shared" si="67"/>
        <v>9.1601474437002253</v>
      </c>
    </row>
    <row r="168" spans="1:46">
      <c r="A168" s="10" t="s">
        <v>357</v>
      </c>
      <c r="B168" s="13" t="s">
        <v>356</v>
      </c>
      <c r="C168" s="62">
        <v>32149.794400424929</v>
      </c>
      <c r="D168" s="63">
        <v>10.378161334635207</v>
      </c>
      <c r="E168" s="35">
        <v>0.95499999999999996</v>
      </c>
      <c r="F168" s="64">
        <v>34.661200000000001</v>
      </c>
      <c r="G168" s="44">
        <v>5</v>
      </c>
      <c r="H168" s="6"/>
      <c r="I168" s="7"/>
      <c r="J168" s="68">
        <v>21006.535607531649</v>
      </c>
      <c r="K168" s="68">
        <v>21464.592474605746</v>
      </c>
      <c r="L168" s="68">
        <v>22236.272525503111</v>
      </c>
      <c r="M168" s="68">
        <v>23148.709918421089</v>
      </c>
      <c r="N168" s="68">
        <v>24122.744977579328</v>
      </c>
      <c r="O168" s="68">
        <v>25128.829072355904</v>
      </c>
      <c r="P168" s="68">
        <v>25753.063698756272</v>
      </c>
      <c r="Q168" s="68">
        <v>26069.519156432121</v>
      </c>
      <c r="R168" s="68">
        <v>26434.880024213628</v>
      </c>
      <c r="S168" s="68">
        <v>26859.077370363902</v>
      </c>
      <c r="T168" s="68">
        <v>27376.796039760684</v>
      </c>
      <c r="U168" s="68">
        <v>28013.314864353579</v>
      </c>
      <c r="V168" s="68">
        <v>28518.628975556363</v>
      </c>
      <c r="W168" s="68">
        <v>28335.949248629047</v>
      </c>
      <c r="X168" s="68">
        <v>27066.05754661329</v>
      </c>
      <c r="Y168" s="69">
        <f t="shared" si="48"/>
        <v>27630.103815912382</v>
      </c>
      <c r="Z168" s="69"/>
      <c r="AA168" s="6">
        <f t="shared" si="49"/>
        <v>530.06950842758897</v>
      </c>
      <c r="AB168" s="6">
        <f t="shared" si="50"/>
        <v>25435.66476671171</v>
      </c>
      <c r="AC168" s="8">
        <f t="shared" si="51"/>
        <v>2.0839616864321321E-2</v>
      </c>
      <c r="AE168" s="7">
        <f t="shared" si="52"/>
        <v>9.9525888876931159</v>
      </c>
      <c r="AF168" s="7">
        <f t="shared" si="53"/>
        <v>9.9741599949021804</v>
      </c>
      <c r="AG168" s="7">
        <f t="shared" si="54"/>
        <v>10.009480132047145</v>
      </c>
      <c r="AH168" s="7">
        <f t="shared" si="55"/>
        <v>10.049694330895527</v>
      </c>
      <c r="AI168" s="7">
        <f t="shared" si="56"/>
        <v>10.090910449406422</v>
      </c>
      <c r="AJ168" s="7">
        <f t="shared" si="57"/>
        <v>10.131771034639328</v>
      </c>
      <c r="AK168" s="7">
        <f t="shared" si="58"/>
        <v>10.156308877606968</v>
      </c>
      <c r="AL168" s="7">
        <f t="shared" si="59"/>
        <v>10.168522062431869</v>
      </c>
      <c r="AM168" s="7">
        <f t="shared" si="60"/>
        <v>10.182439630138866</v>
      </c>
      <c r="AN168" s="7">
        <f t="shared" si="61"/>
        <v>10.198359119910346</v>
      </c>
      <c r="AO168" s="7">
        <f t="shared" si="62"/>
        <v>10.217451073725023</v>
      </c>
      <c r="AP168" s="7">
        <f t="shared" si="63"/>
        <v>10.240435206998139</v>
      </c>
      <c r="AQ168" s="7">
        <f t="shared" si="64"/>
        <v>10.258312800986896</v>
      </c>
      <c r="AR168" s="7">
        <f t="shared" si="65"/>
        <v>10.251886568964723</v>
      </c>
      <c r="AS168" s="7">
        <f t="shared" si="66"/>
        <v>10.206035732792962</v>
      </c>
      <c r="AT168" s="7">
        <f t="shared" si="67"/>
        <v>10.226661175272415</v>
      </c>
    </row>
    <row r="169" spans="1:46">
      <c r="A169" s="10" t="s">
        <v>359</v>
      </c>
      <c r="B169" s="13" t="s">
        <v>358</v>
      </c>
      <c r="C169" s="62">
        <v>4771.6104878226106</v>
      </c>
      <c r="D169" s="63">
        <v>8.4704391553730609</v>
      </c>
      <c r="E169" s="35">
        <v>0.75900000000000001</v>
      </c>
      <c r="F169" s="64">
        <v>40.26</v>
      </c>
      <c r="G169" s="44">
        <v>2</v>
      </c>
      <c r="H169" s="6"/>
      <c r="I169" s="7"/>
      <c r="J169" s="68">
        <v>2483.592433593215</v>
      </c>
      <c r="K169" s="68">
        <v>2556.2020209281277</v>
      </c>
      <c r="L169" s="68">
        <v>2699.3506031074635</v>
      </c>
      <c r="M169" s="68">
        <v>2807.0594335147275</v>
      </c>
      <c r="N169" s="68">
        <v>2910.0211185965059</v>
      </c>
      <c r="O169" s="68">
        <v>3067.7508197833386</v>
      </c>
      <c r="P169" s="68">
        <v>3006.9595742818337</v>
      </c>
      <c r="Q169" s="68">
        <v>3105.6876006048228</v>
      </c>
      <c r="R169" s="68">
        <v>3246.929457279959</v>
      </c>
      <c r="S169" s="68">
        <v>3372.8862959158232</v>
      </c>
      <c r="T169" s="68">
        <v>3545.8811683195918</v>
      </c>
      <c r="U169" s="68">
        <v>3775.9083211584511</v>
      </c>
      <c r="V169" s="68">
        <v>4007.5915991795459</v>
      </c>
      <c r="W169" s="68">
        <v>4215.246073263108</v>
      </c>
      <c r="X169" s="68">
        <v>4332.9233665416659</v>
      </c>
      <c r="Y169" s="69">
        <f t="shared" si="48"/>
        <v>4503.3457100218229</v>
      </c>
      <c r="Z169" s="69"/>
      <c r="AA169" s="6">
        <f t="shared" si="49"/>
        <v>128.83572271434534</v>
      </c>
      <c r="AB169" s="6">
        <f t="shared" si="50"/>
        <v>3275.5993257378786</v>
      </c>
      <c r="AC169" s="8">
        <f t="shared" si="51"/>
        <v>3.9331954217362387E-2</v>
      </c>
      <c r="AE169" s="7">
        <f t="shared" si="52"/>
        <v>7.8174613529380279</v>
      </c>
      <c r="AF169" s="7">
        <f t="shared" si="53"/>
        <v>7.8462778502958965</v>
      </c>
      <c r="AG169" s="7">
        <f t="shared" si="54"/>
        <v>7.9007665056958736</v>
      </c>
      <c r="AH169" s="7">
        <f t="shared" si="55"/>
        <v>7.9398927494596858</v>
      </c>
      <c r="AI169" s="7">
        <f t="shared" si="56"/>
        <v>7.9759156173888632</v>
      </c>
      <c r="AJ169" s="7">
        <f t="shared" si="57"/>
        <v>8.0286999400828751</v>
      </c>
      <c r="AK169" s="7">
        <f t="shared" si="58"/>
        <v>8.0086847390278013</v>
      </c>
      <c r="AL169" s="7">
        <f t="shared" si="59"/>
        <v>8.0409904193214174</v>
      </c>
      <c r="AM169" s="7">
        <f t="shared" si="60"/>
        <v>8.0854650463602091</v>
      </c>
      <c r="AN169" s="7">
        <f t="shared" si="61"/>
        <v>8.1235241244180969</v>
      </c>
      <c r="AO169" s="7">
        <f t="shared" si="62"/>
        <v>8.1735419746004343</v>
      </c>
      <c r="AP169" s="7">
        <f t="shared" si="63"/>
        <v>8.236396247616419</v>
      </c>
      <c r="AQ169" s="7">
        <f t="shared" si="64"/>
        <v>8.2959457411606206</v>
      </c>
      <c r="AR169" s="7">
        <f t="shared" si="65"/>
        <v>8.3464632491027331</v>
      </c>
      <c r="AS169" s="7">
        <f t="shared" si="66"/>
        <v>8.3739977355788167</v>
      </c>
      <c r="AT169" s="7">
        <f t="shared" si="67"/>
        <v>8.4125758906217705</v>
      </c>
    </row>
    <row r="170" spans="1:46">
      <c r="A170" s="10" t="s">
        <v>361</v>
      </c>
      <c r="B170" s="13" t="s">
        <v>360</v>
      </c>
      <c r="C170" s="62">
        <v>2209.6949311824155</v>
      </c>
      <c r="D170" s="63">
        <v>7.7006097447944226</v>
      </c>
      <c r="E170" s="35">
        <v>0.53100000000000003</v>
      </c>
      <c r="F170" s="64" t="e">
        <v>#N/A</v>
      </c>
      <c r="G170" s="44">
        <v>2</v>
      </c>
      <c r="H170" s="6"/>
      <c r="I170" s="7"/>
      <c r="J170" s="68">
        <v>1098.6635570024787</v>
      </c>
      <c r="K170" s="68">
        <v>1133.9807798587112</v>
      </c>
      <c r="L170" s="68">
        <v>1222.032149365024</v>
      </c>
      <c r="M170" s="68">
        <v>1243.0691166707525</v>
      </c>
      <c r="N170" s="68">
        <v>1251.0805236647207</v>
      </c>
      <c r="O170" s="68">
        <v>1325.1420199120778</v>
      </c>
      <c r="P170" s="68">
        <v>1376.7423007871164</v>
      </c>
      <c r="Q170" s="68">
        <v>1421.069177985956</v>
      </c>
      <c r="R170" s="68">
        <v>1492.4593515136651</v>
      </c>
      <c r="S170" s="68">
        <v>1537.4199768768772</v>
      </c>
      <c r="T170" s="68">
        <v>1600.9781063958164</v>
      </c>
      <c r="U170" s="68">
        <v>1743.5729368499269</v>
      </c>
      <c r="V170" s="68">
        <v>1878.616769004577</v>
      </c>
      <c r="W170" s="68">
        <v>1962.7000638090979</v>
      </c>
      <c r="X170" s="68">
        <v>2006.5424084123804</v>
      </c>
      <c r="Y170" s="69">
        <f t="shared" si="48"/>
        <v>2094.3071755894712</v>
      </c>
      <c r="Z170" s="69"/>
      <c r="AA170" s="6">
        <f t="shared" si="49"/>
        <v>65.008470554769758</v>
      </c>
      <c r="AB170" s="6">
        <f t="shared" si="50"/>
        <v>1486.271282540612</v>
      </c>
      <c r="AC170" s="8">
        <f t="shared" si="51"/>
        <v>4.3739303395302881E-2</v>
      </c>
      <c r="AE170" s="7">
        <f t="shared" si="52"/>
        <v>7.0018497719590176</v>
      </c>
      <c r="AF170" s="7">
        <f t="shared" si="53"/>
        <v>7.0334895351658533</v>
      </c>
      <c r="AG170" s="7">
        <f t="shared" si="54"/>
        <v>7.1082704481948182</v>
      </c>
      <c r="AH170" s="7">
        <f t="shared" si="55"/>
        <v>7.1253386946878772</v>
      </c>
      <c r="AI170" s="7">
        <f t="shared" si="56"/>
        <v>7.1317628758332425</v>
      </c>
      <c r="AJ170" s="7">
        <f t="shared" si="57"/>
        <v>7.1892749175157418</v>
      </c>
      <c r="AK170" s="7">
        <f t="shared" si="58"/>
        <v>7.2274753358168873</v>
      </c>
      <c r="AL170" s="7">
        <f t="shared" si="59"/>
        <v>7.2591648095201329</v>
      </c>
      <c r="AM170" s="7">
        <f t="shared" si="60"/>
        <v>7.30818060972915</v>
      </c>
      <c r="AN170" s="7">
        <f t="shared" si="61"/>
        <v>7.3378609507663972</v>
      </c>
      <c r="AO170" s="7">
        <f t="shared" si="62"/>
        <v>7.3783700379474446</v>
      </c>
      <c r="AP170" s="7">
        <f t="shared" si="63"/>
        <v>7.4636916988225392</v>
      </c>
      <c r="AQ170" s="7">
        <f t="shared" si="64"/>
        <v>7.5382910238511283</v>
      </c>
      <c r="AR170" s="7">
        <f t="shared" si="65"/>
        <v>7.5820763878029096</v>
      </c>
      <c r="AS170" s="7">
        <f t="shared" si="66"/>
        <v>7.6041683249993834</v>
      </c>
      <c r="AT170" s="7">
        <f t="shared" si="67"/>
        <v>7.6469780738857764</v>
      </c>
    </row>
    <row r="171" spans="1:46">
      <c r="A171" s="10" t="s">
        <v>363</v>
      </c>
      <c r="B171" s="13" t="s">
        <v>362</v>
      </c>
      <c r="C171" s="62">
        <v>7458.996865444773</v>
      </c>
      <c r="D171" s="63">
        <v>8.9171762157170775</v>
      </c>
      <c r="E171" s="35">
        <v>0.76900000000000002</v>
      </c>
      <c r="F171" s="64">
        <v>52.81</v>
      </c>
      <c r="G171" s="44">
        <v>3</v>
      </c>
      <c r="H171" s="6"/>
      <c r="I171" s="7"/>
      <c r="J171" s="68">
        <v>4951.857044244206</v>
      </c>
      <c r="K171" s="68">
        <v>4946.2587474483935</v>
      </c>
      <c r="L171" s="68">
        <v>5158.3350188025852</v>
      </c>
      <c r="M171" s="68">
        <v>5166.1737103253363</v>
      </c>
      <c r="N171" s="68">
        <v>5050.3514278945031</v>
      </c>
      <c r="O171" s="68">
        <v>4976.8911086958415</v>
      </c>
      <c r="P171" s="68">
        <v>5130.2045320349498</v>
      </c>
      <c r="Q171" s="68">
        <v>5302.1897585863471</v>
      </c>
      <c r="R171" s="68">
        <v>5543.0547798710741</v>
      </c>
      <c r="S171" s="68">
        <v>5909.446546641956</v>
      </c>
      <c r="T171" s="68">
        <v>6067.3603818086303</v>
      </c>
      <c r="U171" s="68">
        <v>6301.1224987499518</v>
      </c>
      <c r="V171" s="68">
        <v>6561.6281216491061</v>
      </c>
      <c r="W171" s="68">
        <v>6835.2621598484848</v>
      </c>
      <c r="X171" s="69">
        <f>1.03*W171</f>
        <v>7040.3200246439392</v>
      </c>
      <c r="Y171" s="69">
        <f t="shared" si="48"/>
        <v>7230.5353033446327</v>
      </c>
      <c r="Z171" s="69"/>
      <c r="AA171" s="6">
        <f t="shared" si="49"/>
        <v>152.99467853785885</v>
      </c>
      <c r="AB171" s="6">
        <f t="shared" si="50"/>
        <v>5662.6970574163543</v>
      </c>
      <c r="AC171" s="8">
        <f t="shared" si="51"/>
        <v>2.7017987539609573E-2</v>
      </c>
      <c r="AE171" s="7">
        <f t="shared" si="52"/>
        <v>8.5075179456610233</v>
      </c>
      <c r="AF171" s="7">
        <f t="shared" si="53"/>
        <v>8.5063867611991348</v>
      </c>
      <c r="AG171" s="7">
        <f t="shared" si="54"/>
        <v>8.5483691356314999</v>
      </c>
      <c r="AH171" s="7">
        <f t="shared" si="55"/>
        <v>8.5498875987825453</v>
      </c>
      <c r="AI171" s="7">
        <f t="shared" si="56"/>
        <v>8.5272131095302353</v>
      </c>
      <c r="AJ171" s="7">
        <f t="shared" si="57"/>
        <v>8.5125606997154186</v>
      </c>
      <c r="AK171" s="7">
        <f t="shared" si="58"/>
        <v>8.5429008071624235</v>
      </c>
      <c r="AL171" s="7">
        <f t="shared" si="59"/>
        <v>8.5758751762097205</v>
      </c>
      <c r="AM171" s="7">
        <f t="shared" si="60"/>
        <v>8.6203010320826934</v>
      </c>
      <c r="AN171" s="7">
        <f t="shared" si="61"/>
        <v>8.6843074590847014</v>
      </c>
      <c r="AO171" s="7">
        <f t="shared" si="62"/>
        <v>8.7106789265092424</v>
      </c>
      <c r="AP171" s="7">
        <f t="shared" si="63"/>
        <v>8.7484830709132044</v>
      </c>
      <c r="AQ171" s="7">
        <f t="shared" si="64"/>
        <v>8.7889940404200502</v>
      </c>
      <c r="AR171" s="7">
        <f t="shared" si="65"/>
        <v>8.8298501039233717</v>
      </c>
      <c r="AS171" s="7">
        <f t="shared" si="66"/>
        <v>8.8594089061649157</v>
      </c>
      <c r="AT171" s="7">
        <f t="shared" si="67"/>
        <v>8.886068351602173</v>
      </c>
    </row>
    <row r="172" spans="1:46">
      <c r="A172" s="10" t="s">
        <v>365</v>
      </c>
      <c r="B172" s="13" t="s">
        <v>364</v>
      </c>
      <c r="C172" s="62">
        <v>4998.4063494657421</v>
      </c>
      <c r="D172" s="63">
        <v>8.5168744105041494</v>
      </c>
      <c r="E172" s="35">
        <v>0.57199999999999995</v>
      </c>
      <c r="F172" s="64">
        <v>50.68</v>
      </c>
      <c r="G172" s="44">
        <v>2</v>
      </c>
      <c r="H172" s="6"/>
      <c r="I172" s="7"/>
      <c r="J172" s="68">
        <v>3570.1912428944379</v>
      </c>
      <c r="K172" s="68">
        <v>3613.1140438487373</v>
      </c>
      <c r="L172" s="68">
        <v>3660.0031558443325</v>
      </c>
      <c r="M172" s="68">
        <v>3673.445095079855</v>
      </c>
      <c r="N172" s="68">
        <v>3723.6889671258396</v>
      </c>
      <c r="O172" s="68">
        <v>4032.4151708813306</v>
      </c>
      <c r="P172" s="68">
        <v>4025.3837588458473</v>
      </c>
      <c r="Q172" s="68">
        <v>4066.3230184609311</v>
      </c>
      <c r="R172" s="68">
        <v>4198.8240628293242</v>
      </c>
      <c r="S172" s="68">
        <v>4276.7815522850151</v>
      </c>
      <c r="T172" s="68">
        <v>4334.6775678092035</v>
      </c>
      <c r="U172" s="68">
        <v>4410.8946344790693</v>
      </c>
      <c r="V172" s="68">
        <v>4507.5044087304032</v>
      </c>
      <c r="W172" s="68">
        <v>4550.7277013314952</v>
      </c>
      <c r="X172" s="68">
        <v>4538.8683175876549</v>
      </c>
      <c r="Y172" s="69">
        <f t="shared" si="48"/>
        <v>4626.6541750535562</v>
      </c>
      <c r="Z172" s="69"/>
      <c r="AA172" s="6">
        <f t="shared" si="49"/>
        <v>78.888802709347203</v>
      </c>
      <c r="AB172" s="6">
        <f t="shared" si="50"/>
        <v>4078.8561798688984</v>
      </c>
      <c r="AC172" s="8">
        <f t="shared" si="51"/>
        <v>1.9340913047805188E-2</v>
      </c>
      <c r="AE172" s="7">
        <f t="shared" si="52"/>
        <v>8.1803744427771115</v>
      </c>
      <c r="AF172" s="7">
        <f t="shared" si="53"/>
        <v>8.1923252955121253</v>
      </c>
      <c r="AG172" s="7">
        <f t="shared" si="54"/>
        <v>8.2052192886475908</v>
      </c>
      <c r="AH172" s="7">
        <f t="shared" si="55"/>
        <v>8.2088852187338155</v>
      </c>
      <c r="AI172" s="7">
        <f t="shared" si="56"/>
        <v>8.222470113728912</v>
      </c>
      <c r="AJ172" s="7">
        <f t="shared" si="57"/>
        <v>8.3021207734188476</v>
      </c>
      <c r="AK172" s="7">
        <f t="shared" si="58"/>
        <v>8.3003755291203642</v>
      </c>
      <c r="AL172" s="7">
        <f t="shared" si="59"/>
        <v>8.3104944348254541</v>
      </c>
      <c r="AM172" s="7">
        <f t="shared" si="60"/>
        <v>8.3425597800276936</v>
      </c>
      <c r="AN172" s="7">
        <f t="shared" si="61"/>
        <v>8.3609560319365688</v>
      </c>
      <c r="AO172" s="7">
        <f t="shared" si="62"/>
        <v>8.3744025076269946</v>
      </c>
      <c r="AP172" s="7">
        <f t="shared" si="63"/>
        <v>8.3918328128278183</v>
      </c>
      <c r="AQ172" s="7">
        <f t="shared" si="64"/>
        <v>8.4134989331647159</v>
      </c>
      <c r="AR172" s="7">
        <f t="shared" si="65"/>
        <v>8.4230424335154304</v>
      </c>
      <c r="AS172" s="7">
        <f t="shared" si="66"/>
        <v>8.4204329907088287</v>
      </c>
      <c r="AT172" s="7">
        <f t="shared" si="67"/>
        <v>8.4395892454726624</v>
      </c>
    </row>
    <row r="173" spans="1:46">
      <c r="A173" s="10" t="s">
        <v>367</v>
      </c>
      <c r="B173" s="13" t="s">
        <v>366</v>
      </c>
      <c r="C173" s="62">
        <v>37377.102886468798</v>
      </c>
      <c r="D173" s="63">
        <v>10.528813573631103</v>
      </c>
      <c r="E173" s="35">
        <v>0.96299999999999997</v>
      </c>
      <c r="F173" s="64">
        <v>25</v>
      </c>
      <c r="G173" s="44">
        <v>5</v>
      </c>
      <c r="H173" s="6"/>
      <c r="I173" s="7"/>
      <c r="J173" s="68">
        <v>24629.209119564479</v>
      </c>
      <c r="K173" s="68">
        <v>24992.32458655299</v>
      </c>
      <c r="L173" s="68">
        <v>25650.549637226515</v>
      </c>
      <c r="M173" s="68">
        <v>26722.007734388728</v>
      </c>
      <c r="N173" s="68">
        <v>27949.527973566375</v>
      </c>
      <c r="O173" s="68">
        <v>29155.711314627108</v>
      </c>
      <c r="P173" s="68">
        <v>29440.759082322755</v>
      </c>
      <c r="Q173" s="68">
        <v>30070.466421276291</v>
      </c>
      <c r="R173" s="68">
        <v>30662.870814741265</v>
      </c>
      <c r="S173" s="68">
        <v>31833.462886871199</v>
      </c>
      <c r="T173" s="68">
        <v>32723.030667210733</v>
      </c>
      <c r="U173" s="68">
        <v>33916.973411601641</v>
      </c>
      <c r="V173" s="68">
        <v>34782.178295359779</v>
      </c>
      <c r="W173" s="68">
        <v>34371.180511399136</v>
      </c>
      <c r="X173" s="68">
        <v>32314.135392335571</v>
      </c>
      <c r="Y173" s="69">
        <f t="shared" si="48"/>
        <v>33105.689259479717</v>
      </c>
      <c r="Z173" s="69"/>
      <c r="AA173" s="6">
        <f t="shared" si="49"/>
        <v>733.58481577082955</v>
      </c>
      <c r="AB173" s="6">
        <f t="shared" si="50"/>
        <v>29947.625856602972</v>
      </c>
      <c r="AC173" s="8">
        <f t="shared" si="51"/>
        <v>2.4495591713460847E-2</v>
      </c>
      <c r="AE173" s="7">
        <f t="shared" si="52"/>
        <v>10.111688380146919</v>
      </c>
      <c r="AF173" s="7">
        <f t="shared" si="53"/>
        <v>10.126324040173232</v>
      </c>
      <c r="AG173" s="7">
        <f t="shared" si="54"/>
        <v>10.152320278721243</v>
      </c>
      <c r="AH173" s="7">
        <f t="shared" si="55"/>
        <v>10.193242764587788</v>
      </c>
      <c r="AI173" s="7">
        <f t="shared" si="56"/>
        <v>10.238155590196143</v>
      </c>
      <c r="AJ173" s="7">
        <f t="shared" si="57"/>
        <v>10.280406101047786</v>
      </c>
      <c r="AK173" s="7">
        <f t="shared" si="58"/>
        <v>10.290135356556698</v>
      </c>
      <c r="AL173" s="7">
        <f t="shared" si="59"/>
        <v>10.311298787045393</v>
      </c>
      <c r="AM173" s="7">
        <f t="shared" si="60"/>
        <v>10.33080778192179</v>
      </c>
      <c r="AN173" s="7">
        <f t="shared" si="61"/>
        <v>10.368273307537075</v>
      </c>
      <c r="AO173" s="7">
        <f t="shared" si="62"/>
        <v>10.395834410730824</v>
      </c>
      <c r="AP173" s="7">
        <f t="shared" si="63"/>
        <v>10.431670858672542</v>
      </c>
      <c r="AQ173" s="7">
        <f t="shared" si="64"/>
        <v>10.45686041663595</v>
      </c>
      <c r="AR173" s="7">
        <f t="shared" si="65"/>
        <v>10.444973716399771</v>
      </c>
      <c r="AS173" s="7">
        <f t="shared" si="66"/>
        <v>10.383260041725119</v>
      </c>
      <c r="AT173" s="7">
        <f t="shared" si="67"/>
        <v>10.407460427546365</v>
      </c>
    </row>
    <row r="174" spans="1:46">
      <c r="A174" s="10" t="s">
        <v>369</v>
      </c>
      <c r="B174" s="13" t="s">
        <v>368</v>
      </c>
      <c r="C174" s="62">
        <v>45223.681025707279</v>
      </c>
      <c r="D174" s="63">
        <v>10.71937614512194</v>
      </c>
      <c r="E174" s="35">
        <v>0.96</v>
      </c>
      <c r="F174" s="64">
        <v>33.682000000000002</v>
      </c>
      <c r="G174" s="44">
        <v>5</v>
      </c>
      <c r="H174" s="6"/>
      <c r="I174" s="7"/>
      <c r="J174" s="68">
        <v>32014.500736018803</v>
      </c>
      <c r="K174" s="68">
        <v>32065.4033521007</v>
      </c>
      <c r="L174" s="68">
        <v>32666.324840887024</v>
      </c>
      <c r="M174" s="68">
        <v>33424.509199172913</v>
      </c>
      <c r="N174" s="68">
        <v>33720.468990704263</v>
      </c>
      <c r="O174" s="68">
        <v>34713.371098412354</v>
      </c>
      <c r="P174" s="68">
        <v>34891.898418679521</v>
      </c>
      <c r="Q174" s="68">
        <v>34782.458916676886</v>
      </c>
      <c r="R174" s="68">
        <v>34456.996429526815</v>
      </c>
      <c r="S174" s="68">
        <v>35087.655567024201</v>
      </c>
      <c r="T174" s="68">
        <v>35784.085360620375</v>
      </c>
      <c r="U174" s="68">
        <v>36851.122114587102</v>
      </c>
      <c r="V174" s="68">
        <v>37854.35480446674</v>
      </c>
      <c r="W174" s="68">
        <v>38085.501483835418</v>
      </c>
      <c r="X174" s="68">
        <v>36953.739798825838</v>
      </c>
      <c r="Y174" s="69">
        <f t="shared" si="48"/>
        <v>37395.730032062151</v>
      </c>
      <c r="Z174" s="69"/>
      <c r="AA174" s="6">
        <f t="shared" si="49"/>
        <v>417.30849916940076</v>
      </c>
      <c r="AB174" s="6">
        <f t="shared" si="50"/>
        <v>34890.159407435924</v>
      </c>
      <c r="AC174" s="8">
        <f t="shared" si="51"/>
        <v>1.196063607208577E-2</v>
      </c>
      <c r="AE174" s="7">
        <f t="shared" si="52"/>
        <v>10.373944227141902</v>
      </c>
      <c r="AF174" s="7">
        <f t="shared" si="53"/>
        <v>10.375532950705489</v>
      </c>
      <c r="AG174" s="7">
        <f t="shared" si="54"/>
        <v>10.394100004875371</v>
      </c>
      <c r="AH174" s="7">
        <f t="shared" si="55"/>
        <v>10.417044718217548</v>
      </c>
      <c r="AI174" s="7">
        <f t="shared" si="56"/>
        <v>10.425860320402945</v>
      </c>
      <c r="AJ174" s="7">
        <f t="shared" si="57"/>
        <v>10.45488022596097</v>
      </c>
      <c r="AK174" s="7">
        <f t="shared" si="58"/>
        <v>10.460009944241968</v>
      </c>
      <c r="AL174" s="7">
        <f t="shared" si="59"/>
        <v>10.456868484566103</v>
      </c>
      <c r="AM174" s="7">
        <f t="shared" si="60"/>
        <v>10.447467345213145</v>
      </c>
      <c r="AN174" s="7">
        <f t="shared" si="61"/>
        <v>10.46560465434821</v>
      </c>
      <c r="AO174" s="7">
        <f t="shared" si="62"/>
        <v>10.485258530550828</v>
      </c>
      <c r="AP174" s="7">
        <f t="shared" si="63"/>
        <v>10.514641348024613</v>
      </c>
      <c r="AQ174" s="7">
        <f t="shared" si="64"/>
        <v>10.541501306526532</v>
      </c>
      <c r="AR174" s="7">
        <f t="shared" si="65"/>
        <v>10.54758895020964</v>
      </c>
      <c r="AS174" s="7">
        <f t="shared" si="66"/>
        <v>10.517422133672195</v>
      </c>
      <c r="AT174" s="7">
        <f t="shared" si="67"/>
        <v>10.529311806618985</v>
      </c>
    </row>
    <row r="175" spans="1:46">
      <c r="A175" s="10" t="s">
        <v>440</v>
      </c>
      <c r="B175" s="13" t="s">
        <v>370</v>
      </c>
      <c r="C175" s="62">
        <v>4729.9694793840836</v>
      </c>
      <c r="D175" s="63">
        <v>8.4616740289036567</v>
      </c>
      <c r="E175" s="35">
        <v>0.74199999999999999</v>
      </c>
      <c r="F175" s="64">
        <v>35.78</v>
      </c>
      <c r="G175" s="44">
        <v>2</v>
      </c>
      <c r="H175" s="6"/>
      <c r="I175" s="7"/>
      <c r="J175" s="68">
        <v>3759.2255124769963</v>
      </c>
      <c r="K175" s="68">
        <v>3829.4891137138648</v>
      </c>
      <c r="L175" s="68">
        <v>3806.7897813465738</v>
      </c>
      <c r="M175" s="68">
        <v>3953.1695577269256</v>
      </c>
      <c r="N175" s="68">
        <v>3720.5208442132675</v>
      </c>
      <c r="O175" s="68">
        <v>3725.2925376090102</v>
      </c>
      <c r="P175" s="68">
        <v>3815.1019013403688</v>
      </c>
      <c r="Q175" s="68">
        <v>3857.4127391385964</v>
      </c>
      <c r="R175" s="68">
        <v>3808.4773175314976</v>
      </c>
      <c r="S175" s="68">
        <v>3908.4434434750929</v>
      </c>
      <c r="T175" s="68">
        <v>3954.1886927812611</v>
      </c>
      <c r="U175" s="68">
        <v>4055.1712281446594</v>
      </c>
      <c r="V175" s="68">
        <v>4123.1234464157887</v>
      </c>
      <c r="W175" s="68">
        <v>4232.4469062870321</v>
      </c>
      <c r="X175" s="68">
        <v>4295.1107037225329</v>
      </c>
      <c r="Y175" s="69">
        <f t="shared" si="48"/>
        <v>4331.1605622661145</v>
      </c>
      <c r="Z175" s="69"/>
      <c r="AA175" s="6">
        <f t="shared" si="49"/>
        <v>32.926067410007299</v>
      </c>
      <c r="AB175" s="6">
        <f t="shared" si="50"/>
        <v>3922.9309150615645</v>
      </c>
      <c r="AC175" s="8">
        <f t="shared" si="51"/>
        <v>8.393231520746924E-3</v>
      </c>
      <c r="AE175" s="7">
        <f t="shared" si="52"/>
        <v>8.2319682344427942</v>
      </c>
      <c r="AF175" s="7">
        <f t="shared" si="53"/>
        <v>8.2504866826021335</v>
      </c>
      <c r="AG175" s="7">
        <f t="shared" si="54"/>
        <v>8.2445415358787759</v>
      </c>
      <c r="AH175" s="7">
        <f t="shared" si="55"/>
        <v>8.2822729558063166</v>
      </c>
      <c r="AI175" s="7">
        <f t="shared" si="56"/>
        <v>8.2216189493517309</v>
      </c>
      <c r="AJ175" s="7">
        <f t="shared" si="57"/>
        <v>8.2229006613163715</v>
      </c>
      <c r="AK175" s="7">
        <f t="shared" si="58"/>
        <v>8.2467226540670406</v>
      </c>
      <c r="AL175" s="7">
        <f t="shared" si="59"/>
        <v>8.25775196288971</v>
      </c>
      <c r="AM175" s="7">
        <f t="shared" si="60"/>
        <v>8.2449847340465183</v>
      </c>
      <c r="AN175" s="7">
        <f t="shared" si="61"/>
        <v>8.2708944774201143</v>
      </c>
      <c r="AO175" s="7">
        <f t="shared" si="62"/>
        <v>8.2825307245901989</v>
      </c>
      <c r="AP175" s="7">
        <f t="shared" si="63"/>
        <v>8.3077481920808545</v>
      </c>
      <c r="AQ175" s="7">
        <f t="shared" si="64"/>
        <v>8.3243662731793169</v>
      </c>
      <c r="AR175" s="7">
        <f t="shared" si="65"/>
        <v>8.3505355696372998</v>
      </c>
      <c r="AS175" s="7">
        <f t="shared" si="66"/>
        <v>8.3652326091088938</v>
      </c>
      <c r="AT175" s="7">
        <f t="shared" si="67"/>
        <v>8.3735908133203623</v>
      </c>
    </row>
    <row r="176" spans="1:46">
      <c r="A176" s="10" t="s">
        <v>373</v>
      </c>
      <c r="B176" s="13" t="s">
        <v>372</v>
      </c>
      <c r="C176" s="62">
        <v>1972.0834588008452</v>
      </c>
      <c r="D176" s="63">
        <v>7.5868458561741567</v>
      </c>
      <c r="E176" s="35">
        <v>0.68799999999999994</v>
      </c>
      <c r="F176" s="64">
        <v>33.6</v>
      </c>
      <c r="G176" s="44">
        <v>1</v>
      </c>
      <c r="H176" s="6"/>
      <c r="I176" s="7"/>
      <c r="J176" s="68">
        <v>1069.3610336452466</v>
      </c>
      <c r="K176" s="68">
        <v>878.17096261679376</v>
      </c>
      <c r="L176" s="68">
        <v>880.73489632957649</v>
      </c>
      <c r="M176" s="68">
        <v>914.97427925763168</v>
      </c>
      <c r="N176" s="68">
        <v>936.74324403697017</v>
      </c>
      <c r="O176" s="68">
        <v>1002.3615197493783</v>
      </c>
      <c r="P176" s="68">
        <v>1092.2344453047738</v>
      </c>
      <c r="Q176" s="68">
        <v>1178.8357635764473</v>
      </c>
      <c r="R176" s="68">
        <v>1285.0711229422066</v>
      </c>
      <c r="S176" s="68">
        <v>1404.99621363543</v>
      </c>
      <c r="T176" s="68">
        <v>1480.2638797303994</v>
      </c>
      <c r="U176" s="68">
        <v>1562.0060289880546</v>
      </c>
      <c r="V176" s="68">
        <v>1658.735954815503</v>
      </c>
      <c r="W176" s="68">
        <v>1761.3154401880843</v>
      </c>
      <c r="X176" s="68">
        <v>1790.7762004483611</v>
      </c>
      <c r="Y176" s="69">
        <f t="shared" si="48"/>
        <v>1889.5485401188052</v>
      </c>
      <c r="Z176" s="69"/>
      <c r="AA176" s="6">
        <f t="shared" si="49"/>
        <v>69.484190346038176</v>
      </c>
      <c r="AB176" s="6">
        <f t="shared" si="50"/>
        <v>1259.7720656843239</v>
      </c>
      <c r="AC176" s="8">
        <f t="shared" si="51"/>
        <v>5.515616057758313E-2</v>
      </c>
      <c r="AE176" s="7">
        <f t="shared" si="52"/>
        <v>6.9748165842644996</v>
      </c>
      <c r="AF176" s="7">
        <f t="shared" si="53"/>
        <v>6.7778412929223419</v>
      </c>
      <c r="AG176" s="7">
        <f t="shared" si="54"/>
        <v>6.7807566684277862</v>
      </c>
      <c r="AH176" s="7">
        <f t="shared" si="55"/>
        <v>6.8188959547794763</v>
      </c>
      <c r="AI176" s="7">
        <f t="shared" si="56"/>
        <v>6.8424092255175202</v>
      </c>
      <c r="AJ176" s="7">
        <f t="shared" si="57"/>
        <v>6.9101140147258802</v>
      </c>
      <c r="AK176" s="7">
        <f t="shared" si="58"/>
        <v>6.9959808267640389</v>
      </c>
      <c r="AL176" s="7">
        <f t="shared" si="59"/>
        <v>7.0722825893721444</v>
      </c>
      <c r="AM176" s="7">
        <f t="shared" si="60"/>
        <v>7.1585693443908003</v>
      </c>
      <c r="AN176" s="7">
        <f t="shared" si="61"/>
        <v>7.2477898868428126</v>
      </c>
      <c r="AO176" s="7">
        <f t="shared" si="62"/>
        <v>7.2999756479802542</v>
      </c>
      <c r="AP176" s="7">
        <f t="shared" si="63"/>
        <v>7.3537261901796693</v>
      </c>
      <c r="AQ176" s="7">
        <f t="shared" si="64"/>
        <v>7.4138111182800515</v>
      </c>
      <c r="AR176" s="7">
        <f t="shared" si="65"/>
        <v>7.473816218058813</v>
      </c>
      <c r="AS176" s="7">
        <f t="shared" si="66"/>
        <v>7.4904044363792144</v>
      </c>
      <c r="AT176" s="7">
        <f t="shared" si="67"/>
        <v>7.5440932118582564</v>
      </c>
    </row>
    <row r="177" spans="1:46">
      <c r="A177" s="10" t="s">
        <v>441</v>
      </c>
      <c r="B177" s="13" t="s">
        <v>374</v>
      </c>
      <c r="C177" s="62">
        <v>1362.3753080524577</v>
      </c>
      <c r="D177" s="63">
        <v>7.2169850053237417</v>
      </c>
      <c r="E177" s="35">
        <v>0.53</v>
      </c>
      <c r="F177" s="64">
        <v>37.580000000000005</v>
      </c>
      <c r="G177" s="44">
        <v>1</v>
      </c>
      <c r="H177" s="6"/>
      <c r="I177" s="7"/>
      <c r="J177" s="68">
        <v>798.45126290452242</v>
      </c>
      <c r="K177" s="68">
        <v>811.67862353092778</v>
      </c>
      <c r="L177" s="68">
        <v>818.485397608114</v>
      </c>
      <c r="M177" s="68">
        <v>827.68914229779841</v>
      </c>
      <c r="N177" s="68">
        <v>846.31065582810902</v>
      </c>
      <c r="O177" s="68">
        <v>865.79266735809847</v>
      </c>
      <c r="P177" s="68">
        <v>894.27749621060832</v>
      </c>
      <c r="Q177" s="68">
        <v>933.51652882823157</v>
      </c>
      <c r="R177" s="68">
        <v>971.0679609977941</v>
      </c>
      <c r="S177" s="68">
        <v>1019.1574076062006</v>
      </c>
      <c r="T177" s="68">
        <v>1064.5751624752172</v>
      </c>
      <c r="U177" s="68">
        <v>1104.948310729621</v>
      </c>
      <c r="V177" s="68">
        <v>1150.7670917807118</v>
      </c>
      <c r="W177" s="68">
        <v>1201.2714712082986</v>
      </c>
      <c r="X177" s="68">
        <v>1237.1227327383469</v>
      </c>
      <c r="Y177" s="69">
        <f t="shared" si="48"/>
        <v>1279.119831408769</v>
      </c>
      <c r="Z177" s="69"/>
      <c r="AA177" s="6">
        <f t="shared" si="49"/>
        <v>32.917914231128535</v>
      </c>
      <c r="AB177" s="6">
        <f t="shared" si="50"/>
        <v>969.67412747350681</v>
      </c>
      <c r="AC177" s="8">
        <f t="shared" si="51"/>
        <v>3.3947398717233394E-2</v>
      </c>
      <c r="AE177" s="7">
        <f t="shared" si="52"/>
        <v>6.6826739299808127</v>
      </c>
      <c r="AF177" s="7">
        <f t="shared" si="53"/>
        <v>6.69910447798968</v>
      </c>
      <c r="AG177" s="7">
        <f t="shared" si="54"/>
        <v>6.7074555562221319</v>
      </c>
      <c r="AH177" s="7">
        <f t="shared" si="55"/>
        <v>6.7186376518855297</v>
      </c>
      <c r="AI177" s="7">
        <f t="shared" si="56"/>
        <v>6.7408864976733724</v>
      </c>
      <c r="AJ177" s="7">
        <f t="shared" si="57"/>
        <v>6.763645465762151</v>
      </c>
      <c r="AK177" s="7">
        <f t="shared" si="58"/>
        <v>6.7960161254557532</v>
      </c>
      <c r="AL177" s="7">
        <f t="shared" si="59"/>
        <v>6.8389586691220039</v>
      </c>
      <c r="AM177" s="7">
        <f t="shared" si="60"/>
        <v>6.8783964565710214</v>
      </c>
      <c r="AN177" s="7">
        <f t="shared" si="61"/>
        <v>6.9267314939193581</v>
      </c>
      <c r="AO177" s="7">
        <f t="shared" si="62"/>
        <v>6.9703310900844002</v>
      </c>
      <c r="AP177" s="7">
        <f t="shared" si="63"/>
        <v>7.007553835237494</v>
      </c>
      <c r="AQ177" s="7">
        <f t="shared" si="64"/>
        <v>7.0481840353184966</v>
      </c>
      <c r="AR177" s="7">
        <f t="shared" si="65"/>
        <v>7.0911358341795383</v>
      </c>
      <c r="AS177" s="7">
        <f t="shared" si="66"/>
        <v>7.1205435855291874</v>
      </c>
      <c r="AT177" s="7">
        <f t="shared" si="67"/>
        <v>7.1539274886746425</v>
      </c>
    </row>
    <row r="178" spans="1:46">
      <c r="A178" s="10" t="s">
        <v>377</v>
      </c>
      <c r="B178" s="13" t="s">
        <v>376</v>
      </c>
      <c r="C178" s="62">
        <v>7995.0835184954149</v>
      </c>
      <c r="D178" s="63">
        <v>8.9865820715543823</v>
      </c>
      <c r="E178" s="35">
        <v>0.78300000000000003</v>
      </c>
      <c r="F178" s="64">
        <v>53.569999999999993</v>
      </c>
      <c r="G178" s="44">
        <v>2</v>
      </c>
      <c r="H178" s="6"/>
      <c r="I178" s="7"/>
      <c r="J178" s="68">
        <v>5644.504431375979</v>
      </c>
      <c r="K178" s="68">
        <v>5930.2128577336744</v>
      </c>
      <c r="L178" s="68">
        <v>5810.365071006484</v>
      </c>
      <c r="M178" s="68">
        <v>5167.8019035901034</v>
      </c>
      <c r="N178" s="68">
        <v>5360.5616838308497</v>
      </c>
      <c r="O178" s="68">
        <v>5568.1043431964963</v>
      </c>
      <c r="P178" s="68">
        <v>5630.5800143333181</v>
      </c>
      <c r="Q178" s="68">
        <v>5860.8437383161236</v>
      </c>
      <c r="R178" s="68">
        <v>6202.5761894271654</v>
      </c>
      <c r="S178" s="68">
        <v>6519.7048046970885</v>
      </c>
      <c r="T178" s="68">
        <v>6750.9362370756453</v>
      </c>
      <c r="U178" s="68">
        <v>7038.4713883567229</v>
      </c>
      <c r="V178" s="68">
        <v>7333.379202356552</v>
      </c>
      <c r="W178" s="68">
        <v>7468.6023471247163</v>
      </c>
      <c r="X178" s="68">
        <v>7260.0402491203013</v>
      </c>
      <c r="Y178" s="69">
        <f t="shared" si="48"/>
        <v>7435.8371693291565</v>
      </c>
      <c r="Z178" s="69"/>
      <c r="AA178" s="6">
        <f t="shared" si="49"/>
        <v>151.01127505072409</v>
      </c>
      <c r="AB178" s="6">
        <f t="shared" si="50"/>
        <v>6236.4456307694136</v>
      </c>
      <c r="AC178" s="8">
        <f t="shared" si="51"/>
        <v>2.421431757629117E-2</v>
      </c>
      <c r="AE178" s="7">
        <f t="shared" si="52"/>
        <v>8.6384376837798627</v>
      </c>
      <c r="AF178" s="7">
        <f t="shared" si="53"/>
        <v>8.6878153864122591</v>
      </c>
      <c r="AG178" s="7">
        <f t="shared" si="54"/>
        <v>8.6673986828128005</v>
      </c>
      <c r="AH178" s="7">
        <f t="shared" si="55"/>
        <v>8.5502027133791092</v>
      </c>
      <c r="AI178" s="7">
        <f t="shared" si="56"/>
        <v>8.5868240403340614</v>
      </c>
      <c r="AJ178" s="7">
        <f t="shared" si="57"/>
        <v>8.6248099416368884</v>
      </c>
      <c r="AK178" s="7">
        <f t="shared" si="58"/>
        <v>8.6359677379113968</v>
      </c>
      <c r="AL178" s="7">
        <f t="shared" si="59"/>
        <v>8.6760488548543542</v>
      </c>
      <c r="AM178" s="7">
        <f t="shared" si="60"/>
        <v>8.7327199991547069</v>
      </c>
      <c r="AN178" s="7">
        <f t="shared" si="61"/>
        <v>8.7825843785425324</v>
      </c>
      <c r="AO178" s="7">
        <f t="shared" si="62"/>
        <v>8.817436476037356</v>
      </c>
      <c r="AP178" s="7">
        <f t="shared" si="63"/>
        <v>8.8591462932397569</v>
      </c>
      <c r="AQ178" s="7">
        <f t="shared" si="64"/>
        <v>8.9001916985195848</v>
      </c>
      <c r="AR178" s="7">
        <f t="shared" si="65"/>
        <v>8.9184631584958716</v>
      </c>
      <c r="AS178" s="7">
        <f t="shared" si="66"/>
        <v>8.8901406517594381</v>
      </c>
      <c r="AT178" s="7">
        <f t="shared" si="67"/>
        <v>8.9140664509858105</v>
      </c>
    </row>
    <row r="179" spans="1:46">
      <c r="A179" s="10" t="s">
        <v>379</v>
      </c>
      <c r="B179" s="13" t="s">
        <v>378</v>
      </c>
      <c r="C179" s="62">
        <v>805</v>
      </c>
      <c r="D179" s="63">
        <v>6.6908422774185636</v>
      </c>
      <c r="E179" s="35">
        <v>0.48899999999999999</v>
      </c>
      <c r="F179" s="64">
        <v>38</v>
      </c>
      <c r="G179" s="44">
        <v>1</v>
      </c>
      <c r="H179" s="6"/>
      <c r="I179" s="7"/>
      <c r="J179" s="69">
        <f t="shared" ref="J179:V179" si="74">K179*0.97</f>
        <v>353.8372623836492</v>
      </c>
      <c r="K179" s="69">
        <f t="shared" si="74"/>
        <v>364.78068286974144</v>
      </c>
      <c r="L179" s="69">
        <f t="shared" si="74"/>
        <v>376.06255965952727</v>
      </c>
      <c r="M179" s="69">
        <f t="shared" si="74"/>
        <v>387.69336047373946</v>
      </c>
      <c r="N179" s="69">
        <f t="shared" si="74"/>
        <v>399.68387677705101</v>
      </c>
      <c r="O179" s="69">
        <f t="shared" si="74"/>
        <v>412.04523379077426</v>
      </c>
      <c r="P179" s="69">
        <f t="shared" si="74"/>
        <v>424.78890081523122</v>
      </c>
      <c r="Q179" s="69">
        <f t="shared" si="74"/>
        <v>437.92670187137242</v>
      </c>
      <c r="R179" s="69">
        <f t="shared" si="74"/>
        <v>451.47082667151795</v>
      </c>
      <c r="S179" s="69">
        <f t="shared" si="74"/>
        <v>465.43384192939999</v>
      </c>
      <c r="T179" s="69">
        <f t="shared" si="74"/>
        <v>479.82870301999998</v>
      </c>
      <c r="U179" s="69">
        <f t="shared" si="74"/>
        <v>494.66876600000001</v>
      </c>
      <c r="V179" s="69">
        <f t="shared" si="74"/>
        <v>509.96780000000001</v>
      </c>
      <c r="W179" s="69">
        <f>X179*0.97</f>
        <v>525.74</v>
      </c>
      <c r="X179" s="70">
        <v>542</v>
      </c>
      <c r="Y179" s="69">
        <f t="shared" si="48"/>
        <v>558.45148415135679</v>
      </c>
      <c r="Z179" s="69"/>
      <c r="AA179" s="6">
        <f t="shared" si="49"/>
        <v>13.407916109877851</v>
      </c>
      <c r="AB179" s="6">
        <f t="shared" si="50"/>
        <v>441.72856775080021</v>
      </c>
      <c r="AC179" s="8">
        <f t="shared" si="51"/>
        <v>3.035329179217108E-2</v>
      </c>
      <c r="AE179" s="7">
        <f t="shared" si="52"/>
        <v>5.868837096653726</v>
      </c>
      <c r="AF179" s="7">
        <f t="shared" si="53"/>
        <v>5.899296304138435</v>
      </c>
      <c r="AG179" s="7">
        <f t="shared" si="54"/>
        <v>5.9297555116231431</v>
      </c>
      <c r="AH179" s="7">
        <f t="shared" si="55"/>
        <v>5.9602147191078521</v>
      </c>
      <c r="AI179" s="7">
        <f t="shared" si="56"/>
        <v>5.9906739265925602</v>
      </c>
      <c r="AJ179" s="7">
        <f t="shared" si="57"/>
        <v>6.0211331340772691</v>
      </c>
      <c r="AK179" s="7">
        <f t="shared" si="58"/>
        <v>6.0515923415619781</v>
      </c>
      <c r="AL179" s="7">
        <f t="shared" si="59"/>
        <v>6.0820515490466862</v>
      </c>
      <c r="AM179" s="7">
        <f t="shared" si="60"/>
        <v>6.1125107565313952</v>
      </c>
      <c r="AN179" s="7">
        <f t="shared" si="61"/>
        <v>6.1429699640161033</v>
      </c>
      <c r="AO179" s="7">
        <f t="shared" si="62"/>
        <v>6.1734291715008123</v>
      </c>
      <c r="AP179" s="7">
        <f t="shared" si="63"/>
        <v>6.2038883789855204</v>
      </c>
      <c r="AQ179" s="7">
        <f t="shared" si="64"/>
        <v>6.2343475864702294</v>
      </c>
      <c r="AR179" s="7">
        <f t="shared" si="65"/>
        <v>6.2648067939549374</v>
      </c>
      <c r="AS179" s="7">
        <f t="shared" si="66"/>
        <v>6.2952660014396464</v>
      </c>
      <c r="AT179" s="7">
        <f t="shared" si="67"/>
        <v>6.3251677466095142</v>
      </c>
    </row>
    <row r="180" spans="1:46">
      <c r="A180" s="10" t="s">
        <v>381</v>
      </c>
      <c r="B180" s="13" t="s">
        <v>380</v>
      </c>
      <c r="C180" s="62">
        <v>850.33452874036493</v>
      </c>
      <c r="D180" s="63">
        <v>6.7456298352826289</v>
      </c>
      <c r="E180" s="35">
        <v>0.499</v>
      </c>
      <c r="F180" s="64">
        <v>34.409999999999997</v>
      </c>
      <c r="G180" s="44">
        <v>1</v>
      </c>
      <c r="H180" s="6"/>
      <c r="I180" s="7"/>
      <c r="J180" s="68">
        <v>758.51525736690621</v>
      </c>
      <c r="K180" s="68">
        <v>799.75315709969391</v>
      </c>
      <c r="L180" s="68">
        <v>883.58755038933941</v>
      </c>
      <c r="M180" s="68">
        <v>832.94158405152461</v>
      </c>
      <c r="N180" s="68">
        <v>824.55550178214412</v>
      </c>
      <c r="O180" s="68">
        <v>792.23591452439007</v>
      </c>
      <c r="P180" s="68">
        <v>767.9266569734408</v>
      </c>
      <c r="Q180" s="68">
        <v>778.18390733531351</v>
      </c>
      <c r="R180" s="68">
        <v>778.86642099969254</v>
      </c>
      <c r="S180" s="68">
        <v>782.30003409571145</v>
      </c>
      <c r="T180" s="68">
        <v>772.02941569558016</v>
      </c>
      <c r="U180" s="68">
        <v>782.18998229718943</v>
      </c>
      <c r="V180" s="68">
        <v>777.36773545388894</v>
      </c>
      <c r="W180" s="68">
        <v>771.98744278920014</v>
      </c>
      <c r="X180" s="68">
        <v>772.15740018096437</v>
      </c>
      <c r="Y180" s="69">
        <f t="shared" si="48"/>
        <v>768.77239710113122</v>
      </c>
      <c r="Z180" s="69"/>
      <c r="AA180" s="6">
        <f t="shared" si="49"/>
        <v>-3.4704107962498068</v>
      </c>
      <c r="AB180" s="6">
        <f t="shared" si="50"/>
        <v>791.63986406899869</v>
      </c>
      <c r="AC180" s="8">
        <f t="shared" si="51"/>
        <v>-4.3838252136672697E-3</v>
      </c>
      <c r="AE180" s="7">
        <f t="shared" si="52"/>
        <v>6.6313629137700714</v>
      </c>
      <c r="AF180" s="7">
        <f t="shared" si="53"/>
        <v>6.6843031264300805</v>
      </c>
      <c r="AG180" s="7">
        <f t="shared" si="54"/>
        <v>6.7839903818013187</v>
      </c>
      <c r="AH180" s="7">
        <f t="shared" si="55"/>
        <v>6.7249635125187703</v>
      </c>
      <c r="AI180" s="7">
        <f t="shared" si="56"/>
        <v>6.7148444554188869</v>
      </c>
      <c r="AJ180" s="7">
        <f t="shared" si="57"/>
        <v>6.6748592193336371</v>
      </c>
      <c r="AK180" s="7">
        <f t="shared" si="58"/>
        <v>6.6436942298548791</v>
      </c>
      <c r="AL180" s="7">
        <f t="shared" si="59"/>
        <v>6.6569628809936789</v>
      </c>
      <c r="AM180" s="7">
        <f t="shared" si="60"/>
        <v>6.6578395561989323</v>
      </c>
      <c r="AN180" s="7">
        <f t="shared" si="61"/>
        <v>6.6622383422749678</v>
      </c>
      <c r="AO180" s="7">
        <f t="shared" si="62"/>
        <v>6.6490226525314835</v>
      </c>
      <c r="AP180" s="7">
        <f t="shared" si="63"/>
        <v>6.6620976551532216</v>
      </c>
      <c r="AQ180" s="7">
        <f t="shared" si="64"/>
        <v>6.6559135144103152</v>
      </c>
      <c r="AR180" s="7">
        <f t="shared" si="65"/>
        <v>6.6489682840753881</v>
      </c>
      <c r="AS180" s="7">
        <f t="shared" si="66"/>
        <v>6.6491884154875729</v>
      </c>
      <c r="AT180" s="7">
        <f t="shared" si="67"/>
        <v>6.6447949531368238</v>
      </c>
    </row>
    <row r="181" spans="1:46">
      <c r="A181" s="10" t="s">
        <v>383</v>
      </c>
      <c r="B181" s="13" t="s">
        <v>382</v>
      </c>
      <c r="C181" s="62">
        <v>4465.5779583479698</v>
      </c>
      <c r="D181" s="63">
        <v>8.4041539268929437</v>
      </c>
      <c r="E181" s="35">
        <v>0.76800000000000002</v>
      </c>
      <c r="F181" s="64" t="e">
        <v>#N/A</v>
      </c>
      <c r="G181" s="44">
        <v>2</v>
      </c>
      <c r="H181" s="6"/>
      <c r="I181" s="7"/>
      <c r="J181" s="68">
        <v>3543.9666264763277</v>
      </c>
      <c r="K181" s="68">
        <v>3529.2014674841212</v>
      </c>
      <c r="L181" s="68">
        <v>3496.8331548006668</v>
      </c>
      <c r="M181" s="68">
        <v>3599.4077730358804</v>
      </c>
      <c r="N181" s="68">
        <v>3741.4722073447688</v>
      </c>
      <c r="O181" s="68">
        <v>3845.6749691613568</v>
      </c>
      <c r="P181" s="68">
        <v>3961.4172030214181</v>
      </c>
      <c r="Q181" s="68">
        <v>4078.9347491822509</v>
      </c>
      <c r="R181" s="68">
        <v>4152.8982621925652</v>
      </c>
      <c r="S181" s="68">
        <v>4165.013367477447</v>
      </c>
      <c r="T181" s="68">
        <v>4097.8830698181573</v>
      </c>
      <c r="U181" s="68">
        <v>4095.5758078987064</v>
      </c>
      <c r="V181" s="68">
        <v>4025.4625104106613</v>
      </c>
      <c r="W181" s="68">
        <v>4087.2934915702431</v>
      </c>
      <c r="X181" s="68">
        <v>4055.0265220110409</v>
      </c>
      <c r="Y181" s="69">
        <f t="shared" si="48"/>
        <v>4105.0039374402795</v>
      </c>
      <c r="Z181" s="69"/>
      <c r="AA181" s="6">
        <f t="shared" si="49"/>
        <v>48.047074192801759</v>
      </c>
      <c r="AB181" s="6">
        <f t="shared" si="50"/>
        <v>3898.4040787923736</v>
      </c>
      <c r="AC181" s="8">
        <f t="shared" si="51"/>
        <v>1.232480605440099E-2</v>
      </c>
      <c r="AE181" s="7">
        <f t="shared" si="52"/>
        <v>8.1730018947721472</v>
      </c>
      <c r="AF181" s="7">
        <f t="shared" si="53"/>
        <v>8.1688269111599787</v>
      </c>
      <c r="AG181" s="7">
        <f t="shared" si="54"/>
        <v>8.1596130249731189</v>
      </c>
      <c r="AH181" s="7">
        <f t="shared" si="55"/>
        <v>8.1885246034213264</v>
      </c>
      <c r="AI181" s="7">
        <f t="shared" si="56"/>
        <v>8.2272344512808147</v>
      </c>
      <c r="AJ181" s="7">
        <f t="shared" si="57"/>
        <v>8.2547044111789329</v>
      </c>
      <c r="AK181" s="7">
        <f t="shared" si="58"/>
        <v>8.2843571197757768</v>
      </c>
      <c r="AL181" s="7">
        <f t="shared" si="59"/>
        <v>8.3135911424213447</v>
      </c>
      <c r="AM181" s="7">
        <f t="shared" si="60"/>
        <v>8.331561745905347</v>
      </c>
      <c r="AN181" s="7">
        <f t="shared" si="61"/>
        <v>8.3344747640741712</v>
      </c>
      <c r="AO181" s="7">
        <f t="shared" si="62"/>
        <v>8.318225794916442</v>
      </c>
      <c r="AP181" s="7">
        <f t="shared" si="63"/>
        <v>8.3176625988316459</v>
      </c>
      <c r="AQ181" s="7">
        <f t="shared" si="64"/>
        <v>8.3003950926698806</v>
      </c>
      <c r="AR181" s="7">
        <f t="shared" si="65"/>
        <v>8.3156382919892309</v>
      </c>
      <c r="AS181" s="7">
        <f t="shared" si="66"/>
        <v>8.3077125070980475</v>
      </c>
      <c r="AT181" s="7">
        <f t="shared" si="67"/>
        <v>8.3199619810676229</v>
      </c>
    </row>
    <row r="182" spans="1:46">
      <c r="A182" s="10" t="s">
        <v>442</v>
      </c>
      <c r="B182" s="13" t="s">
        <v>384</v>
      </c>
      <c r="C182" s="62">
        <v>25571.659221747272</v>
      </c>
      <c r="D182" s="63">
        <v>10.149239955571765</v>
      </c>
      <c r="E182" s="35">
        <v>0.83699999999999997</v>
      </c>
      <c r="F182" s="64">
        <v>40.270000000000003</v>
      </c>
      <c r="G182" s="44">
        <v>4</v>
      </c>
      <c r="H182" s="6"/>
      <c r="I182" s="7"/>
      <c r="J182" s="68">
        <v>11143.348812529975</v>
      </c>
      <c r="K182" s="68">
        <v>11515.926781943588</v>
      </c>
      <c r="L182" s="68">
        <v>11766.521900117134</v>
      </c>
      <c r="M182" s="68">
        <v>12622.397314695467</v>
      </c>
      <c r="N182" s="68">
        <v>13120.692714452396</v>
      </c>
      <c r="O182" s="68">
        <v>13869.963651461727</v>
      </c>
      <c r="P182" s="68">
        <v>14383.481153713052</v>
      </c>
      <c r="Q182" s="68">
        <v>15481.040709921299</v>
      </c>
      <c r="R182" s="68">
        <v>17654.742680404521</v>
      </c>
      <c r="S182" s="68">
        <v>18983.921246900558</v>
      </c>
      <c r="T182" s="68">
        <v>20013.899733474569</v>
      </c>
      <c r="U182" s="68">
        <v>22632.203742197406</v>
      </c>
      <c r="V182" s="68">
        <v>23583.312742934155</v>
      </c>
      <c r="W182" s="68">
        <v>24032.149070253305</v>
      </c>
      <c r="X182" s="68">
        <v>23220.679903743352</v>
      </c>
      <c r="Y182" s="69">
        <f t="shared" si="48"/>
        <v>24655.219488030532</v>
      </c>
      <c r="Z182" s="69"/>
      <c r="AA182" s="6">
        <f t="shared" si="49"/>
        <v>1046.2165323824302</v>
      </c>
      <c r="AB182" s="6">
        <f t="shared" si="50"/>
        <v>16934.952143916165</v>
      </c>
      <c r="AC182" s="8">
        <f t="shared" si="51"/>
        <v>6.1778534919467165E-2</v>
      </c>
      <c r="AE182" s="7">
        <f t="shared" si="52"/>
        <v>9.3185980798443797</v>
      </c>
      <c r="AF182" s="7">
        <f t="shared" si="53"/>
        <v>9.3514862937701722</v>
      </c>
      <c r="AG182" s="7">
        <f t="shared" si="54"/>
        <v>9.3730136510714015</v>
      </c>
      <c r="AH182" s="7">
        <f t="shared" si="55"/>
        <v>9.4432280795996011</v>
      </c>
      <c r="AI182" s="7">
        <f t="shared" si="56"/>
        <v>9.4819458594619483</v>
      </c>
      <c r="AJ182" s="7">
        <f t="shared" si="57"/>
        <v>9.5374808926465917</v>
      </c>
      <c r="AK182" s="7">
        <f t="shared" si="58"/>
        <v>9.5738356849897084</v>
      </c>
      <c r="AL182" s="7">
        <f t="shared" si="59"/>
        <v>9.64737137420701</v>
      </c>
      <c r="AM182" s="7">
        <f t="shared" si="60"/>
        <v>9.7787597333712259</v>
      </c>
      <c r="AN182" s="7">
        <f t="shared" si="61"/>
        <v>9.8513476497136399</v>
      </c>
      <c r="AO182" s="7">
        <f t="shared" si="62"/>
        <v>9.9041822978184548</v>
      </c>
      <c r="AP182" s="7">
        <f t="shared" si="63"/>
        <v>10.027129115335606</v>
      </c>
      <c r="AQ182" s="7">
        <f t="shared" si="64"/>
        <v>10.068294653745863</v>
      </c>
      <c r="AR182" s="7">
        <f t="shared" si="65"/>
        <v>10.087147757534524</v>
      </c>
      <c r="AS182" s="7">
        <f t="shared" si="66"/>
        <v>10.052798535776837</v>
      </c>
      <c r="AT182" s="7">
        <f t="shared" si="67"/>
        <v>10.112743900992584</v>
      </c>
    </row>
    <row r="183" spans="1:46">
      <c r="A183" s="10" t="s">
        <v>387</v>
      </c>
      <c r="B183" s="13" t="s">
        <v>386</v>
      </c>
      <c r="C183" s="62">
        <v>8272.5020085580218</v>
      </c>
      <c r="D183" s="63">
        <v>9.0206922825951352</v>
      </c>
      <c r="E183" s="35">
        <v>0.76900000000000002</v>
      </c>
      <c r="F183" s="64">
        <v>40.81</v>
      </c>
      <c r="G183" s="44">
        <v>2</v>
      </c>
      <c r="H183" s="6"/>
      <c r="I183" s="7"/>
      <c r="J183" s="68">
        <v>4422.2537014372429</v>
      </c>
      <c r="K183" s="68">
        <v>4669.5638883055854</v>
      </c>
      <c r="L183" s="68">
        <v>4856.4699201386247</v>
      </c>
      <c r="M183" s="68">
        <v>5024.2912420291914</v>
      </c>
      <c r="N183" s="68">
        <v>5259.3753521199415</v>
      </c>
      <c r="O183" s="68">
        <v>5444.3649125731454</v>
      </c>
      <c r="P183" s="68">
        <v>5647.462387266457</v>
      </c>
      <c r="Q183" s="68">
        <v>5677.2993468892246</v>
      </c>
      <c r="R183" s="68">
        <v>5957.7158960392617</v>
      </c>
      <c r="S183" s="68">
        <v>6258.5815523886668</v>
      </c>
      <c r="T183" s="68">
        <v>6444.8141577733704</v>
      </c>
      <c r="U183" s="68">
        <v>6743.0032637798213</v>
      </c>
      <c r="V183" s="68">
        <v>7101.7787660512213</v>
      </c>
      <c r="W183" s="68">
        <v>7357.5248567980125</v>
      </c>
      <c r="X183" s="68">
        <v>7511.9537405843685</v>
      </c>
      <c r="Y183" s="69">
        <f t="shared" si="48"/>
        <v>7791.3230706643444</v>
      </c>
      <c r="Z183" s="69"/>
      <c r="AA183" s="6">
        <f t="shared" si="49"/>
        <v>219.11450573897883</v>
      </c>
      <c r="AB183" s="6">
        <f t="shared" si="50"/>
        <v>5891.7635322782762</v>
      </c>
      <c r="AC183" s="8">
        <f t="shared" si="51"/>
        <v>3.7189969444386344E-2</v>
      </c>
      <c r="AE183" s="7">
        <f t="shared" si="52"/>
        <v>8.3944047323264304</v>
      </c>
      <c r="AF183" s="7">
        <f t="shared" si="53"/>
        <v>8.4488209605004165</v>
      </c>
      <c r="AG183" s="7">
        <f t="shared" si="54"/>
        <v>8.4880670990908094</v>
      </c>
      <c r="AH183" s="7">
        <f t="shared" si="55"/>
        <v>8.5220396766169522</v>
      </c>
      <c r="AI183" s="7">
        <f t="shared" si="56"/>
        <v>8.5677675443300778</v>
      </c>
      <c r="AJ183" s="7">
        <f t="shared" si="57"/>
        <v>8.6023363917551201</v>
      </c>
      <c r="AK183" s="7">
        <f t="shared" si="58"/>
        <v>8.6389615882520658</v>
      </c>
      <c r="AL183" s="7">
        <f t="shared" si="59"/>
        <v>8.6442309315479076</v>
      </c>
      <c r="AM183" s="7">
        <f t="shared" si="60"/>
        <v>8.6924424476850053</v>
      </c>
      <c r="AN183" s="7">
        <f t="shared" si="61"/>
        <v>8.7417088493436683</v>
      </c>
      <c r="AO183" s="7">
        <f t="shared" si="62"/>
        <v>8.7710310798564421</v>
      </c>
      <c r="AP183" s="7">
        <f t="shared" si="63"/>
        <v>8.8162606927593536</v>
      </c>
      <c r="AQ183" s="7">
        <f t="shared" si="64"/>
        <v>8.8681005620816489</v>
      </c>
      <c r="AR183" s="7">
        <f t="shared" si="65"/>
        <v>8.903478858531825</v>
      </c>
      <c r="AS183" s="7">
        <f t="shared" si="66"/>
        <v>8.9242508627999637</v>
      </c>
      <c r="AT183" s="7">
        <f t="shared" si="67"/>
        <v>8.9607659666337867</v>
      </c>
    </row>
    <row r="184" spans="1:46">
      <c r="A184" s="10" t="s">
        <v>389</v>
      </c>
      <c r="B184" s="13" t="s">
        <v>388</v>
      </c>
      <c r="C184" s="62">
        <v>13667.879548372061</v>
      </c>
      <c r="D184" s="63">
        <v>9.5228038005223716</v>
      </c>
      <c r="E184" s="35">
        <v>0.80600000000000005</v>
      </c>
      <c r="F184" s="64">
        <v>39.739999999999995</v>
      </c>
      <c r="G184" s="44">
        <v>3</v>
      </c>
      <c r="H184" s="6"/>
      <c r="I184" s="7"/>
      <c r="J184" s="68">
        <v>8378.1147675671218</v>
      </c>
      <c r="K184" s="68">
        <v>8843.4090052823321</v>
      </c>
      <c r="L184" s="68">
        <v>9353.2619715667679</v>
      </c>
      <c r="M184" s="68">
        <v>9411.0749530374724</v>
      </c>
      <c r="N184" s="68">
        <v>8948.993996975194</v>
      </c>
      <c r="O184" s="68">
        <v>9408.889074744191</v>
      </c>
      <c r="P184" s="68">
        <v>8743.2955975323857</v>
      </c>
      <c r="Q184" s="68">
        <v>9152.7499722497396</v>
      </c>
      <c r="R184" s="68">
        <v>9505.2414435044284</v>
      </c>
      <c r="S184" s="68">
        <v>10258.956854565249</v>
      </c>
      <c r="T184" s="68">
        <v>10977.29345880652</v>
      </c>
      <c r="U184" s="68">
        <v>11584.440774289906</v>
      </c>
      <c r="V184" s="68">
        <v>11973.162014118832</v>
      </c>
      <c r="W184" s="68">
        <v>11903.580928417505</v>
      </c>
      <c r="X184" s="68">
        <v>11208.836979444144</v>
      </c>
      <c r="Y184" s="69">
        <f t="shared" si="48"/>
        <v>11483.756434478697</v>
      </c>
      <c r="Z184" s="69"/>
      <c r="AA184" s="6">
        <f t="shared" si="49"/>
        <v>244.70010825295853</v>
      </c>
      <c r="AB184" s="6">
        <f t="shared" si="50"/>
        <v>9976.7534528067863</v>
      </c>
      <c r="AC184" s="8">
        <f t="shared" si="51"/>
        <v>2.4527027695980239E-2</v>
      </c>
      <c r="AE184" s="7">
        <f t="shared" si="52"/>
        <v>9.0333782000962675</v>
      </c>
      <c r="AF184" s="7">
        <f t="shared" si="53"/>
        <v>9.0874277153756893</v>
      </c>
      <c r="AG184" s="7">
        <f t="shared" si="54"/>
        <v>9.1434804354047223</v>
      </c>
      <c r="AH184" s="7">
        <f t="shared" si="55"/>
        <v>9.1496424612344125</v>
      </c>
      <c r="AI184" s="7">
        <f t="shared" si="56"/>
        <v>9.0992964023786538</v>
      </c>
      <c r="AJ184" s="7">
        <f t="shared" si="57"/>
        <v>9.149410167665744</v>
      </c>
      <c r="AK184" s="7">
        <f t="shared" si="58"/>
        <v>9.0760424682321865</v>
      </c>
      <c r="AL184" s="7">
        <f t="shared" si="59"/>
        <v>9.1218096565307132</v>
      </c>
      <c r="AM184" s="7">
        <f t="shared" si="60"/>
        <v>9.1595986563363052</v>
      </c>
      <c r="AN184" s="7">
        <f t="shared" si="61"/>
        <v>9.2359064424608999</v>
      </c>
      <c r="AO184" s="7">
        <f t="shared" si="62"/>
        <v>9.3035841873015954</v>
      </c>
      <c r="AP184" s="7">
        <f t="shared" si="63"/>
        <v>9.3574181641683438</v>
      </c>
      <c r="AQ184" s="7">
        <f t="shared" si="64"/>
        <v>9.3904229252480125</v>
      </c>
      <c r="AR184" s="7">
        <f t="shared" si="65"/>
        <v>9.3845945521871865</v>
      </c>
      <c r="AS184" s="7">
        <f t="shared" si="66"/>
        <v>9.3244577621954789</v>
      </c>
      <c r="AT184" s="7">
        <f t="shared" si="67"/>
        <v>9.3486888318971513</v>
      </c>
    </row>
    <row r="185" spans="1:46">
      <c r="A185" s="10" t="s">
        <v>391</v>
      </c>
      <c r="B185" s="13" t="s">
        <v>390</v>
      </c>
      <c r="C185" s="62">
        <v>7241.9966150519058</v>
      </c>
      <c r="D185" s="63">
        <v>8.8876522229203267</v>
      </c>
      <c r="E185" s="35">
        <v>0.73899999999999999</v>
      </c>
      <c r="F185" s="64">
        <v>40.770000000000003</v>
      </c>
      <c r="G185" s="44">
        <v>2</v>
      </c>
      <c r="H185" s="6"/>
      <c r="I185" s="7"/>
      <c r="J185" s="68">
        <v>2047.1154223050648</v>
      </c>
      <c r="K185" s="68">
        <v>1875.3925515340984</v>
      </c>
      <c r="L185" s="68">
        <v>1638.5286970385807</v>
      </c>
      <c r="M185" s="68">
        <v>1725.5624480650188</v>
      </c>
      <c r="N185" s="68">
        <v>1984.2777291918846</v>
      </c>
      <c r="O185" s="68">
        <v>2322.1978165474502</v>
      </c>
      <c r="P185" s="68">
        <v>2757.2001728973341</v>
      </c>
      <c r="Q185" s="68">
        <v>3146.1386811734178</v>
      </c>
      <c r="R185" s="68">
        <v>3629.2055346798193</v>
      </c>
      <c r="S185" s="68">
        <v>4190.7677518260907</v>
      </c>
      <c r="T185" s="68">
        <v>4668.1076385162633</v>
      </c>
      <c r="U185" s="68">
        <v>5128.799766309583</v>
      </c>
      <c r="V185" s="68">
        <v>5657.15101178023</v>
      </c>
      <c r="W185" s="68">
        <v>6169.0627227800423</v>
      </c>
      <c r="X185" s="68">
        <v>6576.1898281157282</v>
      </c>
      <c r="Y185" s="69">
        <f t="shared" si="48"/>
        <v>7259.7214168908777</v>
      </c>
      <c r="Z185" s="69"/>
      <c r="AA185" s="6">
        <f t="shared" si="49"/>
        <v>370.8294202683918</v>
      </c>
      <c r="AB185" s="6">
        <f t="shared" si="50"/>
        <v>3567.713184850707</v>
      </c>
      <c r="AC185" s="8">
        <f t="shared" si="51"/>
        <v>0.10394036769632012</v>
      </c>
      <c r="AE185" s="7">
        <f t="shared" si="52"/>
        <v>7.6241869701513147</v>
      </c>
      <c r="AF185" s="7">
        <f t="shared" si="53"/>
        <v>7.5365732773097793</v>
      </c>
      <c r="AG185" s="7">
        <f t="shared" si="54"/>
        <v>7.401553982198851</v>
      </c>
      <c r="AH185" s="7">
        <f t="shared" si="55"/>
        <v>7.4533083331697636</v>
      </c>
      <c r="AI185" s="7">
        <f t="shared" si="56"/>
        <v>7.5930102625196225</v>
      </c>
      <c r="AJ185" s="7">
        <f t="shared" si="57"/>
        <v>7.7502693509407417</v>
      </c>
      <c r="AK185" s="7">
        <f t="shared" si="58"/>
        <v>7.9219710137190731</v>
      </c>
      <c r="AL185" s="7">
        <f t="shared" si="59"/>
        <v>8.0539311643928109</v>
      </c>
      <c r="AM185" s="7">
        <f t="shared" si="60"/>
        <v>8.1967690423355926</v>
      </c>
      <c r="AN185" s="7">
        <f t="shared" si="61"/>
        <v>8.3406392304568602</v>
      </c>
      <c r="AO185" s="7">
        <f t="shared" si="62"/>
        <v>8.448509051948708</v>
      </c>
      <c r="AP185" s="7">
        <f t="shared" si="63"/>
        <v>8.5426269471087011</v>
      </c>
      <c r="AQ185" s="7">
        <f t="shared" si="64"/>
        <v>8.6406756896625225</v>
      </c>
      <c r="AR185" s="7">
        <f t="shared" si="65"/>
        <v>8.7273021965724489</v>
      </c>
      <c r="AS185" s="7">
        <f t="shared" si="66"/>
        <v>8.7912108031252973</v>
      </c>
      <c r="AT185" s="7">
        <f t="shared" si="67"/>
        <v>8.8900967347535254</v>
      </c>
    </row>
    <row r="186" spans="1:46">
      <c r="A186" s="10" t="s">
        <v>393</v>
      </c>
      <c r="B186" s="13" t="s">
        <v>392</v>
      </c>
      <c r="C186" s="62">
        <v>1600</v>
      </c>
      <c r="D186" s="63">
        <v>7.3777589082278725</v>
      </c>
      <c r="E186" s="35" t="s">
        <v>633</v>
      </c>
      <c r="F186" s="64" t="e">
        <v>#N/A</v>
      </c>
      <c r="G186" s="44">
        <v>1</v>
      </c>
      <c r="H186" s="6"/>
      <c r="I186" s="7"/>
      <c r="J186" s="69">
        <f t="shared" ref="J186:O186" si="75">K186*0.97</f>
        <v>1292.7725516498078</v>
      </c>
      <c r="K186" s="69">
        <f t="shared" si="75"/>
        <v>1332.7552078863998</v>
      </c>
      <c r="L186" s="69">
        <f t="shared" si="75"/>
        <v>1373.9744411199999</v>
      </c>
      <c r="M186" s="69">
        <f t="shared" si="75"/>
        <v>1416.468496</v>
      </c>
      <c r="N186" s="69">
        <f t="shared" si="75"/>
        <v>1460.2768000000001</v>
      </c>
      <c r="O186" s="69">
        <f t="shared" si="75"/>
        <v>1505.44</v>
      </c>
      <c r="P186" s="69">
        <f>Q186*0.97</f>
        <v>1552</v>
      </c>
      <c r="Q186" s="70">
        <v>1600</v>
      </c>
      <c r="R186" s="69">
        <f>Q186*1.03</f>
        <v>1648</v>
      </c>
      <c r="S186" s="69">
        <f t="shared" ref="S186:X186" si="76">R186*1.03</f>
        <v>1697.44</v>
      </c>
      <c r="T186" s="69">
        <f t="shared" si="76"/>
        <v>1748.3632</v>
      </c>
      <c r="U186" s="69">
        <f t="shared" si="76"/>
        <v>1800.8140960000001</v>
      </c>
      <c r="V186" s="69">
        <f t="shared" si="76"/>
        <v>1854.83851888</v>
      </c>
      <c r="W186" s="69">
        <f t="shared" si="76"/>
        <v>1910.4836744464001</v>
      </c>
      <c r="X186" s="69">
        <f t="shared" si="76"/>
        <v>1967.798184679792</v>
      </c>
      <c r="Y186" s="69">
        <f t="shared" si="48"/>
        <v>2026.6013859424891</v>
      </c>
      <c r="Z186" s="69"/>
      <c r="AA186" s="6">
        <f t="shared" si="49"/>
        <v>48.133972212035324</v>
      </c>
      <c r="AB186" s="6">
        <f t="shared" si="50"/>
        <v>1610.7616780441599</v>
      </c>
      <c r="AC186" s="8">
        <f t="shared" si="51"/>
        <v>2.9882739866571188E-2</v>
      </c>
      <c r="AE186" s="7">
        <f t="shared" si="52"/>
        <v>7.1645444558349123</v>
      </c>
      <c r="AF186" s="7">
        <f t="shared" si="53"/>
        <v>7.1950036633196213</v>
      </c>
      <c r="AG186" s="7">
        <f t="shared" si="54"/>
        <v>7.2254628708043303</v>
      </c>
      <c r="AH186" s="7">
        <f t="shared" si="55"/>
        <v>7.2559220782890383</v>
      </c>
      <c r="AI186" s="7">
        <f t="shared" si="56"/>
        <v>7.2863812857737473</v>
      </c>
      <c r="AJ186" s="7">
        <f t="shared" si="57"/>
        <v>7.3168404932584554</v>
      </c>
      <c r="AK186" s="7">
        <f t="shared" si="58"/>
        <v>7.3472997007431644</v>
      </c>
      <c r="AL186" s="7">
        <f t="shared" si="59"/>
        <v>7.3777589082278725</v>
      </c>
      <c r="AM186" s="7">
        <f t="shared" si="60"/>
        <v>7.4073177104694174</v>
      </c>
      <c r="AN186" s="7">
        <f t="shared" si="61"/>
        <v>7.4368765127109615</v>
      </c>
      <c r="AO186" s="7">
        <f t="shared" si="62"/>
        <v>7.4664353149525056</v>
      </c>
      <c r="AP186" s="7">
        <f t="shared" si="63"/>
        <v>7.4959941171940505</v>
      </c>
      <c r="AQ186" s="7">
        <f t="shared" si="64"/>
        <v>7.5255529194355946</v>
      </c>
      <c r="AR186" s="7">
        <f t="shared" si="65"/>
        <v>7.5551117216771386</v>
      </c>
      <c r="AS186" s="7">
        <f t="shared" si="66"/>
        <v>7.5846705239186836</v>
      </c>
      <c r="AT186" s="7">
        <f t="shared" si="67"/>
        <v>7.6141154748896813</v>
      </c>
    </row>
    <row r="187" spans="1:46">
      <c r="A187" s="10" t="s">
        <v>395</v>
      </c>
      <c r="B187" s="13" t="s">
        <v>394</v>
      </c>
      <c r="C187" s="62">
        <v>1217.175336454987</v>
      </c>
      <c r="D187" s="63">
        <v>7.1042881552928705</v>
      </c>
      <c r="E187" s="35">
        <v>0.51400000000000001</v>
      </c>
      <c r="F187" s="64">
        <v>44.3</v>
      </c>
      <c r="G187" s="44">
        <v>1</v>
      </c>
      <c r="H187" s="6"/>
      <c r="I187" s="7"/>
      <c r="J187" s="68">
        <v>628.1316888120673</v>
      </c>
      <c r="K187" s="68">
        <v>664.08491944058301</v>
      </c>
      <c r="L187" s="68">
        <v>676.93926960684587</v>
      </c>
      <c r="M187" s="68">
        <v>688.92940347425463</v>
      </c>
      <c r="N187" s="68">
        <v>765.46942312055126</v>
      </c>
      <c r="O187" s="68">
        <v>765.41277436686858</v>
      </c>
      <c r="P187" s="68">
        <v>780.08779962883193</v>
      </c>
      <c r="Q187" s="68">
        <v>821.51419575449245</v>
      </c>
      <c r="R187" s="68">
        <v>846.87893044107818</v>
      </c>
      <c r="S187" s="68">
        <v>875.59673957804273</v>
      </c>
      <c r="T187" s="68">
        <v>901.18714572696717</v>
      </c>
      <c r="U187" s="68">
        <v>966.30777966927701</v>
      </c>
      <c r="V187" s="68">
        <v>1013.8896422074367</v>
      </c>
      <c r="W187" s="68">
        <v>1066.6984362426758</v>
      </c>
      <c r="X187" s="68">
        <v>1105.2719977787767</v>
      </c>
      <c r="Y187" s="69">
        <f t="shared" si="48"/>
        <v>1148.829479486609</v>
      </c>
      <c r="Z187" s="69"/>
      <c r="AA187" s="6">
        <f t="shared" si="49"/>
        <v>33.015145930058601</v>
      </c>
      <c r="AB187" s="6">
        <f t="shared" si="50"/>
        <v>837.76000972324982</v>
      </c>
      <c r="AC187" s="8">
        <f t="shared" si="51"/>
        <v>3.9408834925129699E-2</v>
      </c>
      <c r="AE187" s="7">
        <f t="shared" si="52"/>
        <v>6.4427498400457743</v>
      </c>
      <c r="AF187" s="7">
        <f t="shared" si="53"/>
        <v>6.4984100320228819</v>
      </c>
      <c r="AG187" s="7">
        <f t="shared" si="54"/>
        <v>6.517581563728772</v>
      </c>
      <c r="AH187" s="7">
        <f t="shared" si="55"/>
        <v>6.5351388034625213</v>
      </c>
      <c r="AI187" s="7">
        <f t="shared" si="56"/>
        <v>6.6404892706298853</v>
      </c>
      <c r="AJ187" s="7">
        <f t="shared" si="57"/>
        <v>6.6404152626444226</v>
      </c>
      <c r="AK187" s="7">
        <f t="shared" si="58"/>
        <v>6.6594064769755352</v>
      </c>
      <c r="AL187" s="7">
        <f t="shared" si="59"/>
        <v>6.7111492176134648</v>
      </c>
      <c r="AM187" s="7">
        <f t="shared" si="60"/>
        <v>6.7415577451685325</v>
      </c>
      <c r="AN187" s="7">
        <f t="shared" si="61"/>
        <v>6.7749056419986076</v>
      </c>
      <c r="AO187" s="7">
        <f t="shared" si="62"/>
        <v>6.8037129449487823</v>
      </c>
      <c r="AP187" s="7">
        <f t="shared" si="63"/>
        <v>6.8734823959604112</v>
      </c>
      <c r="AQ187" s="7">
        <f t="shared" si="64"/>
        <v>6.9215493441133127</v>
      </c>
      <c r="AR187" s="7">
        <f t="shared" si="65"/>
        <v>6.972323583653683</v>
      </c>
      <c r="AS187" s="7">
        <f t="shared" si="66"/>
        <v>7.0078467354974574</v>
      </c>
      <c r="AT187" s="7">
        <f t="shared" si="67"/>
        <v>7.0464988590777144</v>
      </c>
    </row>
    <row r="188" spans="1:46">
      <c r="A188" s="10" t="s">
        <v>397</v>
      </c>
      <c r="B188" s="13" t="s">
        <v>396</v>
      </c>
      <c r="C188" s="62">
        <v>6317.8376352998475</v>
      </c>
      <c r="D188" s="63">
        <v>8.7511322822821835</v>
      </c>
      <c r="E188" s="35">
        <v>0.79600000000000004</v>
      </c>
      <c r="F188" s="64">
        <v>27.51</v>
      </c>
      <c r="G188" s="44">
        <v>2</v>
      </c>
      <c r="H188" s="6"/>
      <c r="I188" s="7"/>
      <c r="J188" s="68">
        <v>3898.653432421278</v>
      </c>
      <c r="K188" s="68">
        <v>3540.0644532377146</v>
      </c>
      <c r="L188" s="68">
        <v>3465.2923998276228</v>
      </c>
      <c r="M188" s="68">
        <v>3429.9703333932216</v>
      </c>
      <c r="N188" s="68">
        <v>3455.5398256345338</v>
      </c>
      <c r="O188" s="68">
        <v>3696.4382719079595</v>
      </c>
      <c r="P188" s="68">
        <v>4077.302236500946</v>
      </c>
      <c r="Q188" s="68">
        <v>4332.1564043589024</v>
      </c>
      <c r="R188" s="68">
        <v>4777.9926018941469</v>
      </c>
      <c r="S188" s="68">
        <v>5396.9173191436676</v>
      </c>
      <c r="T188" s="68">
        <v>5583.3991746407091</v>
      </c>
      <c r="U188" s="68">
        <v>6031.62913566935</v>
      </c>
      <c r="V188" s="68">
        <v>6547.0848418771311</v>
      </c>
      <c r="W188" s="68">
        <v>6720.8662303928795</v>
      </c>
      <c r="X188" s="68">
        <v>5736.9951687890934</v>
      </c>
      <c r="Y188" s="69">
        <f t="shared" si="48"/>
        <v>6033.7420437978781</v>
      </c>
      <c r="Z188" s="69"/>
      <c r="AA188" s="6">
        <f t="shared" si="49"/>
        <v>243.76438122764603</v>
      </c>
      <c r="AB188" s="6">
        <f t="shared" si="50"/>
        <v>4712.6867886459431</v>
      </c>
      <c r="AC188" s="8">
        <f t="shared" si="51"/>
        <v>5.1725139428942364E-2</v>
      </c>
      <c r="AE188" s="7">
        <f t="shared" si="52"/>
        <v>8.2683864987589022</v>
      </c>
      <c r="AF188" s="7">
        <f t="shared" si="53"/>
        <v>8.1719002130913712</v>
      </c>
      <c r="AG188" s="7">
        <f t="shared" si="54"/>
        <v>8.1505522947382865</v>
      </c>
      <c r="AH188" s="7">
        <f t="shared" si="55"/>
        <v>8.1403068909660856</v>
      </c>
      <c r="AI188" s="7">
        <f t="shared" si="56"/>
        <v>8.1477339687535686</v>
      </c>
      <c r="AJ188" s="7">
        <f t="shared" si="57"/>
        <v>8.2151250057931922</v>
      </c>
      <c r="AK188" s="7">
        <f t="shared" si="58"/>
        <v>8.3131908321542518</v>
      </c>
      <c r="AL188" s="7">
        <f t="shared" si="59"/>
        <v>8.3738207118917778</v>
      </c>
      <c r="AM188" s="7">
        <f t="shared" si="60"/>
        <v>8.4717757795158128</v>
      </c>
      <c r="AN188" s="7">
        <f t="shared" si="61"/>
        <v>8.5935832027206125</v>
      </c>
      <c r="AO188" s="7">
        <f t="shared" si="62"/>
        <v>8.6275530409885341</v>
      </c>
      <c r="AP188" s="7">
        <f t="shared" si="63"/>
        <v>8.7047724249842098</v>
      </c>
      <c r="AQ188" s="7">
        <f t="shared" si="64"/>
        <v>8.7867751672508376</v>
      </c>
      <c r="AR188" s="7">
        <f t="shared" si="65"/>
        <v>8.8129723285421484</v>
      </c>
      <c r="AS188" s="7">
        <f t="shared" si="66"/>
        <v>8.6546908624870138</v>
      </c>
      <c r="AT188" s="7">
        <f t="shared" si="67"/>
        <v>8.7051226683573635</v>
      </c>
    </row>
    <row r="189" spans="1:46">
      <c r="A189" s="10" t="s">
        <v>399</v>
      </c>
      <c r="B189" s="13" t="s">
        <v>398</v>
      </c>
      <c r="C189" s="62">
        <v>57743.723604377818</v>
      </c>
      <c r="D189" s="63">
        <v>10.963769940302429</v>
      </c>
      <c r="E189" s="35">
        <v>0.90300000000000002</v>
      </c>
      <c r="F189" s="64">
        <v>31</v>
      </c>
      <c r="G189" s="44">
        <v>4</v>
      </c>
      <c r="H189" s="6"/>
      <c r="I189" s="7"/>
      <c r="J189" s="68">
        <v>46167.916447535492</v>
      </c>
      <c r="K189" s="68">
        <v>46272.209709839284</v>
      </c>
      <c r="L189" s="68">
        <v>46547.569661783542</v>
      </c>
      <c r="M189" s="68">
        <v>45782.718106571592</v>
      </c>
      <c r="N189" s="68">
        <v>44921.894587644674</v>
      </c>
      <c r="O189" s="68">
        <v>44640.924108001556</v>
      </c>
      <c r="P189" s="68">
        <v>43064.469144745097</v>
      </c>
      <c r="Q189" s="68">
        <v>42004.043060999429</v>
      </c>
      <c r="R189" s="68">
        <v>44821.874264731858</v>
      </c>
      <c r="S189" s="68">
        <v>47078.406566816935</v>
      </c>
      <c r="T189" s="68">
        <v>48992.436983207015</v>
      </c>
      <c r="U189" s="68">
        <v>51449.165237534493</v>
      </c>
      <c r="V189" s="68">
        <v>52944.200700537389</v>
      </c>
      <c r="W189" s="68">
        <v>54142.841285989678</v>
      </c>
      <c r="X189" s="68">
        <v>52434.944116861487</v>
      </c>
      <c r="Y189" s="69">
        <f t="shared" si="48"/>
        <v>53084.946447875918</v>
      </c>
      <c r="Z189" s="69"/>
      <c r="AA189" s="6">
        <f t="shared" si="49"/>
        <v>587.8068717289633</v>
      </c>
      <c r="AB189" s="6">
        <f t="shared" si="50"/>
        <v>47417.707598853289</v>
      </c>
      <c r="AC189" s="8">
        <f t="shared" si="51"/>
        <v>1.2396357848036887E-2</v>
      </c>
      <c r="AE189" s="7">
        <f t="shared" si="52"/>
        <v>10.740040386640757</v>
      </c>
      <c r="AF189" s="7">
        <f t="shared" si="53"/>
        <v>10.742296837619147</v>
      </c>
      <c r="AG189" s="7">
        <f t="shared" si="54"/>
        <v>10.748230072143201</v>
      </c>
      <c r="AH189" s="7">
        <f t="shared" si="55"/>
        <v>10.731661964976269</v>
      </c>
      <c r="AI189" s="7">
        <f t="shared" si="56"/>
        <v>10.712680584891825</v>
      </c>
      <c r="AJ189" s="7">
        <f t="shared" si="57"/>
        <v>10.706406298185044</v>
      </c>
      <c r="AK189" s="7">
        <f t="shared" si="58"/>
        <v>10.670453554309844</v>
      </c>
      <c r="AL189" s="7">
        <f t="shared" si="59"/>
        <v>10.645521155989615</v>
      </c>
      <c r="AM189" s="7">
        <f t="shared" si="60"/>
        <v>10.710451564078353</v>
      </c>
      <c r="AN189" s="7">
        <f t="shared" si="61"/>
        <v>10.759569715576662</v>
      </c>
      <c r="AO189" s="7">
        <f t="shared" si="62"/>
        <v>10.799421217898507</v>
      </c>
      <c r="AP189" s="7">
        <f t="shared" si="63"/>
        <v>10.848349516398493</v>
      </c>
      <c r="AQ189" s="7">
        <f t="shared" si="64"/>
        <v>10.876993820962182</v>
      </c>
      <c r="AR189" s="7">
        <f t="shared" si="65"/>
        <v>10.899381042138303</v>
      </c>
      <c r="AS189" s="7">
        <f t="shared" si="66"/>
        <v>10.867328520507691</v>
      </c>
      <c r="AT189" s="7">
        <f t="shared" si="67"/>
        <v>10.879648672647615</v>
      </c>
    </row>
    <row r="190" spans="1:46">
      <c r="A190" s="10" t="s">
        <v>401</v>
      </c>
      <c r="B190" s="13" t="s">
        <v>400</v>
      </c>
      <c r="C190" s="62">
        <v>35154.797399998162</v>
      </c>
      <c r="D190" s="63">
        <v>10.46751637156725</v>
      </c>
      <c r="E190" s="35">
        <v>0.94699999999999995</v>
      </c>
      <c r="F190" s="64">
        <v>35.973684716500003</v>
      </c>
      <c r="G190" s="44">
        <v>5</v>
      </c>
      <c r="H190" s="6"/>
      <c r="I190" s="7"/>
      <c r="J190" s="68">
        <v>25364.488604708418</v>
      </c>
      <c r="K190" s="68">
        <v>26029.983318206356</v>
      </c>
      <c r="L190" s="68">
        <v>26821.714726786409</v>
      </c>
      <c r="M190" s="68">
        <v>27708.24774284285</v>
      </c>
      <c r="N190" s="68">
        <v>28575.004934606379</v>
      </c>
      <c r="O190" s="68">
        <v>29587.970802764154</v>
      </c>
      <c r="P190" s="68">
        <v>30205.361425988769</v>
      </c>
      <c r="Q190" s="68">
        <v>30724.940276096611</v>
      </c>
      <c r="R190" s="68">
        <v>31459.89848213705</v>
      </c>
      <c r="S190" s="68">
        <v>32219.989654269113</v>
      </c>
      <c r="T190" s="68">
        <v>32730.654371283814</v>
      </c>
      <c r="U190" s="68">
        <v>33454.18299042539</v>
      </c>
      <c r="V190" s="68">
        <v>34099.112878222411</v>
      </c>
      <c r="W190" s="68">
        <v>34047.744488429336</v>
      </c>
      <c r="X190" s="68">
        <v>32146.7556076371</v>
      </c>
      <c r="Y190" s="69">
        <f t="shared" si="48"/>
        <v>32804.848454585597</v>
      </c>
      <c r="Z190" s="69"/>
      <c r="AA190" s="6">
        <f t="shared" si="49"/>
        <v>621.20961020906896</v>
      </c>
      <c r="AB190" s="6">
        <f t="shared" si="50"/>
        <v>30345.07002029361</v>
      </c>
      <c r="AC190" s="8">
        <f t="shared" si="51"/>
        <v>2.0471516783241165E-2</v>
      </c>
      <c r="AE190" s="7">
        <f t="shared" si="52"/>
        <v>10.141105388343117</v>
      </c>
      <c r="AF190" s="7">
        <f t="shared" si="53"/>
        <v>10.167004357120421</v>
      </c>
      <c r="AG190" s="7">
        <f t="shared" si="54"/>
        <v>10.196967089422303</v>
      </c>
      <c r="AH190" s="7">
        <f t="shared" si="55"/>
        <v>10.229485400305167</v>
      </c>
      <c r="AI190" s="7">
        <f t="shared" si="56"/>
        <v>10.260287661352633</v>
      </c>
      <c r="AJ190" s="7">
        <f t="shared" si="57"/>
        <v>10.295123165914116</v>
      </c>
      <c r="AK190" s="7">
        <f t="shared" si="58"/>
        <v>10.315774718268138</v>
      </c>
      <c r="AL190" s="7">
        <f t="shared" si="59"/>
        <v>10.332829990611243</v>
      </c>
      <c r="AM190" s="7">
        <f t="shared" si="60"/>
        <v>10.356468949720128</v>
      </c>
      <c r="AN190" s="7">
        <f t="shared" si="61"/>
        <v>10.380342335634362</v>
      </c>
      <c r="AO190" s="7">
        <f t="shared" si="62"/>
        <v>10.3960673603074</v>
      </c>
      <c r="AP190" s="7">
        <f t="shared" si="63"/>
        <v>10.417932109768676</v>
      </c>
      <c r="AQ190" s="7">
        <f t="shared" si="64"/>
        <v>10.437026647631809</v>
      </c>
      <c r="AR190" s="7">
        <f t="shared" si="65"/>
        <v>10.435519068221481</v>
      </c>
      <c r="AS190" s="7">
        <f t="shared" si="66"/>
        <v>10.378066810347676</v>
      </c>
      <c r="AT190" s="7">
        <f t="shared" si="67"/>
        <v>10.398331602185488</v>
      </c>
    </row>
    <row r="191" spans="1:46">
      <c r="A191" s="10" t="s">
        <v>403</v>
      </c>
      <c r="B191" s="13" t="s">
        <v>402</v>
      </c>
      <c r="C191" s="62">
        <v>45989.179399818247</v>
      </c>
      <c r="D191" s="63">
        <v>10.73616141736148</v>
      </c>
      <c r="E191" s="35">
        <v>0.95599999999999996</v>
      </c>
      <c r="F191" s="64">
        <v>40.81</v>
      </c>
      <c r="G191" s="44">
        <v>5</v>
      </c>
      <c r="H191" s="6"/>
      <c r="I191" s="7"/>
      <c r="J191" s="68">
        <v>33903.289049727093</v>
      </c>
      <c r="K191" s="68">
        <v>34779.542239028699</v>
      </c>
      <c r="L191" s="68">
        <v>35911.786611677308</v>
      </c>
      <c r="M191" s="68">
        <v>37057.646441650882</v>
      </c>
      <c r="N191" s="68">
        <v>38418.506315724073</v>
      </c>
      <c r="O191" s="68">
        <v>39577.633507299863</v>
      </c>
      <c r="P191" s="68">
        <v>39601.939080400574</v>
      </c>
      <c r="Q191" s="68">
        <v>39944.198143586538</v>
      </c>
      <c r="R191" s="68">
        <v>40588.166422272756</v>
      </c>
      <c r="S191" s="68">
        <v>41652.846321804238</v>
      </c>
      <c r="T191" s="68">
        <v>42534.479785496682</v>
      </c>
      <c r="U191" s="68">
        <v>43256.539834776791</v>
      </c>
      <c r="V191" s="68">
        <v>43662.144719820928</v>
      </c>
      <c r="W191" s="68">
        <v>43260.879072719945</v>
      </c>
      <c r="X191" s="68">
        <v>41761.076378290047</v>
      </c>
      <c r="Y191" s="69">
        <f t="shared" si="48"/>
        <v>42462.838470119961</v>
      </c>
      <c r="Z191" s="69"/>
      <c r="AA191" s="6">
        <f t="shared" si="49"/>
        <v>667.58739212681667</v>
      </c>
      <c r="AB191" s="6">
        <f t="shared" si="50"/>
        <v>39727.378261618425</v>
      </c>
      <c r="AC191" s="8">
        <f t="shared" si="51"/>
        <v>1.6804214658478707E-2</v>
      </c>
      <c r="AE191" s="7">
        <f t="shared" si="52"/>
        <v>10.431267310778043</v>
      </c>
      <c r="AF191" s="7">
        <f t="shared" si="53"/>
        <v>10.456784626206613</v>
      </c>
      <c r="AG191" s="7">
        <f t="shared" si="54"/>
        <v>10.488820838465871</v>
      </c>
      <c r="AH191" s="7">
        <f t="shared" si="55"/>
        <v>10.520229991121443</v>
      </c>
      <c r="AI191" s="7">
        <f t="shared" si="56"/>
        <v>10.556294557787611</v>
      </c>
      <c r="AJ191" s="7">
        <f t="shared" si="57"/>
        <v>10.586019427255358</v>
      </c>
      <c r="AK191" s="7">
        <f t="shared" si="58"/>
        <v>10.586633362720525</v>
      </c>
      <c r="AL191" s="7">
        <f t="shared" si="59"/>
        <v>10.595238712702553</v>
      </c>
      <c r="AM191" s="7">
        <f t="shared" si="60"/>
        <v>10.61123183567323</v>
      </c>
      <c r="AN191" s="7">
        <f t="shared" si="61"/>
        <v>10.637124984318907</v>
      </c>
      <c r="AO191" s="7">
        <f t="shared" si="62"/>
        <v>10.658070315065926</v>
      </c>
      <c r="AP191" s="7">
        <f t="shared" si="63"/>
        <v>10.67490371098158</v>
      </c>
      <c r="AQ191" s="7">
        <f t="shared" si="64"/>
        <v>10.684236752118247</v>
      </c>
      <c r="AR191" s="7">
        <f t="shared" si="65"/>
        <v>10.675004019982971</v>
      </c>
      <c r="AS191" s="7">
        <f t="shared" si="66"/>
        <v>10.639719997566537</v>
      </c>
      <c r="AT191" s="7">
        <f t="shared" si="67"/>
        <v>10.656384583473161</v>
      </c>
    </row>
    <row r="192" spans="1:46">
      <c r="A192" s="10" t="s">
        <v>405</v>
      </c>
      <c r="B192" s="13" t="s">
        <v>404</v>
      </c>
      <c r="C192" s="62">
        <v>13189.127706663689</v>
      </c>
      <c r="D192" s="63">
        <v>9.4871481105952693</v>
      </c>
      <c r="E192" s="35">
        <v>0.86499999999999999</v>
      </c>
      <c r="F192" s="64">
        <v>42.42</v>
      </c>
      <c r="G192" s="44">
        <v>3</v>
      </c>
      <c r="H192" s="6"/>
      <c r="I192" s="7"/>
      <c r="J192" s="68">
        <v>8555.9930058643531</v>
      </c>
      <c r="K192" s="68">
        <v>8984.7869249585947</v>
      </c>
      <c r="L192" s="68">
        <v>9690.9796987897298</v>
      </c>
      <c r="M192" s="68">
        <v>10074.465913004242</v>
      </c>
      <c r="N192" s="68">
        <v>9833.9163331809796</v>
      </c>
      <c r="O192" s="68">
        <v>9608.9851844611312</v>
      </c>
      <c r="P192" s="68">
        <v>9218.6320661843729</v>
      </c>
      <c r="Q192" s="68">
        <v>8505.4090734031197</v>
      </c>
      <c r="R192" s="68">
        <v>8586.8451452832687</v>
      </c>
      <c r="S192" s="68">
        <v>9021.4808493329292</v>
      </c>
      <c r="T192" s="68">
        <v>9682.7910689830933</v>
      </c>
      <c r="U192" s="68">
        <v>10074.957076240875</v>
      </c>
      <c r="V192" s="68">
        <v>10796.019066277855</v>
      </c>
      <c r="W192" s="68">
        <v>11681.82895055966</v>
      </c>
      <c r="X192" s="68">
        <v>11976.560067159933</v>
      </c>
      <c r="Y192" s="69">
        <f t="shared" si="48"/>
        <v>12166.870081884806</v>
      </c>
      <c r="Z192" s="69"/>
      <c r="AA192" s="6">
        <f t="shared" si="49"/>
        <v>154.97575603325515</v>
      </c>
      <c r="AB192" s="6">
        <f t="shared" si="50"/>
        <v>9752.9100282456093</v>
      </c>
      <c r="AC192" s="8">
        <f t="shared" si="51"/>
        <v>1.5890206675179673E-2</v>
      </c>
      <c r="AE192" s="7">
        <f t="shared" si="52"/>
        <v>9.0543872527480538</v>
      </c>
      <c r="AF192" s="7">
        <f t="shared" si="53"/>
        <v>9.1032880844076498</v>
      </c>
      <c r="AG192" s="7">
        <f t="shared" si="54"/>
        <v>9.1789508038804026</v>
      </c>
      <c r="AH192" s="7">
        <f t="shared" si="55"/>
        <v>9.2177593742935411</v>
      </c>
      <c r="AI192" s="7">
        <f t="shared" si="56"/>
        <v>9.1935925400224292</v>
      </c>
      <c r="AJ192" s="7">
        <f t="shared" si="57"/>
        <v>9.1704538964362552</v>
      </c>
      <c r="AK192" s="7">
        <f t="shared" si="58"/>
        <v>9.1289819396197238</v>
      </c>
      <c r="AL192" s="7">
        <f t="shared" si="59"/>
        <v>9.0484576016630758</v>
      </c>
      <c r="AM192" s="7">
        <f t="shared" si="60"/>
        <v>9.0579866768873387</v>
      </c>
      <c r="AN192" s="7">
        <f t="shared" si="61"/>
        <v>9.1073637735652913</v>
      </c>
      <c r="AO192" s="7">
        <f t="shared" si="62"/>
        <v>9.1781054722831197</v>
      </c>
      <c r="AP192" s="7">
        <f t="shared" si="63"/>
        <v>9.2178081263830656</v>
      </c>
      <c r="AQ192" s="7">
        <f t="shared" si="64"/>
        <v>9.2869327401865256</v>
      </c>
      <c r="AR192" s="7">
        <f t="shared" si="65"/>
        <v>9.3657898323564073</v>
      </c>
      <c r="AS192" s="7">
        <f t="shared" si="66"/>
        <v>9.3907066908008954</v>
      </c>
      <c r="AT192" s="7">
        <f t="shared" si="67"/>
        <v>9.4064719698217356</v>
      </c>
    </row>
    <row r="193" spans="1:46">
      <c r="A193" s="10" t="s">
        <v>407</v>
      </c>
      <c r="B193" s="13" t="s">
        <v>406</v>
      </c>
      <c r="C193" s="62">
        <v>2874.835647743329</v>
      </c>
      <c r="D193" s="63">
        <v>7.9637507855950922</v>
      </c>
      <c r="E193" s="35">
        <v>0.71</v>
      </c>
      <c r="F193" s="62">
        <v>36.72</v>
      </c>
      <c r="G193" s="44">
        <v>1</v>
      </c>
      <c r="H193" s="6"/>
      <c r="I193" s="7"/>
      <c r="J193" s="68">
        <v>1461.7516140831592</v>
      </c>
      <c r="K193" s="68">
        <v>1458.4375761395831</v>
      </c>
      <c r="L193" s="68">
        <v>1505.6225024948487</v>
      </c>
      <c r="M193" s="68">
        <v>1545.2917209474472</v>
      </c>
      <c r="N193" s="68">
        <v>1588.6861090683956</v>
      </c>
      <c r="O193" s="68">
        <v>1632.3314734927815</v>
      </c>
      <c r="P193" s="68">
        <v>1679.2936114112329</v>
      </c>
      <c r="Q193" s="68">
        <v>1725.4014569578862</v>
      </c>
      <c r="R193" s="68">
        <v>1777.0612359588972</v>
      </c>
      <c r="S193" s="68">
        <v>1891.9409856452137</v>
      </c>
      <c r="T193" s="68">
        <v>2000.93728864697</v>
      </c>
      <c r="U193" s="68">
        <v>2121.192891189628</v>
      </c>
      <c r="V193" s="68">
        <v>2289.6825304576482</v>
      </c>
      <c r="W193" s="68">
        <v>2455.0104232709114</v>
      </c>
      <c r="X193" s="68">
        <v>2610.5321431528805</v>
      </c>
      <c r="Y193" s="69">
        <f t="shared" si="48"/>
        <v>2721.9282029214824</v>
      </c>
      <c r="Z193" s="69"/>
      <c r="AA193" s="6">
        <f t="shared" si="49"/>
        <v>78.923377838024962</v>
      </c>
      <c r="AB193" s="6">
        <f t="shared" si="50"/>
        <v>1849.5449041944989</v>
      </c>
      <c r="AC193" s="8">
        <f t="shared" si="51"/>
        <v>4.2671782479591719E-2</v>
      </c>
      <c r="AE193" s="7">
        <f t="shared" si="52"/>
        <v>7.2873907312680375</v>
      </c>
      <c r="AF193" s="7">
        <f t="shared" si="53"/>
        <v>7.2851209883504042</v>
      </c>
      <c r="AG193" s="7">
        <f t="shared" si="54"/>
        <v>7.3169617145847621</v>
      </c>
      <c r="AH193" s="7">
        <f t="shared" si="55"/>
        <v>7.3429679876555358</v>
      </c>
      <c r="AI193" s="7">
        <f t="shared" si="56"/>
        <v>7.3706626071039389</v>
      </c>
      <c r="AJ193" s="7">
        <f t="shared" si="57"/>
        <v>7.3977646236580927</v>
      </c>
      <c r="AK193" s="7">
        <f t="shared" si="58"/>
        <v>7.4261285145771847</v>
      </c>
      <c r="AL193" s="7">
        <f t="shared" si="59"/>
        <v>7.4532150310595826</v>
      </c>
      <c r="AM193" s="7">
        <f t="shared" si="60"/>
        <v>7.4827162878641706</v>
      </c>
      <c r="AN193" s="7">
        <f t="shared" si="61"/>
        <v>7.5453585576059146</v>
      </c>
      <c r="AO193" s="7">
        <f t="shared" si="62"/>
        <v>7.6013709940861132</v>
      </c>
      <c r="AP193" s="7">
        <f t="shared" si="63"/>
        <v>7.6597338939418904</v>
      </c>
      <c r="AQ193" s="7">
        <f t="shared" si="64"/>
        <v>7.7361684539499178</v>
      </c>
      <c r="AR193" s="7">
        <f t="shared" si="65"/>
        <v>7.8058862859511402</v>
      </c>
      <c r="AS193" s="7">
        <f t="shared" si="66"/>
        <v>7.8673093658002307</v>
      </c>
      <c r="AT193" s="7">
        <f t="shared" si="67"/>
        <v>7.9090958062733456</v>
      </c>
    </row>
    <row r="194" spans="1:46">
      <c r="A194" s="10" t="s">
        <v>409</v>
      </c>
      <c r="B194" s="13" t="s">
        <v>408</v>
      </c>
      <c r="C194" s="62">
        <v>4438.3751503439807</v>
      </c>
      <c r="D194" s="63">
        <v>8.3980436313178846</v>
      </c>
      <c r="E194" s="35">
        <v>0.69299999999999995</v>
      </c>
      <c r="F194" s="65" t="e">
        <v>#N/A</v>
      </c>
      <c r="G194" s="44">
        <v>2</v>
      </c>
      <c r="H194" s="6"/>
      <c r="I194" s="7"/>
      <c r="J194" s="68">
        <v>3537.0039344046654</v>
      </c>
      <c r="K194" s="68">
        <v>3543.3387471771084</v>
      </c>
      <c r="L194" s="68">
        <v>3649.2040218425109</v>
      </c>
      <c r="M194" s="68">
        <v>3740.3430587798066</v>
      </c>
      <c r="N194" s="68">
        <v>3687.4561417129321</v>
      </c>
      <c r="O194" s="68">
        <v>3820.4511946481603</v>
      </c>
      <c r="P194" s="68">
        <v>3606.2639941107632</v>
      </c>
      <c r="Q194" s="68">
        <v>3365.7188806115778</v>
      </c>
      <c r="R194" s="68">
        <v>3395.2898052566347</v>
      </c>
      <c r="S194" s="68">
        <v>3448.3346157461333</v>
      </c>
      <c r="T194" s="68">
        <v>3528.9088591052423</v>
      </c>
      <c r="U194" s="68">
        <v>3684.4649964400887</v>
      </c>
      <c r="V194" s="68">
        <v>3832.6218837689776</v>
      </c>
      <c r="W194" s="68">
        <v>3973.4435722145681</v>
      </c>
      <c r="X194" s="68">
        <v>4030.3246561041979</v>
      </c>
      <c r="Y194" s="69">
        <f t="shared" si="48"/>
        <v>4051.1766722187272</v>
      </c>
      <c r="Z194" s="69"/>
      <c r="AA194" s="6">
        <f t="shared" si="49"/>
        <v>18.916435242548914</v>
      </c>
      <c r="AB194" s="6">
        <f t="shared" si="50"/>
        <v>3656.2112241282248</v>
      </c>
      <c r="AC194" s="8">
        <f t="shared" si="51"/>
        <v>5.1737807481457227E-3</v>
      </c>
      <c r="AE194" s="7">
        <f t="shared" si="52"/>
        <v>8.1710353015612842</v>
      </c>
      <c r="AF194" s="7">
        <f t="shared" si="53"/>
        <v>8.1728247105624199</v>
      </c>
      <c r="AG194" s="7">
        <f t="shared" si="54"/>
        <v>8.2022643465869329</v>
      </c>
      <c r="AH194" s="7">
        <f t="shared" si="55"/>
        <v>8.2269326131483904</v>
      </c>
      <c r="AI194" s="7">
        <f t="shared" si="56"/>
        <v>8.21269210680458</v>
      </c>
      <c r="AJ194" s="7">
        <f t="shared" si="57"/>
        <v>8.2481238084079784</v>
      </c>
      <c r="AK194" s="7">
        <f t="shared" si="58"/>
        <v>8.1904276107648641</v>
      </c>
      <c r="AL194" s="7">
        <f t="shared" si="59"/>
        <v>8.1213968539164529</v>
      </c>
      <c r="AM194" s="7">
        <f t="shared" si="60"/>
        <v>8.1301443987227255</v>
      </c>
      <c r="AN194" s="7">
        <f t="shared" si="61"/>
        <v>8.1456466734049791</v>
      </c>
      <c r="AO194" s="7">
        <f t="shared" si="62"/>
        <v>8.1687439970751878</v>
      </c>
      <c r="AP194" s="7">
        <f t="shared" si="63"/>
        <v>8.21188060994211</v>
      </c>
      <c r="AQ194" s="7">
        <f t="shared" si="64"/>
        <v>8.2513044129197208</v>
      </c>
      <c r="AR194" s="7">
        <f t="shared" si="65"/>
        <v>8.2873883962512291</v>
      </c>
      <c r="AS194" s="7">
        <f t="shared" si="66"/>
        <v>8.3016022115233046</v>
      </c>
      <c r="AT194" s="7">
        <f t="shared" si="67"/>
        <v>8.3067626542533759</v>
      </c>
    </row>
    <row r="195" spans="1:46">
      <c r="A195" s="10" t="s">
        <v>443</v>
      </c>
      <c r="B195" s="13" t="s">
        <v>410</v>
      </c>
      <c r="C195" s="62">
        <v>12322.924925697496</v>
      </c>
      <c r="D195" s="63">
        <v>9.4192166217096727</v>
      </c>
      <c r="E195" s="35">
        <v>0.84399999999999997</v>
      </c>
      <c r="F195" s="64">
        <v>43.5</v>
      </c>
      <c r="G195" s="44">
        <v>3</v>
      </c>
      <c r="H195" s="6"/>
      <c r="I195" s="7"/>
      <c r="J195" s="68">
        <v>10161.705457385133</v>
      </c>
      <c r="K195" s="68">
        <v>9934.7315173781626</v>
      </c>
      <c r="L195" s="68">
        <v>10357.316549539079</v>
      </c>
      <c r="M195" s="68">
        <v>10186.344129467079</v>
      </c>
      <c r="N195" s="68">
        <v>9395.9759422217121</v>
      </c>
      <c r="O195" s="68">
        <v>9564.4715830568148</v>
      </c>
      <c r="P195" s="68">
        <v>9707.8219212645072</v>
      </c>
      <c r="Q195" s="68">
        <v>8688.5002088401689</v>
      </c>
      <c r="R195" s="68">
        <v>7872.9552661988182</v>
      </c>
      <c r="S195" s="68">
        <v>9151.1852858141428</v>
      </c>
      <c r="T195" s="68">
        <v>9924.4621088899567</v>
      </c>
      <c r="U195" s="68">
        <v>10721.077644085522</v>
      </c>
      <c r="V195" s="68">
        <v>11404.351325761023</v>
      </c>
      <c r="W195" s="68">
        <v>11756.323427648516</v>
      </c>
      <c r="X195" s="68">
        <v>11189.993292814357</v>
      </c>
      <c r="Y195" s="69">
        <f t="shared" si="48"/>
        <v>11287.597571536073</v>
      </c>
      <c r="Z195" s="69"/>
      <c r="AA195" s="6">
        <f t="shared" si="49"/>
        <v>87.234619641656749</v>
      </c>
      <c r="AB195" s="6">
        <f t="shared" si="50"/>
        <v>10001.147710691001</v>
      </c>
      <c r="AC195" s="8">
        <f t="shared" si="51"/>
        <v>8.722460878005522E-3</v>
      </c>
      <c r="AE195" s="7">
        <f t="shared" si="52"/>
        <v>9.2263815670244149</v>
      </c>
      <c r="AF195" s="7">
        <f t="shared" si="53"/>
        <v>9.2037921307031159</v>
      </c>
      <c r="AG195" s="7">
        <f t="shared" si="54"/>
        <v>9.2454484619471575</v>
      </c>
      <c r="AH195" s="7">
        <f t="shared" si="55"/>
        <v>9.2288032914278677</v>
      </c>
      <c r="AI195" s="7">
        <f t="shared" si="56"/>
        <v>9.1480367853478661</v>
      </c>
      <c r="AJ195" s="7">
        <f t="shared" si="57"/>
        <v>9.1658106355032203</v>
      </c>
      <c r="AK195" s="7">
        <f t="shared" si="58"/>
        <v>9.1806872231743863</v>
      </c>
      <c r="AL195" s="7">
        <f t="shared" si="59"/>
        <v>9.069755615198698</v>
      </c>
      <c r="AM195" s="7">
        <f t="shared" si="60"/>
        <v>8.9711887812426063</v>
      </c>
      <c r="AN195" s="7">
        <f t="shared" si="61"/>
        <v>9.1216386893132988</v>
      </c>
      <c r="AO195" s="7">
        <f t="shared" si="62"/>
        <v>9.2027579085089197</v>
      </c>
      <c r="AP195" s="7">
        <f t="shared" si="63"/>
        <v>9.2799669560728582</v>
      </c>
      <c r="AQ195" s="7">
        <f t="shared" si="64"/>
        <v>9.3417502567976847</v>
      </c>
      <c r="AR195" s="7">
        <f t="shared" si="65"/>
        <v>9.3721465388691563</v>
      </c>
      <c r="AS195" s="7">
        <f t="shared" si="66"/>
        <v>9.3227752019147605</v>
      </c>
      <c r="AT195" s="7">
        <f t="shared" si="67"/>
        <v>9.3314598418992709</v>
      </c>
    </row>
    <row r="196" spans="1:46">
      <c r="A196" s="10" t="s">
        <v>413</v>
      </c>
      <c r="B196" s="13" t="s">
        <v>412</v>
      </c>
      <c r="C196" s="62">
        <v>2953.0691299201176</v>
      </c>
      <c r="D196" s="63">
        <v>7.9906002915342924</v>
      </c>
      <c r="E196" s="35">
        <v>0.72499999999999998</v>
      </c>
      <c r="F196" s="64">
        <v>37.57</v>
      </c>
      <c r="G196" s="44">
        <v>1</v>
      </c>
      <c r="H196" s="6"/>
      <c r="I196" s="7"/>
      <c r="J196" s="68">
        <v>1214.1361344720769</v>
      </c>
      <c r="K196" s="68">
        <v>1303.9518920904738</v>
      </c>
      <c r="L196" s="68">
        <v>1388.5722271517814</v>
      </c>
      <c r="M196" s="68">
        <v>1448.2717250521155</v>
      </c>
      <c r="N196" s="68">
        <v>1497.9284659024593</v>
      </c>
      <c r="O196" s="68">
        <v>1597.1168922191675</v>
      </c>
      <c r="P196" s="68">
        <v>1684.4460438593562</v>
      </c>
      <c r="Q196" s="68">
        <v>1780.1433347998611</v>
      </c>
      <c r="R196" s="68">
        <v>1883.0744905817014</v>
      </c>
      <c r="S196" s="68">
        <v>2001.8156132659799</v>
      </c>
      <c r="T196" s="68">
        <v>2142.7352419577546</v>
      </c>
      <c r="U196" s="68">
        <v>2290.654468702141</v>
      </c>
      <c r="V196" s="68">
        <v>2454.6574086753176</v>
      </c>
      <c r="W196" s="68">
        <v>2577.602219241689</v>
      </c>
      <c r="X196" s="68">
        <v>2681.5730807638161</v>
      </c>
      <c r="Y196" s="69">
        <f t="shared" si="48"/>
        <v>2833.5031222846101</v>
      </c>
      <c r="Z196" s="69"/>
      <c r="AA196" s="6">
        <f t="shared" si="49"/>
        <v>105.55844173624681</v>
      </c>
      <c r="AB196" s="6">
        <f t="shared" si="50"/>
        <v>1863.1119492490463</v>
      </c>
      <c r="AC196" s="8">
        <f t="shared" si="51"/>
        <v>5.6657057982368496E-2</v>
      </c>
      <c r="AE196" s="7">
        <f t="shared" si="52"/>
        <v>7.1017881024594631</v>
      </c>
      <c r="AF196" s="7">
        <f t="shared" si="53"/>
        <v>7.1731548492373953</v>
      </c>
      <c r="AG196" s="7">
        <f t="shared" si="54"/>
        <v>7.236031323508314</v>
      </c>
      <c r="AH196" s="7">
        <f t="shared" si="55"/>
        <v>7.2781262107633173</v>
      </c>
      <c r="AI196" s="7">
        <f t="shared" si="56"/>
        <v>7.3118384098678311</v>
      </c>
      <c r="AJ196" s="7">
        <f t="shared" si="57"/>
        <v>7.375955340413773</v>
      </c>
      <c r="AK196" s="7">
        <f t="shared" si="58"/>
        <v>7.4291920313804187</v>
      </c>
      <c r="AL196" s="7">
        <f t="shared" si="59"/>
        <v>7.4844491652126148</v>
      </c>
      <c r="AM196" s="7">
        <f t="shared" si="60"/>
        <v>7.5406610873976376</v>
      </c>
      <c r="AN196" s="7">
        <f t="shared" si="61"/>
        <v>7.6018098543678398</v>
      </c>
      <c r="AO196" s="7">
        <f t="shared" si="62"/>
        <v>7.6698384423245214</v>
      </c>
      <c r="AP196" s="7">
        <f t="shared" si="63"/>
        <v>7.7365928499099788</v>
      </c>
      <c r="AQ196" s="7">
        <f t="shared" si="64"/>
        <v>7.8057424820897445</v>
      </c>
      <c r="AR196" s="7">
        <f t="shared" si="65"/>
        <v>7.854614873394441</v>
      </c>
      <c r="AS196" s="7">
        <f t="shared" si="66"/>
        <v>7.8941588717393971</v>
      </c>
      <c r="AT196" s="7">
        <f t="shared" si="67"/>
        <v>7.9492690775270516</v>
      </c>
    </row>
    <row r="197" spans="1:46">
      <c r="A197" s="10" t="s">
        <v>415</v>
      </c>
      <c r="B197" s="13" t="s">
        <v>414</v>
      </c>
      <c r="C197" s="62">
        <v>2469.5893889216291</v>
      </c>
      <c r="D197" s="63">
        <v>7.8118071764997543</v>
      </c>
      <c r="E197" s="35">
        <v>0.57499999999999996</v>
      </c>
      <c r="F197" s="64">
        <v>37.69</v>
      </c>
      <c r="G197" s="44">
        <v>1</v>
      </c>
      <c r="H197" s="6"/>
      <c r="I197" s="7"/>
      <c r="J197" s="68">
        <v>1847.6821467300747</v>
      </c>
      <c r="K197" s="68">
        <v>1888.9799658669351</v>
      </c>
      <c r="L197" s="68">
        <v>1973.3144046150969</v>
      </c>
      <c r="M197" s="68">
        <v>2038.324915617445</v>
      </c>
      <c r="N197" s="68">
        <v>2033.8625991402964</v>
      </c>
      <c r="O197" s="68">
        <v>2062.2933006627945</v>
      </c>
      <c r="P197" s="68">
        <v>2094.9134173833977</v>
      </c>
      <c r="Q197" s="68">
        <v>2114.1197565238431</v>
      </c>
      <c r="R197" s="68">
        <v>2117.263042914486</v>
      </c>
      <c r="S197" s="68">
        <v>2138.5779007750743</v>
      </c>
      <c r="T197" s="68">
        <v>2193.9649191130438</v>
      </c>
      <c r="U197" s="68">
        <v>2199.925307301563</v>
      </c>
      <c r="V197" s="68">
        <v>2208.0656775824937</v>
      </c>
      <c r="W197" s="68">
        <v>2223.865156814295</v>
      </c>
      <c r="X197" s="68">
        <v>2242.5429729279849</v>
      </c>
      <c r="Y197" s="69">
        <f t="shared" si="48"/>
        <v>2270.2962531596977</v>
      </c>
      <c r="Z197" s="69"/>
      <c r="AA197" s="6">
        <f t="shared" si="49"/>
        <v>25.888288022560275</v>
      </c>
      <c r="AB197" s="6">
        <f t="shared" si="50"/>
        <v>2091.8463655979222</v>
      </c>
      <c r="AC197" s="8">
        <f t="shared" si="51"/>
        <v>1.2375807539365112E-2</v>
      </c>
      <c r="AE197" s="7">
        <f t="shared" si="52"/>
        <v>7.5216872388855007</v>
      </c>
      <c r="AF197" s="7">
        <f t="shared" si="53"/>
        <v>7.5437922617633921</v>
      </c>
      <c r="AG197" s="7">
        <f t="shared" si="54"/>
        <v>7.587469846908073</v>
      </c>
      <c r="AH197" s="7">
        <f t="shared" si="55"/>
        <v>7.6198836297393759</v>
      </c>
      <c r="AI197" s="7">
        <f t="shared" si="56"/>
        <v>7.6176920222816777</v>
      </c>
      <c r="AJ197" s="7">
        <f t="shared" si="57"/>
        <v>7.6315738953262278</v>
      </c>
      <c r="AK197" s="7">
        <f t="shared" si="58"/>
        <v>7.6472675032842554</v>
      </c>
      <c r="AL197" s="7">
        <f t="shared" si="59"/>
        <v>7.6563938140800945</v>
      </c>
      <c r="AM197" s="7">
        <f t="shared" si="60"/>
        <v>7.6578795160918549</v>
      </c>
      <c r="AN197" s="7">
        <f t="shared" si="61"/>
        <v>7.6678963547683114</v>
      </c>
      <c r="AO197" s="7">
        <f t="shared" si="62"/>
        <v>7.6934656512420023</v>
      </c>
      <c r="AP197" s="7">
        <f t="shared" si="63"/>
        <v>7.6961786875434886</v>
      </c>
      <c r="AQ197" s="7">
        <f t="shared" si="64"/>
        <v>7.6998721522365301</v>
      </c>
      <c r="AR197" s="7">
        <f t="shared" si="65"/>
        <v>7.7070020226035201</v>
      </c>
      <c r="AS197" s="7">
        <f t="shared" si="66"/>
        <v>7.7153657567049674</v>
      </c>
      <c r="AT197" s="7">
        <f t="shared" si="67"/>
        <v>7.727665609959887</v>
      </c>
    </row>
    <row r="198" spans="1:46">
      <c r="A198" s="10" t="s">
        <v>417</v>
      </c>
      <c r="B198" s="13" t="s">
        <v>416</v>
      </c>
      <c r="C198" s="62">
        <v>1430.2170162018904</v>
      </c>
      <c r="D198" s="63">
        <v>7.265581471321374</v>
      </c>
      <c r="E198" s="35">
        <v>0.48099999999999998</v>
      </c>
      <c r="F198" s="64">
        <v>50.74</v>
      </c>
      <c r="G198" s="44">
        <v>1</v>
      </c>
      <c r="H198" s="6"/>
      <c r="I198" s="7"/>
      <c r="J198" s="68">
        <v>1001.9086102321015</v>
      </c>
      <c r="K198" s="68">
        <v>1041.2535111654024</v>
      </c>
      <c r="L198" s="68">
        <v>1045.0236905683985</v>
      </c>
      <c r="M198" s="68">
        <v>996.82002836406537</v>
      </c>
      <c r="N198" s="68">
        <v>991.49923810523603</v>
      </c>
      <c r="O198" s="68">
        <v>1000.7973523919252</v>
      </c>
      <c r="P198" s="68">
        <v>1024.7377213692057</v>
      </c>
      <c r="Q198" s="68">
        <v>1034.5708075498731</v>
      </c>
      <c r="R198" s="68">
        <v>1063.4224699232011</v>
      </c>
      <c r="S198" s="68">
        <v>1096.0979883368193</v>
      </c>
      <c r="T198" s="68">
        <v>1126.9501208498434</v>
      </c>
      <c r="U198" s="68">
        <v>1168.8360135823591</v>
      </c>
      <c r="V198" s="68">
        <v>1211.6207788964564</v>
      </c>
      <c r="W198" s="68">
        <v>1251.0534884179051</v>
      </c>
      <c r="X198" s="68">
        <v>1298.7272839092875</v>
      </c>
      <c r="Y198" s="69">
        <f t="shared" si="48"/>
        <v>1322.0980078319815</v>
      </c>
      <c r="Z198" s="69"/>
      <c r="AA198" s="6">
        <f t="shared" si="49"/>
        <v>19.618637965879955</v>
      </c>
      <c r="AB198" s="6">
        <f t="shared" si="50"/>
        <v>1090.2212735774722</v>
      </c>
      <c r="AC198" s="8">
        <f t="shared" si="51"/>
        <v>1.7995097363586565E-2</v>
      </c>
      <c r="AE198" s="7">
        <f t="shared" si="52"/>
        <v>6.9096620701319749</v>
      </c>
      <c r="AF198" s="7">
        <f t="shared" si="53"/>
        <v>6.9481805655429802</v>
      </c>
      <c r="AG198" s="7">
        <f t="shared" si="54"/>
        <v>6.9517948345423228</v>
      </c>
      <c r="AH198" s="7">
        <f t="shared" si="55"/>
        <v>6.9045702404919131</v>
      </c>
      <c r="AI198" s="7">
        <f t="shared" si="56"/>
        <v>6.8992181795331673</v>
      </c>
      <c r="AJ198" s="7">
        <f t="shared" si="57"/>
        <v>6.9085523136575206</v>
      </c>
      <c r="AK198" s="7">
        <f t="shared" si="58"/>
        <v>6.9321919772382099</v>
      </c>
      <c r="AL198" s="7">
        <f t="shared" si="59"/>
        <v>6.941741941000708</v>
      </c>
      <c r="AM198" s="7">
        <f t="shared" si="60"/>
        <v>6.9692477311114329</v>
      </c>
      <c r="AN198" s="7">
        <f t="shared" si="61"/>
        <v>6.9995118689283409</v>
      </c>
      <c r="AO198" s="7">
        <f t="shared" si="62"/>
        <v>7.0272702547194807</v>
      </c>
      <c r="AP198" s="7">
        <f t="shared" si="63"/>
        <v>7.0637636724039243</v>
      </c>
      <c r="AQ198" s="7">
        <f t="shared" si="64"/>
        <v>7.0997142289700843</v>
      </c>
      <c r="AR198" s="7">
        <f t="shared" si="65"/>
        <v>7.1317412660819777</v>
      </c>
      <c r="AS198" s="7">
        <f t="shared" si="66"/>
        <v>7.1691400515265267</v>
      </c>
      <c r="AT198" s="7">
        <f t="shared" si="67"/>
        <v>7.1869751536939352</v>
      </c>
    </row>
    <row r="199" spans="1:46">
      <c r="A199" s="10" t="s">
        <v>419</v>
      </c>
      <c r="B199" s="13" t="s">
        <v>418</v>
      </c>
      <c r="C199" s="62">
        <v>395</v>
      </c>
      <c r="D199" s="63">
        <v>5.978885764901122</v>
      </c>
      <c r="E199" s="35" t="s">
        <v>633</v>
      </c>
      <c r="F199" s="64">
        <v>50.1</v>
      </c>
      <c r="G199" s="44">
        <v>1</v>
      </c>
      <c r="H199" s="6"/>
      <c r="I199" s="7"/>
      <c r="J199" s="69">
        <f t="shared" ref="J199:V199" si="77">0.97*K199</f>
        <v>310.09723179378841</v>
      </c>
      <c r="K199" s="69">
        <f t="shared" si="77"/>
        <v>319.68786782864788</v>
      </c>
      <c r="L199" s="69">
        <f t="shared" si="77"/>
        <v>329.5751214728329</v>
      </c>
      <c r="M199" s="69">
        <f t="shared" si="77"/>
        <v>339.76816646683807</v>
      </c>
      <c r="N199" s="69">
        <f t="shared" si="77"/>
        <v>350.27646027509081</v>
      </c>
      <c r="O199" s="69">
        <f t="shared" si="77"/>
        <v>361.10975286091838</v>
      </c>
      <c r="P199" s="69">
        <f t="shared" si="77"/>
        <v>372.27809573290557</v>
      </c>
      <c r="Q199" s="69">
        <f t="shared" si="77"/>
        <v>383.79185127103671</v>
      </c>
      <c r="R199" s="69">
        <f t="shared" si="77"/>
        <v>395.66170234127497</v>
      </c>
      <c r="S199" s="69">
        <f t="shared" si="77"/>
        <v>407.89866220749997</v>
      </c>
      <c r="T199" s="69">
        <f t="shared" si="77"/>
        <v>420.51408474999999</v>
      </c>
      <c r="U199" s="69">
        <f t="shared" si="77"/>
        <v>433.51967500000001</v>
      </c>
      <c r="V199" s="69">
        <f t="shared" si="77"/>
        <v>446.92750000000001</v>
      </c>
      <c r="W199" s="69">
        <f>0.97*X199</f>
        <v>460.75</v>
      </c>
      <c r="X199" s="70">
        <v>475</v>
      </c>
      <c r="Y199" s="69">
        <v>490</v>
      </c>
      <c r="Z199" s="7"/>
      <c r="AA199" s="6">
        <f t="shared" ref="AA199" si="78">SLOPE(J199:X199,$J$7:$X$7)</f>
        <v>11.750479985594064</v>
      </c>
      <c r="AB199" s="6">
        <f t="shared" ref="AB199" si="79">AVERAGE(J199:X199)</f>
        <v>387.12374480005559</v>
      </c>
      <c r="AC199" s="8">
        <f t="shared" ref="AC199" si="80">AA199/AB199</f>
        <v>3.035329179217109E-2</v>
      </c>
      <c r="AE199" s="7">
        <f t="shared" ref="AE199" si="81">LN(J199)</f>
        <v>5.7368858992487208</v>
      </c>
      <c r="AF199" s="7">
        <f t="shared" ref="AF199" si="82">LN(K199)</f>
        <v>5.7673451067334298</v>
      </c>
      <c r="AG199" s="7">
        <f t="shared" ref="AG199" si="83">LN(L199)</f>
        <v>5.7978043142181379</v>
      </c>
      <c r="AH199" s="7">
        <f t="shared" ref="AH199" si="84">LN(M199)</f>
        <v>5.8282635217028469</v>
      </c>
      <c r="AI199" s="7">
        <f t="shared" ref="AI199" si="85">LN(N199)</f>
        <v>5.858722729187555</v>
      </c>
      <c r="AJ199" s="7">
        <f t="shared" ref="AJ199" si="86">LN(O199)</f>
        <v>5.889181936672264</v>
      </c>
      <c r="AK199" s="7">
        <f t="shared" ref="AK199" si="87">LN(P199)</f>
        <v>5.919641144156973</v>
      </c>
      <c r="AL199" s="7">
        <f t="shared" ref="AL199" si="88">LN(Q199)</f>
        <v>5.9501003516416811</v>
      </c>
      <c r="AM199" s="7">
        <f t="shared" ref="AM199" si="89">LN(R199)</f>
        <v>5.98055955912639</v>
      </c>
      <c r="AN199" s="7">
        <f t="shared" ref="AN199" si="90">LN(S199)</f>
        <v>6.0110187666110981</v>
      </c>
      <c r="AO199" s="7">
        <f t="shared" ref="AO199" si="91">LN(T199)</f>
        <v>6.0414779740958071</v>
      </c>
      <c r="AP199" s="7">
        <f t="shared" ref="AP199" si="92">LN(U199)</f>
        <v>6.0719371815805152</v>
      </c>
      <c r="AQ199" s="7">
        <f t="shared" ref="AQ199" si="93">LN(V199)</f>
        <v>6.1023963890652242</v>
      </c>
      <c r="AR199" s="7">
        <f t="shared" ref="AR199" si="94">LN(W199)</f>
        <v>6.1328555965499323</v>
      </c>
      <c r="AS199" s="7">
        <f t="shared" ref="AS199" si="95">LN(X199)</f>
        <v>6.1633148040346413</v>
      </c>
      <c r="AT199" s="7">
        <f t="shared" ref="AT199" si="96">LN(Y199)</f>
        <v>6.1944053911046719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2:K193"/>
  <sheetViews>
    <sheetView workbookViewId="0">
      <selection activeCell="F2" sqref="F2:G193"/>
    </sheetView>
  </sheetViews>
  <sheetFormatPr baseColWidth="10" defaultRowHeight="15" x14ac:dyDescent="0"/>
  <cols>
    <col min="5" max="5" width="4.83203125" customWidth="1"/>
    <col min="6" max="6" width="16.5" style="11" customWidth="1"/>
    <col min="7" max="7" width="10.83203125" style="14"/>
    <col min="10" max="10" width="18" customWidth="1"/>
  </cols>
  <sheetData>
    <row r="2" spans="3:11">
      <c r="F2" s="9" t="s">
        <v>40</v>
      </c>
      <c r="G2" s="12" t="s">
        <v>39</v>
      </c>
      <c r="I2" s="15" t="s">
        <v>472</v>
      </c>
      <c r="J2" s="15"/>
    </row>
    <row r="3" spans="3:11">
      <c r="C3" t="s">
        <v>4</v>
      </c>
      <c r="F3" s="9" t="s">
        <v>42</v>
      </c>
      <c r="G3" s="12" t="s">
        <v>41</v>
      </c>
      <c r="I3" t="s">
        <v>446</v>
      </c>
      <c r="J3" t="s">
        <v>4</v>
      </c>
      <c r="K3" s="4" t="s">
        <v>424</v>
      </c>
    </row>
    <row r="4" spans="3:11">
      <c r="C4" t="s">
        <v>0</v>
      </c>
      <c r="F4" s="9" t="s">
        <v>44</v>
      </c>
      <c r="G4" s="12" t="s">
        <v>43</v>
      </c>
      <c r="I4" t="s">
        <v>447</v>
      </c>
      <c r="J4" t="s">
        <v>0</v>
      </c>
      <c r="K4" s="4" t="s">
        <v>424</v>
      </c>
    </row>
    <row r="5" spans="3:11">
      <c r="C5" t="s">
        <v>3</v>
      </c>
      <c r="F5" s="9" t="s">
        <v>46</v>
      </c>
      <c r="G5" s="12" t="s">
        <v>45</v>
      </c>
      <c r="J5" t="s">
        <v>3</v>
      </c>
      <c r="K5" s="4" t="s">
        <v>424</v>
      </c>
    </row>
    <row r="6" spans="3:11">
      <c r="C6" t="s">
        <v>1</v>
      </c>
      <c r="F6" s="9" t="s">
        <v>48</v>
      </c>
      <c r="G6" s="12" t="s">
        <v>47</v>
      </c>
      <c r="I6" t="s">
        <v>448</v>
      </c>
      <c r="J6" t="s">
        <v>1</v>
      </c>
      <c r="K6" s="4" t="s">
        <v>423</v>
      </c>
    </row>
    <row r="7" spans="3:11">
      <c r="C7" t="s">
        <v>2</v>
      </c>
      <c r="F7" s="9" t="s">
        <v>50</v>
      </c>
      <c r="G7" s="12" t="s">
        <v>49</v>
      </c>
      <c r="I7" t="s">
        <v>449</v>
      </c>
      <c r="J7" t="s">
        <v>2</v>
      </c>
      <c r="K7" s="4" t="s">
        <v>424</v>
      </c>
    </row>
    <row r="8" spans="3:11">
      <c r="C8" s="1" t="s">
        <v>35</v>
      </c>
      <c r="F8" s="9" t="s">
        <v>52</v>
      </c>
      <c r="G8" s="12" t="s">
        <v>51</v>
      </c>
      <c r="I8" t="s">
        <v>450</v>
      </c>
      <c r="J8" t="s">
        <v>35</v>
      </c>
      <c r="K8" s="4" t="s">
        <v>424</v>
      </c>
    </row>
    <row r="9" spans="3:11">
      <c r="C9" s="1" t="s">
        <v>5</v>
      </c>
      <c r="F9" s="9" t="s">
        <v>54</v>
      </c>
      <c r="G9" s="12" t="s">
        <v>53</v>
      </c>
      <c r="I9" t="s">
        <v>451</v>
      </c>
      <c r="J9" t="s">
        <v>5</v>
      </c>
      <c r="K9" s="4" t="s">
        <v>424</v>
      </c>
    </row>
    <row r="10" spans="3:11">
      <c r="C10" t="s">
        <v>6</v>
      </c>
      <c r="F10" s="9" t="s">
        <v>56</v>
      </c>
      <c r="G10" s="12" t="s">
        <v>55</v>
      </c>
      <c r="I10" t="s">
        <v>452</v>
      </c>
      <c r="J10" t="s">
        <v>6</v>
      </c>
      <c r="K10" s="4" t="s">
        <v>424</v>
      </c>
    </row>
    <row r="11" spans="3:11">
      <c r="C11" t="s">
        <v>7</v>
      </c>
      <c r="F11" s="9" t="s">
        <v>58</v>
      </c>
      <c r="G11" s="12" t="s">
        <v>57</v>
      </c>
      <c r="I11" t="s">
        <v>453</v>
      </c>
      <c r="J11" t="s">
        <v>7</v>
      </c>
      <c r="K11" s="4" t="s">
        <v>424</v>
      </c>
    </row>
    <row r="12" spans="3:11">
      <c r="C12" t="s">
        <v>8</v>
      </c>
      <c r="F12" s="9" t="s">
        <v>60</v>
      </c>
      <c r="G12" s="12" t="s">
        <v>59</v>
      </c>
      <c r="I12" t="s">
        <v>454</v>
      </c>
      <c r="J12" t="s">
        <v>8</v>
      </c>
      <c r="K12" s="4" t="s">
        <v>424</v>
      </c>
    </row>
    <row r="13" spans="3:11">
      <c r="C13" t="s">
        <v>9</v>
      </c>
      <c r="F13" s="9" t="s">
        <v>62</v>
      </c>
      <c r="G13" s="12" t="s">
        <v>61</v>
      </c>
      <c r="I13" t="s">
        <v>455</v>
      </c>
      <c r="J13" t="s">
        <v>9</v>
      </c>
      <c r="K13" s="4" t="s">
        <v>424</v>
      </c>
    </row>
    <row r="14" spans="3:11">
      <c r="C14" t="s">
        <v>10</v>
      </c>
      <c r="F14" s="9" t="s">
        <v>64</v>
      </c>
      <c r="G14" s="12" t="s">
        <v>63</v>
      </c>
      <c r="J14" t="s">
        <v>10</v>
      </c>
      <c r="K14" s="4" t="s">
        <v>421</v>
      </c>
    </row>
    <row r="15" spans="3:11">
      <c r="C15" t="s">
        <v>11</v>
      </c>
      <c r="F15" s="9" t="s">
        <v>66</v>
      </c>
      <c r="G15" s="12" t="s">
        <v>65</v>
      </c>
      <c r="I15" t="s">
        <v>457</v>
      </c>
      <c r="J15" t="s">
        <v>11</v>
      </c>
      <c r="K15" s="4" t="s">
        <v>424</v>
      </c>
    </row>
    <row r="16" spans="3:11">
      <c r="C16" t="s">
        <v>12</v>
      </c>
      <c r="F16" s="9" t="s">
        <v>68</v>
      </c>
      <c r="G16" s="12" t="s">
        <v>67</v>
      </c>
      <c r="I16" t="s">
        <v>458</v>
      </c>
      <c r="J16" t="s">
        <v>12</v>
      </c>
      <c r="K16" s="4" t="s">
        <v>423</v>
      </c>
    </row>
    <row r="17" spans="3:11">
      <c r="C17" t="s">
        <v>13</v>
      </c>
      <c r="F17" s="9" t="s">
        <v>70</v>
      </c>
      <c r="G17" s="12" t="s">
        <v>69</v>
      </c>
      <c r="I17" t="s">
        <v>459</v>
      </c>
      <c r="J17" t="s">
        <v>13</v>
      </c>
      <c r="K17" s="4" t="s">
        <v>423</v>
      </c>
    </row>
    <row r="18" spans="3:11">
      <c r="C18" t="s">
        <v>14</v>
      </c>
      <c r="F18" s="9" t="s">
        <v>72</v>
      </c>
      <c r="G18" s="12" t="s">
        <v>71</v>
      </c>
      <c r="I18" t="s">
        <v>460</v>
      </c>
      <c r="J18" t="s">
        <v>14</v>
      </c>
      <c r="K18" s="4" t="s">
        <v>424</v>
      </c>
    </row>
    <row r="19" spans="3:11">
      <c r="C19" t="s">
        <v>15</v>
      </c>
      <c r="F19" s="9" t="s">
        <v>74</v>
      </c>
      <c r="G19" s="12" t="s">
        <v>73</v>
      </c>
      <c r="I19" t="s">
        <v>456</v>
      </c>
      <c r="J19" t="s">
        <v>15</v>
      </c>
      <c r="K19" s="4" t="s">
        <v>424</v>
      </c>
    </row>
    <row r="20" spans="3:11">
      <c r="C20" t="s">
        <v>16</v>
      </c>
      <c r="F20" s="9" t="s">
        <v>76</v>
      </c>
      <c r="G20" s="12" t="s">
        <v>75</v>
      </c>
      <c r="J20" t="s">
        <v>16</v>
      </c>
      <c r="K20" s="4" t="s">
        <v>422</v>
      </c>
    </row>
    <row r="21" spans="3:11">
      <c r="C21" t="s">
        <v>17</v>
      </c>
      <c r="F21" s="9" t="s">
        <v>78</v>
      </c>
      <c r="G21" s="12" t="s">
        <v>77</v>
      </c>
      <c r="J21" t="s">
        <v>17</v>
      </c>
      <c r="K21" s="4" t="s">
        <v>422</v>
      </c>
    </row>
    <row r="22" spans="3:11">
      <c r="C22" t="s">
        <v>18</v>
      </c>
      <c r="F22" s="9" t="s">
        <v>427</v>
      </c>
      <c r="G22" s="12" t="s">
        <v>79</v>
      </c>
      <c r="I22" t="s">
        <v>461</v>
      </c>
      <c r="J22" t="s">
        <v>18</v>
      </c>
      <c r="K22" s="4" t="s">
        <v>424</v>
      </c>
    </row>
    <row r="23" spans="3:11">
      <c r="C23" t="s">
        <v>19</v>
      </c>
      <c r="F23" s="9" t="s">
        <v>444</v>
      </c>
      <c r="G23" s="12" t="s">
        <v>80</v>
      </c>
      <c r="J23" t="s">
        <v>19</v>
      </c>
      <c r="K23" s="4" t="s">
        <v>424</v>
      </c>
    </row>
    <row r="24" spans="3:11">
      <c r="C24" t="s">
        <v>20</v>
      </c>
      <c r="F24" s="9" t="s">
        <v>83</v>
      </c>
      <c r="G24" s="12" t="s">
        <v>82</v>
      </c>
      <c r="I24" t="s">
        <v>462</v>
      </c>
      <c r="J24" t="s">
        <v>20</v>
      </c>
      <c r="K24" s="4" t="s">
        <v>424</v>
      </c>
    </row>
    <row r="25" spans="3:11">
      <c r="C25" t="s">
        <v>21</v>
      </c>
      <c r="F25" s="9" t="s">
        <v>85</v>
      </c>
      <c r="G25" s="12" t="s">
        <v>84</v>
      </c>
      <c r="I25" t="s">
        <v>463</v>
      </c>
      <c r="J25" t="s">
        <v>21</v>
      </c>
      <c r="K25" s="4" t="s">
        <v>423</v>
      </c>
    </row>
    <row r="26" spans="3:11">
      <c r="C26" t="s">
        <v>22</v>
      </c>
      <c r="F26" s="9" t="s">
        <v>87</v>
      </c>
      <c r="G26" s="12" t="s">
        <v>86</v>
      </c>
      <c r="J26" t="s">
        <v>37</v>
      </c>
      <c r="K26" s="4" t="s">
        <v>424</v>
      </c>
    </row>
    <row r="27" spans="3:11">
      <c r="C27" t="s">
        <v>23</v>
      </c>
      <c r="F27" s="9" t="s">
        <v>89</v>
      </c>
      <c r="G27" s="12" t="s">
        <v>88</v>
      </c>
      <c r="I27" t="s">
        <v>464</v>
      </c>
      <c r="J27" t="s">
        <v>23</v>
      </c>
      <c r="K27" s="4" t="s">
        <v>425</v>
      </c>
    </row>
    <row r="28" spans="3:11">
      <c r="C28" t="s">
        <v>24</v>
      </c>
      <c r="F28" s="9" t="s">
        <v>91</v>
      </c>
      <c r="G28" s="12" t="s">
        <v>90</v>
      </c>
      <c r="I28" t="s">
        <v>465</v>
      </c>
      <c r="J28" t="s">
        <v>24</v>
      </c>
      <c r="K28" s="4" t="s">
        <v>424</v>
      </c>
    </row>
    <row r="29" spans="3:11">
      <c r="C29" t="s">
        <v>25</v>
      </c>
      <c r="F29" s="9" t="s">
        <v>93</v>
      </c>
      <c r="G29" s="12" t="s">
        <v>92</v>
      </c>
      <c r="I29" t="s">
        <v>466</v>
      </c>
      <c r="J29" t="s">
        <v>25</v>
      </c>
      <c r="K29" s="4" t="s">
        <v>424</v>
      </c>
    </row>
    <row r="30" spans="3:11">
      <c r="C30" t="s">
        <v>26</v>
      </c>
      <c r="F30" s="9" t="s">
        <v>95</v>
      </c>
      <c r="G30" s="12" t="s">
        <v>94</v>
      </c>
      <c r="J30" t="s">
        <v>26</v>
      </c>
      <c r="K30" s="4" t="s">
        <v>422</v>
      </c>
    </row>
    <row r="31" spans="3:11">
      <c r="C31" t="s">
        <v>27</v>
      </c>
      <c r="F31" s="9" t="s">
        <v>97</v>
      </c>
      <c r="G31" s="12" t="s">
        <v>96</v>
      </c>
      <c r="I31" t="s">
        <v>467</v>
      </c>
      <c r="J31" t="s">
        <v>27</v>
      </c>
      <c r="K31" s="4" t="s">
        <v>424</v>
      </c>
    </row>
    <row r="32" spans="3:11">
      <c r="C32" t="s">
        <v>28</v>
      </c>
      <c r="F32" s="9" t="s">
        <v>99</v>
      </c>
      <c r="G32" s="12" t="s">
        <v>98</v>
      </c>
      <c r="I32" t="s">
        <v>468</v>
      </c>
      <c r="J32" t="s">
        <v>28</v>
      </c>
      <c r="K32" s="4" t="s">
        <v>424</v>
      </c>
    </row>
    <row r="33" spans="3:11">
      <c r="C33" t="s">
        <v>29</v>
      </c>
      <c r="F33" s="9" t="s">
        <v>101</v>
      </c>
      <c r="G33" s="12" t="s">
        <v>100</v>
      </c>
      <c r="I33" t="s">
        <v>469</v>
      </c>
      <c r="J33" t="s">
        <v>29</v>
      </c>
      <c r="K33" s="4" t="s">
        <v>424</v>
      </c>
    </row>
    <row r="34" spans="3:11">
      <c r="C34" t="s">
        <v>30</v>
      </c>
      <c r="F34" s="9" t="s">
        <v>445</v>
      </c>
      <c r="G34" s="12" t="s">
        <v>102</v>
      </c>
      <c r="I34" t="s">
        <v>470</v>
      </c>
      <c r="J34" t="s">
        <v>30</v>
      </c>
      <c r="K34" s="4" t="s">
        <v>424</v>
      </c>
    </row>
    <row r="35" spans="3:11">
      <c r="C35" t="s">
        <v>31</v>
      </c>
      <c r="F35" s="9" t="s">
        <v>105</v>
      </c>
      <c r="G35" s="12" t="s">
        <v>104</v>
      </c>
      <c r="J35" t="s">
        <v>31</v>
      </c>
      <c r="K35" s="4" t="s">
        <v>423</v>
      </c>
    </row>
    <row r="36" spans="3:11">
      <c r="C36" t="s">
        <v>32</v>
      </c>
      <c r="F36" s="9" t="s">
        <v>107</v>
      </c>
      <c r="G36" s="12" t="s">
        <v>106</v>
      </c>
      <c r="J36" t="s">
        <v>32</v>
      </c>
      <c r="K36" s="4" t="s">
        <v>423</v>
      </c>
    </row>
    <row r="37" spans="3:11">
      <c r="C37" t="s">
        <v>33</v>
      </c>
      <c r="F37" s="9" t="s">
        <v>109</v>
      </c>
      <c r="G37" s="12" t="s">
        <v>108</v>
      </c>
      <c r="J37" t="s">
        <v>33</v>
      </c>
      <c r="K37" s="4" t="s">
        <v>423</v>
      </c>
    </row>
    <row r="38" spans="3:11">
      <c r="C38" t="s">
        <v>34</v>
      </c>
      <c r="F38" s="9" t="s">
        <v>111</v>
      </c>
      <c r="G38" s="12" t="s">
        <v>110</v>
      </c>
      <c r="I38" t="s">
        <v>471</v>
      </c>
      <c r="J38" t="s">
        <v>34</v>
      </c>
      <c r="K38" s="4" t="s">
        <v>423</v>
      </c>
    </row>
    <row r="39" spans="3:11">
      <c r="F39" s="9" t="s">
        <v>113</v>
      </c>
      <c r="G39" s="12" t="s">
        <v>112</v>
      </c>
    </row>
    <row r="40" spans="3:11">
      <c r="F40" s="9" t="s">
        <v>115</v>
      </c>
      <c r="G40" s="12" t="s">
        <v>114</v>
      </c>
    </row>
    <row r="41" spans="3:11">
      <c r="F41" s="9" t="s">
        <v>428</v>
      </c>
      <c r="G41" s="12" t="s">
        <v>116</v>
      </c>
    </row>
    <row r="42" spans="3:11">
      <c r="F42" s="9" t="s">
        <v>118</v>
      </c>
      <c r="G42" s="12" t="s">
        <v>117</v>
      </c>
    </row>
    <row r="43" spans="3:11">
      <c r="F43" s="9" t="s">
        <v>120</v>
      </c>
      <c r="G43" s="12" t="s">
        <v>119</v>
      </c>
    </row>
    <row r="44" spans="3:11">
      <c r="F44" s="9" t="s">
        <v>122</v>
      </c>
      <c r="G44" s="12" t="s">
        <v>121</v>
      </c>
    </row>
    <row r="45" spans="3:11">
      <c r="F45" s="9" t="s">
        <v>124</v>
      </c>
      <c r="G45" s="12" t="s">
        <v>123</v>
      </c>
    </row>
    <row r="46" spans="3:11">
      <c r="F46" s="9" t="s">
        <v>126</v>
      </c>
      <c r="G46" s="12" t="s">
        <v>125</v>
      </c>
    </row>
    <row r="47" spans="3:11">
      <c r="F47" s="9" t="s">
        <v>128</v>
      </c>
      <c r="G47" s="12" t="s">
        <v>127</v>
      </c>
    </row>
    <row r="48" spans="3:11">
      <c r="F48" s="9" t="s">
        <v>130</v>
      </c>
      <c r="G48" s="12" t="s">
        <v>129</v>
      </c>
    </row>
    <row r="49" spans="6:7">
      <c r="F49" s="9" t="s">
        <v>132</v>
      </c>
      <c r="G49" s="12" t="s">
        <v>131</v>
      </c>
    </row>
    <row r="50" spans="6:7">
      <c r="F50" s="9" t="s">
        <v>134</v>
      </c>
      <c r="G50" s="12" t="s">
        <v>133</v>
      </c>
    </row>
    <row r="51" spans="6:7">
      <c r="F51" s="9" t="s">
        <v>429</v>
      </c>
      <c r="G51" s="12" t="s">
        <v>135</v>
      </c>
    </row>
    <row r="52" spans="6:7">
      <c r="F52" s="9" t="s">
        <v>138</v>
      </c>
      <c r="G52" s="12" t="s">
        <v>137</v>
      </c>
    </row>
    <row r="53" spans="6:7">
      <c r="F53" s="9" t="s">
        <v>140</v>
      </c>
      <c r="G53" s="12" t="s">
        <v>139</v>
      </c>
    </row>
    <row r="54" spans="6:7">
      <c r="F54" s="9" t="s">
        <v>142</v>
      </c>
      <c r="G54" s="12" t="s">
        <v>141</v>
      </c>
    </row>
    <row r="55" spans="6:7">
      <c r="F55" s="9" t="s">
        <v>144</v>
      </c>
      <c r="G55" s="12" t="s">
        <v>143</v>
      </c>
    </row>
    <row r="56" spans="6:7">
      <c r="F56" s="9" t="s">
        <v>146</v>
      </c>
      <c r="G56" s="12" t="s">
        <v>145</v>
      </c>
    </row>
    <row r="57" spans="6:7">
      <c r="F57" s="9" t="s">
        <v>148</v>
      </c>
      <c r="G57" s="12" t="s">
        <v>147</v>
      </c>
    </row>
    <row r="58" spans="6:7">
      <c r="F58" s="9" t="s">
        <v>150</v>
      </c>
      <c r="G58" s="12" t="s">
        <v>149</v>
      </c>
    </row>
    <row r="59" spans="6:7">
      <c r="F59" s="9" t="s">
        <v>152</v>
      </c>
      <c r="G59" s="12" t="s">
        <v>151</v>
      </c>
    </row>
    <row r="60" spans="6:7">
      <c r="F60" s="9" t="s">
        <v>154</v>
      </c>
      <c r="G60" s="12" t="s">
        <v>153</v>
      </c>
    </row>
    <row r="61" spans="6:7">
      <c r="F61" s="9" t="s">
        <v>156</v>
      </c>
      <c r="G61" s="12" t="s">
        <v>155</v>
      </c>
    </row>
    <row r="62" spans="6:7">
      <c r="F62" s="9" t="s">
        <v>158</v>
      </c>
      <c r="G62" s="12" t="s">
        <v>157</v>
      </c>
    </row>
    <row r="63" spans="6:7">
      <c r="F63" s="9" t="s">
        <v>160</v>
      </c>
      <c r="G63" s="12" t="s">
        <v>159</v>
      </c>
    </row>
    <row r="64" spans="6:7">
      <c r="F64" s="9" t="s">
        <v>162</v>
      </c>
      <c r="G64" s="12" t="s">
        <v>161</v>
      </c>
    </row>
    <row r="65" spans="6:7">
      <c r="F65" s="9" t="s">
        <v>164</v>
      </c>
      <c r="G65" s="12" t="s">
        <v>163</v>
      </c>
    </row>
    <row r="66" spans="6:7">
      <c r="F66" s="9" t="s">
        <v>166</v>
      </c>
      <c r="G66" s="12" t="s">
        <v>165</v>
      </c>
    </row>
    <row r="67" spans="6:7">
      <c r="F67" s="9" t="s">
        <v>168</v>
      </c>
      <c r="G67" s="12" t="s">
        <v>167</v>
      </c>
    </row>
    <row r="68" spans="6:7">
      <c r="F68" s="9" t="s">
        <v>170</v>
      </c>
      <c r="G68" s="12" t="s">
        <v>169</v>
      </c>
    </row>
    <row r="69" spans="6:7">
      <c r="F69" s="9" t="s">
        <v>172</v>
      </c>
      <c r="G69" s="12" t="s">
        <v>171</v>
      </c>
    </row>
    <row r="70" spans="6:7">
      <c r="F70" s="9" t="s">
        <v>174</v>
      </c>
      <c r="G70" s="12" t="s">
        <v>173</v>
      </c>
    </row>
    <row r="71" spans="6:7">
      <c r="F71" s="9" t="s">
        <v>176</v>
      </c>
      <c r="G71" s="12" t="s">
        <v>175</v>
      </c>
    </row>
    <row r="72" spans="6:7">
      <c r="F72" s="9" t="s">
        <v>178</v>
      </c>
      <c r="G72" s="12" t="s">
        <v>177</v>
      </c>
    </row>
    <row r="73" spans="6:7">
      <c r="F73" s="9" t="s">
        <v>180</v>
      </c>
      <c r="G73" s="12" t="s">
        <v>179</v>
      </c>
    </row>
    <row r="74" spans="6:7">
      <c r="F74" s="9" t="s">
        <v>182</v>
      </c>
      <c r="G74" s="12" t="s">
        <v>181</v>
      </c>
    </row>
    <row r="75" spans="6:7">
      <c r="F75" s="9" t="s">
        <v>184</v>
      </c>
      <c r="G75" s="12" t="s">
        <v>183</v>
      </c>
    </row>
    <row r="76" spans="6:7">
      <c r="F76" s="9" t="s">
        <v>186</v>
      </c>
      <c r="G76" s="12" t="s">
        <v>185</v>
      </c>
    </row>
    <row r="77" spans="6:7">
      <c r="F77" s="9" t="s">
        <v>188</v>
      </c>
      <c r="G77" s="12" t="s">
        <v>187</v>
      </c>
    </row>
    <row r="78" spans="6:7">
      <c r="F78" s="9" t="s">
        <v>190</v>
      </c>
      <c r="G78" s="12" t="s">
        <v>189</v>
      </c>
    </row>
    <row r="79" spans="6:7">
      <c r="F79" s="9" t="s">
        <v>430</v>
      </c>
      <c r="G79" s="12" t="s">
        <v>191</v>
      </c>
    </row>
    <row r="80" spans="6:7">
      <c r="F80" s="9" t="s">
        <v>194</v>
      </c>
      <c r="G80" s="12" t="s">
        <v>193</v>
      </c>
    </row>
    <row r="81" spans="6:7">
      <c r="F81" s="9" t="s">
        <v>196</v>
      </c>
      <c r="G81" s="12" t="s">
        <v>195</v>
      </c>
    </row>
    <row r="82" spans="6:7">
      <c r="F82" s="9" t="s">
        <v>198</v>
      </c>
      <c r="G82" s="12" t="s">
        <v>197</v>
      </c>
    </row>
    <row r="83" spans="6:7">
      <c r="F83" s="9" t="s">
        <v>200</v>
      </c>
      <c r="G83" s="12" t="s">
        <v>199</v>
      </c>
    </row>
    <row r="84" spans="6:7">
      <c r="F84" s="9" t="s">
        <v>202</v>
      </c>
      <c r="G84" s="12" t="s">
        <v>201</v>
      </c>
    </row>
    <row r="85" spans="6:7">
      <c r="F85" s="9" t="s">
        <v>204</v>
      </c>
      <c r="G85" s="12" t="s">
        <v>203</v>
      </c>
    </row>
    <row r="86" spans="6:7">
      <c r="F86" s="9" t="s">
        <v>206</v>
      </c>
      <c r="G86" s="12" t="s">
        <v>205</v>
      </c>
    </row>
    <row r="87" spans="6:7">
      <c r="F87" s="9" t="s">
        <v>208</v>
      </c>
      <c r="G87" s="12" t="s">
        <v>207</v>
      </c>
    </row>
    <row r="88" spans="6:7">
      <c r="F88" s="9" t="s">
        <v>210</v>
      </c>
      <c r="G88" s="12" t="s">
        <v>209</v>
      </c>
    </row>
    <row r="89" spans="6:7">
      <c r="F89" s="9" t="s">
        <v>212</v>
      </c>
      <c r="G89" s="12" t="s">
        <v>211</v>
      </c>
    </row>
    <row r="90" spans="6:7">
      <c r="F90" s="9" t="s">
        <v>431</v>
      </c>
      <c r="G90" s="12" t="s">
        <v>213</v>
      </c>
    </row>
    <row r="91" spans="6:7">
      <c r="F91" s="9" t="s">
        <v>432</v>
      </c>
      <c r="G91" s="12" t="s">
        <v>215</v>
      </c>
    </row>
    <row r="92" spans="6:7">
      <c r="F92" s="9" t="s">
        <v>218</v>
      </c>
      <c r="G92" s="12" t="s">
        <v>217</v>
      </c>
    </row>
    <row r="93" spans="6:7">
      <c r="F93" s="9" t="s">
        <v>220</v>
      </c>
      <c r="G93" s="12" t="s">
        <v>219</v>
      </c>
    </row>
    <row r="94" spans="6:7">
      <c r="F94" s="9" t="s">
        <v>433</v>
      </c>
      <c r="G94" s="12" t="s">
        <v>221</v>
      </c>
    </row>
    <row r="95" spans="6:7">
      <c r="F95" s="9" t="s">
        <v>223</v>
      </c>
      <c r="G95" s="12" t="s">
        <v>222</v>
      </c>
    </row>
    <row r="96" spans="6:7">
      <c r="F96" s="9" t="s">
        <v>225</v>
      </c>
      <c r="G96" s="12" t="s">
        <v>224</v>
      </c>
    </row>
    <row r="97" spans="6:7">
      <c r="F97" s="9" t="s">
        <v>227</v>
      </c>
      <c r="G97" s="12" t="s">
        <v>226</v>
      </c>
    </row>
    <row r="98" spans="6:7">
      <c r="F98" s="10" t="s">
        <v>229</v>
      </c>
      <c r="G98" s="13" t="s">
        <v>228</v>
      </c>
    </row>
    <row r="99" spans="6:7">
      <c r="F99" s="10" t="s">
        <v>434</v>
      </c>
      <c r="G99" s="13" t="s">
        <v>230</v>
      </c>
    </row>
    <row r="100" spans="6:7">
      <c r="F100" s="10" t="s">
        <v>233</v>
      </c>
      <c r="G100" s="13" t="s">
        <v>232</v>
      </c>
    </row>
    <row r="101" spans="6:7">
      <c r="F101" s="10" t="s">
        <v>235</v>
      </c>
      <c r="G101" s="13" t="s">
        <v>234</v>
      </c>
    </row>
    <row r="102" spans="6:7">
      <c r="F102" s="10" t="s">
        <v>237</v>
      </c>
      <c r="G102" s="13" t="s">
        <v>236</v>
      </c>
    </row>
    <row r="103" spans="6:7">
      <c r="F103" s="10" t="s">
        <v>239</v>
      </c>
      <c r="G103" s="13" t="s">
        <v>238</v>
      </c>
    </row>
    <row r="104" spans="6:7">
      <c r="F104" s="10" t="s">
        <v>241</v>
      </c>
      <c r="G104" s="13" t="s">
        <v>240</v>
      </c>
    </row>
    <row r="105" spans="6:7">
      <c r="F105" s="10" t="s">
        <v>243</v>
      </c>
      <c r="G105" s="13" t="s">
        <v>242</v>
      </c>
    </row>
    <row r="106" spans="6:7">
      <c r="F106" s="10" t="s">
        <v>245</v>
      </c>
      <c r="G106" s="13" t="s">
        <v>244</v>
      </c>
    </row>
    <row r="107" spans="6:7">
      <c r="F107" s="10" t="s">
        <v>247</v>
      </c>
      <c r="G107" s="13" t="s">
        <v>246</v>
      </c>
    </row>
    <row r="108" spans="6:7">
      <c r="F108" s="10" t="s">
        <v>249</v>
      </c>
      <c r="G108" s="13" t="s">
        <v>248</v>
      </c>
    </row>
    <row r="109" spans="6:7">
      <c r="F109" s="10" t="s">
        <v>251</v>
      </c>
      <c r="G109" s="13" t="s">
        <v>250</v>
      </c>
    </row>
    <row r="110" spans="6:7">
      <c r="F110" s="10" t="s">
        <v>253</v>
      </c>
      <c r="G110" s="13" t="s">
        <v>252</v>
      </c>
    </row>
    <row r="111" spans="6:7">
      <c r="F111" s="10" t="s">
        <v>255</v>
      </c>
      <c r="G111" s="13" t="s">
        <v>254</v>
      </c>
    </row>
    <row r="112" spans="6:7">
      <c r="F112" s="10" t="s">
        <v>257</v>
      </c>
      <c r="G112" s="13" t="s">
        <v>256</v>
      </c>
    </row>
    <row r="113" spans="6:7">
      <c r="F113" s="10" t="s">
        <v>435</v>
      </c>
      <c r="G113" s="13" t="s">
        <v>258</v>
      </c>
    </row>
    <row r="114" spans="6:7">
      <c r="F114" s="10" t="s">
        <v>436</v>
      </c>
      <c r="G114" s="13" t="s">
        <v>260</v>
      </c>
    </row>
    <row r="115" spans="6:7">
      <c r="F115" s="10" t="s">
        <v>263</v>
      </c>
      <c r="G115" s="13" t="s">
        <v>262</v>
      </c>
    </row>
    <row r="116" spans="6:7">
      <c r="F116" s="10" t="s">
        <v>265</v>
      </c>
      <c r="G116" s="13" t="s">
        <v>264</v>
      </c>
    </row>
    <row r="117" spans="6:7">
      <c r="F117" s="10" t="s">
        <v>267</v>
      </c>
      <c r="G117" s="13" t="s">
        <v>266</v>
      </c>
    </row>
    <row r="118" spans="6:7">
      <c r="F118" s="10" t="s">
        <v>269</v>
      </c>
      <c r="G118" s="13" t="s">
        <v>268</v>
      </c>
    </row>
    <row r="119" spans="6:7">
      <c r="F119" s="10" t="s">
        <v>271</v>
      </c>
      <c r="G119" s="13" t="s">
        <v>270</v>
      </c>
    </row>
    <row r="120" spans="6:7">
      <c r="F120" s="10" t="s">
        <v>273</v>
      </c>
      <c r="G120" s="13" t="s">
        <v>272</v>
      </c>
    </row>
    <row r="121" spans="6:7">
      <c r="F121" s="10" t="s">
        <v>275</v>
      </c>
      <c r="G121" s="13" t="s">
        <v>274</v>
      </c>
    </row>
    <row r="122" spans="6:7">
      <c r="F122" s="10" t="s">
        <v>277</v>
      </c>
      <c r="G122" s="13" t="s">
        <v>276</v>
      </c>
    </row>
    <row r="123" spans="6:7">
      <c r="F123" s="10" t="s">
        <v>279</v>
      </c>
      <c r="G123" s="13" t="s">
        <v>278</v>
      </c>
    </row>
    <row r="124" spans="6:7">
      <c r="F124" s="10" t="s">
        <v>281</v>
      </c>
      <c r="G124" s="13" t="s">
        <v>280</v>
      </c>
    </row>
    <row r="125" spans="6:7">
      <c r="F125" s="10" t="s">
        <v>283</v>
      </c>
      <c r="G125" s="13" t="s">
        <v>282</v>
      </c>
    </row>
    <row r="126" spans="6:7">
      <c r="F126" s="10" t="s">
        <v>285</v>
      </c>
      <c r="G126" s="13" t="s">
        <v>284</v>
      </c>
    </row>
    <row r="127" spans="6:7">
      <c r="F127" s="10" t="s">
        <v>287</v>
      </c>
      <c r="G127" s="13" t="s">
        <v>286</v>
      </c>
    </row>
    <row r="128" spans="6:7">
      <c r="F128" s="10" t="s">
        <v>289</v>
      </c>
      <c r="G128" s="13" t="s">
        <v>288</v>
      </c>
    </row>
    <row r="129" spans="6:7">
      <c r="F129" s="10" t="s">
        <v>291</v>
      </c>
      <c r="G129" s="13" t="s">
        <v>290</v>
      </c>
    </row>
    <row r="130" spans="6:7">
      <c r="F130" s="10" t="s">
        <v>293</v>
      </c>
      <c r="G130" s="13" t="s">
        <v>292</v>
      </c>
    </row>
    <row r="131" spans="6:7">
      <c r="F131" s="10" t="s">
        <v>295</v>
      </c>
      <c r="G131" s="13" t="s">
        <v>294</v>
      </c>
    </row>
    <row r="132" spans="6:7">
      <c r="F132" s="10" t="s">
        <v>297</v>
      </c>
      <c r="G132" s="13" t="s">
        <v>296</v>
      </c>
    </row>
    <row r="133" spans="6:7">
      <c r="F133" s="10" t="s">
        <v>299</v>
      </c>
      <c r="G133" s="13" t="s">
        <v>298</v>
      </c>
    </row>
    <row r="134" spans="6:7">
      <c r="F134" s="10" t="s">
        <v>301</v>
      </c>
      <c r="G134" s="13" t="s">
        <v>300</v>
      </c>
    </row>
    <row r="135" spans="6:7" ht="30">
      <c r="F135" s="10" t="s">
        <v>303</v>
      </c>
      <c r="G135" s="13" t="s">
        <v>302</v>
      </c>
    </row>
    <row r="136" spans="6:7">
      <c r="F136" s="10" t="s">
        <v>305</v>
      </c>
      <c r="G136" s="13" t="s">
        <v>304</v>
      </c>
    </row>
    <row r="137" spans="6:7">
      <c r="F137" s="10" t="s">
        <v>307</v>
      </c>
      <c r="G137" s="13" t="s">
        <v>306</v>
      </c>
    </row>
    <row r="138" spans="6:7">
      <c r="F138" s="10" t="s">
        <v>309</v>
      </c>
      <c r="G138" s="13" t="s">
        <v>308</v>
      </c>
    </row>
    <row r="139" spans="6:7">
      <c r="F139" s="10" t="s">
        <v>311</v>
      </c>
      <c r="G139" s="13" t="s">
        <v>310</v>
      </c>
    </row>
    <row r="140" spans="6:7">
      <c r="F140" s="10" t="s">
        <v>313</v>
      </c>
      <c r="G140" s="13" t="s">
        <v>312</v>
      </c>
    </row>
    <row r="141" spans="6:7">
      <c r="F141" s="10" t="s">
        <v>315</v>
      </c>
      <c r="G141" s="13" t="s">
        <v>314</v>
      </c>
    </row>
    <row r="142" spans="6:7">
      <c r="F142" s="10" t="s">
        <v>317</v>
      </c>
      <c r="G142" s="13" t="s">
        <v>316</v>
      </c>
    </row>
    <row r="143" spans="6:7">
      <c r="F143" s="10" t="s">
        <v>437</v>
      </c>
      <c r="G143" s="13" t="s">
        <v>318</v>
      </c>
    </row>
    <row r="144" spans="6:7">
      <c r="F144" s="10" t="s">
        <v>321</v>
      </c>
      <c r="G144" s="13" t="s">
        <v>320</v>
      </c>
    </row>
    <row r="145" spans="6:7" ht="30">
      <c r="F145" s="10" t="s">
        <v>323</v>
      </c>
      <c r="G145" s="13" t="s">
        <v>322</v>
      </c>
    </row>
    <row r="146" spans="6:7">
      <c r="F146" s="10" t="s">
        <v>325</v>
      </c>
      <c r="G146" s="13" t="s">
        <v>324</v>
      </c>
    </row>
    <row r="147" spans="6:7" ht="30">
      <c r="F147" s="10" t="s">
        <v>438</v>
      </c>
      <c r="G147" s="13" t="s">
        <v>326</v>
      </c>
    </row>
    <row r="148" spans="6:7">
      <c r="F148" s="10" t="s">
        <v>329</v>
      </c>
      <c r="G148" s="13" t="s">
        <v>328</v>
      </c>
    </row>
    <row r="149" spans="6:7">
      <c r="F149" s="10" t="s">
        <v>331</v>
      </c>
      <c r="G149" s="13" t="s">
        <v>330</v>
      </c>
    </row>
    <row r="150" spans="6:7" ht="30">
      <c r="F150" s="10" t="s">
        <v>439</v>
      </c>
      <c r="G150" s="13" t="s">
        <v>332</v>
      </c>
    </row>
    <row r="151" spans="6:7">
      <c r="F151" s="10" t="s">
        <v>335</v>
      </c>
      <c r="G151" s="13" t="s">
        <v>334</v>
      </c>
    </row>
    <row r="152" spans="6:7">
      <c r="F152" s="10" t="s">
        <v>337</v>
      </c>
      <c r="G152" s="13" t="s">
        <v>336</v>
      </c>
    </row>
    <row r="153" spans="6:7">
      <c r="F153" s="10" t="s">
        <v>339</v>
      </c>
      <c r="G153" s="13" t="s">
        <v>338</v>
      </c>
    </row>
    <row r="154" spans="6:7">
      <c r="F154" s="10" t="s">
        <v>341</v>
      </c>
      <c r="G154" s="13" t="s">
        <v>340</v>
      </c>
    </row>
    <row r="155" spans="6:7">
      <c r="F155" s="10" t="s">
        <v>343</v>
      </c>
      <c r="G155" s="13" t="s">
        <v>342</v>
      </c>
    </row>
    <row r="156" spans="6:7">
      <c r="F156" s="10" t="s">
        <v>345</v>
      </c>
      <c r="G156" s="13" t="s">
        <v>344</v>
      </c>
    </row>
    <row r="157" spans="6:7">
      <c r="F157" s="10" t="s">
        <v>347</v>
      </c>
      <c r="G157" s="13" t="s">
        <v>346</v>
      </c>
    </row>
    <row r="158" spans="6:7">
      <c r="F158" s="10" t="s">
        <v>349</v>
      </c>
      <c r="G158" s="13" t="s">
        <v>348</v>
      </c>
    </row>
    <row r="159" spans="6:7">
      <c r="F159" s="10" t="s">
        <v>351</v>
      </c>
      <c r="G159" s="13" t="s">
        <v>350</v>
      </c>
    </row>
    <row r="160" spans="6:7">
      <c r="F160" s="10" t="s">
        <v>353</v>
      </c>
      <c r="G160" s="13" t="s">
        <v>352</v>
      </c>
    </row>
    <row r="161" spans="6:7">
      <c r="F161" s="10" t="s">
        <v>355</v>
      </c>
      <c r="G161" s="13" t="s">
        <v>354</v>
      </c>
    </row>
    <row r="162" spans="6:7">
      <c r="F162" s="10" t="s">
        <v>357</v>
      </c>
      <c r="G162" s="13" t="s">
        <v>356</v>
      </c>
    </row>
    <row r="163" spans="6:7">
      <c r="F163" s="10" t="s">
        <v>359</v>
      </c>
      <c r="G163" s="13" t="s">
        <v>358</v>
      </c>
    </row>
    <row r="164" spans="6:7">
      <c r="F164" s="10" t="s">
        <v>361</v>
      </c>
      <c r="G164" s="13" t="s">
        <v>360</v>
      </c>
    </row>
    <row r="165" spans="6:7">
      <c r="F165" s="10" t="s">
        <v>363</v>
      </c>
      <c r="G165" s="13" t="s">
        <v>362</v>
      </c>
    </row>
    <row r="166" spans="6:7">
      <c r="F166" s="10" t="s">
        <v>365</v>
      </c>
      <c r="G166" s="13" t="s">
        <v>364</v>
      </c>
    </row>
    <row r="167" spans="6:7">
      <c r="F167" s="10" t="s">
        <v>367</v>
      </c>
      <c r="G167" s="13" t="s">
        <v>366</v>
      </c>
    </row>
    <row r="168" spans="6:7">
      <c r="F168" s="10" t="s">
        <v>369</v>
      </c>
      <c r="G168" s="13" t="s">
        <v>368</v>
      </c>
    </row>
    <row r="169" spans="6:7">
      <c r="F169" s="10" t="s">
        <v>440</v>
      </c>
      <c r="G169" s="13" t="s">
        <v>370</v>
      </c>
    </row>
    <row r="170" spans="6:7">
      <c r="F170" s="10" t="s">
        <v>373</v>
      </c>
      <c r="G170" s="13" t="s">
        <v>372</v>
      </c>
    </row>
    <row r="171" spans="6:7">
      <c r="F171" s="10" t="s">
        <v>441</v>
      </c>
      <c r="G171" s="13" t="s">
        <v>374</v>
      </c>
    </row>
    <row r="172" spans="6:7">
      <c r="F172" s="10" t="s">
        <v>377</v>
      </c>
      <c r="G172" s="13" t="s">
        <v>376</v>
      </c>
    </row>
    <row r="173" spans="6:7">
      <c r="F173" s="10" t="s">
        <v>379</v>
      </c>
      <c r="G173" s="13" t="s">
        <v>378</v>
      </c>
    </row>
    <row r="174" spans="6:7">
      <c r="F174" s="10" t="s">
        <v>381</v>
      </c>
      <c r="G174" s="13" t="s">
        <v>380</v>
      </c>
    </row>
    <row r="175" spans="6:7">
      <c r="F175" s="10" t="s">
        <v>383</v>
      </c>
      <c r="G175" s="13" t="s">
        <v>382</v>
      </c>
    </row>
    <row r="176" spans="6:7">
      <c r="F176" s="10" t="s">
        <v>442</v>
      </c>
      <c r="G176" s="13" t="s">
        <v>384</v>
      </c>
    </row>
    <row r="177" spans="6:7">
      <c r="F177" s="10" t="s">
        <v>387</v>
      </c>
      <c r="G177" s="13" t="s">
        <v>386</v>
      </c>
    </row>
    <row r="178" spans="6:7">
      <c r="F178" s="10" t="s">
        <v>389</v>
      </c>
      <c r="G178" s="13" t="s">
        <v>388</v>
      </c>
    </row>
    <row r="179" spans="6:7">
      <c r="F179" s="10" t="s">
        <v>391</v>
      </c>
      <c r="G179" s="13" t="s">
        <v>390</v>
      </c>
    </row>
    <row r="180" spans="6:7">
      <c r="F180" s="10" t="s">
        <v>393</v>
      </c>
      <c r="G180" s="13" t="s">
        <v>392</v>
      </c>
    </row>
    <row r="181" spans="6:7">
      <c r="F181" s="10" t="s">
        <v>395</v>
      </c>
      <c r="G181" s="13" t="s">
        <v>394</v>
      </c>
    </row>
    <row r="182" spans="6:7">
      <c r="F182" s="10" t="s">
        <v>397</v>
      </c>
      <c r="G182" s="13" t="s">
        <v>396</v>
      </c>
    </row>
    <row r="183" spans="6:7" ht="30">
      <c r="F183" s="10" t="s">
        <v>399</v>
      </c>
      <c r="G183" s="13" t="s">
        <v>398</v>
      </c>
    </row>
    <row r="184" spans="6:7">
      <c r="F184" s="10" t="s">
        <v>401</v>
      </c>
      <c r="G184" s="13" t="s">
        <v>400</v>
      </c>
    </row>
    <row r="185" spans="6:7">
      <c r="F185" s="10" t="s">
        <v>403</v>
      </c>
      <c r="G185" s="13" t="s">
        <v>402</v>
      </c>
    </row>
    <row r="186" spans="6:7">
      <c r="F186" s="10" t="s">
        <v>405</v>
      </c>
      <c r="G186" s="13" t="s">
        <v>404</v>
      </c>
    </row>
    <row r="187" spans="6:7">
      <c r="F187" s="10" t="s">
        <v>407</v>
      </c>
      <c r="G187" s="13" t="s">
        <v>406</v>
      </c>
    </row>
    <row r="188" spans="6:7">
      <c r="F188" s="10" t="s">
        <v>409</v>
      </c>
      <c r="G188" s="13" t="s">
        <v>408</v>
      </c>
    </row>
    <row r="189" spans="6:7">
      <c r="F189" s="10" t="s">
        <v>443</v>
      </c>
      <c r="G189" s="13" t="s">
        <v>410</v>
      </c>
    </row>
    <row r="190" spans="6:7">
      <c r="F190" s="10" t="s">
        <v>413</v>
      </c>
      <c r="G190" s="13" t="s">
        <v>412</v>
      </c>
    </row>
    <row r="191" spans="6:7">
      <c r="F191" s="10" t="s">
        <v>415</v>
      </c>
      <c r="G191" s="13" t="s">
        <v>414</v>
      </c>
    </row>
    <row r="192" spans="6:7">
      <c r="F192" s="10" t="s">
        <v>417</v>
      </c>
      <c r="G192" s="13" t="s">
        <v>416</v>
      </c>
    </row>
    <row r="193" spans="6:7">
      <c r="F193" s="10" t="s">
        <v>419</v>
      </c>
      <c r="G193" s="13" t="s">
        <v>418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D3:E2290"/>
  <sheetViews>
    <sheetView workbookViewId="0">
      <selection activeCell="D3" sqref="D3:E2290"/>
    </sheetView>
  </sheetViews>
  <sheetFormatPr baseColWidth="10" defaultRowHeight="15" x14ac:dyDescent="0"/>
  <cols>
    <col min="4" max="5" width="10.83203125" style="7"/>
  </cols>
  <sheetData>
    <row r="3" spans="4:5">
      <c r="D3" s="7">
        <v>8.1903759675868297</v>
      </c>
      <c r="E3" s="7">
        <v>0.44736532171699178</v>
      </c>
    </row>
    <row r="4" spans="4:5">
      <c r="D4" s="7">
        <v>8.2864016799553415</v>
      </c>
      <c r="E4" s="7">
        <v>0.46900942366773124</v>
      </c>
    </row>
    <row r="5" spans="4:5">
      <c r="D5" s="7">
        <v>8.1849818068426341</v>
      </c>
      <c r="E5" s="7">
        <v>0.44489575868084891</v>
      </c>
    </row>
    <row r="6" spans="4:5">
      <c r="D6" s="7">
        <v>8.3081688332110915</v>
      </c>
      <c r="E6" s="7">
        <v>0.42389780419918921</v>
      </c>
    </row>
    <row r="7" spans="4:5">
      <c r="D7" s="7">
        <v>8.4062661440392183</v>
      </c>
      <c r="E7" s="7">
        <v>0.42763896382505034</v>
      </c>
    </row>
    <row r="8" spans="4:5">
      <c r="D8" s="7">
        <v>8.4774741093043158</v>
      </c>
      <c r="E8" s="7">
        <v>0.43431533847791581</v>
      </c>
    </row>
    <row r="9" spans="4:5">
      <c r="D9" s="7">
        <v>8.5445373469213575</v>
      </c>
      <c r="E9" s="7">
        <v>0.45632052926418193</v>
      </c>
    </row>
    <row r="10" spans="4:5">
      <c r="D10" s="7">
        <v>8.5708796430305316</v>
      </c>
      <c r="E10" s="7">
        <v>0.48057116413852313</v>
      </c>
    </row>
    <row r="11" spans="4:5">
      <c r="D11" s="7">
        <v>8.6229218529224241</v>
      </c>
      <c r="E11" s="7">
        <v>0.49072870940908764</v>
      </c>
    </row>
    <row r="12" spans="4:5">
      <c r="D12" s="7">
        <v>8.6763858952788979</v>
      </c>
      <c r="E12" s="7">
        <v>0.494725687706081</v>
      </c>
    </row>
    <row r="13" spans="4:5">
      <c r="D13" s="7">
        <v>8.7260930259140306</v>
      </c>
      <c r="E13" s="7">
        <v>0.50797480708110232</v>
      </c>
    </row>
    <row r="14" spans="4:5">
      <c r="D14" s="7">
        <v>8.7712980102336733</v>
      </c>
      <c r="E14" s="7">
        <v>0.53608691810453579</v>
      </c>
    </row>
    <row r="15" spans="4:5">
      <c r="D15" s="7">
        <v>8.8261429808268907</v>
      </c>
      <c r="E15" s="7">
        <v>0.55706512984248591</v>
      </c>
    </row>
    <row r="16" spans="4:5">
      <c r="D16" s="7">
        <v>8.8950113020533372</v>
      </c>
      <c r="E16" s="7">
        <v>0.58057487101479122</v>
      </c>
    </row>
    <row r="17" spans="4:5">
      <c r="D17" s="7">
        <v>8.9158998671653613</v>
      </c>
      <c r="E17" s="7">
        <v>0.59061802213672321</v>
      </c>
    </row>
    <row r="18" spans="4:5">
      <c r="D18" s="7">
        <v>8.9678526002107208</v>
      </c>
      <c r="E18" s="7">
        <v>0.59867427031724063</v>
      </c>
    </row>
    <row r="19" spans="4:5">
      <c r="D19" s="7">
        <v>8.636068110257332</v>
      </c>
      <c r="E19" s="7">
        <v>0.35682205176647047</v>
      </c>
    </row>
    <row r="20" spans="4:5">
      <c r="D20" s="7">
        <v>8.6589032494541271</v>
      </c>
      <c r="E20" s="7">
        <v>0.35289445604883984</v>
      </c>
    </row>
    <row r="21" spans="4:5">
      <c r="D21" s="7">
        <v>8.6541193035888959</v>
      </c>
      <c r="E21" s="7">
        <v>0.35097740684383277</v>
      </c>
    </row>
    <row r="22" spans="4:5">
      <c r="D22" s="7">
        <v>8.6892263069702018</v>
      </c>
      <c r="E22" s="7">
        <v>0.35487318159899273</v>
      </c>
    </row>
    <row r="23" spans="4:5">
      <c r="D23" s="7">
        <v>8.7064842129703663</v>
      </c>
      <c r="E23" s="7">
        <v>0.37208361490445169</v>
      </c>
    </row>
    <row r="24" spans="4:5">
      <c r="D24" s="7">
        <v>8.713901561155712</v>
      </c>
      <c r="E24" s="7">
        <v>0.38058053160534649</v>
      </c>
    </row>
    <row r="25" spans="4:5">
      <c r="D25" s="7">
        <v>8.7249828486492564</v>
      </c>
      <c r="E25" s="7">
        <v>0.40332348940246265</v>
      </c>
    </row>
    <row r="26" spans="4:5">
      <c r="D26" s="7">
        <v>8.7561661104848252</v>
      </c>
      <c r="E26" s="7">
        <v>0.43307542431034429</v>
      </c>
    </row>
    <row r="27" spans="4:5">
      <c r="D27" s="7">
        <v>8.8079977179965496</v>
      </c>
      <c r="E27" s="7">
        <v>0.42671511034649007</v>
      </c>
    </row>
    <row r="28" spans="4:5">
      <c r="D28" s="7">
        <v>8.84372777607609</v>
      </c>
      <c r="E28" s="7">
        <v>0.44918319127091078</v>
      </c>
    </row>
    <row r="29" spans="4:5">
      <c r="D29" s="7">
        <v>8.8784924251908048</v>
      </c>
      <c r="E29" s="7">
        <v>0.46470012241636405</v>
      </c>
    </row>
    <row r="30" spans="4:5">
      <c r="D30" s="7">
        <v>8.8832827504190135</v>
      </c>
      <c r="E30" s="7">
        <v>0.48704086394869334</v>
      </c>
    </row>
    <row r="31" spans="4:5">
      <c r="D31" s="7">
        <v>8.8977633717788169</v>
      </c>
      <c r="E31" s="7">
        <v>0.49615849283199026</v>
      </c>
    </row>
    <row r="32" spans="4:5">
      <c r="D32" s="7">
        <v>8.9063764026511052</v>
      </c>
      <c r="E32" s="7">
        <v>0.50229726293301924</v>
      </c>
    </row>
    <row r="33" spans="4:5">
      <c r="D33" s="7">
        <v>8.9120856863243354</v>
      </c>
      <c r="E33" s="7">
        <v>0.50989768492453125</v>
      </c>
    </row>
    <row r="34" spans="4:5">
      <c r="D34" s="7">
        <v>8.9342137730551752</v>
      </c>
      <c r="E34" s="7">
        <v>0.51058147587242386</v>
      </c>
    </row>
    <row r="35" spans="4:5">
      <c r="D35" s="7">
        <v>7.6716663827309626</v>
      </c>
      <c r="E35" s="7">
        <v>0.23226569602787683</v>
      </c>
    </row>
    <row r="36" spans="4:5">
      <c r="D36" s="7">
        <v>7.7504008495667351</v>
      </c>
      <c r="E36" s="7">
        <v>0.23007768338921561</v>
      </c>
    </row>
    <row r="37" spans="4:5">
      <c r="D37" s="7">
        <v>7.8010769536457572</v>
      </c>
      <c r="E37" s="7">
        <v>0.22741978690378598</v>
      </c>
    </row>
    <row r="38" spans="4:5">
      <c r="D38" s="7">
        <v>7.8423531072101929</v>
      </c>
      <c r="E38" s="7">
        <v>0.22961205639389623</v>
      </c>
    </row>
    <row r="39" spans="4:5">
      <c r="D39" s="7">
        <v>7.8488440009765696</v>
      </c>
      <c r="E39" s="7">
        <v>0.21911461212400921</v>
      </c>
    </row>
    <row r="40" spans="4:5">
      <c r="D40" s="7">
        <v>7.8512819134091369</v>
      </c>
      <c r="E40" s="7">
        <v>0.21830564050482232</v>
      </c>
    </row>
    <row r="41" spans="4:5">
      <c r="D41" s="7">
        <v>7.8528986697269358</v>
      </c>
      <c r="E41" s="7">
        <v>0.24654577420503646</v>
      </c>
    </row>
    <row r="42" spans="4:5">
      <c r="D42" s="7">
        <v>7.9574404603098365</v>
      </c>
      <c r="E42" s="7">
        <v>0.27483250746724253</v>
      </c>
    </row>
    <row r="43" spans="4:5">
      <c r="D43" s="7">
        <v>7.958645225870308</v>
      </c>
      <c r="E43" s="7">
        <v>0.29634714856462946</v>
      </c>
    </row>
    <row r="44" spans="4:5">
      <c r="D44" s="7">
        <v>8.0338996272510226</v>
      </c>
      <c r="E44" s="7">
        <v>0.30573604599224569</v>
      </c>
    </row>
    <row r="45" spans="4:5">
      <c r="D45" s="7">
        <v>8.1918764374311035</v>
      </c>
      <c r="E45" s="7">
        <v>0.31953558466140974</v>
      </c>
    </row>
    <row r="46" spans="4:5">
      <c r="D46" s="7">
        <v>8.3341738117252309</v>
      </c>
      <c r="E46" s="7">
        <v>0.34464400412457263</v>
      </c>
    </row>
    <row r="47" spans="4:5">
      <c r="D47" s="7">
        <v>8.4919487990332492</v>
      </c>
      <c r="E47" s="7">
        <v>0.36166434341501486</v>
      </c>
    </row>
    <row r="48" spans="4:5">
      <c r="D48" s="7">
        <v>8.5908027994940479</v>
      </c>
      <c r="E48" s="7">
        <v>0.38593527049918513</v>
      </c>
    </row>
    <row r="49" spans="4:5">
      <c r="D49" s="7">
        <v>8.571242389289301</v>
      </c>
      <c r="E49" s="7">
        <v>0.39190550971122623</v>
      </c>
    </row>
    <row r="50" spans="4:5">
      <c r="D50" s="7">
        <v>8.6378661172993567</v>
      </c>
      <c r="E50" s="7">
        <v>0.40159065241952696</v>
      </c>
    </row>
    <row r="51" spans="4:5">
      <c r="D51" s="7">
        <v>9.1712300347453031</v>
      </c>
      <c r="E51" s="7">
        <v>0.58130546058227994</v>
      </c>
    </row>
    <row r="52" spans="4:5">
      <c r="D52" s="7">
        <v>9.2121421644310804</v>
      </c>
      <c r="E52" s="7">
        <v>0.60357178707134118</v>
      </c>
    </row>
    <row r="53" spans="4:5">
      <c r="D53" s="7">
        <v>9.2774784148920961</v>
      </c>
      <c r="E53" s="7">
        <v>0.60598252170039724</v>
      </c>
    </row>
    <row r="54" spans="4:5">
      <c r="D54" s="7">
        <v>9.3029914671115108</v>
      </c>
      <c r="E54" s="7">
        <v>0.60238389647067936</v>
      </c>
    </row>
    <row r="55" spans="4:5">
      <c r="D55" s="7">
        <v>9.2568714317202705</v>
      </c>
      <c r="E55" s="7">
        <v>0.60607777856590728</v>
      </c>
    </row>
    <row r="56" spans="4:5">
      <c r="D56" s="7">
        <v>9.2379724150340632</v>
      </c>
      <c r="E56" s="7">
        <v>0.61002669543114807</v>
      </c>
    </row>
    <row r="57" spans="4:5">
      <c r="D57" s="7">
        <v>9.1826677909016343</v>
      </c>
      <c r="E57" s="7">
        <v>0.59322584950504209</v>
      </c>
    </row>
    <row r="58" spans="4:5">
      <c r="D58" s="7">
        <v>9.0577584826295521</v>
      </c>
      <c r="E58" s="7">
        <v>0.55240412461437383</v>
      </c>
    </row>
    <row r="59" spans="4:5">
      <c r="D59" s="7">
        <v>9.1332722869910157</v>
      </c>
      <c r="E59" s="7">
        <v>0.55616153650868227</v>
      </c>
    </row>
    <row r="60" spans="4:5">
      <c r="D60" s="7">
        <v>9.2105955824232471</v>
      </c>
      <c r="E60" s="7">
        <v>0.55627981087154688</v>
      </c>
    </row>
    <row r="61" spans="4:5">
      <c r="D61" s="7">
        <v>9.2890868912523583</v>
      </c>
      <c r="E61" s="7">
        <v>0.57043852093525027</v>
      </c>
    </row>
    <row r="62" spans="4:5">
      <c r="D62" s="7">
        <v>9.3607507154649028</v>
      </c>
      <c r="E62" s="7">
        <v>0.60277233880320191</v>
      </c>
    </row>
    <row r="63" spans="4:5">
      <c r="D63" s="7">
        <v>9.4339429067913247</v>
      </c>
      <c r="E63" s="7">
        <v>0.60971702390528382</v>
      </c>
    </row>
    <row r="64" spans="4:5">
      <c r="D64" s="7">
        <v>9.4894510114689439</v>
      </c>
      <c r="E64" s="7">
        <v>0.60458122316412288</v>
      </c>
    </row>
    <row r="65" spans="4:5">
      <c r="D65" s="7">
        <v>9.4881020571635108</v>
      </c>
      <c r="E65" s="7">
        <v>0.59938919582766359</v>
      </c>
    </row>
    <row r="66" spans="4:5">
      <c r="D66" s="7">
        <v>9.5065566838664672</v>
      </c>
      <c r="E66" s="7">
        <v>0.59294934536494215</v>
      </c>
    </row>
    <row r="67" spans="4:5">
      <c r="D67" s="7">
        <v>7.4413906794311258</v>
      </c>
      <c r="E67" s="7">
        <v>0.43338888767817069</v>
      </c>
    </row>
    <row r="68" spans="4:5">
      <c r="D68" s="7">
        <v>7.5143425305947673</v>
      </c>
      <c r="E68" s="7">
        <v>0.43772814586684033</v>
      </c>
    </row>
    <row r="69" spans="4:5">
      <c r="D69" s="7">
        <v>7.5588694395262497</v>
      </c>
      <c r="E69" s="7">
        <v>0.43561860272166608</v>
      </c>
    </row>
    <row r="70" spans="4:5">
      <c r="D70" s="7">
        <v>7.6375883679201904</v>
      </c>
      <c r="E70" s="7">
        <v>0.44589728459331673</v>
      </c>
    </row>
    <row r="71" spans="4:5">
      <c r="D71" s="7">
        <v>7.6760396889322982</v>
      </c>
      <c r="E71" s="7">
        <v>0.45299176297108806</v>
      </c>
    </row>
    <row r="72" spans="4:5">
      <c r="D72" s="7">
        <v>7.7381073597712033</v>
      </c>
      <c r="E72" s="7">
        <v>0.48330665165648107</v>
      </c>
    </row>
    <row r="73" spans="4:5">
      <c r="D73" s="7">
        <v>7.8331566063087621</v>
      </c>
      <c r="E73" s="7">
        <v>0.50726800656316484</v>
      </c>
    </row>
    <row r="74" spans="4:5">
      <c r="D74" s="7">
        <v>7.9585997457375841</v>
      </c>
      <c r="E74" s="7">
        <v>0.52647328466004606</v>
      </c>
    </row>
    <row r="75" spans="4:5">
      <c r="D75" s="7">
        <v>8.0898332182596064</v>
      </c>
      <c r="E75" s="7">
        <v>0.5350023417439751</v>
      </c>
    </row>
    <row r="76" spans="4:5">
      <c r="D76" s="7">
        <v>8.189064355574283</v>
      </c>
      <c r="E76" s="7">
        <v>0.54641943307063268</v>
      </c>
    </row>
    <row r="77" spans="4:5">
      <c r="D77" s="7">
        <v>8.318209289615341</v>
      </c>
      <c r="E77" s="7">
        <v>0.56056861233169841</v>
      </c>
    </row>
    <row r="78" spans="4:5">
      <c r="D78" s="7">
        <v>8.4410376731539785</v>
      </c>
      <c r="E78" s="7">
        <v>0.58137728536523392</v>
      </c>
    </row>
    <row r="79" spans="4:5">
      <c r="D79" s="7">
        <v>8.5681362945003219</v>
      </c>
      <c r="E79" s="7">
        <v>0.60295576587938793</v>
      </c>
    </row>
    <row r="80" spans="4:5">
      <c r="D80" s="7">
        <v>8.6324159537376257</v>
      </c>
      <c r="E80" s="7">
        <v>0.63570622902134699</v>
      </c>
    </row>
    <row r="81" spans="4:5">
      <c r="D81" s="7">
        <v>8.4750271659629792</v>
      </c>
      <c r="E81" s="7">
        <v>0.64182897387492266</v>
      </c>
    </row>
    <row r="82" spans="4:5">
      <c r="D82" s="7">
        <v>8.5599103684435818</v>
      </c>
      <c r="E82" s="7">
        <v>0.64202089022066788</v>
      </c>
    </row>
    <row r="83" spans="4:5">
      <c r="D83" s="7">
        <v>10.147517461331653</v>
      </c>
      <c r="E83" s="7">
        <v>0.74283722504046923</v>
      </c>
    </row>
    <row r="84" spans="4:5">
      <c r="D84" s="7">
        <v>10.175329310680677</v>
      </c>
      <c r="E84" s="7">
        <v>0.74868323123863145</v>
      </c>
    </row>
    <row r="85" spans="4:5">
      <c r="D85" s="7">
        <v>10.202400798499255</v>
      </c>
      <c r="E85" s="7">
        <v>0.75468928646601541</v>
      </c>
    </row>
    <row r="86" spans="4:5">
      <c r="D86" s="7">
        <v>10.23532536410217</v>
      </c>
      <c r="E86" s="7">
        <v>0.75910113418727065</v>
      </c>
    </row>
    <row r="87" spans="4:5">
      <c r="D87" s="7">
        <v>10.27421352294224</v>
      </c>
      <c r="E87" s="7">
        <v>0.76652245885021797</v>
      </c>
    </row>
    <row r="88" spans="4:5">
      <c r="D88" s="7">
        <v>10.301030847129759</v>
      </c>
      <c r="E88" s="7">
        <v>0.77988630024108196</v>
      </c>
    </row>
    <row r="89" spans="4:5">
      <c r="D89" s="7">
        <v>10.307153517215362</v>
      </c>
      <c r="E89" s="7">
        <v>0.78805063707879552</v>
      </c>
    </row>
    <row r="90" spans="4:5">
      <c r="D90" s="7">
        <v>10.332532316281833</v>
      </c>
      <c r="E90" s="7">
        <v>0.7967745288734509</v>
      </c>
    </row>
    <row r="91" spans="4:5">
      <c r="D91" s="7">
        <v>10.35130350112137</v>
      </c>
      <c r="E91" s="7">
        <v>0.7991259816752998</v>
      </c>
    </row>
    <row r="92" spans="4:5">
      <c r="D92" s="7">
        <v>10.380275550225306</v>
      </c>
      <c r="E92" s="7">
        <v>0.81348507377497803</v>
      </c>
    </row>
    <row r="93" spans="4:5">
      <c r="D93" s="7">
        <v>10.395082508266063</v>
      </c>
      <c r="E93" s="7">
        <v>0.8137006140080002</v>
      </c>
    </row>
    <row r="94" spans="4:5">
      <c r="D94" s="7">
        <v>10.410567868820021</v>
      </c>
      <c r="E94" s="7">
        <v>0.81789813500745445</v>
      </c>
    </row>
    <row r="95" spans="4:5">
      <c r="D95" s="7">
        <v>10.429638363983937</v>
      </c>
      <c r="E95" s="7">
        <v>0.82592560346138399</v>
      </c>
    </row>
    <row r="96" spans="4:5">
      <c r="D96" s="7">
        <v>10.449352409435354</v>
      </c>
      <c r="E96" s="7">
        <v>0.83526408480922731</v>
      </c>
    </row>
    <row r="97" spans="4:5">
      <c r="D97" s="7">
        <v>10.441707043180715</v>
      </c>
      <c r="E97" s="7">
        <v>0.83460517243357091</v>
      </c>
    </row>
    <row r="98" spans="4:5">
      <c r="D98" s="7">
        <v>10.462992028858789</v>
      </c>
      <c r="E98" s="7">
        <v>0.83365671707053224</v>
      </c>
    </row>
    <row r="99" spans="4:5">
      <c r="D99" s="7">
        <v>10.224188562152586</v>
      </c>
      <c r="E99" s="7">
        <v>0.68166717896015327</v>
      </c>
    </row>
    <row r="100" spans="4:5">
      <c r="D100" s="7">
        <v>10.244747687938242</v>
      </c>
      <c r="E100" s="7">
        <v>0.68572931895516687</v>
      </c>
    </row>
    <row r="101" spans="4:5">
      <c r="D101" s="7">
        <v>10.265009230029627</v>
      </c>
      <c r="E101" s="7">
        <v>0.68067756005688451</v>
      </c>
    </row>
    <row r="102" spans="4:5">
      <c r="D102" s="7">
        <v>10.298908057827848</v>
      </c>
      <c r="E102" s="7">
        <v>0.69046275600983609</v>
      </c>
    </row>
    <row r="103" spans="4:5">
      <c r="D103" s="7">
        <v>10.32929426292041</v>
      </c>
      <c r="E103" s="7">
        <v>0.69802021117927582</v>
      </c>
    </row>
    <row r="104" spans="4:5">
      <c r="D104" s="7">
        <v>10.363982897731242</v>
      </c>
      <c r="E104" s="7">
        <v>0.73611593351893723</v>
      </c>
    </row>
    <row r="105" spans="4:5">
      <c r="D105" s="7">
        <v>10.365251830150319</v>
      </c>
      <c r="E105" s="7">
        <v>0.74004072142564858</v>
      </c>
    </row>
    <row r="106" spans="4:5">
      <c r="D106" s="7">
        <v>10.376553658892673</v>
      </c>
      <c r="E106" s="7">
        <v>0.72623521601296293</v>
      </c>
    </row>
    <row r="107" spans="4:5">
      <c r="D107" s="7">
        <v>10.380315815457887</v>
      </c>
      <c r="E107" s="7">
        <v>0.72865601905030597</v>
      </c>
    </row>
    <row r="108" spans="4:5">
      <c r="D108" s="7">
        <v>10.398458477405892</v>
      </c>
      <c r="E108" s="7">
        <v>0.73431142333543675</v>
      </c>
    </row>
    <row r="109" spans="4:5">
      <c r="D109" s="7">
        <v>10.41561613057697</v>
      </c>
      <c r="E109" s="7">
        <v>0.73332742576206178</v>
      </c>
    </row>
    <row r="110" spans="4:5">
      <c r="D110" s="7">
        <v>10.445020199919592</v>
      </c>
      <c r="E110" s="7">
        <v>0.74741101571293589</v>
      </c>
    </row>
    <row r="111" spans="4:5">
      <c r="D111" s="7">
        <v>10.479421255051147</v>
      </c>
      <c r="E111" s="7">
        <v>0.75565417455534023</v>
      </c>
    </row>
    <row r="112" spans="4:5">
      <c r="D112" s="7">
        <v>10.496631251823922</v>
      </c>
      <c r="E112" s="7">
        <v>0.75899992888865309</v>
      </c>
    </row>
    <row r="113" spans="4:5">
      <c r="D113" s="7">
        <v>10.453719248602454</v>
      </c>
      <c r="E113" s="7">
        <v>0.75354942395395719</v>
      </c>
    </row>
    <row r="114" spans="4:5">
      <c r="D114" s="7">
        <v>10.471672550594722</v>
      </c>
      <c r="E114" s="7">
        <v>0.75688190243460285</v>
      </c>
    </row>
    <row r="115" spans="4:5">
      <c r="D115" s="7">
        <v>7.5249899990754061</v>
      </c>
      <c r="E115" s="7">
        <v>0.32681461754796054</v>
      </c>
    </row>
    <row r="116" spans="4:5">
      <c r="D116" s="7">
        <v>7.5278077439089683</v>
      </c>
      <c r="E116" s="7">
        <v>0.32989188759988081</v>
      </c>
    </row>
    <row r="117" spans="4:5">
      <c r="D117" s="7">
        <v>7.5745732349911794</v>
      </c>
      <c r="E117" s="7">
        <v>0.3502168584803092</v>
      </c>
    </row>
    <row r="118" spans="4:5">
      <c r="D118" s="7">
        <v>7.6603601379458874</v>
      </c>
      <c r="E118" s="7">
        <v>0.38304515372012077</v>
      </c>
    </row>
    <row r="119" spans="4:5">
      <c r="D119" s="7">
        <v>7.7229428299959553</v>
      </c>
      <c r="E119" s="7">
        <v>0.38507252619235582</v>
      </c>
    </row>
    <row r="120" spans="4:5">
      <c r="D120" s="7">
        <v>7.8200275606259249</v>
      </c>
      <c r="E120" s="7">
        <v>0.39527556280123571</v>
      </c>
    </row>
    <row r="121" spans="4:5">
      <c r="D121" s="7">
        <v>7.9066794054140264</v>
      </c>
      <c r="E121" s="7">
        <v>0.40896319009224574</v>
      </c>
    </row>
    <row r="122" spans="4:5">
      <c r="D122" s="7">
        <v>7.9999676292132653</v>
      </c>
      <c r="E122" s="7">
        <v>0.42740561794251336</v>
      </c>
    </row>
    <row r="123" spans="4:5">
      <c r="D123" s="7">
        <v>8.098551691649833</v>
      </c>
      <c r="E123" s="7">
        <v>0.42713741492298118</v>
      </c>
    </row>
    <row r="124" spans="4:5">
      <c r="D124" s="7">
        <v>8.1869288286674156</v>
      </c>
      <c r="E124" s="7">
        <v>0.42148338434332411</v>
      </c>
    </row>
    <row r="125" spans="4:5">
      <c r="D125" s="7">
        <v>8.4109754053541383</v>
      </c>
      <c r="E125" s="7">
        <v>0.43259980428263833</v>
      </c>
    </row>
    <row r="126" spans="4:5">
      <c r="D126" s="7">
        <v>8.6963835526637592</v>
      </c>
      <c r="E126" s="7">
        <v>0.43360986478990932</v>
      </c>
    </row>
    <row r="127" spans="4:5">
      <c r="D127" s="7">
        <v>8.908580472504477</v>
      </c>
      <c r="E127" s="7">
        <v>0.45522805165865582</v>
      </c>
    </row>
    <row r="128" spans="4:5">
      <c r="D128" s="7">
        <v>8.9996894286604707</v>
      </c>
      <c r="E128" s="7">
        <v>0.47653123323011459</v>
      </c>
    </row>
    <row r="129" spans="4:5">
      <c r="D129" s="7">
        <v>9.0770470026605068</v>
      </c>
      <c r="E129" s="7">
        <v>0.50481235618759879</v>
      </c>
    </row>
    <row r="130" spans="4:5">
      <c r="D130" s="7">
        <v>9.1934585601354382</v>
      </c>
      <c r="E130" s="7">
        <v>0.51475524246686977</v>
      </c>
    </row>
    <row r="131" spans="4:5">
      <c r="D131" s="7">
        <v>9.9626383928491933</v>
      </c>
      <c r="E131" s="7">
        <v>0.51434272613278886</v>
      </c>
    </row>
    <row r="132" spans="4:5">
      <c r="D132" s="7">
        <v>9.9768605147489211</v>
      </c>
      <c r="E132" s="7">
        <v>0.51798337445357578</v>
      </c>
    </row>
    <row r="133" spans="4:5">
      <c r="D133" s="7">
        <v>9.983191296694276</v>
      </c>
      <c r="E133" s="7">
        <v>0.53902769622278102</v>
      </c>
    </row>
    <row r="134" spans="4:5">
      <c r="D134" s="7">
        <v>10.007125304977327</v>
      </c>
      <c r="E134" s="7">
        <v>0.5603778176325569</v>
      </c>
    </row>
    <row r="135" spans="4:5">
      <c r="D135" s="7">
        <v>10.026823184160788</v>
      </c>
      <c r="E135" s="7">
        <v>0.56895575056815872</v>
      </c>
    </row>
    <row r="136" spans="4:5">
      <c r="D136" s="7">
        <v>10.055958429357053</v>
      </c>
      <c r="E136" s="7">
        <v>0.58327911628633033</v>
      </c>
    </row>
    <row r="137" spans="4:5">
      <c r="D137" s="7">
        <v>10.078204753926553</v>
      </c>
      <c r="E137" s="7">
        <v>0.60129645726048109</v>
      </c>
    </row>
    <row r="138" spans="4:5">
      <c r="D138" s="7">
        <v>10.106693195003579</v>
      </c>
      <c r="E138" s="7">
        <v>0.61592001129262353</v>
      </c>
    </row>
    <row r="139" spans="4:5">
      <c r="D139" s="7">
        <v>10.153511751961677</v>
      </c>
      <c r="E139" s="7">
        <v>0.61645624425922874</v>
      </c>
    </row>
    <row r="140" spans="4:5">
      <c r="D140" s="7">
        <v>10.185546496999288</v>
      </c>
      <c r="E140" s="7">
        <v>0.63030257137396684</v>
      </c>
    </row>
    <row r="141" spans="4:5">
      <c r="D141" s="7">
        <v>10.238594670393848</v>
      </c>
      <c r="E141" s="7">
        <v>0.61668765355143507</v>
      </c>
    </row>
    <row r="142" spans="4:5">
      <c r="D142" s="7">
        <v>10.281760250693644</v>
      </c>
      <c r="E142" s="7">
        <v>0.61140976926715018</v>
      </c>
    </row>
    <row r="143" spans="4:5">
      <c r="D143" s="7">
        <v>10.340523531918606</v>
      </c>
      <c r="E143" s="7">
        <v>0.62057230490841342</v>
      </c>
    </row>
    <row r="144" spans="4:5">
      <c r="D144" s="7">
        <v>10.380740366220063</v>
      </c>
      <c r="E144" s="7">
        <v>0.62695742172245494</v>
      </c>
    </row>
    <row r="145" spans="4:5">
      <c r="D145" s="7">
        <v>10.419300717813158</v>
      </c>
      <c r="E145" s="7">
        <v>0.64356924005684291</v>
      </c>
    </row>
    <row r="146" spans="4:5">
      <c r="D146" s="7">
        <v>10.453213313141191</v>
      </c>
      <c r="E146" s="7">
        <v>0.64993907755544</v>
      </c>
    </row>
    <row r="147" spans="4:5">
      <c r="D147" s="7">
        <v>9.5574816373380322</v>
      </c>
      <c r="E147" s="7">
        <v>0.63305152234377837</v>
      </c>
    </row>
    <row r="148" spans="4:5">
      <c r="D148" s="7">
        <v>9.5879408448227412</v>
      </c>
      <c r="E148" s="7">
        <v>0.6399671690991392</v>
      </c>
    </row>
    <row r="149" spans="4:5">
      <c r="D149" s="7">
        <v>9.6184000523074484</v>
      </c>
      <c r="E149" s="7">
        <v>0.65985337439904146</v>
      </c>
    </row>
    <row r="150" spans="4:5">
      <c r="D150" s="7">
        <v>9.6488592597921574</v>
      </c>
      <c r="E150" s="7">
        <v>0.6873387584101196</v>
      </c>
    </row>
    <row r="151" spans="4:5">
      <c r="D151" s="7">
        <v>9.6793184672768664</v>
      </c>
      <c r="E151" s="7">
        <v>0.68393544699948472</v>
      </c>
    </row>
    <row r="152" spans="4:5">
      <c r="D152" s="7">
        <v>9.7097776747615754</v>
      </c>
      <c r="E152" s="7">
        <v>0.69161025298444423</v>
      </c>
    </row>
    <row r="153" spans="4:5">
      <c r="D153" s="7">
        <v>9.7402368822462826</v>
      </c>
      <c r="E153" s="7">
        <v>0.69695995190906013</v>
      </c>
    </row>
    <row r="154" spans="4:5">
      <c r="D154" s="7">
        <v>9.7706960897309916</v>
      </c>
      <c r="E154" s="7">
        <v>0.72083513521709064</v>
      </c>
    </row>
    <row r="155" spans="4:5">
      <c r="D155" s="7">
        <v>9.8011552972157006</v>
      </c>
      <c r="E155" s="7">
        <v>0.71410367024514843</v>
      </c>
    </row>
    <row r="156" spans="4:5">
      <c r="D156" s="7">
        <v>9.8316145047004095</v>
      </c>
      <c r="E156" s="7">
        <v>0.71913749835382124</v>
      </c>
    </row>
    <row r="157" spans="4:5">
      <c r="D157" s="7">
        <v>9.8620737121851167</v>
      </c>
      <c r="E157" s="7">
        <v>0.71559494035680027</v>
      </c>
    </row>
    <row r="158" spans="4:5">
      <c r="D158" s="7">
        <v>9.9298929657383859</v>
      </c>
      <c r="E158" s="7">
        <v>0.72479851045158306</v>
      </c>
    </row>
    <row r="159" spans="4:5">
      <c r="D159" s="7">
        <v>9.9603521732230949</v>
      </c>
      <c r="E159" s="7">
        <v>0.72147195083795312</v>
      </c>
    </row>
    <row r="160" spans="4:5">
      <c r="D160" s="7">
        <v>9.9908113807078038</v>
      </c>
      <c r="E160" s="7">
        <v>0.73015828513047443</v>
      </c>
    </row>
    <row r="161" spans="4:5">
      <c r="D161" s="7">
        <v>10.021270588192511</v>
      </c>
      <c r="E161" s="7">
        <v>0.72557749662796489</v>
      </c>
    </row>
    <row r="162" spans="4:5">
      <c r="D162" s="7">
        <v>10.054209015095285</v>
      </c>
      <c r="E162" s="7">
        <v>0.71096189265794152</v>
      </c>
    </row>
    <row r="163" spans="4:5">
      <c r="D163" s="7">
        <v>8.3575361005774269</v>
      </c>
      <c r="E163" s="7">
        <v>0.39893483831884891</v>
      </c>
    </row>
    <row r="164" spans="4:5">
      <c r="D164" s="7">
        <v>8.3884921373779147</v>
      </c>
      <c r="E164" s="7">
        <v>0.41265830595450864</v>
      </c>
    </row>
    <row r="165" spans="4:5">
      <c r="D165" s="7">
        <v>8.5006905438095899</v>
      </c>
      <c r="E165" s="7">
        <v>0.41346007011534064</v>
      </c>
    </row>
    <row r="166" spans="4:5">
      <c r="D166" s="7">
        <v>8.5861042271173194</v>
      </c>
      <c r="E166" s="7">
        <v>0.43233274475069938</v>
      </c>
    </row>
    <row r="167" spans="4:5">
      <c r="D167" s="7">
        <v>8.6229214178887332</v>
      </c>
      <c r="E167" s="7">
        <v>0.40864055446958442</v>
      </c>
    </row>
    <row r="168" spans="4:5">
      <c r="D168" s="7">
        <v>8.6822957655374449</v>
      </c>
      <c r="E168" s="7">
        <v>0.42033819018129182</v>
      </c>
    </row>
    <row r="169" spans="4:5">
      <c r="D169" s="7">
        <v>8.7319446689973077</v>
      </c>
      <c r="E169" s="7">
        <v>0.42079862386262956</v>
      </c>
    </row>
    <row r="170" spans="4:5">
      <c r="D170" s="7">
        <v>8.7857156984146041</v>
      </c>
      <c r="E170" s="7">
        <v>0.41879577993187356</v>
      </c>
    </row>
    <row r="171" spans="4:5">
      <c r="D171" s="7">
        <v>8.8589329273075972</v>
      </c>
      <c r="E171" s="7">
        <v>0.42528792382026886</v>
      </c>
    </row>
    <row r="172" spans="4:5">
      <c r="D172" s="7">
        <v>8.9723621726575473</v>
      </c>
      <c r="E172" s="7">
        <v>0.4381939411196703</v>
      </c>
    </row>
    <row r="173" spans="4:5">
      <c r="D173" s="7">
        <v>9.0526118232686361</v>
      </c>
      <c r="E173" s="7">
        <v>0.4652498684169451</v>
      </c>
    </row>
    <row r="174" spans="4:5">
      <c r="D174" s="7">
        <v>9.1568930314371748</v>
      </c>
      <c r="E174" s="7">
        <v>0.48613702675634218</v>
      </c>
    </row>
    <row r="175" spans="4:5">
      <c r="D175" s="7">
        <v>9.2539455385670699</v>
      </c>
      <c r="E175" s="7">
        <v>0.50983559592368255</v>
      </c>
    </row>
    <row r="176" spans="4:5">
      <c r="D176" s="7">
        <v>9.3631513664715502</v>
      </c>
      <c r="E176" s="7">
        <v>0.51795138406495167</v>
      </c>
    </row>
    <row r="177" spans="4:5">
      <c r="D177" s="7">
        <v>9.3793139032603232</v>
      </c>
      <c r="E177" s="7">
        <v>0.52067915627093231</v>
      </c>
    </row>
    <row r="178" spans="4:5">
      <c r="D178" s="7">
        <v>9.4518440352748776</v>
      </c>
      <c r="E178" s="7">
        <v>0.54161140100754834</v>
      </c>
    </row>
    <row r="179" spans="4:5">
      <c r="D179" s="7">
        <v>10.191740330248534</v>
      </c>
      <c r="E179" s="7">
        <v>0.63886646775845346</v>
      </c>
    </row>
    <row r="180" spans="4:5">
      <c r="D180" s="7">
        <v>10.203720463790756</v>
      </c>
      <c r="E180" s="7">
        <v>0.6481573822048623</v>
      </c>
    </row>
    <row r="181" spans="4:5">
      <c r="D181" s="7">
        <v>10.238112592155115</v>
      </c>
      <c r="E181" s="7">
        <v>0.65670332217806271</v>
      </c>
    </row>
    <row r="182" spans="4:5">
      <c r="D182" s="7">
        <v>10.255055829739268</v>
      </c>
      <c r="E182" s="7">
        <v>0.66256631277285216</v>
      </c>
    </row>
    <row r="183" spans="4:5">
      <c r="D183" s="7">
        <v>10.287621953678306</v>
      </c>
      <c r="E183" s="7">
        <v>0.67339980397052268</v>
      </c>
    </row>
    <row r="184" spans="4:5">
      <c r="D184" s="7">
        <v>10.321237806010823</v>
      </c>
      <c r="E184" s="7">
        <v>0.69314914618414536</v>
      </c>
    </row>
    <row r="185" spans="4:5">
      <c r="D185" s="7">
        <v>10.325660885093409</v>
      </c>
      <c r="E185" s="7">
        <v>0.70965550260118926</v>
      </c>
    </row>
    <row r="186" spans="4:5">
      <c r="D186" s="7">
        <v>10.33477599848996</v>
      </c>
      <c r="E186" s="7">
        <v>0.73028001788343744</v>
      </c>
    </row>
    <row r="187" spans="4:5">
      <c r="D187" s="7">
        <v>10.338440702967056</v>
      </c>
      <c r="E187" s="7">
        <v>0.73107273893141567</v>
      </c>
    </row>
    <row r="188" spans="4:5">
      <c r="D188" s="7">
        <v>10.365942369920365</v>
      </c>
      <c r="E188" s="7">
        <v>0.73238969002091758</v>
      </c>
    </row>
    <row r="189" spans="4:5">
      <c r="D189" s="7">
        <v>10.377441527509461</v>
      </c>
      <c r="E189" s="7">
        <v>0.72950829223128844</v>
      </c>
    </row>
    <row r="190" spans="4:5">
      <c r="D190" s="7">
        <v>10.397410258119571</v>
      </c>
      <c r="E190" s="7">
        <v>0.74373978222277659</v>
      </c>
    </row>
    <row r="191" spans="4:5">
      <c r="D191" s="7">
        <v>10.418872733038839</v>
      </c>
      <c r="E191" s="7">
        <v>0.75528056507827701</v>
      </c>
    </row>
    <row r="192" spans="4:5">
      <c r="D192" s="7">
        <v>10.421108372530185</v>
      </c>
      <c r="E192" s="7">
        <v>0.7503171506424533</v>
      </c>
    </row>
    <row r="193" spans="4:5">
      <c r="D193" s="7">
        <v>10.385748881015633</v>
      </c>
      <c r="E193" s="7">
        <v>0.76233447940807708</v>
      </c>
    </row>
    <row r="194" spans="4:5">
      <c r="D194" s="7">
        <v>10.401512582733501</v>
      </c>
      <c r="E194" s="7">
        <v>0.75128460450760415</v>
      </c>
    </row>
    <row r="195" spans="4:5">
      <c r="D195" s="7">
        <v>8.4848029764053052</v>
      </c>
      <c r="E195" s="7">
        <v>0.54145412059367404</v>
      </c>
    </row>
    <row r="196" spans="4:5">
      <c r="D196" s="7">
        <v>8.4739022679030906</v>
      </c>
      <c r="E196" s="7">
        <v>0.53510519389855815</v>
      </c>
    </row>
    <row r="197" spans="4:5">
      <c r="D197" s="7">
        <v>8.4733382306450409</v>
      </c>
      <c r="E197" s="7">
        <v>0.5374605962793978</v>
      </c>
    </row>
    <row r="198" spans="4:5">
      <c r="D198" s="7">
        <v>8.4737750190526828</v>
      </c>
      <c r="E198" s="7">
        <v>0.51037035950418075</v>
      </c>
    </row>
    <row r="199" spans="4:5">
      <c r="D199" s="7">
        <v>8.5388321397987195</v>
      </c>
      <c r="E199" s="7">
        <v>0.51925637110620027</v>
      </c>
    </row>
    <row r="200" spans="4:5">
      <c r="D200" s="7">
        <v>8.6342050715687826</v>
      </c>
      <c r="E200" s="7">
        <v>0.53454775128977805</v>
      </c>
    </row>
    <row r="201" spans="4:5">
      <c r="D201" s="7">
        <v>8.6530051611695455</v>
      </c>
      <c r="E201" s="7">
        <v>0.53867150910261141</v>
      </c>
    </row>
    <row r="202" spans="4:5">
      <c r="D202" s="7">
        <v>8.672493796965794</v>
      </c>
      <c r="E202" s="7">
        <v>0.54788676698248551</v>
      </c>
    </row>
    <row r="203" spans="4:5">
      <c r="D203" s="7">
        <v>8.7300670269956786</v>
      </c>
      <c r="E203" s="7">
        <v>0.55007296467226929</v>
      </c>
    </row>
    <row r="204" spans="4:5">
      <c r="D204" s="7">
        <v>8.7432368924414607</v>
      </c>
      <c r="E204" s="7">
        <v>0.54148589825993043</v>
      </c>
    </row>
    <row r="205" spans="4:5">
      <c r="D205" s="7">
        <v>8.7410312331202107</v>
      </c>
      <c r="E205" s="7">
        <v>0.53796518639700108</v>
      </c>
    </row>
    <row r="206" spans="4:5">
      <c r="D206" s="7">
        <v>8.7541884203004035</v>
      </c>
      <c r="E206" s="7">
        <v>0.54239927608424054</v>
      </c>
    </row>
    <row r="207" spans="4:5">
      <c r="D207" s="7">
        <v>8.7332946938225664</v>
      </c>
      <c r="E207" s="7">
        <v>0.54083629924830889</v>
      </c>
    </row>
    <row r="208" spans="4:5">
      <c r="D208" s="7">
        <v>8.7368258112526096</v>
      </c>
      <c r="E208" s="7">
        <v>0.55223834238456548</v>
      </c>
    </row>
    <row r="209" spans="4:5">
      <c r="D209" s="7">
        <v>8.7026084410780236</v>
      </c>
      <c r="E209" s="7">
        <v>0.55927707263339743</v>
      </c>
    </row>
    <row r="210" spans="4:5">
      <c r="D210" s="7">
        <v>8.7246597323138726</v>
      </c>
      <c r="E210" s="7">
        <v>0.55736960401674751</v>
      </c>
    </row>
    <row r="211" spans="4:5">
      <c r="D211" s="7">
        <v>7.0447284929323608</v>
      </c>
      <c r="E211" s="7">
        <v>0.49115338726818053</v>
      </c>
    </row>
    <row r="212" spans="4:5">
      <c r="D212" s="7">
        <v>7.067240231201847</v>
      </c>
      <c r="E212" s="7">
        <v>0.49570418806984595</v>
      </c>
    </row>
    <row r="213" spans="4:5">
      <c r="D213" s="7">
        <v>7.0970216178050656</v>
      </c>
      <c r="E213" s="7">
        <v>0.49277408612616441</v>
      </c>
    </row>
    <row r="214" spans="4:5">
      <c r="D214" s="7">
        <v>7.1121947076538499</v>
      </c>
      <c r="E214" s="7">
        <v>0.49047558163482757</v>
      </c>
    </row>
    <row r="215" spans="4:5">
      <c r="D215" s="7">
        <v>7.1283060430749021</v>
      </c>
      <c r="E215" s="7">
        <v>0.49772328608667959</v>
      </c>
    </row>
    <row r="216" spans="4:5">
      <c r="D216" s="7">
        <v>7.1535993633671691</v>
      </c>
      <c r="E216" s="7">
        <v>0.50464849418761504</v>
      </c>
    </row>
    <row r="217" spans="4:5">
      <c r="D217" s="7">
        <v>7.1699159300304371</v>
      </c>
      <c r="E217" s="7">
        <v>0.50479536177454598</v>
      </c>
    </row>
    <row r="218" spans="4:5">
      <c r="D218" s="7">
        <v>7.1805117497990505</v>
      </c>
      <c r="E218" s="7">
        <v>0.48702377933232721</v>
      </c>
    </row>
    <row r="219" spans="4:5">
      <c r="D219" s="7">
        <v>7.1848766989079849</v>
      </c>
      <c r="E219" s="7">
        <v>0.47087359463482742</v>
      </c>
    </row>
    <row r="220" spans="4:5">
      <c r="D220" s="7">
        <v>7.1816542654760855</v>
      </c>
      <c r="E220" s="7">
        <v>0.46427763298197744</v>
      </c>
    </row>
    <row r="221" spans="4:5">
      <c r="D221" s="7">
        <v>7.17704445093276</v>
      </c>
      <c r="E221" s="7">
        <v>0.45131249166784987</v>
      </c>
    </row>
    <row r="222" spans="4:5">
      <c r="D222" s="7">
        <v>7.1846420987989505</v>
      </c>
      <c r="E222" s="7">
        <v>0.47783395910321091</v>
      </c>
    </row>
    <row r="223" spans="4:5">
      <c r="D223" s="7">
        <v>7.1975421931326657</v>
      </c>
      <c r="E223" s="7">
        <v>0.49598302992467747</v>
      </c>
    </row>
    <row r="224" spans="4:5">
      <c r="D224" s="7">
        <v>7.2157424662302256</v>
      </c>
      <c r="E224" s="7">
        <v>0.50409256946456305</v>
      </c>
    </row>
    <row r="225" spans="4:5">
      <c r="D225" s="7">
        <v>7.2220193523213556</v>
      </c>
      <c r="E225" s="7">
        <v>0.50870665986466945</v>
      </c>
    </row>
    <row r="226" spans="4:5">
      <c r="D226" s="7">
        <v>7.2330245170962186</v>
      </c>
      <c r="E226" s="7">
        <v>0.50749705916920229</v>
      </c>
    </row>
    <row r="227" spans="4:5">
      <c r="D227" s="7">
        <v>7.7115493696993678</v>
      </c>
      <c r="E227" s="7">
        <v>0.36774738809366553</v>
      </c>
    </row>
    <row r="228" spans="4:5">
      <c r="D228" s="7">
        <v>7.7679930927847023</v>
      </c>
      <c r="E228" s="7">
        <v>0.37285037551926181</v>
      </c>
    </row>
    <row r="229" spans="4:5">
      <c r="D229" s="7">
        <v>7.8058281386542676</v>
      </c>
      <c r="E229" s="7">
        <v>0.39495210230138417</v>
      </c>
    </row>
    <row r="230" spans="4:5">
      <c r="D230" s="7">
        <v>7.8367896007988822</v>
      </c>
      <c r="E230" s="7">
        <v>0.41705382908350663</v>
      </c>
    </row>
    <row r="231" spans="4:5">
      <c r="D231" s="7">
        <v>7.8755650864265183</v>
      </c>
      <c r="E231" s="7">
        <v>0.42069130553645251</v>
      </c>
    </row>
    <row r="232" spans="4:5">
      <c r="D232" s="7">
        <v>7.9191119567029737</v>
      </c>
      <c r="E232" s="7">
        <v>0.42507207183178952</v>
      </c>
    </row>
    <row r="233" spans="4:5">
      <c r="D233" s="7">
        <v>7.9566190494192215</v>
      </c>
      <c r="E233" s="7">
        <v>0.42899720069381142</v>
      </c>
    </row>
    <row r="234" spans="4:5">
      <c r="D234" s="7">
        <v>8.0106281092566878</v>
      </c>
      <c r="E234" s="7">
        <v>0.43367955315148354</v>
      </c>
    </row>
    <row r="235" spans="4:5">
      <c r="D235" s="7">
        <v>8.0619070460548059</v>
      </c>
      <c r="E235" s="7">
        <v>0.45437047910320771</v>
      </c>
    </row>
    <row r="236" spans="4:5">
      <c r="D236" s="7">
        <v>8.1097595745845279</v>
      </c>
      <c r="E236" s="7">
        <v>0.46449477258613392</v>
      </c>
    </row>
    <row r="237" spans="4:5">
      <c r="D237" s="7">
        <v>8.1521020340846562</v>
      </c>
      <c r="E237" s="7">
        <v>0.47959797086666967</v>
      </c>
    </row>
    <row r="238" spans="4:5">
      <c r="D238" s="7">
        <v>8.1921918316226083</v>
      </c>
      <c r="E238" s="7">
        <v>0.49124142955948813</v>
      </c>
    </row>
    <row r="239" spans="4:5">
      <c r="D239" s="7">
        <v>8.3539928829242562</v>
      </c>
      <c r="E239" s="7">
        <v>0.48434612591830156</v>
      </c>
    </row>
    <row r="240" spans="4:5">
      <c r="D240" s="7">
        <v>8.3866263125309786</v>
      </c>
      <c r="E240" s="7">
        <v>0.50587350067120018</v>
      </c>
    </row>
    <row r="241" spans="4:5">
      <c r="D241" s="7">
        <v>8.443088041549224</v>
      </c>
      <c r="E241" s="7">
        <v>0.51754755426261845</v>
      </c>
    </row>
    <row r="242" spans="4:5">
      <c r="D242" s="7">
        <v>8.4937648151122538</v>
      </c>
      <c r="E242" s="7">
        <v>0.51277218334190644</v>
      </c>
    </row>
    <row r="243" spans="4:5">
      <c r="D243" s="7">
        <v>8.0678186450629621</v>
      </c>
      <c r="E243" s="7">
        <v>0.49314519386038363</v>
      </c>
    </row>
    <row r="244" spans="4:5">
      <c r="D244" s="7">
        <v>8.0886078282582421</v>
      </c>
      <c r="E244" s="7">
        <v>0.52385527709185919</v>
      </c>
    </row>
    <row r="245" spans="4:5">
      <c r="D245" s="7">
        <v>8.115569076738895</v>
      </c>
      <c r="E245" s="7">
        <v>0.53335303428554992</v>
      </c>
    </row>
    <row r="246" spans="4:5">
      <c r="D246" s="7">
        <v>8.143653287828954</v>
      </c>
      <c r="E246" s="7">
        <v>0.54838709339556224</v>
      </c>
    </row>
    <row r="247" spans="4:5">
      <c r="D247" s="7">
        <v>8.1271891818700723</v>
      </c>
      <c r="E247" s="7">
        <v>0.55157294500364762</v>
      </c>
    </row>
    <row r="248" spans="4:5">
      <c r="D248" s="7">
        <v>8.1314055073403662</v>
      </c>
      <c r="E248" s="7">
        <v>0.54486153976451568</v>
      </c>
    </row>
    <row r="249" spans="4:5">
      <c r="D249" s="7">
        <v>8.1277120129767919</v>
      </c>
      <c r="E249" s="7">
        <v>0.5624072261542109</v>
      </c>
    </row>
    <row r="250" spans="4:5">
      <c r="D250" s="7">
        <v>8.1320973452295995</v>
      </c>
      <c r="E250" s="7">
        <v>0.55563829232405104</v>
      </c>
    </row>
    <row r="251" spans="4:5">
      <c r="D251" s="7">
        <v>8.1389825199612318</v>
      </c>
      <c r="E251" s="7">
        <v>0.54869158255134798</v>
      </c>
    </row>
    <row r="252" spans="4:5">
      <c r="D252" s="7">
        <v>8.1603972231337387</v>
      </c>
      <c r="E252" s="7">
        <v>0.55007470860762542</v>
      </c>
    </row>
    <row r="253" spans="4:5">
      <c r="D253" s="7">
        <v>8.2315073256082965</v>
      </c>
      <c r="E253" s="7">
        <v>0.50904010435609282</v>
      </c>
    </row>
    <row r="254" spans="4:5">
      <c r="D254" s="7">
        <v>8.2576064769314108</v>
      </c>
      <c r="E254" s="7">
        <v>0.52372154085984857</v>
      </c>
    </row>
    <row r="255" spans="4:5">
      <c r="D255" s="7">
        <v>8.2395250057722489</v>
      </c>
      <c r="E255" s="7">
        <v>0.50192981954202553</v>
      </c>
    </row>
    <row r="256" spans="4:5">
      <c r="D256" s="7">
        <v>8.281541963441347</v>
      </c>
      <c r="E256" s="7">
        <v>0.50248916512906416</v>
      </c>
    </row>
    <row r="257" spans="4:5">
      <c r="D257" s="7">
        <v>8.2973033934264606</v>
      </c>
      <c r="E257" s="7">
        <v>0.51559764782172834</v>
      </c>
    </row>
    <row r="258" spans="4:5">
      <c r="D258" s="7">
        <v>8.3124661364804471</v>
      </c>
      <c r="E258" s="7">
        <v>0.49851529928358285</v>
      </c>
    </row>
    <row r="259" spans="4:5">
      <c r="D259" s="7">
        <v>7.3999300266686019</v>
      </c>
      <c r="E259" s="7">
        <v>0.42989316124089566</v>
      </c>
    </row>
    <row r="260" spans="4:5">
      <c r="D260" s="7">
        <v>8.044255713465823</v>
      </c>
      <c r="E260" s="7">
        <v>0.43351792839178055</v>
      </c>
    </row>
    <row r="261" spans="4:5">
      <c r="D261" s="7">
        <v>8.3218722598400721</v>
      </c>
      <c r="E261" s="7">
        <v>0.43313859017724604</v>
      </c>
    </row>
    <row r="262" spans="4:5">
      <c r="D262" s="7">
        <v>8.4333491615390628</v>
      </c>
      <c r="E262" s="7">
        <v>0.43288934811207302</v>
      </c>
    </row>
    <row r="263" spans="4:5">
      <c r="D263" s="7">
        <v>8.4908028988515198</v>
      </c>
      <c r="E263" s="7">
        <v>0.4318296198858329</v>
      </c>
    </row>
    <row r="264" spans="4:5">
      <c r="D264" s="7">
        <v>8.5190431989010094</v>
      </c>
      <c r="E264" s="7">
        <v>0.46413852181134718</v>
      </c>
    </row>
    <row r="265" spans="4:5">
      <c r="D265" s="7">
        <v>8.5473815140161609</v>
      </c>
      <c r="E265" s="7">
        <v>0.44385840924197628</v>
      </c>
    </row>
    <row r="266" spans="4:5">
      <c r="D266" s="7">
        <v>8.5916622732558512</v>
      </c>
      <c r="E266" s="7">
        <v>0.44069445354223141</v>
      </c>
    </row>
    <row r="267" spans="4:5">
      <c r="D267" s="7">
        <v>8.6290272143052498</v>
      </c>
      <c r="E267" s="7">
        <v>0.4515395711251976</v>
      </c>
    </row>
    <row r="268" spans="4:5">
      <c r="D268" s="7">
        <v>8.6885835627995398</v>
      </c>
      <c r="E268" s="7">
        <v>0.49067856813641825</v>
      </c>
    </row>
    <row r="269" spans="4:5">
      <c r="D269" s="7">
        <v>8.7375033045278023</v>
      </c>
      <c r="E269" s="7">
        <v>0.49747855615907655</v>
      </c>
    </row>
    <row r="270" spans="4:5">
      <c r="D270" s="7">
        <v>8.7976006342668587</v>
      </c>
      <c r="E270" s="7">
        <v>0.5456897548595373</v>
      </c>
    </row>
    <row r="271" spans="4:5">
      <c r="D271" s="7">
        <v>8.8645584135104585</v>
      </c>
      <c r="E271" s="7">
        <v>0.54226713905595714</v>
      </c>
    </row>
    <row r="272" spans="4:5">
      <c r="D272" s="7">
        <v>8.9187469404295161</v>
      </c>
      <c r="E272" s="7">
        <v>0.55440013695132473</v>
      </c>
    </row>
    <row r="273" spans="4:5">
      <c r="D273" s="7">
        <v>8.8909449201195123</v>
      </c>
      <c r="E273" s="7">
        <v>0.54950792494267287</v>
      </c>
    </row>
    <row r="274" spans="4:5">
      <c r="D274" s="7">
        <v>8.9524510054629864</v>
      </c>
      <c r="E274" s="7">
        <v>0.5683917993144022</v>
      </c>
    </row>
    <row r="275" spans="4:5">
      <c r="D275" s="7">
        <v>8.931231809035479</v>
      </c>
      <c r="E275" s="7">
        <v>0.51171972596739734</v>
      </c>
    </row>
    <row r="276" spans="4:5">
      <c r="D276" s="7">
        <v>8.961119572044586</v>
      </c>
      <c r="E276" s="7">
        <v>0.52616702872143239</v>
      </c>
    </row>
    <row r="277" spans="4:5">
      <c r="D277" s="7">
        <v>9.0349664200014725</v>
      </c>
      <c r="E277" s="7">
        <v>0.52623388781528613</v>
      </c>
    </row>
    <row r="278" spans="4:5">
      <c r="D278" s="7">
        <v>9.1139734349358204</v>
      </c>
      <c r="E278" s="7">
        <v>0.55851481112840573</v>
      </c>
    </row>
    <row r="279" spans="4:5">
      <c r="D279" s="7">
        <v>9.1438278416234731</v>
      </c>
      <c r="E279" s="7">
        <v>0.56332111463064272</v>
      </c>
    </row>
    <row r="280" spans="4:5">
      <c r="D280" s="7">
        <v>9.1836008870725117</v>
      </c>
      <c r="E280" s="7">
        <v>0.56659687891976906</v>
      </c>
    </row>
    <row r="281" spans="4:5">
      <c r="D281" s="7">
        <v>9.2028304872336637</v>
      </c>
      <c r="E281" s="7">
        <v>0.57394986848080554</v>
      </c>
    </row>
    <row r="282" spans="4:5">
      <c r="D282" s="7">
        <v>9.2755248332481006</v>
      </c>
      <c r="E282" s="7">
        <v>0.56997544944352829</v>
      </c>
    </row>
    <row r="283" spans="4:5">
      <c r="D283" s="7">
        <v>9.3242837734744359</v>
      </c>
      <c r="E283" s="7">
        <v>0.60480185964147848</v>
      </c>
    </row>
    <row r="284" spans="4:5">
      <c r="D284" s="7">
        <v>9.3701922091354639</v>
      </c>
      <c r="E284" s="7">
        <v>0.60514974784159159</v>
      </c>
    </row>
    <row r="285" spans="4:5">
      <c r="D285" s="7">
        <v>9.3734849412655645</v>
      </c>
      <c r="E285" s="7">
        <v>0.61163567141143438</v>
      </c>
    </row>
    <row r="286" spans="4:5">
      <c r="D286" s="7">
        <v>9.4095075445103671</v>
      </c>
      <c r="E286" s="7">
        <v>0.60673300100799232</v>
      </c>
    </row>
    <row r="287" spans="4:5">
      <c r="D287" s="7">
        <v>9.4417638488549755</v>
      </c>
      <c r="E287" s="7">
        <v>0.61547559705049326</v>
      </c>
    </row>
    <row r="288" spans="4:5">
      <c r="D288" s="7">
        <v>9.4574315986827937</v>
      </c>
      <c r="E288" s="7">
        <v>0.626602694490343</v>
      </c>
    </row>
    <row r="289" spans="4:5">
      <c r="D289" s="7">
        <v>9.4054085999192356</v>
      </c>
      <c r="E289" s="7">
        <v>0.63713200003944581</v>
      </c>
    </row>
    <row r="290" spans="4:5">
      <c r="D290" s="7">
        <v>9.4416812301542041</v>
      </c>
      <c r="E290" s="7">
        <v>0.64153915654943217</v>
      </c>
    </row>
    <row r="291" spans="4:5">
      <c r="D291" s="7">
        <v>8.952045280506983</v>
      </c>
      <c r="E291" s="7">
        <v>0.47345923526056533</v>
      </c>
    </row>
    <row r="292" spans="4:5">
      <c r="D292" s="7">
        <v>8.9581900752852537</v>
      </c>
      <c r="E292" s="7">
        <v>0.4695607998720614</v>
      </c>
    </row>
    <row r="293" spans="4:5">
      <c r="D293" s="7">
        <v>8.9763079365008807</v>
      </c>
      <c r="E293" s="7">
        <v>0.50013696070688152</v>
      </c>
    </row>
    <row r="294" spans="4:5">
      <c r="D294" s="7">
        <v>8.9617260696527765</v>
      </c>
      <c r="E294" s="7">
        <v>0.50335727254943008</v>
      </c>
    </row>
    <row r="295" spans="4:5">
      <c r="D295" s="7">
        <v>8.9494821894483909</v>
      </c>
      <c r="E295" s="7">
        <v>0.51815052977329434</v>
      </c>
    </row>
    <row r="296" spans="4:5">
      <c r="D296" s="7">
        <v>8.9772097111948366</v>
      </c>
      <c r="E296" s="7">
        <v>0.52657523505844972</v>
      </c>
    </row>
    <row r="297" spans="4:5">
      <c r="D297" s="7">
        <v>8.9760635625198866</v>
      </c>
      <c r="E297" s="7">
        <v>0.5299115075380566</v>
      </c>
    </row>
    <row r="298" spans="4:5">
      <c r="D298" s="7">
        <v>8.9884469842996939</v>
      </c>
      <c r="E298" s="7">
        <v>0.52955843654512103</v>
      </c>
    </row>
    <row r="299" spans="4:5">
      <c r="D299" s="7">
        <v>8.9864860965848479</v>
      </c>
      <c r="E299" s="7">
        <v>0.56028478339591126</v>
      </c>
    </row>
    <row r="300" spans="4:5">
      <c r="D300" s="7">
        <v>9.0293047938845472</v>
      </c>
      <c r="E300" s="7">
        <v>0.55336240016326554</v>
      </c>
    </row>
    <row r="301" spans="4:5">
      <c r="D301" s="7">
        <v>9.0484585387261092</v>
      </c>
      <c r="E301" s="7">
        <v>0.55391462114900647</v>
      </c>
    </row>
    <row r="302" spans="4:5">
      <c r="D302" s="7">
        <v>9.0761134205874328</v>
      </c>
      <c r="E302" s="7">
        <v>0.55770326177621066</v>
      </c>
    </row>
    <row r="303" spans="4:5">
      <c r="D303" s="7">
        <v>9.1248745159596929</v>
      </c>
      <c r="E303" s="7">
        <v>0.53924625088566536</v>
      </c>
    </row>
    <row r="304" spans="4:5">
      <c r="D304" s="7">
        <v>9.1655349257437564</v>
      </c>
      <c r="E304" s="7">
        <v>0.56117189999703743</v>
      </c>
    </row>
    <row r="305" spans="4:5">
      <c r="D305" s="7">
        <v>9.1499296414154561</v>
      </c>
      <c r="E305" s="7">
        <v>0.58548598155594656</v>
      </c>
    </row>
    <row r="306" spans="4:5">
      <c r="D306" s="7">
        <v>9.1653129899734935</v>
      </c>
      <c r="E306" s="7">
        <v>0.58026170782158759</v>
      </c>
    </row>
    <row r="307" spans="4:5">
      <c r="D307" s="7">
        <v>8.8310149361691685</v>
      </c>
      <c r="E307" s="7">
        <v>0.47307748970860763</v>
      </c>
    </row>
    <row r="308" spans="4:5">
      <c r="D308" s="7">
        <v>8.741625793283454</v>
      </c>
      <c r="E308" s="7">
        <v>0.47269171459891607</v>
      </c>
    </row>
    <row r="309" spans="4:5">
      <c r="D309" s="7">
        <v>8.7303050060789946</v>
      </c>
      <c r="E309" s="7">
        <v>0.48936272822552213</v>
      </c>
    </row>
    <row r="310" spans="4:5">
      <c r="D310" s="7">
        <v>8.7844210448363178</v>
      </c>
      <c r="E310" s="7">
        <v>0.49790020413194325</v>
      </c>
    </row>
    <row r="311" spans="4:5">
      <c r="D311" s="7">
        <v>8.8098240931447709</v>
      </c>
      <c r="E311" s="7">
        <v>0.52264582357738842</v>
      </c>
    </row>
    <row r="312" spans="4:5">
      <c r="D312" s="7">
        <v>8.8837001974419785</v>
      </c>
      <c r="E312" s="7">
        <v>0.53353541790683723</v>
      </c>
    </row>
    <row r="313" spans="4:5">
      <c r="D313" s="7">
        <v>8.9431616859137346</v>
      </c>
      <c r="E313" s="7">
        <v>0.54677804349728742</v>
      </c>
    </row>
    <row r="314" spans="4:5">
      <c r="D314" s="7">
        <v>8.9938116515532958</v>
      </c>
      <c r="E314" s="7">
        <v>0.58011536082095638</v>
      </c>
    </row>
    <row r="315" spans="4:5">
      <c r="D315" s="7">
        <v>9.0532661879629153</v>
      </c>
      <c r="E315" s="7">
        <v>0.5795121284678012</v>
      </c>
    </row>
    <row r="316" spans="4:5">
      <c r="D316" s="7">
        <v>9.1239529227773382</v>
      </c>
      <c r="E316" s="7">
        <v>0.61623965762106814</v>
      </c>
    </row>
    <row r="317" spans="4:5">
      <c r="D317" s="7">
        <v>9.1908795607402407</v>
      </c>
      <c r="E317" s="7">
        <v>0.6334403387065819</v>
      </c>
    </row>
    <row r="318" spans="4:5">
      <c r="D318" s="7">
        <v>9.2592627636315115</v>
      </c>
      <c r="E318" s="7">
        <v>0.65346209123938781</v>
      </c>
    </row>
    <row r="319" spans="4:5">
      <c r="D319" s="7">
        <v>9.3268634712866074</v>
      </c>
      <c r="E319" s="7">
        <v>0.65039698750996111</v>
      </c>
    </row>
    <row r="320" spans="4:5">
      <c r="D320" s="7">
        <v>9.3919379724502701</v>
      </c>
      <c r="E320" s="7">
        <v>0.65411643895042593</v>
      </c>
    </row>
    <row r="321" spans="4:5">
      <c r="D321" s="7">
        <v>9.3462473054715147</v>
      </c>
      <c r="E321" s="7">
        <v>0.66448805884147466</v>
      </c>
    </row>
    <row r="322" spans="4:5">
      <c r="D322" s="7">
        <v>9.3959644876870509</v>
      </c>
      <c r="E322" s="7">
        <v>0.6559205695925594</v>
      </c>
    </row>
    <row r="323" spans="4:5">
      <c r="D323" s="7">
        <v>6.6320640811286671</v>
      </c>
      <c r="E323" s="7">
        <v>0.42244120882209085</v>
      </c>
    </row>
    <row r="324" spans="4:5">
      <c r="D324" s="7">
        <v>6.7089166937838787</v>
      </c>
      <c r="E324" s="7">
        <v>0.42741318162962788</v>
      </c>
    </row>
    <row r="325" spans="4:5">
      <c r="D325" s="7">
        <v>6.7425133312000023</v>
      </c>
      <c r="E325" s="7">
        <v>0.43657489349935158</v>
      </c>
    </row>
    <row r="326" spans="4:5">
      <c r="D326" s="7">
        <v>6.7849887685236316</v>
      </c>
      <c r="E326" s="7">
        <v>0.43662732087673595</v>
      </c>
    </row>
    <row r="327" spans="4:5">
      <c r="D327" s="7">
        <v>6.8275006214245861</v>
      </c>
      <c r="E327" s="7">
        <v>0.44641586129449545</v>
      </c>
    </row>
    <row r="328" spans="4:5">
      <c r="D328" s="7">
        <v>6.8157495140744855</v>
      </c>
      <c r="E328" s="7">
        <v>0.45683951657729277</v>
      </c>
    </row>
    <row r="329" spans="4:5">
      <c r="D329" s="7">
        <v>6.848958052818543</v>
      </c>
      <c r="E329" s="7">
        <v>0.46910847427144381</v>
      </c>
    </row>
    <row r="330" spans="4:5">
      <c r="D330" s="7">
        <v>6.8628133261894684</v>
      </c>
      <c r="E330" s="7">
        <v>0.46422493661411551</v>
      </c>
    </row>
    <row r="331" spans="4:5">
      <c r="D331" s="7">
        <v>6.9073504089598039</v>
      </c>
      <c r="E331" s="7">
        <v>0.4791367453043362</v>
      </c>
    </row>
    <row r="332" spans="4:5">
      <c r="D332" s="7">
        <v>6.9192425346813344</v>
      </c>
      <c r="E332" s="7">
        <v>0.46644790235063344</v>
      </c>
    </row>
    <row r="333" spans="4:5">
      <c r="D333" s="7">
        <v>6.9470272964991571</v>
      </c>
      <c r="E333" s="7">
        <v>0.46976714972108047</v>
      </c>
    </row>
    <row r="334" spans="4:5">
      <c r="D334" s="7">
        <v>6.9664762400030344</v>
      </c>
      <c r="E334" s="7">
        <v>0.46468093139918454</v>
      </c>
    </row>
    <row r="335" spans="4:5">
      <c r="D335" s="7">
        <v>6.9674834311264755</v>
      </c>
      <c r="E335" s="7">
        <v>0.46430278758758586</v>
      </c>
    </row>
    <row r="336" spans="4:5">
      <c r="D336" s="7">
        <v>6.9820559477885098</v>
      </c>
      <c r="E336" s="7">
        <v>0.47260246446815629</v>
      </c>
    </row>
    <row r="337" spans="4:5">
      <c r="D337" s="7">
        <v>6.9826991884003329</v>
      </c>
      <c r="E337" s="7">
        <v>0.4961290246583438</v>
      </c>
    </row>
    <row r="338" spans="4:5">
      <c r="D338" s="7">
        <v>7.0053868265535906</v>
      </c>
      <c r="E338" s="7">
        <v>0.49263714243115514</v>
      </c>
    </row>
    <row r="339" spans="4:5">
      <c r="D339" s="7">
        <v>5.9728472742439997</v>
      </c>
      <c r="E339" s="7">
        <v>0.31227011400469251</v>
      </c>
    </row>
    <row r="340" spans="4:5">
      <c r="D340" s="7">
        <v>5.8805740416353576</v>
      </c>
      <c r="E340" s="7">
        <v>0.3175643684079219</v>
      </c>
    </row>
    <row r="341" spans="4:5">
      <c r="D341" s="7">
        <v>5.8574926941341303</v>
      </c>
      <c r="E341" s="7">
        <v>0.31236324669950999</v>
      </c>
    </row>
    <row r="342" spans="4:5">
      <c r="D342" s="7">
        <v>5.8965974721942187</v>
      </c>
      <c r="E342" s="7">
        <v>0.29940625017557676</v>
      </c>
    </row>
    <row r="343" spans="4:5">
      <c r="D343" s="7">
        <v>5.8762324976156357</v>
      </c>
      <c r="E343" s="7">
        <v>0.28219349002011251</v>
      </c>
    </row>
    <row r="344" spans="4:5">
      <c r="D344" s="7">
        <v>5.8527158215040034</v>
      </c>
      <c r="E344" s="7">
        <v>0.29200320280914782</v>
      </c>
    </row>
    <row r="345" spans="4:5">
      <c r="D345" s="7">
        <v>5.8530172168259123</v>
      </c>
      <c r="E345" s="7">
        <v>0.29953463527691149</v>
      </c>
    </row>
    <row r="346" spans="4:5">
      <c r="D346" s="7">
        <v>5.8721584105917053</v>
      </c>
      <c r="E346" s="7">
        <v>0.30804808854566862</v>
      </c>
    </row>
    <row r="347" spans="4:5">
      <c r="D347" s="7">
        <v>5.8322745733964823</v>
      </c>
      <c r="E347" s="7">
        <v>0.31504862331224426</v>
      </c>
    </row>
    <row r="348" spans="4:5">
      <c r="D348" s="7">
        <v>5.8502427517922309</v>
      </c>
      <c r="E348" s="7">
        <v>0.30892899157215054</v>
      </c>
    </row>
    <row r="349" spans="4:5">
      <c r="D349" s="7">
        <v>5.8294832701796775</v>
      </c>
      <c r="E349" s="7">
        <v>0.34753018123653601</v>
      </c>
    </row>
    <row r="350" spans="4:5">
      <c r="D350" s="7">
        <v>5.8493756704686657</v>
      </c>
      <c r="E350" s="7">
        <v>0.35243858030214681</v>
      </c>
    </row>
    <row r="351" spans="4:5">
      <c r="D351" s="7">
        <v>5.8543720362569509</v>
      </c>
      <c r="E351" s="7">
        <v>0.3518072462568087</v>
      </c>
    </row>
    <row r="352" spans="4:5">
      <c r="D352" s="7">
        <v>5.8686889269231965</v>
      </c>
      <c r="E352" s="7">
        <v>0.34649121959785628</v>
      </c>
    </row>
    <row r="353" spans="4:5">
      <c r="D353" s="7">
        <v>5.875114195419969</v>
      </c>
      <c r="E353" s="7">
        <v>0.36257483928682482</v>
      </c>
    </row>
    <row r="354" spans="4:5">
      <c r="D354" s="7">
        <v>5.8709506657771504</v>
      </c>
      <c r="E354" s="7">
        <v>0.36149098459736201</v>
      </c>
    </row>
    <row r="355" spans="4:5">
      <c r="D355" s="7">
        <v>6.6793976337567535</v>
      </c>
      <c r="E355" s="7">
        <v>0.3580930666618885</v>
      </c>
    </row>
    <row r="356" spans="4:5">
      <c r="D356" s="7">
        <v>6.7056050717775184</v>
      </c>
      <c r="E356" s="7">
        <v>0.36365690849839094</v>
      </c>
    </row>
    <row r="357" spans="4:5">
      <c r="D357" s="7">
        <v>6.7357502492836403</v>
      </c>
      <c r="E357" s="7">
        <v>0.37188072014337425</v>
      </c>
    </row>
    <row r="358" spans="4:5">
      <c r="D358" s="7">
        <v>6.7619298266970684</v>
      </c>
      <c r="E358" s="7">
        <v>0.41160039889209693</v>
      </c>
    </row>
    <row r="359" spans="4:5">
      <c r="D359" s="7">
        <v>6.8533932073598658</v>
      </c>
      <c r="E359" s="7">
        <v>0.42168825611881977</v>
      </c>
    </row>
    <row r="360" spans="4:5">
      <c r="D360" s="7">
        <v>6.9178083542232516</v>
      </c>
      <c r="E360" s="7">
        <v>0.42851851521640283</v>
      </c>
    </row>
    <row r="361" spans="4:5">
      <c r="D361" s="7">
        <v>6.9769067704125511</v>
      </c>
      <c r="E361" s="7">
        <v>0.42822308595936037</v>
      </c>
    </row>
    <row r="362" spans="4:5">
      <c r="D362" s="7">
        <v>7.0246734861016247</v>
      </c>
      <c r="E362" s="7">
        <v>0.43214358955084503</v>
      </c>
    </row>
    <row r="363" spans="4:5">
      <c r="D363" s="7">
        <v>7.0901532839777373</v>
      </c>
      <c r="E363" s="7">
        <v>0.4481147551228179</v>
      </c>
    </row>
    <row r="364" spans="4:5">
      <c r="D364" s="7">
        <v>7.172694992729129</v>
      </c>
      <c r="E364" s="7">
        <v>0.43704300191898693</v>
      </c>
    </row>
    <row r="365" spans="4:5">
      <c r="D365" s="7">
        <v>7.2811852030208195</v>
      </c>
      <c r="E365" s="7">
        <v>0.43884201450343224</v>
      </c>
    </row>
    <row r="366" spans="4:5">
      <c r="D366" s="7">
        <v>7.36732958960076</v>
      </c>
      <c r="E366" s="7">
        <v>0.43787307334954617</v>
      </c>
    </row>
    <row r="367" spans="4:5">
      <c r="D367" s="7">
        <v>7.4482396540120179</v>
      </c>
      <c r="E367" s="7">
        <v>0.43313916117195411</v>
      </c>
    </row>
    <row r="368" spans="4:5">
      <c r="D368" s="7">
        <v>7.4965211629975483</v>
      </c>
      <c r="E368" s="7">
        <v>0.44489623825415853</v>
      </c>
    </row>
    <row r="369" spans="4:5">
      <c r="D369" s="7">
        <v>7.4610274429416696</v>
      </c>
      <c r="E369" s="7">
        <v>0.45242293121447708</v>
      </c>
    </row>
    <row r="370" spans="4:5">
      <c r="D370" s="7">
        <v>7.5235245468274368</v>
      </c>
      <c r="E370" s="7">
        <v>0.45378396443431546</v>
      </c>
    </row>
    <row r="371" spans="4:5">
      <c r="D371" s="7">
        <v>7.402194196468062</v>
      </c>
      <c r="E371" s="7">
        <v>0.35597737827916742</v>
      </c>
    </row>
    <row r="372" spans="4:5">
      <c r="D372" s="7">
        <v>7.425639144692437</v>
      </c>
      <c r="E372" s="7">
        <v>0.33912159392442981</v>
      </c>
    </row>
    <row r="373" spans="4:5">
      <c r="D373" s="7">
        <v>7.4508076066035089</v>
      </c>
      <c r="E373" s="7">
        <v>0.34163450115819588</v>
      </c>
    </row>
    <row r="374" spans="4:5">
      <c r="D374" s="7">
        <v>7.4759627516348317</v>
      </c>
      <c r="E374" s="7">
        <v>0.35894100390388334</v>
      </c>
    </row>
    <row r="375" spans="4:5">
      <c r="D375" s="7">
        <v>7.4952600304162207</v>
      </c>
      <c r="E375" s="7">
        <v>0.37442522567884418</v>
      </c>
    </row>
    <row r="376" spans="4:5">
      <c r="D376" s="7">
        <v>7.5128240804559203</v>
      </c>
      <c r="E376" s="7">
        <v>0.38249668386642638</v>
      </c>
    </row>
    <row r="377" spans="4:5">
      <c r="D377" s="7">
        <v>7.5334917798077674</v>
      </c>
      <c r="E377" s="7">
        <v>0.39895215972320131</v>
      </c>
    </row>
    <row r="378" spans="4:5">
      <c r="D378" s="7">
        <v>7.5494367900993797</v>
      </c>
      <c r="E378" s="7">
        <v>0.39309438780741834</v>
      </c>
    </row>
    <row r="379" spans="4:5">
      <c r="D379" s="7">
        <v>7.5656925989800827</v>
      </c>
      <c r="E379" s="7">
        <v>0.40236470871097835</v>
      </c>
    </row>
    <row r="380" spans="4:5">
      <c r="D380" s="7">
        <v>7.5788690853830616</v>
      </c>
      <c r="E380" s="7">
        <v>0.39581595889218213</v>
      </c>
    </row>
    <row r="381" spans="4:5">
      <c r="D381" s="7">
        <v>7.5784951304351544</v>
      </c>
      <c r="E381" s="7">
        <v>0.41119187764922899</v>
      </c>
    </row>
    <row r="382" spans="4:5">
      <c r="D382" s="7">
        <v>7.5872172406122758</v>
      </c>
      <c r="E382" s="7">
        <v>0.42831209376584017</v>
      </c>
    </row>
    <row r="383" spans="4:5">
      <c r="D383" s="7">
        <v>7.5987404346902796</v>
      </c>
      <c r="E383" s="7">
        <v>0.44033855725025489</v>
      </c>
    </row>
    <row r="384" spans="4:5">
      <c r="D384" s="7">
        <v>7.6046267294483458</v>
      </c>
      <c r="E384" s="7">
        <v>0.43394524990949829</v>
      </c>
    </row>
    <row r="385" spans="4:5">
      <c r="D385" s="7">
        <v>7.6019855416616311</v>
      </c>
      <c r="E385" s="7">
        <v>0.433705822027314</v>
      </c>
    </row>
    <row r="386" spans="4:5">
      <c r="D386" s="7">
        <v>7.6162105201677051</v>
      </c>
      <c r="E386" s="7">
        <v>0.43096463258835815</v>
      </c>
    </row>
    <row r="387" spans="4:5">
      <c r="D387" s="7">
        <v>10.232000907882558</v>
      </c>
      <c r="E387" s="7">
        <v>0.71755145231313078</v>
      </c>
    </row>
    <row r="388" spans="4:5">
      <c r="D388" s="7">
        <v>10.237287631329021</v>
      </c>
      <c r="E388" s="7">
        <v>0.72496514736730266</v>
      </c>
    </row>
    <row r="389" spans="4:5">
      <c r="D389" s="7">
        <v>10.268108108713536</v>
      </c>
      <c r="E389" s="7">
        <v>0.71785207321162392</v>
      </c>
    </row>
    <row r="390" spans="4:5">
      <c r="D390" s="7">
        <v>10.299609097196655</v>
      </c>
      <c r="E390" s="7">
        <v>0.70979548884131261</v>
      </c>
    </row>
    <row r="391" spans="4:5">
      <c r="D391" s="7">
        <v>10.345177195407935</v>
      </c>
      <c r="E391" s="7">
        <v>0.71686090465738039</v>
      </c>
    </row>
    <row r="392" spans="4:5">
      <c r="D392" s="7">
        <v>10.387356706095016</v>
      </c>
      <c r="E392" s="7">
        <v>0.72324359559047358</v>
      </c>
    </row>
    <row r="393" spans="4:5">
      <c r="D393" s="7">
        <v>10.394942271634378</v>
      </c>
      <c r="E393" s="7">
        <v>0.73138075984729423</v>
      </c>
    </row>
    <row r="394" spans="4:5">
      <c r="D394" s="7">
        <v>10.414796768858489</v>
      </c>
      <c r="E394" s="7">
        <v>0.75245906841298171</v>
      </c>
    </row>
    <row r="395" spans="4:5">
      <c r="D395" s="7">
        <v>10.4234704503199</v>
      </c>
      <c r="E395" s="7">
        <v>0.7592402278276249</v>
      </c>
    </row>
    <row r="396" spans="4:5">
      <c r="D396" s="7">
        <v>10.444173055606623</v>
      </c>
      <c r="E396" s="7">
        <v>0.76205333091529592</v>
      </c>
    </row>
    <row r="397" spans="4:5">
      <c r="D397" s="7">
        <v>10.464057825646275</v>
      </c>
      <c r="E397" s="7">
        <v>0.76315028502773963</v>
      </c>
    </row>
    <row r="398" spans="4:5">
      <c r="D398" s="7">
        <v>10.481521472308346</v>
      </c>
      <c r="E398" s="7">
        <v>0.78298758906629129</v>
      </c>
    </row>
    <row r="399" spans="4:5">
      <c r="D399" s="7">
        <v>10.493317376587129</v>
      </c>
      <c r="E399" s="7">
        <v>0.79116677957576709</v>
      </c>
    </row>
    <row r="400" spans="4:5">
      <c r="D400" s="7">
        <v>10.488366377585471</v>
      </c>
      <c r="E400" s="7">
        <v>0.80908500343811074</v>
      </c>
    </row>
    <row r="401" spans="4:5">
      <c r="D401" s="7">
        <v>10.450656427332738</v>
      </c>
      <c r="E401" s="7">
        <v>0.81412514955544679</v>
      </c>
    </row>
    <row r="402" spans="4:5">
      <c r="D402" s="7">
        <v>10.469318385573489</v>
      </c>
      <c r="E402" s="7">
        <v>0.8158128076670027</v>
      </c>
    </row>
    <row r="403" spans="4:5">
      <c r="D403" s="7">
        <v>7.5162376868773908</v>
      </c>
      <c r="E403" s="7">
        <v>0.46112969722496239</v>
      </c>
    </row>
    <row r="404" spans="4:5">
      <c r="D404" s="7">
        <v>7.5343150579882661</v>
      </c>
      <c r="E404" s="7">
        <v>0.46495867864742102</v>
      </c>
    </row>
    <row r="405" spans="4:5">
      <c r="D405" s="7">
        <v>7.566767616083939</v>
      </c>
      <c r="E405" s="7">
        <v>0.457905083578799</v>
      </c>
    </row>
    <row r="406" spans="4:5">
      <c r="D406" s="7">
        <v>7.6188816148003973</v>
      </c>
      <c r="E406" s="7">
        <v>0.4634172582410962</v>
      </c>
    </row>
    <row r="407" spans="4:5">
      <c r="D407" s="7">
        <v>7.6827172807641384</v>
      </c>
      <c r="E407" s="7">
        <v>0.48213605114705327</v>
      </c>
    </row>
    <row r="408" spans="4:5">
      <c r="D408" s="7">
        <v>7.7284004596849787</v>
      </c>
      <c r="E408" s="7">
        <v>0.49365265795141433</v>
      </c>
    </row>
    <row r="409" spans="4:5">
      <c r="D409" s="7">
        <v>7.7478573966492412</v>
      </c>
      <c r="E409" s="7">
        <v>0.50958289503818921</v>
      </c>
    </row>
    <row r="410" spans="4:5">
      <c r="D410" s="7">
        <v>7.7754519061735676</v>
      </c>
      <c r="E410" s="7">
        <v>0.52441291317676364</v>
      </c>
    </row>
    <row r="411" spans="4:5">
      <c r="D411" s="7">
        <v>7.818740066443624</v>
      </c>
      <c r="E411" s="7">
        <v>0.52472528118114659</v>
      </c>
    </row>
    <row r="412" spans="4:5">
      <c r="D412" s="7">
        <v>7.7953145638253218</v>
      </c>
      <c r="E412" s="7">
        <v>0.54588207348135798</v>
      </c>
    </row>
    <row r="413" spans="4:5">
      <c r="D413" s="7">
        <v>7.8920156456996216</v>
      </c>
      <c r="E413" s="7">
        <v>0.53646652666435612</v>
      </c>
    </row>
    <row r="414" spans="4:5">
      <c r="D414" s="7">
        <v>7.9735999362942538</v>
      </c>
      <c r="E414" s="7">
        <v>0.55811794128766024</v>
      </c>
    </row>
    <row r="415" spans="4:5">
      <c r="D415" s="7">
        <v>8.0421000540844378</v>
      </c>
      <c r="E415" s="7">
        <v>0.55530738840396932</v>
      </c>
    </row>
    <row r="416" spans="4:5">
      <c r="D416" s="7">
        <v>8.0905655550542175</v>
      </c>
      <c r="E416" s="7">
        <v>0.5709392893854347</v>
      </c>
    </row>
    <row r="417" spans="4:5">
      <c r="D417" s="7">
        <v>8.1042909390859048</v>
      </c>
      <c r="E417" s="7">
        <v>0.60002804246719854</v>
      </c>
    </row>
    <row r="418" spans="4:5">
      <c r="D418" s="7">
        <v>8.1468176034891631</v>
      </c>
      <c r="E418" s="7">
        <v>0.60542570251458327</v>
      </c>
    </row>
    <row r="419" spans="4:5">
      <c r="D419" s="7">
        <v>6.6304484340507592</v>
      </c>
      <c r="E419" s="7">
        <v>0.40851521459106721</v>
      </c>
    </row>
    <row r="420" spans="4:5">
      <c r="D420" s="7">
        <v>6.5645768636900925</v>
      </c>
      <c r="E420" s="7">
        <v>0.41390400584001613</v>
      </c>
    </row>
    <row r="421" spans="4:5">
      <c r="D421" s="7">
        <v>6.5917938683627346</v>
      </c>
      <c r="E421" s="7">
        <v>0.39576275129388272</v>
      </c>
    </row>
    <row r="422" spans="4:5">
      <c r="D422" s="7">
        <v>6.614199479236933</v>
      </c>
      <c r="E422" s="7">
        <v>0.37762074361285658</v>
      </c>
    </row>
    <row r="423" spans="4:5">
      <c r="D423" s="7">
        <v>6.6272468524016572</v>
      </c>
      <c r="E423" s="7">
        <v>0.38001543621350459</v>
      </c>
    </row>
    <row r="424" spans="4:5">
      <c r="D424" s="7">
        <v>6.6290155313544066</v>
      </c>
      <c r="E424" s="7">
        <v>0.38240665247824668</v>
      </c>
    </row>
    <row r="425" spans="4:5">
      <c r="D425" s="7">
        <v>6.6121068963980116</v>
      </c>
      <c r="E425" s="7">
        <v>0.38451417791080572</v>
      </c>
    </row>
    <row r="426" spans="4:5">
      <c r="D426" s="7">
        <v>6.5880043602008973</v>
      </c>
      <c r="E426" s="7">
        <v>0.38655531277495536</v>
      </c>
    </row>
    <row r="427" spans="4:5">
      <c r="D427" s="7">
        <v>6.4914254988246496</v>
      </c>
      <c r="E427" s="7">
        <v>0.36899570634768936</v>
      </c>
    </row>
    <row r="428" spans="4:5">
      <c r="D428" s="7">
        <v>6.4838772448757878</v>
      </c>
      <c r="E428" s="7">
        <v>0.37482634395133085</v>
      </c>
    </row>
    <row r="429" spans="4:5">
      <c r="D429" s="7">
        <v>6.4896695422771273</v>
      </c>
      <c r="E429" s="7">
        <v>0.38616888534379207</v>
      </c>
    </row>
    <row r="430" spans="4:5">
      <c r="D430" s="7">
        <v>6.5084992353083795</v>
      </c>
      <c r="E430" s="7">
        <v>0.36391972755960472</v>
      </c>
    </row>
    <row r="431" spans="4:5">
      <c r="D431" s="7">
        <v>6.5259867657378328</v>
      </c>
      <c r="E431" s="7">
        <v>0.35478594480455528</v>
      </c>
    </row>
    <row r="432" spans="4:5">
      <c r="D432" s="7">
        <v>6.5287030894671627</v>
      </c>
      <c r="E432" s="7">
        <v>0.3514556868255333</v>
      </c>
    </row>
    <row r="433" spans="4:5">
      <c r="D433" s="7">
        <v>6.53344203049362</v>
      </c>
      <c r="E433" s="7">
        <v>0.35207315315700155</v>
      </c>
    </row>
    <row r="434" spans="4:5">
      <c r="D434" s="7">
        <v>6.5245666382935132</v>
      </c>
      <c r="E434" s="7">
        <v>0.35249874001477099</v>
      </c>
    </row>
    <row r="435" spans="4:5">
      <c r="D435" s="7">
        <v>6.6351184887612114</v>
      </c>
      <c r="E435" s="7">
        <v>0.34669417315055906</v>
      </c>
    </row>
    <row r="436" spans="4:5">
      <c r="D436" s="7">
        <v>6.6252671656002295</v>
      </c>
      <c r="E436" s="7">
        <v>0.35127650129797106</v>
      </c>
    </row>
    <row r="437" spans="4:5">
      <c r="D437" s="7">
        <v>6.6482804700585598</v>
      </c>
      <c r="E437" s="7">
        <v>0.34882431453229473</v>
      </c>
    </row>
    <row r="438" spans="4:5">
      <c r="D438" s="7">
        <v>6.6829370823587295</v>
      </c>
      <c r="E438" s="7">
        <v>0.34974630668517215</v>
      </c>
    </row>
    <row r="439" spans="4:5">
      <c r="D439" s="7">
        <v>6.642561069806165</v>
      </c>
      <c r="E439" s="7">
        <v>0.35680572944428751</v>
      </c>
    </row>
    <row r="440" spans="4:5">
      <c r="D440" s="7">
        <v>6.5990977510652522</v>
      </c>
      <c r="E440" s="7">
        <v>0.358610375770473</v>
      </c>
    </row>
    <row r="441" spans="4:5">
      <c r="D441" s="7">
        <v>6.6735469508730594</v>
      </c>
      <c r="E441" s="7">
        <v>0.35321772032488641</v>
      </c>
    </row>
    <row r="442" spans="4:5">
      <c r="D442" s="7">
        <v>6.7184889376206129</v>
      </c>
      <c r="E442" s="7">
        <v>0.36391487787995724</v>
      </c>
    </row>
    <row r="443" spans="4:5">
      <c r="D443" s="7">
        <v>6.819557878644626</v>
      </c>
      <c r="E443" s="7">
        <v>0.3730485768530824</v>
      </c>
    </row>
    <row r="444" spans="4:5">
      <c r="D444" s="7">
        <v>7.0746789558963759</v>
      </c>
      <c r="E444" s="7">
        <v>0.37052784910089653</v>
      </c>
    </row>
    <row r="445" spans="4:5">
      <c r="D445" s="7">
        <v>7.2019398990359456</v>
      </c>
      <c r="E445" s="7">
        <v>0.36631529630290216</v>
      </c>
    </row>
    <row r="446" spans="4:5">
      <c r="D446" s="7">
        <v>7.1736952420964757</v>
      </c>
      <c r="E446" s="7">
        <v>0.34026915233140997</v>
      </c>
    </row>
    <row r="447" spans="4:5">
      <c r="D447" s="7">
        <v>7.1473643519698999</v>
      </c>
      <c r="E447" s="7">
        <v>0.34614340591191961</v>
      </c>
    </row>
    <row r="448" spans="4:5">
      <c r="D448" s="7">
        <v>7.1163545927560481</v>
      </c>
      <c r="E448" s="7">
        <v>0.32806326787046602</v>
      </c>
    </row>
    <row r="449" spans="4:5">
      <c r="D449" s="7">
        <v>7.0737781546416416</v>
      </c>
      <c r="E449" s="7">
        <v>0.34119978716113697</v>
      </c>
    </row>
    <row r="450" spans="4:5">
      <c r="D450" s="7">
        <v>7.1205082255843912</v>
      </c>
      <c r="E450" s="7">
        <v>0.34260732814042616</v>
      </c>
    </row>
    <row r="451" spans="4:5">
      <c r="D451" s="7">
        <v>9.1203883807516437</v>
      </c>
      <c r="E451" s="7">
        <v>0.63823023982657368</v>
      </c>
    </row>
    <row r="452" spans="4:5">
      <c r="D452" s="7">
        <v>9.1766783861032302</v>
      </c>
      <c r="E452" s="7">
        <v>0.6505447617905239</v>
      </c>
    </row>
    <row r="453" spans="4:5">
      <c r="D453" s="7">
        <v>9.2264514466140159</v>
      </c>
      <c r="E453" s="7">
        <v>0.64423299193125583</v>
      </c>
    </row>
    <row r="454" spans="4:5">
      <c r="D454" s="7">
        <v>9.2449308954321268</v>
      </c>
      <c r="E454" s="7">
        <v>0.64243506827327723</v>
      </c>
    </row>
    <row r="455" spans="4:5">
      <c r="D455" s="7">
        <v>9.2246076905776384</v>
      </c>
      <c r="E455" s="7">
        <v>0.66497225128935344</v>
      </c>
    </row>
    <row r="456" spans="4:5">
      <c r="D456" s="7">
        <v>9.25628466782846</v>
      </c>
      <c r="E456" s="7">
        <v>0.67941051636274796</v>
      </c>
    </row>
    <row r="457" spans="4:5">
      <c r="D457" s="7">
        <v>9.2776884128081214</v>
      </c>
      <c r="E457" s="7">
        <v>0.69646296812823316</v>
      </c>
    </row>
    <row r="458" spans="4:5">
      <c r="D458" s="7">
        <v>9.2879317359802123</v>
      </c>
      <c r="E458" s="7">
        <v>0.72079580364221751</v>
      </c>
    </row>
    <row r="459" spans="4:5">
      <c r="D459" s="7">
        <v>9.3153527066319306</v>
      </c>
      <c r="E459" s="7">
        <v>0.70881435913753044</v>
      </c>
    </row>
    <row r="460" spans="4:5">
      <c r="D460" s="7">
        <v>9.3632790686022176</v>
      </c>
      <c r="E460" s="7">
        <v>0.72654535799040199</v>
      </c>
    </row>
    <row r="461" spans="4:5">
      <c r="D461" s="7">
        <v>9.4068554540896123</v>
      </c>
      <c r="E461" s="7">
        <v>0.74553522900365543</v>
      </c>
    </row>
    <row r="462" spans="4:5">
      <c r="D462" s="7">
        <v>9.4413700931259434</v>
      </c>
      <c r="E462" s="7">
        <v>0.74021521206075769</v>
      </c>
    </row>
    <row r="463" spans="4:5">
      <c r="D463" s="7">
        <v>9.4761429729255333</v>
      </c>
      <c r="E463" s="7">
        <v>0.74842231262250136</v>
      </c>
    </row>
    <row r="464" spans="4:5">
      <c r="D464" s="7">
        <v>9.502297803097159</v>
      </c>
      <c r="E464" s="7">
        <v>0.75931312075518653</v>
      </c>
    </row>
    <row r="465" spans="4:5">
      <c r="D465" s="7">
        <v>9.4770680107590071</v>
      </c>
      <c r="E465" s="7">
        <v>0.76455903154081983</v>
      </c>
    </row>
    <row r="466" spans="4:5">
      <c r="D466" s="7">
        <v>9.5028121864614672</v>
      </c>
      <c r="E466" s="7">
        <v>0.76337733244224748</v>
      </c>
    </row>
    <row r="467" spans="4:5">
      <c r="D467" s="7">
        <v>7.5224829460119604</v>
      </c>
      <c r="E467" s="7">
        <v>0.4167258852430461</v>
      </c>
    </row>
    <row r="468" spans="4:5">
      <c r="D468" s="7">
        <v>7.6073117106750692</v>
      </c>
      <c r="E468" s="7">
        <v>0.41551544577333671</v>
      </c>
    </row>
    <row r="469" spans="4:5">
      <c r="D469" s="7">
        <v>7.6860034196274825</v>
      </c>
      <c r="E469" s="7">
        <v>0.42608480101848495</v>
      </c>
    </row>
    <row r="470" spans="4:5">
      <c r="D470" s="7">
        <v>7.7515153880513061</v>
      </c>
      <c r="E470" s="7">
        <v>0.43603529666287805</v>
      </c>
    </row>
    <row r="471" spans="4:5">
      <c r="D471" s="7">
        <v>7.8161073358609663</v>
      </c>
      <c r="E471" s="7">
        <v>0.44426329699369188</v>
      </c>
    </row>
    <row r="472" spans="4:5">
      <c r="D472" s="7">
        <v>7.8888856729488808</v>
      </c>
      <c r="E472" s="7">
        <v>0.45325730253431373</v>
      </c>
    </row>
    <row r="473" spans="4:5">
      <c r="D473" s="7">
        <v>7.9613568345893491</v>
      </c>
      <c r="E473" s="7">
        <v>0.43704788589311833</v>
      </c>
    </row>
    <row r="474" spans="4:5">
      <c r="D474" s="7">
        <v>8.0417515457626969</v>
      </c>
      <c r="E474" s="7">
        <v>0.44267820746596798</v>
      </c>
    </row>
    <row r="475" spans="4:5">
      <c r="D475" s="7">
        <v>8.1308331162056859</v>
      </c>
      <c r="E475" s="7">
        <v>0.44385904243601454</v>
      </c>
    </row>
    <row r="476" spans="4:5">
      <c r="D476" s="7">
        <v>8.2211126457951078</v>
      </c>
      <c r="E476" s="7">
        <v>0.45134497524774914</v>
      </c>
    </row>
    <row r="477" spans="4:5">
      <c r="D477" s="7">
        <v>8.3222904681929446</v>
      </c>
      <c r="E477" s="7">
        <v>0.44921627266854214</v>
      </c>
    </row>
    <row r="478" spans="4:5">
      <c r="D478" s="7">
        <v>8.4362659595768541</v>
      </c>
      <c r="E478" s="7">
        <v>0.45062479165381908</v>
      </c>
    </row>
    <row r="479" spans="4:5">
      <c r="D479" s="7">
        <v>8.5638243521467494</v>
      </c>
      <c r="E479" s="7">
        <v>0.45424737724415376</v>
      </c>
    </row>
    <row r="480" spans="4:5">
      <c r="D480" s="7">
        <v>8.6503676713562001</v>
      </c>
      <c r="E480" s="7">
        <v>0.47064916210634744</v>
      </c>
    </row>
    <row r="481" spans="4:5">
      <c r="D481" s="7">
        <v>8.7323383418689549</v>
      </c>
      <c r="E481" s="7">
        <v>0.47507979808162942</v>
      </c>
    </row>
    <row r="482" spans="4:5">
      <c r="D482" s="7">
        <v>8.8152041870887583</v>
      </c>
      <c r="E482" s="7">
        <v>0.46285838971334869</v>
      </c>
    </row>
    <row r="483" spans="4:5">
      <c r="D483" s="7">
        <v>8.8246565494424694</v>
      </c>
      <c r="E483" s="7">
        <v>0.48921738616486643</v>
      </c>
    </row>
    <row r="484" spans="4:5">
      <c r="D484" s="7">
        <v>8.8270605591611435</v>
      </c>
      <c r="E484" s="7">
        <v>0.49145993077379474</v>
      </c>
    </row>
    <row r="485" spans="4:5">
      <c r="D485" s="7">
        <v>8.8430798530779899</v>
      </c>
      <c r="E485" s="7">
        <v>0.48698584943373618</v>
      </c>
    </row>
    <row r="486" spans="4:5">
      <c r="D486" s="7">
        <v>8.8313235580789051</v>
      </c>
      <c r="E486" s="7">
        <v>0.48419937093622251</v>
      </c>
    </row>
    <row r="487" spans="4:5">
      <c r="D487" s="7">
        <v>8.771250704677561</v>
      </c>
      <c r="E487" s="7">
        <v>0.48225606092721779</v>
      </c>
    </row>
    <row r="488" spans="4:5">
      <c r="D488" s="7">
        <v>8.7974598936453745</v>
      </c>
      <c r="E488" s="7">
        <v>0.47114822724512728</v>
      </c>
    </row>
    <row r="489" spans="4:5">
      <c r="D489" s="7">
        <v>8.7976761915777502</v>
      </c>
      <c r="E489" s="7">
        <v>0.4841006807108662</v>
      </c>
    </row>
    <row r="490" spans="4:5">
      <c r="D490" s="7">
        <v>8.8063147802623565</v>
      </c>
      <c r="E490" s="7">
        <v>0.49148146303905627</v>
      </c>
    </row>
    <row r="491" spans="4:5">
      <c r="D491" s="7">
        <v>8.8289637591457453</v>
      </c>
      <c r="E491" s="7">
        <v>0.48498949008757825</v>
      </c>
    </row>
    <row r="492" spans="4:5">
      <c r="D492" s="7">
        <v>8.8653828311821012</v>
      </c>
      <c r="E492" s="7">
        <v>0.4963892639050746</v>
      </c>
    </row>
    <row r="493" spans="4:5">
      <c r="D493" s="7">
        <v>8.8963156150074738</v>
      </c>
      <c r="E493" s="7">
        <v>0.51121659361224114</v>
      </c>
    </row>
    <row r="494" spans="4:5">
      <c r="D494" s="7">
        <v>8.9457760763083094</v>
      </c>
      <c r="E494" s="7">
        <v>0.53548113968009614</v>
      </c>
    </row>
    <row r="495" spans="4:5">
      <c r="D495" s="7">
        <v>8.9976794719564204</v>
      </c>
      <c r="E495" s="7">
        <v>0.53556070889490603</v>
      </c>
    </row>
    <row r="496" spans="4:5">
      <c r="D496" s="7">
        <v>9.0100141880913291</v>
      </c>
      <c r="E496" s="7">
        <v>0.5538464573169517</v>
      </c>
    </row>
    <row r="497" spans="4:5">
      <c r="D497" s="7">
        <v>9.0039989903547468</v>
      </c>
      <c r="E497" s="7">
        <v>0.55733579192118632</v>
      </c>
    </row>
    <row r="498" spans="4:5">
      <c r="D498" s="7">
        <v>9.0190924526505327</v>
      </c>
      <c r="E498" s="7">
        <v>0.56955278093114503</v>
      </c>
    </row>
    <row r="499" spans="4:5">
      <c r="D499" s="7">
        <v>7.0294079121712851</v>
      </c>
      <c r="E499" s="7">
        <v>0.32675360614001192</v>
      </c>
    </row>
    <row r="500" spans="4:5">
      <c r="D500" s="7">
        <v>6.9952930744503465</v>
      </c>
      <c r="E500" s="7">
        <v>0.32955995920289066</v>
      </c>
    </row>
    <row r="501" spans="4:5">
      <c r="D501" s="7">
        <v>7.0136914745617087</v>
      </c>
      <c r="E501" s="7">
        <v>0.32124065645628364</v>
      </c>
    </row>
    <row r="502" spans="4:5">
      <c r="D502" s="7">
        <v>7.0053225267472339</v>
      </c>
      <c r="E502" s="7">
        <v>0.31292135370967655</v>
      </c>
    </row>
    <row r="503" spans="4:5">
      <c r="D503" s="7">
        <v>7.0032669837817823</v>
      </c>
      <c r="E503" s="7">
        <v>0.30879327665300682</v>
      </c>
    </row>
    <row r="504" spans="4:5">
      <c r="D504" s="7">
        <v>6.9962319273790303</v>
      </c>
      <c r="E504" s="7">
        <v>0.30455071286936664</v>
      </c>
    </row>
    <row r="505" spans="4:5">
      <c r="D505" s="7">
        <v>7.0078678245464312</v>
      </c>
      <c r="E505" s="7">
        <v>0.32429830259924242</v>
      </c>
    </row>
    <row r="506" spans="4:5">
      <c r="D506" s="7">
        <v>7.0274101776676288</v>
      </c>
      <c r="E506" s="7">
        <v>0.34404589232911836</v>
      </c>
    </row>
    <row r="507" spans="4:5">
      <c r="D507" s="7">
        <v>7.0307411199396759</v>
      </c>
      <c r="E507" s="7">
        <v>0.33794835395494938</v>
      </c>
    </row>
    <row r="508" spans="4:5">
      <c r="D508" s="7">
        <v>7.0072248880135044</v>
      </c>
      <c r="E508" s="7">
        <v>0.35266490666484285</v>
      </c>
    </row>
    <row r="509" spans="4:5">
      <c r="D509" s="7">
        <v>7.0275395924580897</v>
      </c>
      <c r="E509" s="7">
        <v>0.35180743409276327</v>
      </c>
    </row>
    <row r="510" spans="4:5">
      <c r="D510" s="7">
        <v>7.0182768159456463</v>
      </c>
      <c r="E510" s="7">
        <v>0.37013677494723896</v>
      </c>
    </row>
    <row r="511" spans="4:5">
      <c r="D511" s="7">
        <v>6.999334786192394</v>
      </c>
      <c r="E511" s="7">
        <v>0.35532173124030225</v>
      </c>
    </row>
    <row r="512" spans="4:5">
      <c r="D512" s="7">
        <v>6.9851969160136518</v>
      </c>
      <c r="E512" s="7">
        <v>0.36148982761747089</v>
      </c>
    </row>
    <row r="513" spans="4:5">
      <c r="D513" s="7">
        <v>6.9792984664797775</v>
      </c>
      <c r="E513" s="7">
        <v>0.36611781316637837</v>
      </c>
    </row>
    <row r="514" spans="4:5">
      <c r="D514" s="7">
        <v>6.9781900209299978</v>
      </c>
      <c r="E514" s="7">
        <v>0.37606404893433126</v>
      </c>
    </row>
    <row r="515" spans="4:5">
      <c r="D515" s="7">
        <v>5.3665847035982228</v>
      </c>
      <c r="E515" s="7">
        <v>0.23398408600829074</v>
      </c>
    </row>
    <row r="516" spans="4:5">
      <c r="D516" s="7">
        <v>5.3970439110829318</v>
      </c>
      <c r="E516" s="7">
        <v>0.23572762543112002</v>
      </c>
    </row>
    <row r="517" spans="4:5">
      <c r="D517" s="7">
        <v>5.4275031185676399</v>
      </c>
      <c r="E517" s="7">
        <v>0.22760156361306905</v>
      </c>
    </row>
    <row r="518" spans="4:5">
      <c r="D518" s="7">
        <v>5.4579623260523489</v>
      </c>
      <c r="E518" s="7">
        <v>0.23049261311709557</v>
      </c>
    </row>
    <row r="519" spans="4:5">
      <c r="D519" s="7">
        <v>5.488421533537057</v>
      </c>
      <c r="E519" s="7">
        <v>0.21198910724580319</v>
      </c>
    </row>
    <row r="520" spans="4:5">
      <c r="D520" s="7">
        <v>5.518880741021766</v>
      </c>
      <c r="E520" s="7">
        <v>0.22129023857570282</v>
      </c>
    </row>
    <row r="521" spans="4:5">
      <c r="D521" s="7">
        <v>5.5493399485064749</v>
      </c>
      <c r="E521" s="7">
        <v>0.23324552944993307</v>
      </c>
    </row>
    <row r="522" spans="4:5">
      <c r="D522" s="7">
        <v>5.579799155991183</v>
      </c>
      <c r="E522" s="7">
        <v>0.24824377730564903</v>
      </c>
    </row>
    <row r="523" spans="4:5">
      <c r="D523" s="7">
        <v>5.610258363475892</v>
      </c>
      <c r="E523" s="7">
        <v>0.25521690615304771</v>
      </c>
    </row>
    <row r="524" spans="4:5">
      <c r="D524" s="7">
        <v>5.640717570960601</v>
      </c>
      <c r="E524" s="7">
        <v>0.26152836312916838</v>
      </c>
    </row>
    <row r="525" spans="4:5">
      <c r="D525" s="7">
        <v>5.6711767784453091</v>
      </c>
      <c r="E525" s="7">
        <v>0.26805458914526265</v>
      </c>
    </row>
    <row r="526" spans="4:5">
      <c r="D526" s="7">
        <v>5.7016359859300181</v>
      </c>
      <c r="E526" s="7">
        <v>0.27613496486016204</v>
      </c>
    </row>
    <row r="527" spans="4:5">
      <c r="D527" s="7">
        <v>5.7320951934147262</v>
      </c>
      <c r="E527" s="7">
        <v>0.28978027235948439</v>
      </c>
    </row>
    <row r="528" spans="4:5">
      <c r="D528" s="7">
        <v>5.7625544008994352</v>
      </c>
      <c r="E528" s="7">
        <v>0.30299103662612947</v>
      </c>
    </row>
    <row r="529" spans="4:5">
      <c r="D529" s="7">
        <v>5.7930136083841441</v>
      </c>
      <c r="E529" s="7">
        <v>0.3088494701660815</v>
      </c>
    </row>
    <row r="530" spans="4:5">
      <c r="D530" s="7">
        <v>5.822915353554011</v>
      </c>
      <c r="E530" s="7">
        <v>0.30198242197061353</v>
      </c>
    </row>
    <row r="531" spans="4:5">
      <c r="D531" s="7">
        <v>7.4484543385340123</v>
      </c>
      <c r="E531" s="7">
        <v>0.43925703141563893</v>
      </c>
    </row>
    <row r="532" spans="4:5">
      <c r="D532" s="7">
        <v>7.4915398380130069</v>
      </c>
      <c r="E532" s="7">
        <v>0.42290595148546317</v>
      </c>
    </row>
    <row r="533" spans="4:5">
      <c r="D533" s="7">
        <v>7.5168758285535935</v>
      </c>
      <c r="E533" s="7">
        <v>0.42670002795564776</v>
      </c>
    </row>
    <row r="534" spans="4:5">
      <c r="D534" s="7">
        <v>7.5344234517069708</v>
      </c>
      <c r="E534" s="7">
        <v>0.42014832774377947</v>
      </c>
    </row>
    <row r="535" spans="4:5">
      <c r="D535" s="7">
        <v>7.5230421324203602</v>
      </c>
      <c r="E535" s="7">
        <v>0.40987899796532928</v>
      </c>
    </row>
    <row r="536" spans="4:5">
      <c r="D536" s="7">
        <v>7.4601246012121312</v>
      </c>
      <c r="E536" s="7">
        <v>0.38891489242937577</v>
      </c>
    </row>
    <row r="537" spans="4:5">
      <c r="D537" s="7">
        <v>7.4366590885886499</v>
      </c>
      <c r="E537" s="7">
        <v>0.40047304649149917</v>
      </c>
    </row>
    <row r="538" spans="4:5">
      <c r="D538" s="7">
        <v>7.4006145596021051</v>
      </c>
      <c r="E538" s="7">
        <v>0.39848095219358065</v>
      </c>
    </row>
    <row r="539" spans="4:5">
      <c r="D539" s="7">
        <v>7.3642141244281767</v>
      </c>
      <c r="E539" s="7">
        <v>0.39015637157184868</v>
      </c>
    </row>
    <row r="540" spans="4:5">
      <c r="D540" s="7">
        <v>7.3612876493193085</v>
      </c>
      <c r="E540" s="7">
        <v>0.38152584607564544</v>
      </c>
    </row>
    <row r="541" spans="4:5">
      <c r="D541" s="7">
        <v>7.352477012752809</v>
      </c>
      <c r="E541" s="7">
        <v>0.36927124186163279</v>
      </c>
    </row>
    <row r="542" spans="4:5">
      <c r="D542" s="7">
        <v>7.3372697303661312</v>
      </c>
      <c r="E542" s="7">
        <v>0.3841697348930096</v>
      </c>
    </row>
    <row r="543" spans="4:5">
      <c r="D543" s="7">
        <v>7.3316858287173323</v>
      </c>
      <c r="E543" s="7">
        <v>0.39071661390485635</v>
      </c>
    </row>
    <row r="544" spans="4:5">
      <c r="D544" s="7">
        <v>7.3305666618410639</v>
      </c>
      <c r="E544" s="7">
        <v>0.39466369898121756</v>
      </c>
    </row>
    <row r="545" spans="4:5">
      <c r="D545" s="7">
        <v>7.3426632107989311</v>
      </c>
      <c r="E545" s="7">
        <v>0.42475679686641576</v>
      </c>
    </row>
    <row r="546" spans="4:5">
      <c r="D546" s="7">
        <v>7.3275089544520755</v>
      </c>
      <c r="E546" s="7">
        <v>0.42068910222279315</v>
      </c>
    </row>
    <row r="547" spans="4:5">
      <c r="D547" s="7">
        <v>9.2026177100961828</v>
      </c>
      <c r="E547" s="7">
        <v>0.44654015661768948</v>
      </c>
    </row>
    <row r="548" spans="4:5">
      <c r="D548" s="7">
        <v>9.2983361007603946</v>
      </c>
      <c r="E548" s="7">
        <v>0.45330117402031123</v>
      </c>
    </row>
    <row r="549" spans="4:5">
      <c r="D549" s="7">
        <v>9.3445130327887753</v>
      </c>
      <c r="E549" s="7">
        <v>0.46119459818101161</v>
      </c>
    </row>
    <row r="550" spans="4:5">
      <c r="D550" s="7">
        <v>9.3797390007577217</v>
      </c>
      <c r="E550" s="7">
        <v>0.46814282274911329</v>
      </c>
    </row>
    <row r="551" spans="4:5">
      <c r="D551" s="7">
        <v>9.3575491351195961</v>
      </c>
      <c r="E551" s="7">
        <v>0.49638728732017928</v>
      </c>
    </row>
    <row r="552" spans="4:5">
      <c r="D552" s="7">
        <v>9.4228765720169996</v>
      </c>
      <c r="E552" s="7">
        <v>0.52634293876121363</v>
      </c>
    </row>
    <row r="553" spans="4:5">
      <c r="D553" s="7">
        <v>9.4556259557210112</v>
      </c>
      <c r="E553" s="7">
        <v>0.54115472358764427</v>
      </c>
    </row>
    <row r="554" spans="4:5">
      <c r="D554" s="7">
        <v>9.5032560730772335</v>
      </c>
      <c r="E554" s="7">
        <v>0.55320064921825407</v>
      </c>
    </row>
    <row r="555" spans="4:5">
      <c r="D555" s="7">
        <v>9.5555739848449317</v>
      </c>
      <c r="E555" s="7">
        <v>0.56934280648952451</v>
      </c>
    </row>
    <row r="556" spans="4:5">
      <c r="D556" s="7">
        <v>9.5962541600705311</v>
      </c>
      <c r="E556" s="7">
        <v>0.58474391139504278</v>
      </c>
    </row>
    <row r="557" spans="4:5">
      <c r="D557" s="7">
        <v>9.6374861012461128</v>
      </c>
      <c r="E557" s="7">
        <v>0.58908302587526706</v>
      </c>
    </row>
    <row r="558" spans="4:5">
      <c r="D558" s="7">
        <v>9.6861096593429696</v>
      </c>
      <c r="E558" s="7">
        <v>0.60345390283414713</v>
      </c>
    </row>
    <row r="559" spans="4:5">
      <c r="D559" s="7">
        <v>9.7363717233720575</v>
      </c>
      <c r="E559" s="7">
        <v>0.60924456341289412</v>
      </c>
    </row>
    <row r="560" spans="4:5">
      <c r="D560" s="7">
        <v>9.7605392082833742</v>
      </c>
      <c r="E560" s="7">
        <v>0.61570453172307404</v>
      </c>
    </row>
    <row r="561" spans="4:5">
      <c r="D561" s="7">
        <v>9.7012401621715991</v>
      </c>
      <c r="E561" s="7">
        <v>0.62182109096549942</v>
      </c>
    </row>
    <row r="562" spans="4:5">
      <c r="D562" s="7">
        <v>9.7384301016912875</v>
      </c>
      <c r="E562" s="7">
        <v>0.63890294739755782</v>
      </c>
    </row>
    <row r="563" spans="4:5">
      <c r="D563" s="7">
        <v>8.7534522597055542</v>
      </c>
      <c r="E563" s="7">
        <v>0.31393692884020402</v>
      </c>
    </row>
    <row r="564" spans="4:5">
      <c r="D564" s="7">
        <v>8.7839114671902632</v>
      </c>
      <c r="E564" s="7">
        <v>0.31321344037575638</v>
      </c>
    </row>
    <row r="565" spans="4:5">
      <c r="D565" s="7">
        <v>8.8143706746749722</v>
      </c>
      <c r="E565" s="7">
        <v>0.3163134002161101</v>
      </c>
    </row>
    <row r="566" spans="4:5">
      <c r="D566" s="7">
        <v>8.8448298821596794</v>
      </c>
      <c r="E566" s="7">
        <v>0.3217894259768882</v>
      </c>
    </row>
    <row r="567" spans="4:5">
      <c r="D567" s="7">
        <v>8.8752890896443883</v>
      </c>
      <c r="E567" s="7">
        <v>0.32877244176763132</v>
      </c>
    </row>
    <row r="568" spans="4:5">
      <c r="D568" s="7">
        <v>8.9057482971290973</v>
      </c>
      <c r="E568" s="7">
        <v>0.33963644196047471</v>
      </c>
    </row>
    <row r="569" spans="4:5">
      <c r="D569" s="7">
        <v>8.9362075046138063</v>
      </c>
      <c r="E569" s="7">
        <v>0.34872314758552042</v>
      </c>
    </row>
    <row r="570" spans="4:5">
      <c r="D570" s="7">
        <v>8.9666667120985135</v>
      </c>
      <c r="E570" s="7">
        <v>0.35138231035422557</v>
      </c>
    </row>
    <row r="571" spans="4:5">
      <c r="D571" s="7">
        <v>8.9971259195832225</v>
      </c>
      <c r="E571" s="7">
        <v>0.36863162089163437</v>
      </c>
    </row>
    <row r="572" spans="4:5">
      <c r="D572" s="7">
        <v>9.0275851270679315</v>
      </c>
      <c r="E572" s="7">
        <v>0.39512605560173586</v>
      </c>
    </row>
    <row r="573" spans="4:5">
      <c r="D573" s="7">
        <v>9.0580443345526405</v>
      </c>
      <c r="E573" s="7">
        <v>0.39903307972310215</v>
      </c>
    </row>
    <row r="574" spans="4:5">
      <c r="D574" s="7">
        <v>9.0885035420373477</v>
      </c>
      <c r="E574" s="7">
        <v>0.39551663511818025</v>
      </c>
    </row>
    <row r="575" spans="4:5">
      <c r="D575" s="7">
        <v>9.1189627495220567</v>
      </c>
      <c r="E575" s="7">
        <v>0.38624759434064859</v>
      </c>
    </row>
    <row r="576" spans="4:5">
      <c r="D576" s="7">
        <v>9.1494219570067656</v>
      </c>
      <c r="E576" s="7">
        <v>0.39147615267020858</v>
      </c>
    </row>
    <row r="577" spans="4:5">
      <c r="D577" s="7">
        <v>9.1798811644914746</v>
      </c>
      <c r="E577" s="7">
        <v>0.3952682898371469</v>
      </c>
    </row>
    <row r="578" spans="4:5">
      <c r="D578" s="7">
        <v>9.2097829096613424</v>
      </c>
      <c r="E578" s="7">
        <v>0.3931390078960289</v>
      </c>
    </row>
    <row r="579" spans="4:5">
      <c r="D579" s="7">
        <v>9.9086679752339712</v>
      </c>
      <c r="E579" s="7">
        <v>0.63261573602840171</v>
      </c>
    </row>
    <row r="580" spans="4:5">
      <c r="D580" s="7">
        <v>9.9110489185218231</v>
      </c>
      <c r="E580" s="7">
        <v>0.64467865008276148</v>
      </c>
    </row>
    <row r="581" spans="4:5">
      <c r="D581" s="7">
        <v>9.9200875703808205</v>
      </c>
      <c r="E581" s="7">
        <v>0.6374160803651796</v>
      </c>
    </row>
    <row r="582" spans="4:5">
      <c r="D582" s="7">
        <v>9.9570284525723345</v>
      </c>
      <c r="E582" s="7">
        <v>0.62842262404226679</v>
      </c>
    </row>
    <row r="583" spans="4:5">
      <c r="D583" s="7">
        <v>9.9931688976321684</v>
      </c>
      <c r="E583" s="7">
        <v>0.62056522186389418</v>
      </c>
    </row>
    <row r="584" spans="4:5">
      <c r="D584" s="7">
        <v>10.031729912878907</v>
      </c>
      <c r="E584" s="7">
        <v>0.62389172554567385</v>
      </c>
    </row>
    <row r="585" spans="4:5">
      <c r="D585" s="7">
        <v>10.060031798055087</v>
      </c>
      <c r="E585" s="7">
        <v>0.6408713675081914</v>
      </c>
    </row>
    <row r="586" spans="4:5">
      <c r="D586" s="7">
        <v>10.068390835367486</v>
      </c>
      <c r="E586" s="7">
        <v>0.652102233183118</v>
      </c>
    </row>
    <row r="587" spans="4:5">
      <c r="D587" s="7">
        <v>10.069950215290381</v>
      </c>
      <c r="E587" s="7">
        <v>0.67335526469558105</v>
      </c>
    </row>
    <row r="588" spans="4:5">
      <c r="D588" s="7">
        <v>10.08781668328432</v>
      </c>
      <c r="E588" s="7">
        <v>0.68263390244183053</v>
      </c>
    </row>
    <row r="589" spans="4:5">
      <c r="D589" s="7">
        <v>10.102466213885986</v>
      </c>
      <c r="E589" s="7">
        <v>0.67864050973560308</v>
      </c>
    </row>
    <row r="590" spans="4:5">
      <c r="D590" s="7">
        <v>10.123776224283471</v>
      </c>
      <c r="E590" s="7">
        <v>0.69350260251231266</v>
      </c>
    </row>
    <row r="591" spans="4:5">
      <c r="D591" s="7">
        <v>10.152583690506781</v>
      </c>
      <c r="E591" s="7">
        <v>0.69551524023376221</v>
      </c>
    </row>
    <row r="592" spans="4:5">
      <c r="D592" s="7">
        <v>10.176124707282908</v>
      </c>
      <c r="E592" s="7">
        <v>0.71044483806218439</v>
      </c>
    </row>
    <row r="593" spans="4:5">
      <c r="D593" s="7">
        <v>10.15653930691272</v>
      </c>
      <c r="E593" s="7">
        <v>0.70198591807374056</v>
      </c>
    </row>
    <row r="594" spans="4:5">
      <c r="D594" s="7">
        <v>10.176152124186739</v>
      </c>
      <c r="E594" s="7">
        <v>0.70331931865708219</v>
      </c>
    </row>
    <row r="595" spans="4:5">
      <c r="D595" s="7">
        <v>9.6549542720636907</v>
      </c>
      <c r="E595" s="7">
        <v>0.60498767429815081</v>
      </c>
    </row>
    <row r="596" spans="4:5">
      <c r="D596" s="7">
        <v>9.6959887306022434</v>
      </c>
      <c r="E596" s="7">
        <v>0.60949639505121522</v>
      </c>
    </row>
    <row r="597" spans="4:5">
      <c r="D597" s="7">
        <v>9.6897106168880853</v>
      </c>
      <c r="E597" s="7">
        <v>0.61450474093447682</v>
      </c>
    </row>
    <row r="598" spans="4:5">
      <c r="D598" s="7">
        <v>9.682984954519755</v>
      </c>
      <c r="E598" s="7">
        <v>0.61088605471270729</v>
      </c>
    </row>
    <row r="599" spans="4:5">
      <c r="D599" s="7">
        <v>9.6974476631453594</v>
      </c>
      <c r="E599" s="7">
        <v>0.61876978827561124</v>
      </c>
    </row>
    <row r="600" spans="4:5">
      <c r="D600" s="7">
        <v>9.7342207767140412</v>
      </c>
      <c r="E600" s="7">
        <v>0.62532613730574615</v>
      </c>
    </row>
    <row r="601" spans="4:5">
      <c r="D601" s="7">
        <v>9.7632979987087136</v>
      </c>
      <c r="E601" s="7">
        <v>0.65993000985336236</v>
      </c>
    </row>
    <row r="602" spans="4:5">
      <c r="D602" s="7">
        <v>9.7839632303519988</v>
      </c>
      <c r="E602" s="7">
        <v>0.66649707190326946</v>
      </c>
    </row>
    <row r="603" spans="4:5">
      <c r="D603" s="7">
        <v>9.8191066848335247</v>
      </c>
      <c r="E603" s="7">
        <v>0.68429707330611977</v>
      </c>
    </row>
    <row r="604" spans="4:5">
      <c r="D604" s="7">
        <v>9.8621290678127789</v>
      </c>
      <c r="E604" s="7">
        <v>0.68426633700491746</v>
      </c>
    </row>
    <row r="605" spans="4:5">
      <c r="D605" s="7">
        <v>9.921440581889275</v>
      </c>
      <c r="E605" s="7">
        <v>0.68640588404357805</v>
      </c>
    </row>
    <row r="606" spans="4:5">
      <c r="D606" s="7">
        <v>9.9840532248114631</v>
      </c>
      <c r="E606" s="7">
        <v>0.69737348045210601</v>
      </c>
    </row>
    <row r="607" spans="4:5">
      <c r="D607" s="7">
        <v>10.037245166865455</v>
      </c>
      <c r="E607" s="7">
        <v>0.70683173233194041</v>
      </c>
    </row>
    <row r="608" spans="4:5">
      <c r="D608" s="7">
        <v>10.052895030098433</v>
      </c>
      <c r="E608" s="7">
        <v>0.71692917476339746</v>
      </c>
    </row>
    <row r="609" spans="4:5">
      <c r="D609" s="7">
        <v>10.003224530512306</v>
      </c>
      <c r="E609" s="7">
        <v>0.72471138975472571</v>
      </c>
    </row>
    <row r="610" spans="4:5">
      <c r="D610" s="7">
        <v>10.033601374753436</v>
      </c>
      <c r="E610" s="7">
        <v>0.73107445778977598</v>
      </c>
    </row>
    <row r="611" spans="4:5">
      <c r="D611" s="7">
        <v>10.242928707295151</v>
      </c>
      <c r="E611" s="7">
        <v>0.68832130260698177</v>
      </c>
    </row>
    <row r="612" spans="4:5">
      <c r="D612" s="7">
        <v>10.264397679711559</v>
      </c>
      <c r="E612" s="7">
        <v>0.70327714622567605</v>
      </c>
    </row>
    <row r="613" spans="4:5">
      <c r="D613" s="7">
        <v>10.291668049523887</v>
      </c>
      <c r="E613" s="7">
        <v>0.71018059398028621</v>
      </c>
    </row>
    <row r="614" spans="4:5">
      <c r="D614" s="7">
        <v>10.309871440030911</v>
      </c>
      <c r="E614" s="7">
        <v>0.72148893711911999</v>
      </c>
    </row>
    <row r="615" spans="4:5">
      <c r="D615" s="7">
        <v>10.331742850225535</v>
      </c>
      <c r="E615" s="7">
        <v>0.73464599508430917</v>
      </c>
    </row>
    <row r="616" spans="4:5">
      <c r="D616" s="7">
        <v>10.362999713329934</v>
      </c>
      <c r="E616" s="7">
        <v>0.74579647030663521</v>
      </c>
    </row>
    <row r="617" spans="4:5">
      <c r="D617" s="7">
        <v>10.366706002826561</v>
      </c>
      <c r="E617" s="7">
        <v>0.75880467370088134</v>
      </c>
    </row>
    <row r="618" spans="4:5">
      <c r="D618" s="7">
        <v>10.367779420472994</v>
      </c>
      <c r="E618" s="7">
        <v>0.78373219270697325</v>
      </c>
    </row>
    <row r="619" spans="4:5">
      <c r="D619" s="7">
        <v>10.369208682203309</v>
      </c>
      <c r="E619" s="7">
        <v>0.80269116317062361</v>
      </c>
    </row>
    <row r="620" spans="4:5">
      <c r="D620" s="7">
        <v>10.389317916055676</v>
      </c>
      <c r="E620" s="7">
        <v>0.8079408730062807</v>
      </c>
    </row>
    <row r="621" spans="4:5">
      <c r="D621" s="7">
        <v>10.410738977415569</v>
      </c>
      <c r="E621" s="7">
        <v>0.80573297688714873</v>
      </c>
    </row>
    <row r="622" spans="4:5">
      <c r="D622" s="7">
        <v>10.440198601780962</v>
      </c>
      <c r="E622" s="7">
        <v>0.80697684560036265</v>
      </c>
    </row>
    <row r="623" spans="4:5">
      <c r="D623" s="7">
        <v>10.452548739297693</v>
      </c>
      <c r="E623" s="7">
        <v>0.81589381958359208</v>
      </c>
    </row>
    <row r="624" spans="4:5">
      <c r="D624" s="7">
        <v>10.437938232580944</v>
      </c>
      <c r="E624" s="7">
        <v>0.82920485165569846</v>
      </c>
    </row>
    <row r="625" spans="4:5">
      <c r="D625" s="7">
        <v>10.381332944668548</v>
      </c>
      <c r="E625" s="7">
        <v>0.82785118155008386</v>
      </c>
    </row>
    <row r="626" spans="4:5">
      <c r="D626" s="7">
        <v>10.394061529271767</v>
      </c>
      <c r="E626" s="7">
        <v>0.82151931456924698</v>
      </c>
    </row>
    <row r="627" spans="4:5">
      <c r="D627" s="7">
        <v>7.653276913115568</v>
      </c>
      <c r="E627" s="7">
        <v>0.42054094343219606</v>
      </c>
    </row>
    <row r="628" spans="4:5">
      <c r="D628" s="7">
        <v>7.5829256085123742</v>
      </c>
      <c r="E628" s="7">
        <v>0.4256335581132652</v>
      </c>
    </row>
    <row r="629" spans="4:5">
      <c r="D629" s="7">
        <v>7.5426380494089695</v>
      </c>
      <c r="E629" s="7">
        <v>0.40983294458073871</v>
      </c>
    </row>
    <row r="630" spans="4:5">
      <c r="D630" s="7">
        <v>7.5091135484381706</v>
      </c>
      <c r="E630" s="7">
        <v>0.39664765274739322</v>
      </c>
    </row>
    <row r="631" spans="4:5">
      <c r="D631" s="7">
        <v>7.4980873783337367</v>
      </c>
      <c r="E631" s="7">
        <v>0.41091112228223048</v>
      </c>
    </row>
    <row r="632" spans="4:5">
      <c r="D632" s="7">
        <v>7.4738508650977664</v>
      </c>
      <c r="E632" s="7">
        <v>0.40844624355853937</v>
      </c>
    </row>
    <row r="633" spans="4:5">
      <c r="D633" s="7">
        <v>7.4701648431913297</v>
      </c>
      <c r="E633" s="7">
        <v>0.42982746496844937</v>
      </c>
    </row>
    <row r="634" spans="4:5">
      <c r="D634" s="7">
        <v>7.4753151714485391</v>
      </c>
      <c r="E634" s="7">
        <v>0.43261272508127041</v>
      </c>
    </row>
    <row r="635" spans="4:5">
      <c r="D635" s="7">
        <v>7.4883798444592946</v>
      </c>
      <c r="E635" s="7">
        <v>0.42053631881175885</v>
      </c>
    </row>
    <row r="636" spans="4:5">
      <c r="D636" s="7">
        <v>7.5083616586400961</v>
      </c>
      <c r="E636" s="7">
        <v>0.44319850616458067</v>
      </c>
    </row>
    <row r="637" spans="4:5">
      <c r="D637" s="7">
        <v>7.5218987089933549</v>
      </c>
      <c r="E637" s="7">
        <v>0.41778915523420385</v>
      </c>
    </row>
    <row r="638" spans="4:5">
      <c r="D638" s="7">
        <v>7.5508531257353599</v>
      </c>
      <c r="E638" s="7">
        <v>0.41985921844018953</v>
      </c>
    </row>
    <row r="639" spans="4:5">
      <c r="D639" s="7">
        <v>7.5827091577912666</v>
      </c>
      <c r="E639" s="7">
        <v>0.42201715992520522</v>
      </c>
    </row>
    <row r="640" spans="4:5">
      <c r="D640" s="7">
        <v>7.6213236807934628</v>
      </c>
      <c r="E640" s="7">
        <v>0.43490381227224417</v>
      </c>
    </row>
    <row r="641" spans="4:5">
      <c r="D641" s="7">
        <v>7.6526502946648849</v>
      </c>
      <c r="E641" s="7">
        <v>0.43804990174478842</v>
      </c>
    </row>
    <row r="642" spans="4:5">
      <c r="D642" s="7">
        <v>7.6553597920115548</v>
      </c>
      <c r="E642" s="7">
        <v>0.43608080877779148</v>
      </c>
    </row>
    <row r="643" spans="4:5">
      <c r="D643" s="7">
        <v>8.7292020768677272</v>
      </c>
      <c r="E643" s="7">
        <v>0.46893759963180087</v>
      </c>
    </row>
    <row r="644" spans="4:5">
      <c r="D644" s="7">
        <v>8.7665318830291579</v>
      </c>
      <c r="E644" s="7">
        <v>0.47431879474192334</v>
      </c>
    </row>
    <row r="645" spans="4:5">
      <c r="D645" s="7">
        <v>8.7832853418427739</v>
      </c>
      <c r="E645" s="7">
        <v>0.47847093083386516</v>
      </c>
    </row>
    <row r="646" spans="4:5">
      <c r="D646" s="7">
        <v>8.8351340728624042</v>
      </c>
      <c r="E646" s="7">
        <v>0.48262324181999361</v>
      </c>
    </row>
    <row r="647" spans="4:5">
      <c r="D647" s="7">
        <v>8.8458088290087726</v>
      </c>
      <c r="E647" s="7">
        <v>0.48520465584649364</v>
      </c>
    </row>
    <row r="648" spans="4:5">
      <c r="D648" s="7">
        <v>8.8554052810539705</v>
      </c>
      <c r="E648" s="7">
        <v>0.48798101528271215</v>
      </c>
    </row>
    <row r="649" spans="4:5">
      <c r="D649" s="7">
        <v>8.820646527423321</v>
      </c>
      <c r="E649" s="7">
        <v>0.50245033669820571</v>
      </c>
    </row>
    <row r="650" spans="4:5">
      <c r="D650" s="7">
        <v>8.7797117724464275</v>
      </c>
      <c r="E650" s="7">
        <v>0.51531598778543808</v>
      </c>
    </row>
    <row r="651" spans="4:5">
      <c r="D651" s="7">
        <v>8.7994440429301299</v>
      </c>
      <c r="E651" s="7">
        <v>0.53600971863137625</v>
      </c>
    </row>
    <row r="652" spans="4:5">
      <c r="D652" s="7">
        <v>8.8567361476519757</v>
      </c>
      <c r="E652" s="7">
        <v>0.56360902317991002</v>
      </c>
    </row>
    <row r="653" spans="4:5">
      <c r="D653" s="7">
        <v>8.8825510920190194</v>
      </c>
      <c r="E653" s="7">
        <v>0.57262867944823048</v>
      </c>
    </row>
    <row r="654" spans="4:5">
      <c r="D654" s="7">
        <v>8.9377043597039822</v>
      </c>
      <c r="E654" s="7">
        <v>0.59181243963971364</v>
      </c>
    </row>
    <row r="655" spans="4:5">
      <c r="D655" s="7">
        <v>8.979649624572712</v>
      </c>
      <c r="E655" s="7">
        <v>0.59468906722787662</v>
      </c>
    </row>
    <row r="656" spans="4:5">
      <c r="D656" s="7">
        <v>9.0090224053618382</v>
      </c>
      <c r="E656" s="7">
        <v>0.60290453721685999</v>
      </c>
    </row>
    <row r="657" spans="4:5">
      <c r="D657" s="7">
        <v>8.9954404704293154</v>
      </c>
      <c r="E657" s="7">
        <v>0.6053260410126089</v>
      </c>
    </row>
    <row r="658" spans="4:5">
      <c r="D658" s="7">
        <v>9.0127286824467792</v>
      </c>
      <c r="E658" s="7">
        <v>0.60423686692369627</v>
      </c>
    </row>
    <row r="659" spans="4:5">
      <c r="D659" s="7">
        <v>8.3854194379551643</v>
      </c>
      <c r="E659" s="7">
        <v>0.48791248958131322</v>
      </c>
    </row>
    <row r="660" spans="4:5">
      <c r="D660" s="7">
        <v>8.4366824618545273</v>
      </c>
      <c r="E660" s="7">
        <v>0.4997466785243449</v>
      </c>
    </row>
    <row r="661" spans="4:5">
      <c r="D661" s="7">
        <v>8.4966676386119602</v>
      </c>
      <c r="E661" s="7">
        <v>0.4734159659668371</v>
      </c>
    </row>
    <row r="662" spans="4:5">
      <c r="D662" s="7">
        <v>8.5478966540277384</v>
      </c>
      <c r="E662" s="7">
        <v>0.49731520193482792</v>
      </c>
    </row>
    <row r="663" spans="4:5">
      <c r="D663" s="7">
        <v>8.5966900616945203</v>
      </c>
      <c r="E663" s="7">
        <v>0.51041569754243821</v>
      </c>
    </row>
    <row r="664" spans="4:5">
      <c r="D664" s="7">
        <v>8.6357280646761545</v>
      </c>
      <c r="E664" s="7">
        <v>0.5280006916004919</v>
      </c>
    </row>
    <row r="665" spans="4:5">
      <c r="D665" s="7">
        <v>8.6378666975434992</v>
      </c>
      <c r="E665" s="7">
        <v>0.53614854261248479</v>
      </c>
    </row>
    <row r="666" spans="4:5">
      <c r="D666" s="7">
        <v>8.6785656439964107</v>
      </c>
      <c r="E666" s="7">
        <v>0.54017372138187647</v>
      </c>
    </row>
    <row r="667" spans="4:5">
      <c r="D667" s="7">
        <v>8.6606829331201372</v>
      </c>
      <c r="E667" s="7">
        <v>0.5251026784948436</v>
      </c>
    </row>
    <row r="668" spans="4:5">
      <c r="D668" s="7">
        <v>8.6586096209322587</v>
      </c>
      <c r="E668" s="7">
        <v>0.51075052947059152</v>
      </c>
    </row>
    <row r="669" spans="4:5">
      <c r="D669" s="7">
        <v>8.7323401371676166</v>
      </c>
      <c r="E669" s="7">
        <v>0.51547376165958936</v>
      </c>
    </row>
    <row r="670" spans="4:5">
      <c r="D670" s="7">
        <v>8.8191224656755764</v>
      </c>
      <c r="E670" s="7">
        <v>0.54053536383631584</v>
      </c>
    </row>
    <row r="671" spans="4:5">
      <c r="D671" s="7">
        <v>8.8861071587224796</v>
      </c>
      <c r="E671" s="7">
        <v>0.54795472303475545</v>
      </c>
    </row>
    <row r="672" spans="4:5">
      <c r="D672" s="7">
        <v>8.9232620859606548</v>
      </c>
      <c r="E672" s="7">
        <v>0.56303997273159079</v>
      </c>
    </row>
    <row r="673" spans="4:5">
      <c r="D673" s="7">
        <v>8.9435046726507821</v>
      </c>
      <c r="E673" s="7">
        <v>0.57678766647374502</v>
      </c>
    </row>
    <row r="674" spans="4:5">
      <c r="D674" s="7">
        <v>8.9798313407743411</v>
      </c>
      <c r="E674" s="7">
        <v>0.58456066847744581</v>
      </c>
    </row>
    <row r="675" spans="4:5">
      <c r="D675" s="7">
        <v>8.639852703485758</v>
      </c>
      <c r="E675" s="7">
        <v>0.46220642019682379</v>
      </c>
    </row>
    <row r="676" spans="4:5">
      <c r="D676" s="7">
        <v>8.6462495031189839</v>
      </c>
      <c r="E676" s="7">
        <v>0.46341429636890213</v>
      </c>
    </row>
    <row r="677" spans="4:5">
      <c r="D677" s="7">
        <v>8.6698562453162165</v>
      </c>
      <c r="E677" s="7">
        <v>0.4707642748301038</v>
      </c>
    </row>
    <row r="678" spans="4:5">
      <c r="D678" s="7">
        <v>8.6756966685591959</v>
      </c>
      <c r="E678" s="7">
        <v>0.48411387946401419</v>
      </c>
    </row>
    <row r="679" spans="4:5">
      <c r="D679" s="7">
        <v>8.5964246591146694</v>
      </c>
      <c r="E679" s="7">
        <v>0.47805817503204223</v>
      </c>
    </row>
    <row r="680" spans="4:5">
      <c r="D680" s="7">
        <v>8.6105632191829216</v>
      </c>
      <c r="E680" s="7">
        <v>0.46106156712600815</v>
      </c>
    </row>
    <row r="681" spans="4:5">
      <c r="D681" s="7">
        <v>8.6496797016449491</v>
      </c>
      <c r="E681" s="7">
        <v>0.45533147727933554</v>
      </c>
    </row>
    <row r="682" spans="4:5">
      <c r="D682" s="7">
        <v>8.6789808973451485</v>
      </c>
      <c r="E682" s="7">
        <v>0.45224823994773183</v>
      </c>
    </row>
    <row r="683" spans="4:5">
      <c r="D683" s="7">
        <v>8.7023381172512089</v>
      </c>
      <c r="E683" s="7">
        <v>0.46759805532838505</v>
      </c>
    </row>
    <row r="684" spans="4:5">
      <c r="D684" s="7">
        <v>8.7679512080458828</v>
      </c>
      <c r="E684" s="7">
        <v>0.47487355364020939</v>
      </c>
    </row>
    <row r="685" spans="4:5">
      <c r="D685" s="7">
        <v>8.8152304938388966</v>
      </c>
      <c r="E685" s="7">
        <v>0.48277888115166706</v>
      </c>
    </row>
    <row r="686" spans="4:5">
      <c r="D686" s="7">
        <v>8.8426484472664555</v>
      </c>
      <c r="E686" s="7">
        <v>0.49909281251416215</v>
      </c>
    </row>
    <row r="687" spans="4:5">
      <c r="D687" s="7">
        <v>8.8711338766467271</v>
      </c>
      <c r="E687" s="7">
        <v>0.51096173622031293</v>
      </c>
    </row>
    <row r="688" spans="4:5">
      <c r="D688" s="7">
        <v>8.9306621346301114</v>
      </c>
      <c r="E688" s="7">
        <v>0.5286451464076769</v>
      </c>
    </row>
    <row r="689" spans="4:5">
      <c r="D689" s="7">
        <v>8.923673872830836</v>
      </c>
      <c r="E689" s="7">
        <v>0.51826062653932836</v>
      </c>
    </row>
    <row r="690" spans="4:5">
      <c r="D690" s="7">
        <v>8.9468844141969139</v>
      </c>
      <c r="E690" s="7">
        <v>0.50447031569365874</v>
      </c>
    </row>
    <row r="691" spans="4:5">
      <c r="D691" s="7">
        <v>8.1331763144818332</v>
      </c>
      <c r="E691" s="7">
        <v>0.4370896973480749</v>
      </c>
    </row>
    <row r="692" spans="4:5">
      <c r="D692" s="7">
        <v>8.1629654451544571</v>
      </c>
      <c r="E692" s="7">
        <v>0.44689396331704728</v>
      </c>
    </row>
    <row r="693" spans="4:5">
      <c r="D693" s="7">
        <v>8.1975897739250776</v>
      </c>
      <c r="E693" s="7">
        <v>0.46268435210481634</v>
      </c>
    </row>
    <row r="694" spans="4:5">
      <c r="D694" s="7">
        <v>8.2183299276416513</v>
      </c>
      <c r="E694" s="7">
        <v>0.48455765186483296</v>
      </c>
    </row>
    <row r="695" spans="4:5">
      <c r="D695" s="7">
        <v>8.2587342794703051</v>
      </c>
      <c r="E695" s="7">
        <v>0.4967533913202879</v>
      </c>
    </row>
    <row r="696" spans="4:5">
      <c r="D696" s="7">
        <v>8.2921205774125166</v>
      </c>
      <c r="E696" s="7">
        <v>0.46301380985799484</v>
      </c>
    </row>
    <row r="697" spans="4:5">
      <c r="D697" s="7">
        <v>8.3078832508715905</v>
      </c>
      <c r="E697" s="7">
        <v>0.45417673754498117</v>
      </c>
    </row>
    <row r="698" spans="4:5">
      <c r="D698" s="7">
        <v>8.3122589688256348</v>
      </c>
      <c r="E698" s="7">
        <v>0.46292219421974634</v>
      </c>
    </row>
    <row r="699" spans="4:5">
      <c r="D699" s="7">
        <v>8.3246399496869135</v>
      </c>
      <c r="E699" s="7">
        <v>0.45878615412865337</v>
      </c>
    </row>
    <row r="700" spans="4:5">
      <c r="D700" s="7">
        <v>8.3457863158810923</v>
      </c>
      <c r="E700" s="7">
        <v>0.46294438019108647</v>
      </c>
    </row>
    <row r="701" spans="4:5">
      <c r="D701" s="7">
        <v>8.3707447186816761</v>
      </c>
      <c r="E701" s="7">
        <v>0.4719493915669416</v>
      </c>
    </row>
    <row r="702" spans="4:5">
      <c r="D702" s="7">
        <v>8.4183533956560321</v>
      </c>
      <c r="E702" s="7">
        <v>0.44811891405866422</v>
      </c>
    </row>
    <row r="703" spans="4:5">
      <c r="D703" s="7">
        <v>8.4684476009454137</v>
      </c>
      <c r="E703" s="7">
        <v>0.47300396147440316</v>
      </c>
    </row>
    <row r="704" spans="4:5">
      <c r="D704" s="7">
        <v>8.5194125128926927</v>
      </c>
      <c r="E704" s="7">
        <v>0.50879013569839104</v>
      </c>
    </row>
    <row r="705" spans="4:5">
      <c r="D705" s="7">
        <v>8.5469528960770624</v>
      </c>
      <c r="E705" s="7">
        <v>0.52231833825832552</v>
      </c>
    </row>
    <row r="706" spans="4:5">
      <c r="D706" s="7">
        <v>8.5741188146120688</v>
      </c>
      <c r="E706" s="7">
        <v>0.52992830532290747</v>
      </c>
    </row>
    <row r="707" spans="4:5">
      <c r="D707" s="7">
        <v>7.7451884195408951</v>
      </c>
      <c r="E707" s="7">
        <v>0.3296816425559016</v>
      </c>
    </row>
    <row r="708" spans="4:5">
      <c r="D708" s="7">
        <v>7.9680310977521822</v>
      </c>
      <c r="E708" s="7">
        <v>0.33465438471895009</v>
      </c>
    </row>
    <row r="709" spans="4:5">
      <c r="D709" s="7">
        <v>8.4734719630732336</v>
      </c>
      <c r="E709" s="7">
        <v>0.3426336649300688</v>
      </c>
    </row>
    <row r="710" spans="4:5">
      <c r="D710" s="7">
        <v>8.64018537744602</v>
      </c>
      <c r="E710" s="7">
        <v>0.35058423658580223</v>
      </c>
    </row>
    <row r="711" spans="4:5">
      <c r="D711" s="7">
        <v>8.9562580285238713</v>
      </c>
      <c r="E711" s="7">
        <v>0.35487705919956913</v>
      </c>
    </row>
    <row r="712" spans="4:5">
      <c r="D712" s="7">
        <v>9.0527587091703996</v>
      </c>
      <c r="E712" s="7">
        <v>0.35781529130531703</v>
      </c>
    </row>
    <row r="713" spans="4:5">
      <c r="D713" s="7">
        <v>9.5052741723466081</v>
      </c>
      <c r="E713" s="7">
        <v>0.36695016594886454</v>
      </c>
    </row>
    <row r="714" spans="4:5">
      <c r="D714" s="7">
        <v>9.6544973128877523</v>
      </c>
      <c r="E714" s="7">
        <v>0.35747392187815202</v>
      </c>
    </row>
    <row r="715" spans="4:5">
      <c r="D715" s="7">
        <v>9.7570861060173435</v>
      </c>
      <c r="E715" s="7">
        <v>0.38598672974626319</v>
      </c>
    </row>
    <row r="716" spans="4:5">
      <c r="D716" s="7">
        <v>10.051568126554548</v>
      </c>
      <c r="E716" s="7">
        <v>0.38267947410054537</v>
      </c>
    </row>
    <row r="717" spans="4:5">
      <c r="D717" s="7">
        <v>10.117383581716958</v>
      </c>
      <c r="E717" s="7">
        <v>0.38320432619483197</v>
      </c>
    </row>
    <row r="718" spans="4:5">
      <c r="D718" s="7">
        <v>10.103021819150893</v>
      </c>
      <c r="E718" s="7">
        <v>0.38341822130494707</v>
      </c>
    </row>
    <row r="719" spans="4:5">
      <c r="D719" s="7">
        <v>10.270758842091146</v>
      </c>
      <c r="E719" s="7">
        <v>0.3972271724247709</v>
      </c>
    </row>
    <row r="720" spans="4:5">
      <c r="D720" s="7">
        <v>10.351659103341854</v>
      </c>
      <c r="E720" s="7">
        <v>0.39758107214930632</v>
      </c>
    </row>
    <row r="721" spans="4:5">
      <c r="D721" s="7">
        <v>10.270123755159451</v>
      </c>
      <c r="E721" s="7">
        <v>0.40915523363369172</v>
      </c>
    </row>
    <row r="722" spans="4:5">
      <c r="D722" s="7">
        <v>10.403060863804166</v>
      </c>
      <c r="E722" s="7">
        <v>0.40090451731313226</v>
      </c>
    </row>
    <row r="723" spans="4:5">
      <c r="D723" s="7">
        <v>6.6214540879541843</v>
      </c>
      <c r="E723" s="7">
        <v>0.3353965080820494</v>
      </c>
    </row>
    <row r="724" spans="4:5">
      <c r="D724" s="7">
        <v>6.6946927832981746</v>
      </c>
      <c r="E724" s="7">
        <v>0.33958420304635972</v>
      </c>
    </row>
    <row r="725" spans="4:5">
      <c r="D725" s="7">
        <v>6.7491704850782366</v>
      </c>
      <c r="E725" s="7">
        <v>0.32661190755793973</v>
      </c>
    </row>
    <row r="726" spans="4:5">
      <c r="D726" s="7">
        <v>6.7393694612802317</v>
      </c>
      <c r="E726" s="7">
        <v>0.31363961206951979</v>
      </c>
    </row>
    <row r="727" spans="4:5">
      <c r="D727" s="7">
        <v>6.7075557112866129</v>
      </c>
      <c r="E727" s="7">
        <v>0.31343231235756774</v>
      </c>
    </row>
    <row r="728" spans="4:5">
      <c r="D728" s="7">
        <v>6.5315033548384376</v>
      </c>
      <c r="E728" s="7">
        <v>0.3129560748214113</v>
      </c>
    </row>
    <row r="729" spans="4:5">
      <c r="D729" s="7">
        <v>6.5777838403152602</v>
      </c>
      <c r="E729" s="7">
        <v>0.31662608570599965</v>
      </c>
    </row>
    <row r="730" spans="4:5">
      <c r="D730" s="7">
        <v>6.5658519650219045</v>
      </c>
      <c r="E730" s="7">
        <v>0.31984569004005137</v>
      </c>
    </row>
    <row r="731" spans="4:5">
      <c r="D731" s="7">
        <v>6.496648944780385</v>
      </c>
      <c r="E731" s="7">
        <v>0.31465744583960886</v>
      </c>
    </row>
    <row r="732" spans="4:5">
      <c r="D732" s="7">
        <v>6.4702644718513564</v>
      </c>
      <c r="E732" s="7">
        <v>0.31194766330643342</v>
      </c>
    </row>
    <row r="733" spans="4:5">
      <c r="D733" s="7">
        <v>6.4577306603947182</v>
      </c>
      <c r="E733" s="7">
        <v>0.3089692484594066</v>
      </c>
    </row>
    <row r="734" spans="4:5">
      <c r="D734" s="7">
        <v>6.4133153582621647</v>
      </c>
      <c r="E734" s="7">
        <v>0.30143758490150224</v>
      </c>
    </row>
    <row r="735" spans="4:5">
      <c r="D735" s="7">
        <v>6.394557318627319</v>
      </c>
      <c r="E735" s="7">
        <v>0.29375496696398623</v>
      </c>
    </row>
    <row r="736" spans="4:5">
      <c r="D736" s="7">
        <v>6.2613963182117613</v>
      </c>
      <c r="E736" s="7">
        <v>0.30669768580688328</v>
      </c>
    </row>
    <row r="737" spans="4:5">
      <c r="D737" s="7">
        <v>6.2674814267023917</v>
      </c>
      <c r="E737" s="7">
        <v>0.30650847581535762</v>
      </c>
    </row>
    <row r="738" spans="4:5">
      <c r="D738" s="7">
        <v>6.2351921132830572</v>
      </c>
      <c r="E738" s="7">
        <v>0.29512991280290796</v>
      </c>
    </row>
    <row r="739" spans="4:5">
      <c r="D739" s="7">
        <v>8.9585305206153087</v>
      </c>
      <c r="E739" s="7">
        <v>0.57489337573076682</v>
      </c>
    </row>
    <row r="740" spans="4:5">
      <c r="D740" s="7">
        <v>9.021818620099566</v>
      </c>
      <c r="E740" s="7">
        <v>0.5885759155451411</v>
      </c>
    </row>
    <row r="741" spans="4:5">
      <c r="D741" s="7">
        <v>9.1357534721451277</v>
      </c>
      <c r="E741" s="7">
        <v>0.62520465227472355</v>
      </c>
    </row>
    <row r="742" spans="4:5">
      <c r="D742" s="7">
        <v>9.1978534144655697</v>
      </c>
      <c r="E742" s="7">
        <v>0.64973153788538451</v>
      </c>
    </row>
    <row r="743" spans="4:5">
      <c r="D743" s="7">
        <v>9.2041316662396166</v>
      </c>
      <c r="E743" s="7">
        <v>0.66871482004866778</v>
      </c>
    </row>
    <row r="744" spans="4:5">
      <c r="D744" s="7">
        <v>9.2998845106737953</v>
      </c>
      <c r="E744" s="7">
        <v>0.67407563843721463</v>
      </c>
    </row>
    <row r="745" spans="4:5">
      <c r="D745" s="7">
        <v>9.3776853404056428</v>
      </c>
      <c r="E745" s="7">
        <v>0.71915053198252521</v>
      </c>
    </row>
    <row r="746" spans="4:5">
      <c r="D746" s="7">
        <v>9.458803933670298</v>
      </c>
      <c r="E746" s="7">
        <v>0.74378543129988994</v>
      </c>
    </row>
    <row r="747" spans="4:5">
      <c r="D747" s="7">
        <v>9.5324731840550001</v>
      </c>
      <c r="E747" s="7">
        <v>0.76015363071421005</v>
      </c>
    </row>
    <row r="748" spans="4:5">
      <c r="D748" s="7">
        <v>9.6151494188518196</v>
      </c>
      <c r="E748" s="7">
        <v>0.76838850813783699</v>
      </c>
    </row>
    <row r="749" spans="4:5">
      <c r="D749" s="7">
        <v>9.7140159177468757</v>
      </c>
      <c r="E749" s="7">
        <v>0.77127184619179201</v>
      </c>
    </row>
    <row r="750" spans="4:5">
      <c r="D750" s="7">
        <v>9.8219638186525362</v>
      </c>
      <c r="E750" s="7">
        <v>0.77058063731888859</v>
      </c>
    </row>
    <row r="751" spans="4:5">
      <c r="D751" s="7">
        <v>9.8920572995004843</v>
      </c>
      <c r="E751" s="7">
        <v>0.77271412612708179</v>
      </c>
    </row>
    <row r="752" spans="4:5">
      <c r="D752" s="7">
        <v>9.8401494230508568</v>
      </c>
      <c r="E752" s="7">
        <v>0.76915733893621829</v>
      </c>
    </row>
    <row r="753" spans="4:5">
      <c r="D753" s="7">
        <v>9.688590990982215</v>
      </c>
      <c r="E753" s="7">
        <v>0.76372733064841181</v>
      </c>
    </row>
    <row r="754" spans="4:5">
      <c r="D754" s="7">
        <v>9.7506530274527119</v>
      </c>
      <c r="E754" s="7">
        <v>0.76122571307390063</v>
      </c>
    </row>
    <row r="755" spans="4:5">
      <c r="D755" s="7">
        <v>6.1861842731631018</v>
      </c>
      <c r="E755" s="7">
        <v>0.33390892287325319</v>
      </c>
    </row>
    <row r="756" spans="4:5">
      <c r="D756" s="7">
        <v>6.2735443182869348</v>
      </c>
      <c r="E756" s="7">
        <v>0.35114805892268791</v>
      </c>
    </row>
    <row r="757" spans="4:5">
      <c r="D757" s="7">
        <v>6.2758967304755284</v>
      </c>
      <c r="E757" s="7">
        <v>0.37243777910555326</v>
      </c>
    </row>
    <row r="758" spans="4:5">
      <c r="D758" s="7">
        <v>6.2131534318841428</v>
      </c>
      <c r="E758" s="7">
        <v>0.38796036914937698</v>
      </c>
    </row>
    <row r="759" spans="4:5">
      <c r="D759" s="7">
        <v>6.2365003730449349</v>
      </c>
      <c r="E759" s="7">
        <v>0.36953045860270739</v>
      </c>
    </row>
    <row r="760" spans="4:5">
      <c r="D760" s="7">
        <v>6.26874367460454</v>
      </c>
      <c r="E760" s="7">
        <v>0.38245040081360915</v>
      </c>
    </row>
    <row r="761" spans="4:5">
      <c r="D761" s="7">
        <v>6.3220162593506011</v>
      </c>
      <c r="E761" s="7">
        <v>0.37325789629826711</v>
      </c>
    </row>
    <row r="762" spans="4:5">
      <c r="D762" s="7">
        <v>6.3108432232966081</v>
      </c>
      <c r="E762" s="7">
        <v>0.37391168873276409</v>
      </c>
    </row>
    <row r="763" spans="4:5">
      <c r="D763" s="7">
        <v>6.2629535264978378</v>
      </c>
      <c r="E763" s="7">
        <v>0.37106478118443204</v>
      </c>
    </row>
    <row r="764" spans="4:5">
      <c r="D764" s="7">
        <v>6.3642440936202096</v>
      </c>
      <c r="E764" s="7">
        <v>0.4041607174213166</v>
      </c>
    </row>
    <row r="765" spans="4:5">
      <c r="D765" s="7">
        <v>6.4499744821333964</v>
      </c>
      <c r="E765" s="7">
        <v>0.37439143578206102</v>
      </c>
    </row>
    <row r="766" spans="4:5">
      <c r="D766" s="7">
        <v>6.5268415117327976</v>
      </c>
      <c r="E766" s="7">
        <v>0.3793920644851716</v>
      </c>
    </row>
    <row r="767" spans="4:5">
      <c r="D767" s="7">
        <v>6.609301551146312</v>
      </c>
      <c r="E767" s="7">
        <v>0.39456968209774823</v>
      </c>
    </row>
    <row r="768" spans="4:5">
      <c r="D768" s="7">
        <v>6.6857147246318656</v>
      </c>
      <c r="E768" s="7">
        <v>0.38505096146114637</v>
      </c>
    </row>
    <row r="769" spans="4:5">
      <c r="D769" s="7">
        <v>6.7434666091483022</v>
      </c>
      <c r="E769" s="7">
        <v>0.38609412849710856</v>
      </c>
    </row>
    <row r="770" spans="4:5">
      <c r="D770" s="7">
        <v>6.7807556785757237</v>
      </c>
      <c r="E770" s="7">
        <v>0.37406428185090013</v>
      </c>
    </row>
    <row r="771" spans="4:5">
      <c r="D771" s="7">
        <v>8.2158613189847483</v>
      </c>
      <c r="E771" s="7">
        <v>0.5138915189777723</v>
      </c>
    </row>
    <row r="772" spans="4:5">
      <c r="D772" s="7">
        <v>8.2523632161078897</v>
      </c>
      <c r="E772" s="7">
        <v>0.5278462937819004</v>
      </c>
    </row>
    <row r="773" spans="4:5">
      <c r="D773" s="7">
        <v>8.2208737824153264</v>
      </c>
      <c r="E773" s="7">
        <v>0.53325019124088069</v>
      </c>
    </row>
    <row r="774" spans="4:5">
      <c r="D774" s="7">
        <v>8.225494117435117</v>
      </c>
      <c r="E774" s="7">
        <v>0.53651651588929261</v>
      </c>
    </row>
    <row r="775" spans="4:5">
      <c r="D775" s="7">
        <v>8.3021302472649836</v>
      </c>
      <c r="E775" s="7">
        <v>0.51780420219009615</v>
      </c>
    </row>
    <row r="776" spans="4:5">
      <c r="D776" s="7">
        <v>8.2776061340137339</v>
      </c>
      <c r="E776" s="7">
        <v>0.49592222983491091</v>
      </c>
    </row>
    <row r="777" spans="4:5">
      <c r="D777" s="7">
        <v>8.2903882664740927</v>
      </c>
      <c r="E777" s="7">
        <v>0.50001710036757763</v>
      </c>
    </row>
    <row r="778" spans="4:5">
      <c r="D778" s="7">
        <v>8.3153078446619215</v>
      </c>
      <c r="E778" s="7">
        <v>0.51390065614436176</v>
      </c>
    </row>
    <row r="779" spans="4:5">
      <c r="D779" s="7">
        <v>8.3189617296179943</v>
      </c>
      <c r="E779" s="7">
        <v>0.52091648858695705</v>
      </c>
    </row>
    <row r="780" spans="4:5">
      <c r="D780" s="7">
        <v>8.3643953072758368</v>
      </c>
      <c r="E780" s="7">
        <v>0.54177764572797671</v>
      </c>
    </row>
    <row r="781" spans="4:5">
      <c r="D781" s="7">
        <v>8.3651186708428504</v>
      </c>
      <c r="E781" s="7">
        <v>0.52559900375927981</v>
      </c>
    </row>
    <row r="782" spans="4:5">
      <c r="D782" s="7">
        <v>8.3775794113009177</v>
      </c>
      <c r="E782" s="7">
        <v>0.51982822870310696</v>
      </c>
    </row>
    <row r="783" spans="4:5">
      <c r="D783" s="7">
        <v>8.3621165071607457</v>
      </c>
      <c r="E783" s="7">
        <v>0.53202673991840777</v>
      </c>
    </row>
    <row r="784" spans="4:5">
      <c r="D784" s="7">
        <v>8.3577593960111987</v>
      </c>
      <c r="E784" s="7">
        <v>0.54074148317752757</v>
      </c>
    </row>
    <row r="785" spans="4:5">
      <c r="D785" s="7">
        <v>8.3211912579822958</v>
      </c>
      <c r="E785" s="7">
        <v>0.51932333137967024</v>
      </c>
    </row>
    <row r="786" spans="4:5">
      <c r="D786" s="7">
        <v>8.3320065183537597</v>
      </c>
      <c r="E786" s="7">
        <v>0.5167516698352097</v>
      </c>
    </row>
    <row r="787" spans="4:5">
      <c r="D787" s="7">
        <v>9.9939476040767428</v>
      </c>
      <c r="E787" s="7">
        <v>0.69546450944819938</v>
      </c>
    </row>
    <row r="788" spans="4:5">
      <c r="D788" s="7">
        <v>10.025844063579065</v>
      </c>
      <c r="E788" s="7">
        <v>0.71066068321519094</v>
      </c>
    </row>
    <row r="789" spans="4:5">
      <c r="D789" s="7">
        <v>10.083146548773577</v>
      </c>
      <c r="E789" s="7">
        <v>0.72843239942455285</v>
      </c>
    </row>
    <row r="790" spans="4:5">
      <c r="D790" s="7">
        <v>10.129555936189417</v>
      </c>
      <c r="E790" s="7">
        <v>0.73082647906386966</v>
      </c>
    </row>
    <row r="791" spans="4:5">
      <c r="D791" s="7">
        <v>10.165423664919107</v>
      </c>
      <c r="E791" s="7">
        <v>0.73913881386190983</v>
      </c>
    </row>
    <row r="792" spans="4:5">
      <c r="D792" s="7">
        <v>10.215391038058048</v>
      </c>
      <c r="E792" s="7">
        <v>0.74991072132107162</v>
      </c>
    </row>
    <row r="793" spans="4:5">
      <c r="D793" s="7">
        <v>10.235716773468344</v>
      </c>
      <c r="E793" s="7">
        <v>0.7663599670579363</v>
      </c>
    </row>
    <row r="794" spans="4:5">
      <c r="D794" s="7">
        <v>10.251338990907287</v>
      </c>
      <c r="E794" s="7">
        <v>0.78978343975323451</v>
      </c>
    </row>
    <row r="795" spans="4:5">
      <c r="D795" s="7">
        <v>10.268768749205364</v>
      </c>
      <c r="E795" s="7">
        <v>0.79105310632540371</v>
      </c>
    </row>
    <row r="796" spans="4:5">
      <c r="D796" s="7">
        <v>10.306171523347794</v>
      </c>
      <c r="E796" s="7">
        <v>0.79425020034310423</v>
      </c>
    </row>
    <row r="797" spans="4:5">
      <c r="D797" s="7">
        <v>10.331500708133749</v>
      </c>
      <c r="E797" s="7">
        <v>0.79081277507849013</v>
      </c>
    </row>
    <row r="798" spans="4:5">
      <c r="D798" s="7">
        <v>10.370814422722271</v>
      </c>
      <c r="E798" s="7">
        <v>0.80380890676306316</v>
      </c>
    </row>
    <row r="799" spans="4:5">
      <c r="D799" s="7">
        <v>10.418520669536852</v>
      </c>
      <c r="E799" s="7">
        <v>0.80658339927124922</v>
      </c>
    </row>
    <row r="800" spans="4:5">
      <c r="D800" s="7">
        <v>10.423043887688365</v>
      </c>
      <c r="E800" s="7">
        <v>0.80879224228324031</v>
      </c>
    </row>
    <row r="801" spans="4:5">
      <c r="D801" s="7">
        <v>10.334765251650881</v>
      </c>
      <c r="E801" s="7">
        <v>0.80543743557253422</v>
      </c>
    </row>
    <row r="802" spans="4:5">
      <c r="D802" s="7">
        <v>10.36274465107295</v>
      </c>
      <c r="E802" s="7">
        <v>0.80668206753264171</v>
      </c>
    </row>
    <row r="803" spans="4:5">
      <c r="D803" s="7">
        <v>10.135451214331791</v>
      </c>
      <c r="E803" s="7">
        <v>0.63015907282509309</v>
      </c>
    </row>
    <row r="804" spans="4:5">
      <c r="D804" s="7">
        <v>10.143037885477399</v>
      </c>
      <c r="E804" s="7">
        <v>0.63018986283922718</v>
      </c>
    </row>
    <row r="805" spans="4:5">
      <c r="D805" s="7">
        <v>10.161711577394767</v>
      </c>
      <c r="E805" s="7">
        <v>0.62071604219174326</v>
      </c>
    </row>
    <row r="806" spans="4:5">
      <c r="D806" s="7">
        <v>10.19255176409256</v>
      </c>
      <c r="E806" s="7">
        <v>0.62438753523597712</v>
      </c>
    </row>
    <row r="807" spans="4:5">
      <c r="D807" s="7">
        <v>10.220862524888153</v>
      </c>
      <c r="E807" s="7">
        <v>0.63823770410560021</v>
      </c>
    </row>
    <row r="808" spans="4:5">
      <c r="D808" s="7">
        <v>10.254260545445792</v>
      </c>
      <c r="E808" s="7">
        <v>0.63824214725806117</v>
      </c>
    </row>
    <row r="809" spans="4:5">
      <c r="D809" s="7">
        <v>10.267293537612019</v>
      </c>
      <c r="E809" s="7">
        <v>0.65009756430202914</v>
      </c>
    </row>
    <row r="810" spans="4:5">
      <c r="D810" s="7">
        <v>10.270399576437654</v>
      </c>
      <c r="E810" s="7">
        <v>0.65038891611601135</v>
      </c>
    </row>
    <row r="811" spans="4:5">
      <c r="D811" s="7">
        <v>10.271734058934852</v>
      </c>
      <c r="E811" s="7">
        <v>0.65749420686368232</v>
      </c>
    </row>
    <row r="812" spans="4:5">
      <c r="D812" s="7">
        <v>10.289805390461504</v>
      </c>
      <c r="E812" s="7">
        <v>0.6802063145102234</v>
      </c>
    </row>
    <row r="813" spans="4:5">
      <c r="D813" s="7">
        <v>10.302556257632466</v>
      </c>
      <c r="E813" s="7">
        <v>0.68031058077090034</v>
      </c>
    </row>
    <row r="814" spans="4:5">
      <c r="D814" s="7">
        <v>10.316499005398322</v>
      </c>
      <c r="E814" s="7">
        <v>0.68566651212025442</v>
      </c>
    </row>
    <row r="815" spans="4:5">
      <c r="D815" s="7">
        <v>10.330409644971528</v>
      </c>
      <c r="E815" s="7">
        <v>0.68821702879106395</v>
      </c>
    </row>
    <row r="816" spans="4:5">
      <c r="D816" s="7">
        <v>10.326972953197277</v>
      </c>
      <c r="E816" s="7">
        <v>0.70506156183523006</v>
      </c>
    </row>
    <row r="817" spans="4:5">
      <c r="D817" s="7">
        <v>10.294772096267517</v>
      </c>
      <c r="E817" s="7">
        <v>0.698389076627836</v>
      </c>
    </row>
    <row r="818" spans="4:5">
      <c r="D818" s="7">
        <v>10.308311334079866</v>
      </c>
      <c r="E818" s="7">
        <v>0.70155677195163191</v>
      </c>
    </row>
    <row r="819" spans="4:5">
      <c r="D819" s="7">
        <v>9.6090527601639302</v>
      </c>
      <c r="E819" s="7">
        <v>0.42130420040611688</v>
      </c>
    </row>
    <row r="820" spans="4:5">
      <c r="D820" s="7">
        <v>9.6164595855361785</v>
      </c>
      <c r="E820" s="7">
        <v>0.41191916461618172</v>
      </c>
    </row>
    <row r="821" spans="4:5">
      <c r="D821" s="7">
        <v>9.6453766365858211</v>
      </c>
      <c r="E821" s="7">
        <v>0.44123094786731737</v>
      </c>
    </row>
    <row r="822" spans="4:5">
      <c r="D822" s="7">
        <v>9.6539320908407085</v>
      </c>
      <c r="E822" s="7">
        <v>0.45613899800748237</v>
      </c>
    </row>
    <row r="823" spans="4:5">
      <c r="D823" s="7">
        <v>9.5358549886491755</v>
      </c>
      <c r="E823" s="7">
        <v>0.46897007648680511</v>
      </c>
    </row>
    <row r="824" spans="4:5">
      <c r="D824" s="7">
        <v>9.4933542655051948</v>
      </c>
      <c r="E824" s="7">
        <v>0.46811144669183241</v>
      </c>
    </row>
    <row r="825" spans="4:5">
      <c r="D825" s="7">
        <v>9.4919417183569941</v>
      </c>
      <c r="E825" s="7">
        <v>0.45152917694825839</v>
      </c>
    </row>
    <row r="826" spans="4:5">
      <c r="D826" s="7">
        <v>9.467709612397277</v>
      </c>
      <c r="E826" s="7">
        <v>0.47156424161433808</v>
      </c>
    </row>
    <row r="827" spans="4:5">
      <c r="D827" s="7">
        <v>9.4714128960494683</v>
      </c>
      <c r="E827" s="7">
        <v>0.46694395446877324</v>
      </c>
    </row>
    <row r="828" spans="4:5">
      <c r="D828" s="7">
        <v>9.4646922856781153</v>
      </c>
      <c r="E828" s="7">
        <v>0.46899584670060024</v>
      </c>
    </row>
    <row r="829" spans="4:5">
      <c r="D829" s="7">
        <v>9.4748961836183199</v>
      </c>
      <c r="E829" s="7">
        <v>0.46840829302431664</v>
      </c>
    </row>
    <row r="830" spans="4:5">
      <c r="D830" s="7">
        <v>9.4675529072323723</v>
      </c>
      <c r="E830" s="7">
        <v>0.46728072273022436</v>
      </c>
    </row>
    <row r="831" spans="4:5">
      <c r="D831" s="7">
        <v>9.5029516694237408</v>
      </c>
      <c r="E831" s="7">
        <v>0.47995780871888544</v>
      </c>
    </row>
    <row r="832" spans="4:5">
      <c r="D832" s="7">
        <v>9.5075606157258186</v>
      </c>
      <c r="E832" s="7">
        <v>0.4815509548667834</v>
      </c>
    </row>
    <row r="833" spans="4:5">
      <c r="D833" s="7">
        <v>9.4798762478281358</v>
      </c>
      <c r="E833" s="7">
        <v>0.48196386880397479</v>
      </c>
    </row>
    <row r="834" spans="4:5">
      <c r="D834" s="7">
        <v>9.4677756043908765</v>
      </c>
      <c r="E834" s="7">
        <v>0.48532230175465046</v>
      </c>
    </row>
    <row r="835" spans="4:5">
      <c r="D835" s="7">
        <v>7.455601780198486</v>
      </c>
      <c r="E835" s="7">
        <v>0.45476832460319411</v>
      </c>
    </row>
    <row r="836" spans="4:5">
      <c r="D836" s="7">
        <v>7.5770822477725428</v>
      </c>
      <c r="E836" s="7">
        <v>0.45583227517761954</v>
      </c>
    </row>
    <row r="837" spans="4:5">
      <c r="D837" s="7">
        <v>7.6908523059370202</v>
      </c>
      <c r="E837" s="7">
        <v>0.46424040795437149</v>
      </c>
    </row>
    <row r="838" spans="4:5">
      <c r="D838" s="7">
        <v>7.7339587693097602</v>
      </c>
      <c r="E838" s="7">
        <v>0.45816338568965237</v>
      </c>
    </row>
    <row r="839" spans="4:5">
      <c r="D839" s="7">
        <v>7.7743774082474086</v>
      </c>
      <c r="E839" s="7">
        <v>0.45183710645838693</v>
      </c>
    </row>
    <row r="840" spans="4:5">
      <c r="D840" s="7">
        <v>7.8049468025377884</v>
      </c>
      <c r="E840" s="7">
        <v>0.46826991527116835</v>
      </c>
    </row>
    <row r="841" spans="4:5">
      <c r="D841" s="7">
        <v>7.864368913444217</v>
      </c>
      <c r="E841" s="7">
        <v>0.46558556076191365</v>
      </c>
    </row>
    <row r="842" spans="4:5">
      <c r="D842" s="7">
        <v>7.9299106472707823</v>
      </c>
      <c r="E842" s="7">
        <v>0.46753289121515595</v>
      </c>
    </row>
    <row r="843" spans="4:5">
      <c r="D843" s="7">
        <v>8.0504904678638276</v>
      </c>
      <c r="E843" s="7">
        <v>0.49014356732171571</v>
      </c>
    </row>
    <row r="844" spans="4:5">
      <c r="D844" s="7">
        <v>8.1098526115582015</v>
      </c>
      <c r="E844" s="7">
        <v>0.52654466264010613</v>
      </c>
    </row>
    <row r="845" spans="4:5">
      <c r="D845" s="7">
        <v>8.1915967987699219</v>
      </c>
      <c r="E845" s="7">
        <v>0.53943607835211071</v>
      </c>
    </row>
    <row r="846" spans="4:5">
      <c r="D846" s="7">
        <v>8.2729278410853304</v>
      </c>
      <c r="E846" s="7">
        <v>0.58049686640124731</v>
      </c>
    </row>
    <row r="847" spans="4:5">
      <c r="D847" s="7">
        <v>8.3915084439344891</v>
      </c>
      <c r="E847" s="7">
        <v>0.61854863399623727</v>
      </c>
    </row>
    <row r="848" spans="4:5">
      <c r="D848" s="7">
        <v>8.4154454077322143</v>
      </c>
      <c r="E848" s="7">
        <v>0.60589877181139917</v>
      </c>
    </row>
    <row r="849" spans="4:5">
      <c r="D849" s="7">
        <v>8.374521609608804</v>
      </c>
      <c r="E849" s="7">
        <v>0.5942855637918345</v>
      </c>
    </row>
    <row r="850" spans="4:5">
      <c r="D850" s="7">
        <v>8.4395649359713474</v>
      </c>
      <c r="E850" s="7">
        <v>0.59321559118458445</v>
      </c>
    </row>
    <row r="851" spans="4:5">
      <c r="D851" s="7">
        <v>10.234449938787693</v>
      </c>
      <c r="E851" s="7">
        <v>0.66407199176380816</v>
      </c>
    </row>
    <row r="852" spans="4:5">
      <c r="D852" s="7">
        <v>10.241039551430696</v>
      </c>
      <c r="E852" s="7">
        <v>0.66555631806069226</v>
      </c>
    </row>
    <row r="853" spans="4:5">
      <c r="D853" s="7">
        <v>10.256984073057307</v>
      </c>
      <c r="E853" s="7">
        <v>0.66651219414794327</v>
      </c>
    </row>
    <row r="854" spans="4:5">
      <c r="D854" s="7">
        <v>10.277376121541275</v>
      </c>
      <c r="E854" s="7">
        <v>0.65523909125532465</v>
      </c>
    </row>
    <row r="855" spans="4:5">
      <c r="D855" s="7">
        <v>10.296798686176396</v>
      </c>
      <c r="E855" s="7">
        <v>0.669231882643055</v>
      </c>
    </row>
    <row r="856" spans="4:5">
      <c r="D856" s="7">
        <v>10.326895269040705</v>
      </c>
      <c r="E856" s="7">
        <v>0.68885980099615429</v>
      </c>
    </row>
    <row r="857" spans="4:5">
      <c r="D857" s="7">
        <v>10.337723968524903</v>
      </c>
      <c r="E857" s="7">
        <v>0.71449088400173422</v>
      </c>
    </row>
    <row r="858" spans="4:5">
      <c r="D858" s="7">
        <v>10.335600709557232</v>
      </c>
      <c r="E858" s="7">
        <v>0.72448361443174392</v>
      </c>
    </row>
    <row r="859" spans="4:5">
      <c r="D859" s="7">
        <v>10.333025409667499</v>
      </c>
      <c r="E859" s="7">
        <v>0.71950111186032817</v>
      </c>
    </row>
    <row r="860" spans="4:5">
      <c r="D860" s="7">
        <v>10.34532977920426</v>
      </c>
      <c r="E860" s="7">
        <v>0.72678909657967028</v>
      </c>
    </row>
    <row r="861" spans="4:5">
      <c r="D861" s="7">
        <v>10.353400787666322</v>
      </c>
      <c r="E861" s="7">
        <v>0.73471238971778929</v>
      </c>
    </row>
    <row r="862" spans="4:5">
      <c r="D862" s="7">
        <v>10.387659599068449</v>
      </c>
      <c r="E862" s="7">
        <v>0.7498066422820947</v>
      </c>
    </row>
    <row r="863" spans="4:5">
      <c r="D863" s="7">
        <v>10.415227493013342</v>
      </c>
      <c r="E863" s="7">
        <v>0.74976662432838204</v>
      </c>
    </row>
    <row r="864" spans="4:5">
      <c r="D864" s="7">
        <v>10.426960589184814</v>
      </c>
      <c r="E864" s="7">
        <v>0.75010438347414188</v>
      </c>
    </row>
    <row r="865" spans="4:5">
      <c r="D865" s="7">
        <v>10.381420732696679</v>
      </c>
      <c r="E865" s="7">
        <v>0.74892833704371697</v>
      </c>
    </row>
    <row r="866" spans="4:5">
      <c r="D866" s="7">
        <v>10.394067975291572</v>
      </c>
      <c r="E866" s="7">
        <v>0.75293313962351593</v>
      </c>
    </row>
    <row r="867" spans="4:5">
      <c r="D867" s="7">
        <v>6.866546692437554</v>
      </c>
      <c r="E867" s="7">
        <v>0.42839425505789719</v>
      </c>
    </row>
    <row r="868" spans="4:5">
      <c r="D868" s="7">
        <v>6.885359129129311</v>
      </c>
      <c r="E868" s="7">
        <v>0.43928238371304285</v>
      </c>
    </row>
    <row r="869" spans="4:5">
      <c r="D869" s="7">
        <v>6.9011418584011057</v>
      </c>
      <c r="E869" s="7">
        <v>0.44345832767314219</v>
      </c>
    </row>
    <row r="870" spans="4:5">
      <c r="D870" s="7">
        <v>6.9224244008680405</v>
      </c>
      <c r="E870" s="7">
        <v>0.44349562649714186</v>
      </c>
    </row>
    <row r="871" spans="4:5">
      <c r="D871" s="7">
        <v>6.9412536820448079</v>
      </c>
      <c r="E871" s="7">
        <v>0.45770236936692249</v>
      </c>
    </row>
    <row r="872" spans="4:5">
      <c r="D872" s="7">
        <v>6.9536076189701044</v>
      </c>
      <c r="E872" s="7">
        <v>0.47862123231283216</v>
      </c>
    </row>
    <row r="873" spans="4:5">
      <c r="D873" s="7">
        <v>6.9690525173593221</v>
      </c>
      <c r="E873" s="7">
        <v>0.47645786960820785</v>
      </c>
    </row>
    <row r="874" spans="4:5">
      <c r="D874" s="7">
        <v>6.989560604150193</v>
      </c>
      <c r="E874" s="7">
        <v>0.46916178193944913</v>
      </c>
    </row>
    <row r="875" spans="4:5">
      <c r="D875" s="7">
        <v>7.0170983492192232</v>
      </c>
      <c r="E875" s="7">
        <v>0.48006521677710917</v>
      </c>
    </row>
    <row r="876" spans="4:5">
      <c r="D876" s="7">
        <v>7.0489055854031291</v>
      </c>
      <c r="E876" s="7">
        <v>0.47960824364059335</v>
      </c>
    </row>
    <row r="877" spans="4:5">
      <c r="D877" s="7">
        <v>7.0840887782507149</v>
      </c>
      <c r="E877" s="7">
        <v>0.48593402276283454</v>
      </c>
    </row>
    <row r="878" spans="4:5">
      <c r="D878" s="7">
        <v>7.1245396650823904</v>
      </c>
      <c r="E878" s="7">
        <v>0.49780535666518222</v>
      </c>
    </row>
    <row r="879" spans="4:5">
      <c r="D879" s="7">
        <v>7.166031581115341</v>
      </c>
      <c r="E879" s="7">
        <v>0.51526931711714319</v>
      </c>
    </row>
    <row r="880" spans="4:5">
      <c r="D880" s="7">
        <v>7.2262024098654996</v>
      </c>
      <c r="E880" s="7">
        <v>0.52221753672930571</v>
      </c>
    </row>
    <row r="881" spans="4:5">
      <c r="D881" s="7">
        <v>7.2511139919936278</v>
      </c>
      <c r="E881" s="7">
        <v>0.53856199280301575</v>
      </c>
    </row>
    <row r="882" spans="4:5">
      <c r="D882" s="7">
        <v>7.2781886267509099</v>
      </c>
      <c r="E882" s="7">
        <v>0.54934198408439028</v>
      </c>
    </row>
    <row r="883" spans="4:5">
      <c r="D883" s="7">
        <v>9.7858240895248336</v>
      </c>
      <c r="E883" s="7">
        <v>0.57908777370488052</v>
      </c>
    </row>
    <row r="884" spans="4:5">
      <c r="D884" s="7">
        <v>9.8021062088463005</v>
      </c>
      <c r="E884" s="7">
        <v>0.58265939043496173</v>
      </c>
    </row>
    <row r="885" spans="4:5">
      <c r="D885" s="7">
        <v>9.8315065764408214</v>
      </c>
      <c r="E885" s="7">
        <v>0.59454015481116884</v>
      </c>
    </row>
    <row r="886" spans="4:5">
      <c r="D886" s="7">
        <v>9.8592226656859445</v>
      </c>
      <c r="E886" s="7">
        <v>0.60410264551284343</v>
      </c>
    </row>
    <row r="887" spans="4:5">
      <c r="D887" s="7">
        <v>9.8884246603215846</v>
      </c>
      <c r="E887" s="7">
        <v>0.61957053086954317</v>
      </c>
    </row>
    <row r="888" spans="4:5">
      <c r="D888" s="7">
        <v>9.9290602414883278</v>
      </c>
      <c r="E888" s="7">
        <v>0.64256688969822795</v>
      </c>
    </row>
    <row r="889" spans="4:5">
      <c r="D889" s="7">
        <v>9.9672071863540399</v>
      </c>
      <c r="E889" s="7">
        <v>0.67503842379326129</v>
      </c>
    </row>
    <row r="890" spans="4:5">
      <c r="D890" s="7">
        <v>9.9975950815806058</v>
      </c>
      <c r="E890" s="7">
        <v>0.6811403585265916</v>
      </c>
    </row>
    <row r="891" spans="4:5">
      <c r="D891" s="7">
        <v>10.052062491005405</v>
      </c>
      <c r="E891" s="7">
        <v>0.68739657467466808</v>
      </c>
    </row>
    <row r="892" spans="4:5">
      <c r="D892" s="7">
        <v>10.09379352485862</v>
      </c>
      <c r="E892" s="7">
        <v>0.69281752711879618</v>
      </c>
    </row>
    <row r="893" spans="4:5">
      <c r="D893" s="7">
        <v>10.1121463562472</v>
      </c>
      <c r="E893" s="7">
        <v>0.68762884394796753</v>
      </c>
    </row>
    <row r="894" spans="4:5">
      <c r="D894" s="7">
        <v>10.152376631697919</v>
      </c>
      <c r="E894" s="7">
        <v>0.6934598448355459</v>
      </c>
    </row>
    <row r="895" spans="4:5">
      <c r="D895" s="7">
        <v>10.192158335010753</v>
      </c>
      <c r="E895" s="7">
        <v>0.68005613010897314</v>
      </c>
    </row>
    <row r="896" spans="4:5">
      <c r="D896" s="7">
        <v>10.208154968858583</v>
      </c>
      <c r="E896" s="7">
        <v>0.68249671697742997</v>
      </c>
    </row>
    <row r="897" spans="4:5">
      <c r="D897" s="7">
        <v>10.184231188691705</v>
      </c>
      <c r="E897" s="7">
        <v>0.66985276129122862</v>
      </c>
    </row>
    <row r="898" spans="4:5">
      <c r="D898" s="7">
        <v>10.216597340523263</v>
      </c>
      <c r="E898" s="7">
        <v>0.6749244969286603</v>
      </c>
    </row>
    <row r="899" spans="4:5">
      <c r="D899" s="7">
        <v>6.6892655759047157</v>
      </c>
      <c r="E899" s="7">
        <v>0.42969751917143328</v>
      </c>
    </row>
    <row r="900" spans="4:5">
      <c r="D900" s="7">
        <v>6.7114310477235666</v>
      </c>
      <c r="E900" s="7">
        <v>0.42631600326455216</v>
      </c>
    </row>
    <row r="901" spans="4:5">
      <c r="D901" s="7">
        <v>6.7322743716070415</v>
      </c>
      <c r="E901" s="7">
        <v>0.40725930099791363</v>
      </c>
    </row>
    <row r="902" spans="4:5">
      <c r="D902" s="7">
        <v>6.7579206242930185</v>
      </c>
      <c r="E902" s="7">
        <v>0.43538645291343797</v>
      </c>
    </row>
    <row r="903" spans="4:5">
      <c r="D903" s="7">
        <v>6.7836429128465987</v>
      </c>
      <c r="E903" s="7">
        <v>0.41529938042178505</v>
      </c>
    </row>
    <row r="904" spans="4:5">
      <c r="D904" s="7">
        <v>6.7828900620466213</v>
      </c>
      <c r="E904" s="7">
        <v>0.39718463119043079</v>
      </c>
    </row>
    <row r="905" spans="4:5">
      <c r="D905" s="7">
        <v>6.792250971043301</v>
      </c>
      <c r="E905" s="7">
        <v>0.40662058082093439</v>
      </c>
    </row>
    <row r="906" spans="4:5">
      <c r="D906" s="7">
        <v>6.8105809931703272</v>
      </c>
      <c r="E906" s="7">
        <v>0.3898028811775987</v>
      </c>
    </row>
    <row r="907" spans="4:5">
      <c r="D907" s="7">
        <v>6.8446842339847018</v>
      </c>
      <c r="E907" s="7">
        <v>0.40705796325299348</v>
      </c>
    </row>
    <row r="908" spans="4:5">
      <c r="D908" s="7">
        <v>6.8487679312474512</v>
      </c>
      <c r="E908" s="7">
        <v>0.40872622739431874</v>
      </c>
    </row>
    <row r="909" spans="4:5">
      <c r="D909" s="7">
        <v>6.8585604623679739</v>
      </c>
      <c r="E909" s="7">
        <v>0.40567254734090746</v>
      </c>
    </row>
    <row r="910" spans="4:5">
      <c r="D910" s="7">
        <v>6.8627058364992362</v>
      </c>
      <c r="E910" s="7">
        <v>0.36900473831850894</v>
      </c>
    </row>
    <row r="911" spans="4:5">
      <c r="D911" s="7">
        <v>6.8587710003485114</v>
      </c>
      <c r="E911" s="7">
        <v>0.36535461733065533</v>
      </c>
    </row>
    <row r="912" spans="4:5">
      <c r="D912" s="7">
        <v>6.8845429212175011</v>
      </c>
      <c r="E912" s="7">
        <v>0.37767996480307275</v>
      </c>
    </row>
    <row r="913" spans="4:5">
      <c r="D913" s="7">
        <v>6.8580048587481226</v>
      </c>
      <c r="E913" s="7">
        <v>0.38581639343266733</v>
      </c>
    </row>
    <row r="914" spans="4:5">
      <c r="D914" s="7">
        <v>6.8709050979142878</v>
      </c>
      <c r="E914" s="7">
        <v>0.39151524847322161</v>
      </c>
    </row>
    <row r="915" spans="4:5">
      <c r="D915" s="7">
        <v>7.1459211425192262</v>
      </c>
      <c r="E915" s="7">
        <v>0.29781381969166276</v>
      </c>
    </row>
    <row r="916" spans="4:5">
      <c r="D916" s="7">
        <v>7.2322417384199218</v>
      </c>
      <c r="E916" s="7">
        <v>0.30081439433117008</v>
      </c>
    </row>
    <row r="917" spans="4:5">
      <c r="D917" s="7">
        <v>7.2730984233964193</v>
      </c>
      <c r="E917" s="7">
        <v>0.28070678876366506</v>
      </c>
    </row>
    <row r="918" spans="4:5">
      <c r="D918" s="7">
        <v>6.9216936271859089</v>
      </c>
      <c r="E918" s="7">
        <v>0.26059918319615999</v>
      </c>
    </row>
    <row r="919" spans="4:5">
      <c r="D919" s="7">
        <v>6.9749548130218928</v>
      </c>
      <c r="E919" s="7">
        <v>0.28639749252186281</v>
      </c>
    </row>
    <row r="920" spans="4:5">
      <c r="D920" s="7">
        <v>7.0244962556952704</v>
      </c>
      <c r="E920" s="7">
        <v>0.31530620589749719</v>
      </c>
    </row>
    <row r="921" spans="4:5">
      <c r="D921" s="7">
        <v>7.0026296677170059</v>
      </c>
      <c r="E921" s="7">
        <v>0.35845259350476938</v>
      </c>
    </row>
    <row r="922" spans="4:5">
      <c r="D922" s="7">
        <v>6.9043630535083125</v>
      </c>
      <c r="E922" s="7">
        <v>0.36068206675201925</v>
      </c>
    </row>
    <row r="923" spans="4:5">
      <c r="D923" s="7">
        <v>6.8497586178770957</v>
      </c>
      <c r="E923" s="7">
        <v>0.36308214391551574</v>
      </c>
    </row>
    <row r="924" spans="4:5">
      <c r="D924" s="7">
        <v>6.8554082821793614</v>
      </c>
      <c r="E924" s="7">
        <v>0.37390735017839383</v>
      </c>
    </row>
    <row r="925" spans="4:5">
      <c r="D925" s="7">
        <v>6.8807177759273008</v>
      </c>
      <c r="E925" s="7">
        <v>0.38904241161547315</v>
      </c>
    </row>
    <row r="926" spans="4:5">
      <c r="D926" s="7">
        <v>6.879738874000239</v>
      </c>
      <c r="E926" s="7">
        <v>0.39471559659704475</v>
      </c>
    </row>
    <row r="927" spans="4:5">
      <c r="D927" s="7">
        <v>6.8605075464354695</v>
      </c>
      <c r="E927" s="7">
        <v>0.3882771793811749</v>
      </c>
    </row>
    <row r="928" spans="4:5">
      <c r="D928" s="7">
        <v>6.8727136686614809</v>
      </c>
      <c r="E928" s="7">
        <v>0.37838147710910069</v>
      </c>
    </row>
    <row r="929" spans="4:5">
      <c r="D929" s="7">
        <v>6.8800621080320532</v>
      </c>
      <c r="E929" s="7">
        <v>0.38073401361773246</v>
      </c>
    </row>
    <row r="930" spans="4:5">
      <c r="D930" s="7">
        <v>6.8532077758275385</v>
      </c>
      <c r="E930" s="7">
        <v>0.37226497263064984</v>
      </c>
    </row>
    <row r="931" spans="4:5">
      <c r="D931" s="7">
        <v>7.6520192233863726</v>
      </c>
      <c r="E931" s="7">
        <v>0.44971478825812722</v>
      </c>
    </row>
    <row r="932" spans="4:5">
      <c r="D932" s="7">
        <v>7.7273723803474423</v>
      </c>
      <c r="E932" s="7">
        <v>0.46227395269269539</v>
      </c>
    </row>
    <row r="933" spans="4:5">
      <c r="D933" s="7">
        <v>7.7886892223509454</v>
      </c>
      <c r="E933" s="7">
        <v>0.47325588462065599</v>
      </c>
    </row>
    <row r="934" spans="4:5">
      <c r="D934" s="7">
        <v>7.7730932320773301</v>
      </c>
      <c r="E934" s="7">
        <v>0.46223218343601213</v>
      </c>
    </row>
    <row r="935" spans="4:5">
      <c r="D935" s="7">
        <v>7.8036293231994902</v>
      </c>
      <c r="E935" s="7">
        <v>0.45840478493444053</v>
      </c>
    </row>
    <row r="936" spans="4:5">
      <c r="D936" s="7">
        <v>7.7899025878216728</v>
      </c>
      <c r="E936" s="7">
        <v>0.45022896727688083</v>
      </c>
    </row>
    <row r="937" spans="4:5">
      <c r="D937" s="7">
        <v>7.8109426975195406</v>
      </c>
      <c r="E937" s="7">
        <v>0.45802684957879769</v>
      </c>
    </row>
    <row r="938" spans="4:5">
      <c r="D938" s="7">
        <v>7.8192092168267422</v>
      </c>
      <c r="E938" s="7">
        <v>0.46425274430464908</v>
      </c>
    </row>
    <row r="939" spans="4:5">
      <c r="D939" s="7">
        <v>7.8064526111882699</v>
      </c>
      <c r="E939" s="7">
        <v>0.44294115756563796</v>
      </c>
    </row>
    <row r="940" spans="4:5">
      <c r="D940" s="7">
        <v>7.8364927623539273</v>
      </c>
      <c r="E940" s="7">
        <v>0.45343006884424863</v>
      </c>
    </row>
    <row r="941" spans="4:5">
      <c r="D941" s="7">
        <v>7.815183607968871</v>
      </c>
      <c r="E941" s="7">
        <v>0.46943841598515268</v>
      </c>
    </row>
    <row r="942" spans="4:5">
      <c r="D942" s="7">
        <v>7.8646328185416081</v>
      </c>
      <c r="E942" s="7">
        <v>0.47200040222300416</v>
      </c>
    </row>
    <row r="943" spans="4:5">
      <c r="D943" s="7">
        <v>7.93251785154425</v>
      </c>
      <c r="E943" s="7">
        <v>0.47265623237953108</v>
      </c>
    </row>
    <row r="944" spans="4:5">
      <c r="D944" s="7">
        <v>7.9531885429745657</v>
      </c>
      <c r="E944" s="7">
        <v>0.44139756667292973</v>
      </c>
    </row>
    <row r="945" spans="4:5">
      <c r="D945" s="7">
        <v>7.9868864541041455</v>
      </c>
      <c r="E945" s="7">
        <v>0.44126508753283517</v>
      </c>
    </row>
    <row r="946" spans="4:5">
      <c r="D946" s="7">
        <v>8.0043769338803177</v>
      </c>
      <c r="E946" s="7">
        <v>0.44483470584636403</v>
      </c>
    </row>
    <row r="947" spans="4:5">
      <c r="D947" s="7">
        <v>7.0070739259617829</v>
      </c>
      <c r="E947" s="7">
        <v>0.40888449245054925</v>
      </c>
    </row>
    <row r="948" spans="4:5">
      <c r="D948" s="7">
        <v>7.0279452566430205</v>
      </c>
      <c r="E948" s="7">
        <v>0.39742556680178481</v>
      </c>
    </row>
    <row r="949" spans="4:5">
      <c r="D949" s="7">
        <v>7.0351368974606379</v>
      </c>
      <c r="E949" s="7">
        <v>0.4068548534462656</v>
      </c>
    </row>
    <row r="950" spans="4:5">
      <c r="D950" s="7">
        <v>7.0375085562597564</v>
      </c>
      <c r="E950" s="7">
        <v>0.3876611546511553</v>
      </c>
    </row>
    <row r="951" spans="4:5">
      <c r="D951" s="7">
        <v>7.045488118222365</v>
      </c>
      <c r="E951" s="7">
        <v>0.39423226221581126</v>
      </c>
    </row>
    <row r="952" spans="4:5">
      <c r="D952" s="7">
        <v>7.0358843660517216</v>
      </c>
      <c r="E952" s="7">
        <v>0.39855836910009756</v>
      </c>
    </row>
    <row r="953" spans="4:5">
      <c r="D953" s="7">
        <v>7.0077384361524659</v>
      </c>
      <c r="E953" s="7">
        <v>0.38982011350323786</v>
      </c>
    </row>
    <row r="954" spans="4:5">
      <c r="D954" s="7">
        <v>6.9880483784655638</v>
      </c>
      <c r="E954" s="7">
        <v>0.37804640473381451</v>
      </c>
    </row>
    <row r="955" spans="4:5">
      <c r="D955" s="7">
        <v>6.974914421571806</v>
      </c>
      <c r="E955" s="7">
        <v>0.39828950214276826</v>
      </c>
    </row>
    <row r="956" spans="4:5">
      <c r="D956" s="7">
        <v>6.9225769684145853</v>
      </c>
      <c r="E956" s="7">
        <v>0.38067477285991907</v>
      </c>
    </row>
    <row r="957" spans="4:5">
      <c r="D957" s="7">
        <v>6.9240332479878521</v>
      </c>
      <c r="E957" s="7">
        <v>0.36772754839497346</v>
      </c>
    </row>
    <row r="958" spans="4:5">
      <c r="D958" s="7">
        <v>6.9300321223946257</v>
      </c>
      <c r="E958" s="7">
        <v>0.40490709269362984</v>
      </c>
    </row>
    <row r="959" spans="4:5">
      <c r="D959" s="7">
        <v>6.9467767183229565</v>
      </c>
      <c r="E959" s="7">
        <v>0.43395463695485292</v>
      </c>
    </row>
    <row r="960" spans="4:5">
      <c r="D960" s="7">
        <v>6.9392269393953168</v>
      </c>
      <c r="E960" s="7">
        <v>0.42547673770942662</v>
      </c>
    </row>
    <row r="961" spans="4:5">
      <c r="D961" s="7">
        <v>6.9519755820473446</v>
      </c>
      <c r="E961" s="7">
        <v>0.45652237826754066</v>
      </c>
    </row>
    <row r="962" spans="4:5">
      <c r="D962" s="7">
        <v>6.9433304159969795</v>
      </c>
      <c r="E962" s="7">
        <v>0.45963536152347223</v>
      </c>
    </row>
    <row r="963" spans="4:5">
      <c r="D963" s="7">
        <v>10.11432809444902</v>
      </c>
      <c r="E963" s="7">
        <v>0.6405395798471335</v>
      </c>
    </row>
    <row r="964" spans="4:5">
      <c r="D964" s="7">
        <v>10.153634157601534</v>
      </c>
      <c r="E964" s="7">
        <v>0.65037335884719172</v>
      </c>
    </row>
    <row r="965" spans="4:5">
      <c r="D965" s="7">
        <v>10.194217106955632</v>
      </c>
      <c r="E965" s="7">
        <v>0.67191610406423652</v>
      </c>
    </row>
    <row r="966" spans="4:5">
      <c r="D966" s="7">
        <v>10.248144151347233</v>
      </c>
      <c r="E966" s="7">
        <v>0.69426698220568639</v>
      </c>
    </row>
    <row r="967" spans="4:5">
      <c r="D967" s="7">
        <v>10.275577019253719</v>
      </c>
      <c r="E967" s="7">
        <v>0.71834811884065741</v>
      </c>
    </row>
    <row r="968" spans="4:5">
      <c r="D968" s="7">
        <v>10.305360581772174</v>
      </c>
      <c r="E968" s="7">
        <v>0.75342672198523908</v>
      </c>
    </row>
    <row r="969" spans="4:5">
      <c r="D969" s="7">
        <v>10.329692672226688</v>
      </c>
      <c r="E969" s="7">
        <v>0.7619005103198887</v>
      </c>
    </row>
    <row r="970" spans="4:5">
      <c r="D970" s="7">
        <v>10.32061001064622</v>
      </c>
      <c r="E970" s="7">
        <v>0.77308973956236504</v>
      </c>
    </row>
    <row r="971" spans="4:5">
      <c r="D971" s="7">
        <v>10.339060293891452</v>
      </c>
      <c r="E971" s="7">
        <v>0.78849107555998021</v>
      </c>
    </row>
    <row r="972" spans="4:5">
      <c r="D972" s="7">
        <v>10.40452075167258</v>
      </c>
      <c r="E972" s="7">
        <v>0.78805530581540517</v>
      </c>
    </row>
    <row r="973" spans="4:5">
      <c r="D973" s="7">
        <v>10.460831049377591</v>
      </c>
      <c r="E973" s="7">
        <v>0.82122889899797213</v>
      </c>
    </row>
    <row r="974" spans="4:5">
      <c r="D974" s="7">
        <v>10.482373679276392</v>
      </c>
      <c r="E974" s="7">
        <v>0.81475311067203626</v>
      </c>
    </row>
    <row r="975" spans="4:5">
      <c r="D975" s="7">
        <v>10.514883740250204</v>
      </c>
      <c r="E975" s="7">
        <v>0.81418103928328656</v>
      </c>
    </row>
    <row r="976" spans="4:5">
      <c r="D976" s="7">
        <v>10.505793915993053</v>
      </c>
      <c r="E976" s="7">
        <v>0.80617364015173998</v>
      </c>
    </row>
    <row r="977" spans="4:5">
      <c r="D977" s="7">
        <v>10.433533897121199</v>
      </c>
      <c r="E977" s="7">
        <v>0.80443757530514948</v>
      </c>
    </row>
    <row r="978" spans="4:5">
      <c r="D978" s="7">
        <v>10.460088378603416</v>
      </c>
      <c r="E978" s="7">
        <v>0.79318807270212999</v>
      </c>
    </row>
    <row r="979" spans="4:5">
      <c r="D979" s="7">
        <v>7.2808368652195563</v>
      </c>
      <c r="E979" s="7">
        <v>0.41994769247087177</v>
      </c>
    </row>
    <row r="980" spans="4:5">
      <c r="D980" s="7">
        <v>7.3360608557536624</v>
      </c>
      <c r="E980" s="7">
        <v>0.42609921162211339</v>
      </c>
    </row>
    <row r="981" spans="4:5">
      <c r="D981" s="7">
        <v>7.3583883991832266</v>
      </c>
      <c r="E981" s="7">
        <v>0.43142839015972723</v>
      </c>
    </row>
    <row r="982" spans="4:5">
      <c r="D982" s="7">
        <v>7.4012761142172376</v>
      </c>
      <c r="E982" s="7">
        <v>0.43734253556455055</v>
      </c>
    </row>
    <row r="983" spans="4:5">
      <c r="D983" s="7">
        <v>7.4555542522781888</v>
      </c>
      <c r="E983" s="7">
        <v>0.44219421830120542</v>
      </c>
    </row>
    <row r="984" spans="4:5">
      <c r="D984" s="7">
        <v>7.4782852868981688</v>
      </c>
      <c r="E984" s="7">
        <v>0.42956461116058292</v>
      </c>
    </row>
    <row r="985" spans="4:5">
      <c r="D985" s="7">
        <v>7.5129792340118993</v>
      </c>
      <c r="E985" s="7">
        <v>0.43536318459771101</v>
      </c>
    </row>
    <row r="986" spans="4:5">
      <c r="D986" s="7">
        <v>7.5344179573377987</v>
      </c>
      <c r="E986" s="7">
        <v>0.44503941629739074</v>
      </c>
    </row>
    <row r="987" spans="4:5">
      <c r="D987" s="7">
        <v>7.5998921630081293</v>
      </c>
      <c r="E987" s="7">
        <v>0.4446761661229594</v>
      </c>
    </row>
    <row r="988" spans="4:5">
      <c r="D988" s="7">
        <v>7.6651326777979198</v>
      </c>
      <c r="E988" s="7">
        <v>0.45782951126626609</v>
      </c>
    </row>
    <row r="989" spans="4:5">
      <c r="D989" s="7">
        <v>7.7405613974714074</v>
      </c>
      <c r="E989" s="7">
        <v>0.47234112251912957</v>
      </c>
    </row>
    <row r="990" spans="4:5">
      <c r="D990" s="7">
        <v>7.8154134681886083</v>
      </c>
      <c r="E990" s="7">
        <v>0.46588280065712823</v>
      </c>
    </row>
    <row r="991" spans="4:5">
      <c r="D991" s="7">
        <v>7.895654841335876</v>
      </c>
      <c r="E991" s="7">
        <v>0.47393114978422168</v>
      </c>
    </row>
    <row r="992" spans="4:5">
      <c r="D992" s="7">
        <v>7.9303969355126327</v>
      </c>
      <c r="E992" s="7">
        <v>0.47942546910422601</v>
      </c>
    </row>
    <row r="993" spans="4:5">
      <c r="D993" s="7">
        <v>8.0041330064756</v>
      </c>
      <c r="E993" s="7">
        <v>0.48292181545372409</v>
      </c>
    </row>
    <row r="994" spans="4:5">
      <c r="D994" s="7">
        <v>8.054740886822108</v>
      </c>
      <c r="E994" s="7">
        <v>0.48111302170774317</v>
      </c>
    </row>
    <row r="995" spans="4:5">
      <c r="D995" s="7">
        <v>7.9455756061410376</v>
      </c>
      <c r="E995" s="7">
        <v>0.42746919868374089</v>
      </c>
    </row>
    <row r="996" spans="4:5">
      <c r="D996" s="7">
        <v>8.0049006359045549</v>
      </c>
      <c r="E996" s="7">
        <v>0.46077783581157128</v>
      </c>
    </row>
    <row r="997" spans="4:5">
      <c r="D997" s="7">
        <v>8.0367727050119804</v>
      </c>
      <c r="E997" s="7">
        <v>0.44678226413866529</v>
      </c>
    </row>
    <row r="998" spans="4:5">
      <c r="D998" s="7">
        <v>7.8822108966965496</v>
      </c>
      <c r="E998" s="7">
        <v>0.4358115855317185</v>
      </c>
    </row>
    <row r="999" spans="4:5">
      <c r="D999" s="7">
        <v>7.8764025868351739</v>
      </c>
      <c r="E999" s="7">
        <v>0.43148357943401733</v>
      </c>
    </row>
    <row r="1000" spans="4:5">
      <c r="D1000" s="7">
        <v>7.9108583456850825</v>
      </c>
      <c r="E1000" s="7">
        <v>0.40854918794662032</v>
      </c>
    </row>
    <row r="1001" spans="4:5">
      <c r="D1001" s="7">
        <v>7.9331781990757779</v>
      </c>
      <c r="E1001" s="7">
        <v>0.40856004417385566</v>
      </c>
    </row>
    <row r="1002" spans="4:5">
      <c r="D1002" s="7">
        <v>7.9638478492988272</v>
      </c>
      <c r="E1002" s="7">
        <v>0.42159963895784752</v>
      </c>
    </row>
    <row r="1003" spans="4:5">
      <c r="D1003" s="7">
        <v>7.9973648443311722</v>
      </c>
      <c r="E1003" s="7">
        <v>0.42329301680380765</v>
      </c>
    </row>
    <row r="1004" spans="4:5">
      <c r="D1004" s="7">
        <v>8.0334857526961958</v>
      </c>
      <c r="E1004" s="7">
        <v>0.42525265705364274</v>
      </c>
    </row>
    <row r="1005" spans="4:5">
      <c r="D1005" s="7">
        <v>8.0761470118095229</v>
      </c>
      <c r="E1005" s="7">
        <v>0.44716484672709683</v>
      </c>
    </row>
    <row r="1006" spans="4:5">
      <c r="D1006" s="7">
        <v>8.1172596044413297</v>
      </c>
      <c r="E1006" s="7">
        <v>0.44964615457693358</v>
      </c>
    </row>
    <row r="1007" spans="4:5">
      <c r="D1007" s="7">
        <v>8.1666159997518601</v>
      </c>
      <c r="E1007" s="7">
        <v>0.47212777067887574</v>
      </c>
    </row>
    <row r="1008" spans="4:5">
      <c r="D1008" s="7">
        <v>8.2131086425827302</v>
      </c>
      <c r="E1008" s="7">
        <v>0.48853692868315668</v>
      </c>
    </row>
    <row r="1009" spans="4:5">
      <c r="D1009" s="7">
        <v>8.2461076048653066</v>
      </c>
      <c r="E1009" s="7">
        <v>0.50405351731801307</v>
      </c>
    </row>
    <row r="1010" spans="4:5">
      <c r="D1010" s="7">
        <v>8.267526529227327</v>
      </c>
      <c r="E1010" s="7">
        <v>0.51489132030928553</v>
      </c>
    </row>
    <row r="1011" spans="4:5">
      <c r="D1011" s="7">
        <v>8.8276718500735374</v>
      </c>
      <c r="E1011" s="7">
        <v>0.3385607944933185</v>
      </c>
    </row>
    <row r="1012" spans="4:5">
      <c r="D1012" s="7">
        <v>8.8806973801777609</v>
      </c>
      <c r="E1012" s="7">
        <v>0.34493766657649516</v>
      </c>
    </row>
    <row r="1013" spans="4:5">
      <c r="D1013" s="7">
        <v>8.8987120532750854</v>
      </c>
      <c r="E1013" s="7">
        <v>0.35591277187667564</v>
      </c>
    </row>
    <row r="1014" spans="4:5">
      <c r="D1014" s="7">
        <v>8.9086549082958157</v>
      </c>
      <c r="E1014" s="7">
        <v>0.3831926401581458</v>
      </c>
    </row>
    <row r="1015" spans="4:5">
      <c r="D1015" s="7">
        <v>8.9110354532601228</v>
      </c>
      <c r="E1015" s="7">
        <v>0.3891952325787269</v>
      </c>
    </row>
    <row r="1016" spans="4:5">
      <c r="D1016" s="7">
        <v>8.944736181967837</v>
      </c>
      <c r="E1016" s="7">
        <v>0.388245566704081</v>
      </c>
    </row>
    <row r="1017" spans="4:5">
      <c r="D1017" s="7">
        <v>8.9646447598316694</v>
      </c>
      <c r="E1017" s="7">
        <v>0.38630476015775111</v>
      </c>
    </row>
    <row r="1018" spans="4:5">
      <c r="D1018" s="7">
        <v>9.0213006491840719</v>
      </c>
      <c r="E1018" s="7">
        <v>0.3840964034160072</v>
      </c>
    </row>
    <row r="1019" spans="4:5">
      <c r="D1019" s="7">
        <v>9.0745417603627594</v>
      </c>
      <c r="E1019" s="7">
        <v>0.41603749898572379</v>
      </c>
    </row>
    <row r="1020" spans="4:5">
      <c r="D1020" s="7">
        <v>9.1089644549388851</v>
      </c>
      <c r="E1020" s="7">
        <v>0.414497053376087</v>
      </c>
    </row>
    <row r="1021" spans="4:5">
      <c r="D1021" s="7">
        <v>9.1393150270230592</v>
      </c>
      <c r="E1021" s="7">
        <v>0.42752635795631727</v>
      </c>
    </row>
    <row r="1022" spans="4:5">
      <c r="D1022" s="7">
        <v>9.1820574122568654</v>
      </c>
      <c r="E1022" s="7">
        <v>0.39600037295696999</v>
      </c>
    </row>
    <row r="1023" spans="4:5">
      <c r="D1023" s="7">
        <v>9.244311669224599</v>
      </c>
      <c r="E1023" s="7">
        <v>0.41588355084244877</v>
      </c>
    </row>
    <row r="1024" spans="4:5">
      <c r="D1024" s="7">
        <v>9.2539680198117562</v>
      </c>
      <c r="E1024" s="7">
        <v>0.43422934057336843</v>
      </c>
    </row>
    <row r="1025" spans="4:5">
      <c r="D1025" s="7">
        <v>9.2587248015577561</v>
      </c>
      <c r="E1025" s="7">
        <v>0.42866932736261232</v>
      </c>
    </row>
    <row r="1026" spans="4:5">
      <c r="D1026" s="7">
        <v>9.2912609650009106</v>
      </c>
      <c r="E1026" s="7">
        <v>0.42874496325872086</v>
      </c>
    </row>
    <row r="1027" spans="4:5">
      <c r="D1027" s="7">
        <v>7.9582708404539932</v>
      </c>
      <c r="E1027" s="7">
        <v>0.16397675231846173</v>
      </c>
    </row>
    <row r="1028" spans="4:5">
      <c r="D1028" s="7">
        <v>7.9887300479387013</v>
      </c>
      <c r="E1028" s="7">
        <v>0.16491997149300269</v>
      </c>
    </row>
    <row r="1029" spans="4:5">
      <c r="D1029" s="7">
        <v>8.0191892554234094</v>
      </c>
      <c r="E1029" s="7">
        <v>0.15955233644317759</v>
      </c>
    </row>
    <row r="1030" spans="4:5">
      <c r="D1030" s="7">
        <v>8.2875928043140608</v>
      </c>
      <c r="E1030" s="7">
        <v>0.15794543899727023</v>
      </c>
    </row>
    <row r="1031" spans="4:5">
      <c r="D1031" s="7">
        <v>8.4789166106618357</v>
      </c>
      <c r="E1031" s="7">
        <v>0.16619630816854436</v>
      </c>
    </row>
    <row r="1032" spans="4:5">
      <c r="D1032" s="7">
        <v>8.404746259533189</v>
      </c>
      <c r="E1032" s="7">
        <v>0.17547748654071529</v>
      </c>
    </row>
    <row r="1033" spans="4:5">
      <c r="D1033" s="7">
        <v>8.3112919087982835</v>
      </c>
      <c r="E1033" s="7">
        <v>0.17297297315813934</v>
      </c>
    </row>
    <row r="1034" spans="4:5">
      <c r="D1034" s="7">
        <v>8.20490634339113</v>
      </c>
      <c r="E1034" s="7">
        <v>0.16087289625326889</v>
      </c>
    </row>
    <row r="1035" spans="4:5">
      <c r="D1035" s="7">
        <v>7.647000374255474</v>
      </c>
      <c r="E1035" s="7">
        <v>0.16940598494238165</v>
      </c>
    </row>
    <row r="1036" spans="4:5">
      <c r="D1036" s="7">
        <v>8.0036801067428947</v>
      </c>
      <c r="E1036" s="7">
        <v>0.15067679397766973</v>
      </c>
    </row>
    <row r="1037" spans="4:5">
      <c r="D1037" s="7">
        <v>7.9714799860671963</v>
      </c>
      <c r="E1037" s="7">
        <v>0.16227572804335683</v>
      </c>
    </row>
    <row r="1038" spans="4:5">
      <c r="D1038" s="7">
        <v>8.0064536103566422</v>
      </c>
      <c r="E1038" s="7">
        <v>0.17712388955238614</v>
      </c>
    </row>
    <row r="1039" spans="4:5">
      <c r="D1039" s="7">
        <v>7.996161924320095</v>
      </c>
      <c r="E1039" s="7">
        <v>0.1846652514277704</v>
      </c>
    </row>
    <row r="1040" spans="4:5">
      <c r="D1040" s="7">
        <v>8.0617359890582616</v>
      </c>
      <c r="E1040" s="7">
        <v>0.19176843505630495</v>
      </c>
    </row>
    <row r="1041" spans="4:5">
      <c r="D1041" s="7">
        <v>8.0776976338591382</v>
      </c>
      <c r="E1041" s="7">
        <v>0.20607348310216261</v>
      </c>
    </row>
    <row r="1042" spans="4:5">
      <c r="D1042" s="7">
        <v>8.0658437180714806</v>
      </c>
      <c r="E1042" s="7">
        <v>0.20535750768059693</v>
      </c>
    </row>
    <row r="1043" spans="4:5">
      <c r="D1043" s="7">
        <v>9.9769633810815748</v>
      </c>
      <c r="E1043" s="7">
        <v>0.66656057460489981</v>
      </c>
    </row>
    <row r="1044" spans="4:5">
      <c r="D1044" s="7">
        <v>10.046797703868974</v>
      </c>
      <c r="E1044" s="7">
        <v>0.67206706637898506</v>
      </c>
    </row>
    <row r="1045" spans="4:5">
      <c r="D1045" s="7">
        <v>10.14555144231622</v>
      </c>
      <c r="E1045" s="7">
        <v>0.68547249819154532</v>
      </c>
    </row>
    <row r="1046" spans="4:5">
      <c r="D1046" s="7">
        <v>10.216050872091973</v>
      </c>
      <c r="E1046" s="7">
        <v>0.70611724254195218</v>
      </c>
    </row>
    <row r="1047" spans="4:5">
      <c r="D1047" s="7">
        <v>10.306008809462883</v>
      </c>
      <c r="E1047" s="7">
        <v>0.72444257598881856</v>
      </c>
    </row>
    <row r="1048" spans="4:5">
      <c r="D1048" s="7">
        <v>10.382944535658075</v>
      </c>
      <c r="E1048" s="7">
        <v>0.74619006880697658</v>
      </c>
    </row>
    <row r="1049" spans="4:5">
      <c r="D1049" s="7">
        <v>10.422867658985112</v>
      </c>
      <c r="E1049" s="7">
        <v>0.78512303423152796</v>
      </c>
    </row>
    <row r="1050" spans="4:5">
      <c r="D1050" s="7">
        <v>10.468866085501613</v>
      </c>
      <c r="E1050" s="7">
        <v>0.78877321523286503</v>
      </c>
    </row>
    <row r="1051" spans="4:5">
      <c r="D1051" s="7">
        <v>10.495663725061343</v>
      </c>
      <c r="E1051" s="7">
        <v>0.79916975555422343</v>
      </c>
    </row>
    <row r="1052" spans="4:5">
      <c r="D1052" s="7">
        <v>10.522549078323861</v>
      </c>
      <c r="E1052" s="7">
        <v>0.80409602595786955</v>
      </c>
    </row>
    <row r="1053" spans="4:5">
      <c r="D1053" s="7">
        <v>10.560432911744918</v>
      </c>
      <c r="E1053" s="7">
        <v>0.81370999383162679</v>
      </c>
    </row>
    <row r="1054" spans="4:5">
      <c r="D1054" s="7">
        <v>10.588456705811922</v>
      </c>
      <c r="E1054" s="7">
        <v>0.82209057658493478</v>
      </c>
    </row>
    <row r="1055" spans="4:5">
      <c r="D1055" s="7">
        <v>10.624635548093408</v>
      </c>
      <c r="E1055" s="7">
        <v>0.82989370622931746</v>
      </c>
    </row>
    <row r="1056" spans="4:5">
      <c r="D1056" s="7">
        <v>10.578152773445867</v>
      </c>
      <c r="E1056" s="7">
        <v>0.82636063857986541</v>
      </c>
    </row>
    <row r="1057" spans="4:5">
      <c r="D1057" s="7">
        <v>10.498962890211743</v>
      </c>
      <c r="E1057" s="7">
        <v>0.82030605982577143</v>
      </c>
    </row>
    <row r="1058" spans="4:5">
      <c r="D1058" s="7">
        <v>10.537703357151225</v>
      </c>
      <c r="E1058" s="7">
        <v>0.81569253820079191</v>
      </c>
    </row>
    <row r="1059" spans="4:5">
      <c r="D1059" s="7">
        <v>9.9312674326929891</v>
      </c>
      <c r="E1059" s="7">
        <v>0.60610474658904778</v>
      </c>
    </row>
    <row r="1060" spans="4:5">
      <c r="D1060" s="7">
        <v>9.9598722279524097</v>
      </c>
      <c r="E1060" s="7">
        <v>0.61897007859319064</v>
      </c>
    </row>
    <row r="1061" spans="4:5">
      <c r="D1061" s="7">
        <v>9.9631441570285446</v>
      </c>
      <c r="E1061" s="7">
        <v>0.62209146300081619</v>
      </c>
    </row>
    <row r="1062" spans="4:5">
      <c r="D1062" s="7">
        <v>9.9821643073647603</v>
      </c>
      <c r="E1062" s="7">
        <v>0.62031607889587037</v>
      </c>
    </row>
    <row r="1063" spans="4:5">
      <c r="D1063" s="7">
        <v>9.9891733474229643</v>
      </c>
      <c r="E1063" s="7">
        <v>0.63056436161022822</v>
      </c>
    </row>
    <row r="1064" spans="4:5">
      <c r="D1064" s="7">
        <v>10.050728562318922</v>
      </c>
      <c r="E1064" s="7">
        <v>0.6367878484681202</v>
      </c>
    </row>
    <row r="1065" spans="4:5">
      <c r="D1065" s="7">
        <v>10.026732694221241</v>
      </c>
      <c r="E1065" s="7">
        <v>0.64754417339022208</v>
      </c>
    </row>
    <row r="1066" spans="4:5">
      <c r="D1066" s="7">
        <v>9.9999210950843942</v>
      </c>
      <c r="E1066" s="7">
        <v>0.65656836704339394</v>
      </c>
    </row>
    <row r="1067" spans="4:5">
      <c r="D1067" s="7">
        <v>9.9968685316549468</v>
      </c>
      <c r="E1067" s="7">
        <v>0.62483653210321921</v>
      </c>
    </row>
    <row r="1068" spans="4:5">
      <c r="D1068" s="7">
        <v>10.027966760123459</v>
      </c>
      <c r="E1068" s="7">
        <v>0.62309767708588903</v>
      </c>
    </row>
    <row r="1069" spans="4:5">
      <c r="D1069" s="7">
        <v>10.060068638955579</v>
      </c>
      <c r="E1069" s="7">
        <v>0.63347553460545791</v>
      </c>
    </row>
    <row r="1070" spans="4:5">
      <c r="D1070" s="7">
        <v>10.097810369650471</v>
      </c>
      <c r="E1070" s="7">
        <v>0.65066718652782385</v>
      </c>
    </row>
    <row r="1071" spans="4:5">
      <c r="D1071" s="7">
        <v>10.13183402923276</v>
      </c>
      <c r="E1071" s="7">
        <v>0.65354699991238974</v>
      </c>
    </row>
    <row r="1072" spans="4:5">
      <c r="D1072" s="7">
        <v>10.155801608282461</v>
      </c>
      <c r="E1072" s="7">
        <v>0.6610996788518404</v>
      </c>
    </row>
    <row r="1073" spans="4:5">
      <c r="D1073" s="7">
        <v>10.145411711325307</v>
      </c>
      <c r="E1073" s="7">
        <v>0.658532460882431</v>
      </c>
    </row>
    <row r="1074" spans="4:5">
      <c r="D1074" s="7">
        <v>10.160157082819349</v>
      </c>
      <c r="E1074" s="7">
        <v>0.66084840908847375</v>
      </c>
    </row>
    <row r="1075" spans="4:5">
      <c r="D1075" s="7">
        <v>10.137315688406156</v>
      </c>
      <c r="E1075" s="7">
        <v>0.59252960429890966</v>
      </c>
    </row>
    <row r="1076" spans="4:5">
      <c r="D1076" s="7">
        <v>10.147916205875298</v>
      </c>
      <c r="E1076" s="7">
        <v>0.58282431968430914</v>
      </c>
    </row>
    <row r="1077" spans="4:5">
      <c r="D1077" s="7">
        <v>10.165920580980478</v>
      </c>
      <c r="E1077" s="7">
        <v>0.61745311166846195</v>
      </c>
    </row>
    <row r="1078" spans="4:5">
      <c r="D1078" s="7">
        <v>10.179535166559855</v>
      </c>
      <c r="E1078" s="7">
        <v>0.63365974248193158</v>
      </c>
    </row>
    <row r="1079" spans="4:5">
      <c r="D1079" s="7">
        <v>10.193885552022007</v>
      </c>
      <c r="E1079" s="7">
        <v>0.65023135794605269</v>
      </c>
    </row>
    <row r="1080" spans="4:5">
      <c r="D1080" s="7">
        <v>10.229676683487652</v>
      </c>
      <c r="E1080" s="7">
        <v>0.67054202178317712</v>
      </c>
    </row>
    <row r="1081" spans="4:5">
      <c r="D1081" s="7">
        <v>10.247132003500068</v>
      </c>
      <c r="E1081" s="7">
        <v>0.68511010273628314</v>
      </c>
    </row>
    <row r="1082" spans="4:5">
      <c r="D1082" s="7">
        <v>10.24856597672388</v>
      </c>
      <c r="E1082" s="7">
        <v>0.69001124211360298</v>
      </c>
    </row>
    <row r="1083" spans="4:5">
      <c r="D1083" s="7">
        <v>10.240602297328898</v>
      </c>
      <c r="E1083" s="7">
        <v>0.68868889125192645</v>
      </c>
    </row>
    <row r="1084" spans="4:5">
      <c r="D1084" s="7">
        <v>10.245946795726343</v>
      </c>
      <c r="E1084" s="7">
        <v>0.69383658451502361</v>
      </c>
    </row>
    <row r="1085" spans="4:5">
      <c r="D1085" s="7">
        <v>10.245089961252505</v>
      </c>
      <c r="E1085" s="7">
        <v>0.68416404116225349</v>
      </c>
    </row>
    <row r="1086" spans="4:5">
      <c r="D1086" s="7">
        <v>10.259555348140918</v>
      </c>
      <c r="E1086" s="7">
        <v>0.68326422133220632</v>
      </c>
    </row>
    <row r="1087" spans="4:5">
      <c r="D1087" s="7">
        <v>10.266936164668476</v>
      </c>
      <c r="E1087" s="7">
        <v>0.6874895903010334</v>
      </c>
    </row>
    <row r="1088" spans="4:5">
      <c r="D1088" s="7">
        <v>10.24599849722358</v>
      </c>
      <c r="E1088" s="7">
        <v>0.68597836389591615</v>
      </c>
    </row>
    <row r="1089" spans="4:5">
      <c r="D1089" s="7">
        <v>10.187822823439879</v>
      </c>
      <c r="E1089" s="7">
        <v>0.67643463123376657</v>
      </c>
    </row>
    <row r="1090" spans="4:5">
      <c r="D1090" s="7">
        <v>10.194651073436731</v>
      </c>
      <c r="E1090" s="7">
        <v>0.68559765552323315</v>
      </c>
    </row>
    <row r="1091" spans="4:5">
      <c r="D1091" s="7">
        <v>10.225319803366393</v>
      </c>
      <c r="E1091" s="7">
        <v>0.65437805085131362</v>
      </c>
    </row>
    <row r="1092" spans="4:5">
      <c r="D1092" s="7">
        <v>10.248787212976184</v>
      </c>
      <c r="E1092" s="7">
        <v>0.65118264705827311</v>
      </c>
    </row>
    <row r="1093" spans="4:5">
      <c r="D1093" s="7">
        <v>10.261681313240963</v>
      </c>
      <c r="E1093" s="7">
        <v>0.66812482732380496</v>
      </c>
    </row>
    <row r="1094" spans="4:5">
      <c r="D1094" s="7">
        <v>10.238453105344661</v>
      </c>
      <c r="E1094" s="7">
        <v>0.68095028772833599</v>
      </c>
    </row>
    <row r="1095" spans="4:5">
      <c r="D1095" s="7">
        <v>10.235145218382074</v>
      </c>
      <c r="E1095" s="7">
        <v>0.68413265672420587</v>
      </c>
    </row>
    <row r="1096" spans="4:5">
      <c r="D1096" s="7">
        <v>10.261609664604427</v>
      </c>
      <c r="E1096" s="7">
        <v>0.70484177417096006</v>
      </c>
    </row>
    <row r="1097" spans="4:5">
      <c r="D1097" s="7">
        <v>10.261255174636515</v>
      </c>
      <c r="E1097" s="7">
        <v>0.70817697822057857</v>
      </c>
    </row>
    <row r="1098" spans="4:5">
      <c r="D1098" s="7">
        <v>10.261549040122203</v>
      </c>
      <c r="E1098" s="7">
        <v>0.69841974032699938</v>
      </c>
    </row>
    <row r="1099" spans="4:5">
      <c r="D1099" s="7">
        <v>10.273445660157293</v>
      </c>
      <c r="E1099" s="7">
        <v>0.71090423203251496</v>
      </c>
    </row>
    <row r="1100" spans="4:5">
      <c r="D1100" s="7">
        <v>10.300181859968658</v>
      </c>
      <c r="E1100" s="7">
        <v>0.69883756038768319</v>
      </c>
    </row>
    <row r="1101" spans="4:5">
      <c r="D1101" s="7">
        <v>10.319244205909813</v>
      </c>
      <c r="E1101" s="7">
        <v>0.70895495356375815</v>
      </c>
    </row>
    <row r="1102" spans="4:5">
      <c r="D1102" s="7">
        <v>10.339566769106492</v>
      </c>
      <c r="E1102" s="7">
        <v>0.75214511743112478</v>
      </c>
    </row>
    <row r="1103" spans="4:5">
      <c r="D1103" s="7">
        <v>10.362804901303083</v>
      </c>
      <c r="E1103" s="7">
        <v>0.74735161860005794</v>
      </c>
    </row>
    <row r="1104" spans="4:5">
      <c r="D1104" s="7">
        <v>10.351220072391236</v>
      </c>
      <c r="E1104" s="7">
        <v>0.74749998236864967</v>
      </c>
    </row>
    <row r="1105" spans="4:5">
      <c r="D1105" s="7">
        <v>10.298646629287759</v>
      </c>
      <c r="E1105" s="7">
        <v>0.75454685644645036</v>
      </c>
    </row>
    <row r="1106" spans="4:5">
      <c r="D1106" s="7">
        <v>10.30716298332632</v>
      </c>
      <c r="E1106" s="7">
        <v>0.75259247038717381</v>
      </c>
    </row>
    <row r="1107" spans="4:5">
      <c r="D1107" s="7">
        <v>8.1624563817849491</v>
      </c>
      <c r="E1107" s="7">
        <v>0.52275002406724913</v>
      </c>
    </row>
    <row r="1108" spans="4:5">
      <c r="D1108" s="7">
        <v>8.1525872095708198</v>
      </c>
      <c r="E1108" s="7">
        <v>0.5162487362088074</v>
      </c>
    </row>
    <row r="1109" spans="4:5">
      <c r="D1109" s="7">
        <v>8.1545989914751011</v>
      </c>
      <c r="E1109" s="7">
        <v>0.53393692394850523</v>
      </c>
    </row>
    <row r="1110" spans="4:5">
      <c r="D1110" s="7">
        <v>8.1537384811218843</v>
      </c>
      <c r="E1110" s="7">
        <v>0.54194846729644219</v>
      </c>
    </row>
    <row r="1111" spans="4:5">
      <c r="D1111" s="7">
        <v>8.1691722179896686</v>
      </c>
      <c r="E1111" s="7">
        <v>0.55095636502607426</v>
      </c>
    </row>
    <row r="1112" spans="4:5">
      <c r="D1112" s="7">
        <v>8.1860517283895184</v>
      </c>
      <c r="E1112" s="7">
        <v>0.56082635469724018</v>
      </c>
    </row>
    <row r="1113" spans="4:5">
      <c r="D1113" s="7">
        <v>8.2126980134225374</v>
      </c>
      <c r="E1113" s="7">
        <v>0.56094046720924795</v>
      </c>
    </row>
    <row r="1114" spans="4:5">
      <c r="D1114" s="7">
        <v>8.2447351755666318</v>
      </c>
      <c r="E1114" s="7">
        <v>0.55350797551373099</v>
      </c>
    </row>
    <row r="1115" spans="4:5">
      <c r="D1115" s="7">
        <v>8.2609643873837921</v>
      </c>
      <c r="E1115" s="7">
        <v>0.5711836467662087</v>
      </c>
    </row>
    <row r="1116" spans="4:5">
      <c r="D1116" s="7">
        <v>8.3189807824888611</v>
      </c>
      <c r="E1116" s="7">
        <v>0.59185282476413081</v>
      </c>
    </row>
    <row r="1117" spans="4:5">
      <c r="D1117" s="7">
        <v>8.3743563386790409</v>
      </c>
      <c r="E1117" s="7">
        <v>0.6087699310626844</v>
      </c>
    </row>
    <row r="1118" spans="4:5">
      <c r="D1118" s="7">
        <v>8.4269669288727478</v>
      </c>
      <c r="E1118" s="7">
        <v>0.58647997926896167</v>
      </c>
    </row>
    <row r="1119" spans="4:5">
      <c r="D1119" s="7">
        <v>8.4847117764118813</v>
      </c>
      <c r="E1119" s="7">
        <v>0.60148332856466002</v>
      </c>
    </row>
    <row r="1120" spans="4:5">
      <c r="D1120" s="7">
        <v>8.5341904259963801</v>
      </c>
      <c r="E1120" s="7">
        <v>0.6073408202739925</v>
      </c>
    </row>
    <row r="1121" spans="4:5">
      <c r="D1121" s="7">
        <v>8.5335430389106204</v>
      </c>
      <c r="E1121" s="7">
        <v>0.61071488571095078</v>
      </c>
    </row>
    <row r="1122" spans="4:5">
      <c r="D1122" s="7">
        <v>8.5645259705117525</v>
      </c>
      <c r="E1122" s="7">
        <v>0.61318210428914721</v>
      </c>
    </row>
    <row r="1123" spans="4:5">
      <c r="D1123" s="7">
        <v>8.4116908884634096</v>
      </c>
      <c r="E1123" s="7">
        <v>0.42389513382734223</v>
      </c>
    </row>
    <row r="1124" spans="4:5">
      <c r="D1124" s="7">
        <v>8.4318240182868376</v>
      </c>
      <c r="E1124" s="7">
        <v>0.42301356822395059</v>
      </c>
    </row>
    <row r="1125" spans="4:5">
      <c r="D1125" s="7">
        <v>8.46448079101609</v>
      </c>
      <c r="E1125" s="7">
        <v>0.4326672826495771</v>
      </c>
    </row>
    <row r="1126" spans="4:5">
      <c r="D1126" s="7">
        <v>8.4625589091188722</v>
      </c>
      <c r="E1126" s="7">
        <v>0.44238426638352452</v>
      </c>
    </row>
    <row r="1127" spans="4:5">
      <c r="D1127" s="7">
        <v>8.4987259504837738</v>
      </c>
      <c r="E1127" s="7">
        <v>0.44037355488629382</v>
      </c>
    </row>
    <row r="1128" spans="4:5">
      <c r="D1128" s="7">
        <v>8.5952235288429186</v>
      </c>
      <c r="E1128" s="7">
        <v>0.459779877679866</v>
      </c>
    </row>
    <row r="1129" spans="4:5">
      <c r="D1129" s="7">
        <v>8.7235574837348366</v>
      </c>
      <c r="E1129" s="7">
        <v>0.46750210055650787</v>
      </c>
    </row>
    <row r="1130" spans="4:5">
      <c r="D1130" s="7">
        <v>8.8170074461671959</v>
      </c>
      <c r="E1130" s="7">
        <v>0.47372121236419995</v>
      </c>
    </row>
    <row r="1131" spans="4:5">
      <c r="D1131" s="7">
        <v>8.9025676102389095</v>
      </c>
      <c r="E1131" s="7">
        <v>0.48563415101522733</v>
      </c>
    </row>
    <row r="1132" spans="4:5">
      <c r="D1132" s="7">
        <v>8.9872833637808274</v>
      </c>
      <c r="E1132" s="7">
        <v>0.47568868678484633</v>
      </c>
    </row>
    <row r="1133" spans="4:5">
      <c r="D1133" s="7">
        <v>9.0709765449591995</v>
      </c>
      <c r="E1133" s="7">
        <v>0.51427599798864798</v>
      </c>
    </row>
    <row r="1134" spans="4:5">
      <c r="D1134" s="7">
        <v>9.1620505911564596</v>
      </c>
      <c r="E1134" s="7">
        <v>0.55745378452398364</v>
      </c>
    </row>
    <row r="1135" spans="4:5">
      <c r="D1135" s="7">
        <v>9.2358723859903993</v>
      </c>
      <c r="E1135" s="7">
        <v>0.57384880804677174</v>
      </c>
    </row>
    <row r="1136" spans="4:5">
      <c r="D1136" s="7">
        <v>9.2561564366882401</v>
      </c>
      <c r="E1136" s="7">
        <v>0.58358337438329932</v>
      </c>
    </row>
    <row r="1137" spans="4:5">
      <c r="D1137" s="7">
        <v>9.254524188881371</v>
      </c>
      <c r="E1137" s="7">
        <v>0.58270080505339483</v>
      </c>
    </row>
    <row r="1138" spans="4:5">
      <c r="D1138" s="7">
        <v>9.32323984951997</v>
      </c>
      <c r="E1138" s="7">
        <v>0.58514742564865441</v>
      </c>
    </row>
    <row r="1139" spans="4:5">
      <c r="D1139" s="7">
        <v>7.1789017477245123</v>
      </c>
      <c r="E1139" s="7">
        <v>0.37660521943641534</v>
      </c>
    </row>
    <row r="1140" spans="4:5">
      <c r="D1140" s="7">
        <v>7.1911572771794683</v>
      </c>
      <c r="E1140" s="7">
        <v>0.38691674627403339</v>
      </c>
    </row>
    <row r="1141" spans="4:5">
      <c r="D1141" s="7">
        <v>7.1686464004499415</v>
      </c>
      <c r="E1141" s="7">
        <v>0.40195543328548117</v>
      </c>
    </row>
    <row r="1142" spans="4:5">
      <c r="D1142" s="7">
        <v>7.1745584357916385</v>
      </c>
      <c r="E1142" s="7">
        <v>0.40511346018325395</v>
      </c>
    </row>
    <row r="1143" spans="4:5">
      <c r="D1143" s="7">
        <v>7.1712573852619608</v>
      </c>
      <c r="E1143" s="7">
        <v>0.4070868711841808</v>
      </c>
    </row>
    <row r="1144" spans="4:5">
      <c r="D1144" s="7">
        <v>7.1512116563860832</v>
      </c>
      <c r="E1144" s="7">
        <v>0.41555930639695393</v>
      </c>
    </row>
    <row r="1145" spans="4:5">
      <c r="D1145" s="7">
        <v>7.1622957517297721</v>
      </c>
      <c r="E1145" s="7">
        <v>0.40996504354481089</v>
      </c>
    </row>
    <row r="1146" spans="4:5">
      <c r="D1146" s="7">
        <v>7.1417682148611297</v>
      </c>
      <c r="E1146" s="7">
        <v>0.41453070740291292</v>
      </c>
    </row>
    <row r="1147" spans="4:5">
      <c r="D1147" s="7">
        <v>7.1446581960059499</v>
      </c>
      <c r="E1147" s="7">
        <v>0.42784683263815643</v>
      </c>
    </row>
    <row r="1148" spans="4:5">
      <c r="D1148" s="7">
        <v>7.1683440354816401</v>
      </c>
      <c r="E1148" s="7">
        <v>0.43516474280568029</v>
      </c>
    </row>
    <row r="1149" spans="4:5">
      <c r="D1149" s="7">
        <v>7.1995261819285643</v>
      </c>
      <c r="E1149" s="7">
        <v>0.43358139594511824</v>
      </c>
    </row>
    <row r="1150" spans="4:5">
      <c r="D1150" s="7">
        <v>7.2344886083105049</v>
      </c>
      <c r="E1150" s="7">
        <v>0.45381336232669239</v>
      </c>
    </row>
    <row r="1151" spans="4:5">
      <c r="D1151" s="7">
        <v>7.2758306169990838</v>
      </c>
      <c r="E1151" s="7">
        <v>0.46119385137249003</v>
      </c>
    </row>
    <row r="1152" spans="4:5">
      <c r="D1152" s="7">
        <v>7.2648286340286052</v>
      </c>
      <c r="E1152" s="7">
        <v>0.46118942165926236</v>
      </c>
    </row>
    <row r="1153" spans="4:5">
      <c r="D1153" s="7">
        <v>7.2640281072610176</v>
      </c>
      <c r="E1153" s="7">
        <v>0.45839633238036892</v>
      </c>
    </row>
    <row r="1154" spans="4:5">
      <c r="D1154" s="7">
        <v>7.2710203361086307</v>
      </c>
      <c r="E1154" s="7">
        <v>0.4519403260824556</v>
      </c>
    </row>
    <row r="1155" spans="4:5">
      <c r="D1155" s="7">
        <v>7.5484144218361724</v>
      </c>
      <c r="E1155" s="7">
        <v>0.45822483767800093</v>
      </c>
    </row>
    <row r="1156" spans="4:5">
      <c r="D1156" s="7">
        <v>7.5917691614018388</v>
      </c>
      <c r="E1156" s="7">
        <v>0.46167243636949945</v>
      </c>
    </row>
    <row r="1157" spans="4:5">
      <c r="D1157" s="7">
        <v>7.6288541093047399</v>
      </c>
      <c r="E1157" s="7">
        <v>0.46526679295534229</v>
      </c>
    </row>
    <row r="1158" spans="4:5">
      <c r="D1158" s="7">
        <v>7.7159188129434755</v>
      </c>
      <c r="E1158" s="7">
        <v>0.46886114954118496</v>
      </c>
    </row>
    <row r="1159" spans="4:5">
      <c r="D1159" s="7">
        <v>7.7121642958723964</v>
      </c>
      <c r="E1159" s="7">
        <v>0.49022166664620842</v>
      </c>
    </row>
    <row r="1160" spans="4:5">
      <c r="D1160" s="7">
        <v>7.7642321213109255</v>
      </c>
      <c r="E1160" s="7">
        <v>0.51151594826772162</v>
      </c>
    </row>
    <row r="1161" spans="4:5">
      <c r="D1161" s="7">
        <v>7.714850414909117</v>
      </c>
      <c r="E1161" s="7">
        <v>0.52011646996170802</v>
      </c>
    </row>
    <row r="1162" spans="4:5">
      <c r="D1162" s="7">
        <v>7.7564155405823696</v>
      </c>
      <c r="E1162" s="7">
        <v>0.52871808836635525</v>
      </c>
    </row>
    <row r="1163" spans="4:5">
      <c r="D1163" s="7">
        <v>7.7819424785210831</v>
      </c>
      <c r="E1163" s="7">
        <v>0.52970959877378943</v>
      </c>
    </row>
    <row r="1164" spans="4:5">
      <c r="D1164" s="7">
        <v>7.7728892701785917</v>
      </c>
      <c r="E1164" s="7">
        <v>0.52836739596210813</v>
      </c>
    </row>
    <row r="1165" spans="4:5">
      <c r="D1165" s="7">
        <v>7.7584300849073005</v>
      </c>
      <c r="E1165" s="7">
        <v>0.53852876888102774</v>
      </c>
    </row>
    <row r="1166" spans="4:5">
      <c r="D1166" s="7">
        <v>7.7605372048220271</v>
      </c>
      <c r="E1166" s="7">
        <v>0.55550531607555209</v>
      </c>
    </row>
    <row r="1167" spans="4:5">
      <c r="D1167" s="7">
        <v>7.7485480655119039</v>
      </c>
      <c r="E1167" s="7">
        <v>0.55938109109837453</v>
      </c>
    </row>
    <row r="1168" spans="4:5">
      <c r="D1168" s="7">
        <v>7.7219503897998063</v>
      </c>
      <c r="E1168" s="7">
        <v>0.55416111419539538</v>
      </c>
    </row>
    <row r="1169" spans="4:5">
      <c r="D1169" s="7">
        <v>7.7001137663504275</v>
      </c>
      <c r="E1169" s="7">
        <v>0.55121920064940855</v>
      </c>
    </row>
    <row r="1170" spans="4:5">
      <c r="D1170" s="7">
        <v>7.7097323821057913</v>
      </c>
      <c r="E1170" s="7">
        <v>0.53962359723318409</v>
      </c>
    </row>
    <row r="1171" spans="4:5">
      <c r="D1171" s="7">
        <v>10.534681344257635</v>
      </c>
      <c r="E1171" s="7">
        <v>0.51999743812677146</v>
      </c>
    </row>
    <row r="1172" spans="4:5">
      <c r="D1172" s="7">
        <v>10.490920542687961</v>
      </c>
      <c r="E1172" s="7">
        <v>0.52958623427865881</v>
      </c>
    </row>
    <row r="1173" spans="4:5">
      <c r="D1173" s="7">
        <v>10.470947028391869</v>
      </c>
      <c r="E1173" s="7">
        <v>0.53741320430521233</v>
      </c>
    </row>
    <row r="1174" spans="4:5">
      <c r="D1174" s="7">
        <v>10.483452957765955</v>
      </c>
      <c r="E1174" s="7">
        <v>0.55879021030921006</v>
      </c>
    </row>
    <row r="1175" spans="4:5">
      <c r="D1175" s="7">
        <v>10.426692635797254</v>
      </c>
      <c r="E1175" s="7">
        <v>0.57981388238319032</v>
      </c>
    </row>
    <row r="1176" spans="4:5">
      <c r="D1176" s="7">
        <v>10.433933410354738</v>
      </c>
      <c r="E1176" s="7">
        <v>0.58742302335248198</v>
      </c>
    </row>
    <row r="1177" spans="4:5">
      <c r="D1177" s="7">
        <v>10.403118720945425</v>
      </c>
      <c r="E1177" s="7">
        <v>0.58240544369589164</v>
      </c>
    </row>
    <row r="1178" spans="4:5">
      <c r="D1178" s="7">
        <v>10.406680262501084</v>
      </c>
      <c r="E1178" s="7">
        <v>0.58115528439176278</v>
      </c>
    </row>
    <row r="1179" spans="4:5">
      <c r="D1179" s="7">
        <v>10.540418059936354</v>
      </c>
      <c r="E1179" s="7">
        <v>0.58879233576896439</v>
      </c>
    </row>
    <row r="1180" spans="4:5">
      <c r="D1180" s="7">
        <v>10.61154750998119</v>
      </c>
      <c r="E1180" s="7">
        <v>0.59836743514459545</v>
      </c>
    </row>
    <row r="1181" spans="4:5">
      <c r="D1181" s="7">
        <v>10.681899667100364</v>
      </c>
      <c r="E1181" s="7">
        <v>0.61139616788722262</v>
      </c>
    </row>
    <row r="1182" spans="4:5">
      <c r="D1182" s="7">
        <v>10.707664967267</v>
      </c>
      <c r="E1182" s="7">
        <v>0.62598058605527196</v>
      </c>
    </row>
    <row r="1183" spans="4:5">
      <c r="D1183" s="7">
        <v>10.72632264470831</v>
      </c>
      <c r="E1183" s="7">
        <v>0.62150684415523549</v>
      </c>
    </row>
    <row r="1184" spans="4:5">
      <c r="D1184" s="7">
        <v>10.736396675471232</v>
      </c>
      <c r="E1184" s="7">
        <v>0.62663124873262788</v>
      </c>
    </row>
    <row r="1185" spans="4:5">
      <c r="D1185" s="7">
        <v>10.757902880692196</v>
      </c>
      <c r="E1185" s="7">
        <v>0.61351269010739329</v>
      </c>
    </row>
    <row r="1186" spans="4:5">
      <c r="D1186" s="7">
        <v>10.781546162612527</v>
      </c>
      <c r="E1186" s="7">
        <v>0.62531588694980911</v>
      </c>
    </row>
    <row r="1187" spans="4:5">
      <c r="D1187" s="7">
        <v>8.7172176334257934</v>
      </c>
      <c r="E1187" s="7">
        <v>0.49163974299500213</v>
      </c>
    </row>
    <row r="1188" spans="4:5">
      <c r="D1188" s="7">
        <v>8.7640143520138576</v>
      </c>
      <c r="E1188" s="7">
        <v>0.50211889151120048</v>
      </c>
    </row>
    <row r="1189" spans="4:5">
      <c r="D1189" s="7">
        <v>8.8601866133013427</v>
      </c>
      <c r="E1189" s="7">
        <v>0.57079843269414765</v>
      </c>
    </row>
    <row r="1190" spans="4:5">
      <c r="D1190" s="7">
        <v>8.9227943478446683</v>
      </c>
      <c r="E1190" s="7">
        <v>0.60037554179526509</v>
      </c>
    </row>
    <row r="1191" spans="4:5">
      <c r="D1191" s="7">
        <v>8.9770479520460409</v>
      </c>
      <c r="E1191" s="7">
        <v>0.62171786243546234</v>
      </c>
    </row>
    <row r="1192" spans="4:5">
      <c r="D1192" s="7">
        <v>9.0514615943379049</v>
      </c>
      <c r="E1192" s="7">
        <v>0.6345785544586493</v>
      </c>
    </row>
    <row r="1193" spans="4:5">
      <c r="D1193" s="7">
        <v>9.1343210014013163</v>
      </c>
      <c r="E1193" s="7">
        <v>0.6684071240968954</v>
      </c>
    </row>
    <row r="1194" spans="4:5">
      <c r="D1194" s="7">
        <v>9.2059796986602596</v>
      </c>
      <c r="E1194" s="7">
        <v>0.67890108293458451</v>
      </c>
    </row>
    <row r="1195" spans="4:5">
      <c r="D1195" s="7">
        <v>9.2808966763252414</v>
      </c>
      <c r="E1195" s="7">
        <v>0.70974059099123332</v>
      </c>
    </row>
    <row r="1196" spans="4:5">
      <c r="D1196" s="7">
        <v>9.3695259927805683</v>
      </c>
      <c r="E1196" s="7">
        <v>0.71415499915214875</v>
      </c>
    </row>
    <row r="1197" spans="4:5">
      <c r="D1197" s="7">
        <v>9.4756127357393218</v>
      </c>
      <c r="E1197" s="7">
        <v>0.72018318526596947</v>
      </c>
    </row>
    <row r="1198" spans="4:5">
      <c r="D1198" s="7">
        <v>9.5964928252305519</v>
      </c>
      <c r="E1198" s="7">
        <v>0.73063282736234192</v>
      </c>
    </row>
    <row r="1199" spans="4:5">
      <c r="D1199" s="7">
        <v>9.6967913451551961</v>
      </c>
      <c r="E1199" s="7">
        <v>0.73237313025315309</v>
      </c>
    </row>
    <row r="1200" spans="4:5">
      <c r="D1200" s="7">
        <v>9.6546071385891139</v>
      </c>
      <c r="E1200" s="7">
        <v>0.72095919501640515</v>
      </c>
    </row>
    <row r="1201" spans="4:5">
      <c r="D1201" s="7">
        <v>9.4608277541945753</v>
      </c>
      <c r="E1201" s="7">
        <v>0.71471386419964866</v>
      </c>
    </row>
    <row r="1202" spans="4:5">
      <c r="D1202" s="7">
        <v>9.5267403642641959</v>
      </c>
      <c r="E1202" s="7">
        <v>0.71119850092320214</v>
      </c>
    </row>
    <row r="1203" spans="4:5">
      <c r="D1203" s="7">
        <v>9.0617098987068267</v>
      </c>
      <c r="E1203" s="7">
        <v>0.51785054619821236</v>
      </c>
    </row>
    <row r="1204" spans="4:5">
      <c r="D1204" s="7">
        <v>9.090139896999947</v>
      </c>
      <c r="E1204" s="7">
        <v>0.52489959245694218</v>
      </c>
    </row>
    <row r="1205" spans="4:5">
      <c r="D1205" s="7">
        <v>9.0506848381728737</v>
      </c>
      <c r="E1205" s="7">
        <v>0.53233099924818106</v>
      </c>
    </row>
    <row r="1206" spans="4:5">
      <c r="D1206" s="7">
        <v>9.0729878001554276</v>
      </c>
      <c r="E1206" s="7">
        <v>0.51030041695807082</v>
      </c>
    </row>
    <row r="1207" spans="4:5">
      <c r="D1207" s="7">
        <v>9.0558984643699869</v>
      </c>
      <c r="E1207" s="7">
        <v>0.52033974406859862</v>
      </c>
    </row>
    <row r="1208" spans="4:5">
      <c r="D1208" s="7">
        <v>9.0552063221426966</v>
      </c>
      <c r="E1208" s="7">
        <v>0.51335121504607351</v>
      </c>
    </row>
    <row r="1209" spans="4:5">
      <c r="D1209" s="7">
        <v>9.07801570783373</v>
      </c>
      <c r="E1209" s="7">
        <v>0.53484098604619401</v>
      </c>
    </row>
    <row r="1210" spans="4:5">
      <c r="D1210" s="7">
        <v>9.0942205882222993</v>
      </c>
      <c r="E1210" s="7">
        <v>0.52256384164592595</v>
      </c>
    </row>
    <row r="1211" spans="4:5">
      <c r="D1211" s="7">
        <v>9.1090918502524065</v>
      </c>
      <c r="E1211" s="7">
        <v>0.52264314145088142</v>
      </c>
    </row>
    <row r="1212" spans="4:5">
      <c r="D1212" s="7">
        <v>9.1656238869646902</v>
      </c>
      <c r="E1212" s="7">
        <v>0.53048007013774912</v>
      </c>
    </row>
    <row r="1213" spans="4:5">
      <c r="D1213" s="7">
        <v>9.1608524985071806</v>
      </c>
      <c r="E1213" s="7">
        <v>0.51851197282300243</v>
      </c>
    </row>
    <row r="1214" spans="4:5">
      <c r="D1214" s="7">
        <v>9.1566869478323856</v>
      </c>
      <c r="E1214" s="7">
        <v>0.49476594184897904</v>
      </c>
    </row>
    <row r="1215" spans="4:5">
      <c r="D1215" s="7">
        <v>9.2213722667205218</v>
      </c>
      <c r="E1215" s="7">
        <v>0.50828138269809808</v>
      </c>
    </row>
    <row r="1216" spans="4:5">
      <c r="D1216" s="7">
        <v>9.3025148351388331</v>
      </c>
      <c r="E1216" s="7">
        <v>0.51655780920581884</v>
      </c>
    </row>
    <row r="1217" spans="4:5">
      <c r="D1217" s="7">
        <v>9.381613043775932</v>
      </c>
      <c r="E1217" s="7">
        <v>0.52335431948051647</v>
      </c>
    </row>
    <row r="1218" spans="4:5">
      <c r="D1218" s="7">
        <v>9.4010934686551639</v>
      </c>
      <c r="E1218" s="7">
        <v>0.53202049848037991</v>
      </c>
    </row>
    <row r="1219" spans="4:5">
      <c r="D1219" s="7">
        <v>6.9176761133190743</v>
      </c>
      <c r="E1219" s="7">
        <v>0.42311266161340322</v>
      </c>
    </row>
    <row r="1220" spans="4:5">
      <c r="D1220" s="7">
        <v>6.9454349701687175</v>
      </c>
      <c r="E1220" s="7">
        <v>0.42750387280816515</v>
      </c>
    </row>
    <row r="1221" spans="4:5">
      <c r="D1221" s="7">
        <v>6.9601725824335485</v>
      </c>
      <c r="E1221" s="7">
        <v>0.41956266695514494</v>
      </c>
    </row>
    <row r="1222" spans="4:5">
      <c r="D1222" s="7">
        <v>6.9944171557753894</v>
      </c>
      <c r="E1222" s="7">
        <v>0.41711244703726014</v>
      </c>
    </row>
    <row r="1223" spans="4:5">
      <c r="D1223" s="7">
        <v>6.980156541215365</v>
      </c>
      <c r="E1223" s="7">
        <v>0.42049795610293872</v>
      </c>
    </row>
    <row r="1224" spans="4:5">
      <c r="D1224" s="7">
        <v>7.0192370798333403</v>
      </c>
      <c r="E1224" s="7">
        <v>0.42616823304433138</v>
      </c>
    </row>
    <row r="1225" spans="4:5">
      <c r="D1225" s="7">
        <v>7.0463249461869895</v>
      </c>
      <c r="E1225" s="7">
        <v>0.44300563040341456</v>
      </c>
    </row>
    <row r="1226" spans="4:5">
      <c r="D1226" s="7">
        <v>7.0451451278139112</v>
      </c>
      <c r="E1226" s="7">
        <v>0.44099210914829046</v>
      </c>
    </row>
    <row r="1227" spans="4:5">
      <c r="D1227" s="7">
        <v>7.0773047558298234</v>
      </c>
      <c r="E1227" s="7">
        <v>0.45559548386174265</v>
      </c>
    </row>
    <row r="1228" spans="4:5">
      <c r="D1228" s="7">
        <v>7.0899650132552594</v>
      </c>
      <c r="E1228" s="7">
        <v>0.45542936776162674</v>
      </c>
    </row>
    <row r="1229" spans="4:5">
      <c r="D1229" s="7">
        <v>7.0910641954778848</v>
      </c>
      <c r="E1229" s="7">
        <v>0.45954768369741633</v>
      </c>
    </row>
    <row r="1230" spans="4:5">
      <c r="D1230" s="7">
        <v>7.1448272380517635</v>
      </c>
      <c r="E1230" s="7">
        <v>0.47383741414487179</v>
      </c>
    </row>
    <row r="1231" spans="4:5">
      <c r="D1231" s="7">
        <v>7.1599165235700788</v>
      </c>
      <c r="E1231" s="7">
        <v>0.4629899782258971</v>
      </c>
    </row>
    <row r="1232" spans="4:5">
      <c r="D1232" s="7">
        <v>7.194888253149184</v>
      </c>
      <c r="E1232" s="7">
        <v>0.46884866610430792</v>
      </c>
    </row>
    <row r="1233" spans="4:5">
      <c r="D1233" s="7">
        <v>7.1949162634346404</v>
      </c>
      <c r="E1233" s="7">
        <v>0.46297071770987963</v>
      </c>
    </row>
    <row r="1234" spans="4:5">
      <c r="D1234" s="7">
        <v>7.2145586875604391</v>
      </c>
      <c r="E1234" s="7">
        <v>0.45456804511606819</v>
      </c>
    </row>
    <row r="1235" spans="4:5">
      <c r="D1235" s="7">
        <v>5.0160007021088804</v>
      </c>
      <c r="E1235" s="7">
        <v>0.23469448073839616</v>
      </c>
    </row>
    <row r="1236" spans="4:5">
      <c r="D1236" s="7">
        <v>5.0761687213326763</v>
      </c>
      <c r="E1236" s="7">
        <v>0.23828944609243738</v>
      </c>
    </row>
    <row r="1237" spans="4:5">
      <c r="D1237" s="7">
        <v>5.7187590232412271</v>
      </c>
      <c r="E1237" s="7">
        <v>0.25350035098611284</v>
      </c>
    </row>
    <row r="1238" spans="4:5">
      <c r="D1238" s="7">
        <v>5.8879218303442844</v>
      </c>
      <c r="E1238" s="7">
        <v>0.27063614583562939</v>
      </c>
    </row>
    <row r="1239" spans="4:5">
      <c r="D1239" s="7">
        <v>6.0120150403726926</v>
      </c>
      <c r="E1239" s="7">
        <v>0.27239469386983578</v>
      </c>
    </row>
    <row r="1240" spans="4:5">
      <c r="D1240" s="7">
        <v>6.1762926746512088</v>
      </c>
      <c r="E1240" s="7">
        <v>0.28632794716698479</v>
      </c>
    </row>
    <row r="1241" spans="4:5">
      <c r="D1241" s="7">
        <v>6.1588379554994921</v>
      </c>
      <c r="E1241" s="7">
        <v>0.2948416996564967</v>
      </c>
    </row>
    <row r="1242" spans="4:5">
      <c r="D1242" s="7">
        <v>6.1621294010766627</v>
      </c>
      <c r="E1242" s="7">
        <v>0.3034007022455027</v>
      </c>
    </row>
    <row r="1243" spans="4:5">
      <c r="D1243" s="7">
        <v>5.7605581549649463</v>
      </c>
      <c r="E1243" s="7">
        <v>0.30923594638097823</v>
      </c>
    </row>
    <row r="1244" spans="4:5">
      <c r="D1244" s="7">
        <v>5.7589421245386356</v>
      </c>
      <c r="E1244" s="7">
        <v>0.33310323269567865</v>
      </c>
    </row>
    <row r="1245" spans="4:5">
      <c r="D1245" s="7">
        <v>5.7771682386832719</v>
      </c>
      <c r="E1245" s="7">
        <v>0.36304669130038147</v>
      </c>
    </row>
    <row r="1246" spans="4:5">
      <c r="D1246" s="7">
        <v>5.8120665451753304</v>
      </c>
      <c r="E1246" s="7">
        <v>0.39566426902937907</v>
      </c>
    </row>
    <row r="1247" spans="4:5">
      <c r="D1247" s="7">
        <v>5.8578713519960841</v>
      </c>
      <c r="E1247" s="7">
        <v>0.41261461111214109</v>
      </c>
    </row>
    <row r="1248" spans="4:5">
      <c r="D1248" s="7">
        <v>5.8816858634439813</v>
      </c>
      <c r="E1248" s="7">
        <v>0.4097118498948521</v>
      </c>
    </row>
    <row r="1249" spans="4:5">
      <c r="D1249" s="7">
        <v>5.8849466521837899</v>
      </c>
      <c r="E1249" s="7">
        <v>0.42679340552186923</v>
      </c>
    </row>
    <row r="1250" spans="4:5">
      <c r="D1250" s="7">
        <v>5.9057802902728973</v>
      </c>
      <c r="E1250" s="7">
        <v>0.41508896228437475</v>
      </c>
    </row>
    <row r="1251" spans="4:5">
      <c r="D1251" s="7">
        <v>8.9063333567806993</v>
      </c>
      <c r="E1251" s="7">
        <v>0.49847089772213654</v>
      </c>
    </row>
    <row r="1252" spans="4:5">
      <c r="D1252" s="7">
        <v>8.9643234137046264</v>
      </c>
      <c r="E1252" s="7">
        <v>0.50636835737567321</v>
      </c>
    </row>
    <row r="1253" spans="4:5">
      <c r="D1253" s="7">
        <v>9.0433159201709223</v>
      </c>
      <c r="E1253" s="7">
        <v>0.55823938228965186</v>
      </c>
    </row>
    <row r="1254" spans="4:5">
      <c r="D1254" s="7">
        <v>9.1238418990089336</v>
      </c>
      <c r="E1254" s="7">
        <v>0.58485709622918525</v>
      </c>
    </row>
    <row r="1255" spans="4:5">
      <c r="D1255" s="7">
        <v>9.119825504453857</v>
      </c>
      <c r="E1255" s="7">
        <v>0.60573345521078448</v>
      </c>
    </row>
    <row r="1256" spans="4:5">
      <c r="D1256" s="7">
        <v>9.1607687038141048</v>
      </c>
      <c r="E1256" s="7">
        <v>0.62222232562274826</v>
      </c>
    </row>
    <row r="1257" spans="4:5">
      <c r="D1257" s="7">
        <v>9.2311778450408255</v>
      </c>
      <c r="E1257" s="7">
        <v>0.65735797518092731</v>
      </c>
    </row>
    <row r="1258" spans="4:5">
      <c r="D1258" s="7">
        <v>9.3010711947466245</v>
      </c>
      <c r="E1258" s="7">
        <v>0.68028519492118145</v>
      </c>
    </row>
    <row r="1259" spans="4:5">
      <c r="D1259" s="7">
        <v>9.4029124430746656</v>
      </c>
      <c r="E1259" s="7">
        <v>0.7219307786278415</v>
      </c>
    </row>
    <row r="1260" spans="4:5">
      <c r="D1260" s="7">
        <v>9.4792594228147209</v>
      </c>
      <c r="E1260" s="7">
        <v>0.75022651365468751</v>
      </c>
    </row>
    <row r="1261" spans="4:5">
      <c r="D1261" s="7">
        <v>9.5606022029740263</v>
      </c>
      <c r="E1261" s="7">
        <v>0.74558485507719319</v>
      </c>
    </row>
    <row r="1262" spans="4:5">
      <c r="D1262" s="7">
        <v>9.6420646025162604</v>
      </c>
      <c r="E1262" s="7">
        <v>0.75172330299771872</v>
      </c>
    </row>
    <row r="1263" spans="4:5">
      <c r="D1263" s="7">
        <v>9.7413722830404428</v>
      </c>
      <c r="E1263" s="7">
        <v>0.74767511742319903</v>
      </c>
    </row>
    <row r="1264" spans="4:5">
      <c r="D1264" s="7">
        <v>9.773810904139161</v>
      </c>
      <c r="E1264" s="7">
        <v>0.74318205270026194</v>
      </c>
    </row>
    <row r="1265" spans="4:5">
      <c r="D1265" s="7">
        <v>9.6165178753425486</v>
      </c>
      <c r="E1265" s="7">
        <v>0.74008271131283698</v>
      </c>
    </row>
    <row r="1266" spans="4:5">
      <c r="D1266" s="7">
        <v>9.6763584101097155</v>
      </c>
      <c r="E1266" s="7">
        <v>0.74014753963443036</v>
      </c>
    </row>
    <row r="1267" spans="4:5">
      <c r="D1267" s="7">
        <v>10.787619816059435</v>
      </c>
      <c r="E1267" s="7">
        <v>0.62208055745223634</v>
      </c>
    </row>
    <row r="1268" spans="4:5">
      <c r="D1268" s="7">
        <v>10.789072744623667</v>
      </c>
      <c r="E1268" s="7">
        <v>0.63052172514856364</v>
      </c>
    </row>
    <row r="1269" spans="4:5">
      <c r="D1269" s="7">
        <v>10.834230880732001</v>
      </c>
      <c r="E1269" s="7">
        <v>0.64369830057756017</v>
      </c>
    </row>
    <row r="1270" spans="4:5">
      <c r="D1270" s="7">
        <v>10.884671505481643</v>
      </c>
      <c r="E1270" s="7">
        <v>0.66132821634260064</v>
      </c>
    </row>
    <row r="1271" spans="4:5">
      <c r="D1271" s="7">
        <v>10.951988333962113</v>
      </c>
      <c r="E1271" s="7">
        <v>0.67304954556211616</v>
      </c>
    </row>
    <row r="1272" spans="4:5">
      <c r="D1272" s="7">
        <v>11.019602438639254</v>
      </c>
      <c r="E1272" s="7">
        <v>0.70613873084268741</v>
      </c>
    </row>
    <row r="1273" spans="4:5">
      <c r="D1273" s="7">
        <v>11.032558318338783</v>
      </c>
      <c r="E1273" s="7">
        <v>0.73568057782956009</v>
      </c>
    </row>
    <row r="1274" spans="4:5">
      <c r="D1274" s="7">
        <v>11.062313313022662</v>
      </c>
      <c r="E1274" s="7">
        <v>0.73483168380279529</v>
      </c>
    </row>
    <row r="1275" spans="4:5">
      <c r="D1275" s="7">
        <v>11.065519564013528</v>
      </c>
      <c r="E1275" s="7">
        <v>0.72961060890205454</v>
      </c>
    </row>
    <row r="1276" spans="4:5">
      <c r="D1276" s="7">
        <v>11.094352760149551</v>
      </c>
      <c r="E1276" s="7">
        <v>0.72633604325757672</v>
      </c>
    </row>
    <row r="1277" spans="4:5">
      <c r="D1277" s="7">
        <v>11.131945913825193</v>
      </c>
      <c r="E1277" s="7">
        <v>0.72199054988020361</v>
      </c>
    </row>
    <row r="1278" spans="4:5">
      <c r="D1278" s="7">
        <v>11.170213011488732</v>
      </c>
      <c r="E1278" s="7">
        <v>0.72156562334215224</v>
      </c>
    </row>
    <row r="1279" spans="4:5">
      <c r="D1279" s="7">
        <v>11.217501874714847</v>
      </c>
      <c r="E1279" s="7">
        <v>0.72189915899644819</v>
      </c>
    </row>
    <row r="1280" spans="4:5">
      <c r="D1280" s="7">
        <v>11.199948883901186</v>
      </c>
      <c r="E1280" s="7">
        <v>0.72522167818099237</v>
      </c>
    </row>
    <row r="1281" spans="4:5">
      <c r="D1281" s="7">
        <v>11.139735706997328</v>
      </c>
      <c r="E1281" s="7">
        <v>0.72797980972361931</v>
      </c>
    </row>
    <row r="1282" spans="4:5">
      <c r="D1282" s="7">
        <v>11.169535824698061</v>
      </c>
      <c r="E1282" s="7">
        <v>0.73032159256239826</v>
      </c>
    </row>
    <row r="1283" spans="4:5">
      <c r="D1283" s="7">
        <v>6.7760959150874234</v>
      </c>
      <c r="E1283" s="7">
        <v>0.46171120081165096</v>
      </c>
    </row>
    <row r="1284" spans="4:5">
      <c r="D1284" s="7">
        <v>6.7666102205914456</v>
      </c>
      <c r="E1284" s="7">
        <v>0.44211443119626476</v>
      </c>
    </row>
    <row r="1285" spans="4:5">
      <c r="D1285" s="7">
        <v>6.7721612248974781</v>
      </c>
      <c r="E1285" s="7">
        <v>0.44236576686279422</v>
      </c>
    </row>
    <row r="1286" spans="4:5">
      <c r="D1286" s="7">
        <v>6.7801864555515134</v>
      </c>
      <c r="E1286" s="7">
        <v>0.4243516578829255</v>
      </c>
    </row>
    <row r="1287" spans="4:5">
      <c r="D1287" s="7">
        <v>6.7955122521476783</v>
      </c>
      <c r="E1287" s="7">
        <v>0.43962522460661313</v>
      </c>
    </row>
    <row r="1288" spans="4:5">
      <c r="D1288" s="7">
        <v>6.8122383865937364</v>
      </c>
      <c r="E1288" s="7">
        <v>0.45772256100947717</v>
      </c>
    </row>
    <row r="1289" spans="4:5">
      <c r="D1289" s="7">
        <v>6.8413775644216379</v>
      </c>
      <c r="E1289" s="7">
        <v>0.46344194634180302</v>
      </c>
    </row>
    <row r="1290" spans="4:5">
      <c r="D1290" s="7">
        <v>6.6770159539324592</v>
      </c>
      <c r="E1290" s="7">
        <v>0.46076703460405177</v>
      </c>
    </row>
    <row r="1291" spans="4:5">
      <c r="D1291" s="7">
        <v>6.7419357014174617</v>
      </c>
      <c r="E1291" s="7">
        <v>0.51632936057149392</v>
      </c>
    </row>
    <row r="1292" spans="4:5">
      <c r="D1292" s="7">
        <v>6.7650764953140126</v>
      </c>
      <c r="E1292" s="7">
        <v>0.5027304781888966</v>
      </c>
    </row>
    <row r="1293" spans="4:5">
      <c r="D1293" s="7">
        <v>6.7822767286147574</v>
      </c>
      <c r="E1293" s="7">
        <v>0.51133500644595908</v>
      </c>
    </row>
    <row r="1294" spans="4:5">
      <c r="D1294" s="7">
        <v>6.8037785097213801</v>
      </c>
      <c r="E1294" s="7">
        <v>0.49210716265987176</v>
      </c>
    </row>
    <row r="1295" spans="4:5">
      <c r="D1295" s="7">
        <v>6.8371317802656915</v>
      </c>
      <c r="E1295" s="7">
        <v>0.50198352406831848</v>
      </c>
    </row>
    <row r="1296" spans="4:5">
      <c r="D1296" s="7">
        <v>6.8791243732793692</v>
      </c>
      <c r="E1296" s="7">
        <v>0.50054856538218262</v>
      </c>
    </row>
    <row r="1297" spans="4:5">
      <c r="D1297" s="7">
        <v>6.8152697855996029</v>
      </c>
      <c r="E1297" s="7">
        <v>0.48196822774697801</v>
      </c>
    </row>
    <row r="1298" spans="4:5">
      <c r="D1298" s="7">
        <v>6.8194171751309032</v>
      </c>
      <c r="E1298" s="7">
        <v>0.48966007433254954</v>
      </c>
    </row>
    <row r="1299" spans="4:5">
      <c r="D1299" s="7">
        <v>6.413086560414909</v>
      </c>
      <c r="E1299" s="7">
        <v>0.44130586544241435</v>
      </c>
    </row>
    <row r="1300" spans="4:5">
      <c r="D1300" s="7">
        <v>6.4594730578190251</v>
      </c>
      <c r="E1300" s="7">
        <v>0.44942556319026949</v>
      </c>
    </row>
    <row r="1301" spans="4:5">
      <c r="D1301" s="7">
        <v>6.4666273410221438</v>
      </c>
      <c r="E1301" s="7">
        <v>0.43631850332152328</v>
      </c>
    </row>
    <row r="1302" spans="4:5">
      <c r="D1302" s="7">
        <v>6.4712579872560916</v>
      </c>
      <c r="E1302" s="7">
        <v>0.44131739982222062</v>
      </c>
    </row>
    <row r="1303" spans="4:5">
      <c r="D1303" s="7">
        <v>6.4673426909219884</v>
      </c>
      <c r="E1303" s="7">
        <v>0.43600999217954928</v>
      </c>
    </row>
    <row r="1304" spans="4:5">
      <c r="D1304" s="7">
        <v>6.4508691268211935</v>
      </c>
      <c r="E1304" s="7">
        <v>0.44230266178182548</v>
      </c>
    </row>
    <row r="1305" spans="4:5">
      <c r="D1305" s="7">
        <v>6.3696893048034111</v>
      </c>
      <c r="E1305" s="7">
        <v>0.4285092623110156</v>
      </c>
    </row>
    <row r="1306" spans="4:5">
      <c r="D1306" s="7">
        <v>6.3575275551856745</v>
      </c>
      <c r="E1306" s="7">
        <v>0.42474121344625598</v>
      </c>
    </row>
    <row r="1307" spans="4:5">
      <c r="D1307" s="7">
        <v>6.3828566266660456</v>
      </c>
      <c r="E1307" s="7">
        <v>0.42087693675011784</v>
      </c>
    </row>
    <row r="1308" spans="4:5">
      <c r="D1308" s="7">
        <v>6.4084672000379177</v>
      </c>
      <c r="E1308" s="7">
        <v>0.43280113114879953</v>
      </c>
    </row>
    <row r="1309" spans="4:5">
      <c r="D1309" s="7">
        <v>6.40613806147711</v>
      </c>
      <c r="E1309" s="7">
        <v>0.4308439721611575</v>
      </c>
    </row>
    <row r="1310" spans="4:5">
      <c r="D1310" s="7">
        <v>6.4522951815607055</v>
      </c>
      <c r="E1310" s="7">
        <v>0.44509052693626355</v>
      </c>
    </row>
    <row r="1311" spans="4:5">
      <c r="D1311" s="7">
        <v>6.4807978700104067</v>
      </c>
      <c r="E1311" s="7">
        <v>0.43890802714480515</v>
      </c>
    </row>
    <row r="1312" spans="4:5">
      <c r="D1312" s="7">
        <v>6.5355235935160065</v>
      </c>
      <c r="E1312" s="7">
        <v>0.44505783730613624</v>
      </c>
    </row>
    <row r="1313" spans="4:5">
      <c r="D1313" s="7">
        <v>6.5810578635381471</v>
      </c>
      <c r="E1313" s="7">
        <v>0.44957075629840365</v>
      </c>
    </row>
    <row r="1314" spans="4:5">
      <c r="D1314" s="7">
        <v>6.586252586335946</v>
      </c>
      <c r="E1314" s="7">
        <v>0.45422735273514719</v>
      </c>
    </row>
    <row r="1315" spans="4:5">
      <c r="D1315" s="7">
        <v>7.8499960951083914</v>
      </c>
      <c r="E1315" s="7">
        <v>0.39349913797198077</v>
      </c>
    </row>
    <row r="1316" spans="4:5">
      <c r="D1316" s="7">
        <v>7.9148204342612756</v>
      </c>
      <c r="E1316" s="7">
        <v>0.39936034784738234</v>
      </c>
    </row>
    <row r="1317" spans="4:5">
      <c r="D1317" s="7">
        <v>7.9936917748404586</v>
      </c>
      <c r="E1317" s="7">
        <v>0.41817834549212946</v>
      </c>
    </row>
    <row r="1318" spans="4:5">
      <c r="D1318" s="7">
        <v>8.0686965091479017</v>
      </c>
      <c r="E1318" s="7">
        <v>0.43677226829083632</v>
      </c>
    </row>
    <row r="1319" spans="4:5">
      <c r="D1319" s="7">
        <v>8.1213477754360088</v>
      </c>
      <c r="E1319" s="7">
        <v>0.43968413072684237</v>
      </c>
    </row>
    <row r="1320" spans="4:5">
      <c r="D1320" s="7">
        <v>8.151752803259269</v>
      </c>
      <c r="E1320" s="7">
        <v>0.44332143519297801</v>
      </c>
    </row>
    <row r="1321" spans="4:5">
      <c r="D1321" s="7">
        <v>8.1703987343434221</v>
      </c>
      <c r="E1321" s="7">
        <v>0.44855313215368275</v>
      </c>
    </row>
    <row r="1322" spans="4:5">
      <c r="D1322" s="7">
        <v>8.2191070067016678</v>
      </c>
      <c r="E1322" s="7">
        <v>0.45618613433033273</v>
      </c>
    </row>
    <row r="1323" spans="4:5">
      <c r="D1323" s="7">
        <v>8.2870531313947104</v>
      </c>
      <c r="E1323" s="7">
        <v>0.47186382091762347</v>
      </c>
    </row>
    <row r="1324" spans="4:5">
      <c r="D1324" s="7">
        <v>8.3641712466341556</v>
      </c>
      <c r="E1324" s="7">
        <v>0.46367021597205876</v>
      </c>
    </row>
    <row r="1325" spans="4:5">
      <c r="D1325" s="7">
        <v>8.3028049174903327</v>
      </c>
      <c r="E1325" s="7">
        <v>0.49357683047112672</v>
      </c>
    </row>
    <row r="1326" spans="4:5">
      <c r="D1326" s="7">
        <v>8.4541772634998669</v>
      </c>
      <c r="E1326" s="7">
        <v>0.50177020530219618</v>
      </c>
    </row>
    <row r="1327" spans="4:5">
      <c r="D1327" s="7">
        <v>8.51001571658845</v>
      </c>
      <c r="E1327" s="7">
        <v>0.48668290187191804</v>
      </c>
    </row>
    <row r="1328" spans="4:5">
      <c r="D1328" s="7">
        <v>8.5564622602730953</v>
      </c>
      <c r="E1328" s="7">
        <v>0.49651746300886895</v>
      </c>
    </row>
    <row r="1329" spans="4:5">
      <c r="D1329" s="7">
        <v>8.5116299486048828</v>
      </c>
      <c r="E1329" s="7">
        <v>0.50864175339027506</v>
      </c>
    </row>
    <row r="1330" spans="4:5">
      <c r="D1330" s="7">
        <v>8.5585633869722795</v>
      </c>
      <c r="E1330" s="7">
        <v>0.4993861468765064</v>
      </c>
    </row>
    <row r="1331" spans="4:5">
      <c r="D1331" s="7">
        <v>6.5474078770837751</v>
      </c>
      <c r="E1331" s="7">
        <v>0.48212814197284842</v>
      </c>
    </row>
    <row r="1332" spans="4:5">
      <c r="D1332" s="7">
        <v>6.5601722167746388</v>
      </c>
      <c r="E1332" s="7">
        <v>0.49414593248885313</v>
      </c>
    </row>
    <row r="1333" spans="4:5">
      <c r="D1333" s="7">
        <v>6.6069111392299096</v>
      </c>
      <c r="E1333" s="7">
        <v>0.47750720611215008</v>
      </c>
    </row>
    <row r="1334" spans="4:5">
      <c r="D1334" s="7">
        <v>6.64657814533797</v>
      </c>
      <c r="E1334" s="7">
        <v>0.46761441058820491</v>
      </c>
    </row>
    <row r="1335" spans="4:5">
      <c r="D1335" s="7">
        <v>6.69203242750112</v>
      </c>
      <c r="E1335" s="7">
        <v>0.47562933221458981</v>
      </c>
    </row>
    <row r="1336" spans="4:5">
      <c r="D1336" s="7">
        <v>6.7026408030378661</v>
      </c>
      <c r="E1336" s="7">
        <v>0.48620706318975426</v>
      </c>
    </row>
    <row r="1337" spans="4:5">
      <c r="D1337" s="7">
        <v>6.7947118183649007</v>
      </c>
      <c r="E1337" s="7">
        <v>0.49336197853322461</v>
      </c>
    </row>
    <row r="1338" spans="4:5">
      <c r="D1338" s="7">
        <v>6.8122179188913465</v>
      </c>
      <c r="E1338" s="7">
        <v>0.50621981404027017</v>
      </c>
    </row>
    <row r="1339" spans="4:5">
      <c r="D1339" s="7">
        <v>6.8601174790434758</v>
      </c>
      <c r="E1339" s="7">
        <v>0.50350290201082315</v>
      </c>
    </row>
    <row r="1340" spans="4:5">
      <c r="D1340" s="7">
        <v>6.8576362111276126</v>
      </c>
      <c r="E1340" s="7">
        <v>0.49682752339945513</v>
      </c>
    </row>
    <row r="1341" spans="4:5">
      <c r="D1341" s="7">
        <v>6.8926504753004343</v>
      </c>
      <c r="E1341" s="7">
        <v>0.49914219712981789</v>
      </c>
    </row>
    <row r="1342" spans="4:5">
      <c r="D1342" s="7">
        <v>6.9204723170374649</v>
      </c>
      <c r="E1342" s="7">
        <v>0.47302621415008173</v>
      </c>
    </row>
    <row r="1343" spans="4:5">
      <c r="D1343" s="7">
        <v>6.9388662758997208</v>
      </c>
      <c r="E1343" s="7">
        <v>0.48493207824318874</v>
      </c>
    </row>
    <row r="1344" spans="4:5">
      <c r="D1344" s="7">
        <v>6.9630578927085951</v>
      </c>
      <c r="E1344" s="7">
        <v>0.48904211030152633</v>
      </c>
    </row>
    <row r="1345" spans="4:5">
      <c r="D1345" s="7">
        <v>6.9814782568092237</v>
      </c>
      <c r="E1345" s="7">
        <v>0.4809563999271208</v>
      </c>
    </row>
    <row r="1346" spans="4:5">
      <c r="D1346" s="7">
        <v>7.0131625355803315</v>
      </c>
      <c r="E1346" s="7">
        <v>0.47579709096082334</v>
      </c>
    </row>
    <row r="1347" spans="4:5">
      <c r="D1347" s="7">
        <v>9.7271900233497028</v>
      </c>
      <c r="E1347" s="7">
        <v>0.57452211303972001</v>
      </c>
    </row>
    <row r="1348" spans="4:5">
      <c r="D1348" s="7">
        <v>9.7589903839398069</v>
      </c>
      <c r="E1348" s="7">
        <v>0.57348222205744115</v>
      </c>
    </row>
    <row r="1349" spans="4:5">
      <c r="D1349" s="7">
        <v>9.8023612387176886</v>
      </c>
      <c r="E1349" s="7">
        <v>0.58718447519906247</v>
      </c>
    </row>
    <row r="1350" spans="4:5">
      <c r="D1350" s="7">
        <v>9.8471385634892883</v>
      </c>
      <c r="E1350" s="7">
        <v>0.61204474158623312</v>
      </c>
    </row>
    <row r="1351" spans="4:5">
      <c r="D1351" s="7">
        <v>9.8854962324013549</v>
      </c>
      <c r="E1351" s="7">
        <v>0.59985247488744164</v>
      </c>
    </row>
    <row r="1352" spans="4:5">
      <c r="D1352" s="7">
        <v>9.9294664104262793</v>
      </c>
      <c r="E1352" s="7">
        <v>0.61216616360566545</v>
      </c>
    </row>
    <row r="1353" spans="4:5">
      <c r="D1353" s="7">
        <v>9.905506658668493</v>
      </c>
      <c r="E1353" s="7">
        <v>0.64991672961511482</v>
      </c>
    </row>
    <row r="1354" spans="4:5">
      <c r="D1354" s="7">
        <v>9.9238921195646892</v>
      </c>
      <c r="E1354" s="7">
        <v>0.65366343933750237</v>
      </c>
    </row>
    <row r="1355" spans="4:5">
      <c r="D1355" s="7">
        <v>9.9141509898404383</v>
      </c>
      <c r="E1355" s="7">
        <v>0.66464944164665263</v>
      </c>
    </row>
    <row r="1356" spans="4:5">
      <c r="D1356" s="7">
        <v>9.9163844239808228</v>
      </c>
      <c r="E1356" s="7">
        <v>0.65281229632206972</v>
      </c>
    </row>
    <row r="1357" spans="4:5">
      <c r="D1357" s="7">
        <v>9.9502780265683946</v>
      </c>
      <c r="E1357" s="7">
        <v>0.694825051912622</v>
      </c>
    </row>
    <row r="1358" spans="4:5">
      <c r="D1358" s="7">
        <v>9.978808328073896</v>
      </c>
      <c r="E1358" s="7">
        <v>0.68155900257545499</v>
      </c>
    </row>
    <row r="1359" spans="4:5">
      <c r="D1359" s="7">
        <v>10.008628007007154</v>
      </c>
      <c r="E1359" s="7">
        <v>0.68309844462897251</v>
      </c>
    </row>
    <row r="1360" spans="4:5">
      <c r="D1360" s="7">
        <v>10.026976554530695</v>
      </c>
      <c r="E1360" s="7">
        <v>0.68274882286401917</v>
      </c>
    </row>
    <row r="1361" spans="4:5">
      <c r="D1361" s="7">
        <v>9.9982172555385311</v>
      </c>
      <c r="E1361" s="7">
        <v>0.67958842166036193</v>
      </c>
    </row>
    <row r="1362" spans="4:5">
      <c r="D1362" s="7">
        <v>10.016420194509639</v>
      </c>
      <c r="E1362" s="7">
        <v>0.6921309292021991</v>
      </c>
    </row>
    <row r="1363" spans="4:5">
      <c r="D1363" s="7">
        <v>7.3728659033010757</v>
      </c>
      <c r="E1363" s="7">
        <v>0.3917294325672373</v>
      </c>
    </row>
    <row r="1364" spans="4:5">
      <c r="D1364" s="7">
        <v>7.4022550293970513</v>
      </c>
      <c r="E1364" s="7">
        <v>0.39623162624510044</v>
      </c>
    </row>
    <row r="1365" spans="4:5">
      <c r="D1365" s="7">
        <v>7.3336548807287203</v>
      </c>
      <c r="E1365" s="7">
        <v>0.40771208020014954</v>
      </c>
    </row>
    <row r="1366" spans="4:5">
      <c r="D1366" s="7">
        <v>7.333588226671111</v>
      </c>
      <c r="E1366" s="7">
        <v>0.3947464003150466</v>
      </c>
    </row>
    <row r="1367" spans="4:5">
      <c r="D1367" s="7">
        <v>7.3705223580256387</v>
      </c>
      <c r="E1367" s="7">
        <v>0.39028382363289815</v>
      </c>
    </row>
    <row r="1368" spans="4:5">
      <c r="D1368" s="7">
        <v>7.3610771137283075</v>
      </c>
      <c r="E1368" s="7">
        <v>0.40368758542372035</v>
      </c>
    </row>
    <row r="1369" spans="4:5">
      <c r="D1369" s="7">
        <v>7.3616963307149854</v>
      </c>
      <c r="E1369" s="7">
        <v>0.42296931119297698</v>
      </c>
    </row>
    <row r="1370" spans="4:5">
      <c r="D1370" s="7">
        <v>7.3447286770699032</v>
      </c>
      <c r="E1370" s="7">
        <v>0.4510225430918301</v>
      </c>
    </row>
    <row r="1371" spans="4:5">
      <c r="D1371" s="7">
        <v>7.371550667622329</v>
      </c>
      <c r="E1371" s="7">
        <v>0.48013018980897848</v>
      </c>
    </row>
    <row r="1372" spans="4:5">
      <c r="D1372" s="7">
        <v>7.3949895401683134</v>
      </c>
      <c r="E1372" s="7">
        <v>0.4773654313421854</v>
      </c>
    </row>
    <row r="1373" spans="4:5">
      <c r="D1373" s="7">
        <v>7.4217167636463754</v>
      </c>
      <c r="E1373" s="7">
        <v>0.47559539649959132</v>
      </c>
    </row>
    <row r="1374" spans="4:5">
      <c r="D1374" s="7">
        <v>7.5735378764397909</v>
      </c>
      <c r="E1374" s="7">
        <v>0.45983663239216499</v>
      </c>
    </row>
    <row r="1375" spans="4:5">
      <c r="D1375" s="7">
        <v>7.4900466086983473</v>
      </c>
      <c r="E1375" s="7">
        <v>0.45599257891367584</v>
      </c>
    </row>
    <row r="1376" spans="4:5">
      <c r="D1376" s="7">
        <v>7.5020907312854446</v>
      </c>
      <c r="E1376" s="7">
        <v>0.44543120350347154</v>
      </c>
    </row>
    <row r="1377" spans="4:5">
      <c r="D1377" s="7">
        <v>7.4681477427874086</v>
      </c>
      <c r="E1377" s="7">
        <v>0.44420019567045782</v>
      </c>
    </row>
    <row r="1378" spans="4:5">
      <c r="D1378" s="7">
        <v>7.4799268711647873</v>
      </c>
      <c r="E1378" s="7">
        <v>0.43221455726704033</v>
      </c>
    </row>
    <row r="1379" spans="4:5">
      <c r="D1379" s="7">
        <v>8.8969167922240437</v>
      </c>
      <c r="E1379" s="7">
        <v>0.56251208718391776</v>
      </c>
    </row>
    <row r="1380" spans="4:5">
      <c r="D1380" s="7">
        <v>8.9410622106847875</v>
      </c>
      <c r="E1380" s="7">
        <v>0.57069705118505487</v>
      </c>
    </row>
    <row r="1381" spans="4:5">
      <c r="D1381" s="7">
        <v>8.9838574619612661</v>
      </c>
      <c r="E1381" s="7">
        <v>0.58291853349580214</v>
      </c>
    </row>
    <row r="1382" spans="4:5">
      <c r="D1382" s="7">
        <v>9.0322782348418915</v>
      </c>
      <c r="E1382" s="7">
        <v>0.59745942388907902</v>
      </c>
    </row>
    <row r="1383" spans="4:5">
      <c r="D1383" s="7">
        <v>9.0453385542603115</v>
      </c>
      <c r="E1383" s="7">
        <v>0.60523560104547136</v>
      </c>
    </row>
    <row r="1384" spans="4:5">
      <c r="D1384" s="7">
        <v>9.121933624741267</v>
      </c>
      <c r="E1384" s="7">
        <v>0.60150692666609351</v>
      </c>
    </row>
    <row r="1385" spans="4:5">
      <c r="D1385" s="7">
        <v>9.1364434712934131</v>
      </c>
      <c r="E1385" s="7">
        <v>0.61314461168901968</v>
      </c>
    </row>
    <row r="1386" spans="4:5">
      <c r="D1386" s="7">
        <v>9.1487964517132916</v>
      </c>
      <c r="E1386" s="7">
        <v>0.62323461796498159</v>
      </c>
    </row>
    <row r="1387" spans="4:5">
      <c r="D1387" s="7">
        <v>9.1743422753410577</v>
      </c>
      <c r="E1387" s="7">
        <v>0.61540474746068863</v>
      </c>
    </row>
    <row r="1388" spans="4:5">
      <c r="D1388" s="7">
        <v>9.2215989567388057</v>
      </c>
      <c r="E1388" s="7">
        <v>0.61705944595340345</v>
      </c>
    </row>
    <row r="1389" spans="4:5">
      <c r="D1389" s="7">
        <v>9.2259683131730164</v>
      </c>
      <c r="E1389" s="7">
        <v>0.63635048038991759</v>
      </c>
    </row>
    <row r="1390" spans="4:5">
      <c r="D1390" s="7">
        <v>9.2568865941876979</v>
      </c>
      <c r="E1390" s="7">
        <v>0.64033972517190141</v>
      </c>
    </row>
    <row r="1391" spans="4:5">
      <c r="D1391" s="7">
        <v>9.3044842010090196</v>
      </c>
      <c r="E1391" s="7">
        <v>0.66939390552209777</v>
      </c>
    </row>
    <row r="1392" spans="4:5">
      <c r="D1392" s="7">
        <v>9.3476714995334742</v>
      </c>
      <c r="E1392" s="7">
        <v>0.69452091632475699</v>
      </c>
    </row>
    <row r="1393" spans="4:5">
      <c r="D1393" s="7">
        <v>9.3637529263599095</v>
      </c>
      <c r="E1393" s="7">
        <v>0.70497016008449209</v>
      </c>
    </row>
    <row r="1394" spans="4:5">
      <c r="D1394" s="7">
        <v>9.3950154743001377</v>
      </c>
      <c r="E1394" s="7">
        <v>0.71288397586410768</v>
      </c>
    </row>
    <row r="1395" spans="4:5">
      <c r="D1395" s="7">
        <v>9.2071646161269243</v>
      </c>
      <c r="E1395" s="7">
        <v>0.46544437922046189</v>
      </c>
    </row>
    <row r="1396" spans="4:5">
      <c r="D1396" s="7">
        <v>9.2417639924333859</v>
      </c>
      <c r="E1396" s="7">
        <v>0.46921540187153682</v>
      </c>
    </row>
    <row r="1397" spans="4:5">
      <c r="D1397" s="7">
        <v>9.2927856167360794</v>
      </c>
      <c r="E1397" s="7">
        <v>0.46333400949979697</v>
      </c>
    </row>
    <row r="1398" spans="4:5">
      <c r="D1398" s="7">
        <v>9.326679358137989</v>
      </c>
      <c r="E1398" s="7">
        <v>0.47319856266561494</v>
      </c>
    </row>
    <row r="1399" spans="4:5">
      <c r="D1399" s="7">
        <v>9.3507786663292336</v>
      </c>
      <c r="E1399" s="7">
        <v>0.49531617149641466</v>
      </c>
    </row>
    <row r="1400" spans="4:5">
      <c r="D1400" s="7">
        <v>9.4005082757428227</v>
      </c>
      <c r="E1400" s="7">
        <v>0.51271255892882928</v>
      </c>
    </row>
    <row r="1401" spans="4:5">
      <c r="D1401" s="7">
        <v>9.3884975550587058</v>
      </c>
      <c r="E1401" s="7">
        <v>0.52865826610449651</v>
      </c>
    </row>
    <row r="1402" spans="4:5">
      <c r="D1402" s="7">
        <v>9.3865969541973993</v>
      </c>
      <c r="E1402" s="7">
        <v>0.54940232037485026</v>
      </c>
    </row>
    <row r="1403" spans="4:5">
      <c r="D1403" s="7">
        <v>9.3898882602321443</v>
      </c>
      <c r="E1403" s="7">
        <v>0.56094782015549305</v>
      </c>
    </row>
    <row r="1404" spans="4:5">
      <c r="D1404" s="7">
        <v>9.419439223255873</v>
      </c>
      <c r="E1404" s="7">
        <v>0.56927405214028537</v>
      </c>
    </row>
    <row r="1405" spans="4:5">
      <c r="D1405" s="7">
        <v>9.4408569695741189</v>
      </c>
      <c r="E1405" s="7">
        <v>0.56386316226365185</v>
      </c>
    </row>
    <row r="1406" spans="4:5">
      <c r="D1406" s="7">
        <v>9.4780825586276425</v>
      </c>
      <c r="E1406" s="7">
        <v>0.56054313283556412</v>
      </c>
    </row>
    <row r="1407" spans="4:5">
      <c r="D1407" s="7">
        <v>9.5008345524941085</v>
      </c>
      <c r="E1407" s="7">
        <v>0.57185798021013023</v>
      </c>
    </row>
    <row r="1408" spans="4:5">
      <c r="D1408" s="7">
        <v>9.5055153663723129</v>
      </c>
      <c r="E1408" s="7">
        <v>0.57590711657250859</v>
      </c>
    </row>
    <row r="1409" spans="4:5">
      <c r="D1409" s="7">
        <v>9.4277889446258882</v>
      </c>
      <c r="E1409" s="7">
        <v>0.57815463826682034</v>
      </c>
    </row>
    <row r="1410" spans="4:5">
      <c r="D1410" s="7">
        <v>9.4454486088172764</v>
      </c>
      <c r="E1410" s="7">
        <v>0.59292238768075178</v>
      </c>
    </row>
    <row r="1411" spans="4:5">
      <c r="D1411" s="7">
        <v>8.7627458584214715</v>
      </c>
      <c r="E1411" s="7">
        <v>0.45527790593209277</v>
      </c>
    </row>
    <row r="1412" spans="4:5">
      <c r="D1412" s="7">
        <v>8.7692882301298365</v>
      </c>
      <c r="E1412" s="7">
        <v>0.4609580297798046</v>
      </c>
    </row>
    <row r="1413" spans="4:5">
      <c r="D1413" s="7">
        <v>8.7783363802721635</v>
      </c>
      <c r="E1413" s="7">
        <v>0.45625217083404251</v>
      </c>
    </row>
    <row r="1414" spans="4:5">
      <c r="D1414" s="7">
        <v>8.8064849141105412</v>
      </c>
      <c r="E1414" s="7">
        <v>0.45171863288120834</v>
      </c>
    </row>
    <row r="1415" spans="4:5">
      <c r="D1415" s="7">
        <v>8.8443229824164415</v>
      </c>
      <c r="E1415" s="7">
        <v>0.45840250733223459</v>
      </c>
    </row>
    <row r="1416" spans="4:5">
      <c r="D1416" s="7">
        <v>8.8848002324420445</v>
      </c>
      <c r="E1416" s="7">
        <v>0.46523984418933828</v>
      </c>
    </row>
    <row r="1417" spans="4:5">
      <c r="D1417" s="7">
        <v>8.8351494656867935</v>
      </c>
      <c r="E1417" s="7">
        <v>0.47423199555190398</v>
      </c>
    </row>
    <row r="1418" spans="4:5">
      <c r="D1418" s="7">
        <v>8.8408942443779157</v>
      </c>
      <c r="E1418" s="7">
        <v>0.48521422774011475</v>
      </c>
    </row>
    <row r="1419" spans="4:5">
      <c r="D1419" s="7">
        <v>8.8664300784981211</v>
      </c>
      <c r="E1419" s="7">
        <v>0.51497442023871454</v>
      </c>
    </row>
    <row r="1420" spans="4:5">
      <c r="D1420" s="7">
        <v>8.9046280483428806</v>
      </c>
      <c r="E1420" s="7">
        <v>0.51358402788277691</v>
      </c>
    </row>
    <row r="1421" spans="4:5">
      <c r="D1421" s="7">
        <v>8.9432968402243009</v>
      </c>
      <c r="E1421" s="7">
        <v>0.52763602726056302</v>
      </c>
    </row>
    <row r="1422" spans="4:5">
      <c r="D1422" s="7">
        <v>8.9808232274826096</v>
      </c>
      <c r="E1422" s="7">
        <v>0.55694082394796107</v>
      </c>
    </row>
    <row r="1423" spans="4:5">
      <c r="D1423" s="7">
        <v>9.0371796109373044</v>
      </c>
      <c r="E1423" s="7">
        <v>0.59376440777919415</v>
      </c>
    </row>
    <row r="1424" spans="4:5">
      <c r="D1424" s="7">
        <v>9.0833261550648619</v>
      </c>
      <c r="E1424" s="7">
        <v>0.60850796783573258</v>
      </c>
    </row>
    <row r="1425" spans="4:5">
      <c r="D1425" s="7">
        <v>9.0757422606533211</v>
      </c>
      <c r="E1425" s="7">
        <v>0.61175624029020281</v>
      </c>
    </row>
    <row r="1426" spans="4:5">
      <c r="D1426" s="7">
        <v>9.0988756857072115</v>
      </c>
      <c r="E1426" s="7">
        <v>0.63202190563119964</v>
      </c>
    </row>
    <row r="1427" spans="4:5">
      <c r="D1427" s="7">
        <v>7.5364257033226014</v>
      </c>
      <c r="E1427" s="7">
        <v>0.46385888808432807</v>
      </c>
    </row>
    <row r="1428" spans="4:5">
      <c r="D1428" s="7">
        <v>7.5529579508537052</v>
      </c>
      <c r="E1428" s="7">
        <v>0.45697566893052455</v>
      </c>
    </row>
    <row r="1429" spans="4:5">
      <c r="D1429" s="7">
        <v>7.5830187674683778</v>
      </c>
      <c r="E1429" s="7">
        <v>0.49172917327725119</v>
      </c>
    </row>
    <row r="1430" spans="4:5">
      <c r="D1430" s="7">
        <v>7.606670537494078</v>
      </c>
      <c r="E1430" s="7">
        <v>0.51014451368508251</v>
      </c>
    </row>
    <row r="1431" spans="4:5">
      <c r="D1431" s="7">
        <v>7.6262914359413267</v>
      </c>
      <c r="E1431" s="7">
        <v>0.52834724094451602</v>
      </c>
    </row>
    <row r="1432" spans="4:5">
      <c r="D1432" s="7">
        <v>7.6191766243992989</v>
      </c>
      <c r="E1432" s="7">
        <v>0.53870422904181503</v>
      </c>
    </row>
    <row r="1433" spans="4:5">
      <c r="D1433" s="7">
        <v>7.6356821188464039</v>
      </c>
      <c r="E1433" s="7">
        <v>0.54500957814514561</v>
      </c>
    </row>
    <row r="1434" spans="4:5">
      <c r="D1434" s="7">
        <v>7.6687867744488285</v>
      </c>
      <c r="E1434" s="7">
        <v>0.55940640222975024</v>
      </c>
    </row>
    <row r="1435" spans="4:5">
      <c r="D1435" s="7">
        <v>7.7231326483249214</v>
      </c>
      <c r="E1435" s="7">
        <v>0.56189411617875884</v>
      </c>
    </row>
    <row r="1436" spans="4:5">
      <c r="D1436" s="7">
        <v>7.810920267461448</v>
      </c>
      <c r="E1436" s="7">
        <v>0.54884375921348005</v>
      </c>
    </row>
    <row r="1437" spans="4:5">
      <c r="D1437" s="7">
        <v>7.8681838658647836</v>
      </c>
      <c r="E1437" s="7">
        <v>0.56036237409317224</v>
      </c>
    </row>
    <row r="1438" spans="4:5">
      <c r="D1438" s="7">
        <v>7.9380848195875151</v>
      </c>
      <c r="E1438" s="7">
        <v>0.5994204692585936</v>
      </c>
    </row>
    <row r="1439" spans="4:5">
      <c r="D1439" s="7">
        <v>8.0237245985866821</v>
      </c>
      <c r="E1439" s="7">
        <v>0.59058043480969846</v>
      </c>
    </row>
    <row r="1440" spans="4:5">
      <c r="D1440" s="7">
        <v>8.097274984059796</v>
      </c>
      <c r="E1440" s="7">
        <v>0.62244728160265417</v>
      </c>
    </row>
    <row r="1441" spans="4:5">
      <c r="D1441" s="7">
        <v>8.0704146263428242</v>
      </c>
      <c r="E1441" s="7">
        <v>0.62393963429654864</v>
      </c>
    </row>
    <row r="1442" spans="4:5">
      <c r="D1442" s="7">
        <v>8.1127887882876433</v>
      </c>
      <c r="E1442" s="7">
        <v>0.60887429961699868</v>
      </c>
    </row>
    <row r="1443" spans="4:5">
      <c r="D1443" s="7">
        <v>8.8107268733798261</v>
      </c>
      <c r="E1443" s="7">
        <v>0.49358868172372056</v>
      </c>
    </row>
    <row r="1444" spans="4:5">
      <c r="D1444" s="7">
        <v>8.8411860808645351</v>
      </c>
      <c r="E1444" s="7">
        <v>0.49796029189547225</v>
      </c>
    </row>
    <row r="1445" spans="4:5">
      <c r="D1445" s="7">
        <v>8.871645288349244</v>
      </c>
      <c r="E1445" s="7">
        <v>0.50205815545331201</v>
      </c>
    </row>
    <row r="1446" spans="4:5">
      <c r="D1446" s="7">
        <v>8.9054190035367693</v>
      </c>
      <c r="E1446" s="7">
        <v>0.50615601901115193</v>
      </c>
    </row>
    <row r="1447" spans="4:5">
      <c r="D1447" s="7">
        <v>8.7973494498031179</v>
      </c>
      <c r="E1447" s="7">
        <v>0.51025388256899185</v>
      </c>
    </row>
    <row r="1448" spans="4:5">
      <c r="D1448" s="7">
        <v>8.8250409650430282</v>
      </c>
      <c r="E1448" s="7">
        <v>0.51435174612683154</v>
      </c>
    </row>
    <row r="1449" spans="4:5">
      <c r="D1449" s="7">
        <v>8.840745289914965</v>
      </c>
      <c r="E1449" s="7">
        <v>0.51844960968467146</v>
      </c>
    </row>
    <row r="1450" spans="4:5">
      <c r="D1450" s="7">
        <v>8.8709381207282885</v>
      </c>
      <c r="E1450" s="7">
        <v>0.52254747324251116</v>
      </c>
    </row>
    <row r="1451" spans="4:5">
      <c r="D1451" s="7">
        <v>8.9107071863111216</v>
      </c>
      <c r="E1451" s="7">
        <v>0.5039271908594225</v>
      </c>
    </row>
    <row r="1452" spans="4:5">
      <c r="D1452" s="7">
        <v>8.9681830942101062</v>
      </c>
      <c r="E1452" s="7">
        <v>0.51384527311639894</v>
      </c>
    </row>
    <row r="1453" spans="4:5">
      <c r="D1453" s="7">
        <v>9.0197457386175675</v>
      </c>
      <c r="E1453" s="7">
        <v>0.53108324620148351</v>
      </c>
    </row>
    <row r="1454" spans="4:5">
      <c r="D1454" s="7">
        <v>9.1073929067418806</v>
      </c>
      <c r="E1454" s="7">
        <v>0.54381999752245813</v>
      </c>
    </row>
    <row r="1455" spans="4:5">
      <c r="D1455" s="7">
        <v>9.2098064083421907</v>
      </c>
      <c r="E1455" s="7">
        <v>0.5700853865326172</v>
      </c>
    </row>
    <row r="1456" spans="4:5">
      <c r="D1456" s="7">
        <v>9.2742731152303026</v>
      </c>
      <c r="E1456" s="7">
        <v>0.59338757768810091</v>
      </c>
    </row>
    <row r="1457" spans="4:5">
      <c r="D1457" s="7">
        <v>9.2125854571268881</v>
      </c>
      <c r="E1457" s="7">
        <v>0.60931657927142258</v>
      </c>
    </row>
    <row r="1458" spans="4:5">
      <c r="D1458" s="7">
        <v>9.245488628086612</v>
      </c>
      <c r="E1458" s="7">
        <v>0.64083579615833874</v>
      </c>
    </row>
    <row r="1459" spans="4:5">
      <c r="D1459" s="7">
        <v>7.8573808481228493</v>
      </c>
      <c r="E1459" s="7">
        <v>0.4784218957929246</v>
      </c>
    </row>
    <row r="1460" spans="4:5">
      <c r="D1460" s="7">
        <v>7.9579259459269212</v>
      </c>
      <c r="E1460" s="7">
        <v>0.48726964081455326</v>
      </c>
    </row>
    <row r="1461" spans="4:5">
      <c r="D1461" s="7">
        <v>7.9211876898894094</v>
      </c>
      <c r="E1461" s="7">
        <v>0.49731700721543654</v>
      </c>
    </row>
    <row r="1462" spans="4:5">
      <c r="D1462" s="7">
        <v>7.9812432429640952</v>
      </c>
      <c r="E1462" s="7">
        <v>0.49429626441366814</v>
      </c>
    </row>
    <row r="1463" spans="4:5">
      <c r="D1463" s="7">
        <v>7.9732997869815927</v>
      </c>
      <c r="E1463" s="7">
        <v>0.50182957491864499</v>
      </c>
    </row>
    <row r="1464" spans="4:5">
      <c r="D1464" s="7">
        <v>7.9763428306183011</v>
      </c>
      <c r="E1464" s="7">
        <v>0.50196805507770781</v>
      </c>
    </row>
    <row r="1465" spans="4:5">
      <c r="D1465" s="7">
        <v>8.0368431051317533</v>
      </c>
      <c r="E1465" s="7">
        <v>0.50500442192141426</v>
      </c>
    </row>
    <row r="1466" spans="4:5">
      <c r="D1466" s="7">
        <v>8.0575304306415774</v>
      </c>
      <c r="E1466" s="7">
        <v>0.48682972214854969</v>
      </c>
    </row>
    <row r="1467" spans="4:5">
      <c r="D1467" s="7">
        <v>8.1070399985251402</v>
      </c>
      <c r="E1467" s="7">
        <v>0.47811105495222439</v>
      </c>
    </row>
    <row r="1468" spans="4:5">
      <c r="D1468" s="7">
        <v>8.1421684359328452</v>
      </c>
      <c r="E1468" s="7">
        <v>0.48703083655150292</v>
      </c>
    </row>
    <row r="1469" spans="4:5">
      <c r="D1469" s="7">
        <v>8.1595687037766869</v>
      </c>
      <c r="E1469" s="7">
        <v>0.47044505971279749</v>
      </c>
    </row>
    <row r="1470" spans="4:5">
      <c r="D1470" s="7">
        <v>8.2221243300035383</v>
      </c>
      <c r="E1470" s="7">
        <v>0.47141527911796105</v>
      </c>
    </row>
    <row r="1471" spans="4:5">
      <c r="D1471" s="7">
        <v>8.2364564608689275</v>
      </c>
      <c r="E1471" s="7">
        <v>0.5057191691605023</v>
      </c>
    </row>
    <row r="1472" spans="4:5">
      <c r="D1472" s="7">
        <v>8.2783395680815062</v>
      </c>
      <c r="E1472" s="7">
        <v>0.50056805196022403</v>
      </c>
    </row>
    <row r="1473" spans="4:5">
      <c r="D1473" s="7">
        <v>8.3141515710702105</v>
      </c>
      <c r="E1473" s="7">
        <v>0.51772170451805266</v>
      </c>
    </row>
    <row r="1474" spans="4:5">
      <c r="D1474" s="7">
        <v>8.3446532897854961</v>
      </c>
      <c r="E1474" s="7">
        <v>0.52470890322725972</v>
      </c>
    </row>
    <row r="1475" spans="4:5">
      <c r="D1475" s="7">
        <v>8.3938899914701093</v>
      </c>
      <c r="E1475" s="7">
        <v>0.52384946447099145</v>
      </c>
    </row>
    <row r="1476" spans="4:5">
      <c r="D1476" s="7">
        <v>8.4006371534678834</v>
      </c>
      <c r="E1476" s="7">
        <v>0.52838993835849268</v>
      </c>
    </row>
    <row r="1477" spans="4:5">
      <c r="D1477" s="7">
        <v>8.4173399239678641</v>
      </c>
      <c r="E1477" s="7">
        <v>0.53019050761068243</v>
      </c>
    </row>
    <row r="1478" spans="4:5">
      <c r="D1478" s="7">
        <v>8.4255931954240939</v>
      </c>
      <c r="E1478" s="7">
        <v>0.55334372669638499</v>
      </c>
    </row>
    <row r="1479" spans="4:5">
      <c r="D1479" s="7">
        <v>8.4356037222455136</v>
      </c>
      <c r="E1479" s="7">
        <v>0.5459137870837707</v>
      </c>
    </row>
    <row r="1480" spans="4:5">
      <c r="D1480" s="7">
        <v>8.4480340843918871</v>
      </c>
      <c r="E1480" s="7">
        <v>0.54139159213700649</v>
      </c>
    </row>
    <row r="1481" spans="4:5">
      <c r="D1481" s="7">
        <v>8.4392401083540367</v>
      </c>
      <c r="E1481" s="7">
        <v>0.53171099885257267</v>
      </c>
    </row>
    <row r="1482" spans="4:5">
      <c r="D1482" s="7">
        <v>8.4665109178638769</v>
      </c>
      <c r="E1482" s="7">
        <v>0.5309427701291296</v>
      </c>
    </row>
    <row r="1483" spans="4:5">
      <c r="D1483" s="7">
        <v>8.4891697085102162</v>
      </c>
      <c r="E1483" s="7">
        <v>0.5505272224925164</v>
      </c>
    </row>
    <row r="1484" spans="4:5">
      <c r="D1484" s="7">
        <v>8.5861692769695175</v>
      </c>
      <c r="E1484" s="7">
        <v>0.52634707918539969</v>
      </c>
    </row>
    <row r="1485" spans="4:5">
      <c r="D1485" s="7">
        <v>8.5921469852164094</v>
      </c>
      <c r="E1485" s="7">
        <v>0.54348596200563504</v>
      </c>
    </row>
    <row r="1486" spans="4:5">
      <c r="D1486" s="7">
        <v>8.6411518588393896</v>
      </c>
      <c r="E1486" s="7">
        <v>0.55838538181391761</v>
      </c>
    </row>
    <row r="1487" spans="4:5">
      <c r="D1487" s="7">
        <v>8.6739592814900028</v>
      </c>
      <c r="E1487" s="7">
        <v>0.58704180753832802</v>
      </c>
    </row>
    <row r="1488" spans="4:5">
      <c r="D1488" s="7">
        <v>8.6964582340441261</v>
      </c>
      <c r="E1488" s="7">
        <v>0.5953545075129173</v>
      </c>
    </row>
    <row r="1489" spans="4:5">
      <c r="D1489" s="7">
        <v>8.6691877788543596</v>
      </c>
      <c r="E1489" s="7">
        <v>0.58410377619715637</v>
      </c>
    </row>
    <row r="1490" spans="4:5">
      <c r="D1490" s="7">
        <v>8.6929945660418184</v>
      </c>
      <c r="E1490" s="7">
        <v>0.58337974890219235</v>
      </c>
    </row>
    <row r="1491" spans="4:5">
      <c r="D1491" s="7">
        <v>6.6953569332412819</v>
      </c>
      <c r="E1491" s="7">
        <v>0.42967951214237182</v>
      </c>
    </row>
    <row r="1492" spans="4:5">
      <c r="D1492" s="7">
        <v>6.7223267127583775</v>
      </c>
      <c r="E1492" s="7">
        <v>0.43545513514633599</v>
      </c>
    </row>
    <row r="1493" spans="4:5">
      <c r="D1493" s="7">
        <v>6.7467303849114266</v>
      </c>
      <c r="E1493" s="7">
        <v>0.4386349059590281</v>
      </c>
    </row>
    <row r="1494" spans="4:5">
      <c r="D1494" s="7">
        <v>6.7518596659182775</v>
      </c>
      <c r="E1494" s="7">
        <v>0.43621719752794696</v>
      </c>
    </row>
    <row r="1495" spans="4:5">
      <c r="D1495" s="7">
        <v>6.7709049952439848</v>
      </c>
      <c r="E1495" s="7">
        <v>0.42778684654032922</v>
      </c>
    </row>
    <row r="1496" spans="4:5">
      <c r="D1496" s="7">
        <v>6.8075159485174392</v>
      </c>
      <c r="E1496" s="7">
        <v>0.41171350729871903</v>
      </c>
    </row>
    <row r="1497" spans="4:5">
      <c r="D1497" s="7">
        <v>6.8314712331048275</v>
      </c>
      <c r="E1497" s="7">
        <v>0.41395951297246997</v>
      </c>
    </row>
    <row r="1498" spans="4:5">
      <c r="D1498" s="7">
        <v>6.8103466921648863</v>
      </c>
      <c r="E1498" s="7">
        <v>0.40696670823900993</v>
      </c>
    </row>
    <row r="1499" spans="4:5">
      <c r="D1499" s="7">
        <v>6.8273758738758845</v>
      </c>
      <c r="E1499" s="7">
        <v>0.40034991232935557</v>
      </c>
    </row>
    <row r="1500" spans="4:5">
      <c r="D1500" s="7">
        <v>6.8521759796742359</v>
      </c>
      <c r="E1500" s="7">
        <v>0.38117873340310676</v>
      </c>
    </row>
    <row r="1501" spans="4:5">
      <c r="D1501" s="7">
        <v>6.8626819412793685</v>
      </c>
      <c r="E1501" s="7">
        <v>0.36969217225834866</v>
      </c>
    </row>
    <row r="1502" spans="4:5">
      <c r="D1502" s="7">
        <v>6.879645874517716</v>
      </c>
      <c r="E1502" s="7">
        <v>0.38604993908276197</v>
      </c>
    </row>
    <row r="1503" spans="4:5">
      <c r="D1503" s="7">
        <v>6.8937150885941323</v>
      </c>
      <c r="E1503" s="7">
        <v>0.39746281549415158</v>
      </c>
    </row>
    <row r="1504" spans="4:5">
      <c r="D1504" s="7">
        <v>6.927514333163117</v>
      </c>
      <c r="E1504" s="7">
        <v>0.40142196588428902</v>
      </c>
    </row>
    <row r="1505" spans="4:5">
      <c r="D1505" s="7">
        <v>6.9551531682850323</v>
      </c>
      <c r="E1505" s="7">
        <v>0.41015801499037907</v>
      </c>
    </row>
    <row r="1506" spans="4:5">
      <c r="D1506" s="7">
        <v>6.9716420935172909</v>
      </c>
      <c r="E1506" s="7">
        <v>0.40362894945780192</v>
      </c>
    </row>
    <row r="1507" spans="4:5">
      <c r="D1507" s="7">
        <v>9.9354507006005974</v>
      </c>
      <c r="E1507" s="7">
        <v>0.75403621084200489</v>
      </c>
    </row>
    <row r="1508" spans="4:5">
      <c r="D1508" s="7">
        <v>9.9532112630184386</v>
      </c>
      <c r="E1508" s="7">
        <v>0.76371972458556914</v>
      </c>
    </row>
    <row r="1509" spans="4:5">
      <c r="D1509" s="7">
        <v>9.9568885690596094</v>
      </c>
      <c r="E1509" s="7">
        <v>0.77424147261424525</v>
      </c>
    </row>
    <row r="1510" spans="4:5">
      <c r="D1510" s="7">
        <v>9.9531812300989841</v>
      </c>
      <c r="E1510" s="7">
        <v>0.77891289695928467</v>
      </c>
    </row>
    <row r="1511" spans="4:5">
      <c r="D1511" s="7">
        <v>9.9992809651372117</v>
      </c>
      <c r="E1511" s="7">
        <v>0.80555009862580917</v>
      </c>
    </row>
    <row r="1512" spans="4:5">
      <c r="D1512" s="7">
        <v>10.01666348607567</v>
      </c>
      <c r="E1512" s="7">
        <v>0.80447136152624765</v>
      </c>
    </row>
    <row r="1513" spans="4:5">
      <c r="D1513" s="7">
        <v>10.04529063684515</v>
      </c>
      <c r="E1513" s="7">
        <v>0.81954478302917955</v>
      </c>
    </row>
    <row r="1514" spans="4:5">
      <c r="D1514" s="7">
        <v>10.075588252026423</v>
      </c>
      <c r="E1514" s="7">
        <v>0.82182915603857654</v>
      </c>
    </row>
    <row r="1515" spans="4:5">
      <c r="D1515" s="7">
        <v>10.09787881441985</v>
      </c>
      <c r="E1515" s="7">
        <v>0.828451754469403</v>
      </c>
    </row>
    <row r="1516" spans="4:5">
      <c r="D1516" s="7">
        <v>10.118963217553967</v>
      </c>
      <c r="E1516" s="7">
        <v>0.84325812964308677</v>
      </c>
    </row>
    <row r="1517" spans="4:5">
      <c r="D1517" s="7">
        <v>10.138751973277524</v>
      </c>
      <c r="E1517" s="7">
        <v>0.84105845392053413</v>
      </c>
    </row>
    <row r="1518" spans="4:5">
      <c r="D1518" s="7">
        <v>10.135100393694456</v>
      </c>
      <c r="E1518" s="7">
        <v>0.84119316102557884</v>
      </c>
    </row>
    <row r="1519" spans="4:5">
      <c r="D1519" s="7">
        <v>10.153683900294157</v>
      </c>
      <c r="E1519" s="7">
        <v>0.8381681162719169</v>
      </c>
    </row>
    <row r="1520" spans="4:5">
      <c r="D1520" s="7">
        <v>10.130130757935866</v>
      </c>
      <c r="E1520" s="7">
        <v>0.83416700141222333</v>
      </c>
    </row>
    <row r="1521" spans="4:5">
      <c r="D1521" s="7">
        <v>10.114810380064263</v>
      </c>
      <c r="E1521" s="7">
        <v>0.83948044975386638</v>
      </c>
    </row>
    <row r="1522" spans="4:5">
      <c r="D1522" s="7">
        <v>10.131272852674707</v>
      </c>
      <c r="E1522" s="7">
        <v>0.84026177678845571</v>
      </c>
    </row>
    <row r="1523" spans="4:5">
      <c r="D1523" s="7">
        <v>6.412587617393938</v>
      </c>
      <c r="E1523" s="7">
        <v>0.38232557057391142</v>
      </c>
    </row>
    <row r="1524" spans="4:5">
      <c r="D1524" s="7">
        <v>6.4123844221939885</v>
      </c>
      <c r="E1524" s="7">
        <v>0.38690849247010412</v>
      </c>
    </row>
    <row r="1525" spans="4:5">
      <c r="D1525" s="7">
        <v>6.4053733723358111</v>
      </c>
      <c r="E1525" s="7">
        <v>0.36427927709432445</v>
      </c>
    </row>
    <row r="1526" spans="4:5">
      <c r="D1526" s="7">
        <v>6.4701986003022727</v>
      </c>
      <c r="E1526" s="7">
        <v>0.35450141712516686</v>
      </c>
    </row>
    <row r="1527" spans="4:5">
      <c r="D1527" s="7">
        <v>6.4302909899484257</v>
      </c>
      <c r="E1527" s="7">
        <v>0.37652272716316593</v>
      </c>
    </row>
    <row r="1528" spans="4:5">
      <c r="D1528" s="7">
        <v>6.3821137435411499</v>
      </c>
      <c r="E1528" s="7">
        <v>0.39088512522508451</v>
      </c>
    </row>
    <row r="1529" spans="4:5">
      <c r="D1529" s="7">
        <v>6.4171086939331774</v>
      </c>
      <c r="E1529" s="7">
        <v>0.40547706940895883</v>
      </c>
    </row>
    <row r="1530" spans="4:5">
      <c r="D1530" s="7">
        <v>6.4131775229480059</v>
      </c>
      <c r="E1530" s="7">
        <v>0.40090989527264909</v>
      </c>
    </row>
    <row r="1531" spans="4:5">
      <c r="D1531" s="7">
        <v>6.4309678230588707</v>
      </c>
      <c r="E1531" s="7">
        <v>0.43582510980331307</v>
      </c>
    </row>
    <row r="1532" spans="4:5">
      <c r="D1532" s="7">
        <v>6.3971049605729373</v>
      </c>
      <c r="E1532" s="7">
        <v>0.43358786848941916</v>
      </c>
    </row>
    <row r="1533" spans="4:5">
      <c r="D1533" s="7">
        <v>6.4049106917606506</v>
      </c>
      <c r="E1533" s="7">
        <v>0.44207213325169603</v>
      </c>
    </row>
    <row r="1534" spans="4:5">
      <c r="D1534" s="7">
        <v>6.4236966433331393</v>
      </c>
      <c r="E1534" s="7">
        <v>0.42152464567334641</v>
      </c>
    </row>
    <row r="1535" spans="4:5">
      <c r="D1535" s="7">
        <v>6.4175328322873666</v>
      </c>
      <c r="E1535" s="7">
        <v>0.42236541635072455</v>
      </c>
    </row>
    <row r="1536" spans="4:5">
      <c r="D1536" s="7">
        <v>6.469131315677755</v>
      </c>
      <c r="E1536" s="7">
        <v>0.42339601771863661</v>
      </c>
    </row>
    <row r="1537" spans="4:5">
      <c r="D1537" s="7">
        <v>7.1308988302963465</v>
      </c>
      <c r="E1537" s="7">
        <v>0.4209488059239691</v>
      </c>
    </row>
    <row r="1538" spans="4:5">
      <c r="D1538" s="7">
        <v>7.1555850790302964</v>
      </c>
      <c r="E1538" s="7">
        <v>0.414602375131569</v>
      </c>
    </row>
    <row r="1539" spans="4:5">
      <c r="D1539" s="7">
        <v>7.254819727985085</v>
      </c>
      <c r="E1539" s="7">
        <v>0.32796489084697322</v>
      </c>
    </row>
    <row r="1540" spans="4:5">
      <c r="D1540" s="7">
        <v>7.2722149912854288</v>
      </c>
      <c r="E1540" s="7">
        <v>0.32977670261923597</v>
      </c>
    </row>
    <row r="1541" spans="4:5">
      <c r="D1541" s="7">
        <v>7.2742987329399575</v>
      </c>
      <c r="E1541" s="7">
        <v>0.34862809773156533</v>
      </c>
    </row>
    <row r="1542" spans="4:5">
      <c r="D1542" s="7">
        <v>7.2684637631227123</v>
      </c>
      <c r="E1542" s="7">
        <v>0.38807435589572808</v>
      </c>
    </row>
    <row r="1543" spans="4:5">
      <c r="D1543" s="7">
        <v>7.2550062245991933</v>
      </c>
      <c r="E1543" s="7">
        <v>0.39861162675049061</v>
      </c>
    </row>
    <row r="1544" spans="4:5">
      <c r="D1544" s="7">
        <v>7.2832238744555102</v>
      </c>
      <c r="E1544" s="7">
        <v>0.39654206298586797</v>
      </c>
    </row>
    <row r="1545" spans="4:5">
      <c r="D1545" s="7">
        <v>7.2894158602738379</v>
      </c>
      <c r="E1545" s="7">
        <v>0.37587783943944897</v>
      </c>
    </row>
    <row r="1546" spans="4:5">
      <c r="D1546" s="7">
        <v>7.2805142142346204</v>
      </c>
      <c r="E1546" s="7">
        <v>0.38136346668247045</v>
      </c>
    </row>
    <row r="1547" spans="4:5">
      <c r="D1547" s="7">
        <v>7.3543569573836747</v>
      </c>
      <c r="E1547" s="7">
        <v>0.37616543504954059</v>
      </c>
    </row>
    <row r="1548" spans="4:5">
      <c r="D1548" s="7">
        <v>7.4310181761203005</v>
      </c>
      <c r="E1548" s="7">
        <v>0.37321631071772671</v>
      </c>
    </row>
    <row r="1549" spans="4:5">
      <c r="D1549" s="7">
        <v>7.4596532275767578</v>
      </c>
      <c r="E1549" s="7">
        <v>0.3631197974490456</v>
      </c>
    </row>
    <row r="1550" spans="4:5">
      <c r="D1550" s="7">
        <v>7.4959968999598914</v>
      </c>
      <c r="E1550" s="7">
        <v>0.37681292454111792</v>
      </c>
    </row>
    <row r="1551" spans="4:5">
      <c r="D1551" s="7">
        <v>7.5348780238997533</v>
      </c>
      <c r="E1551" s="7">
        <v>0.41702371950826272</v>
      </c>
    </row>
    <row r="1552" spans="4:5">
      <c r="D1552" s="7">
        <v>7.5697934928017778</v>
      </c>
      <c r="E1552" s="7">
        <v>0.42673889811448851</v>
      </c>
    </row>
    <row r="1553" spans="4:5">
      <c r="D1553" s="7">
        <v>7.6012916819057708</v>
      </c>
      <c r="E1553" s="7">
        <v>0.4191025116156753</v>
      </c>
    </row>
    <row r="1554" spans="4:5">
      <c r="D1554" s="7">
        <v>7.6281038216435944</v>
      </c>
      <c r="E1554" s="7">
        <v>0.42601022675525935</v>
      </c>
    </row>
    <row r="1555" spans="4:5">
      <c r="D1555" s="7">
        <v>10.532572558694275</v>
      </c>
      <c r="E1555" s="7">
        <v>0.67491643000607693</v>
      </c>
    </row>
    <row r="1556" spans="4:5">
      <c r="D1556" s="7">
        <v>10.577507392897548</v>
      </c>
      <c r="E1556" s="7">
        <v>0.68953222198488462</v>
      </c>
    </row>
    <row r="1557" spans="4:5">
      <c r="D1557" s="7">
        <v>10.624770404047904</v>
      </c>
      <c r="E1557" s="7">
        <v>0.7021374203964732</v>
      </c>
    </row>
    <row r="1558" spans="4:5">
      <c r="D1558" s="7">
        <v>10.64493000833526</v>
      </c>
      <c r="E1558" s="7">
        <v>0.72385660668169682</v>
      </c>
    </row>
    <row r="1559" spans="4:5">
      <c r="D1559" s="7">
        <v>10.658687756716855</v>
      </c>
      <c r="E1559" s="7">
        <v>0.73721778734122612</v>
      </c>
    </row>
    <row r="1560" spans="4:5">
      <c r="D1560" s="7">
        <v>10.683777963642042</v>
      </c>
      <c r="E1560" s="7">
        <v>0.75348322636008325</v>
      </c>
    </row>
    <row r="1561" spans="4:5">
      <c r="D1561" s="7">
        <v>10.698597365203165</v>
      </c>
      <c r="E1561" s="7">
        <v>0.7464077613682345</v>
      </c>
    </row>
    <row r="1562" spans="4:5">
      <c r="D1562" s="7">
        <v>10.707982520594797</v>
      </c>
      <c r="E1562" s="7">
        <v>0.75127030143275808</v>
      </c>
    </row>
    <row r="1563" spans="4:5">
      <c r="D1563" s="7">
        <v>10.712156909111238</v>
      </c>
      <c r="E1563" s="7">
        <v>0.75116376134042062</v>
      </c>
    </row>
    <row r="1564" spans="4:5">
      <c r="D1564" s="7">
        <v>10.744161792396584</v>
      </c>
      <c r="E1564" s="7">
        <v>0.74988284320471665</v>
      </c>
    </row>
    <row r="1565" spans="4:5">
      <c r="D1565" s="7">
        <v>10.764381406420268</v>
      </c>
      <c r="E1565" s="7">
        <v>0.74654455374122586</v>
      </c>
    </row>
    <row r="1566" spans="4:5">
      <c r="D1566" s="7">
        <v>10.778882031239384</v>
      </c>
      <c r="E1566" s="7">
        <v>0.76827324374050465</v>
      </c>
    </row>
    <row r="1567" spans="4:5">
      <c r="D1567" s="7">
        <v>10.795478807721434</v>
      </c>
      <c r="E1567" s="7">
        <v>0.76253701521619255</v>
      </c>
    </row>
    <row r="1568" spans="4:5">
      <c r="D1568" s="7">
        <v>10.801003425854498</v>
      </c>
      <c r="E1568" s="7">
        <v>0.76896665645053475</v>
      </c>
    </row>
    <row r="1569" spans="4:5">
      <c r="D1569" s="7">
        <v>10.772182572802931</v>
      </c>
      <c r="E1569" s="7">
        <v>0.77784354333799033</v>
      </c>
    </row>
    <row r="1570" spans="4:5">
      <c r="D1570" s="7">
        <v>10.789117300136175</v>
      </c>
      <c r="E1570" s="7">
        <v>0.77762417867160416</v>
      </c>
    </row>
    <row r="1571" spans="4:5">
      <c r="D1571" s="7">
        <v>9.727525940743929</v>
      </c>
      <c r="E1571" s="7">
        <v>0.51741517144805083</v>
      </c>
    </row>
    <row r="1572" spans="4:5">
      <c r="D1572" s="7">
        <v>9.7331677222809549</v>
      </c>
      <c r="E1572" s="7">
        <v>0.494002011723851</v>
      </c>
    </row>
    <row r="1573" spans="4:5">
      <c r="D1573" s="7">
        <v>9.7702347034288231</v>
      </c>
      <c r="E1573" s="7">
        <v>0.50791071366290019</v>
      </c>
    </row>
    <row r="1574" spans="4:5">
      <c r="D1574" s="7">
        <v>9.7769604571655595</v>
      </c>
      <c r="E1574" s="7">
        <v>0.52868133605283996</v>
      </c>
    </row>
    <row r="1575" spans="4:5">
      <c r="D1575" s="7">
        <v>9.7576324077742953</v>
      </c>
      <c r="E1575" s="7">
        <v>0.53275444736893829</v>
      </c>
    </row>
    <row r="1576" spans="4:5">
      <c r="D1576" s="7">
        <v>9.7927448810334354</v>
      </c>
      <c r="E1576" s="7">
        <v>0.54499520534101165</v>
      </c>
    </row>
    <row r="1577" spans="4:5">
      <c r="D1577" s="7">
        <v>9.8479038385580857</v>
      </c>
      <c r="E1577" s="7">
        <v>0.56977809521860634</v>
      </c>
    </row>
    <row r="1578" spans="4:5">
      <c r="D1578" s="7">
        <v>9.856727242912882</v>
      </c>
      <c r="E1578" s="7">
        <v>0.55656207100713306</v>
      </c>
    </row>
    <row r="1579" spans="4:5">
      <c r="D1579" s="7">
        <v>9.8430886901324364</v>
      </c>
      <c r="E1579" s="7">
        <v>0.55128051779510945</v>
      </c>
    </row>
    <row r="1580" spans="4:5">
      <c r="D1580" s="7">
        <v>9.8591704085499696</v>
      </c>
      <c r="E1580" s="7">
        <v>0.5827468841751019</v>
      </c>
    </row>
    <row r="1581" spans="4:5">
      <c r="D1581" s="7">
        <v>9.8798780533465571</v>
      </c>
      <c r="E1581" s="7">
        <v>0.58553701267075298</v>
      </c>
    </row>
    <row r="1582" spans="4:5">
      <c r="D1582" s="7">
        <v>9.9136666251247245</v>
      </c>
      <c r="E1582" s="7">
        <v>0.57830389306468133</v>
      </c>
    </row>
    <row r="1583" spans="4:5">
      <c r="D1583" s="7">
        <v>9.9586076917398003</v>
      </c>
      <c r="E1583" s="7">
        <v>0.60307212906482532</v>
      </c>
    </row>
    <row r="1584" spans="4:5">
      <c r="D1584" s="7">
        <v>10.057622102230361</v>
      </c>
      <c r="E1584" s="7">
        <v>0.62774351194296041</v>
      </c>
    </row>
    <row r="1585" spans="4:5">
      <c r="D1585" s="7">
        <v>10.126631103850338</v>
      </c>
      <c r="E1585" s="7">
        <v>0.6277358612841818</v>
      </c>
    </row>
    <row r="1586" spans="4:5">
      <c r="D1586" s="7">
        <v>10.151148944239155</v>
      </c>
      <c r="E1586" s="7">
        <v>0.62673327736628426</v>
      </c>
    </row>
    <row r="1587" spans="4:5">
      <c r="D1587" s="7">
        <v>7.7194173833502369</v>
      </c>
      <c r="E1587" s="7">
        <v>0.43668106101129617</v>
      </c>
    </row>
    <row r="1588" spans="4:5">
      <c r="D1588" s="7">
        <v>7.7669835097964928</v>
      </c>
      <c r="E1588" s="7">
        <v>0.44291157642476275</v>
      </c>
    </row>
    <row r="1589" spans="4:5">
      <c r="D1589" s="7">
        <v>7.7000607966857233</v>
      </c>
      <c r="E1589" s="7">
        <v>0.43369409769027212</v>
      </c>
    </row>
    <row r="1590" spans="4:5">
      <c r="D1590" s="7">
        <v>7.6345451681163077</v>
      </c>
      <c r="E1590" s="7">
        <v>0.42670467002327256</v>
      </c>
    </row>
    <row r="1591" spans="4:5">
      <c r="D1591" s="7">
        <v>7.6260400804884734</v>
      </c>
      <c r="E1591" s="7">
        <v>0.42675124674177733</v>
      </c>
    </row>
    <row r="1592" spans="4:5">
      <c r="D1592" s="7">
        <v>7.5742310753217543</v>
      </c>
      <c r="E1592" s="7">
        <v>0.41880060572576966</v>
      </c>
    </row>
    <row r="1593" spans="4:5">
      <c r="D1593" s="7">
        <v>7.5468705848253093</v>
      </c>
      <c r="E1593" s="7">
        <v>0.42197395473200905</v>
      </c>
    </row>
    <row r="1594" spans="4:5">
      <c r="D1594" s="7">
        <v>7.5195127964771054</v>
      </c>
      <c r="E1594" s="7">
        <v>0.41904164039927888</v>
      </c>
    </row>
    <row r="1595" spans="4:5">
      <c r="D1595" s="7">
        <v>7.5155189197154781</v>
      </c>
      <c r="E1595" s="7">
        <v>0.41337228737481369</v>
      </c>
    </row>
    <row r="1596" spans="4:5">
      <c r="D1596" s="7">
        <v>7.5172897372142602</v>
      </c>
      <c r="E1596" s="7">
        <v>0.41448757788204527</v>
      </c>
    </row>
    <row r="1597" spans="4:5">
      <c r="D1597" s="7">
        <v>7.5278491664860843</v>
      </c>
      <c r="E1597" s="7">
        <v>0.41321546325681952</v>
      </c>
    </row>
    <row r="1598" spans="4:5">
      <c r="D1598" s="7">
        <v>7.5289154794935813</v>
      </c>
      <c r="E1598" s="7">
        <v>0.42693771765819433</v>
      </c>
    </row>
    <row r="1599" spans="4:5">
      <c r="D1599" s="7">
        <v>7.574341187944551</v>
      </c>
      <c r="E1599" s="7">
        <v>0.43264349851541972</v>
      </c>
    </row>
    <row r="1600" spans="4:5">
      <c r="D1600" s="7">
        <v>7.6154594822506549</v>
      </c>
      <c r="E1600" s="7">
        <v>0.43646365552979638</v>
      </c>
    </row>
    <row r="1601" spans="4:5">
      <c r="D1601" s="7">
        <v>7.6361321230214889</v>
      </c>
      <c r="E1601" s="7">
        <v>0.43825372773646831</v>
      </c>
    </row>
    <row r="1602" spans="4:5">
      <c r="D1602" s="7">
        <v>7.6249624960503386</v>
      </c>
      <c r="E1602" s="7">
        <v>0.43077679553075221</v>
      </c>
    </row>
    <row r="1603" spans="4:5">
      <c r="D1603" s="7">
        <v>8.5745447715528034</v>
      </c>
      <c r="E1603" s="7">
        <v>0.46652288555488969</v>
      </c>
    </row>
    <row r="1604" spans="4:5">
      <c r="D1604" s="7">
        <v>8.5818644103372641</v>
      </c>
      <c r="E1604" s="7">
        <v>0.48267827630606008</v>
      </c>
    </row>
    <row r="1605" spans="4:5">
      <c r="D1605" s="7">
        <v>8.6311518833675596</v>
      </c>
      <c r="E1605" s="7">
        <v>0.49184319552497952</v>
      </c>
    </row>
    <row r="1606" spans="4:5">
      <c r="D1606" s="7">
        <v>8.6079643270340362</v>
      </c>
      <c r="E1606" s="7">
        <v>0.50366163885392257</v>
      </c>
    </row>
    <row r="1607" spans="4:5">
      <c r="D1607" s="7">
        <v>8.6010749078704869</v>
      </c>
      <c r="E1607" s="7">
        <v>0.520213908496305</v>
      </c>
    </row>
    <row r="1608" spans="4:5">
      <c r="D1608" s="7">
        <v>8.6148109407393374</v>
      </c>
      <c r="E1608" s="7">
        <v>0.52621852952768389</v>
      </c>
    </row>
    <row r="1609" spans="4:5">
      <c r="D1609" s="7">
        <v>8.6022468061077841</v>
      </c>
      <c r="E1609" s="7">
        <v>0.54015290835018481</v>
      </c>
    </row>
    <row r="1610" spans="4:5">
      <c r="D1610" s="7">
        <v>8.6371031311661675</v>
      </c>
      <c r="E1610" s="7">
        <v>0.53706862037227243</v>
      </c>
    </row>
    <row r="1611" spans="4:5">
      <c r="D1611" s="7">
        <v>8.6630609264417853</v>
      </c>
      <c r="E1611" s="7">
        <v>0.53413541279217636</v>
      </c>
    </row>
    <row r="1612" spans="4:5">
      <c r="D1612" s="7">
        <v>8.6985670240218358</v>
      </c>
      <c r="E1612" s="7">
        <v>0.53425597857198026</v>
      </c>
    </row>
    <row r="1613" spans="4:5">
      <c r="D1613" s="7">
        <v>8.7520062029706267</v>
      </c>
      <c r="E1613" s="7">
        <v>0.52452790355727363</v>
      </c>
    </row>
    <row r="1614" spans="4:5">
      <c r="D1614" s="7">
        <v>8.8144191522252111</v>
      </c>
      <c r="E1614" s="7">
        <v>0.53458222486027629</v>
      </c>
    </row>
    <row r="1615" spans="4:5">
      <c r="D1615" s="7">
        <v>8.8876582272669999</v>
      </c>
      <c r="E1615" s="7">
        <v>0.55640714282525405</v>
      </c>
    </row>
    <row r="1616" spans="4:5">
      <c r="D1616" s="7">
        <v>8.9693484975445248</v>
      </c>
      <c r="E1616" s="7">
        <v>0.57594504772327404</v>
      </c>
    </row>
    <row r="1617" spans="4:5">
      <c r="D1617" s="7">
        <v>8.9664993579646506</v>
      </c>
      <c r="E1617" s="7">
        <v>0.58412855420817367</v>
      </c>
    </row>
    <row r="1618" spans="4:5">
      <c r="D1618" s="7">
        <v>8.9954129544583683</v>
      </c>
      <c r="E1618" s="7">
        <v>0.60099580342364012</v>
      </c>
    </row>
    <row r="1619" spans="4:5">
      <c r="D1619" s="7">
        <v>9.1049190929668349</v>
      </c>
      <c r="E1619" s="7">
        <v>0.53535200729577759</v>
      </c>
    </row>
    <row r="1620" spans="4:5">
      <c r="D1620" s="7">
        <v>9.1646535813277836</v>
      </c>
      <c r="E1620" s="7">
        <v>0.55527944654316819</v>
      </c>
    </row>
    <row r="1621" spans="4:5">
      <c r="D1621" s="7">
        <v>9.2322913365789621</v>
      </c>
      <c r="E1621" s="7">
        <v>0.55965105994516895</v>
      </c>
    </row>
    <row r="1622" spans="4:5">
      <c r="D1622" s="7">
        <v>9.2804891011519111</v>
      </c>
      <c r="E1622" s="7">
        <v>0.5833715497132167</v>
      </c>
    </row>
    <row r="1623" spans="4:5">
      <c r="D1623" s="7">
        <v>9.3249486819430967</v>
      </c>
      <c r="E1623" s="7">
        <v>0.59579568345622769</v>
      </c>
    </row>
    <row r="1624" spans="4:5">
      <c r="D1624" s="7">
        <v>9.3718965743390505</v>
      </c>
      <c r="E1624" s="7">
        <v>0.60758503363214866</v>
      </c>
    </row>
    <row r="1625" spans="4:5">
      <c r="D1625" s="7">
        <v>9.3892405426555463</v>
      </c>
      <c r="E1625" s="7">
        <v>0.63316166117665695</v>
      </c>
    </row>
    <row r="1626" spans="4:5">
      <c r="D1626" s="7">
        <v>9.4040350291155779</v>
      </c>
      <c r="E1626" s="7">
        <v>0.66189753822913611</v>
      </c>
    </row>
    <row r="1627" spans="4:5">
      <c r="D1627" s="7">
        <v>9.4426515682320193</v>
      </c>
      <c r="E1627" s="7">
        <v>0.65462251216713108</v>
      </c>
    </row>
    <row r="1628" spans="4:5">
      <c r="D1628" s="7">
        <v>9.495304487095872</v>
      </c>
      <c r="E1628" s="7">
        <v>0.6453668088049741</v>
      </c>
    </row>
    <row r="1629" spans="4:5">
      <c r="D1629" s="7">
        <v>9.5312755645044831</v>
      </c>
      <c r="E1629" s="7">
        <v>0.66492376230148531</v>
      </c>
    </row>
    <row r="1630" spans="4:5">
      <c r="D1630" s="7">
        <v>9.592322187371856</v>
      </c>
      <c r="E1630" s="7">
        <v>0.66715889948419227</v>
      </c>
    </row>
    <row r="1631" spans="4:5">
      <c r="D1631" s="7">
        <v>9.658514612104355</v>
      </c>
      <c r="E1631" s="7">
        <v>0.66847667868164951</v>
      </c>
    </row>
    <row r="1632" spans="4:5">
      <c r="D1632" s="7">
        <v>9.7072073026830399</v>
      </c>
      <c r="E1632" s="7">
        <v>0.69423398323484775</v>
      </c>
    </row>
    <row r="1633" spans="4:5">
      <c r="D1633" s="7">
        <v>9.7234653640113837</v>
      </c>
      <c r="E1633" s="7">
        <v>0.69987084015576395</v>
      </c>
    </row>
    <row r="1634" spans="4:5">
      <c r="D1634" s="7">
        <v>9.7648287752056007</v>
      </c>
      <c r="E1634" s="7">
        <v>0.71115557250841899</v>
      </c>
    </row>
    <row r="1635" spans="4:5">
      <c r="D1635" s="7">
        <v>9.77020188914938</v>
      </c>
      <c r="E1635" s="7">
        <v>0.62243553486972658</v>
      </c>
    </row>
    <row r="1636" spans="4:5">
      <c r="D1636" s="7">
        <v>9.8033566041977469</v>
      </c>
      <c r="E1636" s="7">
        <v>0.63894458088711203</v>
      </c>
    </row>
    <row r="1637" spans="4:5">
      <c r="D1637" s="7">
        <v>9.8428752889963071</v>
      </c>
      <c r="E1637" s="7">
        <v>0.64717223205128083</v>
      </c>
    </row>
    <row r="1638" spans="4:5">
      <c r="D1638" s="7">
        <v>9.8881814359259135</v>
      </c>
      <c r="E1638" s="7">
        <v>0.65767893070178174</v>
      </c>
    </row>
    <row r="1639" spans="4:5">
      <c r="D1639" s="7">
        <v>9.9237109363834808</v>
      </c>
      <c r="E1639" s="7">
        <v>0.66517940368921824</v>
      </c>
    </row>
    <row r="1640" spans="4:5">
      <c r="D1640" s="7">
        <v>9.9571429846234576</v>
      </c>
      <c r="E1640" s="7">
        <v>0.67965142215653906</v>
      </c>
    </row>
    <row r="1641" spans="4:5">
      <c r="D1641" s="7">
        <v>9.9700753925114309</v>
      </c>
      <c r="E1641" s="7">
        <v>0.69562712537193072</v>
      </c>
    </row>
    <row r="1642" spans="4:5">
      <c r="D1642" s="7">
        <v>9.9698571394116495</v>
      </c>
      <c r="E1642" s="7">
        <v>0.70514578849679099</v>
      </c>
    </row>
    <row r="1643" spans="4:5">
      <c r="D1643" s="7">
        <v>9.9535100585924905</v>
      </c>
      <c r="E1643" s="7">
        <v>0.71050578565221634</v>
      </c>
    </row>
    <row r="1644" spans="4:5">
      <c r="D1644" s="7">
        <v>9.9631533681632192</v>
      </c>
      <c r="E1644" s="7">
        <v>0.70621550257236076</v>
      </c>
    </row>
    <row r="1645" spans="4:5">
      <c r="D1645" s="7">
        <v>9.9661843317087158</v>
      </c>
      <c r="E1645" s="7">
        <v>0.69758002272009545</v>
      </c>
    </row>
    <row r="1646" spans="4:5">
      <c r="D1646" s="7">
        <v>9.9771745503418519</v>
      </c>
      <c r="E1646" s="7">
        <v>0.69169338142244019</v>
      </c>
    </row>
    <row r="1647" spans="4:5">
      <c r="D1647" s="7">
        <v>9.9984913703796821</v>
      </c>
      <c r="E1647" s="7">
        <v>0.69723677450700094</v>
      </c>
    </row>
    <row r="1648" spans="4:5">
      <c r="D1648" s="7">
        <v>9.9968183747626131</v>
      </c>
      <c r="E1648" s="7">
        <v>0.70451401411209291</v>
      </c>
    </row>
    <row r="1649" spans="4:5">
      <c r="D1649" s="7">
        <v>9.9697351122268518</v>
      </c>
      <c r="E1649" s="7">
        <v>0.7109927934151189</v>
      </c>
    </row>
    <row r="1650" spans="4:5">
      <c r="D1650" s="7">
        <v>9.9828296562618775</v>
      </c>
      <c r="E1650" s="7">
        <v>0.71218172349979725</v>
      </c>
    </row>
    <row r="1651" spans="4:5">
      <c r="D1651" s="7">
        <v>10.884377093971546</v>
      </c>
      <c r="E1651" s="7">
        <v>0.46238448179425368</v>
      </c>
    </row>
    <row r="1652" spans="4:5">
      <c r="D1652" s="7">
        <v>10.914836301456255</v>
      </c>
      <c r="E1652" s="7">
        <v>0.46985724299884984</v>
      </c>
    </row>
    <row r="1653" spans="4:5">
      <c r="D1653" s="7">
        <v>10.945295508940962</v>
      </c>
      <c r="E1653" s="7">
        <v>0.49957135296331395</v>
      </c>
    </row>
    <row r="1654" spans="4:5">
      <c r="D1654" s="7">
        <v>10.975754716425671</v>
      </c>
      <c r="E1654" s="7">
        <v>0.53009583764324142</v>
      </c>
    </row>
    <row r="1655" spans="4:5">
      <c r="D1655" s="7">
        <v>11.00621392391038</v>
      </c>
      <c r="E1655" s="7">
        <v>0.54356246786551532</v>
      </c>
    </row>
    <row r="1656" spans="4:5">
      <c r="D1656" s="7">
        <v>11.036673131395089</v>
      </c>
      <c r="E1656" s="7">
        <v>0.54870967506446289</v>
      </c>
    </row>
    <row r="1657" spans="4:5">
      <c r="D1657" s="7">
        <v>11.019673760509795</v>
      </c>
      <c r="E1657" s="7">
        <v>0.54648293519426383</v>
      </c>
    </row>
    <row r="1658" spans="4:5">
      <c r="D1658" s="7">
        <v>11.03416686150255</v>
      </c>
      <c r="E1658" s="7">
        <v>0.55614084659550445</v>
      </c>
    </row>
    <row r="1659" spans="4:5">
      <c r="D1659" s="7">
        <v>11.002078061734466</v>
      </c>
      <c r="E1659" s="7">
        <v>0.58030797271433043</v>
      </c>
    </row>
    <row r="1660" spans="4:5">
      <c r="D1660" s="7">
        <v>11.105612684871952</v>
      </c>
      <c r="E1660" s="7">
        <v>0.59555039386724029</v>
      </c>
    </row>
    <row r="1661" spans="4:5">
      <c r="D1661" s="7">
        <v>11.073681935844723</v>
      </c>
      <c r="E1661" s="7">
        <v>0.6036314029297033</v>
      </c>
    </row>
    <row r="1662" spans="4:5">
      <c r="D1662" s="7">
        <v>11.121989708804026</v>
      </c>
      <c r="E1662" s="7">
        <v>0.59768035494671101</v>
      </c>
    </row>
    <row r="1663" spans="4:5">
      <c r="D1663" s="7">
        <v>11.23076351697312</v>
      </c>
      <c r="E1663" s="7">
        <v>0.59753852916842021</v>
      </c>
    </row>
    <row r="1664" spans="4:5">
      <c r="D1664" s="7">
        <v>11.339085889697381</v>
      </c>
      <c r="E1664" s="7">
        <v>0.60577499618311181</v>
      </c>
    </row>
    <row r="1665" spans="4:5">
      <c r="D1665" s="7">
        <v>11.326326664771473</v>
      </c>
      <c r="E1665" s="7">
        <v>0.62981593871937758</v>
      </c>
    </row>
    <row r="1666" spans="4:5">
      <c r="D1666" s="7">
        <v>11.355325142795735</v>
      </c>
      <c r="E1666" s="7">
        <v>0.63557266480348773</v>
      </c>
    </row>
    <row r="1667" spans="4:5">
      <c r="D1667" s="7">
        <v>8.9544977677657958</v>
      </c>
      <c r="E1667" s="7">
        <v>0.46169300009146547</v>
      </c>
    </row>
    <row r="1668" spans="4:5">
      <c r="D1668" s="7">
        <v>8.9849569752505047</v>
      </c>
      <c r="E1668" s="7">
        <v>0.45907040290488776</v>
      </c>
    </row>
    <row r="1669" spans="4:5">
      <c r="D1669" s="7">
        <v>9.0154161827352137</v>
      </c>
      <c r="E1669" s="7">
        <v>0.48828143663741364</v>
      </c>
    </row>
    <row r="1670" spans="4:5">
      <c r="D1670" s="7">
        <v>9.0458753902199227</v>
      </c>
      <c r="E1670" s="7">
        <v>0.49154528759270916</v>
      </c>
    </row>
    <row r="1671" spans="4:5">
      <c r="D1671" s="7">
        <v>9.0763345977046299</v>
      </c>
      <c r="E1671" s="7">
        <v>0.48202875847953247</v>
      </c>
    </row>
    <row r="1672" spans="4:5">
      <c r="D1672" s="7">
        <v>9.1067938051893389</v>
      </c>
      <c r="E1672" s="7">
        <v>0.49968031666634172</v>
      </c>
    </row>
    <row r="1673" spans="4:5">
      <c r="D1673" s="7">
        <v>9.1372530126740479</v>
      </c>
      <c r="E1673" s="7">
        <v>0.50144139095048146</v>
      </c>
    </row>
    <row r="1674" spans="4:5">
      <c r="D1674" s="7">
        <v>9.1677122201587569</v>
      </c>
      <c r="E1674" s="7">
        <v>0.50936236402841506</v>
      </c>
    </row>
    <row r="1675" spans="4:5">
      <c r="D1675" s="7">
        <v>9.1981714276434641</v>
      </c>
      <c r="E1675" s="7">
        <v>0.53124535288094255</v>
      </c>
    </row>
    <row r="1676" spans="4:5">
      <c r="D1676" s="7">
        <v>9.2286306351281731</v>
      </c>
      <c r="E1676" s="7">
        <v>0.54268238159777538</v>
      </c>
    </row>
    <row r="1677" spans="4:5">
      <c r="D1677" s="7">
        <v>9.259089842612882</v>
      </c>
      <c r="E1677" s="7">
        <v>0.56546895836459665</v>
      </c>
    </row>
    <row r="1678" spans="4:5">
      <c r="D1678" s="7">
        <v>9.289549050097591</v>
      </c>
      <c r="E1678" s="7">
        <v>0.62219187515964225</v>
      </c>
    </row>
    <row r="1679" spans="4:5">
      <c r="D1679" s="7">
        <v>9.3200082575823</v>
      </c>
      <c r="E1679" s="7">
        <v>0.65695868577134564</v>
      </c>
    </row>
    <row r="1680" spans="4:5">
      <c r="D1680" s="7">
        <v>9.3504674650670072</v>
      </c>
      <c r="E1680" s="7">
        <v>0.67223193659642766</v>
      </c>
    </row>
    <row r="1681" spans="4:5">
      <c r="D1681" s="7">
        <v>9.3809266725517162</v>
      </c>
      <c r="E1681" s="7">
        <v>0.67800711417634563</v>
      </c>
    </row>
    <row r="1682" spans="4:5">
      <c r="D1682" s="7">
        <v>9.410828417721584</v>
      </c>
      <c r="E1682" s="7">
        <v>0.68239497144555128</v>
      </c>
    </row>
    <row r="1683" spans="4:5">
      <c r="D1683" s="7">
        <v>6.4059141953672434</v>
      </c>
      <c r="E1683" s="7">
        <v>0.29149769732047087</v>
      </c>
    </row>
    <row r="1684" spans="4:5">
      <c r="D1684" s="7">
        <v>6.4862917222066976</v>
      </c>
      <c r="E1684" s="7">
        <v>0.29618330814359095</v>
      </c>
    </row>
    <row r="1685" spans="4:5">
      <c r="D1685" s="7">
        <v>6.5328577593622894</v>
      </c>
      <c r="E1685" s="7">
        <v>0.29786536850848688</v>
      </c>
    </row>
    <row r="1686" spans="4:5">
      <c r="D1686" s="7">
        <v>6.5173096818375527</v>
      </c>
      <c r="E1686" s="7">
        <v>0.30006262551530827</v>
      </c>
    </row>
    <row r="1687" spans="4:5">
      <c r="D1687" s="7">
        <v>6.5001184997028485</v>
      </c>
      <c r="E1687" s="7">
        <v>0.30860918196449288</v>
      </c>
    </row>
    <row r="1688" spans="4:5">
      <c r="D1688" s="7">
        <v>6.511137711629523</v>
      </c>
      <c r="E1688" s="7">
        <v>0.32748754131420327</v>
      </c>
    </row>
    <row r="1689" spans="4:5">
      <c r="D1689" s="7">
        <v>6.5494041553468456</v>
      </c>
      <c r="E1689" s="7">
        <v>0.3498104703379169</v>
      </c>
    </row>
    <row r="1690" spans="4:5">
      <c r="D1690" s="7">
        <v>6.6266214966565808</v>
      </c>
      <c r="E1690" s="7">
        <v>0.37018473811693997</v>
      </c>
    </row>
    <row r="1691" spans="4:5">
      <c r="D1691" s="7">
        <v>6.631341390717691</v>
      </c>
      <c r="E1691" s="7">
        <v>0.37278045895458001</v>
      </c>
    </row>
    <row r="1692" spans="4:5">
      <c r="D1692" s="7">
        <v>6.6873949093285541</v>
      </c>
      <c r="E1692" s="7">
        <v>0.40688306915755235</v>
      </c>
    </row>
    <row r="1693" spans="4:5">
      <c r="D1693" s="7">
        <v>6.7569567513411641</v>
      </c>
      <c r="E1693" s="7">
        <v>0.39911386207287808</v>
      </c>
    </row>
    <row r="1694" spans="4:5">
      <c r="D1694" s="7">
        <v>6.8210289665547652</v>
      </c>
      <c r="E1694" s="7">
        <v>0.42901723410928067</v>
      </c>
    </row>
    <row r="1695" spans="4:5">
      <c r="D1695" s="7">
        <v>6.8483648432132513</v>
      </c>
      <c r="E1695" s="7">
        <v>0.43073444260363564</v>
      </c>
    </row>
    <row r="1696" spans="4:5">
      <c r="D1696" s="7">
        <v>6.9267624387449462</v>
      </c>
      <c r="E1696" s="7">
        <v>0.44603649946658835</v>
      </c>
    </row>
    <row r="1697" spans="4:5">
      <c r="D1697" s="7">
        <v>6.9388547789537443</v>
      </c>
      <c r="E1697" s="7">
        <v>0.45283642662126511</v>
      </c>
    </row>
    <row r="1698" spans="4:5">
      <c r="D1698" s="7">
        <v>6.9760079321899378</v>
      </c>
      <c r="E1698" s="7">
        <v>0.47735837426000677</v>
      </c>
    </row>
    <row r="1699" spans="4:5">
      <c r="D1699" s="7">
        <v>8.9570962206844342</v>
      </c>
      <c r="E1699" s="7">
        <v>0.49278842988255106</v>
      </c>
    </row>
    <row r="1700" spans="4:5">
      <c r="D1700" s="7">
        <v>8.9987409115231305</v>
      </c>
      <c r="E1700" s="7">
        <v>0.49758442216552712</v>
      </c>
    </row>
    <row r="1701" spans="4:5">
      <c r="D1701" s="7">
        <v>8.9852174307437664</v>
      </c>
      <c r="E1701" s="7">
        <v>0.493915652297782</v>
      </c>
    </row>
    <row r="1702" spans="4:5">
      <c r="D1702" s="7">
        <v>9.0316538691936916</v>
      </c>
      <c r="E1702" s="7">
        <v>0.49028260433686327</v>
      </c>
    </row>
    <row r="1703" spans="4:5">
      <c r="D1703" s="7">
        <v>9.0435083982111486</v>
      </c>
      <c r="E1703" s="7">
        <v>0.51466401276258578</v>
      </c>
    </row>
    <row r="1704" spans="4:5">
      <c r="D1704" s="7">
        <v>9.028651898088965</v>
      </c>
      <c r="E1704" s="7">
        <v>0.53896773970069345</v>
      </c>
    </row>
    <row r="1705" spans="4:5">
      <c r="D1705" s="7">
        <v>8.9639825098821007</v>
      </c>
      <c r="E1705" s="7">
        <v>0.53301035940882602</v>
      </c>
    </row>
    <row r="1706" spans="4:5">
      <c r="D1706" s="7">
        <v>8.9867689362140428</v>
      </c>
      <c r="E1706" s="7">
        <v>0.53104140754544427</v>
      </c>
    </row>
    <row r="1707" spans="4:5">
      <c r="D1707" s="7">
        <v>8.997575206607177</v>
      </c>
      <c r="E1707" s="7">
        <v>0.58997257417032178</v>
      </c>
    </row>
    <row r="1708" spans="4:5">
      <c r="D1708" s="7">
        <v>9.0410926654104546</v>
      </c>
      <c r="E1708" s="7">
        <v>0.59125425446474844</v>
      </c>
    </row>
    <row r="1709" spans="4:5">
      <c r="D1709" s="7">
        <v>9.0691533964784341</v>
      </c>
      <c r="E1709" s="7">
        <v>0.62238086570987616</v>
      </c>
    </row>
    <row r="1710" spans="4:5">
      <c r="D1710" s="7">
        <v>9.1139793405245673</v>
      </c>
      <c r="E1710" s="7">
        <v>0.63462133102446261</v>
      </c>
    </row>
    <row r="1711" spans="4:5">
      <c r="D1711" s="7">
        <v>9.1263317396091956</v>
      </c>
      <c r="E1711" s="7">
        <v>0.63523452848588402</v>
      </c>
    </row>
    <row r="1712" spans="4:5">
      <c r="D1712" s="7">
        <v>9.1237206835451801</v>
      </c>
      <c r="E1712" s="7">
        <v>0.65309428549827986</v>
      </c>
    </row>
    <row r="1713" spans="4:5">
      <c r="D1713" s="7">
        <v>9.0735621334465382</v>
      </c>
      <c r="E1713" s="7">
        <v>0.66376950424775016</v>
      </c>
    </row>
    <row r="1714" spans="4:5">
      <c r="D1714" s="7">
        <v>9.0833762720139415</v>
      </c>
      <c r="E1714" s="7">
        <v>0.67193516960476118</v>
      </c>
    </row>
    <row r="1715" spans="4:5">
      <c r="D1715" s="7">
        <v>8.4576210852447016</v>
      </c>
      <c r="E1715" s="7">
        <v>0.49565062408235683</v>
      </c>
    </row>
    <row r="1716" spans="4:5">
      <c r="D1716" s="7">
        <v>8.4712945774236825</v>
      </c>
      <c r="E1716" s="7">
        <v>0.5010413278979613</v>
      </c>
    </row>
    <row r="1717" spans="4:5">
      <c r="D1717" s="7">
        <v>8.5965981452199323</v>
      </c>
      <c r="E1717" s="7">
        <v>0.50690703711384855</v>
      </c>
    </row>
    <row r="1718" spans="4:5">
      <c r="D1718" s="7">
        <v>8.6477319669667896</v>
      </c>
      <c r="E1718" s="7">
        <v>0.51296627589739552</v>
      </c>
    </row>
    <row r="1719" spans="4:5">
      <c r="D1719" s="7">
        <v>8.6912006807464124</v>
      </c>
      <c r="E1719" s="7">
        <v>0.52852946319799421</v>
      </c>
    </row>
    <row r="1720" spans="4:5">
      <c r="D1720" s="7">
        <v>8.7088223514482355</v>
      </c>
      <c r="E1720" s="7">
        <v>0.54424741184435355</v>
      </c>
    </row>
    <row r="1721" spans="4:5">
      <c r="D1721" s="7">
        <v>8.7299372780891051</v>
      </c>
      <c r="E1721" s="7">
        <v>0.54849933753586511</v>
      </c>
    </row>
    <row r="1722" spans="4:5">
      <c r="D1722" s="7">
        <v>8.7661236240474221</v>
      </c>
      <c r="E1722" s="7">
        <v>0.55123320846977075</v>
      </c>
    </row>
    <row r="1723" spans="4:5">
      <c r="D1723" s="7">
        <v>8.7944990704999455</v>
      </c>
      <c r="E1723" s="7">
        <v>0.60450787461707534</v>
      </c>
    </row>
    <row r="1724" spans="4:5">
      <c r="D1724" s="7">
        <v>8.8562489423661201</v>
      </c>
      <c r="E1724" s="7">
        <v>0.61700853196179628</v>
      </c>
    </row>
    <row r="1725" spans="4:5">
      <c r="D1725" s="7">
        <v>8.875598179960253</v>
      </c>
      <c r="E1725" s="7">
        <v>0.64907007503717884</v>
      </c>
    </row>
    <row r="1726" spans="4:5">
      <c r="D1726" s="7">
        <v>8.965189602866328</v>
      </c>
      <c r="E1726" s="7">
        <v>0.65907093421574137</v>
      </c>
    </row>
    <row r="1727" spans="4:5">
      <c r="D1727" s="7">
        <v>9.044226173012218</v>
      </c>
      <c r="E1727" s="7">
        <v>0.66325949629877623</v>
      </c>
    </row>
    <row r="1728" spans="4:5">
      <c r="D1728" s="7">
        <v>9.0543376306303802</v>
      </c>
      <c r="E1728" s="7">
        <v>0.67618315702092469</v>
      </c>
    </row>
    <row r="1729" spans="4:5">
      <c r="D1729" s="7">
        <v>9.0254720389052814</v>
      </c>
      <c r="E1729" s="7">
        <v>0.68473389573679688</v>
      </c>
    </row>
    <row r="1730" spans="4:5">
      <c r="D1730" s="7">
        <v>9.0665687492778133</v>
      </c>
      <c r="E1730" s="7">
        <v>0.69889519109338927</v>
      </c>
    </row>
    <row r="1731" spans="4:5">
      <c r="D1731" s="7">
        <v>7.8815622942272832</v>
      </c>
      <c r="E1731" s="7">
        <v>0.47695701183922068</v>
      </c>
    </row>
    <row r="1732" spans="4:5">
      <c r="D1732" s="7">
        <v>7.9415067128093053</v>
      </c>
      <c r="E1732" s="7">
        <v>0.48089452094339358</v>
      </c>
    </row>
    <row r="1733" spans="4:5">
      <c r="D1733" s="7">
        <v>7.938826860510459</v>
      </c>
      <c r="E1733" s="7">
        <v>0.51013075281393938</v>
      </c>
    </row>
    <row r="1734" spans="4:5">
      <c r="D1734" s="7">
        <v>7.9521111516003025</v>
      </c>
      <c r="E1734" s="7">
        <v>0.51201031268346864</v>
      </c>
    </row>
    <row r="1735" spans="4:5">
      <c r="D1735" s="7">
        <v>7.9654582705390897</v>
      </c>
      <c r="E1735" s="7">
        <v>0.53057881265154783</v>
      </c>
    </row>
    <row r="1736" spans="4:5">
      <c r="D1736" s="7">
        <v>8.0259237439254854</v>
      </c>
      <c r="E1736" s="7">
        <v>0.53956482261650918</v>
      </c>
    </row>
    <row r="1737" spans="4:5">
      <c r="D1737" s="7">
        <v>8.0889643141338556</v>
      </c>
      <c r="E1737" s="7">
        <v>0.55417638472923814</v>
      </c>
    </row>
    <row r="1738" spans="4:5">
      <c r="D1738" s="7">
        <v>8.1283805707193721</v>
      </c>
      <c r="E1738" s="7">
        <v>0.55478774598262559</v>
      </c>
    </row>
    <row r="1739" spans="4:5">
      <c r="D1739" s="7">
        <v>8.1726321401312045</v>
      </c>
      <c r="E1739" s="7">
        <v>0.56262734385037283</v>
      </c>
    </row>
    <row r="1740" spans="4:5">
      <c r="D1740" s="7">
        <v>8.2181194089155021</v>
      </c>
      <c r="E1740" s="7">
        <v>0.55251419699158644</v>
      </c>
    </row>
    <row r="1741" spans="4:5">
      <c r="D1741" s="7">
        <v>8.2579857590958383</v>
      </c>
      <c r="E1741" s="7">
        <v>0.55859492978606606</v>
      </c>
    </row>
    <row r="1742" spans="4:5">
      <c r="D1742" s="7">
        <v>8.2790624906613903</v>
      </c>
      <c r="E1742" s="7">
        <v>0.56469727644297441</v>
      </c>
    </row>
    <row r="1743" spans="4:5">
      <c r="D1743" s="7">
        <v>8.3017971514437399</v>
      </c>
      <c r="E1743" s="7">
        <v>0.57267833199435225</v>
      </c>
    </row>
    <row r="1744" spans="4:5">
      <c r="D1744" s="7">
        <v>8.3509343617784335</v>
      </c>
      <c r="E1744" s="7">
        <v>0.58123617049050902</v>
      </c>
    </row>
    <row r="1745" spans="4:5">
      <c r="D1745" s="7">
        <v>8.2941301907988318</v>
      </c>
      <c r="E1745" s="7">
        <v>0.58093017706196315</v>
      </c>
    </row>
    <row r="1746" spans="4:5">
      <c r="D1746" s="7">
        <v>8.3282523154052424</v>
      </c>
      <c r="E1746" s="7">
        <v>0.59036906487922758</v>
      </c>
    </row>
    <row r="1747" spans="4:5">
      <c r="D1747" s="7">
        <v>9.8852623820563696</v>
      </c>
      <c r="E1747" s="7">
        <v>0.45184363129961408</v>
      </c>
    </row>
    <row r="1748" spans="4:5">
      <c r="D1748" s="7">
        <v>9.8934819681330985</v>
      </c>
      <c r="E1748" s="7">
        <v>0.46024280274800522</v>
      </c>
    </row>
    <row r="1749" spans="4:5">
      <c r="D1749" s="7">
        <v>9.8940194977581761</v>
      </c>
      <c r="E1749" s="7">
        <v>0.47917637800959195</v>
      </c>
    </row>
    <row r="1750" spans="4:5">
      <c r="D1750" s="7">
        <v>9.8969121508271272</v>
      </c>
      <c r="E1750" s="7">
        <v>0.49899774662527113</v>
      </c>
    </row>
    <row r="1751" spans="4:5">
      <c r="D1751" s="7">
        <v>9.864340196452563</v>
      </c>
      <c r="E1751" s="7">
        <v>0.49664180569115535</v>
      </c>
    </row>
    <row r="1752" spans="4:5">
      <c r="D1752" s="7">
        <v>9.8899927581800782</v>
      </c>
      <c r="E1752" s="7">
        <v>0.51971424240886754</v>
      </c>
    </row>
    <row r="1753" spans="4:5">
      <c r="D1753" s="7">
        <v>9.8736052243366128</v>
      </c>
      <c r="E1753" s="7">
        <v>0.49874137274682334</v>
      </c>
    </row>
    <row r="1754" spans="4:5">
      <c r="D1754" s="7">
        <v>9.8530379282122489</v>
      </c>
      <c r="E1754" s="7">
        <v>0.51872141571926511</v>
      </c>
    </row>
    <row r="1755" spans="4:5">
      <c r="D1755" s="7">
        <v>9.9049903138478435</v>
      </c>
      <c r="E1755" s="7">
        <v>0.53361091635943625</v>
      </c>
    </row>
    <row r="1756" spans="4:5">
      <c r="D1756" s="7">
        <v>9.9344723281753566</v>
      </c>
      <c r="E1756" s="7">
        <v>0.51271100398297764</v>
      </c>
    </row>
    <row r="1757" spans="4:5">
      <c r="D1757" s="7">
        <v>9.9626857843922974</v>
      </c>
      <c r="E1757" s="7">
        <v>0.53889618322224775</v>
      </c>
    </row>
    <row r="1758" spans="4:5">
      <c r="D1758" s="7">
        <v>9.9698475485696108</v>
      </c>
      <c r="E1758" s="7">
        <v>0.54895777689303038</v>
      </c>
    </row>
    <row r="1759" spans="4:5">
      <c r="D1759" s="7">
        <v>9.9665466905140541</v>
      </c>
      <c r="E1759" s="7">
        <v>0.54807761655481158</v>
      </c>
    </row>
    <row r="1760" spans="4:5">
      <c r="D1760" s="7">
        <v>9.9846921283804093</v>
      </c>
      <c r="E1760" s="7">
        <v>0.5647323472899225</v>
      </c>
    </row>
    <row r="1761" spans="4:5">
      <c r="D1761" s="7">
        <v>9.9674420127275596</v>
      </c>
      <c r="E1761" s="7">
        <v>0.57916163588103386</v>
      </c>
    </row>
    <row r="1762" spans="4:5">
      <c r="D1762" s="7">
        <v>9.9753319555236324</v>
      </c>
      <c r="E1762" s="7">
        <v>0.57774753300950155</v>
      </c>
    </row>
    <row r="1763" spans="4:5">
      <c r="D1763" s="7">
        <v>7.2220287088244222</v>
      </c>
      <c r="E1763" s="7">
        <v>0.42279073359958264</v>
      </c>
    </row>
    <row r="1764" spans="4:5">
      <c r="D1764" s="7">
        <v>7.2148042747029528</v>
      </c>
      <c r="E1764" s="7">
        <v>0.42779794709244456</v>
      </c>
    </row>
    <row r="1765" spans="4:5">
      <c r="D1765" s="7">
        <v>7.2185784144175198</v>
      </c>
      <c r="E1765" s="7">
        <v>0.42828091029855286</v>
      </c>
    </row>
    <row r="1766" spans="4:5">
      <c r="D1766" s="7">
        <v>7.2490732631917609</v>
      </c>
      <c r="E1766" s="7">
        <v>0.44912754643715752</v>
      </c>
    </row>
    <row r="1767" spans="4:5">
      <c r="D1767" s="7">
        <v>7.2839848750865901</v>
      </c>
      <c r="E1767" s="7">
        <v>0.46291419102032444</v>
      </c>
    </row>
    <row r="1768" spans="4:5">
      <c r="D1768" s="7">
        <v>7.2890407374891355</v>
      </c>
      <c r="E1768" s="7">
        <v>0.47413938973638731</v>
      </c>
    </row>
    <row r="1769" spans="4:5">
      <c r="D1769" s="7">
        <v>7.3076231023654179</v>
      </c>
      <c r="E1769" s="7">
        <v>0.47960279440079467</v>
      </c>
    </row>
    <row r="1770" spans="4:5">
      <c r="D1770" s="7">
        <v>7.2881321188901751</v>
      </c>
      <c r="E1770" s="7">
        <v>0.48646138354284291</v>
      </c>
    </row>
    <row r="1771" spans="4:5">
      <c r="D1771" s="7">
        <v>7.3266672598904785</v>
      </c>
      <c r="E1771" s="7">
        <v>0.47786985171448249</v>
      </c>
    </row>
    <row r="1772" spans="4:5">
      <c r="D1772" s="7">
        <v>7.3579555974697852</v>
      </c>
      <c r="E1772" s="7">
        <v>0.49122069636595034</v>
      </c>
    </row>
    <row r="1773" spans="4:5">
      <c r="D1773" s="7">
        <v>7.3864900428047244</v>
      </c>
      <c r="E1773" s="7">
        <v>0.4964630982079421</v>
      </c>
    </row>
    <row r="1774" spans="4:5">
      <c r="D1774" s="7">
        <v>7.3850751612926206</v>
      </c>
      <c r="E1774" s="7">
        <v>0.47914690667110643</v>
      </c>
    </row>
    <row r="1775" spans="4:5">
      <c r="D1775" s="7">
        <v>7.4060451787164698</v>
      </c>
      <c r="E1775" s="7">
        <v>0.48705716329846716</v>
      </c>
    </row>
    <row r="1776" spans="4:5">
      <c r="D1776" s="7">
        <v>7.4124025561589528</v>
      </c>
      <c r="E1776" s="7">
        <v>0.4980874444665388</v>
      </c>
    </row>
    <row r="1777" spans="4:5">
      <c r="D1777" s="7">
        <v>7.4082666751226034</v>
      </c>
      <c r="E1777" s="7">
        <v>0.4858413403391757</v>
      </c>
    </row>
    <row r="1778" spans="4:5">
      <c r="D1778" s="7">
        <v>7.4239480584479765</v>
      </c>
      <c r="E1778" s="7">
        <v>0.48072610383344899</v>
      </c>
    </row>
    <row r="1779" spans="4:5">
      <c r="D1779" s="7">
        <v>9.5841652684745</v>
      </c>
      <c r="E1779" s="7">
        <v>0.47056650802384936</v>
      </c>
    </row>
    <row r="1780" spans="4:5">
      <c r="D1780" s="7">
        <v>9.6174977096678678</v>
      </c>
      <c r="E1780" s="7">
        <v>0.47605663782016006</v>
      </c>
    </row>
    <row r="1781" spans="4:5">
      <c r="D1781" s="7">
        <v>9.7187485622282033</v>
      </c>
      <c r="E1781" s="7">
        <v>0.48144980368180063</v>
      </c>
    </row>
    <row r="1782" spans="4:5">
      <c r="D1782" s="7">
        <v>9.7798809528203829</v>
      </c>
      <c r="E1782" s="7">
        <v>0.48816133939348344</v>
      </c>
    </row>
    <row r="1783" spans="4:5">
      <c r="D1783" s="7">
        <v>9.7787859774589023</v>
      </c>
      <c r="E1783" s="7">
        <v>0.50564273507155955</v>
      </c>
    </row>
    <row r="1784" spans="4:5">
      <c r="D1784" s="7">
        <v>9.8115117123290183</v>
      </c>
      <c r="E1784" s="7">
        <v>0.52188871940118253</v>
      </c>
    </row>
    <row r="1785" spans="4:5">
      <c r="D1785" s="7">
        <v>9.7876634541755827</v>
      </c>
      <c r="E1785" s="7">
        <v>0.52831688825948053</v>
      </c>
    </row>
    <row r="1786" spans="4:5">
      <c r="D1786" s="7">
        <v>9.7694197207749358</v>
      </c>
      <c r="E1786" s="7">
        <v>0.53171375632006901</v>
      </c>
    </row>
    <row r="1787" spans="4:5">
      <c r="D1787" s="7">
        <v>9.7195552793342443</v>
      </c>
      <c r="E1787" s="7">
        <v>0.52702463942568578</v>
      </c>
    </row>
    <row r="1788" spans="4:5">
      <c r="D1788" s="7">
        <v>9.6942663655192565</v>
      </c>
      <c r="E1788" s="7">
        <v>0.54575511028623513</v>
      </c>
    </row>
    <row r="1789" spans="4:5">
      <c r="D1789" s="7">
        <v>9.7614759439593168</v>
      </c>
      <c r="E1789" s="7">
        <v>0.54732533951315843</v>
      </c>
    </row>
    <row r="1790" spans="4:5">
      <c r="D1790" s="7">
        <v>9.8209167928815972</v>
      </c>
      <c r="E1790" s="7">
        <v>0.5568667386372449</v>
      </c>
    </row>
    <row r="1791" spans="4:5">
      <c r="D1791" s="7">
        <v>9.9083890084888022</v>
      </c>
      <c r="E1791" s="7">
        <v>0.56689749606102158</v>
      </c>
    </row>
    <row r="1792" spans="4:5">
      <c r="D1792" s="7">
        <v>9.8770338186089344</v>
      </c>
      <c r="E1792" s="7">
        <v>0.57369225397609214</v>
      </c>
    </row>
    <row r="1793" spans="4:5">
      <c r="D1793" s="7">
        <v>9.7861811616440662</v>
      </c>
      <c r="E1793" s="7">
        <v>0.57528527475297397</v>
      </c>
    </row>
    <row r="1794" spans="4:5">
      <c r="D1794" s="7">
        <v>9.7991667042889592</v>
      </c>
      <c r="E1794" s="7">
        <v>0.5680416130275604</v>
      </c>
    </row>
    <row r="1795" spans="4:5">
      <c r="D1795" s="7">
        <v>6.2785391495683101</v>
      </c>
      <c r="E1795" s="7">
        <v>0.31324138581338867</v>
      </c>
    </row>
    <row r="1796" spans="4:5">
      <c r="D1796" s="7">
        <v>6.326901929614059</v>
      </c>
      <c r="E1796" s="7">
        <v>0.32644781337674844</v>
      </c>
    </row>
    <row r="1797" spans="4:5">
      <c r="D1797" s="7">
        <v>6.1388206705733133</v>
      </c>
      <c r="E1797" s="7">
        <v>0.3050676815284919</v>
      </c>
    </row>
    <row r="1798" spans="4:5">
      <c r="D1798" s="7">
        <v>6.1197662645527044</v>
      </c>
      <c r="E1798" s="7">
        <v>0.32395512995431752</v>
      </c>
    </row>
    <row r="1799" spans="4:5">
      <c r="D1799" s="7">
        <v>6.0174890757204693</v>
      </c>
      <c r="E1799" s="7">
        <v>0.32137603239395279</v>
      </c>
    </row>
    <row r="1800" spans="4:5">
      <c r="D1800" s="7">
        <v>6.0300301125890448</v>
      </c>
      <c r="E1800" s="7">
        <v>0.30583134515668509</v>
      </c>
    </row>
    <row r="1801" spans="4:5">
      <c r="D1801" s="7">
        <v>6.1644997303920386</v>
      </c>
      <c r="E1801" s="7">
        <v>0.32817152421270984</v>
      </c>
    </row>
    <row r="1802" spans="4:5">
      <c r="D1802" s="7">
        <v>6.3684027578826115</v>
      </c>
      <c r="E1802" s="7">
        <v>0.35016427819128904</v>
      </c>
    </row>
    <row r="1803" spans="4:5">
      <c r="D1803" s="7">
        <v>6.4157584961412502</v>
      </c>
      <c r="E1803" s="7">
        <v>0.3464160410896619</v>
      </c>
    </row>
    <row r="1804" spans="4:5">
      <c r="D1804" s="7">
        <v>6.4481564916396268</v>
      </c>
      <c r="E1804" s="7">
        <v>0.37939047885341121</v>
      </c>
    </row>
    <row r="1805" spans="4:5">
      <c r="D1805" s="7">
        <v>6.4813837770093059</v>
      </c>
      <c r="E1805" s="7">
        <v>0.37784490590189534</v>
      </c>
    </row>
    <row r="1806" spans="4:5">
      <c r="D1806" s="7">
        <v>6.5200899513172041</v>
      </c>
      <c r="E1806" s="7">
        <v>0.38229683750637322</v>
      </c>
    </row>
    <row r="1807" spans="4:5">
      <c r="D1807" s="7">
        <v>6.554532531605382</v>
      </c>
      <c r="E1807" s="7">
        <v>0.40163051080190521</v>
      </c>
    </row>
    <row r="1808" spans="4:5">
      <c r="D1808" s="7">
        <v>6.5829941002759087</v>
      </c>
      <c r="E1808" s="7">
        <v>0.41253988411218995</v>
      </c>
    </row>
    <row r="1809" spans="4:5">
      <c r="D1809" s="7">
        <v>6.5980651146468734</v>
      </c>
      <c r="E1809" s="7">
        <v>0.41563752873416571</v>
      </c>
    </row>
    <row r="1810" spans="4:5">
      <c r="D1810" s="7">
        <v>6.6332538967107961</v>
      </c>
      <c r="E1810" s="7">
        <v>0.41686970991053257</v>
      </c>
    </row>
    <row r="1811" spans="4:5">
      <c r="D1811" s="7">
        <v>10.339892667399313</v>
      </c>
      <c r="E1811" s="7">
        <v>0.74444584092224486</v>
      </c>
    </row>
    <row r="1812" spans="4:5">
      <c r="D1812" s="7">
        <v>10.374266704433257</v>
      </c>
      <c r="E1812" s="7">
        <v>0.74996416376385266</v>
      </c>
    </row>
    <row r="1813" spans="4:5">
      <c r="D1813" s="7">
        <v>10.420814407384857</v>
      </c>
      <c r="E1813" s="7">
        <v>0.76376281550142167</v>
      </c>
    </row>
    <row r="1814" spans="4:5">
      <c r="D1814" s="7">
        <v>10.372970653496097</v>
      </c>
      <c r="E1814" s="7">
        <v>0.77238538543389179</v>
      </c>
    </row>
    <row r="1815" spans="4:5">
      <c r="D1815" s="7">
        <v>10.434529578359522</v>
      </c>
      <c r="E1815" s="7">
        <v>0.78240811528445253</v>
      </c>
    </row>
    <row r="1816" spans="4:5">
      <c r="D1816" s="7">
        <v>10.513058620476158</v>
      </c>
      <c r="E1816" s="7">
        <v>0.8019018160097493</v>
      </c>
    </row>
    <row r="1817" spans="4:5">
      <c r="D1817" s="7">
        <v>10.461811763134333</v>
      </c>
      <c r="E1817" s="7">
        <v>0.8093913475401685</v>
      </c>
    </row>
    <row r="1818" spans="4:5">
      <c r="D1818" s="7">
        <v>10.493400408953867</v>
      </c>
      <c r="E1818" s="7">
        <v>0.81533999605696506</v>
      </c>
    </row>
    <row r="1819" spans="4:5">
      <c r="D1819" s="7">
        <v>10.542391185779785</v>
      </c>
      <c r="E1819" s="7">
        <v>0.8212726860211873</v>
      </c>
    </row>
    <row r="1820" spans="4:5">
      <c r="D1820" s="7">
        <v>10.621332947123468</v>
      </c>
      <c r="E1820" s="7">
        <v>0.8361463100677321</v>
      </c>
    </row>
    <row r="1821" spans="4:5">
      <c r="D1821" s="7">
        <v>10.722701205103423</v>
      </c>
      <c r="E1821" s="7">
        <v>0.82480422902728234</v>
      </c>
    </row>
    <row r="1822" spans="4:5">
      <c r="D1822" s="7">
        <v>10.774286196731303</v>
      </c>
      <c r="E1822" s="7">
        <v>0.81481080369775638</v>
      </c>
    </row>
    <row r="1823" spans="4:5">
      <c r="D1823" s="7">
        <v>10.814542434295308</v>
      </c>
      <c r="E1823" s="7">
        <v>0.80774677374296167</v>
      </c>
    </row>
    <row r="1824" spans="4:5">
      <c r="D1824" s="7">
        <v>10.778994509345566</v>
      </c>
      <c r="E1824" s="7">
        <v>0.81481234568875871</v>
      </c>
    </row>
    <row r="1825" spans="4:5">
      <c r="D1825" s="7">
        <v>10.735913577804164</v>
      </c>
      <c r="E1825" s="7">
        <v>0.80946986365637796</v>
      </c>
    </row>
    <row r="1826" spans="4:5">
      <c r="D1826" s="7">
        <v>10.770997608226404</v>
      </c>
      <c r="E1826" s="7">
        <v>0.80293596865870398</v>
      </c>
    </row>
    <row r="1827" spans="4:5">
      <c r="D1827" s="7">
        <v>9.2658968440555665</v>
      </c>
      <c r="E1827" s="7">
        <v>0.53492274779539495</v>
      </c>
    </row>
    <row r="1828" spans="4:5">
      <c r="D1828" s="7">
        <v>9.3412423277101535</v>
      </c>
      <c r="E1828" s="7">
        <v>0.5353243920942129</v>
      </c>
    </row>
    <row r="1829" spans="4:5">
      <c r="D1829" s="7">
        <v>9.3952525091501755</v>
      </c>
      <c r="E1829" s="7">
        <v>0.53363809613650748</v>
      </c>
    </row>
    <row r="1830" spans="4:5">
      <c r="D1830" s="7">
        <v>9.4365257155358595</v>
      </c>
      <c r="E1830" s="7">
        <v>0.5549073771291515</v>
      </c>
    </row>
    <row r="1831" spans="4:5">
      <c r="D1831" s="7">
        <v>9.4359864467285295</v>
      </c>
      <c r="E1831" s="7">
        <v>0.54190171639730511</v>
      </c>
    </row>
    <row r="1832" spans="4:5">
      <c r="D1832" s="7">
        <v>9.4507775161650898</v>
      </c>
      <c r="E1832" s="7">
        <v>0.55514763537298728</v>
      </c>
    </row>
    <row r="1833" spans="4:5">
      <c r="D1833" s="7">
        <v>9.4868587459983633</v>
      </c>
      <c r="E1833" s="7">
        <v>0.59544665083206638</v>
      </c>
    </row>
    <row r="1834" spans="4:5">
      <c r="D1834" s="7">
        <v>9.5316950550846506</v>
      </c>
      <c r="E1834" s="7">
        <v>0.6171596480979904</v>
      </c>
    </row>
    <row r="1835" spans="4:5">
      <c r="D1835" s="7">
        <v>9.5782751461101814</v>
      </c>
      <c r="E1835" s="7">
        <v>0.63431621724965437</v>
      </c>
    </row>
    <row r="1836" spans="4:5">
      <c r="D1836" s="7">
        <v>9.6268359066383216</v>
      </c>
      <c r="E1836" s="7">
        <v>0.67011591891809219</v>
      </c>
    </row>
    <row r="1837" spans="4:5">
      <c r="D1837" s="7">
        <v>9.6905171545473188</v>
      </c>
      <c r="E1837" s="7">
        <v>0.68880061413071603</v>
      </c>
    </row>
    <row r="1838" spans="4:5">
      <c r="D1838" s="7">
        <v>9.7713097392792765</v>
      </c>
      <c r="E1838" s="7">
        <v>0.71042732566878619</v>
      </c>
    </row>
    <row r="1839" spans="4:5">
      <c r="D1839" s="7">
        <v>9.8707777946081396</v>
      </c>
      <c r="E1839" s="7">
        <v>0.71613339710271406</v>
      </c>
    </row>
    <row r="1840" spans="4:5">
      <c r="D1840" s="7">
        <v>9.9289305270596735</v>
      </c>
      <c r="E1840" s="7">
        <v>0.72372932940339851</v>
      </c>
    </row>
    <row r="1841" spans="4:5">
      <c r="D1841" s="7">
        <v>9.8627948993354231</v>
      </c>
      <c r="E1841" s="7">
        <v>0.71730565622219666</v>
      </c>
    </row>
    <row r="1842" spans="4:5">
      <c r="D1842" s="7">
        <v>9.907503981034834</v>
      </c>
      <c r="E1842" s="7">
        <v>0.71811908652429435</v>
      </c>
    </row>
    <row r="1843" spans="4:5">
      <c r="D1843" s="7">
        <v>9.675704745191025</v>
      </c>
      <c r="E1843" s="7">
        <v>0.5705757163242432</v>
      </c>
    </row>
    <row r="1844" spans="4:5">
      <c r="D1844" s="7">
        <v>9.7103072608066707</v>
      </c>
      <c r="E1844" s="7">
        <v>0.58011398596841879</v>
      </c>
    </row>
    <row r="1845" spans="4:5">
      <c r="D1845" s="7">
        <v>9.7607470292321228</v>
      </c>
      <c r="E1845" s="7">
        <v>0.59268410157783924</v>
      </c>
    </row>
    <row r="1846" spans="4:5">
      <c r="D1846" s="7">
        <v>9.7974859840024191</v>
      </c>
      <c r="E1846" s="7">
        <v>0.62499084617866585</v>
      </c>
    </row>
    <row r="1847" spans="4:5">
      <c r="D1847" s="7">
        <v>9.8482929126487608</v>
      </c>
      <c r="E1847" s="7">
        <v>0.64401371690543019</v>
      </c>
    </row>
    <row r="1848" spans="4:5">
      <c r="D1848" s="7">
        <v>9.8894834638546136</v>
      </c>
      <c r="E1848" s="7">
        <v>0.64214607602166407</v>
      </c>
    </row>
    <row r="1849" spans="4:5">
      <c r="D1849" s="7">
        <v>9.9160695910515582</v>
      </c>
      <c r="E1849" s="7">
        <v>0.67163464494619562</v>
      </c>
    </row>
    <row r="1850" spans="4:5">
      <c r="D1850" s="7">
        <v>9.9540337480701258</v>
      </c>
      <c r="E1850" s="7">
        <v>0.68190090888491361</v>
      </c>
    </row>
    <row r="1851" spans="4:5">
      <c r="D1851" s="7">
        <v>9.9811394387403265</v>
      </c>
      <c r="E1851" s="7">
        <v>0.69146225790965776</v>
      </c>
    </row>
    <row r="1852" spans="4:5">
      <c r="D1852" s="7">
        <v>10.022460294387592</v>
      </c>
      <c r="E1852" s="7">
        <v>0.69677997438611028</v>
      </c>
    </row>
    <row r="1853" spans="4:5">
      <c r="D1853" s="7">
        <v>10.064653994295046</v>
      </c>
      <c r="E1853" s="7">
        <v>0.70239025520614262</v>
      </c>
    </row>
    <row r="1854" spans="4:5">
      <c r="D1854" s="7">
        <v>10.117946639470711</v>
      </c>
      <c r="E1854" s="7">
        <v>0.71921257784209747</v>
      </c>
    </row>
    <row r="1855" spans="4:5">
      <c r="D1855" s="7">
        <v>10.178108505726115</v>
      </c>
      <c r="E1855" s="7">
        <v>0.70491198220904883</v>
      </c>
    </row>
    <row r="1856" spans="4:5">
      <c r="D1856" s="7">
        <v>10.21085625057845</v>
      </c>
      <c r="E1856" s="7">
        <v>0.70554229984281203</v>
      </c>
    </row>
    <row r="1857" spans="4:5">
      <c r="D1857" s="7">
        <v>10.11885770693315</v>
      </c>
      <c r="E1857" s="7">
        <v>0.71488555542745857</v>
      </c>
    </row>
    <row r="1858" spans="4:5">
      <c r="D1858" s="7">
        <v>10.155071420962104</v>
      </c>
      <c r="E1858" s="7">
        <v>0.72471156985865792</v>
      </c>
    </row>
    <row r="1859" spans="4:5">
      <c r="D1859" s="7">
        <v>7.9853499228626443</v>
      </c>
      <c r="E1859" s="7">
        <v>0.4523445610776739</v>
      </c>
    </row>
    <row r="1860" spans="4:5">
      <c r="D1860" s="7">
        <v>7.97312400829626</v>
      </c>
      <c r="E1860" s="7">
        <v>0.45606458885670637</v>
      </c>
    </row>
    <row r="1861" spans="4:5">
      <c r="D1861" s="7">
        <v>7.9306891196713556</v>
      </c>
      <c r="E1861" s="7">
        <v>0.45993125003398838</v>
      </c>
    </row>
    <row r="1862" spans="4:5">
      <c r="D1862" s="7">
        <v>7.9206801161787794</v>
      </c>
      <c r="E1862" s="7">
        <v>0.4637485334995608</v>
      </c>
    </row>
    <row r="1863" spans="4:5">
      <c r="D1863" s="7">
        <v>7.8884158372698812</v>
      </c>
      <c r="E1863" s="7">
        <v>0.42067119703327049</v>
      </c>
    </row>
    <row r="1864" spans="4:5">
      <c r="D1864" s="7">
        <v>7.7073309016251521</v>
      </c>
      <c r="E1864" s="7">
        <v>0.37753772692383364</v>
      </c>
    </row>
    <row r="1865" spans="4:5">
      <c r="D1865" s="7">
        <v>7.5973451241425076</v>
      </c>
      <c r="E1865" s="7">
        <v>0.38546256722705213</v>
      </c>
    </row>
    <row r="1866" spans="4:5">
      <c r="D1866" s="7">
        <v>7.542428891930288</v>
      </c>
      <c r="E1866" s="7">
        <v>0.39342157017572904</v>
      </c>
    </row>
    <row r="1867" spans="4:5">
      <c r="D1867" s="7">
        <v>7.5791962837777289</v>
      </c>
      <c r="E1867" s="7">
        <v>0.4337753635855785</v>
      </c>
    </row>
    <row r="1868" spans="4:5">
      <c r="D1868" s="7">
        <v>7.6010987864871034</v>
      </c>
      <c r="E1868" s="7">
        <v>0.43753396184118393</v>
      </c>
    </row>
    <row r="1869" spans="4:5">
      <c r="D1869" s="7">
        <v>7.6282584127810145</v>
      </c>
      <c r="E1869" s="7">
        <v>0.47161556501612067</v>
      </c>
    </row>
    <row r="1870" spans="4:5">
      <c r="D1870" s="7">
        <v>7.6700690808199896</v>
      </c>
      <c r="E1870" s="7">
        <v>0.47278144061071115</v>
      </c>
    </row>
    <row r="1871" spans="4:5">
      <c r="D1871" s="7">
        <v>7.7466930789721182</v>
      </c>
      <c r="E1871" s="7">
        <v>0.47229624574882056</v>
      </c>
    </row>
    <row r="1872" spans="4:5">
      <c r="D1872" s="7">
        <v>7.7925059258241935</v>
      </c>
      <c r="E1872" s="7">
        <v>0.48450219283199408</v>
      </c>
    </row>
    <row r="1873" spans="4:5">
      <c r="D1873" s="7">
        <v>7.7460813632695151</v>
      </c>
      <c r="E1873" s="7">
        <v>0.49535332458080417</v>
      </c>
    </row>
    <row r="1874" spans="4:5">
      <c r="D1874" s="7">
        <v>7.7240969663499488</v>
      </c>
      <c r="E1874" s="7">
        <v>0.47467773134476088</v>
      </c>
    </row>
    <row r="1875" spans="4:5">
      <c r="D1875" s="7">
        <v>8.9213762686585394</v>
      </c>
      <c r="E1875" s="7">
        <v>0.5333213148032665</v>
      </c>
    </row>
    <row r="1876" spans="4:5">
      <c r="D1876" s="7">
        <v>8.9412898612879648</v>
      </c>
      <c r="E1876" s="7">
        <v>0.54543551480442043</v>
      </c>
    </row>
    <row r="1877" spans="4:5">
      <c r="D1877" s="7">
        <v>8.9445318265203735</v>
      </c>
      <c r="E1877" s="7">
        <v>0.55184452177800702</v>
      </c>
    </row>
    <row r="1878" spans="4:5">
      <c r="D1878" s="7">
        <v>8.9261811579421124</v>
      </c>
      <c r="E1878" s="7">
        <v>0.56475068733061728</v>
      </c>
    </row>
    <row r="1879" spans="4:5">
      <c r="D1879" s="7">
        <v>8.9253478552955059</v>
      </c>
      <c r="E1879" s="7">
        <v>0.57053449449028681</v>
      </c>
    </row>
    <row r="1880" spans="4:5">
      <c r="D1880" s="7">
        <v>8.9412833601722301</v>
      </c>
      <c r="E1880" s="7">
        <v>0.57997968652878973</v>
      </c>
    </row>
    <row r="1881" spans="4:5">
      <c r="D1881" s="7">
        <v>8.9478051310669038</v>
      </c>
      <c r="E1881" s="7">
        <v>0.58467973210878632</v>
      </c>
    </row>
    <row r="1882" spans="4:5">
      <c r="D1882" s="7">
        <v>8.970037766294352</v>
      </c>
      <c r="E1882" s="7">
        <v>0.59025481077963327</v>
      </c>
    </row>
    <row r="1883" spans="4:5">
      <c r="D1883" s="7">
        <v>8.9863751004849668</v>
      </c>
      <c r="E1883" s="7">
        <v>0.61443030675681942</v>
      </c>
    </row>
    <row r="1884" spans="4:5">
      <c r="D1884" s="7">
        <v>9.01909495792464</v>
      </c>
      <c r="E1884" s="7">
        <v>0.62670613409745479</v>
      </c>
    </row>
    <row r="1885" spans="4:5">
      <c r="D1885" s="7">
        <v>9.0591489110025911</v>
      </c>
      <c r="E1885" s="7">
        <v>0.6343342716227397</v>
      </c>
    </row>
    <row r="1886" spans="4:5">
      <c r="D1886" s="7">
        <v>9.1024538060733065</v>
      </c>
      <c r="E1886" s="7">
        <v>0.64869749433737334</v>
      </c>
    </row>
    <row r="1887" spans="4:5">
      <c r="D1887" s="7">
        <v>9.1448942873379675</v>
      </c>
      <c r="E1887" s="7">
        <v>0.64635187706685882</v>
      </c>
    </row>
    <row r="1888" spans="4:5">
      <c r="D1888" s="7">
        <v>9.1699800228712682</v>
      </c>
      <c r="E1888" s="7">
        <v>0.63896629099884528</v>
      </c>
    </row>
    <row r="1889" spans="4:5">
      <c r="D1889" s="7">
        <v>9.1412964370635894</v>
      </c>
      <c r="E1889" s="7">
        <v>0.6307137223323952</v>
      </c>
    </row>
    <row r="1890" spans="4:5">
      <c r="D1890" s="7">
        <v>9.1601474437002253</v>
      </c>
      <c r="E1890" s="7">
        <v>0.62562082051212164</v>
      </c>
    </row>
    <row r="1891" spans="4:5">
      <c r="D1891" s="7">
        <v>9.9525888876931159</v>
      </c>
      <c r="E1891" s="7">
        <v>0.61961861980188238</v>
      </c>
    </row>
    <row r="1892" spans="4:5">
      <c r="D1892" s="7">
        <v>9.9741599949021804</v>
      </c>
      <c r="E1892" s="7">
        <v>0.61010577881016692</v>
      </c>
    </row>
    <row r="1893" spans="4:5">
      <c r="D1893" s="7">
        <v>10.009480132047145</v>
      </c>
      <c r="E1893" s="7">
        <v>0.62401493944255459</v>
      </c>
    </row>
    <row r="1894" spans="4:5">
      <c r="D1894" s="7">
        <v>10.049694330895527</v>
      </c>
      <c r="E1894" s="7">
        <v>0.65047293479078061</v>
      </c>
    </row>
    <row r="1895" spans="4:5">
      <c r="D1895" s="7">
        <v>10.090910449406422</v>
      </c>
      <c r="E1895" s="7">
        <v>0.67344635729654667</v>
      </c>
    </row>
    <row r="1896" spans="4:5">
      <c r="D1896" s="7">
        <v>10.131771034639328</v>
      </c>
      <c r="E1896" s="7">
        <v>0.69695695771446042</v>
      </c>
    </row>
    <row r="1897" spans="4:5">
      <c r="D1897" s="7">
        <v>10.156308877606968</v>
      </c>
      <c r="E1897" s="7">
        <v>0.71300489320995453</v>
      </c>
    </row>
    <row r="1898" spans="4:5">
      <c r="D1898" s="7">
        <v>10.168522062431869</v>
      </c>
      <c r="E1898" s="7">
        <v>0.71894434754477432</v>
      </c>
    </row>
    <row r="1899" spans="4:5">
      <c r="D1899" s="7">
        <v>10.182439630138866</v>
      </c>
      <c r="E1899" s="7">
        <v>0.72521529742068458</v>
      </c>
    </row>
    <row r="1900" spans="4:5">
      <c r="D1900" s="7">
        <v>10.198359119910346</v>
      </c>
      <c r="E1900" s="7">
        <v>0.72540895419739282</v>
      </c>
    </row>
    <row r="1901" spans="4:5">
      <c r="D1901" s="7">
        <v>10.217451073725023</v>
      </c>
      <c r="E1901" s="7">
        <v>0.72311198062787774</v>
      </c>
    </row>
    <row r="1902" spans="4:5">
      <c r="D1902" s="7">
        <v>10.240435206998139</v>
      </c>
      <c r="E1902" s="7">
        <v>0.71759770043063931</v>
      </c>
    </row>
    <row r="1903" spans="4:5">
      <c r="D1903" s="7">
        <v>10.258312800986896</v>
      </c>
      <c r="E1903" s="7">
        <v>0.72352286580993597</v>
      </c>
    </row>
    <row r="1904" spans="4:5">
      <c r="D1904" s="7">
        <v>10.251886568964723</v>
      </c>
      <c r="E1904" s="7">
        <v>0.72849402591344559</v>
      </c>
    </row>
    <row r="1905" spans="4:5">
      <c r="D1905" s="7">
        <v>10.206035732792962</v>
      </c>
      <c r="E1905" s="7">
        <v>0.73169316019771558</v>
      </c>
    </row>
    <row r="1906" spans="4:5">
      <c r="D1906" s="7">
        <v>10.226661175272415</v>
      </c>
      <c r="E1906" s="7">
        <v>0.73010886906328476</v>
      </c>
    </row>
    <row r="1907" spans="4:5">
      <c r="D1907" s="7">
        <v>7.8174613529380279</v>
      </c>
      <c r="E1907" s="7">
        <v>0.48633412873230775</v>
      </c>
    </row>
    <row r="1908" spans="4:5">
      <c r="D1908" s="7">
        <v>7.8462778502958965</v>
      </c>
      <c r="E1908" s="7">
        <v>0.49873542893036049</v>
      </c>
    </row>
    <row r="1909" spans="4:5">
      <c r="D1909" s="7">
        <v>7.9007665056958736</v>
      </c>
      <c r="E1909" s="7">
        <v>0.51447458024785186</v>
      </c>
    </row>
    <row r="1910" spans="4:5">
      <c r="D1910" s="7">
        <v>7.9398927494596858</v>
      </c>
      <c r="E1910" s="7">
        <v>0.52068022736823827</v>
      </c>
    </row>
    <row r="1911" spans="4:5">
      <c r="D1911" s="7">
        <v>7.9759156173888632</v>
      </c>
      <c r="E1911" s="7">
        <v>0.51625902154451775</v>
      </c>
    </row>
    <row r="1912" spans="4:5">
      <c r="D1912" s="7">
        <v>8.0286999400828751</v>
      </c>
      <c r="E1912" s="7">
        <v>0.51054912858742163</v>
      </c>
    </row>
    <row r="1913" spans="4:5">
      <c r="D1913" s="7">
        <v>8.0086847390278013</v>
      </c>
      <c r="E1913" s="7">
        <v>0.52652095269774823</v>
      </c>
    </row>
    <row r="1914" spans="4:5">
      <c r="D1914" s="7">
        <v>8.0409904193214174</v>
      </c>
      <c r="E1914" s="7">
        <v>0.54028058739337004</v>
      </c>
    </row>
    <row r="1915" spans="4:5">
      <c r="D1915" s="7">
        <v>8.0854650463602091</v>
      </c>
      <c r="E1915" s="7">
        <v>0.52996078907495847</v>
      </c>
    </row>
    <row r="1916" spans="4:5">
      <c r="D1916" s="7">
        <v>8.1235241244180969</v>
      </c>
      <c r="E1916" s="7">
        <v>0.53253912129241299</v>
      </c>
    </row>
    <row r="1917" spans="4:5">
      <c r="D1917" s="7">
        <v>8.1735419746004343</v>
      </c>
      <c r="E1917" s="7">
        <v>0.52209631273040469</v>
      </c>
    </row>
    <row r="1918" spans="4:5">
      <c r="D1918" s="7">
        <v>8.236396247616419</v>
      </c>
      <c r="E1918" s="7">
        <v>0.51367795044630837</v>
      </c>
    </row>
    <row r="1919" spans="4:5">
      <c r="D1919" s="7">
        <v>8.2959457411606206</v>
      </c>
      <c r="E1919" s="7">
        <v>0.51605364133361831</v>
      </c>
    </row>
    <row r="1920" spans="4:5">
      <c r="D1920" s="7">
        <v>8.3464632491027331</v>
      </c>
      <c r="E1920" s="7">
        <v>0.51426537538463557</v>
      </c>
    </row>
    <row r="1921" spans="4:5">
      <c r="D1921" s="7">
        <v>8.3739977355788167</v>
      </c>
      <c r="E1921" s="7">
        <v>0.51932250428212079</v>
      </c>
    </row>
    <row r="1922" spans="4:5">
      <c r="D1922" s="7">
        <v>8.4125758906217705</v>
      </c>
      <c r="E1922" s="7">
        <v>0.51011989011536518</v>
      </c>
    </row>
    <row r="1923" spans="4:5">
      <c r="D1923" s="7">
        <v>7.0018497719590176</v>
      </c>
      <c r="E1923" s="7">
        <v>0.24299525497866176</v>
      </c>
    </row>
    <row r="1924" spans="4:5">
      <c r="D1924" s="7">
        <v>7.0334895351658533</v>
      </c>
      <c r="E1924" s="7">
        <v>0.24140479846442325</v>
      </c>
    </row>
    <row r="1925" spans="4:5">
      <c r="D1925" s="7">
        <v>7.1082704481948182</v>
      </c>
      <c r="E1925" s="7">
        <v>0.25379626883081974</v>
      </c>
    </row>
    <row r="1926" spans="4:5">
      <c r="D1926" s="7">
        <v>7.1253386946878772</v>
      </c>
      <c r="E1926" s="7">
        <v>0.2551897738992035</v>
      </c>
    </row>
    <row r="1927" spans="4:5">
      <c r="D1927" s="7">
        <v>7.1317628758332425</v>
      </c>
      <c r="E1927" s="7">
        <v>0.26239374653469594</v>
      </c>
    </row>
    <row r="1928" spans="4:5">
      <c r="D1928" s="7">
        <v>7.1892749175157418</v>
      </c>
      <c r="E1928" s="7">
        <v>0.30303148342317221</v>
      </c>
    </row>
    <row r="1929" spans="4:5">
      <c r="D1929" s="7">
        <v>7.2274753358168873</v>
      </c>
      <c r="E1929" s="7">
        <v>0.30522386031349058</v>
      </c>
    </row>
    <row r="1930" spans="4:5">
      <c r="D1930" s="7">
        <v>7.2591648095201329</v>
      </c>
      <c r="E1930" s="7">
        <v>0.30742068582881593</v>
      </c>
    </row>
    <row r="1931" spans="4:5">
      <c r="D1931" s="7">
        <v>7.30818060972915</v>
      </c>
      <c r="E1931" s="7">
        <v>0.29091691883432824</v>
      </c>
    </row>
    <row r="1932" spans="4:5">
      <c r="D1932" s="7">
        <v>7.3378609507663972</v>
      </c>
      <c r="E1932" s="7">
        <v>0.29217511677500657</v>
      </c>
    </row>
    <row r="1933" spans="4:5">
      <c r="D1933" s="7">
        <v>7.3783700379474446</v>
      </c>
      <c r="E1933" s="7">
        <v>0.27674127348422978</v>
      </c>
    </row>
    <row r="1934" spans="4:5">
      <c r="D1934" s="7">
        <v>7.4636916988225392</v>
      </c>
      <c r="E1934" s="7">
        <v>0.28835305943760642</v>
      </c>
    </row>
    <row r="1935" spans="4:5">
      <c r="D1935" s="7">
        <v>7.5382910238511283</v>
      </c>
      <c r="E1935" s="7">
        <v>0.27754331442718999</v>
      </c>
    </row>
    <row r="1936" spans="4:5">
      <c r="D1936" s="7">
        <v>7.5820763878029096</v>
      </c>
      <c r="E1936" s="7">
        <v>0.27418604071767849</v>
      </c>
    </row>
    <row r="1937" spans="4:5">
      <c r="D1937" s="7">
        <v>7.6041683249993834</v>
      </c>
      <c r="E1937" s="7">
        <v>0.28150806613405355</v>
      </c>
    </row>
    <row r="1938" spans="4:5">
      <c r="D1938" s="7">
        <v>7.6469780738857764</v>
      </c>
      <c r="E1938" s="7">
        <v>0.27772662883888183</v>
      </c>
    </row>
    <row r="1939" spans="4:5">
      <c r="D1939" s="7">
        <v>8.5075179456610233</v>
      </c>
      <c r="E1939" s="7">
        <v>0.41529308272844001</v>
      </c>
    </row>
    <row r="1940" spans="4:5">
      <c r="D1940" s="7">
        <v>8.5063867611991348</v>
      </c>
      <c r="E1940" s="7">
        <v>0.41899181095830734</v>
      </c>
    </row>
    <row r="1941" spans="4:5">
      <c r="D1941" s="7">
        <v>8.5483691356314999</v>
      </c>
      <c r="E1941" s="7">
        <v>0.41721856209630959</v>
      </c>
    </row>
    <row r="1942" spans="4:5">
      <c r="D1942" s="7">
        <v>8.5498875987825453</v>
      </c>
      <c r="E1942" s="7">
        <v>0.42386312578694069</v>
      </c>
    </row>
    <row r="1943" spans="4:5">
      <c r="D1943" s="7">
        <v>8.5272131095302353</v>
      </c>
      <c r="E1943" s="7">
        <v>0.43530669983334008</v>
      </c>
    </row>
    <row r="1944" spans="4:5">
      <c r="D1944" s="7">
        <v>8.5125606997154186</v>
      </c>
      <c r="E1944" s="7">
        <v>0.47613316378307813</v>
      </c>
    </row>
    <row r="1945" spans="4:5">
      <c r="D1945" s="7">
        <v>8.5429008071624235</v>
      </c>
      <c r="E1945" s="7">
        <v>0.47458054347594431</v>
      </c>
    </row>
    <row r="1946" spans="4:5">
      <c r="D1946" s="7">
        <v>8.5758751762097205</v>
      </c>
      <c r="E1946" s="7">
        <v>0.4968215994070857</v>
      </c>
    </row>
    <row r="1947" spans="4:5">
      <c r="D1947" s="7">
        <v>8.6203010320826934</v>
      </c>
      <c r="E1947" s="7">
        <v>0.50364894134041316</v>
      </c>
    </row>
    <row r="1948" spans="4:5">
      <c r="D1948" s="7">
        <v>8.6843074590847014</v>
      </c>
      <c r="E1948" s="7">
        <v>0.50268442542813963</v>
      </c>
    </row>
    <row r="1949" spans="4:5">
      <c r="D1949" s="7">
        <v>8.7106789265092424</v>
      </c>
      <c r="E1949" s="7">
        <v>0.50412172619182993</v>
      </c>
    </row>
    <row r="1950" spans="4:5">
      <c r="D1950" s="7">
        <v>8.7484830709132044</v>
      </c>
      <c r="E1950" s="7">
        <v>0.50567549523048039</v>
      </c>
    </row>
    <row r="1951" spans="4:5">
      <c r="D1951" s="7">
        <v>8.7889940404200502</v>
      </c>
      <c r="E1951" s="7">
        <v>0.52033919064853362</v>
      </c>
    </row>
    <row r="1952" spans="4:5">
      <c r="D1952" s="7">
        <v>8.8298501039233717</v>
      </c>
      <c r="E1952" s="7">
        <v>0.52767511982509829</v>
      </c>
    </row>
    <row r="1953" spans="4:5">
      <c r="D1953" s="7">
        <v>8.8594089061649157</v>
      </c>
      <c r="E1953" s="7">
        <v>0.53038142534842458</v>
      </c>
    </row>
    <row r="1954" spans="4:5">
      <c r="D1954" s="7">
        <v>8.886068351602173</v>
      </c>
      <c r="E1954" s="7">
        <v>0.52118776571001202</v>
      </c>
    </row>
    <row r="1955" spans="4:5">
      <c r="D1955" s="7">
        <v>8.1803744427771115</v>
      </c>
      <c r="E1955" s="7">
        <v>0.4874846214955269</v>
      </c>
    </row>
    <row r="1956" spans="4:5">
      <c r="D1956" s="7">
        <v>8.1923252955121253</v>
      </c>
      <c r="E1956" s="7">
        <v>0.47588926264206394</v>
      </c>
    </row>
    <row r="1957" spans="4:5">
      <c r="D1957" s="7">
        <v>8.2052192886475908</v>
      </c>
      <c r="E1957" s="7">
        <v>0.46369701085341875</v>
      </c>
    </row>
    <row r="1958" spans="4:5">
      <c r="D1958" s="7">
        <v>8.2088852187338155</v>
      </c>
      <c r="E1958" s="7">
        <v>0.46075773495754135</v>
      </c>
    </row>
    <row r="1959" spans="4:5">
      <c r="D1959" s="7">
        <v>8.222470113728912</v>
      </c>
      <c r="E1959" s="7">
        <v>0.45707657359552772</v>
      </c>
    </row>
    <row r="1960" spans="4:5">
      <c r="D1960" s="7">
        <v>8.3021207734188476</v>
      </c>
      <c r="E1960" s="7">
        <v>0.45575695380447112</v>
      </c>
    </row>
    <row r="1961" spans="4:5">
      <c r="D1961" s="7">
        <v>8.3003755291203642</v>
      </c>
      <c r="E1961" s="7">
        <v>0.46606970705888529</v>
      </c>
    </row>
    <row r="1962" spans="4:5">
      <c r="D1962" s="7">
        <v>8.3104944348254541</v>
      </c>
      <c r="E1962" s="7">
        <v>0.46857775921160677</v>
      </c>
    </row>
    <row r="1963" spans="4:5">
      <c r="D1963" s="7">
        <v>8.3425597800276936</v>
      </c>
      <c r="E1963" s="7">
        <v>0.44787955402994434</v>
      </c>
    </row>
    <row r="1964" spans="4:5">
      <c r="D1964" s="7">
        <v>8.3609560319365688</v>
      </c>
      <c r="E1964" s="7">
        <v>0.45013409329469717</v>
      </c>
    </row>
    <row r="1965" spans="4:5">
      <c r="D1965" s="7">
        <v>8.3744025076269946</v>
      </c>
      <c r="E1965" s="7">
        <v>0.44827569809908407</v>
      </c>
    </row>
    <row r="1966" spans="4:5">
      <c r="D1966" s="7">
        <v>8.3918328128278183</v>
      </c>
      <c r="E1966" s="7">
        <v>0.47072541813158936</v>
      </c>
    </row>
    <row r="1967" spans="4:5">
      <c r="D1967" s="7">
        <v>8.4134989331647159</v>
      </c>
      <c r="E1967" s="7">
        <v>0.47545801112494296</v>
      </c>
    </row>
    <row r="1968" spans="4:5">
      <c r="D1968" s="7">
        <v>8.4230424335154304</v>
      </c>
      <c r="E1968" s="7">
        <v>0.4750181922349101</v>
      </c>
    </row>
    <row r="1969" spans="4:5">
      <c r="D1969" s="7">
        <v>8.4204329907088287</v>
      </c>
      <c r="E1969" s="7">
        <v>0.48075527043294214</v>
      </c>
    </row>
    <row r="1970" spans="4:5">
      <c r="D1970" s="7">
        <v>8.4395892454726624</v>
      </c>
      <c r="E1970" s="7">
        <v>0.47270569308343979</v>
      </c>
    </row>
    <row r="1971" spans="4:5">
      <c r="D1971" s="7">
        <v>10.111688380146919</v>
      </c>
      <c r="E1971" s="7">
        <v>0.65585524631456948</v>
      </c>
    </row>
    <row r="1972" spans="4:5">
      <c r="D1972" s="7">
        <v>10.126324040173232</v>
      </c>
      <c r="E1972" s="7">
        <v>0.66749133084884105</v>
      </c>
    </row>
    <row r="1973" spans="4:5">
      <c r="D1973" s="7">
        <v>10.152320278721243</v>
      </c>
      <c r="E1973" s="7">
        <v>0.6891381903050644</v>
      </c>
    </row>
    <row r="1974" spans="4:5">
      <c r="D1974" s="7">
        <v>10.193242764587788</v>
      </c>
      <c r="E1974" s="7">
        <v>0.70440817357850694</v>
      </c>
    </row>
    <row r="1975" spans="4:5">
      <c r="D1975" s="7">
        <v>10.238155590196143</v>
      </c>
      <c r="E1975" s="7">
        <v>0.72772493717309572</v>
      </c>
    </row>
    <row r="1976" spans="4:5">
      <c r="D1976" s="7">
        <v>10.280406101047786</v>
      </c>
      <c r="E1976" s="7">
        <v>0.74559215758168396</v>
      </c>
    </row>
    <row r="1977" spans="4:5">
      <c r="D1977" s="7">
        <v>10.290135356556698</v>
      </c>
      <c r="E1977" s="7">
        <v>0.75048862588043042</v>
      </c>
    </row>
    <row r="1978" spans="4:5">
      <c r="D1978" s="7">
        <v>10.311298787045393</v>
      </c>
      <c r="E1978" s="7">
        <v>0.77722455545020819</v>
      </c>
    </row>
    <row r="1979" spans="4:5">
      <c r="D1979" s="7">
        <v>10.33080778192179</v>
      </c>
      <c r="E1979" s="7">
        <v>0.77578851442759944</v>
      </c>
    </row>
    <row r="1980" spans="4:5">
      <c r="D1980" s="7">
        <v>10.368273307537075</v>
      </c>
      <c r="E1980" s="7">
        <v>0.77875091968624965</v>
      </c>
    </row>
    <row r="1981" spans="4:5">
      <c r="D1981" s="7">
        <v>10.395834410730824</v>
      </c>
      <c r="E1981" s="7">
        <v>0.77078393281218349</v>
      </c>
    </row>
    <row r="1982" spans="4:5">
      <c r="D1982" s="7">
        <v>10.431670858672542</v>
      </c>
      <c r="E1982" s="7">
        <v>0.78054696513365529</v>
      </c>
    </row>
    <row r="1983" spans="4:5">
      <c r="D1983" s="7">
        <v>10.45686041663595</v>
      </c>
      <c r="E1983" s="7">
        <v>0.77331299606596338</v>
      </c>
    </row>
    <row r="1984" spans="4:5">
      <c r="D1984" s="7">
        <v>10.444973716399771</v>
      </c>
      <c r="E1984" s="7">
        <v>0.781424563548483</v>
      </c>
    </row>
    <row r="1985" spans="4:5">
      <c r="D1985" s="7">
        <v>10.383260041725119</v>
      </c>
      <c r="E1985" s="7">
        <v>0.78038178457584784</v>
      </c>
    </row>
    <row r="1986" spans="4:5">
      <c r="D1986" s="7">
        <v>10.407460427546365</v>
      </c>
      <c r="E1986" s="7">
        <v>0.78857748451218002</v>
      </c>
    </row>
    <row r="1987" spans="4:5">
      <c r="D1987" s="7">
        <v>10.373944227141902</v>
      </c>
      <c r="E1987" s="7">
        <v>0.71018993945589892</v>
      </c>
    </row>
    <row r="1988" spans="4:5">
      <c r="D1988" s="7">
        <v>10.375532950705489</v>
      </c>
      <c r="E1988" s="7">
        <v>0.7204719842224524</v>
      </c>
    </row>
    <row r="1989" spans="4:5">
      <c r="D1989" s="7">
        <v>10.394100004875371</v>
      </c>
      <c r="E1989" s="7">
        <v>0.7265447982515173</v>
      </c>
    </row>
    <row r="1990" spans="4:5">
      <c r="D1990" s="7">
        <v>10.417044718217548</v>
      </c>
      <c r="E1990" s="7">
        <v>0.73809324498361251</v>
      </c>
    </row>
    <row r="1991" spans="4:5">
      <c r="D1991" s="7">
        <v>10.425860320402945</v>
      </c>
      <c r="E1991" s="7">
        <v>0.75248170908543022</v>
      </c>
    </row>
    <row r="1992" spans="4:5">
      <c r="D1992" s="7">
        <v>10.45488022596097</v>
      </c>
      <c r="E1992" s="7">
        <v>0.75182663474275524</v>
      </c>
    </row>
    <row r="1993" spans="4:5">
      <c r="D1993" s="7">
        <v>10.460009944241968</v>
      </c>
      <c r="E1993" s="7">
        <v>0.75638627352920795</v>
      </c>
    </row>
    <row r="1994" spans="4:5">
      <c r="D1994" s="7">
        <v>10.456868484566103</v>
      </c>
      <c r="E1994" s="7">
        <v>0.7812499458630251</v>
      </c>
    </row>
    <row r="1995" spans="4:5">
      <c r="D1995" s="7">
        <v>10.447467345213145</v>
      </c>
      <c r="E1995" s="7">
        <v>0.78499326091496102</v>
      </c>
    </row>
    <row r="1996" spans="4:5">
      <c r="D1996" s="7">
        <v>10.46560465434821</v>
      </c>
      <c r="E1996" s="7">
        <v>0.79256341172226596</v>
      </c>
    </row>
    <row r="1997" spans="4:5">
      <c r="D1997" s="7">
        <v>10.485258530550828</v>
      </c>
      <c r="E1997" s="7">
        <v>0.79106067708500094</v>
      </c>
    </row>
    <row r="1998" spans="4:5">
      <c r="D1998" s="7">
        <v>10.514641348024613</v>
      </c>
      <c r="E1998" s="7">
        <v>0.79053632006411145</v>
      </c>
    </row>
    <row r="1999" spans="4:5">
      <c r="D1999" s="7">
        <v>10.541501306526532</v>
      </c>
      <c r="E1999" s="7">
        <v>0.78752110470817394</v>
      </c>
    </row>
    <row r="2000" spans="4:5">
      <c r="D2000" s="7">
        <v>10.54758895020964</v>
      </c>
      <c r="E2000" s="7">
        <v>0.79944686813338073</v>
      </c>
    </row>
    <row r="2001" spans="4:5">
      <c r="D2001" s="7">
        <v>10.517422133672195</v>
      </c>
      <c r="E2001" s="7">
        <v>0.79799857076676883</v>
      </c>
    </row>
    <row r="2002" spans="4:5">
      <c r="D2002" s="7">
        <v>10.529311806618985</v>
      </c>
      <c r="E2002" s="7">
        <v>0.80885216927637815</v>
      </c>
    </row>
    <row r="2003" spans="4:5">
      <c r="D2003" s="7">
        <v>6.9748165842644996</v>
      </c>
      <c r="E2003" s="7">
        <v>0.29541826102977337</v>
      </c>
    </row>
    <row r="2004" spans="4:5">
      <c r="D2004" s="7">
        <v>6.7778412929223419</v>
      </c>
      <c r="E2004" s="7">
        <v>0.29702044996277055</v>
      </c>
    </row>
    <row r="2005" spans="4:5">
      <c r="D2005" s="7">
        <v>6.7807566684277862</v>
      </c>
      <c r="E2005" s="7">
        <v>0.30142649498365326</v>
      </c>
    </row>
    <row r="2006" spans="4:5">
      <c r="D2006" s="7">
        <v>6.8188959547794763</v>
      </c>
      <c r="E2006" s="7">
        <v>0.30728770261727589</v>
      </c>
    </row>
    <row r="2007" spans="4:5">
      <c r="D2007" s="7">
        <v>6.8424092255175202</v>
      </c>
      <c r="E2007" s="7">
        <v>0.31688798988167527</v>
      </c>
    </row>
    <row r="2008" spans="4:5">
      <c r="D2008" s="7">
        <v>6.9101140147258802</v>
      </c>
      <c r="E2008" s="7">
        <v>0.33364410996291954</v>
      </c>
    </row>
    <row r="2009" spans="4:5">
      <c r="D2009" s="7">
        <v>6.9959808267640389</v>
      </c>
      <c r="E2009" s="7">
        <v>0.35394404472930596</v>
      </c>
    </row>
    <row r="2010" spans="4:5">
      <c r="D2010" s="7">
        <v>7.0722825893721444</v>
      </c>
      <c r="E2010" s="7">
        <v>0.36901811966205478</v>
      </c>
    </row>
    <row r="2011" spans="4:5">
      <c r="D2011" s="7">
        <v>7.1585693443908003</v>
      </c>
      <c r="E2011" s="7">
        <v>0.37475314231079937</v>
      </c>
    </row>
    <row r="2012" spans="4:5">
      <c r="D2012" s="7">
        <v>7.2477898868428126</v>
      </c>
      <c r="E2012" s="7">
        <v>0.38073516751047237</v>
      </c>
    </row>
    <row r="2013" spans="4:5">
      <c r="D2013" s="7">
        <v>7.2999756479802542</v>
      </c>
      <c r="E2013" s="7">
        <v>0.38959760408040245</v>
      </c>
    </row>
    <row r="2014" spans="4:5">
      <c r="D2014" s="7">
        <v>7.3537261901796693</v>
      </c>
      <c r="E2014" s="7">
        <v>0.41706954163989768</v>
      </c>
    </row>
    <row r="2015" spans="4:5">
      <c r="D2015" s="7">
        <v>7.4138111182800515</v>
      </c>
      <c r="E2015" s="7">
        <v>0.4363607246357411</v>
      </c>
    </row>
    <row r="2016" spans="4:5">
      <c r="D2016" s="7">
        <v>7.473816218058813</v>
      </c>
      <c r="E2016" s="7">
        <v>0.44680062543166721</v>
      </c>
    </row>
    <row r="2017" spans="4:5">
      <c r="D2017" s="7">
        <v>7.4904044363792144</v>
      </c>
      <c r="E2017" s="7">
        <v>0.45287113214428326</v>
      </c>
    </row>
    <row r="2018" spans="4:5">
      <c r="D2018" s="7">
        <v>7.5440932118582564</v>
      </c>
      <c r="E2018" s="7">
        <v>0.44802381176300804</v>
      </c>
    </row>
    <row r="2019" spans="4:5">
      <c r="D2019" s="7">
        <v>5.868837096653726</v>
      </c>
      <c r="E2019" s="7">
        <v>0.42867344900040882</v>
      </c>
    </row>
    <row r="2020" spans="4:5">
      <c r="D2020" s="7">
        <v>5.899296304138435</v>
      </c>
      <c r="E2020" s="7">
        <v>0.43375792971967875</v>
      </c>
    </row>
    <row r="2021" spans="4:5">
      <c r="D2021" s="7">
        <v>5.9297555116231431</v>
      </c>
      <c r="E2021" s="7">
        <v>0.43884241043894862</v>
      </c>
    </row>
    <row r="2022" spans="4:5">
      <c r="D2022" s="7">
        <v>5.9602147191078521</v>
      </c>
      <c r="E2022" s="7">
        <v>0.44392689115821843</v>
      </c>
    </row>
    <row r="2023" spans="4:5">
      <c r="D2023" s="7">
        <v>5.9906739265925602</v>
      </c>
      <c r="E2023" s="7">
        <v>0.44901137187748835</v>
      </c>
    </row>
    <row r="2024" spans="4:5">
      <c r="D2024" s="7">
        <v>6.0211331340772691</v>
      </c>
      <c r="E2024" s="7">
        <v>0.45409585259675816</v>
      </c>
    </row>
    <row r="2025" spans="4:5">
      <c r="D2025" s="7">
        <v>6.0515923415619781</v>
      </c>
      <c r="E2025" s="7">
        <v>0.45167235241744946</v>
      </c>
    </row>
    <row r="2026" spans="4:5">
      <c r="D2026" s="7">
        <v>6.0820515490466862</v>
      </c>
      <c r="E2026" s="7">
        <v>0.44924885223814082</v>
      </c>
    </row>
    <row r="2027" spans="4:5">
      <c r="D2027" s="7">
        <v>6.1125107565313952</v>
      </c>
      <c r="E2027" s="7">
        <v>0.47033855919717016</v>
      </c>
    </row>
    <row r="2028" spans="4:5">
      <c r="D2028" s="7">
        <v>6.1429699640161033</v>
      </c>
      <c r="E2028" s="7">
        <v>0.46882669331837629</v>
      </c>
    </row>
    <row r="2029" spans="4:5">
      <c r="D2029" s="7">
        <v>6.1734291715008123</v>
      </c>
      <c r="E2029" s="7">
        <v>0.46237889528904946</v>
      </c>
    </row>
    <row r="2030" spans="4:5">
      <c r="D2030" s="7">
        <v>6.2038883789855204</v>
      </c>
      <c r="E2030" s="7">
        <v>0.44089049602581221</v>
      </c>
    </row>
    <row r="2031" spans="4:5">
      <c r="D2031" s="7">
        <v>6.2343475864702294</v>
      </c>
      <c r="E2031" s="7">
        <v>0.44836216765606657</v>
      </c>
    </row>
    <row r="2032" spans="4:5">
      <c r="D2032" s="7">
        <v>6.2648067939549374</v>
      </c>
      <c r="E2032" s="7">
        <v>0.47087503237674971</v>
      </c>
    </row>
    <row r="2033" spans="4:5">
      <c r="D2033" s="7">
        <v>6.2952660014396464</v>
      </c>
      <c r="E2033" s="7">
        <v>0.47631748167842636</v>
      </c>
    </row>
    <row r="2034" spans="4:5">
      <c r="D2034" s="7">
        <v>6.3251677466095142</v>
      </c>
      <c r="E2034" s="7">
        <v>0.44808914673604472</v>
      </c>
    </row>
    <row r="2035" spans="4:5">
      <c r="D2035" s="7">
        <v>6.6313629137700714</v>
      </c>
      <c r="E2035" s="7">
        <v>0.35142321602704774</v>
      </c>
    </row>
    <row r="2036" spans="4:5">
      <c r="D2036" s="7">
        <v>6.6843031264300805</v>
      </c>
      <c r="E2036" s="7">
        <v>0.35608647447731034</v>
      </c>
    </row>
    <row r="2037" spans="4:5">
      <c r="D2037" s="7">
        <v>6.7839903818013187</v>
      </c>
      <c r="E2037" s="7">
        <v>0.3685454234400054</v>
      </c>
    </row>
    <row r="2038" spans="4:5">
      <c r="D2038" s="7">
        <v>6.7249635125187703</v>
      </c>
      <c r="E2038" s="7">
        <v>0.38105484333469342</v>
      </c>
    </row>
    <row r="2039" spans="4:5">
      <c r="D2039" s="7">
        <v>6.7148444554188869</v>
      </c>
      <c r="E2039" s="7">
        <v>0.39129745457629433</v>
      </c>
    </row>
    <row r="2040" spans="4:5">
      <c r="D2040" s="7">
        <v>6.6748592193336371</v>
      </c>
      <c r="E2040" s="7">
        <v>0.38814423740698401</v>
      </c>
    </row>
    <row r="2041" spans="4:5">
      <c r="D2041" s="7">
        <v>6.6436942298548791</v>
      </c>
      <c r="E2041" s="7">
        <v>0.3824296025677304</v>
      </c>
    </row>
    <row r="2042" spans="4:5">
      <c r="D2042" s="7">
        <v>6.6569628809936789</v>
      </c>
      <c r="E2042" s="7">
        <v>0.3828262163039679</v>
      </c>
    </row>
    <row r="2043" spans="4:5">
      <c r="D2043" s="7">
        <v>6.6578395561989323</v>
      </c>
      <c r="E2043" s="7">
        <v>0.37893494812536277</v>
      </c>
    </row>
    <row r="2044" spans="4:5">
      <c r="D2044" s="7">
        <v>6.6622383422749678</v>
      </c>
      <c r="E2044" s="7">
        <v>0.37886311159143427</v>
      </c>
    </row>
    <row r="2045" spans="4:5">
      <c r="D2045" s="7">
        <v>6.6490226525314835</v>
      </c>
      <c r="E2045" s="7">
        <v>0.36287577724107917</v>
      </c>
    </row>
    <row r="2046" spans="4:5">
      <c r="D2046" s="7">
        <v>6.6620976551532216</v>
      </c>
      <c r="E2046" s="7">
        <v>0.37326878015542109</v>
      </c>
    </row>
    <row r="2047" spans="4:5">
      <c r="D2047" s="7">
        <v>6.6559135144103152</v>
      </c>
      <c r="E2047" s="7">
        <v>0.39189369486835623</v>
      </c>
    </row>
    <row r="2048" spans="4:5">
      <c r="D2048" s="7">
        <v>6.6489682840753881</v>
      </c>
      <c r="E2048" s="7">
        <v>0.40235016696172027</v>
      </c>
    </row>
    <row r="2049" spans="4:5">
      <c r="D2049" s="7">
        <v>6.6491884154875729</v>
      </c>
      <c r="E2049" s="7">
        <v>0.40632155584526602</v>
      </c>
    </row>
    <row r="2050" spans="4:5">
      <c r="D2050" s="7">
        <v>6.6447949531368238</v>
      </c>
      <c r="E2050" s="7">
        <v>0.39599164879092186</v>
      </c>
    </row>
    <row r="2051" spans="4:5">
      <c r="D2051" s="7">
        <v>8.1730018947721472</v>
      </c>
      <c r="E2051" s="7">
        <v>0.40374596660996476</v>
      </c>
    </row>
    <row r="2052" spans="4:5">
      <c r="D2052" s="7">
        <v>8.1688269111599787</v>
      </c>
      <c r="E2052" s="7">
        <v>0.40867442881686655</v>
      </c>
    </row>
    <row r="2053" spans="4:5">
      <c r="D2053" s="7">
        <v>8.1596130249731189</v>
      </c>
      <c r="E2053" s="7">
        <v>0.41371323030465018</v>
      </c>
    </row>
    <row r="2054" spans="4:5">
      <c r="D2054" s="7">
        <v>8.1885246034213264</v>
      </c>
      <c r="E2054" s="7">
        <v>0.41886126884073616</v>
      </c>
    </row>
    <row r="2055" spans="4:5">
      <c r="D2055" s="7">
        <v>8.2272344512808147</v>
      </c>
      <c r="E2055" s="7">
        <v>0.42798471743768507</v>
      </c>
    </row>
    <row r="2056" spans="4:5">
      <c r="D2056" s="7">
        <v>8.2547044111789329</v>
      </c>
      <c r="E2056" s="7">
        <v>0.43927537889785429</v>
      </c>
    </row>
    <row r="2057" spans="4:5">
      <c r="D2057" s="7">
        <v>8.2843571197757768</v>
      </c>
      <c r="E2057" s="7">
        <v>0.44334507464282907</v>
      </c>
    </row>
    <row r="2058" spans="4:5">
      <c r="D2058" s="7">
        <v>8.3135911424213447</v>
      </c>
      <c r="E2058" s="7">
        <v>0.45211017887297517</v>
      </c>
    </row>
    <row r="2059" spans="4:5">
      <c r="D2059" s="7">
        <v>8.331561745905347</v>
      </c>
      <c r="E2059" s="7">
        <v>0.4615386936528007</v>
      </c>
    </row>
    <row r="2060" spans="4:5">
      <c r="D2060" s="7">
        <v>8.3344747640741712</v>
      </c>
      <c r="E2060" s="7">
        <v>0.47857631241038878</v>
      </c>
    </row>
    <row r="2061" spans="4:5">
      <c r="D2061" s="7">
        <v>8.318225794916442</v>
      </c>
      <c r="E2061" s="7">
        <v>0.48325359598041084</v>
      </c>
    </row>
    <row r="2062" spans="4:5">
      <c r="D2062" s="7">
        <v>8.3176625988316459</v>
      </c>
      <c r="E2062" s="7">
        <v>0.48538875663057118</v>
      </c>
    </row>
    <row r="2063" spans="4:5">
      <c r="D2063" s="7">
        <v>8.3003950926698806</v>
      </c>
      <c r="E2063" s="7">
        <v>0.4979055283849545</v>
      </c>
    </row>
    <row r="2064" spans="4:5">
      <c r="D2064" s="7">
        <v>8.3156382919892309</v>
      </c>
      <c r="E2064" s="7">
        <v>0.50881364575765875</v>
      </c>
    </row>
    <row r="2065" spans="4:5">
      <c r="D2065" s="7">
        <v>8.3077125070980475</v>
      </c>
      <c r="E2065" s="7">
        <v>0.50743470370265309</v>
      </c>
    </row>
    <row r="2066" spans="4:5">
      <c r="D2066" s="7">
        <v>8.3199619810676229</v>
      </c>
      <c r="E2066" s="7">
        <v>0.50071283925737331</v>
      </c>
    </row>
    <row r="2067" spans="4:5">
      <c r="D2067" s="7">
        <v>9.3185980798443797</v>
      </c>
      <c r="E2067" s="7">
        <v>0.5756354179159564</v>
      </c>
    </row>
    <row r="2068" spans="4:5">
      <c r="D2068" s="7">
        <v>9.3514862937701722</v>
      </c>
      <c r="E2068" s="7">
        <v>0.58219560400907244</v>
      </c>
    </row>
    <row r="2069" spans="4:5">
      <c r="D2069" s="7">
        <v>9.3730136510714015</v>
      </c>
      <c r="E2069" s="7">
        <v>0.58211207240407059</v>
      </c>
    </row>
    <row r="2070" spans="4:5">
      <c r="D2070" s="7">
        <v>9.4432280795996011</v>
      </c>
      <c r="E2070" s="7">
        <v>0.57512498493835607</v>
      </c>
    </row>
    <row r="2071" spans="4:5">
      <c r="D2071" s="7">
        <v>9.4819458594619483</v>
      </c>
      <c r="E2071" s="7">
        <v>0.56934761726595551</v>
      </c>
    </row>
    <row r="2072" spans="4:5">
      <c r="D2072" s="7">
        <v>9.5374808926465917</v>
      </c>
      <c r="E2072" s="7">
        <v>0.57705118959988277</v>
      </c>
    </row>
    <row r="2073" spans="4:5">
      <c r="D2073" s="7">
        <v>9.5738356849897084</v>
      </c>
      <c r="E2073" s="7">
        <v>0.574904656406522</v>
      </c>
    </row>
    <row r="2074" spans="4:5">
      <c r="D2074" s="7">
        <v>9.64737137420701</v>
      </c>
      <c r="E2074" s="7">
        <v>0.56289028059044011</v>
      </c>
    </row>
    <row r="2075" spans="4:5">
      <c r="D2075" s="7">
        <v>9.7787597333712259</v>
      </c>
      <c r="E2075" s="7">
        <v>0.55931552862176515</v>
      </c>
    </row>
    <row r="2076" spans="4:5">
      <c r="D2076" s="7">
        <v>9.8513476497136399</v>
      </c>
      <c r="E2076" s="7">
        <v>0.59043529304889919</v>
      </c>
    </row>
    <row r="2077" spans="4:5">
      <c r="D2077" s="7">
        <v>9.9041822978184548</v>
      </c>
      <c r="E2077" s="7">
        <v>0.60294380261767255</v>
      </c>
    </row>
    <row r="2078" spans="4:5">
      <c r="D2078" s="7">
        <v>10.027129115335606</v>
      </c>
      <c r="E2078" s="7">
        <v>0.60029227946078012</v>
      </c>
    </row>
    <row r="2079" spans="4:5">
      <c r="D2079" s="7">
        <v>10.068294653745863</v>
      </c>
      <c r="E2079" s="7">
        <v>0.60854105249721935</v>
      </c>
    </row>
    <row r="2080" spans="4:5">
      <c r="D2080" s="7">
        <v>10.087147757534524</v>
      </c>
      <c r="E2080" s="7">
        <v>0.60659896941825331</v>
      </c>
    </row>
    <row r="2081" spans="4:5">
      <c r="D2081" s="7">
        <v>10.052798535776837</v>
      </c>
      <c r="E2081" s="7">
        <v>0.60169927548834878</v>
      </c>
    </row>
    <row r="2082" spans="4:5">
      <c r="D2082" s="7">
        <v>10.112743900992584</v>
      </c>
      <c r="E2082" s="7">
        <v>0.59387237770589452</v>
      </c>
    </row>
    <row r="2083" spans="4:5">
      <c r="D2083" s="7">
        <v>8.3944047323264304</v>
      </c>
      <c r="E2083" s="7">
        <v>0.48555090054071814</v>
      </c>
    </row>
    <row r="2084" spans="4:5">
      <c r="D2084" s="7">
        <v>8.4488209605004165</v>
      </c>
      <c r="E2084" s="7">
        <v>0.49053902735231703</v>
      </c>
    </row>
    <row r="2085" spans="4:5">
      <c r="D2085" s="7">
        <v>8.4880670990908094</v>
      </c>
      <c r="E2085" s="7">
        <v>0.50088032464651033</v>
      </c>
    </row>
    <row r="2086" spans="4:5">
      <c r="D2086" s="7">
        <v>8.5220396766169522</v>
      </c>
      <c r="E2086" s="7">
        <v>0.51310530625292183</v>
      </c>
    </row>
    <row r="2087" spans="4:5">
      <c r="D2087" s="7">
        <v>8.5677675443300778</v>
      </c>
      <c r="E2087" s="7">
        <v>0.50335242106692035</v>
      </c>
    </row>
    <row r="2088" spans="4:5">
      <c r="D2088" s="7">
        <v>8.6023363917551201</v>
      </c>
      <c r="E2088" s="7">
        <v>0.50943797117044465</v>
      </c>
    </row>
    <row r="2089" spans="4:5">
      <c r="D2089" s="7">
        <v>8.6389615882520658</v>
      </c>
      <c r="E2089" s="7">
        <v>0.51270134434216574</v>
      </c>
    </row>
    <row r="2090" spans="4:5">
      <c r="D2090" s="7">
        <v>8.6442309315479076</v>
      </c>
      <c r="E2090" s="7">
        <v>0.51287318597945419</v>
      </c>
    </row>
    <row r="2091" spans="4:5">
      <c r="D2091" s="7">
        <v>8.6924424476850053</v>
      </c>
      <c r="E2091" s="7">
        <v>0.51565147534457079</v>
      </c>
    </row>
    <row r="2092" spans="4:5">
      <c r="D2092" s="7">
        <v>8.7417088493436683</v>
      </c>
      <c r="E2092" s="7">
        <v>0.53374562103304524</v>
      </c>
    </row>
    <row r="2093" spans="4:5">
      <c r="D2093" s="7">
        <v>8.7710310798564421</v>
      </c>
      <c r="E2093" s="7">
        <v>0.51649181401381661</v>
      </c>
    </row>
    <row r="2094" spans="4:5">
      <c r="D2094" s="7">
        <v>8.8162606927593536</v>
      </c>
      <c r="E2094" s="7">
        <v>0.5402483960510237</v>
      </c>
    </row>
    <row r="2095" spans="4:5">
      <c r="D2095" s="7">
        <v>8.8681005620816489</v>
      </c>
      <c r="E2095" s="7">
        <v>0.55645914623934167</v>
      </c>
    </row>
    <row r="2096" spans="4:5">
      <c r="D2096" s="7">
        <v>8.903478858531825</v>
      </c>
      <c r="E2096" s="7">
        <v>0.56145584170800644</v>
      </c>
    </row>
    <row r="2097" spans="4:5">
      <c r="D2097" s="7">
        <v>8.9242508627999637</v>
      </c>
      <c r="E2097" s="7">
        <v>0.55749097828493888</v>
      </c>
    </row>
    <row r="2098" spans="4:5">
      <c r="D2098" s="7">
        <v>8.9607659666337867</v>
      </c>
      <c r="E2098" s="7">
        <v>0.56202104793121488</v>
      </c>
    </row>
    <row r="2099" spans="4:5">
      <c r="D2099" s="7">
        <v>9.0333782000962675</v>
      </c>
      <c r="E2099" s="7">
        <v>0.4465633098045429</v>
      </c>
    </row>
    <row r="2100" spans="4:5">
      <c r="D2100" s="7">
        <v>9.0874277153756893</v>
      </c>
      <c r="E2100" s="7">
        <v>0.44158031190290165</v>
      </c>
    </row>
    <row r="2101" spans="4:5">
      <c r="D2101" s="7">
        <v>9.1434804354047223</v>
      </c>
      <c r="E2101" s="7">
        <v>0.45054541267248166</v>
      </c>
    </row>
    <row r="2102" spans="4:5">
      <c r="D2102" s="7">
        <v>9.1496424612344125</v>
      </c>
      <c r="E2102" s="7">
        <v>0.45670503052266936</v>
      </c>
    </row>
    <row r="2103" spans="4:5">
      <c r="D2103" s="7">
        <v>9.0992964023786538</v>
      </c>
      <c r="E2103" s="7">
        <v>0.45890671808521832</v>
      </c>
    </row>
    <row r="2104" spans="4:5">
      <c r="D2104" s="7">
        <v>9.149410167665744</v>
      </c>
      <c r="E2104" s="7">
        <v>0.49312522607958043</v>
      </c>
    </row>
    <row r="2105" spans="4:5">
      <c r="D2105" s="7">
        <v>9.0760424682321865</v>
      </c>
      <c r="E2105" s="7">
        <v>0.47978236510002231</v>
      </c>
    </row>
    <row r="2106" spans="4:5">
      <c r="D2106" s="7">
        <v>9.1218096565307132</v>
      </c>
      <c r="E2106" s="7">
        <v>0.46091558118772602</v>
      </c>
    </row>
    <row r="2107" spans="4:5">
      <c r="D2107" s="7">
        <v>9.1595986563363052</v>
      </c>
      <c r="E2107" s="7">
        <v>0.47952030405463347</v>
      </c>
    </row>
    <row r="2108" spans="4:5">
      <c r="D2108" s="7">
        <v>9.2359064424608999</v>
      </c>
      <c r="E2108" s="7">
        <v>0.49866898674302401</v>
      </c>
    </row>
    <row r="2109" spans="4:5">
      <c r="D2109" s="7">
        <v>9.3035841873015954</v>
      </c>
      <c r="E2109" s="7">
        <v>0.51285255634251181</v>
      </c>
    </row>
    <row r="2110" spans="4:5">
      <c r="D2110" s="7">
        <v>9.3574181641683438</v>
      </c>
      <c r="E2110" s="7">
        <v>0.55535743097918044</v>
      </c>
    </row>
    <row r="2111" spans="4:5">
      <c r="D2111" s="7">
        <v>9.3904229252480125</v>
      </c>
      <c r="E2111" s="7">
        <v>0.56076877634391742</v>
      </c>
    </row>
    <row r="2112" spans="4:5">
      <c r="D2112" s="7">
        <v>9.3845945521871865</v>
      </c>
      <c r="E2112" s="7">
        <v>0.58060761130593885</v>
      </c>
    </row>
    <row r="2113" spans="4:5">
      <c r="D2113" s="7">
        <v>9.3244577621954789</v>
      </c>
      <c r="E2113" s="7">
        <v>0.58360531339358057</v>
      </c>
    </row>
    <row r="2114" spans="4:5">
      <c r="D2114" s="7">
        <v>9.3486888318971513</v>
      </c>
      <c r="E2114" s="7">
        <v>0.59509201750046403</v>
      </c>
    </row>
    <row r="2115" spans="4:5">
      <c r="D2115" s="7">
        <v>7.6241869701513147</v>
      </c>
      <c r="E2115" s="7">
        <v>0.30633416444056422</v>
      </c>
    </row>
    <row r="2116" spans="4:5">
      <c r="D2116" s="7">
        <v>7.5365732773097793</v>
      </c>
      <c r="E2116" s="7">
        <v>0.3097219053136881</v>
      </c>
    </row>
    <row r="2117" spans="4:5">
      <c r="D2117" s="7">
        <v>7.401553982198851</v>
      </c>
      <c r="E2117" s="7">
        <v>0.32257705627874039</v>
      </c>
    </row>
    <row r="2118" spans="4:5">
      <c r="D2118" s="7">
        <v>7.4533083331697636</v>
      </c>
      <c r="E2118" s="7">
        <v>0.33543949480776813</v>
      </c>
    </row>
    <row r="2119" spans="4:5">
      <c r="D2119" s="7">
        <v>7.5930102625196225</v>
      </c>
      <c r="E2119" s="7">
        <v>0.34113068682616332</v>
      </c>
    </row>
    <row r="2120" spans="4:5">
      <c r="D2120" s="7">
        <v>7.7502693509407417</v>
      </c>
      <c r="E2120" s="7">
        <v>0.33968417234830084</v>
      </c>
    </row>
    <row r="2121" spans="4:5">
      <c r="D2121" s="7">
        <v>7.9219710137190731</v>
      </c>
      <c r="E2121" s="7">
        <v>0.35398726616776444</v>
      </c>
    </row>
    <row r="2122" spans="4:5">
      <c r="D2122" s="7">
        <v>8.0539311643928109</v>
      </c>
      <c r="E2122" s="7">
        <v>0.35235122363066207</v>
      </c>
    </row>
    <row r="2123" spans="4:5">
      <c r="D2123" s="7">
        <v>8.1967690423355926</v>
      </c>
      <c r="E2123" s="7">
        <v>0.39743860099536127</v>
      </c>
    </row>
    <row r="2124" spans="4:5">
      <c r="D2124" s="7">
        <v>8.3406392304568602</v>
      </c>
      <c r="E2124" s="7">
        <v>0.37728514861810797</v>
      </c>
    </row>
    <row r="2125" spans="4:5">
      <c r="D2125" s="7">
        <v>8.448509051948708</v>
      </c>
      <c r="E2125" s="7">
        <v>0.39462312956980966</v>
      </c>
    </row>
    <row r="2126" spans="4:5">
      <c r="D2126" s="7">
        <v>8.5426269471087011</v>
      </c>
      <c r="E2126" s="7">
        <v>0.36462575988527163</v>
      </c>
    </row>
    <row r="2127" spans="4:5">
      <c r="D2127" s="7">
        <v>8.6406756896625225</v>
      </c>
      <c r="E2127" s="7">
        <v>0.36967409077388669</v>
      </c>
    </row>
    <row r="2128" spans="4:5">
      <c r="D2128" s="7">
        <v>8.7273021965724489</v>
      </c>
      <c r="E2128" s="7">
        <v>0.38689864626338377</v>
      </c>
    </row>
    <row r="2129" spans="4:5">
      <c r="D2129" s="7">
        <v>8.7912108031252973</v>
      </c>
      <c r="E2129" s="7">
        <v>0.39528200804039226</v>
      </c>
    </row>
    <row r="2130" spans="4:5">
      <c r="D2130" s="7">
        <v>8.8900967347535254</v>
      </c>
      <c r="E2130" s="7">
        <v>0.39255952612434258</v>
      </c>
    </row>
    <row r="2131" spans="4:5">
      <c r="D2131" s="7">
        <v>6.4427498400457743</v>
      </c>
      <c r="E2131" s="7">
        <v>0.46417035214006985</v>
      </c>
    </row>
    <row r="2132" spans="4:5">
      <c r="D2132" s="7">
        <v>6.4984100320228819</v>
      </c>
      <c r="E2132" s="7">
        <v>0.47149456193474432</v>
      </c>
    </row>
    <row r="2133" spans="4:5">
      <c r="D2133" s="7">
        <v>6.517581563728772</v>
      </c>
      <c r="E2133" s="7">
        <v>0.46393987021913652</v>
      </c>
    </row>
    <row r="2134" spans="4:5">
      <c r="D2134" s="7">
        <v>6.5351388034625213</v>
      </c>
      <c r="E2134" s="7">
        <v>0.44656182928935551</v>
      </c>
    </row>
    <row r="2135" spans="4:5">
      <c r="D2135" s="7">
        <v>6.6404892706298853</v>
      </c>
      <c r="E2135" s="7">
        <v>0.43836578222797601</v>
      </c>
    </row>
    <row r="2136" spans="4:5">
      <c r="D2136" s="7">
        <v>6.6404152626444226</v>
      </c>
      <c r="E2136" s="7">
        <v>0.40843887841752002</v>
      </c>
    </row>
    <row r="2137" spans="4:5">
      <c r="D2137" s="7">
        <v>6.6594064769755352</v>
      </c>
      <c r="E2137" s="7">
        <v>0.42591141847209762</v>
      </c>
    </row>
    <row r="2138" spans="4:5">
      <c r="D2138" s="7">
        <v>6.7111492176134648</v>
      </c>
      <c r="E2138" s="7">
        <v>0.43262391477762951</v>
      </c>
    </row>
    <row r="2139" spans="4:5">
      <c r="D2139" s="7">
        <v>6.7415577451685325</v>
      </c>
      <c r="E2139" s="7">
        <v>0.4453697623265363</v>
      </c>
    </row>
    <row r="2140" spans="4:5">
      <c r="D2140" s="7">
        <v>6.7749056419986076</v>
      </c>
      <c r="E2140" s="7">
        <v>0.47103364413045529</v>
      </c>
    </row>
    <row r="2141" spans="4:5">
      <c r="D2141" s="7">
        <v>6.8037129449487823</v>
      </c>
      <c r="E2141" s="7">
        <v>0.46421454098787529</v>
      </c>
    </row>
    <row r="2142" spans="4:5">
      <c r="D2142" s="7">
        <v>6.8734823959604112</v>
      </c>
      <c r="E2142" s="7">
        <v>0.47843456930924377</v>
      </c>
    </row>
    <row r="2143" spans="4:5">
      <c r="D2143" s="7">
        <v>6.9215493441133127</v>
      </c>
      <c r="E2143" s="7">
        <v>0.47823347583057285</v>
      </c>
    </row>
    <row r="2144" spans="4:5">
      <c r="D2144" s="7">
        <v>6.972323583653683</v>
      </c>
      <c r="E2144" s="7">
        <v>0.49169669853163944</v>
      </c>
    </row>
    <row r="2145" spans="4:5">
      <c r="D2145" s="7">
        <v>7.0078467354974574</v>
      </c>
      <c r="E2145" s="7">
        <v>0.4884369360725066</v>
      </c>
    </row>
    <row r="2146" spans="4:5">
      <c r="D2146" s="7">
        <v>7.0464988590777144</v>
      </c>
      <c r="E2146" s="7">
        <v>0.48219480475987236</v>
      </c>
    </row>
    <row r="2147" spans="4:5">
      <c r="D2147" s="7">
        <v>8.2683864987589022</v>
      </c>
      <c r="E2147" s="7">
        <v>0.44765026713958922</v>
      </c>
    </row>
    <row r="2148" spans="4:5">
      <c r="D2148" s="7">
        <v>8.1719002130913712</v>
      </c>
      <c r="E2148" s="7">
        <v>0.44062369900783876</v>
      </c>
    </row>
    <row r="2149" spans="4:5">
      <c r="D2149" s="7">
        <v>8.1505522947382865</v>
      </c>
      <c r="E2149" s="7">
        <v>0.4399929479780359</v>
      </c>
    </row>
    <row r="2150" spans="4:5">
      <c r="D2150" s="7">
        <v>8.1403068909660856</v>
      </c>
      <c r="E2150" s="7">
        <v>0.43185773519437864</v>
      </c>
    </row>
    <row r="2151" spans="4:5">
      <c r="D2151" s="7">
        <v>8.1477339687535686</v>
      </c>
      <c r="E2151" s="7">
        <v>0.42726894298552826</v>
      </c>
    </row>
    <row r="2152" spans="4:5">
      <c r="D2152" s="7">
        <v>8.2151250057931922</v>
      </c>
      <c r="E2152" s="7">
        <v>0.4501078836549644</v>
      </c>
    </row>
    <row r="2153" spans="4:5">
      <c r="D2153" s="7">
        <v>8.3131908321542518</v>
      </c>
      <c r="E2153" s="7">
        <v>0.46598998137800657</v>
      </c>
    </row>
    <row r="2154" spans="4:5">
      <c r="D2154" s="7">
        <v>8.3738207118917778</v>
      </c>
      <c r="E2154" s="7">
        <v>0.48350441265070759</v>
      </c>
    </row>
    <row r="2155" spans="4:5">
      <c r="D2155" s="7">
        <v>8.4717757795158128</v>
      </c>
      <c r="E2155" s="7">
        <v>0.49952435240386844</v>
      </c>
    </row>
    <row r="2156" spans="4:5">
      <c r="D2156" s="7">
        <v>8.5935832027206125</v>
      </c>
      <c r="E2156" s="7">
        <v>0.52976852520726359</v>
      </c>
    </row>
    <row r="2157" spans="4:5">
      <c r="D2157" s="7">
        <v>8.6275530409885341</v>
      </c>
      <c r="E2157" s="7">
        <v>0.57702828228986169</v>
      </c>
    </row>
    <row r="2158" spans="4:5">
      <c r="D2158" s="7">
        <v>8.7047724249842098</v>
      </c>
      <c r="E2158" s="7">
        <v>0.59780486202798788</v>
      </c>
    </row>
    <row r="2159" spans="4:5">
      <c r="D2159" s="7">
        <v>8.7867751672508376</v>
      </c>
      <c r="E2159" s="7">
        <v>0.58214747108143816</v>
      </c>
    </row>
    <row r="2160" spans="4:5">
      <c r="D2160" s="7">
        <v>8.8129723285421484</v>
      </c>
      <c r="E2160" s="7">
        <v>0.57785368911874413</v>
      </c>
    </row>
    <row r="2161" spans="4:5">
      <c r="D2161" s="7">
        <v>8.6546908624870138</v>
      </c>
      <c r="E2161" s="7">
        <v>0.55317271913365085</v>
      </c>
    </row>
    <row r="2162" spans="4:5">
      <c r="D2162" s="7">
        <v>8.7051226683573635</v>
      </c>
      <c r="E2162" s="7">
        <v>0.54060534866318188</v>
      </c>
    </row>
    <row r="2163" spans="4:5">
      <c r="D2163" s="7">
        <v>10.740040386640757</v>
      </c>
      <c r="E2163" s="7">
        <v>0.52150313870131459</v>
      </c>
    </row>
    <row r="2164" spans="4:5">
      <c r="D2164" s="7">
        <v>10.742296837619147</v>
      </c>
      <c r="E2164" s="7">
        <v>0.52855220521255675</v>
      </c>
    </row>
    <row r="2165" spans="4:5">
      <c r="D2165" s="7">
        <v>10.748230072143201</v>
      </c>
      <c r="E2165" s="7">
        <v>0.54540704867096512</v>
      </c>
    </row>
    <row r="2166" spans="4:5">
      <c r="D2166" s="7">
        <v>10.731661964976269</v>
      </c>
      <c r="E2166" s="7">
        <v>0.56326454463748554</v>
      </c>
    </row>
    <row r="2167" spans="4:5">
      <c r="D2167" s="7">
        <v>10.712680584891825</v>
      </c>
      <c r="E2167" s="7">
        <v>0.56728984812780647</v>
      </c>
    </row>
    <row r="2168" spans="4:5">
      <c r="D2168" s="7">
        <v>10.706406298185044</v>
      </c>
      <c r="E2168" s="7">
        <v>0.59324136114154691</v>
      </c>
    </row>
    <row r="2169" spans="4:5">
      <c r="D2169" s="7">
        <v>10.670453554309844</v>
      </c>
      <c r="E2169" s="7">
        <v>0.61473219910334143</v>
      </c>
    </row>
    <row r="2170" spans="4:5">
      <c r="D2170" s="7">
        <v>10.645521155989615</v>
      </c>
      <c r="E2170" s="7">
        <v>0.63096673306821094</v>
      </c>
    </row>
    <row r="2171" spans="4:5">
      <c r="D2171" s="7">
        <v>10.710451564078353</v>
      </c>
      <c r="E2171" s="7">
        <v>0.63563834909259331</v>
      </c>
    </row>
    <row r="2172" spans="4:5">
      <c r="D2172" s="7">
        <v>10.759569715576662</v>
      </c>
      <c r="E2172" s="7">
        <v>0.62111185636648614</v>
      </c>
    </row>
    <row r="2173" spans="4:5">
      <c r="D2173" s="7">
        <v>10.799421217898507</v>
      </c>
      <c r="E2173" s="7">
        <v>0.62663634297558768</v>
      </c>
    </row>
    <row r="2174" spans="4:5">
      <c r="D2174" s="7">
        <v>10.848349516398493</v>
      </c>
      <c r="E2174" s="7">
        <v>0.598440169470008</v>
      </c>
    </row>
    <row r="2175" spans="4:5">
      <c r="D2175" s="7">
        <v>10.876993820962182</v>
      </c>
      <c r="E2175" s="7">
        <v>0.61027067441350868</v>
      </c>
    </row>
    <row r="2176" spans="4:5">
      <c r="D2176" s="7">
        <v>10.899381042138303</v>
      </c>
      <c r="E2176" s="7">
        <v>0.61328390901998198</v>
      </c>
    </row>
    <row r="2177" spans="4:5">
      <c r="D2177" s="7">
        <v>10.867328520507691</v>
      </c>
      <c r="E2177" s="7">
        <v>0.63445501870629351</v>
      </c>
    </row>
    <row r="2178" spans="4:5">
      <c r="D2178" s="7">
        <v>10.879648672647615</v>
      </c>
      <c r="E2178" s="7">
        <v>0.64218901497978609</v>
      </c>
    </row>
    <row r="2179" spans="4:5">
      <c r="D2179" s="7">
        <v>10.141105388343117</v>
      </c>
      <c r="E2179" s="7">
        <v>0.71753939575503012</v>
      </c>
    </row>
    <row r="2180" spans="4:5">
      <c r="D2180" s="7">
        <v>10.167004357120421</v>
      </c>
      <c r="E2180" s="7">
        <v>0.71477897569516169</v>
      </c>
    </row>
    <row r="2181" spans="4:5">
      <c r="D2181" s="7">
        <v>10.196967089422303</v>
      </c>
      <c r="E2181" s="7">
        <v>0.72386116125597855</v>
      </c>
    </row>
    <row r="2182" spans="4:5">
      <c r="D2182" s="7">
        <v>10.229485400305167</v>
      </c>
      <c r="E2182" s="7">
        <v>0.7361365064983828</v>
      </c>
    </row>
    <row r="2183" spans="4:5">
      <c r="D2183" s="7">
        <v>10.260287661352633</v>
      </c>
      <c r="E2183" s="7">
        <v>0.75866997790082036</v>
      </c>
    </row>
    <row r="2184" spans="4:5">
      <c r="D2184" s="7">
        <v>10.295123165914116</v>
      </c>
      <c r="E2184" s="7">
        <v>0.77587114568780891</v>
      </c>
    </row>
    <row r="2185" spans="4:5">
      <c r="D2185" s="7">
        <v>10.315774718268138</v>
      </c>
      <c r="E2185" s="7">
        <v>0.78000462951344507</v>
      </c>
    </row>
    <row r="2186" spans="4:5">
      <c r="D2186" s="7">
        <v>10.332829990611243</v>
      </c>
      <c r="E2186" s="7">
        <v>0.79059086141351886</v>
      </c>
    </row>
    <row r="2187" spans="4:5">
      <c r="D2187" s="7">
        <v>10.356468949720128</v>
      </c>
      <c r="E2187" s="7">
        <v>0.78655730176319327</v>
      </c>
    </row>
    <row r="2188" spans="4:5">
      <c r="D2188" s="7">
        <v>10.380342335634362</v>
      </c>
      <c r="E2188" s="7">
        <v>0.78378348663435304</v>
      </c>
    </row>
    <row r="2189" spans="4:5">
      <c r="D2189" s="7">
        <v>10.3960673603074</v>
      </c>
      <c r="E2189" s="7">
        <v>0.78476982087474623</v>
      </c>
    </row>
    <row r="2190" spans="4:5">
      <c r="D2190" s="7">
        <v>10.417932109768676</v>
      </c>
      <c r="E2190" s="7">
        <v>0.79755252685347289</v>
      </c>
    </row>
    <row r="2191" spans="4:5">
      <c r="D2191" s="7">
        <v>10.437026647631809</v>
      </c>
      <c r="E2191" s="7">
        <v>0.79032280965022217</v>
      </c>
    </row>
    <row r="2192" spans="4:5">
      <c r="D2192" s="7">
        <v>10.435519068221481</v>
      </c>
      <c r="E2192" s="7">
        <v>0.78212370425696442</v>
      </c>
    </row>
    <row r="2193" spans="4:5">
      <c r="D2193" s="7">
        <v>10.378066810347676</v>
      </c>
      <c r="E2193" s="7">
        <v>0.77712950966822603</v>
      </c>
    </row>
    <row r="2194" spans="4:5">
      <c r="D2194" s="7">
        <v>10.398331602185488</v>
      </c>
      <c r="E2194" s="7">
        <v>0.7713076005910906</v>
      </c>
    </row>
    <row r="2195" spans="4:5">
      <c r="D2195" s="7">
        <v>10.431267310778043</v>
      </c>
      <c r="E2195" s="7">
        <v>0.74015045377588329</v>
      </c>
    </row>
    <row r="2196" spans="4:5">
      <c r="D2196" s="7">
        <v>10.456784626206613</v>
      </c>
      <c r="E2196" s="7">
        <v>0.74380777792854247</v>
      </c>
    </row>
    <row r="2197" spans="4:5">
      <c r="D2197" s="7">
        <v>10.488820838465871</v>
      </c>
      <c r="E2197" s="7">
        <v>0.75123453869670198</v>
      </c>
    </row>
    <row r="2198" spans="4:5">
      <c r="D2198" s="7">
        <v>10.520229991121443</v>
      </c>
      <c r="E2198" s="7">
        <v>0.75787265722379249</v>
      </c>
    </row>
    <row r="2199" spans="4:5">
      <c r="D2199" s="7">
        <v>10.556294557787611</v>
      </c>
      <c r="E2199" s="7">
        <v>0.76484188605204018</v>
      </c>
    </row>
    <row r="2200" spans="4:5">
      <c r="D2200" s="7">
        <v>10.586019427255358</v>
      </c>
      <c r="E2200" s="7">
        <v>0.77368337899866346</v>
      </c>
    </row>
    <row r="2201" spans="4:5">
      <c r="D2201" s="7">
        <v>10.586633362720525</v>
      </c>
      <c r="E2201" s="7">
        <v>0.78749026313818971</v>
      </c>
    </row>
    <row r="2202" spans="4:5">
      <c r="D2202" s="7">
        <v>10.595238712702553</v>
      </c>
      <c r="E2202" s="7">
        <v>0.78216358955018417</v>
      </c>
    </row>
    <row r="2203" spans="4:5">
      <c r="D2203" s="7">
        <v>10.61123183567323</v>
      </c>
      <c r="E2203" s="7">
        <v>0.78041407072610869</v>
      </c>
    </row>
    <row r="2204" spans="4:5">
      <c r="D2204" s="7">
        <v>10.637124984318907</v>
      </c>
      <c r="E2204" s="7">
        <v>0.7832932915267381</v>
      </c>
    </row>
    <row r="2205" spans="4:5">
      <c r="D2205" s="7">
        <v>10.658070315065926</v>
      </c>
      <c r="E2205" s="7">
        <v>0.7826138474427039</v>
      </c>
    </row>
    <row r="2206" spans="4:5">
      <c r="D2206" s="7">
        <v>10.67490371098158</v>
      </c>
      <c r="E2206" s="7">
        <v>0.79542028642499174</v>
      </c>
    </row>
    <row r="2207" spans="4:5">
      <c r="D2207" s="7">
        <v>10.684236752118247</v>
      </c>
      <c r="E2207" s="7">
        <v>0.79699036403838797</v>
      </c>
    </row>
    <row r="2208" spans="4:5">
      <c r="D2208" s="7">
        <v>10.675004019982971</v>
      </c>
      <c r="E2208" s="7">
        <v>0.80592742939283291</v>
      </c>
    </row>
    <row r="2209" spans="4:5">
      <c r="D2209" s="7">
        <v>10.639719997566537</v>
      </c>
      <c r="E2209" s="7">
        <v>0.79635760633743635</v>
      </c>
    </row>
    <row r="2210" spans="4:5">
      <c r="D2210" s="7">
        <v>10.656384583473161</v>
      </c>
      <c r="E2210" s="7">
        <v>0.78283417648979392</v>
      </c>
    </row>
    <row r="2211" spans="4:5">
      <c r="D2211" s="7">
        <v>7.2873907312680375</v>
      </c>
      <c r="E2211" s="7">
        <v>0.318403181392033</v>
      </c>
    </row>
    <row r="2212" spans="4:5">
      <c r="D2212" s="7">
        <v>7.2851209883504042</v>
      </c>
      <c r="E2212" s="7">
        <v>0.32170586259199874</v>
      </c>
    </row>
    <row r="2213" spans="4:5">
      <c r="D2213" s="7">
        <v>7.3169617145847621</v>
      </c>
      <c r="E2213" s="7">
        <v>0.32193533739306074</v>
      </c>
    </row>
    <row r="2214" spans="4:5">
      <c r="D2214" s="7">
        <v>7.3429679876555358</v>
      </c>
      <c r="E2214" s="7">
        <v>0.32216862709008209</v>
      </c>
    </row>
    <row r="2215" spans="4:5">
      <c r="D2215" s="7">
        <v>7.3706626071039389</v>
      </c>
      <c r="E2215" s="7">
        <v>0.31039460035049027</v>
      </c>
    </row>
    <row r="2216" spans="4:5">
      <c r="D2216" s="7">
        <v>7.3977646236580927</v>
      </c>
      <c r="E2216" s="7">
        <v>0.32432508544816702</v>
      </c>
    </row>
    <row r="2217" spans="4:5">
      <c r="D2217" s="7">
        <v>7.4261285145771847</v>
      </c>
      <c r="E2217" s="7">
        <v>0.31747596571848069</v>
      </c>
    </row>
    <row r="2218" spans="4:5">
      <c r="D2218" s="7">
        <v>7.4532150310595826</v>
      </c>
      <c r="E2218" s="7">
        <v>0.31273996208959565</v>
      </c>
    </row>
    <row r="2219" spans="4:5">
      <c r="D2219" s="7">
        <v>7.4827162878641706</v>
      </c>
      <c r="E2219" s="7">
        <v>0.30727221954123263</v>
      </c>
    </row>
    <row r="2220" spans="4:5">
      <c r="D2220" s="7">
        <v>7.5453585576059146</v>
      </c>
      <c r="E2220" s="7">
        <v>0.3043976714234361</v>
      </c>
    </row>
    <row r="2221" spans="4:5">
      <c r="D2221" s="7">
        <v>7.6013709940861132</v>
      </c>
      <c r="E2221" s="7">
        <v>0.31307435137645384</v>
      </c>
    </row>
    <row r="2222" spans="4:5">
      <c r="D2222" s="7">
        <v>7.6597338939418904</v>
      </c>
      <c r="E2222" s="7">
        <v>0.34307692615961788</v>
      </c>
    </row>
    <row r="2223" spans="4:5">
      <c r="D2223" s="7">
        <v>7.7361684539499178</v>
      </c>
      <c r="E2223" s="7">
        <v>0.38284673010992548</v>
      </c>
    </row>
    <row r="2224" spans="4:5">
      <c r="D2224" s="7">
        <v>7.8058862859511402</v>
      </c>
      <c r="E2224" s="7">
        <v>0.3963989051923516</v>
      </c>
    </row>
    <row r="2225" spans="4:5">
      <c r="D2225" s="7">
        <v>7.8673093658002307</v>
      </c>
      <c r="E2225" s="7">
        <v>0.40299798011136811</v>
      </c>
    </row>
    <row r="2226" spans="4:5">
      <c r="D2226" s="7">
        <v>7.9090958062733456</v>
      </c>
      <c r="E2226" s="7">
        <v>0.38635873756620243</v>
      </c>
    </row>
    <row r="2227" spans="4:5">
      <c r="D2227" s="7">
        <v>8.1710353015612842</v>
      </c>
      <c r="E2227" s="7">
        <v>0.42805167003819994</v>
      </c>
    </row>
    <row r="2228" spans="4:5">
      <c r="D2228" s="7">
        <v>8.1728247105624199</v>
      </c>
      <c r="E2228" s="7">
        <v>0.43275995275316437</v>
      </c>
    </row>
    <row r="2229" spans="4:5">
      <c r="D2229" s="7">
        <v>8.2022643465869329</v>
      </c>
      <c r="E2229" s="7">
        <v>0.43786490271037354</v>
      </c>
    </row>
    <row r="2230" spans="4:5">
      <c r="D2230" s="7">
        <v>8.2269326131483904</v>
      </c>
      <c r="E2230" s="7">
        <v>0.44295716134041391</v>
      </c>
    </row>
    <row r="2231" spans="4:5">
      <c r="D2231" s="7">
        <v>8.21269210680458</v>
      </c>
      <c r="E2231" s="7">
        <v>0.4489599152797803</v>
      </c>
    </row>
    <row r="2232" spans="4:5">
      <c r="D2232" s="7">
        <v>8.2481238084079784</v>
      </c>
      <c r="E2232" s="7">
        <v>0.45502622284512562</v>
      </c>
    </row>
    <row r="2233" spans="4:5">
      <c r="D2233" s="7">
        <v>8.1904276107648641</v>
      </c>
      <c r="E2233" s="7">
        <v>0.46531890493156264</v>
      </c>
    </row>
    <row r="2234" spans="4:5">
      <c r="D2234" s="7">
        <v>8.1213968539164529</v>
      </c>
      <c r="E2234" s="7">
        <v>0.4784228706675161</v>
      </c>
    </row>
    <row r="2235" spans="4:5">
      <c r="D2235" s="7">
        <v>8.1301443987227255</v>
      </c>
      <c r="E2235" s="7">
        <v>0.48558234589612354</v>
      </c>
    </row>
    <row r="2236" spans="4:5">
      <c r="D2236" s="7">
        <v>8.1456466734049791</v>
      </c>
      <c r="E2236" s="7">
        <v>0.48099149576565942</v>
      </c>
    </row>
    <row r="2237" spans="4:5">
      <c r="D2237" s="7">
        <v>8.1687439970751878</v>
      </c>
      <c r="E2237" s="7">
        <v>0.5303085794209913</v>
      </c>
    </row>
    <row r="2238" spans="4:5">
      <c r="D2238" s="7">
        <v>8.21188060994211</v>
      </c>
      <c r="E2238" s="7">
        <v>0.53772594154754927</v>
      </c>
    </row>
    <row r="2239" spans="4:5">
      <c r="D2239" s="7">
        <v>8.2513044129197208</v>
      </c>
      <c r="E2239" s="7">
        <v>0.54428093054653015</v>
      </c>
    </row>
    <row r="2240" spans="4:5">
      <c r="D2240" s="7">
        <v>8.2873883962512291</v>
      </c>
      <c r="E2240" s="7">
        <v>0.55016999891193052</v>
      </c>
    </row>
    <row r="2241" spans="4:5">
      <c r="D2241" s="7">
        <v>8.3016022115233046</v>
      </c>
      <c r="E2241" s="7">
        <v>0.57891047606504276</v>
      </c>
    </row>
    <row r="2242" spans="4:5">
      <c r="D2242" s="7">
        <v>8.3067626542533759</v>
      </c>
      <c r="E2242" s="7">
        <v>0.5692109778386969</v>
      </c>
    </row>
    <row r="2243" spans="4:5">
      <c r="D2243" s="7">
        <v>7.5216872388855007</v>
      </c>
      <c r="E2243" s="7">
        <v>0.39711454731820001</v>
      </c>
    </row>
    <row r="2244" spans="4:5">
      <c r="D2244" s="7">
        <v>7.5437922617633921</v>
      </c>
      <c r="E2244" s="7">
        <v>0.39703953782586959</v>
      </c>
    </row>
    <row r="2245" spans="4:5">
      <c r="D2245" s="7">
        <v>7.587469846908073</v>
      </c>
      <c r="E2245" s="7">
        <v>0.38589089133182986</v>
      </c>
    </row>
    <row r="2246" spans="4:5">
      <c r="D2246" s="7">
        <v>7.6198836297393759</v>
      </c>
      <c r="E2246" s="7">
        <v>0.37394032808700056</v>
      </c>
    </row>
    <row r="2247" spans="4:5">
      <c r="D2247" s="7">
        <v>7.6176920222816777</v>
      </c>
      <c r="E2247" s="7">
        <v>0.36113623479999096</v>
      </c>
    </row>
    <row r="2248" spans="4:5">
      <c r="D2248" s="7">
        <v>7.6315738953262278</v>
      </c>
      <c r="E2248" s="7">
        <v>0.3652904421838411</v>
      </c>
    </row>
    <row r="2249" spans="4:5">
      <c r="D2249" s="7">
        <v>7.6472675032842554</v>
      </c>
      <c r="E2249" s="7">
        <v>0.36128165180530558</v>
      </c>
    </row>
    <row r="2250" spans="4:5">
      <c r="D2250" s="7">
        <v>7.6563938140800945</v>
      </c>
      <c r="E2250" s="7">
        <v>0.38057174616779482</v>
      </c>
    </row>
    <row r="2251" spans="4:5">
      <c r="D2251" s="7">
        <v>7.6578795160918549</v>
      </c>
      <c r="E2251" s="7">
        <v>0.39972336328497804</v>
      </c>
    </row>
    <row r="2252" spans="4:5">
      <c r="D2252" s="7">
        <v>7.6678963547683114</v>
      </c>
      <c r="E2252" s="7">
        <v>0.39692119765973016</v>
      </c>
    </row>
    <row r="2253" spans="4:5">
      <c r="D2253" s="7">
        <v>7.6934656512420023</v>
      </c>
      <c r="E2253" s="7">
        <v>0.39892086248379482</v>
      </c>
    </row>
    <row r="2254" spans="4:5">
      <c r="D2254" s="7">
        <v>7.6961786875434886</v>
      </c>
      <c r="E2254" s="7">
        <v>0.40042645676038308</v>
      </c>
    </row>
    <row r="2255" spans="4:5">
      <c r="D2255" s="7">
        <v>7.6998721522365301</v>
      </c>
      <c r="E2255" s="7">
        <v>0.40711474047950386</v>
      </c>
    </row>
    <row r="2256" spans="4:5">
      <c r="D2256" s="7">
        <v>7.7070020226035201</v>
      </c>
      <c r="E2256" s="7">
        <v>0.39682979832806381</v>
      </c>
    </row>
    <row r="2257" spans="4:5">
      <c r="D2257" s="7">
        <v>7.7153657567049674</v>
      </c>
      <c r="E2257" s="7">
        <v>0.39725001386784592</v>
      </c>
    </row>
    <row r="2258" spans="4:5">
      <c r="D2258" s="7">
        <v>7.727665609959887</v>
      </c>
      <c r="E2258" s="7">
        <v>0.38484112873773368</v>
      </c>
    </row>
    <row r="2259" spans="4:5">
      <c r="D2259" s="7">
        <v>6.9096620701319749</v>
      </c>
      <c r="E2259" s="7">
        <v>0.41119325759067232</v>
      </c>
    </row>
    <row r="2260" spans="4:5">
      <c r="D2260" s="7">
        <v>6.9481805655429802</v>
      </c>
      <c r="E2260" s="7">
        <v>0.42331267821017465</v>
      </c>
    </row>
    <row r="2261" spans="4:5">
      <c r="D2261" s="7">
        <v>6.9517948345423228</v>
      </c>
      <c r="E2261" s="7">
        <v>0.44355099394181524</v>
      </c>
    </row>
    <row r="2262" spans="4:5">
      <c r="D2262" s="7">
        <v>6.9045702404919131</v>
      </c>
      <c r="E2262" s="7">
        <v>0.45391800471617599</v>
      </c>
    </row>
    <row r="2263" spans="4:5">
      <c r="D2263" s="7">
        <v>6.8992181795331673</v>
      </c>
      <c r="E2263" s="7">
        <v>0.45827276387707339</v>
      </c>
    </row>
    <row r="2264" spans="4:5">
      <c r="D2264" s="7">
        <v>6.9085523136575206</v>
      </c>
      <c r="E2264" s="7">
        <v>0.45641197695154107</v>
      </c>
    </row>
    <row r="2265" spans="4:5">
      <c r="D2265" s="7">
        <v>6.9321919772382099</v>
      </c>
      <c r="E2265" s="7">
        <v>0.44191757615167382</v>
      </c>
    </row>
    <row r="2266" spans="4:5">
      <c r="D2266" s="7">
        <v>6.941741941000708</v>
      </c>
      <c r="E2266" s="7">
        <v>0.4455024365568091</v>
      </c>
    </row>
    <row r="2267" spans="4:5">
      <c r="D2267" s="7">
        <v>6.9692477311114329</v>
      </c>
      <c r="E2267" s="7">
        <v>0.43224960093318526</v>
      </c>
    </row>
    <row r="2268" spans="4:5">
      <c r="D2268" s="7">
        <v>6.9995118689283409</v>
      </c>
      <c r="E2268" s="7">
        <v>0.43454316851736519</v>
      </c>
    </row>
    <row r="2269" spans="4:5">
      <c r="D2269" s="7">
        <v>7.0272702547194807</v>
      </c>
      <c r="E2269" s="7">
        <v>0.43917714886856174</v>
      </c>
    </row>
    <row r="2270" spans="4:5">
      <c r="D2270" s="7">
        <v>7.0637636724039243</v>
      </c>
      <c r="E2270" s="7">
        <v>0.46310153857066799</v>
      </c>
    </row>
    <row r="2271" spans="4:5">
      <c r="D2271" s="7">
        <v>7.0997142289700843</v>
      </c>
      <c r="E2271" s="7">
        <v>0.47657061894898184</v>
      </c>
    </row>
    <row r="2272" spans="4:5">
      <c r="D2272" s="7">
        <v>7.1317412660819777</v>
      </c>
      <c r="E2272" s="7">
        <v>0.48593932480645624</v>
      </c>
    </row>
    <row r="2273" spans="4:5">
      <c r="D2273" s="7">
        <v>7.1691400515265267</v>
      </c>
      <c r="E2273" s="7">
        <v>0.49583092074521246</v>
      </c>
    </row>
    <row r="2274" spans="4:5">
      <c r="D2274" s="7">
        <v>7.1869751536939352</v>
      </c>
      <c r="E2274" s="7">
        <v>0.50247610753340965</v>
      </c>
    </row>
    <row r="2275" spans="4:5">
      <c r="D2275" s="7">
        <v>5.7368858992487208</v>
      </c>
      <c r="E2275" s="7">
        <v>0.37846279947321393</v>
      </c>
    </row>
    <row r="2276" spans="4:5">
      <c r="D2276" s="7">
        <v>5.7673451067334298</v>
      </c>
      <c r="E2276" s="7">
        <v>0.36932046332621998</v>
      </c>
    </row>
    <row r="2277" spans="4:5">
      <c r="D2277" s="7">
        <v>5.7978043142181379</v>
      </c>
      <c r="E2277" s="7">
        <v>0.37206369660405897</v>
      </c>
    </row>
    <row r="2278" spans="4:5">
      <c r="D2278" s="7">
        <v>5.8282635217028469</v>
      </c>
      <c r="E2278" s="7">
        <v>0.3624728962659084</v>
      </c>
    </row>
    <row r="2279" spans="4:5">
      <c r="D2279" s="7">
        <v>5.858722729187555</v>
      </c>
      <c r="E2279" s="7">
        <v>0.35392866740326567</v>
      </c>
    </row>
    <row r="2280" spans="4:5">
      <c r="D2280" s="7">
        <v>5.889181936672264</v>
      </c>
      <c r="E2280" s="7">
        <v>0.33319020966038598</v>
      </c>
    </row>
    <row r="2281" spans="4:5">
      <c r="D2281" s="7">
        <v>5.919641144156973</v>
      </c>
      <c r="E2281" s="7">
        <v>0.2870190060160509</v>
      </c>
    </row>
    <row r="2282" spans="4:5">
      <c r="D2282" s="7">
        <v>5.9501003516416811</v>
      </c>
      <c r="E2282" s="7">
        <v>0.27347575098915816</v>
      </c>
    </row>
    <row r="2283" spans="4:5">
      <c r="D2283" s="7">
        <v>5.98055955912639</v>
      </c>
      <c r="E2283" s="7">
        <v>0.27534835008504382</v>
      </c>
    </row>
    <row r="2284" spans="4:5">
      <c r="D2284" s="7">
        <v>6.0110187666110981</v>
      </c>
      <c r="E2284" s="7">
        <v>0.26084186368407442</v>
      </c>
    </row>
    <row r="2285" spans="4:5">
      <c r="D2285" s="7">
        <v>6.0414779740958071</v>
      </c>
      <c r="E2285" s="7">
        <v>0.26847130981650114</v>
      </c>
    </row>
    <row r="2286" spans="4:5">
      <c r="D2286" s="7">
        <v>6.0719371815805152</v>
      </c>
      <c r="E2286" s="7">
        <v>0.27525007183575589</v>
      </c>
    </row>
    <row r="2287" spans="4:5">
      <c r="D2287" s="7">
        <v>6.1023963890652242</v>
      </c>
      <c r="E2287" s="7">
        <v>0.25813510851654559</v>
      </c>
    </row>
    <row r="2288" spans="4:5">
      <c r="D2288" s="7">
        <v>6.1328555965499323</v>
      </c>
      <c r="E2288" s="7">
        <v>0.24218647249837238</v>
      </c>
    </row>
    <row r="2289" spans="4:5">
      <c r="D2289" s="7">
        <v>6.1633148040346413</v>
      </c>
      <c r="E2289" s="7">
        <v>0.20797818991734893</v>
      </c>
    </row>
    <row r="2290" spans="4:5">
      <c r="D2290" s="7">
        <v>6.1944053911046719</v>
      </c>
      <c r="E2290" s="7">
        <v>0.21101818818820103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E5:T197"/>
  <sheetViews>
    <sheetView workbookViewId="0">
      <selection activeCell="G41" sqref="G41"/>
    </sheetView>
  </sheetViews>
  <sheetFormatPr baseColWidth="10" defaultRowHeight="15" x14ac:dyDescent="0"/>
  <sheetData>
    <row r="5" spans="5:20">
      <c r="E5" s="16">
        <v>1995</v>
      </c>
      <c r="F5" s="16">
        <v>1996</v>
      </c>
      <c r="G5" s="16">
        <v>1997</v>
      </c>
      <c r="H5" s="16">
        <v>1998</v>
      </c>
      <c r="I5" s="16">
        <v>1999</v>
      </c>
      <c r="J5" s="16">
        <v>2000</v>
      </c>
      <c r="K5" s="16">
        <v>2001</v>
      </c>
      <c r="L5" s="16">
        <v>2002</v>
      </c>
      <c r="M5" s="16">
        <v>2003</v>
      </c>
      <c r="N5" s="16">
        <v>2004</v>
      </c>
      <c r="O5" s="16">
        <v>2005</v>
      </c>
      <c r="P5" s="16">
        <v>2006</v>
      </c>
      <c r="Q5" s="16">
        <v>2007</v>
      </c>
      <c r="R5" s="16">
        <v>2008</v>
      </c>
      <c r="S5" s="16">
        <v>2009</v>
      </c>
      <c r="T5" s="16">
        <v>2010</v>
      </c>
    </row>
    <row r="6" spans="5:20">
      <c r="E6" s="7">
        <v>6.229974226650878</v>
      </c>
      <c r="F6" s="7">
        <v>6.2604334341355869</v>
      </c>
      <c r="G6" s="7">
        <v>6.290892641620295</v>
      </c>
      <c r="H6" s="7">
        <v>6.321351849105004</v>
      </c>
      <c r="I6" s="7">
        <v>6.3518110565897121</v>
      </c>
      <c r="J6" s="7">
        <v>6.3822702640744211</v>
      </c>
      <c r="K6" s="7">
        <v>6.4127294715591292</v>
      </c>
      <c r="L6" s="7">
        <v>6.4431886790438382</v>
      </c>
      <c r="M6" s="7">
        <v>6.5518533325843231</v>
      </c>
      <c r="N6" s="7">
        <v>6.6168957606279237</v>
      </c>
      <c r="O6" s="7">
        <v>6.7272851599597434</v>
      </c>
      <c r="P6" s="7">
        <v>6.8067521347939</v>
      </c>
      <c r="Q6" s="7">
        <v>6.7779286715797742</v>
      </c>
      <c r="R6" s="7">
        <v>6.7744141215861244</v>
      </c>
      <c r="S6" s="7">
        <v>7.0899479697489918</v>
      </c>
      <c r="T6" s="7">
        <v>7.1447803769378471</v>
      </c>
    </row>
    <row r="7" spans="5:20">
      <c r="E7" s="7">
        <v>8.1903759675868297</v>
      </c>
      <c r="F7" s="7">
        <v>8.2864016799553415</v>
      </c>
      <c r="G7" s="7">
        <v>8.1849818068426341</v>
      </c>
      <c r="H7" s="7">
        <v>8.3081688332110915</v>
      </c>
      <c r="I7" s="7">
        <v>8.4062661440392183</v>
      </c>
      <c r="J7" s="7">
        <v>8.4774741093043158</v>
      </c>
      <c r="K7" s="7">
        <v>8.5445373469213575</v>
      </c>
      <c r="L7" s="7">
        <v>8.5708796430305316</v>
      </c>
      <c r="M7" s="7">
        <v>8.6229218529224241</v>
      </c>
      <c r="N7" s="7">
        <v>8.6763858952788979</v>
      </c>
      <c r="O7" s="7">
        <v>8.7260930259140306</v>
      </c>
      <c r="P7" s="7">
        <v>8.7712980102336733</v>
      </c>
      <c r="Q7" s="7">
        <v>8.8261429808268907</v>
      </c>
      <c r="R7" s="7">
        <v>8.8950113020533372</v>
      </c>
      <c r="S7" s="7">
        <v>8.9158998671653613</v>
      </c>
      <c r="T7" s="7">
        <v>8.9678526002107208</v>
      </c>
    </row>
    <row r="8" spans="5:20">
      <c r="E8" s="7">
        <v>8.636068110257332</v>
      </c>
      <c r="F8" s="7">
        <v>8.6589032494541271</v>
      </c>
      <c r="G8" s="7">
        <v>8.6541193035888959</v>
      </c>
      <c r="H8" s="7">
        <v>8.6892263069702018</v>
      </c>
      <c r="I8" s="7">
        <v>8.7064842129703663</v>
      </c>
      <c r="J8" s="7">
        <v>8.713901561155712</v>
      </c>
      <c r="K8" s="7">
        <v>8.7249828486492564</v>
      </c>
      <c r="L8" s="7">
        <v>8.7561661104848252</v>
      </c>
      <c r="M8" s="7">
        <v>8.8079977179965496</v>
      </c>
      <c r="N8" s="7">
        <v>8.84372777607609</v>
      </c>
      <c r="O8" s="7">
        <v>8.8784924251908048</v>
      </c>
      <c r="P8" s="7">
        <v>8.8832827504190135</v>
      </c>
      <c r="Q8" s="7">
        <v>8.8977633717788169</v>
      </c>
      <c r="R8" s="7">
        <v>8.9063764026511052</v>
      </c>
      <c r="S8" s="7">
        <v>8.9120856863243354</v>
      </c>
      <c r="T8" s="7">
        <v>8.9342137730551752</v>
      </c>
    </row>
    <row r="9" spans="5:20">
      <c r="E9" s="7">
        <v>10.285764168944425</v>
      </c>
      <c r="F9" s="7">
        <v>10.316223376429134</v>
      </c>
      <c r="G9" s="7">
        <v>10.346682583913843</v>
      </c>
      <c r="H9" s="7">
        <v>10.377141791398552</v>
      </c>
      <c r="I9" s="7">
        <v>10.407600998883259</v>
      </c>
      <c r="J9" s="7">
        <v>10.438060206367968</v>
      </c>
      <c r="K9" s="7">
        <v>10.468519413852677</v>
      </c>
      <c r="L9" s="7">
        <v>10.498978621337386</v>
      </c>
      <c r="M9" s="7">
        <v>10.529437828822095</v>
      </c>
      <c r="N9" s="7">
        <v>10.559897036306802</v>
      </c>
      <c r="O9" s="7">
        <v>10.590356243791511</v>
      </c>
      <c r="P9" s="7">
        <v>10.62081545127622</v>
      </c>
      <c r="Q9" s="7">
        <v>10.651274658760929</v>
      </c>
      <c r="R9" s="7">
        <v>10.681733866245636</v>
      </c>
      <c r="S9" s="7">
        <v>10.712193073730345</v>
      </c>
      <c r="T9" s="7">
        <v>10.742094818900213</v>
      </c>
    </row>
    <row r="10" spans="5:20">
      <c r="E10" s="7">
        <v>7.6716663827309626</v>
      </c>
      <c r="F10" s="7">
        <v>7.7504008495667351</v>
      </c>
      <c r="G10" s="7">
        <v>7.8010769536457572</v>
      </c>
      <c r="H10" s="7">
        <v>7.8423531072101929</v>
      </c>
      <c r="I10" s="7">
        <v>7.8488440009765696</v>
      </c>
      <c r="J10" s="7">
        <v>7.8512819134091369</v>
      </c>
      <c r="K10" s="7">
        <v>7.8528986697269358</v>
      </c>
      <c r="L10" s="7">
        <v>7.9574404603098365</v>
      </c>
      <c r="M10" s="7">
        <v>7.958645225870308</v>
      </c>
      <c r="N10" s="7">
        <v>8.0338996272510226</v>
      </c>
      <c r="O10" s="7">
        <v>8.1918764374311035</v>
      </c>
      <c r="P10" s="7">
        <v>8.3341738117252309</v>
      </c>
      <c r="Q10" s="7">
        <v>8.4919487990332492</v>
      </c>
      <c r="R10" s="7">
        <v>8.5908027994940479</v>
      </c>
      <c r="S10" s="7">
        <v>8.571242389289301</v>
      </c>
      <c r="T10" s="7">
        <v>8.6378661172993567</v>
      </c>
    </row>
    <row r="11" spans="5:20">
      <c r="E11" s="7">
        <v>9.454256334332932</v>
      </c>
      <c r="F11" s="7">
        <v>9.4932685556240273</v>
      </c>
      <c r="G11" s="7">
        <v>9.5147345641160186</v>
      </c>
      <c r="H11" s="7">
        <v>9.5324240828081983</v>
      </c>
      <c r="I11" s="7">
        <v>9.5489019968809483</v>
      </c>
      <c r="J11" s="7">
        <v>9.5416847351701382</v>
      </c>
      <c r="K11" s="7">
        <v>9.5439949537719109</v>
      </c>
      <c r="L11" s="7">
        <v>9.5516963771277137</v>
      </c>
      <c r="M11" s="7">
        <v>9.5858349018686209</v>
      </c>
      <c r="N11" s="7">
        <v>9.6396596249431727</v>
      </c>
      <c r="O11" s="7">
        <v>9.6672361521241861</v>
      </c>
      <c r="P11" s="7">
        <v>9.7790797361988115</v>
      </c>
      <c r="Q11" s="7">
        <v>9.8538643664774206</v>
      </c>
      <c r="R11" s="7">
        <v>9.8440615641190821</v>
      </c>
      <c r="S11" s="7">
        <v>9.7440259586829345</v>
      </c>
      <c r="T11" s="7">
        <v>9.770735489715646</v>
      </c>
    </row>
    <row r="12" spans="5:20">
      <c r="E12" s="7">
        <v>9.1712300347453031</v>
      </c>
      <c r="F12" s="7">
        <v>9.2121421644310804</v>
      </c>
      <c r="G12" s="7">
        <v>9.2774784148920961</v>
      </c>
      <c r="H12" s="7">
        <v>9.3029914671115108</v>
      </c>
      <c r="I12" s="7">
        <v>9.2568714317202705</v>
      </c>
      <c r="J12" s="7">
        <v>9.2379724150340632</v>
      </c>
      <c r="K12" s="7">
        <v>9.1826677909016343</v>
      </c>
      <c r="L12" s="7">
        <v>9.0577584826295521</v>
      </c>
      <c r="M12" s="7">
        <v>9.1332722869910157</v>
      </c>
      <c r="N12" s="7">
        <v>9.2105955824232471</v>
      </c>
      <c r="O12" s="7">
        <v>9.2890868912523583</v>
      </c>
      <c r="P12" s="7">
        <v>9.3607507154649028</v>
      </c>
      <c r="Q12" s="7">
        <v>9.4339429067913247</v>
      </c>
      <c r="R12" s="7">
        <v>9.4894510114689439</v>
      </c>
      <c r="S12" s="7">
        <v>9.4881020571635108</v>
      </c>
      <c r="T12" s="7">
        <v>9.5065566838664672</v>
      </c>
    </row>
    <row r="13" spans="5:20">
      <c r="E13" s="7">
        <v>7.4413906794311258</v>
      </c>
      <c r="F13" s="7">
        <v>7.5143425305947673</v>
      </c>
      <c r="G13" s="7">
        <v>7.5588694395262497</v>
      </c>
      <c r="H13" s="7">
        <v>7.6375883679201904</v>
      </c>
      <c r="I13" s="7">
        <v>7.6760396889322982</v>
      </c>
      <c r="J13" s="7">
        <v>7.7381073597712033</v>
      </c>
      <c r="K13" s="7">
        <v>7.8331566063087621</v>
      </c>
      <c r="L13" s="7">
        <v>7.9585997457375841</v>
      </c>
      <c r="M13" s="7">
        <v>8.0898332182596064</v>
      </c>
      <c r="N13" s="7">
        <v>8.189064355574283</v>
      </c>
      <c r="O13" s="7">
        <v>8.318209289615341</v>
      </c>
      <c r="P13" s="7">
        <v>8.4410376731539785</v>
      </c>
      <c r="Q13" s="7">
        <v>8.5681362945003219</v>
      </c>
      <c r="R13" s="7">
        <v>8.6324159537376257</v>
      </c>
      <c r="S13" s="7">
        <v>8.4750271659629792</v>
      </c>
      <c r="T13" s="7">
        <v>8.5599103684435818</v>
      </c>
    </row>
    <row r="14" spans="5:20">
      <c r="E14" s="7">
        <v>10.147517461331653</v>
      </c>
      <c r="F14" s="7">
        <v>10.175329310680677</v>
      </c>
      <c r="G14" s="7">
        <v>10.202400798499255</v>
      </c>
      <c r="H14" s="7">
        <v>10.23532536410217</v>
      </c>
      <c r="I14" s="7">
        <v>10.27421352294224</v>
      </c>
      <c r="J14" s="7">
        <v>10.301030847129759</v>
      </c>
      <c r="K14" s="7">
        <v>10.307153517215362</v>
      </c>
      <c r="L14" s="7">
        <v>10.332532316281833</v>
      </c>
      <c r="M14" s="7">
        <v>10.35130350112137</v>
      </c>
      <c r="N14" s="7">
        <v>10.380275550225306</v>
      </c>
      <c r="O14" s="7">
        <v>10.395082508266063</v>
      </c>
      <c r="P14" s="7">
        <v>10.410567868820021</v>
      </c>
      <c r="Q14" s="7">
        <v>10.429638363983937</v>
      </c>
      <c r="R14" s="7">
        <v>10.449352409435354</v>
      </c>
      <c r="S14" s="7">
        <v>10.441707043180715</v>
      </c>
      <c r="T14" s="7">
        <v>10.462992028858789</v>
      </c>
    </row>
    <row r="15" spans="5:20">
      <c r="E15" s="7">
        <v>10.224188562152586</v>
      </c>
      <c r="F15" s="7">
        <v>10.244747687938242</v>
      </c>
      <c r="G15" s="7">
        <v>10.265009230029627</v>
      </c>
      <c r="H15" s="7">
        <v>10.298908057827848</v>
      </c>
      <c r="I15" s="7">
        <v>10.32929426292041</v>
      </c>
      <c r="J15" s="7">
        <v>10.363982897731242</v>
      </c>
      <c r="K15" s="7">
        <v>10.365251830150319</v>
      </c>
      <c r="L15" s="7">
        <v>10.376553658892673</v>
      </c>
      <c r="M15" s="7">
        <v>10.380315815457887</v>
      </c>
      <c r="N15" s="7">
        <v>10.398458477405892</v>
      </c>
      <c r="O15" s="7">
        <v>10.41561613057697</v>
      </c>
      <c r="P15" s="7">
        <v>10.445020199919592</v>
      </c>
      <c r="Q15" s="7">
        <v>10.479421255051147</v>
      </c>
      <c r="R15" s="7">
        <v>10.496631251823922</v>
      </c>
      <c r="S15" s="7">
        <v>10.453719248602454</v>
      </c>
      <c r="T15" s="7">
        <v>10.471672550594722</v>
      </c>
    </row>
    <row r="16" spans="5:20">
      <c r="E16" s="7">
        <v>7.5249899990754061</v>
      </c>
      <c r="F16" s="7">
        <v>7.5278077439089683</v>
      </c>
      <c r="G16" s="7">
        <v>7.5745732349911794</v>
      </c>
      <c r="H16" s="7">
        <v>7.6603601379458874</v>
      </c>
      <c r="I16" s="7">
        <v>7.7229428299959553</v>
      </c>
      <c r="J16" s="7">
        <v>7.8200275606259249</v>
      </c>
      <c r="K16" s="7">
        <v>7.9066794054140264</v>
      </c>
      <c r="L16" s="7">
        <v>7.9999676292132653</v>
      </c>
      <c r="M16" s="7">
        <v>8.098551691649833</v>
      </c>
      <c r="N16" s="7">
        <v>8.1869288286674156</v>
      </c>
      <c r="O16" s="7">
        <v>8.4109754053541383</v>
      </c>
      <c r="P16" s="7">
        <v>8.6963835526637592</v>
      </c>
      <c r="Q16" s="7">
        <v>8.908580472504477</v>
      </c>
      <c r="R16" s="7">
        <v>8.9996894286604707</v>
      </c>
      <c r="S16" s="7">
        <v>9.0770470026605068</v>
      </c>
      <c r="T16" s="7">
        <v>9.1934585601354382</v>
      </c>
    </row>
    <row r="17" spans="5:20">
      <c r="E17" s="7">
        <v>9.735337655832673</v>
      </c>
      <c r="F17" s="7">
        <v>9.7657968633173802</v>
      </c>
      <c r="G17" s="7">
        <v>9.7962560708020892</v>
      </c>
      <c r="H17" s="7">
        <v>9.8267152782867981</v>
      </c>
      <c r="I17" s="7">
        <v>9.8571744857715071</v>
      </c>
      <c r="J17" s="7">
        <v>9.8876336932562161</v>
      </c>
      <c r="K17" s="7">
        <v>9.9180929007409233</v>
      </c>
      <c r="L17" s="7">
        <v>9.9485521082256323</v>
      </c>
      <c r="M17" s="7">
        <v>9.9790113157103413</v>
      </c>
      <c r="N17" s="7">
        <v>10.00947052319505</v>
      </c>
      <c r="O17" s="7">
        <v>10.039929730679757</v>
      </c>
      <c r="P17" s="7">
        <v>10.070388938164466</v>
      </c>
      <c r="Q17" s="7">
        <v>10.100848145649175</v>
      </c>
      <c r="R17" s="7">
        <v>10.131307353133884</v>
      </c>
      <c r="S17" s="7">
        <v>10.161766560618593</v>
      </c>
      <c r="T17" s="7">
        <v>10.191668305788459</v>
      </c>
    </row>
    <row r="18" spans="5:20">
      <c r="E18" s="7">
        <v>9.9626383928491933</v>
      </c>
      <c r="F18" s="7">
        <v>9.9768605147489211</v>
      </c>
      <c r="G18" s="7">
        <v>9.983191296694276</v>
      </c>
      <c r="H18" s="7">
        <v>10.007125304977327</v>
      </c>
      <c r="I18" s="7">
        <v>10.026823184160788</v>
      </c>
      <c r="J18" s="7">
        <v>10.055958429357053</v>
      </c>
      <c r="K18" s="7">
        <v>10.078204753926553</v>
      </c>
      <c r="L18" s="7">
        <v>10.106693195003579</v>
      </c>
      <c r="M18" s="7">
        <v>10.153511751961677</v>
      </c>
      <c r="N18" s="7">
        <v>10.185546496999288</v>
      </c>
      <c r="O18" s="7">
        <v>10.238594670393848</v>
      </c>
      <c r="P18" s="7">
        <v>10.281760250693644</v>
      </c>
      <c r="Q18" s="7">
        <v>10.340523531918606</v>
      </c>
      <c r="R18" s="7">
        <v>10.380740366220063</v>
      </c>
      <c r="S18" s="7">
        <v>10.419300717813158</v>
      </c>
      <c r="T18" s="7">
        <v>10.453213313141191</v>
      </c>
    </row>
    <row r="19" spans="5:20">
      <c r="E19" s="7">
        <v>6.6348604708465668</v>
      </c>
      <c r="F19" s="7">
        <v>6.6605306728294513</v>
      </c>
      <c r="G19" s="7">
        <v>6.6937647449925404</v>
      </c>
      <c r="H19" s="7">
        <v>6.7257898986091078</v>
      </c>
      <c r="I19" s="7">
        <v>6.7547704020913377</v>
      </c>
      <c r="J19" s="7">
        <v>6.7943621373853818</v>
      </c>
      <c r="K19" s="7">
        <v>6.8280033305870225</v>
      </c>
      <c r="L19" s="7">
        <v>6.8538537609361381</v>
      </c>
      <c r="M19" s="7">
        <v>6.8881848638115803</v>
      </c>
      <c r="N19" s="7">
        <v>6.9326485864737917</v>
      </c>
      <c r="O19" s="7">
        <v>6.974727418952325</v>
      </c>
      <c r="P19" s="7">
        <v>7.0237428122896404</v>
      </c>
      <c r="Q19" s="7">
        <v>7.0714207681120964</v>
      </c>
      <c r="R19" s="7">
        <v>7.1173373984943602</v>
      </c>
      <c r="S19" s="7">
        <v>7.1593781937859173</v>
      </c>
      <c r="T19" s="7">
        <v>7.1964129479881995</v>
      </c>
    </row>
    <row r="20" spans="5:20">
      <c r="E20" s="7">
        <v>9.5574816373380322</v>
      </c>
      <c r="F20" s="7">
        <v>9.5879408448227412</v>
      </c>
      <c r="G20" s="7">
        <v>9.6184000523074484</v>
      </c>
      <c r="H20" s="7">
        <v>9.6488592597921574</v>
      </c>
      <c r="I20" s="7">
        <v>9.6793184672768664</v>
      </c>
      <c r="J20" s="7">
        <v>9.7097776747615754</v>
      </c>
      <c r="K20" s="7">
        <v>9.7402368822462826</v>
      </c>
      <c r="L20" s="7">
        <v>9.7706960897309916</v>
      </c>
      <c r="M20" s="7">
        <v>9.8011552972157006</v>
      </c>
      <c r="N20" s="7">
        <v>9.8316145047004095</v>
      </c>
      <c r="O20" s="7">
        <v>9.8620737121851167</v>
      </c>
      <c r="P20" s="7">
        <v>9.9298929657383859</v>
      </c>
      <c r="Q20" s="7">
        <v>9.9603521732230949</v>
      </c>
      <c r="R20" s="7">
        <v>9.9908113807078038</v>
      </c>
      <c r="S20" s="7">
        <v>10.021270588192511</v>
      </c>
      <c r="T20" s="7">
        <v>10.054209015095285</v>
      </c>
    </row>
    <row r="21" spans="5:20">
      <c r="E21" s="7">
        <v>8.3575361005774269</v>
      </c>
      <c r="F21" s="7">
        <v>8.3884921373779147</v>
      </c>
      <c r="G21" s="7">
        <v>8.5006905438095899</v>
      </c>
      <c r="H21" s="7">
        <v>8.5861042271173194</v>
      </c>
      <c r="I21" s="7">
        <v>8.6229214178887332</v>
      </c>
      <c r="J21" s="7">
        <v>8.6822957655374449</v>
      </c>
      <c r="K21" s="7">
        <v>8.7319446689973077</v>
      </c>
      <c r="L21" s="7">
        <v>8.7857156984146041</v>
      </c>
      <c r="M21" s="7">
        <v>8.8589329273075972</v>
      </c>
      <c r="N21" s="7">
        <v>8.9723621726575473</v>
      </c>
      <c r="O21" s="7">
        <v>9.0526118232686361</v>
      </c>
      <c r="P21" s="7">
        <v>9.1568930314371748</v>
      </c>
      <c r="Q21" s="7">
        <v>9.2539455385670699</v>
      </c>
      <c r="R21" s="7">
        <v>9.3631513664715502</v>
      </c>
      <c r="S21" s="7">
        <v>9.3793139032603232</v>
      </c>
      <c r="T21" s="7">
        <v>9.4518440352748776</v>
      </c>
    </row>
    <row r="22" spans="5:20">
      <c r="E22" s="7">
        <v>10.191740330248534</v>
      </c>
      <c r="F22" s="7">
        <v>10.203720463790756</v>
      </c>
      <c r="G22" s="7">
        <v>10.238112592155115</v>
      </c>
      <c r="H22" s="7">
        <v>10.255055829739268</v>
      </c>
      <c r="I22" s="7">
        <v>10.287621953678306</v>
      </c>
      <c r="J22" s="7">
        <v>10.321237806010823</v>
      </c>
      <c r="K22" s="7">
        <v>10.325660885093409</v>
      </c>
      <c r="L22" s="7">
        <v>10.33477599848996</v>
      </c>
      <c r="M22" s="7">
        <v>10.338440702967056</v>
      </c>
      <c r="N22" s="7">
        <v>10.365942369920365</v>
      </c>
      <c r="O22" s="7">
        <v>10.377441527509461</v>
      </c>
      <c r="P22" s="7">
        <v>10.397410258119571</v>
      </c>
      <c r="Q22" s="7">
        <v>10.418872733038839</v>
      </c>
      <c r="R22" s="7">
        <v>10.421108372530185</v>
      </c>
      <c r="S22" s="7">
        <v>10.385748881015633</v>
      </c>
      <c r="T22" s="7">
        <v>10.401512582733501</v>
      </c>
    </row>
    <row r="23" spans="5:20">
      <c r="E23" s="7">
        <v>8.4848029764053052</v>
      </c>
      <c r="F23" s="7">
        <v>8.4739022679030906</v>
      </c>
      <c r="G23" s="7">
        <v>8.4733382306450409</v>
      </c>
      <c r="H23" s="7">
        <v>8.4737750190526828</v>
      </c>
      <c r="I23" s="7">
        <v>8.5388321397987195</v>
      </c>
      <c r="J23" s="7">
        <v>8.6342050715687826</v>
      </c>
      <c r="K23" s="7">
        <v>8.6530051611695455</v>
      </c>
      <c r="L23" s="7">
        <v>8.672493796965794</v>
      </c>
      <c r="M23" s="7">
        <v>8.7300670269956786</v>
      </c>
      <c r="N23" s="7">
        <v>8.7432368924414607</v>
      </c>
      <c r="O23" s="7">
        <v>8.7410312331202107</v>
      </c>
      <c r="P23" s="7">
        <v>8.7541884203004035</v>
      </c>
      <c r="Q23" s="7">
        <v>8.7332946938225664</v>
      </c>
      <c r="R23" s="7">
        <v>8.7368258112526096</v>
      </c>
      <c r="S23" s="7">
        <v>8.7026084410780236</v>
      </c>
      <c r="T23" s="7">
        <v>8.7246597323138726</v>
      </c>
    </row>
    <row r="24" spans="5:20">
      <c r="E24" s="7">
        <v>7.0447284929323608</v>
      </c>
      <c r="F24" s="7">
        <v>7.067240231201847</v>
      </c>
      <c r="G24" s="7">
        <v>7.0970216178050656</v>
      </c>
      <c r="H24" s="7">
        <v>7.1121947076538499</v>
      </c>
      <c r="I24" s="7">
        <v>7.1283060430749021</v>
      </c>
      <c r="J24" s="7">
        <v>7.1535993633671691</v>
      </c>
      <c r="K24" s="7">
        <v>7.1699159300304371</v>
      </c>
      <c r="L24" s="7">
        <v>7.1805117497990505</v>
      </c>
      <c r="M24" s="7">
        <v>7.1848766989079849</v>
      </c>
      <c r="N24" s="7">
        <v>7.1816542654760855</v>
      </c>
      <c r="O24" s="7">
        <v>7.17704445093276</v>
      </c>
      <c r="P24" s="7">
        <v>7.1846420987989505</v>
      </c>
      <c r="Q24" s="7">
        <v>7.1975421931326657</v>
      </c>
      <c r="R24" s="7">
        <v>7.2157424662302256</v>
      </c>
      <c r="S24" s="7">
        <v>7.2220193523213556</v>
      </c>
      <c r="T24" s="7">
        <v>7.2330245170962186</v>
      </c>
    </row>
    <row r="25" spans="5:20">
      <c r="E25" s="7">
        <v>7.7115493696993678</v>
      </c>
      <c r="F25" s="7">
        <v>7.7679930927847023</v>
      </c>
      <c r="G25" s="7">
        <v>7.8058281386542676</v>
      </c>
      <c r="H25" s="7">
        <v>7.8367896007988822</v>
      </c>
      <c r="I25" s="7">
        <v>7.8755650864265183</v>
      </c>
      <c r="J25" s="7">
        <v>7.9191119567029737</v>
      </c>
      <c r="K25" s="7">
        <v>7.9566190494192215</v>
      </c>
      <c r="L25" s="7">
        <v>8.0106281092566878</v>
      </c>
      <c r="M25" s="7">
        <v>8.0619070460548059</v>
      </c>
      <c r="N25" s="7">
        <v>8.1097595745845279</v>
      </c>
      <c r="O25" s="7">
        <v>8.1521020340846562</v>
      </c>
      <c r="P25" s="7">
        <v>8.1921918316226083</v>
      </c>
      <c r="Q25" s="7">
        <v>8.3539928829242562</v>
      </c>
      <c r="R25" s="7">
        <v>8.3866263125309786</v>
      </c>
      <c r="S25" s="7">
        <v>8.443088041549224</v>
      </c>
      <c r="T25" s="7">
        <v>8.4937648151122538</v>
      </c>
    </row>
    <row r="26" spans="5:20">
      <c r="E26" s="7">
        <v>8.0678186450629621</v>
      </c>
      <c r="F26" s="7">
        <v>8.0886078282582421</v>
      </c>
      <c r="G26" s="7">
        <v>8.115569076738895</v>
      </c>
      <c r="H26" s="7">
        <v>8.143653287828954</v>
      </c>
      <c r="I26" s="7">
        <v>8.1271891818700723</v>
      </c>
      <c r="J26" s="7">
        <v>8.1314055073403662</v>
      </c>
      <c r="K26" s="7">
        <v>8.1277120129767919</v>
      </c>
      <c r="L26" s="7">
        <v>8.1320973452295995</v>
      </c>
      <c r="M26" s="7">
        <v>8.1389825199612318</v>
      </c>
      <c r="N26" s="7">
        <v>8.1603972231337387</v>
      </c>
      <c r="O26" s="7">
        <v>8.2315073256082965</v>
      </c>
      <c r="P26" s="7">
        <v>8.2576064769314108</v>
      </c>
      <c r="Q26" s="7">
        <v>8.2395250057722489</v>
      </c>
      <c r="R26" s="7">
        <v>8.281541963441347</v>
      </c>
      <c r="S26" s="7">
        <v>8.2973033934264606</v>
      </c>
      <c r="T26" s="7">
        <v>8.3124661364804471</v>
      </c>
    </row>
    <row r="27" spans="5:20">
      <c r="E27" s="7">
        <v>7.3999300266686019</v>
      </c>
      <c r="F27" s="7">
        <v>8.044255713465823</v>
      </c>
      <c r="G27" s="7">
        <v>8.3218722598400721</v>
      </c>
      <c r="H27" s="7">
        <v>8.4333491615390628</v>
      </c>
      <c r="I27" s="7">
        <v>8.4908028988515198</v>
      </c>
      <c r="J27" s="7">
        <v>8.5190431989010094</v>
      </c>
      <c r="K27" s="7">
        <v>8.5473815140161609</v>
      </c>
      <c r="L27" s="7">
        <v>8.5916622732558512</v>
      </c>
      <c r="M27" s="7">
        <v>8.6290272143052498</v>
      </c>
      <c r="N27" s="7">
        <v>8.6885835627995398</v>
      </c>
      <c r="O27" s="7">
        <v>8.7375033045278023</v>
      </c>
      <c r="P27" s="7">
        <v>8.7976006342668587</v>
      </c>
      <c r="Q27" s="7">
        <v>8.8645584135104585</v>
      </c>
      <c r="R27" s="7">
        <v>8.9187469404295161</v>
      </c>
      <c r="S27" s="7">
        <v>8.8909449201195123</v>
      </c>
      <c r="T27" s="7">
        <v>8.9524510054629864</v>
      </c>
    </row>
    <row r="28" spans="5:20">
      <c r="E28" s="7">
        <v>8.931231809035479</v>
      </c>
      <c r="F28" s="7">
        <v>8.961119572044586</v>
      </c>
      <c r="G28" s="7">
        <v>9.0349664200014725</v>
      </c>
      <c r="H28" s="7">
        <v>9.1139734349358204</v>
      </c>
      <c r="I28" s="7">
        <v>9.1438278416234731</v>
      </c>
      <c r="J28" s="7">
        <v>9.1836008870725117</v>
      </c>
      <c r="K28" s="7">
        <v>9.2028304872336637</v>
      </c>
      <c r="L28" s="7">
        <v>9.2755248332481006</v>
      </c>
      <c r="M28" s="7">
        <v>9.3242837734744359</v>
      </c>
      <c r="N28" s="7">
        <v>9.3701922091354639</v>
      </c>
      <c r="O28" s="7">
        <v>9.3734849412655645</v>
      </c>
      <c r="P28" s="7">
        <v>9.4095075445103671</v>
      </c>
      <c r="Q28" s="7">
        <v>9.4417638488549755</v>
      </c>
      <c r="R28" s="7">
        <v>9.4574315986827937</v>
      </c>
      <c r="S28" s="7">
        <v>9.4054085999192356</v>
      </c>
      <c r="T28" s="7">
        <v>9.4416812301542041</v>
      </c>
    </row>
    <row r="29" spans="5:20">
      <c r="E29" s="7">
        <v>8.952045280506983</v>
      </c>
      <c r="F29" s="7">
        <v>8.9581900752852537</v>
      </c>
      <c r="G29" s="7">
        <v>8.9763079365008807</v>
      </c>
      <c r="H29" s="7">
        <v>8.9617260696527765</v>
      </c>
      <c r="I29" s="7">
        <v>8.9494821894483909</v>
      </c>
      <c r="J29" s="7">
        <v>8.9772097111948366</v>
      </c>
      <c r="K29" s="7">
        <v>8.9760635625198866</v>
      </c>
      <c r="L29" s="7">
        <v>8.9884469842996939</v>
      </c>
      <c r="M29" s="7">
        <v>8.9864860965848479</v>
      </c>
      <c r="N29" s="7">
        <v>9.0293047938845472</v>
      </c>
      <c r="O29" s="7">
        <v>9.0484585387261092</v>
      </c>
      <c r="P29" s="7">
        <v>9.0761134205874328</v>
      </c>
      <c r="Q29" s="7">
        <v>9.1248745159596929</v>
      </c>
      <c r="R29" s="7">
        <v>9.1655349257437564</v>
      </c>
      <c r="S29" s="7">
        <v>9.1499296414154561</v>
      </c>
      <c r="T29" s="7">
        <v>9.1653129899734935</v>
      </c>
    </row>
    <row r="30" spans="5:20">
      <c r="E30" s="7">
        <v>10.825976853783665</v>
      </c>
      <c r="F30" s="7">
        <v>10.828381898891788</v>
      </c>
      <c r="G30" s="7">
        <v>10.788224136831058</v>
      </c>
      <c r="H30" s="7">
        <v>10.758000833766667</v>
      </c>
      <c r="I30" s="7">
        <v>10.764249703249037</v>
      </c>
      <c r="J30" s="7">
        <v>10.769383257747776</v>
      </c>
      <c r="K30" s="7">
        <v>10.774367868361871</v>
      </c>
      <c r="L30" s="7">
        <v>10.791085096477007</v>
      </c>
      <c r="M30" s="7">
        <v>10.799075356112903</v>
      </c>
      <c r="N30" s="7">
        <v>10.783890144660653</v>
      </c>
      <c r="O30" s="7">
        <v>10.767818317100778</v>
      </c>
      <c r="P30" s="7">
        <v>10.791144747520164</v>
      </c>
      <c r="Q30" s="7">
        <v>10.777883651553873</v>
      </c>
      <c r="R30" s="7">
        <v>10.778956289890028</v>
      </c>
      <c r="S30" s="7">
        <v>10.778956289890028</v>
      </c>
      <c r="T30" s="7">
        <v>10.777192805282073</v>
      </c>
    </row>
    <row r="31" spans="5:20">
      <c r="E31" s="7">
        <v>8.8310149361691685</v>
      </c>
      <c r="F31" s="7">
        <v>8.741625793283454</v>
      </c>
      <c r="G31" s="7">
        <v>8.7303050060789946</v>
      </c>
      <c r="H31" s="7">
        <v>8.7844210448363178</v>
      </c>
      <c r="I31" s="7">
        <v>8.8098240931447709</v>
      </c>
      <c r="J31" s="7">
        <v>8.8837001974419785</v>
      </c>
      <c r="K31" s="7">
        <v>8.9431616859137346</v>
      </c>
      <c r="L31" s="7">
        <v>8.9938116515532958</v>
      </c>
      <c r="M31" s="7">
        <v>9.0532661879629153</v>
      </c>
      <c r="N31" s="7">
        <v>9.1239529227773382</v>
      </c>
      <c r="O31" s="7">
        <v>9.1908795607402407</v>
      </c>
      <c r="P31" s="7">
        <v>9.2592627636315115</v>
      </c>
      <c r="Q31" s="7">
        <v>9.3268634712866074</v>
      </c>
      <c r="R31" s="7">
        <v>9.3919379724502701</v>
      </c>
      <c r="S31" s="7">
        <v>9.3462473054715147</v>
      </c>
      <c r="T31" s="7">
        <v>9.3959644876870509</v>
      </c>
    </row>
    <row r="32" spans="5:20">
      <c r="E32" s="7">
        <v>6.6320640811286671</v>
      </c>
      <c r="F32" s="7">
        <v>6.7089166937838787</v>
      </c>
      <c r="G32" s="7">
        <v>6.7425133312000023</v>
      </c>
      <c r="H32" s="7">
        <v>6.7849887685236316</v>
      </c>
      <c r="I32" s="7">
        <v>6.8275006214245861</v>
      </c>
      <c r="J32" s="7">
        <v>6.8157495140744855</v>
      </c>
      <c r="K32" s="7">
        <v>6.848958052818543</v>
      </c>
      <c r="L32" s="7">
        <v>6.8628133261894684</v>
      </c>
      <c r="M32" s="7">
        <v>6.9073504089598039</v>
      </c>
      <c r="N32" s="7">
        <v>6.9192425346813344</v>
      </c>
      <c r="O32" s="7">
        <v>6.9470272964991571</v>
      </c>
      <c r="P32" s="7">
        <v>6.9664762400030344</v>
      </c>
      <c r="Q32" s="7">
        <v>6.9674834311264755</v>
      </c>
      <c r="R32" s="7">
        <v>6.9820559477885098</v>
      </c>
      <c r="S32" s="7">
        <v>6.9826991884003329</v>
      </c>
      <c r="T32" s="7">
        <v>7.0053868265535906</v>
      </c>
    </row>
    <row r="33" spans="5:20">
      <c r="E33" s="7">
        <v>5.9728472742439997</v>
      </c>
      <c r="F33" s="7">
        <v>5.8805740416353576</v>
      </c>
      <c r="G33" s="7">
        <v>5.8574926941341303</v>
      </c>
      <c r="H33" s="7">
        <v>5.8965974721942187</v>
      </c>
      <c r="I33" s="7">
        <v>5.8762324976156357</v>
      </c>
      <c r="J33" s="7">
        <v>5.8527158215040034</v>
      </c>
      <c r="K33" s="7">
        <v>5.8530172168259123</v>
      </c>
      <c r="L33" s="7">
        <v>5.8721584105917053</v>
      </c>
      <c r="M33" s="7">
        <v>5.8322745733964823</v>
      </c>
      <c r="N33" s="7">
        <v>5.8502427517922309</v>
      </c>
      <c r="O33" s="7">
        <v>5.8294832701796775</v>
      </c>
      <c r="P33" s="7">
        <v>5.8493756704686657</v>
      </c>
      <c r="Q33" s="7">
        <v>5.8543720362569509</v>
      </c>
      <c r="R33" s="7">
        <v>5.8686889269231965</v>
      </c>
      <c r="S33" s="7">
        <v>5.875114195419969</v>
      </c>
      <c r="T33" s="7">
        <v>5.8709506657771504</v>
      </c>
    </row>
    <row r="34" spans="5:20">
      <c r="E34" s="7">
        <v>6.6793976337567535</v>
      </c>
      <c r="F34" s="7">
        <v>6.7056050717775184</v>
      </c>
      <c r="G34" s="7">
        <v>6.7357502492836403</v>
      </c>
      <c r="H34" s="7">
        <v>6.7619298266970684</v>
      </c>
      <c r="I34" s="7">
        <v>6.8533932073598658</v>
      </c>
      <c r="J34" s="7">
        <v>6.9178083542232516</v>
      </c>
      <c r="K34" s="7">
        <v>6.9769067704125511</v>
      </c>
      <c r="L34" s="7">
        <v>7.0246734861016247</v>
      </c>
      <c r="M34" s="7">
        <v>7.0901532839777373</v>
      </c>
      <c r="N34" s="7">
        <v>7.172694992729129</v>
      </c>
      <c r="O34" s="7">
        <v>7.2811852030208195</v>
      </c>
      <c r="P34" s="7">
        <v>7.36732958960076</v>
      </c>
      <c r="Q34" s="7">
        <v>7.4482396540120179</v>
      </c>
      <c r="R34" s="7">
        <v>7.4965211629975483</v>
      </c>
      <c r="S34" s="7">
        <v>7.4610274429416696</v>
      </c>
      <c r="T34" s="7">
        <v>7.5235245468274368</v>
      </c>
    </row>
    <row r="35" spans="5:20">
      <c r="E35" s="7">
        <v>7.402194196468062</v>
      </c>
      <c r="F35" s="7">
        <v>7.425639144692437</v>
      </c>
      <c r="G35" s="7">
        <v>7.4508076066035089</v>
      </c>
      <c r="H35" s="7">
        <v>7.4759627516348317</v>
      </c>
      <c r="I35" s="7">
        <v>7.4952600304162207</v>
      </c>
      <c r="J35" s="7">
        <v>7.5128240804559203</v>
      </c>
      <c r="K35" s="7">
        <v>7.5334917798077674</v>
      </c>
      <c r="L35" s="7">
        <v>7.5494367900993797</v>
      </c>
      <c r="M35" s="7">
        <v>7.5656925989800827</v>
      </c>
      <c r="N35" s="7">
        <v>7.5788690853830616</v>
      </c>
      <c r="O35" s="7">
        <v>7.5784951304351544</v>
      </c>
      <c r="P35" s="7">
        <v>7.5872172406122758</v>
      </c>
      <c r="Q35" s="7">
        <v>7.5987404346902796</v>
      </c>
      <c r="R35" s="7">
        <v>7.6046267294483458</v>
      </c>
      <c r="S35" s="7">
        <v>7.6019855416616311</v>
      </c>
      <c r="T35" s="7">
        <v>7.6162105201677051</v>
      </c>
    </row>
    <row r="36" spans="5:20">
      <c r="E36" s="7">
        <v>10.232000907882558</v>
      </c>
      <c r="F36" s="7">
        <v>10.237287631329021</v>
      </c>
      <c r="G36" s="7">
        <v>10.268108108713536</v>
      </c>
      <c r="H36" s="7">
        <v>10.299609097196655</v>
      </c>
      <c r="I36" s="7">
        <v>10.345177195407935</v>
      </c>
      <c r="J36" s="7">
        <v>10.387356706095016</v>
      </c>
      <c r="K36" s="7">
        <v>10.394942271634378</v>
      </c>
      <c r="L36" s="7">
        <v>10.414796768858489</v>
      </c>
      <c r="M36" s="7">
        <v>10.4234704503199</v>
      </c>
      <c r="N36" s="7">
        <v>10.444173055606623</v>
      </c>
      <c r="O36" s="7">
        <v>10.464057825646275</v>
      </c>
      <c r="P36" s="7">
        <v>10.481521472308346</v>
      </c>
      <c r="Q36" s="7">
        <v>10.493317376587129</v>
      </c>
      <c r="R36" s="7">
        <v>10.488366377585471</v>
      </c>
      <c r="S36" s="7">
        <v>10.450656427332738</v>
      </c>
      <c r="T36" s="7">
        <v>10.469318385573489</v>
      </c>
    </row>
    <row r="37" spans="5:20">
      <c r="E37" s="7">
        <v>7.5162376868773908</v>
      </c>
      <c r="F37" s="7">
        <v>7.5343150579882661</v>
      </c>
      <c r="G37" s="7">
        <v>7.566767616083939</v>
      </c>
      <c r="H37" s="7">
        <v>7.6188816148003973</v>
      </c>
      <c r="I37" s="7">
        <v>7.6827172807641384</v>
      </c>
      <c r="J37" s="7">
        <v>7.7284004596849787</v>
      </c>
      <c r="K37" s="7">
        <v>7.7478573966492412</v>
      </c>
      <c r="L37" s="7">
        <v>7.7754519061735676</v>
      </c>
      <c r="M37" s="7">
        <v>7.818740066443624</v>
      </c>
      <c r="N37" s="7">
        <v>7.7953145638253218</v>
      </c>
      <c r="O37" s="7">
        <v>7.8920156456996216</v>
      </c>
      <c r="P37" s="7">
        <v>7.9735999362942538</v>
      </c>
      <c r="Q37" s="7">
        <v>8.0421000540844378</v>
      </c>
      <c r="R37" s="7">
        <v>8.0905655550542175</v>
      </c>
      <c r="S37" s="7">
        <v>8.1042909390859048</v>
      </c>
      <c r="T37" s="7">
        <v>8.1468176034891631</v>
      </c>
    </row>
    <row r="38" spans="5:20">
      <c r="E38" s="7">
        <v>6.6304484340507592</v>
      </c>
      <c r="F38" s="7">
        <v>6.5645768636900925</v>
      </c>
      <c r="G38" s="7">
        <v>6.5917938683627346</v>
      </c>
      <c r="H38" s="7">
        <v>6.614199479236933</v>
      </c>
      <c r="I38" s="7">
        <v>6.6272468524016572</v>
      </c>
      <c r="J38" s="7">
        <v>6.6290155313544066</v>
      </c>
      <c r="K38" s="7">
        <v>6.6121068963980116</v>
      </c>
      <c r="L38" s="7">
        <v>6.5880043602008973</v>
      </c>
      <c r="M38" s="7">
        <v>6.4914254988246496</v>
      </c>
      <c r="N38" s="7">
        <v>6.4838772448757878</v>
      </c>
      <c r="O38" s="7">
        <v>6.4896695422771273</v>
      </c>
      <c r="P38" s="7">
        <v>6.5084992353083795</v>
      </c>
      <c r="Q38" s="7">
        <v>6.5259867657378328</v>
      </c>
      <c r="R38" s="7">
        <v>6.5287030894671627</v>
      </c>
      <c r="S38" s="7">
        <v>6.53344203049362</v>
      </c>
      <c r="T38" s="7">
        <v>6.5245666382935132</v>
      </c>
    </row>
    <row r="39" spans="5:20">
      <c r="E39" s="7">
        <v>6.6351184887612114</v>
      </c>
      <c r="F39" s="7">
        <v>6.6252671656002295</v>
      </c>
      <c r="G39" s="7">
        <v>6.6482804700585598</v>
      </c>
      <c r="H39" s="7">
        <v>6.6829370823587295</v>
      </c>
      <c r="I39" s="7">
        <v>6.642561069806165</v>
      </c>
      <c r="J39" s="7">
        <v>6.5990977510652522</v>
      </c>
      <c r="K39" s="7">
        <v>6.6735469508730594</v>
      </c>
      <c r="L39" s="7">
        <v>6.7184889376206129</v>
      </c>
      <c r="M39" s="7">
        <v>6.819557878644626</v>
      </c>
      <c r="N39" s="7">
        <v>7.0746789558963759</v>
      </c>
      <c r="O39" s="7">
        <v>7.2019398990359456</v>
      </c>
      <c r="P39" s="7">
        <v>7.1736952420964757</v>
      </c>
      <c r="Q39" s="7">
        <v>7.1473643519698999</v>
      </c>
      <c r="R39" s="7">
        <v>7.1163545927560481</v>
      </c>
      <c r="S39" s="7">
        <v>7.0737781546416416</v>
      </c>
      <c r="T39" s="7">
        <v>7.1205082255843912</v>
      </c>
    </row>
    <row r="40" spans="5:20">
      <c r="E40" s="7">
        <v>9.1203883807516437</v>
      </c>
      <c r="F40" s="7">
        <v>9.1766783861032302</v>
      </c>
      <c r="G40" s="7">
        <v>9.2264514466140159</v>
      </c>
      <c r="H40" s="7">
        <v>9.2449308954321268</v>
      </c>
      <c r="I40" s="7">
        <v>9.2246076905776384</v>
      </c>
      <c r="J40" s="7">
        <v>9.25628466782846</v>
      </c>
      <c r="K40" s="7">
        <v>9.2776884128081214</v>
      </c>
      <c r="L40" s="7">
        <v>9.2879317359802123</v>
      </c>
      <c r="M40" s="7">
        <v>9.3153527066319306</v>
      </c>
      <c r="N40" s="7">
        <v>9.3632790686022176</v>
      </c>
      <c r="O40" s="7">
        <v>9.4068554540896123</v>
      </c>
      <c r="P40" s="7">
        <v>9.4413700931259434</v>
      </c>
      <c r="Q40" s="7">
        <v>9.4761429729255333</v>
      </c>
      <c r="R40" s="7">
        <v>9.502297803097159</v>
      </c>
      <c r="S40" s="7">
        <v>9.4770680107590071</v>
      </c>
      <c r="T40" s="7">
        <v>9.5028121864614672</v>
      </c>
    </row>
    <row r="41" spans="5:20">
      <c r="E41" s="7">
        <v>7.5224829460119604</v>
      </c>
      <c r="F41" s="7">
        <v>7.6073117106750692</v>
      </c>
      <c r="G41" s="7">
        <v>7.6860034196274825</v>
      </c>
      <c r="H41" s="7">
        <v>7.7515153880513061</v>
      </c>
      <c r="I41" s="7">
        <v>7.8161073358609663</v>
      </c>
      <c r="J41" s="7">
        <v>7.8888856729488808</v>
      </c>
      <c r="K41" s="7">
        <v>7.9613568345893491</v>
      </c>
      <c r="L41" s="7">
        <v>8.0417515457626969</v>
      </c>
      <c r="M41" s="7">
        <v>8.1308331162056859</v>
      </c>
      <c r="N41" s="7">
        <v>8.2211126457951078</v>
      </c>
      <c r="O41" s="7">
        <v>8.3222904681929446</v>
      </c>
      <c r="P41" s="7">
        <v>8.4362659595768541</v>
      </c>
      <c r="Q41" s="7">
        <v>8.5638243521467494</v>
      </c>
      <c r="R41" s="7">
        <v>8.6503676713562001</v>
      </c>
      <c r="S41" s="7">
        <v>8.7323383418689549</v>
      </c>
      <c r="T41" s="7">
        <v>8.8152041870887583</v>
      </c>
    </row>
    <row r="42" spans="5:20">
      <c r="E42" s="7">
        <v>8.8246565494424694</v>
      </c>
      <c r="F42" s="7">
        <v>8.8270605591611435</v>
      </c>
      <c r="G42" s="7">
        <v>8.8430798530779899</v>
      </c>
      <c r="H42" s="7">
        <v>8.8313235580789051</v>
      </c>
      <c r="I42" s="7">
        <v>8.771250704677561</v>
      </c>
      <c r="J42" s="7">
        <v>8.7974598936453745</v>
      </c>
      <c r="K42" s="7">
        <v>8.7976761915777502</v>
      </c>
      <c r="L42" s="7">
        <v>8.8063147802623565</v>
      </c>
      <c r="M42" s="7">
        <v>8.8289637591457453</v>
      </c>
      <c r="N42" s="7">
        <v>8.8653828311821012</v>
      </c>
      <c r="O42" s="7">
        <v>8.8963156150074738</v>
      </c>
      <c r="P42" s="7">
        <v>8.9457760763083094</v>
      </c>
      <c r="Q42" s="7">
        <v>8.9976794719564204</v>
      </c>
      <c r="R42" s="7">
        <v>9.0100141880913291</v>
      </c>
      <c r="S42" s="7">
        <v>9.0039989903547468</v>
      </c>
      <c r="T42" s="7">
        <v>9.0190924526505327</v>
      </c>
    </row>
    <row r="43" spans="5:20">
      <c r="E43" s="7">
        <v>7.0294079121712851</v>
      </c>
      <c r="F43" s="7">
        <v>6.9952930744503465</v>
      </c>
      <c r="G43" s="7">
        <v>7.0136914745617087</v>
      </c>
      <c r="H43" s="7">
        <v>7.0053225267472339</v>
      </c>
      <c r="I43" s="7">
        <v>7.0032669837817823</v>
      </c>
      <c r="J43" s="7">
        <v>6.9962319273790303</v>
      </c>
      <c r="K43" s="7">
        <v>7.0078678245464312</v>
      </c>
      <c r="L43" s="7">
        <v>7.0274101776676288</v>
      </c>
      <c r="M43" s="7">
        <v>7.0307411199396759</v>
      </c>
      <c r="N43" s="7">
        <v>7.0072248880135044</v>
      </c>
      <c r="O43" s="7">
        <v>7.0275395924580897</v>
      </c>
      <c r="P43" s="7">
        <v>7.0182768159456463</v>
      </c>
      <c r="Q43" s="7">
        <v>6.999334786192394</v>
      </c>
      <c r="R43" s="7">
        <v>6.9851969160136518</v>
      </c>
      <c r="S43" s="7">
        <v>6.9792984664797775</v>
      </c>
      <c r="T43" s="7">
        <v>6.9781900209299978</v>
      </c>
    </row>
    <row r="44" spans="5:20">
      <c r="E44" s="7">
        <v>8.0457994426206181</v>
      </c>
      <c r="F44" s="7">
        <v>8.0690363799939853</v>
      </c>
      <c r="G44" s="7">
        <v>8.0465064840649845</v>
      </c>
      <c r="H44" s="7">
        <v>8.0671615603789473</v>
      </c>
      <c r="I44" s="7">
        <v>8.0240062376463843</v>
      </c>
      <c r="J44" s="7">
        <v>8.0780549573074758</v>
      </c>
      <c r="K44" s="7">
        <v>8.0932589603751062</v>
      </c>
      <c r="L44" s="7">
        <v>8.1139286259220036</v>
      </c>
      <c r="M44" s="7">
        <v>8.0967080112765117</v>
      </c>
      <c r="N44" s="7">
        <v>8.1067867676696093</v>
      </c>
      <c r="O44" s="7">
        <v>8.1595182580198866</v>
      </c>
      <c r="P44" s="7">
        <v>8.1989688539434606</v>
      </c>
      <c r="Q44" s="7">
        <v>8.1644581579920708</v>
      </c>
      <c r="R44" s="7">
        <v>8.2007871329117741</v>
      </c>
      <c r="S44" s="7">
        <v>8.2553944439256721</v>
      </c>
      <c r="T44" s="7">
        <v>8.2692332694997415</v>
      </c>
    </row>
    <row r="45" spans="5:20">
      <c r="E45" s="7">
        <v>5.3665847035982228</v>
      </c>
      <c r="F45" s="7">
        <v>5.3970439110829318</v>
      </c>
      <c r="G45" s="7">
        <v>5.4275031185676399</v>
      </c>
      <c r="H45" s="7">
        <v>5.4579623260523489</v>
      </c>
      <c r="I45" s="7">
        <v>5.488421533537057</v>
      </c>
      <c r="J45" s="7">
        <v>5.518880741021766</v>
      </c>
      <c r="K45" s="7">
        <v>5.5493399485064749</v>
      </c>
      <c r="L45" s="7">
        <v>5.579799155991183</v>
      </c>
      <c r="M45" s="7">
        <v>5.610258363475892</v>
      </c>
      <c r="N45" s="7">
        <v>5.640717570960601</v>
      </c>
      <c r="O45" s="7">
        <v>5.6711767784453091</v>
      </c>
      <c r="P45" s="7">
        <v>5.7016359859300181</v>
      </c>
      <c r="Q45" s="7">
        <v>5.7320951934147262</v>
      </c>
      <c r="R45" s="7">
        <v>5.7625544008994352</v>
      </c>
      <c r="S45" s="7">
        <v>5.7930136083841441</v>
      </c>
      <c r="T45" s="7">
        <v>5.822915353554011</v>
      </c>
    </row>
    <row r="46" spans="5:20">
      <c r="E46" s="7">
        <v>8.8828313544207678</v>
      </c>
      <c r="F46" s="7">
        <v>8.8665924033508805</v>
      </c>
      <c r="G46" s="7">
        <v>8.8956537855564832</v>
      </c>
      <c r="H46" s="7">
        <v>8.9513562903302279</v>
      </c>
      <c r="I46" s="7">
        <v>9.0062706302999782</v>
      </c>
      <c r="J46" s="7">
        <v>9.0012254516500647</v>
      </c>
      <c r="K46" s="7">
        <v>8.9902670321198812</v>
      </c>
      <c r="L46" s="7">
        <v>8.9983438609368243</v>
      </c>
      <c r="M46" s="7">
        <v>9.0411015828667374</v>
      </c>
      <c r="N46" s="7">
        <v>9.0647702595474815</v>
      </c>
      <c r="O46" s="7">
        <v>9.1051970090942831</v>
      </c>
      <c r="P46" s="7">
        <v>9.1739085925374351</v>
      </c>
      <c r="Q46" s="7">
        <v>9.2347299833804737</v>
      </c>
      <c r="R46" s="7">
        <v>9.247040046539615</v>
      </c>
      <c r="S46" s="7">
        <v>9.2187763987982176</v>
      </c>
      <c r="T46" s="7">
        <v>9.2461160538189944</v>
      </c>
    </row>
    <row r="47" spans="5:20">
      <c r="E47" s="7">
        <v>7.4484543385340123</v>
      </c>
      <c r="F47" s="7">
        <v>7.4915398380130069</v>
      </c>
      <c r="G47" s="7">
        <v>7.5168758285535935</v>
      </c>
      <c r="H47" s="7">
        <v>7.5344234517069708</v>
      </c>
      <c r="I47" s="7">
        <v>7.5230421324203602</v>
      </c>
      <c r="J47" s="7">
        <v>7.4601246012121312</v>
      </c>
      <c r="K47" s="7">
        <v>7.4366590885886499</v>
      </c>
      <c r="L47" s="7">
        <v>7.4006145596021051</v>
      </c>
      <c r="M47" s="7">
        <v>7.3642141244281767</v>
      </c>
      <c r="N47" s="7">
        <v>7.3612876493193085</v>
      </c>
      <c r="O47" s="7">
        <v>7.352477012752809</v>
      </c>
      <c r="P47" s="7">
        <v>7.3372697303661312</v>
      </c>
      <c r="Q47" s="7">
        <v>7.3316858287173323</v>
      </c>
      <c r="R47" s="7">
        <v>7.3305666618410639</v>
      </c>
      <c r="S47" s="7">
        <v>7.3426632107989311</v>
      </c>
      <c r="T47" s="7">
        <v>7.3275089544520755</v>
      </c>
    </row>
    <row r="48" spans="5:20">
      <c r="E48" s="7">
        <v>9.2026177100961828</v>
      </c>
      <c r="F48" s="7">
        <v>9.2983361007603946</v>
      </c>
      <c r="G48" s="7">
        <v>9.3445130327887753</v>
      </c>
      <c r="H48" s="7">
        <v>9.3797390007577217</v>
      </c>
      <c r="I48" s="7">
        <v>9.3575491351195961</v>
      </c>
      <c r="J48" s="7">
        <v>9.4228765720169996</v>
      </c>
      <c r="K48" s="7">
        <v>9.4556259557210112</v>
      </c>
      <c r="L48" s="7">
        <v>9.5032560730772335</v>
      </c>
      <c r="M48" s="7">
        <v>9.5555739848449317</v>
      </c>
      <c r="N48" s="7">
        <v>9.5962541600705311</v>
      </c>
      <c r="O48" s="7">
        <v>9.6374861012461128</v>
      </c>
      <c r="P48" s="7">
        <v>9.6861096593429696</v>
      </c>
      <c r="Q48" s="7">
        <v>9.7363717233720575</v>
      </c>
      <c r="R48" s="7">
        <v>9.7605392082833742</v>
      </c>
      <c r="S48" s="7">
        <v>9.7012401621715991</v>
      </c>
      <c r="T48" s="7">
        <v>9.7384301016912875</v>
      </c>
    </row>
    <row r="49" spans="5:20">
      <c r="E49" s="7">
        <v>8.7534522597055542</v>
      </c>
      <c r="F49" s="7">
        <v>8.7839114671902632</v>
      </c>
      <c r="G49" s="7">
        <v>8.8143706746749722</v>
      </c>
      <c r="H49" s="7">
        <v>8.8448298821596794</v>
      </c>
      <c r="I49" s="7">
        <v>8.8752890896443883</v>
      </c>
      <c r="J49" s="7">
        <v>8.9057482971290973</v>
      </c>
      <c r="K49" s="7">
        <v>8.9362075046138063</v>
      </c>
      <c r="L49" s="7">
        <v>8.9666667120985135</v>
      </c>
      <c r="M49" s="7">
        <v>8.9971259195832225</v>
      </c>
      <c r="N49" s="7">
        <v>9.0275851270679315</v>
      </c>
      <c r="O49" s="7">
        <v>9.0580443345526405</v>
      </c>
      <c r="P49" s="7">
        <v>9.0885035420373477</v>
      </c>
      <c r="Q49" s="7">
        <v>9.1189627495220567</v>
      </c>
      <c r="R49" s="7">
        <v>9.1494219570067656</v>
      </c>
      <c r="S49" s="7">
        <v>9.1798811644914746</v>
      </c>
      <c r="T49" s="7">
        <v>9.2097829096613424</v>
      </c>
    </row>
    <row r="50" spans="5:20">
      <c r="E50" s="7">
        <v>9.9086679752339712</v>
      </c>
      <c r="F50" s="7">
        <v>9.9110489185218231</v>
      </c>
      <c r="G50" s="7">
        <v>9.9200875703808205</v>
      </c>
      <c r="H50" s="7">
        <v>9.9570284525723345</v>
      </c>
      <c r="I50" s="7">
        <v>9.9931688976321684</v>
      </c>
      <c r="J50" s="7">
        <v>10.031729912878907</v>
      </c>
      <c r="K50" s="7">
        <v>10.060031798055087</v>
      </c>
      <c r="L50" s="7">
        <v>10.068390835367486</v>
      </c>
      <c r="M50" s="7">
        <v>10.069950215290381</v>
      </c>
      <c r="N50" s="7">
        <v>10.08781668328432</v>
      </c>
      <c r="O50" s="7">
        <v>10.102466213885986</v>
      </c>
      <c r="P50" s="7">
        <v>10.123776224283471</v>
      </c>
      <c r="Q50" s="7">
        <v>10.152583690506781</v>
      </c>
      <c r="R50" s="7">
        <v>10.176124707282908</v>
      </c>
      <c r="S50" s="7">
        <v>10.15653930691272</v>
      </c>
      <c r="T50" s="7">
        <v>10.176152124186739</v>
      </c>
    </row>
    <row r="51" spans="5:20">
      <c r="E51" s="7">
        <v>9.6549542720636907</v>
      </c>
      <c r="F51" s="7">
        <v>9.6959887306022434</v>
      </c>
      <c r="G51" s="7">
        <v>9.6897106168880853</v>
      </c>
      <c r="H51" s="7">
        <v>9.682984954519755</v>
      </c>
      <c r="I51" s="7">
        <v>9.6974476631453594</v>
      </c>
      <c r="J51" s="7">
        <v>9.7342207767140412</v>
      </c>
      <c r="K51" s="7">
        <v>9.7632979987087136</v>
      </c>
      <c r="L51" s="7">
        <v>9.7839632303519988</v>
      </c>
      <c r="M51" s="7">
        <v>9.8191066848335247</v>
      </c>
      <c r="N51" s="7">
        <v>9.8621290678127789</v>
      </c>
      <c r="O51" s="7">
        <v>9.921440581889275</v>
      </c>
      <c r="P51" s="7">
        <v>9.9840532248114631</v>
      </c>
      <c r="Q51" s="7">
        <v>10.037245166865455</v>
      </c>
      <c r="R51" s="7">
        <v>10.052895030098433</v>
      </c>
      <c r="S51" s="7">
        <v>10.003224530512306</v>
      </c>
      <c r="T51" s="7">
        <v>10.033601374753436</v>
      </c>
    </row>
    <row r="52" spans="5:20">
      <c r="E52" s="7">
        <v>10.242928707295151</v>
      </c>
      <c r="F52" s="7">
        <v>10.264397679711559</v>
      </c>
      <c r="G52" s="7">
        <v>10.291668049523887</v>
      </c>
      <c r="H52" s="7">
        <v>10.309871440030911</v>
      </c>
      <c r="I52" s="7">
        <v>10.331742850225535</v>
      </c>
      <c r="J52" s="7">
        <v>10.362999713329934</v>
      </c>
      <c r="K52" s="7">
        <v>10.366706002826561</v>
      </c>
      <c r="L52" s="7">
        <v>10.367779420472994</v>
      </c>
      <c r="M52" s="7">
        <v>10.369208682203309</v>
      </c>
      <c r="N52" s="7">
        <v>10.389317916055676</v>
      </c>
      <c r="O52" s="7">
        <v>10.410738977415569</v>
      </c>
      <c r="P52" s="7">
        <v>10.440198601780962</v>
      </c>
      <c r="Q52" s="7">
        <v>10.452548739297693</v>
      </c>
      <c r="R52" s="7">
        <v>10.437938232580944</v>
      </c>
      <c r="S52" s="7">
        <v>10.381332944668548</v>
      </c>
      <c r="T52" s="7">
        <v>10.394061529271767</v>
      </c>
    </row>
    <row r="53" spans="5:20">
      <c r="E53" s="7">
        <v>7.653276913115568</v>
      </c>
      <c r="F53" s="7">
        <v>7.5829256085123742</v>
      </c>
      <c r="G53" s="7">
        <v>7.5426380494089695</v>
      </c>
      <c r="H53" s="7">
        <v>7.5091135484381706</v>
      </c>
      <c r="I53" s="7">
        <v>7.4980873783337367</v>
      </c>
      <c r="J53" s="7">
        <v>7.4738508650977664</v>
      </c>
      <c r="K53" s="7">
        <v>7.4701648431913297</v>
      </c>
      <c r="L53" s="7">
        <v>7.4753151714485391</v>
      </c>
      <c r="M53" s="7">
        <v>7.4883798444592946</v>
      </c>
      <c r="N53" s="7">
        <v>7.5083616586400961</v>
      </c>
      <c r="O53" s="7">
        <v>7.5218987089933549</v>
      </c>
      <c r="P53" s="7">
        <v>7.5508531257353599</v>
      </c>
      <c r="Q53" s="7">
        <v>7.5827091577912666</v>
      </c>
      <c r="R53" s="7">
        <v>7.6213236807934628</v>
      </c>
      <c r="S53" s="7">
        <v>7.6526502946648849</v>
      </c>
      <c r="T53" s="7">
        <v>7.6553597920115548</v>
      </c>
    </row>
    <row r="54" spans="5:20">
      <c r="E54" s="7">
        <v>8.7292020768677272</v>
      </c>
      <c r="F54" s="7">
        <v>8.7665318830291579</v>
      </c>
      <c r="G54" s="7">
        <v>8.7832853418427739</v>
      </c>
      <c r="H54" s="7">
        <v>8.8351340728624042</v>
      </c>
      <c r="I54" s="7">
        <v>8.8458088290087726</v>
      </c>
      <c r="J54" s="7">
        <v>8.8554052810539705</v>
      </c>
      <c r="K54" s="7">
        <v>8.820646527423321</v>
      </c>
      <c r="L54" s="7">
        <v>8.7797117724464275</v>
      </c>
      <c r="M54" s="7">
        <v>8.7994440429301299</v>
      </c>
      <c r="N54" s="7">
        <v>8.8567361476519757</v>
      </c>
      <c r="O54" s="7">
        <v>8.8825510920190194</v>
      </c>
      <c r="P54" s="7">
        <v>8.9377043597039822</v>
      </c>
      <c r="Q54" s="7">
        <v>8.979649624572712</v>
      </c>
      <c r="R54" s="7">
        <v>9.0090224053618382</v>
      </c>
      <c r="S54" s="7">
        <v>8.9954404704293154</v>
      </c>
      <c r="T54" s="7">
        <v>9.0127286824467792</v>
      </c>
    </row>
    <row r="55" spans="5:20">
      <c r="E55" s="7">
        <v>8.3854194379551643</v>
      </c>
      <c r="F55" s="7">
        <v>8.4366824618545273</v>
      </c>
      <c r="G55" s="7">
        <v>8.4966676386119602</v>
      </c>
      <c r="H55" s="7">
        <v>8.5478966540277384</v>
      </c>
      <c r="I55" s="7">
        <v>8.5966900616945203</v>
      </c>
      <c r="J55" s="7">
        <v>8.6357280646761545</v>
      </c>
      <c r="K55" s="7">
        <v>8.6378666975434992</v>
      </c>
      <c r="L55" s="7">
        <v>8.6785656439964107</v>
      </c>
      <c r="M55" s="7">
        <v>8.6606829331201372</v>
      </c>
      <c r="N55" s="7">
        <v>8.6586096209322587</v>
      </c>
      <c r="O55" s="7">
        <v>8.7323401371676166</v>
      </c>
      <c r="P55" s="7">
        <v>8.8191224656755764</v>
      </c>
      <c r="Q55" s="7">
        <v>8.8861071587224796</v>
      </c>
      <c r="R55" s="7">
        <v>8.9232620859606548</v>
      </c>
      <c r="S55" s="7">
        <v>8.9435046726507821</v>
      </c>
      <c r="T55" s="7">
        <v>8.9798313407743411</v>
      </c>
    </row>
    <row r="56" spans="5:20">
      <c r="E56" s="7">
        <v>8.639852703485758</v>
      </c>
      <c r="F56" s="7">
        <v>8.6462495031189839</v>
      </c>
      <c r="G56" s="7">
        <v>8.6698562453162165</v>
      </c>
      <c r="H56" s="7">
        <v>8.6756966685591959</v>
      </c>
      <c r="I56" s="7">
        <v>8.5964246591146694</v>
      </c>
      <c r="J56" s="7">
        <v>8.6105632191829216</v>
      </c>
      <c r="K56" s="7">
        <v>8.6496797016449491</v>
      </c>
      <c r="L56" s="7">
        <v>8.6789808973451485</v>
      </c>
      <c r="M56" s="7">
        <v>8.7023381172512089</v>
      </c>
      <c r="N56" s="7">
        <v>8.7679512080458828</v>
      </c>
      <c r="O56" s="7">
        <v>8.8152304938388966</v>
      </c>
      <c r="P56" s="7">
        <v>8.8426484472664555</v>
      </c>
      <c r="Q56" s="7">
        <v>8.8711338766467271</v>
      </c>
      <c r="R56" s="7">
        <v>8.9306621346301114</v>
      </c>
      <c r="S56" s="7">
        <v>8.923673872830836</v>
      </c>
      <c r="T56" s="7">
        <v>8.9468844141969139</v>
      </c>
    </row>
    <row r="57" spans="5:20">
      <c r="E57" s="7">
        <v>8.1331763144818332</v>
      </c>
      <c r="F57" s="7">
        <v>8.1629654451544571</v>
      </c>
      <c r="G57" s="7">
        <v>8.1975897739250776</v>
      </c>
      <c r="H57" s="7">
        <v>8.2183299276416513</v>
      </c>
      <c r="I57" s="7">
        <v>8.2587342794703051</v>
      </c>
      <c r="J57" s="7">
        <v>8.2921205774125166</v>
      </c>
      <c r="K57" s="7">
        <v>8.3078832508715905</v>
      </c>
      <c r="L57" s="7">
        <v>8.3122589688256348</v>
      </c>
      <c r="M57" s="7">
        <v>8.3246399496869135</v>
      </c>
      <c r="N57" s="7">
        <v>8.3457863158810923</v>
      </c>
      <c r="O57" s="7">
        <v>8.3707447186816761</v>
      </c>
      <c r="P57" s="7">
        <v>8.4183533956560321</v>
      </c>
      <c r="Q57" s="7">
        <v>8.4684476009454137</v>
      </c>
      <c r="R57" s="7">
        <v>8.5194125128926927</v>
      </c>
      <c r="S57" s="7">
        <v>8.5469528960770624</v>
      </c>
      <c r="T57" s="7">
        <v>8.5741188146120688</v>
      </c>
    </row>
    <row r="58" spans="5:20">
      <c r="E58" s="7">
        <v>8.4398800544965056</v>
      </c>
      <c r="F58" s="7">
        <v>8.4464829884053785</v>
      </c>
      <c r="G58" s="7">
        <v>8.4795098766372909</v>
      </c>
      <c r="H58" s="7">
        <v>8.5092557310813124</v>
      </c>
      <c r="I58" s="7">
        <v>8.5371738568836104</v>
      </c>
      <c r="J58" s="7">
        <v>8.5532196385310417</v>
      </c>
      <c r="K58" s="7">
        <v>8.5655990240591819</v>
      </c>
      <c r="L58" s="7">
        <v>8.584837345463793</v>
      </c>
      <c r="M58" s="7">
        <v>8.6040926994228908</v>
      </c>
      <c r="N58" s="7">
        <v>8.619040483058054</v>
      </c>
      <c r="O58" s="7">
        <v>8.6458912150069551</v>
      </c>
      <c r="P58" s="7">
        <v>8.683072541145668</v>
      </c>
      <c r="Q58" s="7">
        <v>8.7239982257376401</v>
      </c>
      <c r="R58" s="7">
        <v>8.7436059302173224</v>
      </c>
      <c r="S58" s="7">
        <v>8.7028180128184225</v>
      </c>
      <c r="T58" s="7">
        <v>8.7241060204506624</v>
      </c>
    </row>
    <row r="59" spans="5:20">
      <c r="E59" s="7">
        <v>7.7451884195408951</v>
      </c>
      <c r="F59" s="7">
        <v>7.9680310977521822</v>
      </c>
      <c r="G59" s="7">
        <v>8.4734719630732336</v>
      </c>
      <c r="H59" s="7">
        <v>8.64018537744602</v>
      </c>
      <c r="I59" s="7">
        <v>8.9562580285238713</v>
      </c>
      <c r="J59" s="7">
        <v>9.0527587091703996</v>
      </c>
      <c r="K59" s="7">
        <v>9.5052741723466081</v>
      </c>
      <c r="L59" s="7">
        <v>9.6544973128877523</v>
      </c>
      <c r="M59" s="7">
        <v>9.7570861060173435</v>
      </c>
      <c r="N59" s="7">
        <v>10.051568126554548</v>
      </c>
      <c r="O59" s="7">
        <v>10.117383581716958</v>
      </c>
      <c r="P59" s="7">
        <v>10.103021819150893</v>
      </c>
      <c r="Q59" s="7">
        <v>10.270758842091146</v>
      </c>
      <c r="R59" s="7">
        <v>10.351659103341854</v>
      </c>
      <c r="S59" s="7">
        <v>10.270123755159451</v>
      </c>
      <c r="T59" s="7">
        <v>10.403060863804166</v>
      </c>
    </row>
    <row r="60" spans="5:20">
      <c r="E60" s="7">
        <v>6.6214540879541843</v>
      </c>
      <c r="F60" s="7">
        <v>6.6946927832981746</v>
      </c>
      <c r="G60" s="7">
        <v>6.7491704850782366</v>
      </c>
      <c r="H60" s="7">
        <v>6.7393694612802317</v>
      </c>
      <c r="I60" s="7">
        <v>6.7075557112866129</v>
      </c>
      <c r="J60" s="7">
        <v>6.5315033548384376</v>
      </c>
      <c r="K60" s="7">
        <v>6.5777838403152602</v>
      </c>
      <c r="L60" s="7">
        <v>6.5658519650219045</v>
      </c>
      <c r="M60" s="7">
        <v>6.496648944780385</v>
      </c>
      <c r="N60" s="7">
        <v>6.4702644718513564</v>
      </c>
      <c r="O60" s="7">
        <v>6.4577306603947182</v>
      </c>
      <c r="P60" s="7">
        <v>6.4133153582621647</v>
      </c>
      <c r="Q60" s="7">
        <v>6.394557318627319</v>
      </c>
      <c r="R60" s="7">
        <v>6.2613963182117613</v>
      </c>
      <c r="S60" s="7">
        <v>6.2674814267023917</v>
      </c>
      <c r="T60" s="7">
        <v>6.2351921132830572</v>
      </c>
    </row>
    <row r="61" spans="5:20">
      <c r="E61" s="7">
        <v>8.9585305206153087</v>
      </c>
      <c r="F61" s="7">
        <v>9.021818620099566</v>
      </c>
      <c r="G61" s="7">
        <v>9.1357534721451277</v>
      </c>
      <c r="H61" s="7">
        <v>9.1978534144655697</v>
      </c>
      <c r="I61" s="7">
        <v>9.2041316662396166</v>
      </c>
      <c r="J61" s="7">
        <v>9.2998845106737953</v>
      </c>
      <c r="K61" s="7">
        <v>9.3776853404056428</v>
      </c>
      <c r="L61" s="7">
        <v>9.458803933670298</v>
      </c>
      <c r="M61" s="7">
        <v>9.5324731840550001</v>
      </c>
      <c r="N61" s="7">
        <v>9.6151494188518196</v>
      </c>
      <c r="O61" s="7">
        <v>9.7140159177468757</v>
      </c>
      <c r="P61" s="7">
        <v>9.8219638186525362</v>
      </c>
      <c r="Q61" s="7">
        <v>9.8920572995004843</v>
      </c>
      <c r="R61" s="7">
        <v>9.8401494230508568</v>
      </c>
      <c r="S61" s="7">
        <v>9.688590990982215</v>
      </c>
      <c r="T61" s="7">
        <v>9.7506530274527119</v>
      </c>
    </row>
    <row r="62" spans="5:20">
      <c r="E62" s="7">
        <v>6.1861842731631018</v>
      </c>
      <c r="F62" s="7">
        <v>6.2735443182869348</v>
      </c>
      <c r="G62" s="7">
        <v>6.2758967304755284</v>
      </c>
      <c r="H62" s="7">
        <v>6.2131534318841428</v>
      </c>
      <c r="I62" s="7">
        <v>6.2365003730449349</v>
      </c>
      <c r="J62" s="7">
        <v>6.26874367460454</v>
      </c>
      <c r="K62" s="7">
        <v>6.3220162593506011</v>
      </c>
      <c r="L62" s="7">
        <v>6.3108432232966081</v>
      </c>
      <c r="M62" s="7">
        <v>6.2629535264978378</v>
      </c>
      <c r="N62" s="7">
        <v>6.3642440936202096</v>
      </c>
      <c r="O62" s="7">
        <v>6.4499744821333964</v>
      </c>
      <c r="P62" s="7">
        <v>6.5268415117327976</v>
      </c>
      <c r="Q62" s="7">
        <v>6.609301551146312</v>
      </c>
      <c r="R62" s="7">
        <v>6.6857147246318656</v>
      </c>
      <c r="S62" s="7">
        <v>6.7434666091483022</v>
      </c>
      <c r="T62" s="7">
        <v>6.7807556785757237</v>
      </c>
    </row>
    <row r="63" spans="5:20">
      <c r="E63" s="7">
        <v>8.2158613189847483</v>
      </c>
      <c r="F63" s="7">
        <v>8.2523632161078897</v>
      </c>
      <c r="G63" s="7">
        <v>8.2208737824153264</v>
      </c>
      <c r="H63" s="7">
        <v>8.225494117435117</v>
      </c>
      <c r="I63" s="7">
        <v>8.3021302472649836</v>
      </c>
      <c r="J63" s="7">
        <v>8.2776061340137339</v>
      </c>
      <c r="K63" s="7">
        <v>8.2903882664740927</v>
      </c>
      <c r="L63" s="7">
        <v>8.3153078446619215</v>
      </c>
      <c r="M63" s="7">
        <v>8.3189617296179943</v>
      </c>
      <c r="N63" s="7">
        <v>8.3643953072758368</v>
      </c>
      <c r="O63" s="7">
        <v>8.3651186708428504</v>
      </c>
      <c r="P63" s="7">
        <v>8.3775794113009177</v>
      </c>
      <c r="Q63" s="7">
        <v>8.3621165071607457</v>
      </c>
      <c r="R63" s="7">
        <v>8.3577593960111987</v>
      </c>
      <c r="S63" s="7">
        <v>8.3211912579822958</v>
      </c>
      <c r="T63" s="7">
        <v>8.3320065183537597</v>
      </c>
    </row>
    <row r="64" spans="5:20">
      <c r="E64" s="7">
        <v>9.9939476040767428</v>
      </c>
      <c r="F64" s="7">
        <v>10.025844063579065</v>
      </c>
      <c r="G64" s="7">
        <v>10.083146548773577</v>
      </c>
      <c r="H64" s="7">
        <v>10.129555936189417</v>
      </c>
      <c r="I64" s="7">
        <v>10.165423664919107</v>
      </c>
      <c r="J64" s="7">
        <v>10.215391038058048</v>
      </c>
      <c r="K64" s="7">
        <v>10.235716773468344</v>
      </c>
      <c r="L64" s="7">
        <v>10.251338990907287</v>
      </c>
      <c r="M64" s="7">
        <v>10.268768749205364</v>
      </c>
      <c r="N64" s="7">
        <v>10.306171523347794</v>
      </c>
      <c r="O64" s="7">
        <v>10.331500708133749</v>
      </c>
      <c r="P64" s="7">
        <v>10.370814422722271</v>
      </c>
      <c r="Q64" s="7">
        <v>10.418520669536852</v>
      </c>
      <c r="R64" s="7">
        <v>10.423043887688365</v>
      </c>
      <c r="S64" s="7">
        <v>10.334765251650881</v>
      </c>
      <c r="T64" s="7">
        <v>10.36274465107295</v>
      </c>
    </row>
    <row r="65" spans="5:20">
      <c r="E65" s="7">
        <v>10.135451214331791</v>
      </c>
      <c r="F65" s="7">
        <v>10.143037885477399</v>
      </c>
      <c r="G65" s="7">
        <v>10.161711577394767</v>
      </c>
      <c r="H65" s="7">
        <v>10.19255176409256</v>
      </c>
      <c r="I65" s="7">
        <v>10.220862524888153</v>
      </c>
      <c r="J65" s="7">
        <v>10.254260545445792</v>
      </c>
      <c r="K65" s="7">
        <v>10.267293537612019</v>
      </c>
      <c r="L65" s="7">
        <v>10.270399576437654</v>
      </c>
      <c r="M65" s="7">
        <v>10.271734058934852</v>
      </c>
      <c r="N65" s="7">
        <v>10.289805390461504</v>
      </c>
      <c r="O65" s="7">
        <v>10.302556257632466</v>
      </c>
      <c r="P65" s="7">
        <v>10.316499005398322</v>
      </c>
      <c r="Q65" s="7">
        <v>10.330409644971528</v>
      </c>
      <c r="R65" s="7">
        <v>10.326972953197277</v>
      </c>
      <c r="S65" s="7">
        <v>10.294772096267517</v>
      </c>
      <c r="T65" s="7">
        <v>10.308311334079866</v>
      </c>
    </row>
    <row r="66" spans="5:20">
      <c r="E66" s="7">
        <v>9.6090527601639302</v>
      </c>
      <c r="F66" s="7">
        <v>9.6164595855361785</v>
      </c>
      <c r="G66" s="7">
        <v>9.6453766365858211</v>
      </c>
      <c r="H66" s="7">
        <v>9.6539320908407085</v>
      </c>
      <c r="I66" s="7">
        <v>9.5358549886491755</v>
      </c>
      <c r="J66" s="7">
        <v>9.4933542655051948</v>
      </c>
      <c r="K66" s="7">
        <v>9.4919417183569941</v>
      </c>
      <c r="L66" s="7">
        <v>9.467709612397277</v>
      </c>
      <c r="M66" s="7">
        <v>9.4714128960494683</v>
      </c>
      <c r="N66" s="7">
        <v>9.4646922856781153</v>
      </c>
      <c r="O66" s="7">
        <v>9.4748961836183199</v>
      </c>
      <c r="P66" s="7">
        <v>9.4675529072323723</v>
      </c>
      <c r="Q66" s="7">
        <v>9.5029516694237408</v>
      </c>
      <c r="R66" s="7">
        <v>9.5075606157258186</v>
      </c>
      <c r="S66" s="7">
        <v>9.4798762478281358</v>
      </c>
      <c r="T66" s="7">
        <v>9.4677756043908765</v>
      </c>
    </row>
    <row r="67" spans="5:20">
      <c r="E67" s="7">
        <v>6.9540517960538093</v>
      </c>
      <c r="F67" s="7">
        <v>6.9383809515394725</v>
      </c>
      <c r="G67" s="7">
        <v>6.9489250739609236</v>
      </c>
      <c r="H67" s="7">
        <v>6.9466328233925294</v>
      </c>
      <c r="I67" s="7">
        <v>6.9728382973696919</v>
      </c>
      <c r="J67" s="7">
        <v>6.9915812217701321</v>
      </c>
      <c r="K67" s="7">
        <v>7.0142010480994923</v>
      </c>
      <c r="L67" s="7">
        <v>6.948381141721419</v>
      </c>
      <c r="M67" s="7">
        <v>6.9830337379898877</v>
      </c>
      <c r="N67" s="7">
        <v>7.0203541737611586</v>
      </c>
      <c r="O67" s="7">
        <v>7.0403414238575719</v>
      </c>
      <c r="P67" s="7">
        <v>7.0748880760475625</v>
      </c>
      <c r="Q67" s="7">
        <v>7.1080173963358106</v>
      </c>
      <c r="R67" s="7">
        <v>7.1399418752261621</v>
      </c>
      <c r="S67" s="7">
        <v>7.1581638747258571</v>
      </c>
      <c r="T67" s="7">
        <v>7.1732733436742473</v>
      </c>
    </row>
    <row r="68" spans="5:20">
      <c r="E68" s="7">
        <v>7.455601780198486</v>
      </c>
      <c r="F68" s="7">
        <v>7.5770822477725428</v>
      </c>
      <c r="G68" s="7">
        <v>7.6908523059370202</v>
      </c>
      <c r="H68" s="7">
        <v>7.7339587693097602</v>
      </c>
      <c r="I68" s="7">
        <v>7.7743774082474086</v>
      </c>
      <c r="J68" s="7">
        <v>7.8049468025377884</v>
      </c>
      <c r="K68" s="7">
        <v>7.864368913444217</v>
      </c>
      <c r="L68" s="7">
        <v>7.9299106472707823</v>
      </c>
      <c r="M68" s="7">
        <v>8.0504904678638276</v>
      </c>
      <c r="N68" s="7">
        <v>8.1098526115582015</v>
      </c>
      <c r="O68" s="7">
        <v>8.1915967987699219</v>
      </c>
      <c r="P68" s="7">
        <v>8.2729278410853304</v>
      </c>
      <c r="Q68" s="7">
        <v>8.3915084439344891</v>
      </c>
      <c r="R68" s="7">
        <v>8.4154454077322143</v>
      </c>
      <c r="S68" s="7">
        <v>8.374521609608804</v>
      </c>
      <c r="T68" s="7">
        <v>8.4395649359713474</v>
      </c>
    </row>
    <row r="69" spans="5:20">
      <c r="E69" s="7">
        <v>10.234449938787693</v>
      </c>
      <c r="F69" s="7">
        <v>10.241039551430696</v>
      </c>
      <c r="G69" s="7">
        <v>10.256984073057307</v>
      </c>
      <c r="H69" s="7">
        <v>10.277376121541275</v>
      </c>
      <c r="I69" s="7">
        <v>10.296798686176396</v>
      </c>
      <c r="J69" s="7">
        <v>10.326895269040705</v>
      </c>
      <c r="K69" s="7">
        <v>10.337723968524903</v>
      </c>
      <c r="L69" s="7">
        <v>10.335600709557232</v>
      </c>
      <c r="M69" s="7">
        <v>10.333025409667499</v>
      </c>
      <c r="N69" s="7">
        <v>10.34532977920426</v>
      </c>
      <c r="O69" s="7">
        <v>10.353400787666322</v>
      </c>
      <c r="P69" s="7">
        <v>10.387659599068449</v>
      </c>
      <c r="Q69" s="7">
        <v>10.415227493013342</v>
      </c>
      <c r="R69" s="7">
        <v>10.426960589184814</v>
      </c>
      <c r="S69" s="7">
        <v>10.381420732696679</v>
      </c>
      <c r="T69" s="7">
        <v>10.394067975291572</v>
      </c>
    </row>
    <row r="70" spans="5:20">
      <c r="E70" s="7">
        <v>6.866546692437554</v>
      </c>
      <c r="F70" s="7">
        <v>6.885359129129311</v>
      </c>
      <c r="G70" s="7">
        <v>6.9011418584011057</v>
      </c>
      <c r="H70" s="7">
        <v>6.9224244008680405</v>
      </c>
      <c r="I70" s="7">
        <v>6.9412536820448079</v>
      </c>
      <c r="J70" s="7">
        <v>6.9536076189701044</v>
      </c>
      <c r="K70" s="7">
        <v>6.9690525173593221</v>
      </c>
      <c r="L70" s="7">
        <v>6.989560604150193</v>
      </c>
      <c r="M70" s="7">
        <v>7.0170983492192232</v>
      </c>
      <c r="N70" s="7">
        <v>7.0489055854031291</v>
      </c>
      <c r="O70" s="7">
        <v>7.0840887782507149</v>
      </c>
      <c r="P70" s="7">
        <v>7.1245396650823904</v>
      </c>
      <c r="Q70" s="7">
        <v>7.166031581115341</v>
      </c>
      <c r="R70" s="7">
        <v>7.2262024098654996</v>
      </c>
      <c r="S70" s="7">
        <v>7.2511139919936278</v>
      </c>
      <c r="T70" s="7">
        <v>7.2781886267509099</v>
      </c>
    </row>
    <row r="71" spans="5:20">
      <c r="E71" s="7">
        <v>9.7858240895248336</v>
      </c>
      <c r="F71" s="7">
        <v>9.8021062088463005</v>
      </c>
      <c r="G71" s="7">
        <v>9.8315065764408214</v>
      </c>
      <c r="H71" s="7">
        <v>9.8592226656859445</v>
      </c>
      <c r="I71" s="7">
        <v>9.8884246603215846</v>
      </c>
      <c r="J71" s="7">
        <v>9.9290602414883278</v>
      </c>
      <c r="K71" s="7">
        <v>9.9672071863540399</v>
      </c>
      <c r="L71" s="7">
        <v>9.9975950815806058</v>
      </c>
      <c r="M71" s="7">
        <v>10.052062491005405</v>
      </c>
      <c r="N71" s="7">
        <v>10.09379352485862</v>
      </c>
      <c r="O71" s="7">
        <v>10.1121463562472</v>
      </c>
      <c r="P71" s="7">
        <v>10.152376631697919</v>
      </c>
      <c r="Q71" s="7">
        <v>10.192158335010753</v>
      </c>
      <c r="R71" s="7">
        <v>10.208154968858583</v>
      </c>
      <c r="S71" s="7">
        <v>10.184231188691705</v>
      </c>
      <c r="T71" s="7">
        <v>10.216597340523263</v>
      </c>
    </row>
    <row r="72" spans="5:20">
      <c r="E72" s="7">
        <v>8.5362428887296034</v>
      </c>
      <c r="F72" s="7">
        <v>8.5710857625360966</v>
      </c>
      <c r="G72" s="7">
        <v>8.6135641427338747</v>
      </c>
      <c r="H72" s="7">
        <v>8.6759419763296268</v>
      </c>
      <c r="I72" s="7">
        <v>8.7712677761468143</v>
      </c>
      <c r="J72" s="7">
        <v>8.8888709097197278</v>
      </c>
      <c r="K72" s="7">
        <v>8.8470499305557659</v>
      </c>
      <c r="L72" s="7">
        <v>8.8659559621338673</v>
      </c>
      <c r="M72" s="7">
        <v>8.9443775053499621</v>
      </c>
      <c r="N72" s="7">
        <v>8.8746193710116046</v>
      </c>
      <c r="O72" s="7">
        <v>8.9853087468506949</v>
      </c>
      <c r="P72" s="7">
        <v>8.9626826894114675</v>
      </c>
      <c r="Q72" s="7">
        <v>9.0036687256499537</v>
      </c>
      <c r="R72" s="7">
        <v>9.0090731686271255</v>
      </c>
      <c r="S72" s="7">
        <v>8.9349919482843259</v>
      </c>
      <c r="T72" s="7">
        <v>8.9658947300063137</v>
      </c>
    </row>
    <row r="73" spans="5:20">
      <c r="E73" s="7">
        <v>8.2061321590206955</v>
      </c>
      <c r="F73" s="7">
        <v>8.2124148944142892</v>
      </c>
      <c r="G73" s="7">
        <v>8.2323664626537418</v>
      </c>
      <c r="H73" s="7">
        <v>8.2582338205480283</v>
      </c>
      <c r="I73" s="7">
        <v>8.2727757263219104</v>
      </c>
      <c r="J73" s="7">
        <v>8.2845254964236741</v>
      </c>
      <c r="K73" s="7">
        <v>8.2833533613475119</v>
      </c>
      <c r="L73" s="7">
        <v>8.2966375403745065</v>
      </c>
      <c r="M73" s="7">
        <v>8.2967078547936328</v>
      </c>
      <c r="N73" s="7">
        <v>8.3027500616134606</v>
      </c>
      <c r="O73" s="7">
        <v>8.3099122433092987</v>
      </c>
      <c r="P73" s="7">
        <v>8.3375361852893537</v>
      </c>
      <c r="Q73" s="7">
        <v>8.3740156080887242</v>
      </c>
      <c r="R73" s="7">
        <v>8.3818934770688447</v>
      </c>
      <c r="S73" s="7">
        <v>8.3630194957139565</v>
      </c>
      <c r="T73" s="7">
        <v>8.3747365048622253</v>
      </c>
    </row>
    <row r="74" spans="5:20">
      <c r="E74" s="7">
        <v>6.6892655759047157</v>
      </c>
      <c r="F74" s="7">
        <v>6.7114310477235666</v>
      </c>
      <c r="G74" s="7">
        <v>6.7322743716070415</v>
      </c>
      <c r="H74" s="7">
        <v>6.7579206242930185</v>
      </c>
      <c r="I74" s="7">
        <v>6.7836429128465987</v>
      </c>
      <c r="J74" s="7">
        <v>6.7828900620466213</v>
      </c>
      <c r="K74" s="7">
        <v>6.792250971043301</v>
      </c>
      <c r="L74" s="7">
        <v>6.8105809931703272</v>
      </c>
      <c r="M74" s="7">
        <v>6.8446842339847018</v>
      </c>
      <c r="N74" s="7">
        <v>6.8487679312474512</v>
      </c>
      <c r="O74" s="7">
        <v>6.8585604623679739</v>
      </c>
      <c r="P74" s="7">
        <v>6.8627058364992362</v>
      </c>
      <c r="Q74" s="7">
        <v>6.8587710003485114</v>
      </c>
      <c r="R74" s="7">
        <v>6.8845429212175011</v>
      </c>
      <c r="S74" s="7">
        <v>6.8580048587481226</v>
      </c>
      <c r="T74" s="7">
        <v>6.8709050979142878</v>
      </c>
    </row>
    <row r="75" spans="5:20">
      <c r="E75" s="7">
        <v>7.1459211425192262</v>
      </c>
      <c r="F75" s="7">
        <v>7.2322417384199218</v>
      </c>
      <c r="G75" s="7">
        <v>7.2730984233964193</v>
      </c>
      <c r="H75" s="7">
        <v>6.9216936271859089</v>
      </c>
      <c r="I75" s="7">
        <v>6.9749548130218928</v>
      </c>
      <c r="J75" s="7">
        <v>7.0244962556952704</v>
      </c>
      <c r="K75" s="7">
        <v>7.0026296677170059</v>
      </c>
      <c r="L75" s="7">
        <v>6.9043630535083125</v>
      </c>
      <c r="M75" s="7">
        <v>6.8497586178770957</v>
      </c>
      <c r="N75" s="7">
        <v>6.8554082821793614</v>
      </c>
      <c r="O75" s="7">
        <v>6.8807177759273008</v>
      </c>
      <c r="P75" s="7">
        <v>6.879738874000239</v>
      </c>
      <c r="Q75" s="7">
        <v>6.8605075464354695</v>
      </c>
      <c r="R75" s="7">
        <v>6.8727136686614809</v>
      </c>
      <c r="S75" s="7">
        <v>6.8800621080320532</v>
      </c>
      <c r="T75" s="7">
        <v>6.8532077758275385</v>
      </c>
    </row>
    <row r="76" spans="5:20">
      <c r="E76" s="7">
        <v>7.6520192233863726</v>
      </c>
      <c r="F76" s="7">
        <v>7.7273723803474423</v>
      </c>
      <c r="G76" s="7">
        <v>7.7886892223509454</v>
      </c>
      <c r="H76" s="7">
        <v>7.7730932320773301</v>
      </c>
      <c r="I76" s="7">
        <v>7.8036293231994902</v>
      </c>
      <c r="J76" s="7">
        <v>7.7899025878216728</v>
      </c>
      <c r="K76" s="7">
        <v>7.8109426975195406</v>
      </c>
      <c r="L76" s="7">
        <v>7.8192092168267422</v>
      </c>
      <c r="M76" s="7">
        <v>7.8064526111882699</v>
      </c>
      <c r="N76" s="7">
        <v>7.8364927623539273</v>
      </c>
      <c r="O76" s="7">
        <v>7.815183607968871</v>
      </c>
      <c r="P76" s="7">
        <v>7.8646328185416081</v>
      </c>
      <c r="Q76" s="7">
        <v>7.93251785154425</v>
      </c>
      <c r="R76" s="7">
        <v>7.9531885429745657</v>
      </c>
      <c r="S76" s="7">
        <v>7.9868864541041455</v>
      </c>
      <c r="T76" s="7">
        <v>8.0043769338803177</v>
      </c>
    </row>
    <row r="77" spans="5:20">
      <c r="E77" s="7">
        <v>7.0070739259617829</v>
      </c>
      <c r="F77" s="7">
        <v>7.0279452566430205</v>
      </c>
      <c r="G77" s="7">
        <v>7.0351368974606379</v>
      </c>
      <c r="H77" s="7">
        <v>7.0375085562597564</v>
      </c>
      <c r="I77" s="7">
        <v>7.045488118222365</v>
      </c>
      <c r="J77" s="7">
        <v>7.0358843660517216</v>
      </c>
      <c r="K77" s="7">
        <v>7.0077384361524659</v>
      </c>
      <c r="L77" s="7">
        <v>6.9880483784655638</v>
      </c>
      <c r="M77" s="7">
        <v>6.974914421571806</v>
      </c>
      <c r="N77" s="7">
        <v>6.9225769684145853</v>
      </c>
      <c r="O77" s="7">
        <v>6.9240332479878521</v>
      </c>
      <c r="P77" s="7">
        <v>6.9300321223946257</v>
      </c>
      <c r="Q77" s="7">
        <v>6.9467767183229565</v>
      </c>
      <c r="R77" s="7">
        <v>6.9392269393953168</v>
      </c>
      <c r="S77" s="7">
        <v>6.9519755820473446</v>
      </c>
      <c r="T77" s="7">
        <v>6.9433304159969795</v>
      </c>
    </row>
    <row r="78" spans="5:20">
      <c r="E78" s="7">
        <v>7.9256618396981233</v>
      </c>
      <c r="F78" s="7">
        <v>7.9377485225841982</v>
      </c>
      <c r="G78" s="7">
        <v>7.9642219980348319</v>
      </c>
      <c r="H78" s="7">
        <v>7.9713265299061913</v>
      </c>
      <c r="I78" s="7">
        <v>7.9312323777951867</v>
      </c>
      <c r="J78" s="7">
        <v>7.9663779283355982</v>
      </c>
      <c r="K78" s="7">
        <v>7.9727233791540142</v>
      </c>
      <c r="L78" s="7">
        <v>7.9892803578759235</v>
      </c>
      <c r="M78" s="7">
        <v>8.0135963387955851</v>
      </c>
      <c r="N78" s="7">
        <v>8.0539811976572349</v>
      </c>
      <c r="O78" s="7">
        <v>8.0926874220858771</v>
      </c>
      <c r="P78" s="7">
        <v>8.1362668839132812</v>
      </c>
      <c r="Q78" s="7">
        <v>8.1774350144537671</v>
      </c>
      <c r="R78" s="7">
        <v>8.196412466060762</v>
      </c>
      <c r="S78" s="7">
        <v>8.1572003510730315</v>
      </c>
      <c r="T78" s="7">
        <v>8.1773396577324942</v>
      </c>
    </row>
    <row r="79" spans="5:20">
      <c r="E79" s="7">
        <v>9.3005499389777349</v>
      </c>
      <c r="F79" s="7">
        <v>9.3124285914249327</v>
      </c>
      <c r="G79" s="7">
        <v>9.3566604990912428</v>
      </c>
      <c r="H79" s="7">
        <v>9.4093365677130638</v>
      </c>
      <c r="I79" s="7">
        <v>9.4536287857246837</v>
      </c>
      <c r="J79" s="7">
        <v>9.5165868966125213</v>
      </c>
      <c r="K79" s="7">
        <v>9.5590624780784363</v>
      </c>
      <c r="L79" s="7">
        <v>9.6049694813108548</v>
      </c>
      <c r="M79" s="7">
        <v>9.6499349900107756</v>
      </c>
      <c r="N79" s="7">
        <v>9.6980783156857235</v>
      </c>
      <c r="O79" s="7">
        <v>9.7383273032892639</v>
      </c>
      <c r="P79" s="7">
        <v>9.7791036942349834</v>
      </c>
      <c r="Q79" s="7">
        <v>9.7906031766687605</v>
      </c>
      <c r="R79" s="7">
        <v>9.7983362220210566</v>
      </c>
      <c r="S79" s="7">
        <v>9.7348480353757765</v>
      </c>
      <c r="T79" s="7">
        <v>9.7720477681262068</v>
      </c>
    </row>
    <row r="80" spans="5:20">
      <c r="E80" s="7">
        <v>10.11432809444902</v>
      </c>
      <c r="F80" s="7">
        <v>10.153634157601534</v>
      </c>
      <c r="G80" s="7">
        <v>10.194217106955632</v>
      </c>
      <c r="H80" s="7">
        <v>10.248144151347233</v>
      </c>
      <c r="I80" s="7">
        <v>10.275577019253719</v>
      </c>
      <c r="J80" s="7">
        <v>10.305360581772174</v>
      </c>
      <c r="K80" s="7">
        <v>10.329692672226688</v>
      </c>
      <c r="L80" s="7">
        <v>10.32061001064622</v>
      </c>
      <c r="M80" s="7">
        <v>10.339060293891452</v>
      </c>
      <c r="N80" s="7">
        <v>10.40452075167258</v>
      </c>
      <c r="O80" s="7">
        <v>10.460831049377591</v>
      </c>
      <c r="P80" s="7">
        <v>10.482373679276392</v>
      </c>
      <c r="Q80" s="7">
        <v>10.514883740250204</v>
      </c>
      <c r="R80" s="7">
        <v>10.505793915993053</v>
      </c>
      <c r="S80" s="7">
        <v>10.433533897121199</v>
      </c>
      <c r="T80" s="7">
        <v>10.460088378603416</v>
      </c>
    </row>
    <row r="81" spans="5:20">
      <c r="E81" s="7">
        <v>7.2808368652195563</v>
      </c>
      <c r="F81" s="7">
        <v>7.3360608557536624</v>
      </c>
      <c r="G81" s="7">
        <v>7.3583883991832266</v>
      </c>
      <c r="H81" s="7">
        <v>7.4012761142172376</v>
      </c>
      <c r="I81" s="7">
        <v>7.4555542522781888</v>
      </c>
      <c r="J81" s="7">
        <v>7.4782852868981688</v>
      </c>
      <c r="K81" s="7">
        <v>7.5129792340118993</v>
      </c>
      <c r="L81" s="7">
        <v>7.5344179573377987</v>
      </c>
      <c r="M81" s="7">
        <v>7.5998921630081293</v>
      </c>
      <c r="N81" s="7">
        <v>7.6651326777979198</v>
      </c>
      <c r="O81" s="7">
        <v>7.7405613974714074</v>
      </c>
      <c r="P81" s="7">
        <v>7.8154134681886083</v>
      </c>
      <c r="Q81" s="7">
        <v>7.895654841335876</v>
      </c>
      <c r="R81" s="7">
        <v>7.9303969355126327</v>
      </c>
      <c r="S81" s="7">
        <v>8.0041330064756</v>
      </c>
      <c r="T81" s="7">
        <v>8.054740886822108</v>
      </c>
    </row>
    <row r="82" spans="5:20">
      <c r="E82" s="7">
        <v>7.9455756061410376</v>
      </c>
      <c r="F82" s="7">
        <v>8.0049006359045549</v>
      </c>
      <c r="G82" s="7">
        <v>8.0367727050119804</v>
      </c>
      <c r="H82" s="7">
        <v>7.8822108966965496</v>
      </c>
      <c r="I82" s="7">
        <v>7.8764025868351739</v>
      </c>
      <c r="J82" s="7">
        <v>7.9108583456850825</v>
      </c>
      <c r="K82" s="7">
        <v>7.9331781990757779</v>
      </c>
      <c r="L82" s="7">
        <v>7.9638478492988272</v>
      </c>
      <c r="M82" s="7">
        <v>7.9973648443311722</v>
      </c>
      <c r="N82" s="7">
        <v>8.0334857526961958</v>
      </c>
      <c r="O82" s="7">
        <v>8.0761470118095229</v>
      </c>
      <c r="P82" s="7">
        <v>8.1172596044413297</v>
      </c>
      <c r="Q82" s="7">
        <v>8.1666159997518601</v>
      </c>
      <c r="R82" s="7">
        <v>8.2131086425827302</v>
      </c>
      <c r="S82" s="7">
        <v>8.2461076048653066</v>
      </c>
      <c r="T82" s="7">
        <v>8.267526529227327</v>
      </c>
    </row>
    <row r="83" spans="5:20">
      <c r="E83" s="7">
        <v>8.8276718500735374</v>
      </c>
      <c r="F83" s="7">
        <v>8.8806973801777609</v>
      </c>
      <c r="G83" s="7">
        <v>8.8987120532750854</v>
      </c>
      <c r="H83" s="7">
        <v>8.9086549082958157</v>
      </c>
      <c r="I83" s="7">
        <v>8.9110354532601228</v>
      </c>
      <c r="J83" s="7">
        <v>8.944736181967837</v>
      </c>
      <c r="K83" s="7">
        <v>8.9646447598316694</v>
      </c>
      <c r="L83" s="7">
        <v>9.0213006491840719</v>
      </c>
      <c r="M83" s="7">
        <v>9.0745417603627594</v>
      </c>
      <c r="N83" s="7">
        <v>9.1089644549388851</v>
      </c>
      <c r="O83" s="7">
        <v>9.1393150270230592</v>
      </c>
      <c r="P83" s="7">
        <v>9.1820574122568654</v>
      </c>
      <c r="Q83" s="7">
        <v>9.244311669224599</v>
      </c>
      <c r="R83" s="7">
        <v>9.2539680198117562</v>
      </c>
      <c r="S83" s="7">
        <v>9.2587248015577561</v>
      </c>
      <c r="T83" s="7">
        <v>9.2912609650009106</v>
      </c>
    </row>
    <row r="84" spans="5:20">
      <c r="E84" s="7">
        <v>7.9582708404539932</v>
      </c>
      <c r="F84" s="7">
        <v>7.9887300479387013</v>
      </c>
      <c r="G84" s="7">
        <v>8.0191892554234094</v>
      </c>
      <c r="H84" s="7">
        <v>8.2875928043140608</v>
      </c>
      <c r="I84" s="7">
        <v>8.4789166106618357</v>
      </c>
      <c r="J84" s="7">
        <v>8.404746259533189</v>
      </c>
      <c r="K84" s="7">
        <v>8.3112919087982835</v>
      </c>
      <c r="L84" s="7">
        <v>8.20490634339113</v>
      </c>
      <c r="M84" s="7">
        <v>7.647000374255474</v>
      </c>
      <c r="N84" s="7">
        <v>8.0036801067428947</v>
      </c>
      <c r="O84" s="7">
        <v>7.9714799860671963</v>
      </c>
      <c r="P84" s="7">
        <v>8.0064536103566422</v>
      </c>
      <c r="Q84" s="7">
        <v>7.996161924320095</v>
      </c>
      <c r="R84" s="7">
        <v>8.0617359890582616</v>
      </c>
      <c r="S84" s="7">
        <v>8.0776976338591382</v>
      </c>
      <c r="T84" s="7">
        <v>8.0658437180714806</v>
      </c>
    </row>
    <row r="85" spans="5:20">
      <c r="E85" s="7">
        <v>9.9769633810815748</v>
      </c>
      <c r="F85" s="7">
        <v>10.046797703868974</v>
      </c>
      <c r="G85" s="7">
        <v>10.14555144231622</v>
      </c>
      <c r="H85" s="7">
        <v>10.216050872091973</v>
      </c>
      <c r="I85" s="7">
        <v>10.306008809462883</v>
      </c>
      <c r="J85" s="7">
        <v>10.382944535658075</v>
      </c>
      <c r="K85" s="7">
        <v>10.422867658985112</v>
      </c>
      <c r="L85" s="7">
        <v>10.468866085501613</v>
      </c>
      <c r="M85" s="7">
        <v>10.495663725061343</v>
      </c>
      <c r="N85" s="7">
        <v>10.522549078323861</v>
      </c>
      <c r="O85" s="7">
        <v>10.560432911744918</v>
      </c>
      <c r="P85" s="7">
        <v>10.588456705811922</v>
      </c>
      <c r="Q85" s="7">
        <v>10.624635548093408</v>
      </c>
      <c r="R85" s="7">
        <v>10.578152773445867</v>
      </c>
      <c r="S85" s="7">
        <v>10.498962890211743</v>
      </c>
      <c r="T85" s="7">
        <v>10.537703357151225</v>
      </c>
    </row>
    <row r="86" spans="5:20">
      <c r="E86" s="7">
        <v>9.9312674326929891</v>
      </c>
      <c r="F86" s="7">
        <v>9.9598722279524097</v>
      </c>
      <c r="G86" s="7">
        <v>9.9631441570285446</v>
      </c>
      <c r="H86" s="7">
        <v>9.9821643073647603</v>
      </c>
      <c r="I86" s="7">
        <v>9.9891733474229643</v>
      </c>
      <c r="J86" s="7">
        <v>10.050728562318922</v>
      </c>
      <c r="K86" s="7">
        <v>10.026732694221241</v>
      </c>
      <c r="L86" s="7">
        <v>9.9999210950843942</v>
      </c>
      <c r="M86" s="7">
        <v>9.9968685316549468</v>
      </c>
      <c r="N86" s="7">
        <v>10.027966760123459</v>
      </c>
      <c r="O86" s="7">
        <v>10.060068638955579</v>
      </c>
      <c r="P86" s="7">
        <v>10.097810369650471</v>
      </c>
      <c r="Q86" s="7">
        <v>10.13183402923276</v>
      </c>
      <c r="R86" s="7">
        <v>10.155801608282461</v>
      </c>
      <c r="S86" s="7">
        <v>10.145411711325307</v>
      </c>
      <c r="T86" s="7">
        <v>10.160157082819349</v>
      </c>
    </row>
    <row r="87" spans="5:20">
      <c r="E87" s="7">
        <v>10.137315688406156</v>
      </c>
      <c r="F87" s="7">
        <v>10.147916205875298</v>
      </c>
      <c r="G87" s="7">
        <v>10.165920580980478</v>
      </c>
      <c r="H87" s="7">
        <v>10.179535166559855</v>
      </c>
      <c r="I87" s="7">
        <v>10.193885552022007</v>
      </c>
      <c r="J87" s="7">
        <v>10.229676683487652</v>
      </c>
      <c r="K87" s="7">
        <v>10.247132003500068</v>
      </c>
      <c r="L87" s="7">
        <v>10.24856597672388</v>
      </c>
      <c r="M87" s="7">
        <v>10.240602297328898</v>
      </c>
      <c r="N87" s="7">
        <v>10.245946795726343</v>
      </c>
      <c r="O87" s="7">
        <v>10.245089961252505</v>
      </c>
      <c r="P87" s="7">
        <v>10.259555348140918</v>
      </c>
      <c r="Q87" s="7">
        <v>10.266936164668476</v>
      </c>
      <c r="R87" s="7">
        <v>10.24599849722358</v>
      </c>
      <c r="S87" s="7">
        <v>10.187822823439879</v>
      </c>
      <c r="T87" s="7">
        <v>10.194651073436731</v>
      </c>
    </row>
    <row r="88" spans="5:20">
      <c r="E88" s="7">
        <v>8.8448973716182078</v>
      </c>
      <c r="F88" s="7">
        <v>8.8317657277067525</v>
      </c>
      <c r="G88" s="7">
        <v>8.8107216596149893</v>
      </c>
      <c r="H88" s="7">
        <v>8.7781768089922814</v>
      </c>
      <c r="I88" s="7">
        <v>8.7817742003870478</v>
      </c>
      <c r="J88" s="7">
        <v>8.7846746081512528</v>
      </c>
      <c r="K88" s="7">
        <v>8.7921045044489485</v>
      </c>
      <c r="L88" s="7">
        <v>8.7968955003056077</v>
      </c>
      <c r="M88" s="7">
        <v>8.8428661000009736</v>
      </c>
      <c r="N88" s="7">
        <v>8.8519863238659298</v>
      </c>
      <c r="O88" s="7">
        <v>8.8575783973906859</v>
      </c>
      <c r="P88" s="7">
        <v>8.8795407290297916</v>
      </c>
      <c r="Q88" s="7">
        <v>8.8889695840971665</v>
      </c>
      <c r="R88" s="7">
        <v>8.8792791576037544</v>
      </c>
      <c r="S88" s="7">
        <v>8.8437373348800445</v>
      </c>
      <c r="T88" s="7">
        <v>8.8490604542481641</v>
      </c>
    </row>
    <row r="89" spans="5:20">
      <c r="E89" s="7">
        <v>10.225319803366393</v>
      </c>
      <c r="F89" s="7">
        <v>10.248787212976184</v>
      </c>
      <c r="G89" s="7">
        <v>10.261681313240963</v>
      </c>
      <c r="H89" s="7">
        <v>10.238453105344661</v>
      </c>
      <c r="I89" s="7">
        <v>10.235145218382074</v>
      </c>
      <c r="J89" s="7">
        <v>10.261609664604427</v>
      </c>
      <c r="K89" s="7">
        <v>10.261255174636515</v>
      </c>
      <c r="L89" s="7">
        <v>10.261549040122203</v>
      </c>
      <c r="M89" s="7">
        <v>10.273445660157293</v>
      </c>
      <c r="N89" s="7">
        <v>10.300181859968658</v>
      </c>
      <c r="O89" s="7">
        <v>10.319244205909813</v>
      </c>
      <c r="P89" s="7">
        <v>10.339566769106492</v>
      </c>
      <c r="Q89" s="7">
        <v>10.362804901303083</v>
      </c>
      <c r="R89" s="7">
        <v>10.351220072391236</v>
      </c>
      <c r="S89" s="7">
        <v>10.298646629287759</v>
      </c>
      <c r="T89" s="7">
        <v>10.30716298332632</v>
      </c>
    </row>
    <row r="90" spans="5:20">
      <c r="E90" s="7">
        <v>8.1624563817849491</v>
      </c>
      <c r="F90" s="7">
        <v>8.1525872095708198</v>
      </c>
      <c r="G90" s="7">
        <v>8.1545989914751011</v>
      </c>
      <c r="H90" s="7">
        <v>8.1537384811218843</v>
      </c>
      <c r="I90" s="7">
        <v>8.1691722179896686</v>
      </c>
      <c r="J90" s="7">
        <v>8.1860517283895184</v>
      </c>
      <c r="K90" s="7">
        <v>8.2126980134225374</v>
      </c>
      <c r="L90" s="7">
        <v>8.2447351755666318</v>
      </c>
      <c r="M90" s="7">
        <v>8.2609643873837921</v>
      </c>
      <c r="N90" s="7">
        <v>8.3189807824888611</v>
      </c>
      <c r="O90" s="7">
        <v>8.3743563386790409</v>
      </c>
      <c r="P90" s="7">
        <v>8.4269669288727478</v>
      </c>
      <c r="Q90" s="7">
        <v>8.4847117764118813</v>
      </c>
      <c r="R90" s="7">
        <v>8.5341904259963801</v>
      </c>
      <c r="S90" s="7">
        <v>8.5335430389106204</v>
      </c>
      <c r="T90" s="7">
        <v>8.5645259705117525</v>
      </c>
    </row>
    <row r="91" spans="5:20">
      <c r="E91" s="7">
        <v>8.4116908884634096</v>
      </c>
      <c r="F91" s="7">
        <v>8.4318240182868376</v>
      </c>
      <c r="G91" s="7">
        <v>8.46448079101609</v>
      </c>
      <c r="H91" s="7">
        <v>8.4625589091188722</v>
      </c>
      <c r="I91" s="7">
        <v>8.4987259504837738</v>
      </c>
      <c r="J91" s="7">
        <v>8.5952235288429186</v>
      </c>
      <c r="K91" s="7">
        <v>8.7235574837348366</v>
      </c>
      <c r="L91" s="7">
        <v>8.8170074461671959</v>
      </c>
      <c r="M91" s="7">
        <v>8.9025676102389095</v>
      </c>
      <c r="N91" s="7">
        <v>8.9872833637808274</v>
      </c>
      <c r="O91" s="7">
        <v>9.0709765449591995</v>
      </c>
      <c r="P91" s="7">
        <v>9.1620505911564596</v>
      </c>
      <c r="Q91" s="7">
        <v>9.2358723859903993</v>
      </c>
      <c r="R91" s="7">
        <v>9.2561564366882401</v>
      </c>
      <c r="S91" s="7">
        <v>9.254524188881371</v>
      </c>
      <c r="T91" s="7">
        <v>9.32323984951997</v>
      </c>
    </row>
    <row r="92" spans="5:20">
      <c r="E92" s="7">
        <v>7.1789017477245123</v>
      </c>
      <c r="F92" s="7">
        <v>7.1911572771794683</v>
      </c>
      <c r="G92" s="7">
        <v>7.1686464004499415</v>
      </c>
      <c r="H92" s="7">
        <v>7.1745584357916385</v>
      </c>
      <c r="I92" s="7">
        <v>7.1712573852619608</v>
      </c>
      <c r="J92" s="7">
        <v>7.1512116563860832</v>
      </c>
      <c r="K92" s="7">
        <v>7.1622957517297721</v>
      </c>
      <c r="L92" s="7">
        <v>7.1417682148611297</v>
      </c>
      <c r="M92" s="7">
        <v>7.1446581960059499</v>
      </c>
      <c r="N92" s="7">
        <v>7.1683440354816401</v>
      </c>
      <c r="O92" s="7">
        <v>7.1995261819285643</v>
      </c>
      <c r="P92" s="7">
        <v>7.2344886083105049</v>
      </c>
      <c r="Q92" s="7">
        <v>7.2758306169990838</v>
      </c>
      <c r="R92" s="7">
        <v>7.2648286340286052</v>
      </c>
      <c r="S92" s="7">
        <v>7.2640281072610176</v>
      </c>
      <c r="T92" s="7">
        <v>7.2710203361086307</v>
      </c>
    </row>
    <row r="93" spans="5:20">
      <c r="E93" s="7">
        <v>7.5484144218361724</v>
      </c>
      <c r="F93" s="7">
        <v>7.5917691614018388</v>
      </c>
      <c r="G93" s="7">
        <v>7.6288541093047399</v>
      </c>
      <c r="H93" s="7">
        <v>7.7159188129434755</v>
      </c>
      <c r="I93" s="7">
        <v>7.7121642958723964</v>
      </c>
      <c r="J93" s="7">
        <v>7.7642321213109255</v>
      </c>
      <c r="K93" s="7">
        <v>7.714850414909117</v>
      </c>
      <c r="L93" s="7">
        <v>7.7564155405823696</v>
      </c>
      <c r="M93" s="7">
        <v>7.7819424785210831</v>
      </c>
      <c r="N93" s="7">
        <v>7.7728892701785917</v>
      </c>
      <c r="O93" s="7">
        <v>7.7584300849073005</v>
      </c>
      <c r="P93" s="7">
        <v>7.7605372048220271</v>
      </c>
      <c r="Q93" s="7">
        <v>7.7485480655119039</v>
      </c>
      <c r="R93" s="7">
        <v>7.7219503897998063</v>
      </c>
      <c r="S93" s="7">
        <v>7.7001137663504275</v>
      </c>
      <c r="T93" s="7">
        <v>7.7097323821057913</v>
      </c>
    </row>
    <row r="94" spans="5:20">
      <c r="E94" s="7">
        <v>7.1231802603686116</v>
      </c>
      <c r="F94" s="7">
        <v>7.1536394678533206</v>
      </c>
      <c r="G94" s="7">
        <v>7.1840986753380287</v>
      </c>
      <c r="H94" s="7">
        <v>7.2145578828227377</v>
      </c>
      <c r="I94" s="7">
        <v>7.2450170903074458</v>
      </c>
      <c r="J94" s="7">
        <v>7.2754762977921548</v>
      </c>
      <c r="K94" s="7">
        <v>7.3059355052768629</v>
      </c>
      <c r="L94" s="7">
        <v>7.3363947127615718</v>
      </c>
      <c r="M94" s="7">
        <v>7.3668539202462808</v>
      </c>
      <c r="N94" s="7">
        <v>7.3973131277309889</v>
      </c>
      <c r="O94" s="7">
        <v>7.4277723352156979</v>
      </c>
      <c r="P94" s="7">
        <v>7.458231542700406</v>
      </c>
      <c r="Q94" s="7">
        <v>7.488690750185115</v>
      </c>
      <c r="R94" s="7">
        <v>7.5191499576698231</v>
      </c>
      <c r="S94" s="7">
        <v>7.5496091651545321</v>
      </c>
      <c r="T94" s="7">
        <v>7.5795109103243989</v>
      </c>
    </row>
    <row r="95" spans="5:20">
      <c r="E95" s="7">
        <v>9.665313887016552</v>
      </c>
      <c r="F95" s="7">
        <v>9.7234250403560374</v>
      </c>
      <c r="G95" s="7">
        <v>9.7595061697253414</v>
      </c>
      <c r="H95" s="7">
        <v>9.6812789607226239</v>
      </c>
      <c r="I95" s="7">
        <v>9.7648042739628966</v>
      </c>
      <c r="J95" s="7">
        <v>9.8379044911502778</v>
      </c>
      <c r="K95" s="7">
        <v>9.8694733158560126</v>
      </c>
      <c r="L95" s="7">
        <v>9.9329528198899943</v>
      </c>
      <c r="M95" s="7">
        <v>9.9556306410581783</v>
      </c>
      <c r="N95" s="7">
        <v>9.9970318363314732</v>
      </c>
      <c r="O95" s="7">
        <v>10.033781775980968</v>
      </c>
      <c r="P95" s="7">
        <v>10.08097469399878</v>
      </c>
      <c r="Q95" s="7">
        <v>10.127485475234156</v>
      </c>
      <c r="R95" s="7">
        <v>10.147097703723935</v>
      </c>
      <c r="S95" s="7">
        <v>10.146176053081001</v>
      </c>
      <c r="T95" s="7">
        <v>10.182989145098217</v>
      </c>
    </row>
    <row r="96" spans="5:20">
      <c r="E96" s="7">
        <v>10.534681344257635</v>
      </c>
      <c r="F96" s="7">
        <v>10.490920542687961</v>
      </c>
      <c r="G96" s="7">
        <v>10.470947028391869</v>
      </c>
      <c r="H96" s="7">
        <v>10.483452957765955</v>
      </c>
      <c r="I96" s="7">
        <v>10.426692635797254</v>
      </c>
      <c r="J96" s="7">
        <v>10.433933410354738</v>
      </c>
      <c r="K96" s="7">
        <v>10.403118720945425</v>
      </c>
      <c r="L96" s="7">
        <v>10.406680262501084</v>
      </c>
      <c r="M96" s="7">
        <v>10.540418059936354</v>
      </c>
      <c r="N96" s="7">
        <v>10.61154750998119</v>
      </c>
      <c r="O96" s="7">
        <v>10.681899667100364</v>
      </c>
      <c r="P96" s="7">
        <v>10.707664967267</v>
      </c>
      <c r="Q96" s="7">
        <v>10.72632264470831</v>
      </c>
      <c r="R96" s="7">
        <v>10.736396675471232</v>
      </c>
      <c r="S96" s="7">
        <v>10.757902880692196</v>
      </c>
      <c r="T96" s="7">
        <v>10.781546162612527</v>
      </c>
    </row>
    <row r="97" spans="5:20">
      <c r="E97" s="7">
        <v>7.1099378128809461</v>
      </c>
      <c r="F97" s="7">
        <v>7.1638726652457159</v>
      </c>
      <c r="G97" s="7">
        <v>7.2439152542385505</v>
      </c>
      <c r="H97" s="7">
        <v>7.2497884704141917</v>
      </c>
      <c r="I97" s="7">
        <v>7.2717002072880277</v>
      </c>
      <c r="J97" s="7">
        <v>7.3143345803231679</v>
      </c>
      <c r="K97" s="7">
        <v>7.3582310545517133</v>
      </c>
      <c r="L97" s="7">
        <v>7.3503373259778</v>
      </c>
      <c r="M97" s="7">
        <v>7.4090183189462735</v>
      </c>
      <c r="N97" s="7">
        <v>7.4662280564854049</v>
      </c>
      <c r="O97" s="7">
        <v>7.454565420594867</v>
      </c>
      <c r="P97" s="7">
        <v>7.4757182829637809</v>
      </c>
      <c r="Q97" s="7">
        <v>7.5495029512375673</v>
      </c>
      <c r="R97" s="7">
        <v>7.6219761106269379</v>
      </c>
      <c r="S97" s="7">
        <v>7.6369380075354663</v>
      </c>
      <c r="T97" s="7">
        <v>7.6712215881889332</v>
      </c>
    </row>
    <row r="98" spans="5:20">
      <c r="E98" s="7">
        <v>7.0078051054917019</v>
      </c>
      <c r="F98" s="7">
        <v>7.0494802637153153</v>
      </c>
      <c r="G98" s="7">
        <v>7.0911871193620364</v>
      </c>
      <c r="H98" s="7">
        <v>7.1063265042556392</v>
      </c>
      <c r="I98" s="7">
        <v>7.1545813099996867</v>
      </c>
      <c r="J98" s="7">
        <v>7.1903526013591881</v>
      </c>
      <c r="K98" s="7">
        <v>7.2278300258535078</v>
      </c>
      <c r="L98" s="7">
        <v>7.2682711287739545</v>
      </c>
      <c r="M98" s="7">
        <v>7.3114975503634012</v>
      </c>
      <c r="N98" s="7">
        <v>7.3574246881511103</v>
      </c>
      <c r="O98" s="7">
        <v>7.409319662296368</v>
      </c>
      <c r="P98" s="7">
        <v>7.4735578007934285</v>
      </c>
      <c r="Q98" s="7">
        <v>7.5290363016618249</v>
      </c>
      <c r="R98" s="7">
        <v>7.580760338306475</v>
      </c>
      <c r="S98" s="7">
        <v>7.6246592977155352</v>
      </c>
      <c r="T98" s="7">
        <v>7.6681649321049887</v>
      </c>
    </row>
    <row r="99" spans="5:20">
      <c r="E99" s="7">
        <v>8.7172176334257934</v>
      </c>
      <c r="F99" s="7">
        <v>8.7640143520138576</v>
      </c>
      <c r="G99" s="7">
        <v>8.8601866133013427</v>
      </c>
      <c r="H99" s="7">
        <v>8.9227943478446683</v>
      </c>
      <c r="I99" s="7">
        <v>8.9770479520460409</v>
      </c>
      <c r="J99" s="7">
        <v>9.0514615943379049</v>
      </c>
      <c r="K99" s="7">
        <v>9.1343210014013163</v>
      </c>
      <c r="L99" s="7">
        <v>9.2059796986602596</v>
      </c>
      <c r="M99" s="7">
        <v>9.2808966763252414</v>
      </c>
      <c r="N99" s="7">
        <v>9.3695259927805683</v>
      </c>
      <c r="O99" s="7">
        <v>9.4756127357393218</v>
      </c>
      <c r="P99" s="7">
        <v>9.5964928252305519</v>
      </c>
      <c r="Q99" s="7">
        <v>9.6967913451551961</v>
      </c>
      <c r="R99" s="7">
        <v>9.6546071385891139</v>
      </c>
      <c r="S99" s="7">
        <v>9.4608277541945753</v>
      </c>
      <c r="T99" s="7">
        <v>9.5267403642641959</v>
      </c>
    </row>
    <row r="100" spans="5:20">
      <c r="E100" s="7">
        <v>9.0617098987068267</v>
      </c>
      <c r="F100" s="7">
        <v>9.090139896999947</v>
      </c>
      <c r="G100" s="7">
        <v>9.0506848381728737</v>
      </c>
      <c r="H100" s="7">
        <v>9.0729878001554276</v>
      </c>
      <c r="I100" s="7">
        <v>9.0558984643699869</v>
      </c>
      <c r="J100" s="7">
        <v>9.0552063221426966</v>
      </c>
      <c r="K100" s="7">
        <v>9.07801570783373</v>
      </c>
      <c r="L100" s="7">
        <v>9.0942205882222993</v>
      </c>
      <c r="M100" s="7">
        <v>9.1090918502524065</v>
      </c>
      <c r="N100" s="7">
        <v>9.1656238869646902</v>
      </c>
      <c r="O100" s="7">
        <v>9.1608524985071806</v>
      </c>
      <c r="P100" s="7">
        <v>9.1566869478323856</v>
      </c>
      <c r="Q100" s="7">
        <v>9.2213722667205218</v>
      </c>
      <c r="R100" s="7">
        <v>9.3025148351388331</v>
      </c>
      <c r="S100" s="7">
        <v>9.381613043775932</v>
      </c>
      <c r="T100" s="7">
        <v>9.4010934686551639</v>
      </c>
    </row>
    <row r="101" spans="5:20">
      <c r="E101" s="7">
        <v>6.9176761133190743</v>
      </c>
      <c r="F101" s="7">
        <v>6.9454349701687175</v>
      </c>
      <c r="G101" s="7">
        <v>6.9601725824335485</v>
      </c>
      <c r="H101" s="7">
        <v>6.9944171557753894</v>
      </c>
      <c r="I101" s="7">
        <v>6.980156541215365</v>
      </c>
      <c r="J101" s="7">
        <v>7.0192370798333403</v>
      </c>
      <c r="K101" s="7">
        <v>7.0463249461869895</v>
      </c>
      <c r="L101" s="7">
        <v>7.0451451278139112</v>
      </c>
      <c r="M101" s="7">
        <v>7.0773047558298234</v>
      </c>
      <c r="N101" s="7">
        <v>7.0899650132552594</v>
      </c>
      <c r="O101" s="7">
        <v>7.0910641954778848</v>
      </c>
      <c r="P101" s="7">
        <v>7.1448272380517635</v>
      </c>
      <c r="Q101" s="7">
        <v>7.1599165235700788</v>
      </c>
      <c r="R101" s="7">
        <v>7.194888253149184</v>
      </c>
      <c r="S101" s="7">
        <v>7.1949162634346404</v>
      </c>
      <c r="T101" s="7">
        <v>7.2145586875604391</v>
      </c>
    </row>
    <row r="102" spans="5:20">
      <c r="E102" s="7">
        <v>5.0160007021088804</v>
      </c>
      <c r="F102" s="7">
        <v>5.0761687213326763</v>
      </c>
      <c r="G102" s="7">
        <v>5.7187590232412271</v>
      </c>
      <c r="H102" s="7">
        <v>5.8879218303442844</v>
      </c>
      <c r="I102" s="7">
        <v>6.0120150403726926</v>
      </c>
      <c r="J102" s="7">
        <v>6.1762926746512088</v>
      </c>
      <c r="K102" s="7">
        <v>6.1588379554994921</v>
      </c>
      <c r="L102" s="7">
        <v>6.1621294010766627</v>
      </c>
      <c r="M102" s="7">
        <v>5.7605581549649463</v>
      </c>
      <c r="N102" s="7">
        <v>5.7589421245386356</v>
      </c>
      <c r="O102" s="7">
        <v>5.7771682386832719</v>
      </c>
      <c r="P102" s="7">
        <v>5.8120665451753304</v>
      </c>
      <c r="Q102" s="7">
        <v>5.8578713519960841</v>
      </c>
      <c r="R102" s="7">
        <v>5.8816858634439813</v>
      </c>
      <c r="S102" s="7">
        <v>5.8849466521837899</v>
      </c>
      <c r="T102" s="7">
        <v>5.9057802902728973</v>
      </c>
    </row>
    <row r="103" spans="5:20">
      <c r="E103" s="7">
        <v>9.2836210957903695</v>
      </c>
      <c r="F103" s="7">
        <v>9.3140803032750785</v>
      </c>
      <c r="G103" s="7">
        <v>9.3445395107597875</v>
      </c>
      <c r="H103" s="7">
        <v>9.3749987182444965</v>
      </c>
      <c r="I103" s="7">
        <v>9.4054579257292055</v>
      </c>
      <c r="J103" s="7">
        <v>9.4214717662424849</v>
      </c>
      <c r="K103" s="7">
        <v>9.3571252167543904</v>
      </c>
      <c r="L103" s="7">
        <v>9.3235710996001249</v>
      </c>
      <c r="M103" s="7">
        <v>9.4252733276890783</v>
      </c>
      <c r="N103" s="7">
        <v>9.4478071960352228</v>
      </c>
      <c r="O103" s="7">
        <v>9.5217164850430898</v>
      </c>
      <c r="P103" s="7">
        <v>9.5586193214412667</v>
      </c>
      <c r="Q103" s="7">
        <v>9.5965889087492666</v>
      </c>
      <c r="R103" s="7">
        <v>9.6137954016422711</v>
      </c>
      <c r="S103" s="7">
        <v>9.6147970612097531</v>
      </c>
      <c r="T103" s="7">
        <v>9.6384065701056407</v>
      </c>
    </row>
    <row r="104" spans="5:20"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</row>
    <row r="105" spans="5:20">
      <c r="E105" s="7">
        <v>8.9063333567806993</v>
      </c>
      <c r="F105" s="7">
        <v>8.9643234137046264</v>
      </c>
      <c r="G105" s="7">
        <v>9.0433159201709223</v>
      </c>
      <c r="H105" s="7">
        <v>9.1238418990089336</v>
      </c>
      <c r="I105" s="7">
        <v>9.119825504453857</v>
      </c>
      <c r="J105" s="7">
        <v>9.1607687038141048</v>
      </c>
      <c r="K105" s="7">
        <v>9.2311778450408255</v>
      </c>
      <c r="L105" s="7">
        <v>9.3010711947466245</v>
      </c>
      <c r="M105" s="7">
        <v>9.4029124430746656</v>
      </c>
      <c r="N105" s="7">
        <v>9.4792594228147209</v>
      </c>
      <c r="O105" s="7">
        <v>9.5606022029740263</v>
      </c>
      <c r="P105" s="7">
        <v>9.6420646025162604</v>
      </c>
      <c r="Q105" s="7">
        <v>9.7413722830404428</v>
      </c>
      <c r="R105" s="7">
        <v>9.773810904139161</v>
      </c>
      <c r="S105" s="7">
        <v>9.6165178753425486</v>
      </c>
      <c r="T105" s="7">
        <v>9.6763584101097155</v>
      </c>
    </row>
    <row r="106" spans="5:20">
      <c r="E106" s="7">
        <v>10.787619816059435</v>
      </c>
      <c r="F106" s="7">
        <v>10.789072744623667</v>
      </c>
      <c r="G106" s="7">
        <v>10.834230880732001</v>
      </c>
      <c r="H106" s="7">
        <v>10.884671505481643</v>
      </c>
      <c r="I106" s="7">
        <v>10.951988333962113</v>
      </c>
      <c r="J106" s="7">
        <v>11.019602438639254</v>
      </c>
      <c r="K106" s="7">
        <v>11.032558318338783</v>
      </c>
      <c r="L106" s="7">
        <v>11.062313313022662</v>
      </c>
      <c r="M106" s="7">
        <v>11.065519564013528</v>
      </c>
      <c r="N106" s="7">
        <v>11.094352760149551</v>
      </c>
      <c r="O106" s="7">
        <v>11.131945913825193</v>
      </c>
      <c r="P106" s="7">
        <v>11.170213011488732</v>
      </c>
      <c r="Q106" s="7">
        <v>11.217501874714847</v>
      </c>
      <c r="R106" s="7">
        <v>11.199948883901186</v>
      </c>
      <c r="S106" s="7">
        <v>11.139735706997328</v>
      </c>
      <c r="T106" s="7">
        <v>11.169535824698061</v>
      </c>
    </row>
    <row r="107" spans="5:20">
      <c r="E107" s="7">
        <v>6.7760959150874234</v>
      </c>
      <c r="F107" s="7">
        <v>6.7666102205914456</v>
      </c>
      <c r="G107" s="7">
        <v>6.7721612248974781</v>
      </c>
      <c r="H107" s="7">
        <v>6.7801864555515134</v>
      </c>
      <c r="I107" s="7">
        <v>6.7955122521476783</v>
      </c>
      <c r="J107" s="7">
        <v>6.8122383865937364</v>
      </c>
      <c r="K107" s="7">
        <v>6.8413775644216379</v>
      </c>
      <c r="L107" s="7">
        <v>6.6770159539324592</v>
      </c>
      <c r="M107" s="7">
        <v>6.7419357014174617</v>
      </c>
      <c r="N107" s="7">
        <v>6.7650764953140126</v>
      </c>
      <c r="O107" s="7">
        <v>6.7822767286147574</v>
      </c>
      <c r="P107" s="7">
        <v>6.8037785097213801</v>
      </c>
      <c r="Q107" s="7">
        <v>6.8371317802656915</v>
      </c>
      <c r="R107" s="7">
        <v>6.8791243732793692</v>
      </c>
      <c r="S107" s="7">
        <v>6.8152697855996029</v>
      </c>
      <c r="T107" s="7">
        <v>6.8194171751309032</v>
      </c>
    </row>
    <row r="108" spans="5:20">
      <c r="E108" s="7">
        <v>6.413086560414909</v>
      </c>
      <c r="F108" s="7">
        <v>6.4594730578190251</v>
      </c>
      <c r="G108" s="7">
        <v>6.4666273410221438</v>
      </c>
      <c r="H108" s="7">
        <v>6.4712579872560916</v>
      </c>
      <c r="I108" s="7">
        <v>6.4673426909219884</v>
      </c>
      <c r="J108" s="7">
        <v>6.4508691268211935</v>
      </c>
      <c r="K108" s="7">
        <v>6.3696893048034111</v>
      </c>
      <c r="L108" s="7">
        <v>6.3575275551856745</v>
      </c>
      <c r="M108" s="7">
        <v>6.3828566266660456</v>
      </c>
      <c r="N108" s="7">
        <v>6.4084672000379177</v>
      </c>
      <c r="O108" s="7">
        <v>6.40613806147711</v>
      </c>
      <c r="P108" s="7">
        <v>6.4522951815607055</v>
      </c>
      <c r="Q108" s="7">
        <v>6.4807978700104067</v>
      </c>
      <c r="R108" s="7">
        <v>6.5355235935160065</v>
      </c>
      <c r="S108" s="7">
        <v>6.5810578635381471</v>
      </c>
      <c r="T108" s="7">
        <v>6.586252586335946</v>
      </c>
    </row>
    <row r="109" spans="5:20">
      <c r="E109" s="7">
        <v>9.1253585932744787</v>
      </c>
      <c r="F109" s="7">
        <v>9.195202447874502</v>
      </c>
      <c r="G109" s="7">
        <v>9.2404565781981312</v>
      </c>
      <c r="H109" s="7">
        <v>9.1390877750474964</v>
      </c>
      <c r="I109" s="7">
        <v>9.1747414699040064</v>
      </c>
      <c r="J109" s="7">
        <v>9.2370463312274147</v>
      </c>
      <c r="K109" s="7">
        <v>9.2210478787512766</v>
      </c>
      <c r="L109" s="7">
        <v>9.2536222314394294</v>
      </c>
      <c r="M109" s="7">
        <v>9.2909121902405847</v>
      </c>
      <c r="N109" s="7">
        <v>9.3381375776811968</v>
      </c>
      <c r="O109" s="7">
        <v>9.3719942625591894</v>
      </c>
      <c r="P109" s="7">
        <v>9.4109978669640899</v>
      </c>
      <c r="Q109" s="7">
        <v>9.4562778189356429</v>
      </c>
      <c r="R109" s="7">
        <v>9.4851608778888554</v>
      </c>
      <c r="S109" s="7">
        <v>9.451226755502466</v>
      </c>
      <c r="T109" s="7">
        <v>9.476367481355485</v>
      </c>
    </row>
    <row r="110" spans="5:20">
      <c r="E110" s="7">
        <v>7.8499960951083914</v>
      </c>
      <c r="F110" s="7">
        <v>7.9148204342612756</v>
      </c>
      <c r="G110" s="7">
        <v>7.9936917748404586</v>
      </c>
      <c r="H110" s="7">
        <v>8.0686965091479017</v>
      </c>
      <c r="I110" s="7">
        <v>8.1213477754360088</v>
      </c>
      <c r="J110" s="7">
        <v>8.151752803259269</v>
      </c>
      <c r="K110" s="7">
        <v>8.1703987343434221</v>
      </c>
      <c r="L110" s="7">
        <v>8.2191070067016678</v>
      </c>
      <c r="M110" s="7">
        <v>8.2870531313947104</v>
      </c>
      <c r="N110" s="7">
        <v>8.3641712466341556</v>
      </c>
      <c r="O110" s="7">
        <v>8.3028049174903327</v>
      </c>
      <c r="P110" s="7">
        <v>8.4541772634998669</v>
      </c>
      <c r="Q110" s="7">
        <v>8.51001571658845</v>
      </c>
      <c r="R110" s="7">
        <v>8.5564622602730953</v>
      </c>
      <c r="S110" s="7">
        <v>8.5116299486048828</v>
      </c>
      <c r="T110" s="7">
        <v>8.5585633869722795</v>
      </c>
    </row>
    <row r="111" spans="5:20">
      <c r="E111" s="7">
        <v>6.5474078770837751</v>
      </c>
      <c r="F111" s="7">
        <v>6.5601722167746388</v>
      </c>
      <c r="G111" s="7">
        <v>6.6069111392299096</v>
      </c>
      <c r="H111" s="7">
        <v>6.64657814533797</v>
      </c>
      <c r="I111" s="7">
        <v>6.69203242750112</v>
      </c>
      <c r="J111" s="7">
        <v>6.7026408030378661</v>
      </c>
      <c r="K111" s="7">
        <v>6.7947118183649007</v>
      </c>
      <c r="L111" s="7">
        <v>6.8122179188913465</v>
      </c>
      <c r="M111" s="7">
        <v>6.8601174790434758</v>
      </c>
      <c r="N111" s="7">
        <v>6.8576362111276126</v>
      </c>
      <c r="O111" s="7">
        <v>6.8926504753004343</v>
      </c>
      <c r="P111" s="7">
        <v>6.9204723170374649</v>
      </c>
      <c r="Q111" s="7">
        <v>6.9388662758997208</v>
      </c>
      <c r="R111" s="7">
        <v>6.9630578927085951</v>
      </c>
      <c r="S111" s="7">
        <v>6.9814782568092237</v>
      </c>
      <c r="T111" s="7">
        <v>7.0131625355803315</v>
      </c>
    </row>
    <row r="112" spans="5:20">
      <c r="E112" s="7">
        <v>9.7271900233497028</v>
      </c>
      <c r="F112" s="7">
        <v>9.7589903839398069</v>
      </c>
      <c r="G112" s="7">
        <v>9.8023612387176886</v>
      </c>
      <c r="H112" s="7">
        <v>9.8471385634892883</v>
      </c>
      <c r="I112" s="7">
        <v>9.8854962324013549</v>
      </c>
      <c r="J112" s="7">
        <v>9.9294664104262793</v>
      </c>
      <c r="K112" s="7">
        <v>9.905506658668493</v>
      </c>
      <c r="L112" s="7">
        <v>9.9238921195646892</v>
      </c>
      <c r="M112" s="7">
        <v>9.9141509898404383</v>
      </c>
      <c r="N112" s="7">
        <v>9.9163844239808228</v>
      </c>
      <c r="O112" s="7">
        <v>9.9502780265683946</v>
      </c>
      <c r="P112" s="7">
        <v>9.978808328073896</v>
      </c>
      <c r="Q112" s="7">
        <v>10.008628007007154</v>
      </c>
      <c r="R112" s="7">
        <v>10.026976554530695</v>
      </c>
      <c r="S112" s="7">
        <v>9.9982172555385311</v>
      </c>
      <c r="T112" s="7">
        <v>10.016420194509639</v>
      </c>
    </row>
    <row r="113" spans="5:20">
      <c r="E113" s="7">
        <v>7.6678739411274801</v>
      </c>
      <c r="F113" s="7">
        <v>7.6983331486121882</v>
      </c>
      <c r="G113" s="7">
        <v>7.7287923560968972</v>
      </c>
      <c r="H113" s="7">
        <v>7.7592515635816053</v>
      </c>
      <c r="I113" s="7">
        <v>7.7897107710663143</v>
      </c>
      <c r="J113" s="7">
        <v>7.8201699785510224</v>
      </c>
      <c r="K113" s="7">
        <v>7.8506291860357313</v>
      </c>
      <c r="L113" s="7">
        <v>7.8810883935204394</v>
      </c>
      <c r="M113" s="7">
        <v>7.9115476010051484</v>
      </c>
      <c r="N113" s="7">
        <v>7.9420068084898565</v>
      </c>
      <c r="O113" s="7">
        <v>7.9724660159745655</v>
      </c>
      <c r="P113" s="7">
        <v>8.0020248182161104</v>
      </c>
      <c r="Q113" s="7">
        <v>8.0315836204576545</v>
      </c>
      <c r="R113" s="7">
        <v>8.0611424226991986</v>
      </c>
      <c r="S113" s="7">
        <v>8.0907012249407426</v>
      </c>
      <c r="T113" s="7">
        <v>8.1204000552457813</v>
      </c>
    </row>
    <row r="114" spans="5:20">
      <c r="E114" s="7">
        <v>7.3728659033010757</v>
      </c>
      <c r="F114" s="7">
        <v>7.4022550293970513</v>
      </c>
      <c r="G114" s="7">
        <v>7.3336548807287203</v>
      </c>
      <c r="H114" s="7">
        <v>7.333588226671111</v>
      </c>
      <c r="I114" s="7">
        <v>7.3705223580256387</v>
      </c>
      <c r="J114" s="7">
        <v>7.3610771137283075</v>
      </c>
      <c r="K114" s="7">
        <v>7.3616963307149854</v>
      </c>
      <c r="L114" s="7">
        <v>7.3447286770699032</v>
      </c>
      <c r="M114" s="7">
        <v>7.371550667622329</v>
      </c>
      <c r="N114" s="7">
        <v>7.3949895401683134</v>
      </c>
      <c r="O114" s="7">
        <v>7.4217167636463754</v>
      </c>
      <c r="P114" s="7">
        <v>7.5735378764397909</v>
      </c>
      <c r="Q114" s="7">
        <v>7.4900466086983473</v>
      </c>
      <c r="R114" s="7">
        <v>7.5020907312854446</v>
      </c>
      <c r="S114" s="7">
        <v>7.4681477427874086</v>
      </c>
      <c r="T114" s="7">
        <v>7.4799268711647873</v>
      </c>
    </row>
    <row r="115" spans="5:20">
      <c r="E115" s="7">
        <v>8.8969167922240437</v>
      </c>
      <c r="F115" s="7">
        <v>8.9410622106847875</v>
      </c>
      <c r="G115" s="7">
        <v>8.9838574619612661</v>
      </c>
      <c r="H115" s="7">
        <v>9.0322782348418915</v>
      </c>
      <c r="I115" s="7">
        <v>9.0453385542603115</v>
      </c>
      <c r="J115" s="7">
        <v>9.121933624741267</v>
      </c>
      <c r="K115" s="7">
        <v>9.1364434712934131</v>
      </c>
      <c r="L115" s="7">
        <v>9.1487964517132916</v>
      </c>
      <c r="M115" s="7">
        <v>9.1743422753410577</v>
      </c>
      <c r="N115" s="7">
        <v>9.2215989567388057</v>
      </c>
      <c r="O115" s="7">
        <v>9.2259683131730164</v>
      </c>
      <c r="P115" s="7">
        <v>9.2568865941876979</v>
      </c>
      <c r="Q115" s="7">
        <v>9.3044842010090196</v>
      </c>
      <c r="R115" s="7">
        <v>9.3476714995334742</v>
      </c>
      <c r="S115" s="7">
        <v>9.3637529263599095</v>
      </c>
      <c r="T115" s="7">
        <v>9.3950154743001377</v>
      </c>
    </row>
    <row r="116" spans="5:20">
      <c r="E116" s="7">
        <v>9.2071646161269243</v>
      </c>
      <c r="F116" s="7">
        <v>9.2417639924333859</v>
      </c>
      <c r="G116" s="7">
        <v>9.2927856167360794</v>
      </c>
      <c r="H116" s="7">
        <v>9.326679358137989</v>
      </c>
      <c r="I116" s="7">
        <v>9.3507786663292336</v>
      </c>
      <c r="J116" s="7">
        <v>9.4005082757428227</v>
      </c>
      <c r="K116" s="7">
        <v>9.3884975550587058</v>
      </c>
      <c r="L116" s="7">
        <v>9.3865969541973993</v>
      </c>
      <c r="M116" s="7">
        <v>9.3898882602321443</v>
      </c>
      <c r="N116" s="7">
        <v>9.419439223255873</v>
      </c>
      <c r="O116" s="7">
        <v>9.4408569695741189</v>
      </c>
      <c r="P116" s="7">
        <v>9.4780825586276425</v>
      </c>
      <c r="Q116" s="7">
        <v>9.5008345524941085</v>
      </c>
      <c r="R116" s="7">
        <v>9.5055153663723129</v>
      </c>
      <c r="S116" s="7">
        <v>9.4277889446258882</v>
      </c>
      <c r="T116" s="7">
        <v>9.4454486088172764</v>
      </c>
    </row>
    <row r="117" spans="5:20">
      <c r="E117" s="7">
        <v>7.9991001850542034</v>
      </c>
      <c r="F117" s="7">
        <v>7.9689186445453792</v>
      </c>
      <c r="G117" s="7">
        <v>7.8972551964348385</v>
      </c>
      <c r="H117" s="7">
        <v>7.9244520940351419</v>
      </c>
      <c r="I117" s="7">
        <v>7.9442618768155233</v>
      </c>
      <c r="J117" s="7">
        <v>7.9924467092113813</v>
      </c>
      <c r="K117" s="7">
        <v>8.0010765546442055</v>
      </c>
      <c r="L117" s="7">
        <v>8.0122023112383918</v>
      </c>
      <c r="M117" s="7">
        <v>8.0132377410592142</v>
      </c>
      <c r="N117" s="7">
        <v>7.9699751545632793</v>
      </c>
      <c r="O117" s="7">
        <v>7.996949379913624</v>
      </c>
      <c r="P117" s="7">
        <v>7.9915202851403837</v>
      </c>
      <c r="Q117" s="7">
        <v>7.9886697335144472</v>
      </c>
      <c r="R117" s="7">
        <v>7.956774555319563</v>
      </c>
      <c r="S117" s="7">
        <v>7.938821111312401</v>
      </c>
      <c r="T117" s="7">
        <v>7.9400359170540753</v>
      </c>
    </row>
    <row r="118" spans="5:20">
      <c r="E118" s="7">
        <v>7.524004183899331</v>
      </c>
      <c r="F118" s="7">
        <v>7.4719831074827257</v>
      </c>
      <c r="G118" s="7">
        <v>7.4892361569495272</v>
      </c>
      <c r="H118" s="7">
        <v>7.4231177729512368</v>
      </c>
      <c r="I118" s="7">
        <v>7.3901003560924918</v>
      </c>
      <c r="J118" s="7">
        <v>7.412916494403432</v>
      </c>
      <c r="K118" s="7">
        <v>7.4743643447196657</v>
      </c>
      <c r="L118" s="7">
        <v>7.5517876145638292</v>
      </c>
      <c r="M118" s="7">
        <v>7.618516887472353</v>
      </c>
      <c r="N118" s="7">
        <v>7.6924775719902012</v>
      </c>
      <c r="O118" s="7">
        <v>7.7672420129732425</v>
      </c>
      <c r="P118" s="7">
        <v>7.8166705420585538</v>
      </c>
      <c r="Q118" s="7">
        <v>7.8492946612674253</v>
      </c>
      <c r="R118" s="7">
        <v>7.9259785935691376</v>
      </c>
      <c r="S118" s="7">
        <v>7.8601433981459703</v>
      </c>
      <c r="T118" s="7">
        <v>7.897301652802498</v>
      </c>
    </row>
    <row r="119" spans="5:20"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</row>
    <row r="120" spans="5:20">
      <c r="E120" s="7">
        <v>8.7627458584214715</v>
      </c>
      <c r="F120" s="7">
        <v>8.7692882301298365</v>
      </c>
      <c r="G120" s="7">
        <v>8.7783363802721635</v>
      </c>
      <c r="H120" s="7">
        <v>8.8064849141105412</v>
      </c>
      <c r="I120" s="7">
        <v>8.8443229824164415</v>
      </c>
      <c r="J120" s="7">
        <v>8.8848002324420445</v>
      </c>
      <c r="K120" s="7">
        <v>8.8351494656867935</v>
      </c>
      <c r="L120" s="7">
        <v>8.8408942443779157</v>
      </c>
      <c r="M120" s="7">
        <v>8.8664300784981211</v>
      </c>
      <c r="N120" s="7">
        <v>8.9046280483428806</v>
      </c>
      <c r="O120" s="7">
        <v>8.9432968402243009</v>
      </c>
      <c r="P120" s="7">
        <v>8.9808232274826096</v>
      </c>
      <c r="Q120" s="7">
        <v>9.0371796109373044</v>
      </c>
      <c r="R120" s="7">
        <v>9.0833261550648619</v>
      </c>
      <c r="S120" s="7">
        <v>9.0757422606533211</v>
      </c>
      <c r="T120" s="7">
        <v>9.0988756857072115</v>
      </c>
    </row>
    <row r="121" spans="5:20">
      <c r="E121" s="7">
        <v>7.5364257033226014</v>
      </c>
      <c r="F121" s="7">
        <v>7.5529579508537052</v>
      </c>
      <c r="G121" s="7">
        <v>7.5830187674683778</v>
      </c>
      <c r="H121" s="7">
        <v>7.606670537494078</v>
      </c>
      <c r="I121" s="7">
        <v>7.6262914359413267</v>
      </c>
      <c r="J121" s="7">
        <v>7.6191766243992989</v>
      </c>
      <c r="K121" s="7">
        <v>7.6356821188464039</v>
      </c>
      <c r="L121" s="7">
        <v>7.6687867744488285</v>
      </c>
      <c r="M121" s="7">
        <v>7.7231326483249214</v>
      </c>
      <c r="N121" s="7">
        <v>7.810920267461448</v>
      </c>
      <c r="O121" s="7">
        <v>7.8681838658647836</v>
      </c>
      <c r="P121" s="7">
        <v>7.9380848195875151</v>
      </c>
      <c r="Q121" s="7">
        <v>8.0237245985866821</v>
      </c>
      <c r="R121" s="7">
        <v>8.097274984059796</v>
      </c>
      <c r="S121" s="7">
        <v>8.0704146263428242</v>
      </c>
      <c r="T121" s="7">
        <v>8.1127887882876433</v>
      </c>
    </row>
    <row r="122" spans="5:20">
      <c r="E122" s="7">
        <v>8.8107268733798261</v>
      </c>
      <c r="F122" s="7">
        <v>8.8411860808645351</v>
      </c>
      <c r="G122" s="7">
        <v>8.871645288349244</v>
      </c>
      <c r="H122" s="7">
        <v>8.9054190035367693</v>
      </c>
      <c r="I122" s="7">
        <v>8.7973494498031179</v>
      </c>
      <c r="J122" s="7">
        <v>8.8250409650430282</v>
      </c>
      <c r="K122" s="7">
        <v>8.840745289914965</v>
      </c>
      <c r="L122" s="7">
        <v>8.8709381207282885</v>
      </c>
      <c r="M122" s="7">
        <v>8.9107071863111216</v>
      </c>
      <c r="N122" s="7">
        <v>8.9681830942101062</v>
      </c>
      <c r="O122" s="7">
        <v>9.0197457386175675</v>
      </c>
      <c r="P122" s="7">
        <v>9.1073929067418806</v>
      </c>
      <c r="Q122" s="7">
        <v>9.2098064083421907</v>
      </c>
      <c r="R122" s="7">
        <v>9.2742731152303026</v>
      </c>
      <c r="S122" s="7">
        <v>9.2125854571268881</v>
      </c>
      <c r="T122" s="7">
        <v>9.245488628086612</v>
      </c>
    </row>
    <row r="123" spans="5:20">
      <c r="E123" s="7">
        <v>7.8573808481228493</v>
      </c>
      <c r="F123" s="7">
        <v>7.9579259459269212</v>
      </c>
      <c r="G123" s="7">
        <v>7.9211876898894094</v>
      </c>
      <c r="H123" s="7">
        <v>7.9812432429640952</v>
      </c>
      <c r="I123" s="7">
        <v>7.9732997869815927</v>
      </c>
      <c r="J123" s="7">
        <v>7.9763428306183011</v>
      </c>
      <c r="K123" s="7">
        <v>8.0368431051317533</v>
      </c>
      <c r="L123" s="7">
        <v>8.0575304306415774</v>
      </c>
      <c r="M123" s="7">
        <v>8.1070399985251402</v>
      </c>
      <c r="N123" s="7">
        <v>8.1421684359328452</v>
      </c>
      <c r="O123" s="7">
        <v>8.1595687037766869</v>
      </c>
      <c r="P123" s="7">
        <v>8.2221243300035383</v>
      </c>
      <c r="Q123" s="7">
        <v>8.2364564608689275</v>
      </c>
      <c r="R123" s="7">
        <v>8.2783395680815062</v>
      </c>
      <c r="S123" s="7">
        <v>8.3141515710702105</v>
      </c>
      <c r="T123" s="7">
        <v>8.3446532897854961</v>
      </c>
    </row>
    <row r="124" spans="5:20">
      <c r="E124" s="7">
        <v>5.9988952102498327</v>
      </c>
      <c r="F124" s="7">
        <v>6.0402721217338007</v>
      </c>
      <c r="G124" s="7">
        <v>6.1103215314950843</v>
      </c>
      <c r="H124" s="7">
        <v>6.1869338462476904</v>
      </c>
      <c r="I124" s="7">
        <v>6.2394430769809066</v>
      </c>
      <c r="J124" s="7">
        <v>6.2240986269065672</v>
      </c>
      <c r="K124" s="7">
        <v>6.3096635884091157</v>
      </c>
      <c r="L124" s="7">
        <v>6.367152069010225</v>
      </c>
      <c r="M124" s="7">
        <v>6.3987927731924925</v>
      </c>
      <c r="N124" s="7">
        <v>6.4483881518449504</v>
      </c>
      <c r="O124" s="7">
        <v>6.5034718946367969</v>
      </c>
      <c r="P124" s="7">
        <v>6.562124230210256</v>
      </c>
      <c r="Q124" s="7">
        <v>6.6085394192287836</v>
      </c>
      <c r="R124" s="7">
        <v>6.6505603774612529</v>
      </c>
      <c r="S124" s="7">
        <v>6.6893716451385208</v>
      </c>
      <c r="T124" s="7">
        <v>6.7369384615025849</v>
      </c>
    </row>
    <row r="125" spans="5:20">
      <c r="E125" s="7">
        <v>6.704469925510427</v>
      </c>
      <c r="F125" s="7">
        <v>6.7349291329951351</v>
      </c>
      <c r="G125" s="7">
        <v>6.7653883404798441</v>
      </c>
      <c r="H125" s="7">
        <v>6.7958475479645521</v>
      </c>
      <c r="I125" s="7">
        <v>6.8263067554492611</v>
      </c>
      <c r="J125" s="7">
        <v>6.8567659629339701</v>
      </c>
      <c r="K125" s="7">
        <v>6.8872251704186782</v>
      </c>
      <c r="L125" s="7">
        <v>6.9176843779033872</v>
      </c>
      <c r="M125" s="7">
        <v>6.9481435853880953</v>
      </c>
      <c r="N125" s="7">
        <v>6.9786027928728043</v>
      </c>
      <c r="O125" s="7">
        <v>7.0090620003575124</v>
      </c>
      <c r="P125" s="7">
        <v>7.0395212078422214</v>
      </c>
      <c r="Q125" s="7">
        <v>7.0699804153269294</v>
      </c>
      <c r="R125" s="7">
        <v>7.1004396228116384</v>
      </c>
      <c r="S125" s="7">
        <v>7.1308988302963465</v>
      </c>
      <c r="T125" s="7">
        <v>7.1608005754662143</v>
      </c>
    </row>
    <row r="126" spans="5:20">
      <c r="E126" s="7">
        <v>8.3938899914701093</v>
      </c>
      <c r="F126" s="7">
        <v>8.4006371534678834</v>
      </c>
      <c r="G126" s="7">
        <v>8.4173399239678641</v>
      </c>
      <c r="H126" s="7">
        <v>8.4255931954240939</v>
      </c>
      <c r="I126" s="7">
        <v>8.4356037222455136</v>
      </c>
      <c r="J126" s="7">
        <v>8.4480340843918871</v>
      </c>
      <c r="K126" s="7">
        <v>8.4392401083540367</v>
      </c>
      <c r="L126" s="7">
        <v>8.4665109178638769</v>
      </c>
      <c r="M126" s="7">
        <v>8.4891697085102162</v>
      </c>
      <c r="N126" s="7">
        <v>8.5861692769695175</v>
      </c>
      <c r="O126" s="7">
        <v>8.5921469852164094</v>
      </c>
      <c r="P126" s="7">
        <v>8.6411518588393896</v>
      </c>
      <c r="Q126" s="7">
        <v>8.6739592814900028</v>
      </c>
      <c r="R126" s="7">
        <v>8.6964582340441261</v>
      </c>
      <c r="S126" s="7">
        <v>8.6691877788543596</v>
      </c>
      <c r="T126" s="7">
        <v>8.6929945660418184</v>
      </c>
    </row>
    <row r="127" spans="5:20"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</row>
    <row r="128" spans="5:20">
      <c r="E128" s="7">
        <v>6.6953569332412819</v>
      </c>
      <c r="F128" s="7">
        <v>6.7223267127583775</v>
      </c>
      <c r="G128" s="7">
        <v>6.7467303849114266</v>
      </c>
      <c r="H128" s="7">
        <v>6.7518596659182775</v>
      </c>
      <c r="I128" s="7">
        <v>6.7709049952439848</v>
      </c>
      <c r="J128" s="7">
        <v>6.8075159485174392</v>
      </c>
      <c r="K128" s="7">
        <v>6.8314712331048275</v>
      </c>
      <c r="L128" s="7">
        <v>6.8103466921648863</v>
      </c>
      <c r="M128" s="7">
        <v>6.8273758738758845</v>
      </c>
      <c r="N128" s="7">
        <v>6.8521759796742359</v>
      </c>
      <c r="O128" s="7">
        <v>6.8626819412793685</v>
      </c>
      <c r="P128" s="7">
        <v>6.879645874517716</v>
      </c>
      <c r="Q128" s="7">
        <v>6.8937150885941323</v>
      </c>
      <c r="R128" s="7">
        <v>6.927514333163117</v>
      </c>
      <c r="S128" s="7">
        <v>6.9551531682850323</v>
      </c>
      <c r="T128" s="7">
        <v>6.9716420935172909</v>
      </c>
    </row>
    <row r="129" spans="5:20">
      <c r="E129" s="7">
        <v>10.256337602654614</v>
      </c>
      <c r="F129" s="7">
        <v>10.286153210938357</v>
      </c>
      <c r="G129" s="7">
        <v>10.322264276030149</v>
      </c>
      <c r="H129" s="7">
        <v>10.35493555791845</v>
      </c>
      <c r="I129" s="7">
        <v>10.393923271188948</v>
      </c>
      <c r="J129" s="7">
        <v>10.424984938244245</v>
      </c>
      <c r="K129" s="7">
        <v>10.43651166731134</v>
      </c>
      <c r="L129" s="7">
        <v>10.430888170781216</v>
      </c>
      <c r="M129" s="7">
        <v>10.42952073103999</v>
      </c>
      <c r="N129" s="7">
        <v>10.448165320492832</v>
      </c>
      <c r="O129" s="7">
        <v>10.466085354098935</v>
      </c>
      <c r="P129" s="7">
        <v>10.497857438385106</v>
      </c>
      <c r="Q129" s="7">
        <v>10.531175958089909</v>
      </c>
      <c r="R129" s="7">
        <v>10.547044566062178</v>
      </c>
      <c r="S129" s="7">
        <v>10.501169652540076</v>
      </c>
      <c r="T129" s="7">
        <v>10.519131486475919</v>
      </c>
    </row>
    <row r="130" spans="5:20">
      <c r="E130" s="7">
        <v>9.9354507006005974</v>
      </c>
      <c r="F130" s="7">
        <v>9.9532112630184386</v>
      </c>
      <c r="G130" s="7">
        <v>9.9568885690596094</v>
      </c>
      <c r="H130" s="7">
        <v>9.9531812300989841</v>
      </c>
      <c r="I130" s="7">
        <v>9.9992809651372117</v>
      </c>
      <c r="J130" s="7">
        <v>10.01666348607567</v>
      </c>
      <c r="K130" s="7">
        <v>10.04529063684515</v>
      </c>
      <c r="L130" s="7">
        <v>10.075588252026423</v>
      </c>
      <c r="M130" s="7">
        <v>10.09787881441985</v>
      </c>
      <c r="N130" s="7">
        <v>10.118963217553967</v>
      </c>
      <c r="O130" s="7">
        <v>10.138751973277524</v>
      </c>
      <c r="P130" s="7">
        <v>10.135100393694456</v>
      </c>
      <c r="Q130" s="7">
        <v>10.153683900294157</v>
      </c>
      <c r="R130" s="7">
        <v>10.130130757935866</v>
      </c>
      <c r="S130" s="7">
        <v>10.114810380064263</v>
      </c>
      <c r="T130" s="7">
        <v>10.131272852674707</v>
      </c>
    </row>
    <row r="131" spans="5:20">
      <c r="E131" s="7">
        <v>7.5076822379653176</v>
      </c>
      <c r="F131" s="7">
        <v>7.5485520264103032</v>
      </c>
      <c r="G131" s="7">
        <v>7.5681638516094552</v>
      </c>
      <c r="H131" s="7">
        <v>7.5866133866017069</v>
      </c>
      <c r="I131" s="7">
        <v>7.6377837996245725</v>
      </c>
      <c r="J131" s="7">
        <v>7.6622076682653688</v>
      </c>
      <c r="K131" s="7">
        <v>7.6766371351658851</v>
      </c>
      <c r="L131" s="7">
        <v>7.670346555248452</v>
      </c>
      <c r="M131" s="7">
        <v>7.682115608477714</v>
      </c>
      <c r="N131" s="7">
        <v>7.7210944112415563</v>
      </c>
      <c r="O131" s="7">
        <v>7.7503311189091972</v>
      </c>
      <c r="P131" s="7">
        <v>7.7759590630071029</v>
      </c>
      <c r="Q131" s="7">
        <v>7.7943292117270522</v>
      </c>
      <c r="R131" s="7">
        <v>7.8538987177397948</v>
      </c>
      <c r="S131" s="7">
        <v>7.7825766669760155</v>
      </c>
      <c r="T131" s="7">
        <v>7.8040182885076259</v>
      </c>
    </row>
    <row r="132" spans="5:20">
      <c r="E132" s="7">
        <v>6.412587617393938</v>
      </c>
      <c r="F132" s="7">
        <v>6.4123844221939885</v>
      </c>
      <c r="G132" s="7">
        <v>6.4053733723358111</v>
      </c>
      <c r="H132" s="7">
        <v>6.4701986003022727</v>
      </c>
      <c r="I132" s="7">
        <v>6.4302909899484257</v>
      </c>
      <c r="J132" s="7">
        <v>6.3821137435411499</v>
      </c>
      <c r="K132" s="7">
        <v>6.4171086939331774</v>
      </c>
      <c r="L132" s="7">
        <v>6.4131775229480059</v>
      </c>
      <c r="M132" s="7">
        <v>6.4309678230588707</v>
      </c>
      <c r="N132" s="7">
        <v>6.3971049605729373</v>
      </c>
      <c r="O132" s="7">
        <v>6.4049106917606506</v>
      </c>
      <c r="P132" s="7">
        <v>6.4236966433331393</v>
      </c>
      <c r="Q132" s="7">
        <v>6.4175328322873666</v>
      </c>
      <c r="R132" s="7">
        <v>6.469131315677755</v>
      </c>
      <c r="S132" s="7">
        <v>7.1308988302963465</v>
      </c>
      <c r="T132" s="7">
        <v>7.1555850790302964</v>
      </c>
    </row>
    <row r="133" spans="5:20">
      <c r="E133" s="7">
        <v>7.254819727985085</v>
      </c>
      <c r="F133" s="7">
        <v>7.2722149912854288</v>
      </c>
      <c r="G133" s="7">
        <v>7.2742987329399575</v>
      </c>
      <c r="H133" s="7">
        <v>7.2684637631227123</v>
      </c>
      <c r="I133" s="7">
        <v>7.2550062245991933</v>
      </c>
      <c r="J133" s="7">
        <v>7.2832238744555102</v>
      </c>
      <c r="K133" s="7">
        <v>7.2894158602738379</v>
      </c>
      <c r="L133" s="7">
        <v>7.2805142142346204</v>
      </c>
      <c r="M133" s="7">
        <v>7.3543569573836747</v>
      </c>
      <c r="N133" s="7">
        <v>7.4310181761203005</v>
      </c>
      <c r="O133" s="7">
        <v>7.4596532275767578</v>
      </c>
      <c r="P133" s="7">
        <v>7.4959968999598914</v>
      </c>
      <c r="Q133" s="7">
        <v>7.5348780238997533</v>
      </c>
      <c r="R133" s="7">
        <v>7.5697934928017778</v>
      </c>
      <c r="S133" s="7">
        <v>7.6012916819057708</v>
      </c>
      <c r="T133" s="7">
        <v>7.6281038216435944</v>
      </c>
    </row>
    <row r="134" spans="5:20">
      <c r="E134" s="7">
        <v>10.532572558694275</v>
      </c>
      <c r="F134" s="7">
        <v>10.577507392897548</v>
      </c>
      <c r="G134" s="7">
        <v>10.624770404047904</v>
      </c>
      <c r="H134" s="7">
        <v>10.64493000833526</v>
      </c>
      <c r="I134" s="7">
        <v>10.658687756716855</v>
      </c>
      <c r="J134" s="7">
        <v>10.683777963642042</v>
      </c>
      <c r="K134" s="7">
        <v>10.698597365203165</v>
      </c>
      <c r="L134" s="7">
        <v>10.707982520594797</v>
      </c>
      <c r="M134" s="7">
        <v>10.712156909111238</v>
      </c>
      <c r="N134" s="7">
        <v>10.744161792396584</v>
      </c>
      <c r="O134" s="7">
        <v>10.764381406420268</v>
      </c>
      <c r="P134" s="7">
        <v>10.778882031239384</v>
      </c>
      <c r="Q134" s="7">
        <v>10.795478807721434</v>
      </c>
      <c r="R134" s="7">
        <v>10.801003425854498</v>
      </c>
      <c r="S134" s="7">
        <v>10.772182572802931</v>
      </c>
      <c r="T134" s="7">
        <v>10.789117300136175</v>
      </c>
    </row>
    <row r="135" spans="5:20">
      <c r="E135" s="7">
        <v>9.727525940743929</v>
      </c>
      <c r="F135" s="7">
        <v>9.7331677222809549</v>
      </c>
      <c r="G135" s="7">
        <v>9.7702347034288231</v>
      </c>
      <c r="H135" s="7">
        <v>9.7769604571655595</v>
      </c>
      <c r="I135" s="7">
        <v>9.7576324077742953</v>
      </c>
      <c r="J135" s="7">
        <v>9.7927448810334354</v>
      </c>
      <c r="K135" s="7">
        <v>9.8479038385580857</v>
      </c>
      <c r="L135" s="7">
        <v>9.856727242912882</v>
      </c>
      <c r="M135" s="7">
        <v>9.8430886901324364</v>
      </c>
      <c r="N135" s="7">
        <v>9.8591704085499696</v>
      </c>
      <c r="O135" s="7">
        <v>9.8798780533465571</v>
      </c>
      <c r="P135" s="7">
        <v>9.9136666251247245</v>
      </c>
      <c r="Q135" s="7">
        <v>9.9586076917398003</v>
      </c>
      <c r="R135" s="7">
        <v>10.057622102230361</v>
      </c>
      <c r="S135" s="7">
        <v>10.126631103850338</v>
      </c>
      <c r="T135" s="7">
        <v>10.151148944239155</v>
      </c>
    </row>
    <row r="136" spans="5:20">
      <c r="E136" s="7">
        <v>7.5264475768864685</v>
      </c>
      <c r="F136" s="7">
        <v>7.5492780703305797</v>
      </c>
      <c r="G136" s="7">
        <v>7.5353614733740297</v>
      </c>
      <c r="H136" s="7">
        <v>7.5365104628800443</v>
      </c>
      <c r="I136" s="7">
        <v>7.5483700898915078</v>
      </c>
      <c r="J136" s="7">
        <v>7.5659733118067267</v>
      </c>
      <c r="K136" s="7">
        <v>7.5614900439729675</v>
      </c>
      <c r="L136" s="7">
        <v>7.5691123127139388</v>
      </c>
      <c r="M136" s="7">
        <v>7.5923257601522272</v>
      </c>
      <c r="N136" s="7">
        <v>7.6393121076378376</v>
      </c>
      <c r="O136" s="7">
        <v>7.6890779644913776</v>
      </c>
      <c r="P136" s="7">
        <v>7.7275984722335025</v>
      </c>
      <c r="Q136" s="7">
        <v>7.7614515095769132</v>
      </c>
      <c r="R136" s="7">
        <v>7.7558633750734023</v>
      </c>
      <c r="S136" s="7">
        <v>7.7701220359651533</v>
      </c>
      <c r="T136" s="7">
        <v>7.7897306762587535</v>
      </c>
    </row>
    <row r="137" spans="5:20">
      <c r="E137" s="7">
        <v>8.6036496433593186</v>
      </c>
      <c r="F137" s="7">
        <v>8.6341088508440276</v>
      </c>
      <c r="G137" s="7">
        <v>8.6645680583287366</v>
      </c>
      <c r="H137" s="7">
        <v>8.6950272658134438</v>
      </c>
      <c r="I137" s="7">
        <v>8.7254864732981527</v>
      </c>
      <c r="J137" s="7">
        <v>8.7559456807828617</v>
      </c>
      <c r="K137" s="7">
        <v>8.7864048882675707</v>
      </c>
      <c r="L137" s="7">
        <v>8.8168640957522779</v>
      </c>
      <c r="M137" s="7">
        <v>8.8473233032369869</v>
      </c>
      <c r="N137" s="7">
        <v>8.8777825107216959</v>
      </c>
      <c r="O137" s="7">
        <v>8.9082417182064049</v>
      </c>
      <c r="P137" s="7">
        <v>8.9387009256911139</v>
      </c>
      <c r="Q137" s="7">
        <v>8.9691601331758211</v>
      </c>
      <c r="R137" s="7">
        <v>8.99961934066053</v>
      </c>
      <c r="S137" s="7">
        <v>9.030016817844901</v>
      </c>
      <c r="T137" s="7">
        <v>9.0599168740209617</v>
      </c>
    </row>
    <row r="138" spans="5:20">
      <c r="E138" s="7">
        <v>8.8779578495799552</v>
      </c>
      <c r="F138" s="7">
        <v>8.8854559835068354</v>
      </c>
      <c r="G138" s="7">
        <v>8.9279900116991833</v>
      </c>
      <c r="H138" s="7">
        <v>8.9789701458238564</v>
      </c>
      <c r="I138" s="7">
        <v>8.9978127097626484</v>
      </c>
      <c r="J138" s="7">
        <v>9.0053576685269494</v>
      </c>
      <c r="K138" s="7">
        <v>8.9921984379353468</v>
      </c>
      <c r="L138" s="7">
        <v>8.995716866164333</v>
      </c>
      <c r="M138" s="7">
        <v>9.0187443221249968</v>
      </c>
      <c r="N138" s="7">
        <v>9.073440568088861</v>
      </c>
      <c r="O138" s="7">
        <v>9.1253879349166489</v>
      </c>
      <c r="P138" s="7">
        <v>9.190058338733289</v>
      </c>
      <c r="Q138" s="7">
        <v>9.2875720271452469</v>
      </c>
      <c r="R138" s="7">
        <v>9.3730403776081186</v>
      </c>
      <c r="S138" s="7">
        <v>9.3806453587765795</v>
      </c>
      <c r="T138" s="7">
        <v>9.4157651721604978</v>
      </c>
    </row>
    <row r="139" spans="5:20">
      <c r="E139" s="7">
        <v>7.7194173833502369</v>
      </c>
      <c r="F139" s="7">
        <v>7.7669835097964928</v>
      </c>
      <c r="G139" s="7">
        <v>7.7000607966857233</v>
      </c>
      <c r="H139" s="7">
        <v>7.6345451681163077</v>
      </c>
      <c r="I139" s="7">
        <v>7.6260400804884734</v>
      </c>
      <c r="J139" s="7">
        <v>7.5742310753217543</v>
      </c>
      <c r="K139" s="7">
        <v>7.5468705848253093</v>
      </c>
      <c r="L139" s="7">
        <v>7.5195127964771054</v>
      </c>
      <c r="M139" s="7">
        <v>7.5155189197154781</v>
      </c>
      <c r="N139" s="7">
        <v>7.5172897372142602</v>
      </c>
      <c r="O139" s="7">
        <v>7.5278491664860843</v>
      </c>
      <c r="P139" s="7">
        <v>7.5289154794935813</v>
      </c>
      <c r="Q139" s="7">
        <v>7.574341187944551</v>
      </c>
      <c r="R139" s="7">
        <v>7.6154594822506549</v>
      </c>
      <c r="S139" s="7">
        <v>7.6361321230214889</v>
      </c>
      <c r="T139" s="7">
        <v>7.6249624960503386</v>
      </c>
    </row>
    <row r="140" spans="5:20">
      <c r="E140" s="7">
        <v>8.3577019858063704</v>
      </c>
      <c r="F140" s="7">
        <v>8.339097014337419</v>
      </c>
      <c r="G140" s="7">
        <v>8.3465151350585707</v>
      </c>
      <c r="H140" s="7">
        <v>8.3307286763710557</v>
      </c>
      <c r="I140" s="7">
        <v>8.2946642086998388</v>
      </c>
      <c r="J140" s="7">
        <v>8.2398746783788805</v>
      </c>
      <c r="K140" s="7">
        <v>8.2399013991248271</v>
      </c>
      <c r="L140" s="7">
        <v>8.219364992246339</v>
      </c>
      <c r="M140" s="7">
        <v>8.2373405669905182</v>
      </c>
      <c r="N140" s="7">
        <v>8.2585083889631594</v>
      </c>
      <c r="O140" s="7">
        <v>8.2678594717757541</v>
      </c>
      <c r="P140" s="7">
        <v>8.2915140152159363</v>
      </c>
      <c r="Q140" s="7">
        <v>8.3386119294690921</v>
      </c>
      <c r="R140" s="7">
        <v>8.3772565428215557</v>
      </c>
      <c r="S140" s="7">
        <v>8.3203833811126842</v>
      </c>
      <c r="T140" s="7">
        <v>8.3194002494745618</v>
      </c>
    </row>
    <row r="141" spans="5:20">
      <c r="E141" s="7">
        <v>8.5745447715528034</v>
      </c>
      <c r="F141" s="7">
        <v>8.5818644103372641</v>
      </c>
      <c r="G141" s="7">
        <v>8.6311518833675596</v>
      </c>
      <c r="H141" s="7">
        <v>8.6079643270340362</v>
      </c>
      <c r="I141" s="7">
        <v>8.6010749078704869</v>
      </c>
      <c r="J141" s="7">
        <v>8.6148109407393374</v>
      </c>
      <c r="K141" s="7">
        <v>8.6022468061077841</v>
      </c>
      <c r="L141" s="7">
        <v>8.6371031311661675</v>
      </c>
      <c r="M141" s="7">
        <v>8.6630609264417853</v>
      </c>
      <c r="N141" s="7">
        <v>8.6985670240218358</v>
      </c>
      <c r="O141" s="7">
        <v>8.7520062029706267</v>
      </c>
      <c r="P141" s="7">
        <v>8.8144191522252111</v>
      </c>
      <c r="Q141" s="7">
        <v>8.8876582272669999</v>
      </c>
      <c r="R141" s="7">
        <v>8.9693484975445248</v>
      </c>
      <c r="S141" s="7">
        <v>8.9664993579646506</v>
      </c>
      <c r="T141" s="7">
        <v>8.9954129544583683</v>
      </c>
    </row>
    <row r="142" spans="5:20">
      <c r="E142" s="7">
        <v>7.7700103887943186</v>
      </c>
      <c r="F142" s="7">
        <v>7.8051578276760312</v>
      </c>
      <c r="G142" s="7">
        <v>7.8343790255020709</v>
      </c>
      <c r="H142" s="7">
        <v>7.8076207110830582</v>
      </c>
      <c r="I142" s="7">
        <v>7.8204409555933694</v>
      </c>
      <c r="J142" s="7">
        <v>7.8582428657102756</v>
      </c>
      <c r="K142" s="7">
        <v>7.8558955083490174</v>
      </c>
      <c r="L142" s="7">
        <v>7.8800581402478569</v>
      </c>
      <c r="M142" s="7">
        <v>7.9091138415438147</v>
      </c>
      <c r="N142" s="7">
        <v>7.9521006200557869</v>
      </c>
      <c r="O142" s="7">
        <v>7.9817246149856063</v>
      </c>
      <c r="P142" s="7">
        <v>8.0151792468316749</v>
      </c>
      <c r="Q142" s="7">
        <v>8.0648550319055747</v>
      </c>
      <c r="R142" s="7">
        <v>8.0833034674299054</v>
      </c>
      <c r="S142" s="7">
        <v>8.0759213238046215</v>
      </c>
      <c r="T142" s="7">
        <v>8.0992169795255702</v>
      </c>
    </row>
    <row r="143" spans="5:20">
      <c r="E143" s="7">
        <v>9.1049190929668349</v>
      </c>
      <c r="F143" s="7">
        <v>9.1646535813277836</v>
      </c>
      <c r="G143" s="7">
        <v>9.2322913365789621</v>
      </c>
      <c r="H143" s="7">
        <v>9.2804891011519111</v>
      </c>
      <c r="I143" s="7">
        <v>9.3249486819430967</v>
      </c>
      <c r="J143" s="7">
        <v>9.3718965743390505</v>
      </c>
      <c r="K143" s="7">
        <v>9.3892405426555463</v>
      </c>
      <c r="L143" s="7">
        <v>9.4040350291155779</v>
      </c>
      <c r="M143" s="7">
        <v>9.4426515682320193</v>
      </c>
      <c r="N143" s="7">
        <v>9.495304487095872</v>
      </c>
      <c r="O143" s="7">
        <v>9.5312755645044831</v>
      </c>
      <c r="P143" s="7">
        <v>9.592322187371856</v>
      </c>
      <c r="Q143" s="7">
        <v>9.658514612104355</v>
      </c>
      <c r="R143" s="7">
        <v>9.7072073026830399</v>
      </c>
      <c r="S143" s="7">
        <v>9.7234653640113837</v>
      </c>
      <c r="T143" s="7">
        <v>9.7648287752056007</v>
      </c>
    </row>
    <row r="144" spans="5:20">
      <c r="E144" s="7">
        <v>9.77020188914938</v>
      </c>
      <c r="F144" s="7">
        <v>9.8033566041977469</v>
      </c>
      <c r="G144" s="7">
        <v>9.8428752889963071</v>
      </c>
      <c r="H144" s="7">
        <v>9.8881814359259135</v>
      </c>
      <c r="I144" s="7">
        <v>9.9237109363834808</v>
      </c>
      <c r="J144" s="7">
        <v>9.9571429846234576</v>
      </c>
      <c r="K144" s="7">
        <v>9.9700753925114309</v>
      </c>
      <c r="L144" s="7">
        <v>9.9698571394116495</v>
      </c>
      <c r="M144" s="7">
        <v>9.9535100585924905</v>
      </c>
      <c r="N144" s="7">
        <v>9.9631533681632192</v>
      </c>
      <c r="O144" s="7">
        <v>9.9661843317087158</v>
      </c>
      <c r="P144" s="7">
        <v>9.9771745503418519</v>
      </c>
      <c r="Q144" s="7">
        <v>9.9984913703796821</v>
      </c>
      <c r="R144" s="7">
        <v>9.9968183747626131</v>
      </c>
      <c r="S144" s="7">
        <v>9.9697351122268518</v>
      </c>
      <c r="T144" s="7">
        <v>9.9828296562618775</v>
      </c>
    </row>
    <row r="145" spans="5:20">
      <c r="E145" s="7">
        <v>10.884377093971546</v>
      </c>
      <c r="F145" s="7">
        <v>10.914836301456255</v>
      </c>
      <c r="G145" s="7">
        <v>10.945295508940962</v>
      </c>
      <c r="H145" s="7">
        <v>10.975754716425671</v>
      </c>
      <c r="I145" s="7">
        <v>11.00621392391038</v>
      </c>
      <c r="J145" s="7">
        <v>11.036673131395089</v>
      </c>
      <c r="K145" s="7">
        <v>11.019673760509795</v>
      </c>
      <c r="L145" s="7">
        <v>11.03416686150255</v>
      </c>
      <c r="M145" s="7">
        <v>11.002078061734466</v>
      </c>
      <c r="N145" s="7">
        <v>11.105612684871952</v>
      </c>
      <c r="O145" s="7">
        <v>11.073681935844723</v>
      </c>
      <c r="P145" s="7">
        <v>11.121989708804026</v>
      </c>
      <c r="Q145" s="7">
        <v>11.23076351697312</v>
      </c>
      <c r="R145" s="7">
        <v>11.339085889697381</v>
      </c>
      <c r="S145" s="7">
        <v>11.326326664771473</v>
      </c>
      <c r="T145" s="7">
        <v>11.355325142795735</v>
      </c>
    </row>
    <row r="146" spans="5:20">
      <c r="E146" s="7">
        <v>8.9544977677657958</v>
      </c>
      <c r="F146" s="7">
        <v>8.9849569752505047</v>
      </c>
      <c r="G146" s="7">
        <v>9.0154161827352137</v>
      </c>
      <c r="H146" s="7">
        <v>9.0458753902199227</v>
      </c>
      <c r="I146" s="7">
        <v>9.0763345977046299</v>
      </c>
      <c r="J146" s="7">
        <v>9.1067938051893389</v>
      </c>
      <c r="K146" s="7">
        <v>9.1372530126740479</v>
      </c>
      <c r="L146" s="7">
        <v>9.1677122201587569</v>
      </c>
      <c r="M146" s="7">
        <v>9.1981714276434641</v>
      </c>
      <c r="N146" s="7">
        <v>9.2286306351281731</v>
      </c>
      <c r="O146" s="7">
        <v>9.259089842612882</v>
      </c>
      <c r="P146" s="7">
        <v>9.289549050097591</v>
      </c>
      <c r="Q146" s="7">
        <v>9.3200082575823</v>
      </c>
      <c r="R146" s="7">
        <v>9.3504674650670072</v>
      </c>
      <c r="S146" s="7">
        <v>9.3809266725517162</v>
      </c>
      <c r="T146" s="7">
        <v>9.410828417721584</v>
      </c>
    </row>
    <row r="147" spans="5:20">
      <c r="E147" s="7">
        <v>8.9683752787085655</v>
      </c>
      <c r="F147" s="7">
        <v>8.9344286138405433</v>
      </c>
      <c r="G147" s="7">
        <v>8.9512802438746757</v>
      </c>
      <c r="H147" s="7">
        <v>8.8995772608388144</v>
      </c>
      <c r="I147" s="7">
        <v>8.9656371039990912</v>
      </c>
      <c r="J147" s="7">
        <v>9.0609882937414969</v>
      </c>
      <c r="K147" s="7">
        <v>9.1130727064409243</v>
      </c>
      <c r="L147" s="7">
        <v>9.1638814296527666</v>
      </c>
      <c r="M147" s="7">
        <v>9.2391322117630921</v>
      </c>
      <c r="N147" s="7">
        <v>9.3136332483051394</v>
      </c>
      <c r="O147" s="7">
        <v>9.3803199065203273</v>
      </c>
      <c r="P147" s="7">
        <v>9.4632516377159543</v>
      </c>
      <c r="Q147" s="7">
        <v>9.5479658569567434</v>
      </c>
      <c r="R147" s="7">
        <v>9.6001137097095732</v>
      </c>
      <c r="S147" s="7">
        <v>9.5186615738545957</v>
      </c>
      <c r="T147" s="7">
        <v>9.571264791943026</v>
      </c>
    </row>
    <row r="148" spans="5:20">
      <c r="E148" s="7">
        <v>6.4059141953672434</v>
      </c>
      <c r="F148" s="7">
        <v>6.4862917222066976</v>
      </c>
      <c r="G148" s="7">
        <v>6.5328577593622894</v>
      </c>
      <c r="H148" s="7">
        <v>6.5173096818375527</v>
      </c>
      <c r="I148" s="7">
        <v>6.5001184997028485</v>
      </c>
      <c r="J148" s="7">
        <v>6.511137711629523</v>
      </c>
      <c r="K148" s="7">
        <v>6.5494041553468456</v>
      </c>
      <c r="L148" s="7">
        <v>6.6266214966565808</v>
      </c>
      <c r="M148" s="7">
        <v>6.631341390717691</v>
      </c>
      <c r="N148" s="7">
        <v>6.6873949093285541</v>
      </c>
      <c r="O148" s="7">
        <v>6.7569567513411641</v>
      </c>
      <c r="P148" s="7">
        <v>6.8210289665547652</v>
      </c>
      <c r="Q148" s="7">
        <v>6.8483648432132513</v>
      </c>
      <c r="R148" s="7">
        <v>6.9267624387449462</v>
      </c>
      <c r="S148" s="7">
        <v>6.9388547789537443</v>
      </c>
      <c r="T148" s="7">
        <v>6.9760079321899378</v>
      </c>
    </row>
    <row r="149" spans="5:20">
      <c r="E149" s="7">
        <v>9.2605182609943828</v>
      </c>
      <c r="F149" s="7">
        <v>9.3270762313429945</v>
      </c>
      <c r="G149" s="7">
        <v>9.3957705082318927</v>
      </c>
      <c r="H149" s="7">
        <v>9.4222281084654043</v>
      </c>
      <c r="I149" s="7">
        <v>9.4213053914921936</v>
      </c>
      <c r="J149" s="7">
        <v>9.4019530530869453</v>
      </c>
      <c r="K149" s="7">
        <v>9.3818404616273821</v>
      </c>
      <c r="L149" s="7">
        <v>9.3791275502262206</v>
      </c>
      <c r="M149" s="7">
        <v>9.3838126007121403</v>
      </c>
      <c r="N149" s="7">
        <v>9.4515246359468161</v>
      </c>
      <c r="O149" s="7">
        <v>9.4847482483797982</v>
      </c>
      <c r="P149" s="7">
        <v>9.5301917347098151</v>
      </c>
      <c r="Q149" s="7">
        <v>9.5420898591667402</v>
      </c>
      <c r="R149" s="7">
        <v>9.5792214454136086</v>
      </c>
      <c r="S149" s="7">
        <v>9.4873031028444181</v>
      </c>
      <c r="T149" s="7">
        <v>9.5034261869329075</v>
      </c>
    </row>
    <row r="150" spans="5:20">
      <c r="E150" s="7">
        <v>8.9570962206844342</v>
      </c>
      <c r="F150" s="7">
        <v>8.9987409115231305</v>
      </c>
      <c r="G150" s="7">
        <v>8.9852174307437664</v>
      </c>
      <c r="H150" s="7">
        <v>9.0316538691936916</v>
      </c>
      <c r="I150" s="7">
        <v>9.0435083982111486</v>
      </c>
      <c r="J150" s="7">
        <v>9.028651898088965</v>
      </c>
      <c r="K150" s="7">
        <v>8.9639825098821007</v>
      </c>
      <c r="L150" s="7">
        <v>8.9867689362140428</v>
      </c>
      <c r="M150" s="7">
        <v>8.997575206607177</v>
      </c>
      <c r="N150" s="7">
        <v>9.0410926654104546</v>
      </c>
      <c r="O150" s="7">
        <v>9.0691533964784341</v>
      </c>
      <c r="P150" s="7">
        <v>9.1139793405245673</v>
      </c>
      <c r="Q150" s="7">
        <v>9.1263317396091956</v>
      </c>
      <c r="R150" s="7">
        <v>9.1237206835451801</v>
      </c>
      <c r="S150" s="7">
        <v>9.0735621334465382</v>
      </c>
      <c r="T150" s="7">
        <v>9.0833762720139415</v>
      </c>
    </row>
    <row r="151" spans="5:20">
      <c r="E151" s="7">
        <v>8.4576210852447016</v>
      </c>
      <c r="F151" s="7">
        <v>8.4712945774236825</v>
      </c>
      <c r="G151" s="7">
        <v>8.5965981452199323</v>
      </c>
      <c r="H151" s="7">
        <v>8.6477319669667896</v>
      </c>
      <c r="I151" s="7">
        <v>8.6912006807464124</v>
      </c>
      <c r="J151" s="7">
        <v>8.7088223514482355</v>
      </c>
      <c r="K151" s="7">
        <v>8.7299372780891051</v>
      </c>
      <c r="L151" s="7">
        <v>8.7661236240474221</v>
      </c>
      <c r="M151" s="7">
        <v>8.7944990704999455</v>
      </c>
      <c r="N151" s="7">
        <v>8.8562489423661201</v>
      </c>
      <c r="O151" s="7">
        <v>8.875598179960253</v>
      </c>
      <c r="P151" s="7">
        <v>8.965189602866328</v>
      </c>
      <c r="Q151" s="7">
        <v>9.044226173012218</v>
      </c>
      <c r="R151" s="7">
        <v>9.0543376306303802</v>
      </c>
      <c r="S151" s="7">
        <v>9.0254720389052814</v>
      </c>
      <c r="T151" s="7">
        <v>9.0665687492778133</v>
      </c>
    </row>
    <row r="152" spans="5:20">
      <c r="E152" s="7">
        <v>7.8815622942272832</v>
      </c>
      <c r="F152" s="7">
        <v>7.9415067128093053</v>
      </c>
      <c r="G152" s="7">
        <v>7.938826860510459</v>
      </c>
      <c r="H152" s="7">
        <v>7.9521111516003025</v>
      </c>
      <c r="I152" s="7">
        <v>7.9654582705390897</v>
      </c>
      <c r="J152" s="7">
        <v>8.0259237439254854</v>
      </c>
      <c r="K152" s="7">
        <v>8.0889643141338556</v>
      </c>
      <c r="L152" s="7">
        <v>8.1283805707193721</v>
      </c>
      <c r="M152" s="7">
        <v>8.1726321401312045</v>
      </c>
      <c r="N152" s="7">
        <v>8.2181194089155021</v>
      </c>
      <c r="O152" s="7">
        <v>8.2579857590958383</v>
      </c>
      <c r="P152" s="7">
        <v>8.2790624906613903</v>
      </c>
      <c r="Q152" s="7">
        <v>8.3017971514437399</v>
      </c>
      <c r="R152" s="7">
        <v>8.3509343617784335</v>
      </c>
      <c r="S152" s="7">
        <v>8.2941301907988318</v>
      </c>
      <c r="T152" s="7">
        <v>8.3282523154052424</v>
      </c>
    </row>
    <row r="153" spans="5:20">
      <c r="E153" s="7">
        <v>10.062843309981654</v>
      </c>
      <c r="F153" s="7">
        <v>10.093302517466363</v>
      </c>
      <c r="G153" s="7">
        <v>10.123761724951072</v>
      </c>
      <c r="H153" s="7">
        <v>10.154220932435779</v>
      </c>
      <c r="I153" s="7">
        <v>10.184680139920488</v>
      </c>
      <c r="J153" s="7">
        <v>10.215139347405197</v>
      </c>
      <c r="K153" s="7">
        <v>10.245598554889906</v>
      </c>
      <c r="L153" s="7">
        <v>10.276057762374615</v>
      </c>
      <c r="M153" s="7">
        <v>10.306516969859322</v>
      </c>
      <c r="N153" s="7">
        <v>10.336976177344031</v>
      </c>
      <c r="O153" s="7">
        <v>10.36743538482874</v>
      </c>
      <c r="P153" s="7">
        <v>10.397894592313449</v>
      </c>
      <c r="Q153" s="7">
        <v>10.428353799798156</v>
      </c>
      <c r="R153" s="7">
        <v>10.458813007282865</v>
      </c>
      <c r="S153" s="7">
        <v>10.489272214767574</v>
      </c>
      <c r="T153" s="7">
        <v>10.519173959937442</v>
      </c>
    </row>
    <row r="154" spans="5:20">
      <c r="E154" s="7">
        <v>6.8595241290689151</v>
      </c>
      <c r="F154" s="7">
        <v>6.8899833365536232</v>
      </c>
      <c r="G154" s="7">
        <v>6.9204425440383321</v>
      </c>
      <c r="H154" s="7">
        <v>6.9509017515230402</v>
      </c>
      <c r="I154" s="7">
        <v>6.9813609590077492</v>
      </c>
      <c r="J154" s="7">
        <v>7.0118201664924582</v>
      </c>
      <c r="K154" s="7">
        <v>7.0422793739771663</v>
      </c>
      <c r="L154" s="7">
        <v>7.1345504759867868</v>
      </c>
      <c r="M154" s="7">
        <v>7.1702515820953243</v>
      </c>
      <c r="N154" s="7">
        <v>7.2173343592719457</v>
      </c>
      <c r="O154" s="7">
        <v>7.2559371757996756</v>
      </c>
      <c r="P154" s="7">
        <v>7.3042805834755296</v>
      </c>
      <c r="Q154" s="7">
        <v>7.3464922600748315</v>
      </c>
      <c r="R154" s="7">
        <v>7.3869067651037961</v>
      </c>
      <c r="S154" s="7">
        <v>7.4101422000081687</v>
      </c>
      <c r="T154" s="7">
        <v>7.4512019148811319</v>
      </c>
    </row>
    <row r="155" spans="5:20">
      <c r="E155" s="7">
        <v>9.8852623820563696</v>
      </c>
      <c r="F155" s="7">
        <v>9.8934819681330985</v>
      </c>
      <c r="G155" s="7">
        <v>9.8940194977581761</v>
      </c>
      <c r="H155" s="7">
        <v>9.8969121508271272</v>
      </c>
      <c r="I155" s="7">
        <v>9.864340196452563</v>
      </c>
      <c r="J155" s="7">
        <v>9.8899927581800782</v>
      </c>
      <c r="K155" s="7">
        <v>9.8736052243366128</v>
      </c>
      <c r="L155" s="7">
        <v>9.8530379282122489</v>
      </c>
      <c r="M155" s="7">
        <v>9.9049903138478435</v>
      </c>
      <c r="N155" s="7">
        <v>9.9344723281753566</v>
      </c>
      <c r="O155" s="7">
        <v>9.9626857843922974</v>
      </c>
      <c r="P155" s="7">
        <v>9.9698475485696108</v>
      </c>
      <c r="Q155" s="7">
        <v>9.9665466905140541</v>
      </c>
      <c r="R155" s="7">
        <v>9.9846921283804093</v>
      </c>
      <c r="S155" s="7">
        <v>9.9674420127275596</v>
      </c>
      <c r="T155" s="7">
        <v>9.9753319555236324</v>
      </c>
    </row>
    <row r="156" spans="5:20">
      <c r="E156" s="7">
        <v>7.2220287088244222</v>
      </c>
      <c r="F156" s="7">
        <v>7.2148042747029528</v>
      </c>
      <c r="G156" s="7">
        <v>7.2185784144175198</v>
      </c>
      <c r="H156" s="7">
        <v>7.2490732631917609</v>
      </c>
      <c r="I156" s="7">
        <v>7.2839848750865901</v>
      </c>
      <c r="J156" s="7">
        <v>7.2890407374891355</v>
      </c>
      <c r="K156" s="7">
        <v>7.3076231023654179</v>
      </c>
      <c r="L156" s="7">
        <v>7.2881321188901751</v>
      </c>
      <c r="M156" s="7">
        <v>7.3266672598904785</v>
      </c>
      <c r="N156" s="7">
        <v>7.3579555974697852</v>
      </c>
      <c r="O156" s="7">
        <v>7.3864900428047244</v>
      </c>
      <c r="P156" s="7">
        <v>7.3850751612926206</v>
      </c>
      <c r="Q156" s="7">
        <v>7.4060451787164698</v>
      </c>
      <c r="R156" s="7">
        <v>7.4124025561589528</v>
      </c>
      <c r="S156" s="7">
        <v>7.4082666751226034</v>
      </c>
      <c r="T156" s="7">
        <v>7.4239480584479765</v>
      </c>
    </row>
    <row r="157" spans="5:20">
      <c r="E157" s="7">
        <v>8.6484776569625055</v>
      </c>
      <c r="F157" s="7">
        <v>8.7274831996366657</v>
      </c>
      <c r="G157" s="7">
        <v>8.8314173567210297</v>
      </c>
      <c r="H157" s="7">
        <v>8.8491552127276538</v>
      </c>
      <c r="I157" s="7">
        <v>8.7339914497868492</v>
      </c>
      <c r="J157" s="7">
        <v>8.7888299309515574</v>
      </c>
      <c r="K157" s="7">
        <v>8.8450375827046752</v>
      </c>
      <c r="L157" s="7">
        <v>8.8837497901023639</v>
      </c>
      <c r="M157" s="7">
        <v>8.9100616710263427</v>
      </c>
      <c r="N157" s="7">
        <v>8.9921299235611745</v>
      </c>
      <c r="O157" s="7">
        <v>9.0496224201709055</v>
      </c>
      <c r="P157" s="7">
        <v>9.1045467283140979</v>
      </c>
      <c r="Q157" s="7">
        <v>9.1753258937392985</v>
      </c>
      <c r="R157" s="7">
        <v>9.2332939960484524</v>
      </c>
      <c r="S157" s="7">
        <v>9.2070085651373343</v>
      </c>
      <c r="T157" s="7">
        <v>9.2464727386457355</v>
      </c>
    </row>
    <row r="158" spans="5:20">
      <c r="E158" s="7">
        <v>9.5841652684745</v>
      </c>
      <c r="F158" s="7">
        <v>9.6174977096678678</v>
      </c>
      <c r="G158" s="7">
        <v>9.7187485622282033</v>
      </c>
      <c r="H158" s="7">
        <v>9.7798809528203829</v>
      </c>
      <c r="I158" s="7">
        <v>9.7787859774589023</v>
      </c>
      <c r="J158" s="7">
        <v>9.8115117123290183</v>
      </c>
      <c r="K158" s="7">
        <v>9.7876634541755827</v>
      </c>
      <c r="L158" s="7">
        <v>9.7694197207749358</v>
      </c>
      <c r="M158" s="7">
        <v>9.7195552793342443</v>
      </c>
      <c r="N158" s="7">
        <v>9.6942663655192565</v>
      </c>
      <c r="O158" s="7">
        <v>9.7614759439593168</v>
      </c>
      <c r="P158" s="7">
        <v>9.8209167928815972</v>
      </c>
      <c r="Q158" s="7">
        <v>9.9083890084888022</v>
      </c>
      <c r="R158" s="7">
        <v>9.8770338186089344</v>
      </c>
      <c r="S158" s="7">
        <v>9.7861811616440662</v>
      </c>
      <c r="T158" s="7">
        <v>9.7991667042889592</v>
      </c>
    </row>
    <row r="159" spans="5:20">
      <c r="E159" s="7">
        <v>6.2785391495683101</v>
      </c>
      <c r="F159" s="7">
        <v>6.326901929614059</v>
      </c>
      <c r="G159" s="7">
        <v>6.1388206705733133</v>
      </c>
      <c r="H159" s="7">
        <v>6.1197662645527044</v>
      </c>
      <c r="I159" s="7">
        <v>6.0174890757204693</v>
      </c>
      <c r="J159" s="7">
        <v>6.0300301125890448</v>
      </c>
      <c r="K159" s="7">
        <v>6.1644997303920386</v>
      </c>
      <c r="L159" s="7">
        <v>6.3684027578826115</v>
      </c>
      <c r="M159" s="7">
        <v>6.4157584961412502</v>
      </c>
      <c r="N159" s="7">
        <v>6.4481564916396268</v>
      </c>
      <c r="O159" s="7">
        <v>6.4813837770093059</v>
      </c>
      <c r="P159" s="7">
        <v>6.5200899513172041</v>
      </c>
      <c r="Q159" s="7">
        <v>6.554532531605382</v>
      </c>
      <c r="R159" s="7">
        <v>6.5829941002759087</v>
      </c>
      <c r="S159" s="7">
        <v>6.5980651146468734</v>
      </c>
      <c r="T159" s="7">
        <v>6.6332538967107961</v>
      </c>
    </row>
    <row r="160" spans="5:20">
      <c r="E160" s="7">
        <v>10.339892667399313</v>
      </c>
      <c r="F160" s="7">
        <v>10.374266704433257</v>
      </c>
      <c r="G160" s="7">
        <v>10.420814407384857</v>
      </c>
      <c r="H160" s="7">
        <v>10.372970653496097</v>
      </c>
      <c r="I160" s="7">
        <v>10.434529578359522</v>
      </c>
      <c r="J160" s="7">
        <v>10.513058620476158</v>
      </c>
      <c r="K160" s="7">
        <v>10.461811763134333</v>
      </c>
      <c r="L160" s="7">
        <v>10.493400408953867</v>
      </c>
      <c r="M160" s="7">
        <v>10.542391185779785</v>
      </c>
      <c r="N160" s="7">
        <v>10.621332947123468</v>
      </c>
      <c r="O160" s="7">
        <v>10.722701205103423</v>
      </c>
      <c r="P160" s="7">
        <v>10.774286196731303</v>
      </c>
      <c r="Q160" s="7">
        <v>10.814542434295308</v>
      </c>
      <c r="R160" s="7">
        <v>10.778994509345566</v>
      </c>
      <c r="S160" s="7">
        <v>10.735913577804164</v>
      </c>
      <c r="T160" s="7">
        <v>10.770997608226404</v>
      </c>
    </row>
    <row r="161" spans="5:20">
      <c r="E161" s="7">
        <v>9.2658968440555665</v>
      </c>
      <c r="F161" s="7">
        <v>9.3412423277101535</v>
      </c>
      <c r="G161" s="7">
        <v>9.3952525091501755</v>
      </c>
      <c r="H161" s="7">
        <v>9.4365257155358595</v>
      </c>
      <c r="I161" s="7">
        <v>9.4359864467285295</v>
      </c>
      <c r="J161" s="7">
        <v>9.4507775161650898</v>
      </c>
      <c r="K161" s="7">
        <v>9.4868587459983633</v>
      </c>
      <c r="L161" s="7">
        <v>9.5316950550846506</v>
      </c>
      <c r="M161" s="7">
        <v>9.5782751461101814</v>
      </c>
      <c r="N161" s="7">
        <v>9.6268359066383216</v>
      </c>
      <c r="O161" s="7">
        <v>9.6905171545473188</v>
      </c>
      <c r="P161" s="7">
        <v>9.7713097392792765</v>
      </c>
      <c r="Q161" s="7">
        <v>9.8707777946081396</v>
      </c>
      <c r="R161" s="7">
        <v>9.9289305270596735</v>
      </c>
      <c r="S161" s="7">
        <v>9.8627948993354231</v>
      </c>
      <c r="T161" s="7">
        <v>9.907503981034834</v>
      </c>
    </row>
    <row r="162" spans="5:20">
      <c r="E162" s="7">
        <v>9.675704745191025</v>
      </c>
      <c r="F162" s="7">
        <v>9.7103072608066707</v>
      </c>
      <c r="G162" s="7">
        <v>9.7607470292321228</v>
      </c>
      <c r="H162" s="7">
        <v>9.7974859840024191</v>
      </c>
      <c r="I162" s="7">
        <v>9.8482929126487608</v>
      </c>
      <c r="J162" s="7">
        <v>9.8894834638546136</v>
      </c>
      <c r="K162" s="7">
        <v>9.9160695910515582</v>
      </c>
      <c r="L162" s="7">
        <v>9.9540337480701258</v>
      </c>
      <c r="M162" s="7">
        <v>9.9811394387403265</v>
      </c>
      <c r="N162" s="7">
        <v>10.022460294387592</v>
      </c>
      <c r="O162" s="7">
        <v>10.064653994295046</v>
      </c>
      <c r="P162" s="7">
        <v>10.117946639470711</v>
      </c>
      <c r="Q162" s="7">
        <v>10.178108505726115</v>
      </c>
      <c r="R162" s="7">
        <v>10.21085625057845</v>
      </c>
      <c r="S162" s="7">
        <v>10.11885770693315</v>
      </c>
      <c r="T162" s="7">
        <v>10.155071420962104</v>
      </c>
    </row>
    <row r="163" spans="5:20">
      <c r="E163" s="7">
        <v>7.9853499228626443</v>
      </c>
      <c r="F163" s="7">
        <v>7.97312400829626</v>
      </c>
      <c r="G163" s="7">
        <v>7.9306891196713556</v>
      </c>
      <c r="H163" s="7">
        <v>7.9206801161787794</v>
      </c>
      <c r="I163" s="7">
        <v>7.8884158372698812</v>
      </c>
      <c r="J163" s="7">
        <v>7.7073309016251521</v>
      </c>
      <c r="K163" s="7">
        <v>7.5973451241425076</v>
      </c>
      <c r="L163" s="7">
        <v>7.542428891930288</v>
      </c>
      <c r="M163" s="7">
        <v>7.5791962837777289</v>
      </c>
      <c r="N163" s="7">
        <v>7.6010987864871034</v>
      </c>
      <c r="O163" s="7">
        <v>7.6282584127810145</v>
      </c>
      <c r="P163" s="7">
        <v>7.6700690808199896</v>
      </c>
      <c r="Q163" s="7">
        <v>7.7466930789721182</v>
      </c>
      <c r="R163" s="7">
        <v>7.7925059258241935</v>
      </c>
      <c r="S163" s="7">
        <v>7.7460813632695151</v>
      </c>
      <c r="T163" s="7">
        <v>7.7240969663499488</v>
      </c>
    </row>
    <row r="164" spans="5:20">
      <c r="E164" s="7">
        <v>5.9705007504302259</v>
      </c>
      <c r="F164" s="7">
        <v>6.0009599579149349</v>
      </c>
      <c r="G164" s="7">
        <v>6.031419165399643</v>
      </c>
      <c r="H164" s="7">
        <v>6.0618783728843519</v>
      </c>
      <c r="I164" s="7">
        <v>6.0923375803690609</v>
      </c>
      <c r="J164" s="7">
        <v>6.122796787853769</v>
      </c>
      <c r="K164" s="7">
        <v>6.153255995338478</v>
      </c>
      <c r="L164" s="7">
        <v>6.1837152028231861</v>
      </c>
      <c r="M164" s="7">
        <v>6.2141744103078951</v>
      </c>
      <c r="N164" s="7">
        <v>6.2446336177926032</v>
      </c>
      <c r="O164" s="7">
        <v>6.2750928252773122</v>
      </c>
      <c r="P164" s="7">
        <v>6.3055520327620203</v>
      </c>
      <c r="Q164" s="7">
        <v>6.3360112402467292</v>
      </c>
      <c r="R164" s="7">
        <v>6.3664704477314382</v>
      </c>
      <c r="S164" s="7">
        <v>6.3969296552161463</v>
      </c>
      <c r="T164" s="7">
        <v>6.4268314003860141</v>
      </c>
    </row>
    <row r="165" spans="5:20">
      <c r="E165" s="7">
        <v>8.9213762686585394</v>
      </c>
      <c r="F165" s="7">
        <v>8.9412898612879648</v>
      </c>
      <c r="G165" s="7">
        <v>8.9445318265203735</v>
      </c>
      <c r="H165" s="7">
        <v>8.9261811579421124</v>
      </c>
      <c r="I165" s="7">
        <v>8.9253478552955059</v>
      </c>
      <c r="J165" s="7">
        <v>8.9412833601722301</v>
      </c>
      <c r="K165" s="7">
        <v>8.9478051310669038</v>
      </c>
      <c r="L165" s="7">
        <v>8.970037766294352</v>
      </c>
      <c r="M165" s="7">
        <v>8.9863751004849668</v>
      </c>
      <c r="N165" s="7">
        <v>9.01909495792464</v>
      </c>
      <c r="O165" s="7">
        <v>9.0591489110025911</v>
      </c>
      <c r="P165" s="7">
        <v>9.1024538060733065</v>
      </c>
      <c r="Q165" s="7">
        <v>9.1448942873379675</v>
      </c>
      <c r="R165" s="7">
        <v>9.1699800228712682</v>
      </c>
      <c r="S165" s="7">
        <v>9.1412964370635894</v>
      </c>
      <c r="T165" s="7">
        <v>9.1601474437002253</v>
      </c>
    </row>
    <row r="166" spans="5:20">
      <c r="E166" s="7">
        <v>9.9525888876931159</v>
      </c>
      <c r="F166" s="7">
        <v>9.9741599949021804</v>
      </c>
      <c r="G166" s="7">
        <v>10.009480132047145</v>
      </c>
      <c r="H166" s="7">
        <v>10.049694330895527</v>
      </c>
      <c r="I166" s="7">
        <v>10.090910449406422</v>
      </c>
      <c r="J166" s="7">
        <v>10.131771034639328</v>
      </c>
      <c r="K166" s="7">
        <v>10.156308877606968</v>
      </c>
      <c r="L166" s="7">
        <v>10.168522062431869</v>
      </c>
      <c r="M166" s="7">
        <v>10.182439630138866</v>
      </c>
      <c r="N166" s="7">
        <v>10.198359119910346</v>
      </c>
      <c r="O166" s="7">
        <v>10.217451073725023</v>
      </c>
      <c r="P166" s="7">
        <v>10.240435206998139</v>
      </c>
      <c r="Q166" s="7">
        <v>10.258312800986896</v>
      </c>
      <c r="R166" s="7">
        <v>10.251886568964723</v>
      </c>
      <c r="S166" s="7">
        <v>10.206035732792962</v>
      </c>
      <c r="T166" s="7">
        <v>10.226661175272415</v>
      </c>
    </row>
    <row r="167" spans="5:20">
      <c r="E167" s="7">
        <v>7.8174613529380279</v>
      </c>
      <c r="F167" s="7">
        <v>7.8462778502958965</v>
      </c>
      <c r="G167" s="7">
        <v>7.9007665056958736</v>
      </c>
      <c r="H167" s="7">
        <v>7.9398927494596858</v>
      </c>
      <c r="I167" s="7">
        <v>7.9759156173888632</v>
      </c>
      <c r="J167" s="7">
        <v>8.0286999400828751</v>
      </c>
      <c r="K167" s="7">
        <v>8.0086847390278013</v>
      </c>
      <c r="L167" s="7">
        <v>8.0409904193214174</v>
      </c>
      <c r="M167" s="7">
        <v>8.0854650463602091</v>
      </c>
      <c r="N167" s="7">
        <v>8.1235241244180969</v>
      </c>
      <c r="O167" s="7">
        <v>8.1735419746004343</v>
      </c>
      <c r="P167" s="7">
        <v>8.236396247616419</v>
      </c>
      <c r="Q167" s="7">
        <v>8.2959457411606206</v>
      </c>
      <c r="R167" s="7">
        <v>8.3464632491027331</v>
      </c>
      <c r="S167" s="7">
        <v>8.3739977355788167</v>
      </c>
      <c r="T167" s="7">
        <v>8.4125758906217705</v>
      </c>
    </row>
    <row r="168" spans="5:20">
      <c r="E168" s="7">
        <v>7.0018497719590176</v>
      </c>
      <c r="F168" s="7">
        <v>7.0334895351658533</v>
      </c>
      <c r="G168" s="7">
        <v>7.1082704481948182</v>
      </c>
      <c r="H168" s="7">
        <v>7.1253386946878772</v>
      </c>
      <c r="I168" s="7">
        <v>7.1317628758332425</v>
      </c>
      <c r="J168" s="7">
        <v>7.1892749175157418</v>
      </c>
      <c r="K168" s="7">
        <v>7.2274753358168873</v>
      </c>
      <c r="L168" s="7">
        <v>7.2591648095201329</v>
      </c>
      <c r="M168" s="7">
        <v>7.30818060972915</v>
      </c>
      <c r="N168" s="7">
        <v>7.3378609507663972</v>
      </c>
      <c r="O168" s="7">
        <v>7.3783700379474446</v>
      </c>
      <c r="P168" s="7">
        <v>7.4636916988225392</v>
      </c>
      <c r="Q168" s="7">
        <v>7.5382910238511283</v>
      </c>
      <c r="R168" s="7">
        <v>7.5820763878029096</v>
      </c>
      <c r="S168" s="7">
        <v>7.6041683249993834</v>
      </c>
      <c r="T168" s="7">
        <v>7.6469780738857764</v>
      </c>
    </row>
    <row r="169" spans="5:20">
      <c r="E169" s="7">
        <v>8.5075179456610233</v>
      </c>
      <c r="F169" s="7">
        <v>8.5063867611991348</v>
      </c>
      <c r="G169" s="7">
        <v>8.5483691356314999</v>
      </c>
      <c r="H169" s="7">
        <v>8.5498875987825453</v>
      </c>
      <c r="I169" s="7">
        <v>8.5272131095302353</v>
      </c>
      <c r="J169" s="7">
        <v>8.5125606997154186</v>
      </c>
      <c r="K169" s="7">
        <v>8.5429008071624235</v>
      </c>
      <c r="L169" s="7">
        <v>8.5758751762097205</v>
      </c>
      <c r="M169" s="7">
        <v>8.6203010320826934</v>
      </c>
      <c r="N169" s="7">
        <v>8.6843074590847014</v>
      </c>
      <c r="O169" s="7">
        <v>8.7106789265092424</v>
      </c>
      <c r="P169" s="7">
        <v>8.7484830709132044</v>
      </c>
      <c r="Q169" s="7">
        <v>8.7889940404200502</v>
      </c>
      <c r="R169" s="7">
        <v>8.8298501039233717</v>
      </c>
      <c r="S169" s="7">
        <v>8.8594089061649157</v>
      </c>
      <c r="T169" s="7">
        <v>8.886068351602173</v>
      </c>
    </row>
    <row r="170" spans="5:20">
      <c r="E170" s="7">
        <v>8.1803744427771115</v>
      </c>
      <c r="F170" s="7">
        <v>8.1923252955121253</v>
      </c>
      <c r="G170" s="7">
        <v>8.2052192886475908</v>
      </c>
      <c r="H170" s="7">
        <v>8.2088852187338155</v>
      </c>
      <c r="I170" s="7">
        <v>8.222470113728912</v>
      </c>
      <c r="J170" s="7">
        <v>8.3021207734188476</v>
      </c>
      <c r="K170" s="7">
        <v>8.3003755291203642</v>
      </c>
      <c r="L170" s="7">
        <v>8.3104944348254541</v>
      </c>
      <c r="M170" s="7">
        <v>8.3425597800276936</v>
      </c>
      <c r="N170" s="7">
        <v>8.3609560319365688</v>
      </c>
      <c r="O170" s="7">
        <v>8.3744025076269946</v>
      </c>
      <c r="P170" s="7">
        <v>8.3918328128278183</v>
      </c>
      <c r="Q170" s="7">
        <v>8.4134989331647159</v>
      </c>
      <c r="R170" s="7">
        <v>8.4230424335154304</v>
      </c>
      <c r="S170" s="7">
        <v>8.4204329907088287</v>
      </c>
      <c r="T170" s="7">
        <v>8.4395892454726624</v>
      </c>
    </row>
    <row r="171" spans="5:20">
      <c r="E171" s="7">
        <v>10.111688380146919</v>
      </c>
      <c r="F171" s="7">
        <v>10.126324040173232</v>
      </c>
      <c r="G171" s="7">
        <v>10.152320278721243</v>
      </c>
      <c r="H171" s="7">
        <v>10.193242764587788</v>
      </c>
      <c r="I171" s="7">
        <v>10.238155590196143</v>
      </c>
      <c r="J171" s="7">
        <v>10.280406101047786</v>
      </c>
      <c r="K171" s="7">
        <v>10.290135356556698</v>
      </c>
      <c r="L171" s="7">
        <v>10.311298787045393</v>
      </c>
      <c r="M171" s="7">
        <v>10.33080778192179</v>
      </c>
      <c r="N171" s="7">
        <v>10.368273307537075</v>
      </c>
      <c r="O171" s="7">
        <v>10.395834410730824</v>
      </c>
      <c r="P171" s="7">
        <v>10.431670858672542</v>
      </c>
      <c r="Q171" s="7">
        <v>10.45686041663595</v>
      </c>
      <c r="R171" s="7">
        <v>10.444973716399771</v>
      </c>
      <c r="S171" s="7">
        <v>10.383260041725119</v>
      </c>
      <c r="T171" s="7">
        <v>10.407460427546365</v>
      </c>
    </row>
    <row r="172" spans="5:20">
      <c r="E172" s="7">
        <v>10.373944227141902</v>
      </c>
      <c r="F172" s="7">
        <v>10.375532950705489</v>
      </c>
      <c r="G172" s="7">
        <v>10.394100004875371</v>
      </c>
      <c r="H172" s="7">
        <v>10.417044718217548</v>
      </c>
      <c r="I172" s="7">
        <v>10.425860320402945</v>
      </c>
      <c r="J172" s="7">
        <v>10.45488022596097</v>
      </c>
      <c r="K172" s="7">
        <v>10.460009944241968</v>
      </c>
      <c r="L172" s="7">
        <v>10.456868484566103</v>
      </c>
      <c r="M172" s="7">
        <v>10.447467345213145</v>
      </c>
      <c r="N172" s="7">
        <v>10.46560465434821</v>
      </c>
      <c r="O172" s="7">
        <v>10.485258530550828</v>
      </c>
      <c r="P172" s="7">
        <v>10.514641348024613</v>
      </c>
      <c r="Q172" s="7">
        <v>10.541501306526532</v>
      </c>
      <c r="R172" s="7">
        <v>10.54758895020964</v>
      </c>
      <c r="S172" s="7">
        <v>10.517422133672195</v>
      </c>
      <c r="T172" s="7">
        <v>10.529311806618985</v>
      </c>
    </row>
    <row r="173" spans="5:20">
      <c r="E173" s="7">
        <v>8.2319682344427942</v>
      </c>
      <c r="F173" s="7">
        <v>8.2504866826021335</v>
      </c>
      <c r="G173" s="7">
        <v>8.2445415358787759</v>
      </c>
      <c r="H173" s="7">
        <v>8.2822729558063166</v>
      </c>
      <c r="I173" s="7">
        <v>8.2216189493517309</v>
      </c>
      <c r="J173" s="7">
        <v>8.2229006613163715</v>
      </c>
      <c r="K173" s="7">
        <v>8.2467226540670406</v>
      </c>
      <c r="L173" s="7">
        <v>8.25775196288971</v>
      </c>
      <c r="M173" s="7">
        <v>8.2449847340465183</v>
      </c>
      <c r="N173" s="7">
        <v>8.2708944774201143</v>
      </c>
      <c r="O173" s="7">
        <v>8.2825307245901989</v>
      </c>
      <c r="P173" s="7">
        <v>8.3077481920808545</v>
      </c>
      <c r="Q173" s="7">
        <v>8.3243662731793169</v>
      </c>
      <c r="R173" s="7">
        <v>8.3505355696372998</v>
      </c>
      <c r="S173" s="7">
        <v>8.3652326091088938</v>
      </c>
      <c r="T173" s="7">
        <v>8.3735908133203623</v>
      </c>
    </row>
    <row r="174" spans="5:20">
      <c r="E174" s="7">
        <v>6.9748165842644996</v>
      </c>
      <c r="F174" s="7">
        <v>6.7778412929223419</v>
      </c>
      <c r="G174" s="7">
        <v>6.7807566684277862</v>
      </c>
      <c r="H174" s="7">
        <v>6.8188959547794763</v>
      </c>
      <c r="I174" s="7">
        <v>6.8424092255175202</v>
      </c>
      <c r="J174" s="7">
        <v>6.9101140147258802</v>
      </c>
      <c r="K174" s="7">
        <v>6.9959808267640389</v>
      </c>
      <c r="L174" s="7">
        <v>7.0722825893721444</v>
      </c>
      <c r="M174" s="7">
        <v>7.1585693443908003</v>
      </c>
      <c r="N174" s="7">
        <v>7.2477898868428126</v>
      </c>
      <c r="O174" s="7">
        <v>7.2999756479802542</v>
      </c>
      <c r="P174" s="7">
        <v>7.3537261901796693</v>
      </c>
      <c r="Q174" s="7">
        <v>7.4138111182800515</v>
      </c>
      <c r="R174" s="7">
        <v>7.473816218058813</v>
      </c>
      <c r="S174" s="7">
        <v>7.4904044363792144</v>
      </c>
      <c r="T174" s="7">
        <v>7.5440932118582564</v>
      </c>
    </row>
    <row r="175" spans="5:20">
      <c r="E175" s="7">
        <v>6.6826739299808127</v>
      </c>
      <c r="F175" s="7">
        <v>6.69910447798968</v>
      </c>
      <c r="G175" s="7">
        <v>6.7074555562221319</v>
      </c>
      <c r="H175" s="7">
        <v>6.7186376518855297</v>
      </c>
      <c r="I175" s="7">
        <v>6.7408864976733724</v>
      </c>
      <c r="J175" s="7">
        <v>6.763645465762151</v>
      </c>
      <c r="K175" s="7">
        <v>6.7960161254557532</v>
      </c>
      <c r="L175" s="7">
        <v>6.8389586691220039</v>
      </c>
      <c r="M175" s="7">
        <v>6.8783964565710214</v>
      </c>
      <c r="N175" s="7">
        <v>6.9267314939193581</v>
      </c>
      <c r="O175" s="7">
        <v>6.9703310900844002</v>
      </c>
      <c r="P175" s="7">
        <v>7.007553835237494</v>
      </c>
      <c r="Q175" s="7">
        <v>7.0481840353184966</v>
      </c>
      <c r="R175" s="7">
        <v>7.0911358341795383</v>
      </c>
      <c r="S175" s="7">
        <v>7.1205435855291874</v>
      </c>
      <c r="T175" s="7">
        <v>7.1539274886746425</v>
      </c>
    </row>
    <row r="176" spans="5:20">
      <c r="E176" s="7">
        <v>8.6384376837798627</v>
      </c>
      <c r="F176" s="7">
        <v>8.6878153864122591</v>
      </c>
      <c r="G176" s="7">
        <v>8.6673986828128005</v>
      </c>
      <c r="H176" s="7">
        <v>8.5502027133791092</v>
      </c>
      <c r="I176" s="7">
        <v>8.5868240403340614</v>
      </c>
      <c r="J176" s="7">
        <v>8.6248099416368884</v>
      </c>
      <c r="K176" s="7">
        <v>8.6359677379113968</v>
      </c>
      <c r="L176" s="7">
        <v>8.6760488548543542</v>
      </c>
      <c r="M176" s="7">
        <v>8.7327199991547069</v>
      </c>
      <c r="N176" s="7">
        <v>8.7825843785425324</v>
      </c>
      <c r="O176" s="7">
        <v>8.817436476037356</v>
      </c>
      <c r="P176" s="7">
        <v>8.8591462932397569</v>
      </c>
      <c r="Q176" s="7">
        <v>8.9001916985195848</v>
      </c>
      <c r="R176" s="7">
        <v>8.9184631584958716</v>
      </c>
      <c r="S176" s="7">
        <v>8.8901406517594381</v>
      </c>
      <c r="T176" s="7">
        <v>8.9140664509858105</v>
      </c>
    </row>
    <row r="177" spans="5:20">
      <c r="E177" s="7">
        <v>5.868837096653726</v>
      </c>
      <c r="F177" s="7">
        <v>5.899296304138435</v>
      </c>
      <c r="G177" s="7">
        <v>5.9297555116231431</v>
      </c>
      <c r="H177" s="7">
        <v>5.9602147191078521</v>
      </c>
      <c r="I177" s="7">
        <v>5.9906739265925602</v>
      </c>
      <c r="J177" s="7">
        <v>6.0211331340772691</v>
      </c>
      <c r="K177" s="7">
        <v>6.0515923415619781</v>
      </c>
      <c r="L177" s="7">
        <v>6.0820515490466862</v>
      </c>
      <c r="M177" s="7">
        <v>6.1125107565313952</v>
      </c>
      <c r="N177" s="7">
        <v>6.1429699640161033</v>
      </c>
      <c r="O177" s="7">
        <v>6.1734291715008123</v>
      </c>
      <c r="P177" s="7">
        <v>6.2038883789855204</v>
      </c>
      <c r="Q177" s="7">
        <v>6.2343475864702294</v>
      </c>
      <c r="R177" s="7">
        <v>6.2648067939549374</v>
      </c>
      <c r="S177" s="7">
        <v>6.2952660014396464</v>
      </c>
      <c r="T177" s="7">
        <v>6.3251677466095142</v>
      </c>
    </row>
    <row r="178" spans="5:20">
      <c r="E178" s="7">
        <v>6.6313629137700714</v>
      </c>
      <c r="F178" s="7">
        <v>6.6843031264300805</v>
      </c>
      <c r="G178" s="7">
        <v>6.7839903818013187</v>
      </c>
      <c r="H178" s="7">
        <v>6.7249635125187703</v>
      </c>
      <c r="I178" s="7">
        <v>6.7148444554188869</v>
      </c>
      <c r="J178" s="7">
        <v>6.6748592193336371</v>
      </c>
      <c r="K178" s="7">
        <v>6.6436942298548791</v>
      </c>
      <c r="L178" s="7">
        <v>6.6569628809936789</v>
      </c>
      <c r="M178" s="7">
        <v>6.6578395561989323</v>
      </c>
      <c r="N178" s="7">
        <v>6.6622383422749678</v>
      </c>
      <c r="O178" s="7">
        <v>6.6490226525314835</v>
      </c>
      <c r="P178" s="7">
        <v>6.6620976551532216</v>
      </c>
      <c r="Q178" s="7">
        <v>6.6559135144103152</v>
      </c>
      <c r="R178" s="7">
        <v>6.6489682840753881</v>
      </c>
      <c r="S178" s="7">
        <v>6.6491884154875729</v>
      </c>
      <c r="T178" s="7">
        <v>6.6447949531368238</v>
      </c>
    </row>
    <row r="179" spans="5:20">
      <c r="E179" s="7">
        <v>8.1730018947721472</v>
      </c>
      <c r="F179" s="7">
        <v>8.1688269111599787</v>
      </c>
      <c r="G179" s="7">
        <v>8.1596130249731189</v>
      </c>
      <c r="H179" s="7">
        <v>8.1885246034213264</v>
      </c>
      <c r="I179" s="7">
        <v>8.2272344512808147</v>
      </c>
      <c r="J179" s="7">
        <v>8.2547044111789329</v>
      </c>
      <c r="K179" s="7">
        <v>8.2843571197757768</v>
      </c>
      <c r="L179" s="7">
        <v>8.3135911424213447</v>
      </c>
      <c r="M179" s="7">
        <v>8.331561745905347</v>
      </c>
      <c r="N179" s="7">
        <v>8.3344747640741712</v>
      </c>
      <c r="O179" s="7">
        <v>8.318225794916442</v>
      </c>
      <c r="P179" s="7">
        <v>8.3176625988316459</v>
      </c>
      <c r="Q179" s="7">
        <v>8.3003950926698806</v>
      </c>
      <c r="R179" s="7">
        <v>8.3156382919892309</v>
      </c>
      <c r="S179" s="7">
        <v>8.3077125070980475</v>
      </c>
      <c r="T179" s="7">
        <v>8.3199619810676229</v>
      </c>
    </row>
    <row r="180" spans="5:20">
      <c r="E180" s="7">
        <v>9.3185980798443797</v>
      </c>
      <c r="F180" s="7">
        <v>9.3514862937701722</v>
      </c>
      <c r="G180" s="7">
        <v>9.3730136510714015</v>
      </c>
      <c r="H180" s="7">
        <v>9.4432280795996011</v>
      </c>
      <c r="I180" s="7">
        <v>9.4819458594619483</v>
      </c>
      <c r="J180" s="7">
        <v>9.5374808926465917</v>
      </c>
      <c r="K180" s="7">
        <v>9.5738356849897084</v>
      </c>
      <c r="L180" s="7">
        <v>9.64737137420701</v>
      </c>
      <c r="M180" s="7">
        <v>9.7787597333712259</v>
      </c>
      <c r="N180" s="7">
        <v>9.8513476497136399</v>
      </c>
      <c r="O180" s="7">
        <v>9.9041822978184548</v>
      </c>
      <c r="P180" s="7">
        <v>10.027129115335606</v>
      </c>
      <c r="Q180" s="7">
        <v>10.068294653745863</v>
      </c>
      <c r="R180" s="7">
        <v>10.087147757534524</v>
      </c>
      <c r="S180" s="7">
        <v>10.052798535776837</v>
      </c>
      <c r="T180" s="7">
        <v>10.112743900992584</v>
      </c>
    </row>
    <row r="181" spans="5:20">
      <c r="E181" s="7">
        <v>8.3944047323264304</v>
      </c>
      <c r="F181" s="7">
        <v>8.4488209605004165</v>
      </c>
      <c r="G181" s="7">
        <v>8.4880670990908094</v>
      </c>
      <c r="H181" s="7">
        <v>8.5220396766169522</v>
      </c>
      <c r="I181" s="7">
        <v>8.5677675443300778</v>
      </c>
      <c r="J181" s="7">
        <v>8.6023363917551201</v>
      </c>
      <c r="K181" s="7">
        <v>8.6389615882520658</v>
      </c>
      <c r="L181" s="7">
        <v>8.6442309315479076</v>
      </c>
      <c r="M181" s="7">
        <v>8.6924424476850053</v>
      </c>
      <c r="N181" s="7">
        <v>8.7417088493436683</v>
      </c>
      <c r="O181" s="7">
        <v>8.7710310798564421</v>
      </c>
      <c r="P181" s="7">
        <v>8.8162606927593536</v>
      </c>
      <c r="Q181" s="7">
        <v>8.8681005620816489</v>
      </c>
      <c r="R181" s="7">
        <v>8.903478858531825</v>
      </c>
      <c r="S181" s="7">
        <v>8.9242508627999637</v>
      </c>
      <c r="T181" s="7">
        <v>8.9607659666337867</v>
      </c>
    </row>
    <row r="182" spans="5:20">
      <c r="E182" s="7">
        <v>9.0333782000962675</v>
      </c>
      <c r="F182" s="7">
        <v>9.0874277153756893</v>
      </c>
      <c r="G182" s="7">
        <v>9.1434804354047223</v>
      </c>
      <c r="H182" s="7">
        <v>9.1496424612344125</v>
      </c>
      <c r="I182" s="7">
        <v>9.0992964023786538</v>
      </c>
      <c r="J182" s="7">
        <v>9.149410167665744</v>
      </c>
      <c r="K182" s="7">
        <v>9.0760424682321865</v>
      </c>
      <c r="L182" s="7">
        <v>9.1218096565307132</v>
      </c>
      <c r="M182" s="7">
        <v>9.1595986563363052</v>
      </c>
      <c r="N182" s="7">
        <v>9.2359064424608999</v>
      </c>
      <c r="O182" s="7">
        <v>9.3035841873015954</v>
      </c>
      <c r="P182" s="7">
        <v>9.3574181641683438</v>
      </c>
      <c r="Q182" s="7">
        <v>9.3904229252480125</v>
      </c>
      <c r="R182" s="7">
        <v>9.3845945521871865</v>
      </c>
      <c r="S182" s="7">
        <v>9.3244577621954789</v>
      </c>
      <c r="T182" s="7">
        <v>9.3486888318971513</v>
      </c>
    </row>
    <row r="183" spans="5:20">
      <c r="E183" s="7">
        <v>7.6241869701513147</v>
      </c>
      <c r="F183" s="7">
        <v>7.5365732773097793</v>
      </c>
      <c r="G183" s="7">
        <v>7.401553982198851</v>
      </c>
      <c r="H183" s="7">
        <v>7.4533083331697636</v>
      </c>
      <c r="I183" s="7">
        <v>7.5930102625196225</v>
      </c>
      <c r="J183" s="7">
        <v>7.7502693509407417</v>
      </c>
      <c r="K183" s="7">
        <v>7.9219710137190731</v>
      </c>
      <c r="L183" s="7">
        <v>8.0539311643928109</v>
      </c>
      <c r="M183" s="7">
        <v>8.1967690423355926</v>
      </c>
      <c r="N183" s="7">
        <v>8.3406392304568602</v>
      </c>
      <c r="O183" s="7">
        <v>8.448509051948708</v>
      </c>
      <c r="P183" s="7">
        <v>8.5426269471087011</v>
      </c>
      <c r="Q183" s="7">
        <v>8.6406756896625225</v>
      </c>
      <c r="R183" s="7">
        <v>8.7273021965724489</v>
      </c>
      <c r="S183" s="7">
        <v>8.7912108031252973</v>
      </c>
      <c r="T183" s="7">
        <v>8.8900967347535254</v>
      </c>
    </row>
    <row r="184" spans="5:20">
      <c r="E184" s="7">
        <v>7.1645444558349123</v>
      </c>
      <c r="F184" s="7">
        <v>7.1950036633196213</v>
      </c>
      <c r="G184" s="7">
        <v>7.2254628708043303</v>
      </c>
      <c r="H184" s="7">
        <v>7.2559220782890383</v>
      </c>
      <c r="I184" s="7">
        <v>7.2863812857737473</v>
      </c>
      <c r="J184" s="7">
        <v>7.3168404932584554</v>
      </c>
      <c r="K184" s="7">
        <v>7.3472997007431644</v>
      </c>
      <c r="L184" s="7">
        <v>7.3777589082278725</v>
      </c>
      <c r="M184" s="7">
        <v>7.4073177104694174</v>
      </c>
      <c r="N184" s="7">
        <v>7.4368765127109615</v>
      </c>
      <c r="O184" s="7">
        <v>7.4664353149525056</v>
      </c>
      <c r="P184" s="7">
        <v>7.4959941171940505</v>
      </c>
      <c r="Q184" s="7">
        <v>7.5255529194355946</v>
      </c>
      <c r="R184" s="7">
        <v>7.5551117216771386</v>
      </c>
      <c r="S184" s="7">
        <v>7.5846705239186836</v>
      </c>
      <c r="T184" s="7">
        <v>7.6141154748896813</v>
      </c>
    </row>
    <row r="185" spans="5:20">
      <c r="E185" s="7">
        <v>6.4427498400457743</v>
      </c>
      <c r="F185" s="7">
        <v>6.4984100320228819</v>
      </c>
      <c r="G185" s="7">
        <v>6.517581563728772</v>
      </c>
      <c r="H185" s="7">
        <v>6.5351388034625213</v>
      </c>
      <c r="I185" s="7">
        <v>6.6404892706298853</v>
      </c>
      <c r="J185" s="7">
        <v>6.6404152626444226</v>
      </c>
      <c r="K185" s="7">
        <v>6.6594064769755352</v>
      </c>
      <c r="L185" s="7">
        <v>6.7111492176134648</v>
      </c>
      <c r="M185" s="7">
        <v>6.7415577451685325</v>
      </c>
      <c r="N185" s="7">
        <v>6.7749056419986076</v>
      </c>
      <c r="O185" s="7">
        <v>6.8037129449487823</v>
      </c>
      <c r="P185" s="7">
        <v>6.8734823959604112</v>
      </c>
      <c r="Q185" s="7">
        <v>6.9215493441133127</v>
      </c>
      <c r="R185" s="7">
        <v>6.972323583653683</v>
      </c>
      <c r="S185" s="7">
        <v>7.0078467354974574</v>
      </c>
      <c r="T185" s="7">
        <v>7.0464988590777144</v>
      </c>
    </row>
    <row r="186" spans="5:20">
      <c r="E186" s="7">
        <v>8.2683864987589022</v>
      </c>
      <c r="F186" s="7">
        <v>8.1719002130913712</v>
      </c>
      <c r="G186" s="7">
        <v>8.1505522947382865</v>
      </c>
      <c r="H186" s="7">
        <v>8.1403068909660856</v>
      </c>
      <c r="I186" s="7">
        <v>8.1477339687535686</v>
      </c>
      <c r="J186" s="7">
        <v>8.2151250057931922</v>
      </c>
      <c r="K186" s="7">
        <v>8.3131908321542518</v>
      </c>
      <c r="L186" s="7">
        <v>8.3738207118917778</v>
      </c>
      <c r="M186" s="7">
        <v>8.4717757795158128</v>
      </c>
      <c r="N186" s="7">
        <v>8.5935832027206125</v>
      </c>
      <c r="O186" s="7">
        <v>8.6275530409885341</v>
      </c>
      <c r="P186" s="7">
        <v>8.7047724249842098</v>
      </c>
      <c r="Q186" s="7">
        <v>8.7867751672508376</v>
      </c>
      <c r="R186" s="7">
        <v>8.8129723285421484</v>
      </c>
      <c r="S186" s="7">
        <v>8.6546908624870138</v>
      </c>
      <c r="T186" s="7">
        <v>8.7051226683573635</v>
      </c>
    </row>
    <row r="187" spans="5:20">
      <c r="E187" s="7">
        <v>10.740040386640757</v>
      </c>
      <c r="F187" s="7">
        <v>10.742296837619147</v>
      </c>
      <c r="G187" s="7">
        <v>10.748230072143201</v>
      </c>
      <c r="H187" s="7">
        <v>10.731661964976269</v>
      </c>
      <c r="I187" s="7">
        <v>10.712680584891825</v>
      </c>
      <c r="J187" s="7">
        <v>10.706406298185044</v>
      </c>
      <c r="K187" s="7">
        <v>10.670453554309844</v>
      </c>
      <c r="L187" s="7">
        <v>10.645521155989615</v>
      </c>
      <c r="M187" s="7">
        <v>10.710451564078353</v>
      </c>
      <c r="N187" s="7">
        <v>10.759569715576662</v>
      </c>
      <c r="O187" s="7">
        <v>10.799421217898507</v>
      </c>
      <c r="P187" s="7">
        <v>10.848349516398493</v>
      </c>
      <c r="Q187" s="7">
        <v>10.876993820962182</v>
      </c>
      <c r="R187" s="7">
        <v>10.899381042138303</v>
      </c>
      <c r="S187" s="7">
        <v>10.867328520507691</v>
      </c>
      <c r="T187" s="7">
        <v>10.879648672647615</v>
      </c>
    </row>
    <row r="188" spans="5:20">
      <c r="E188" s="7">
        <v>10.141105388343117</v>
      </c>
      <c r="F188" s="7">
        <v>10.167004357120421</v>
      </c>
      <c r="G188" s="7">
        <v>10.196967089422303</v>
      </c>
      <c r="H188" s="7">
        <v>10.229485400305167</v>
      </c>
      <c r="I188" s="7">
        <v>10.260287661352633</v>
      </c>
      <c r="J188" s="7">
        <v>10.295123165914116</v>
      </c>
      <c r="K188" s="7">
        <v>10.315774718268138</v>
      </c>
      <c r="L188" s="7">
        <v>10.332829990611243</v>
      </c>
      <c r="M188" s="7">
        <v>10.356468949720128</v>
      </c>
      <c r="N188" s="7">
        <v>10.380342335634362</v>
      </c>
      <c r="O188" s="7">
        <v>10.3960673603074</v>
      </c>
      <c r="P188" s="7">
        <v>10.417932109768676</v>
      </c>
      <c r="Q188" s="7">
        <v>10.437026647631809</v>
      </c>
      <c r="R188" s="7">
        <v>10.435519068221481</v>
      </c>
      <c r="S188" s="7">
        <v>10.378066810347676</v>
      </c>
      <c r="T188" s="7">
        <v>10.398331602185488</v>
      </c>
    </row>
    <row r="189" spans="5:20">
      <c r="E189" s="7">
        <v>10.431267310778043</v>
      </c>
      <c r="F189" s="7">
        <v>10.456784626206613</v>
      </c>
      <c r="G189" s="7">
        <v>10.488820838465871</v>
      </c>
      <c r="H189" s="7">
        <v>10.520229991121443</v>
      </c>
      <c r="I189" s="7">
        <v>10.556294557787611</v>
      </c>
      <c r="J189" s="7">
        <v>10.586019427255358</v>
      </c>
      <c r="K189" s="7">
        <v>10.586633362720525</v>
      </c>
      <c r="L189" s="7">
        <v>10.595238712702553</v>
      </c>
      <c r="M189" s="7">
        <v>10.61123183567323</v>
      </c>
      <c r="N189" s="7">
        <v>10.637124984318907</v>
      </c>
      <c r="O189" s="7">
        <v>10.658070315065926</v>
      </c>
      <c r="P189" s="7">
        <v>10.67490371098158</v>
      </c>
      <c r="Q189" s="7">
        <v>10.684236752118247</v>
      </c>
      <c r="R189" s="7">
        <v>10.675004019982971</v>
      </c>
      <c r="S189" s="7">
        <v>10.639719997566537</v>
      </c>
      <c r="T189" s="7">
        <v>10.656384583473161</v>
      </c>
    </row>
    <row r="190" spans="5:20">
      <c r="E190" s="7">
        <v>9.0543872527480538</v>
      </c>
      <c r="F190" s="7">
        <v>9.1032880844076498</v>
      </c>
      <c r="G190" s="7">
        <v>9.1789508038804026</v>
      </c>
      <c r="H190" s="7">
        <v>9.2177593742935411</v>
      </c>
      <c r="I190" s="7">
        <v>9.1935925400224292</v>
      </c>
      <c r="J190" s="7">
        <v>9.1704538964362552</v>
      </c>
      <c r="K190" s="7">
        <v>9.1289819396197238</v>
      </c>
      <c r="L190" s="7">
        <v>9.0484576016630758</v>
      </c>
      <c r="M190" s="7">
        <v>9.0579866768873387</v>
      </c>
      <c r="N190" s="7">
        <v>9.1073637735652913</v>
      </c>
      <c r="O190" s="7">
        <v>9.1781054722831197</v>
      </c>
      <c r="P190" s="7">
        <v>9.2178081263830656</v>
      </c>
      <c r="Q190" s="7">
        <v>9.2869327401865256</v>
      </c>
      <c r="R190" s="7">
        <v>9.3657898323564073</v>
      </c>
      <c r="S190" s="7">
        <v>9.3907066908008954</v>
      </c>
      <c r="T190" s="7">
        <v>9.4064719698217356</v>
      </c>
    </row>
    <row r="191" spans="5:20">
      <c r="E191" s="7">
        <v>7.2873907312680375</v>
      </c>
      <c r="F191" s="7">
        <v>7.2851209883504042</v>
      </c>
      <c r="G191" s="7">
        <v>7.3169617145847621</v>
      </c>
      <c r="H191" s="7">
        <v>7.3429679876555358</v>
      </c>
      <c r="I191" s="7">
        <v>7.3706626071039389</v>
      </c>
      <c r="J191" s="7">
        <v>7.3977646236580927</v>
      </c>
      <c r="K191" s="7">
        <v>7.4261285145771847</v>
      </c>
      <c r="L191" s="7">
        <v>7.4532150310595826</v>
      </c>
      <c r="M191" s="7">
        <v>7.4827162878641706</v>
      </c>
      <c r="N191" s="7">
        <v>7.5453585576059146</v>
      </c>
      <c r="O191" s="7">
        <v>7.6013709940861132</v>
      </c>
      <c r="P191" s="7">
        <v>7.6597338939418904</v>
      </c>
      <c r="Q191" s="7">
        <v>7.7361684539499178</v>
      </c>
      <c r="R191" s="7">
        <v>7.8058862859511402</v>
      </c>
      <c r="S191" s="7">
        <v>7.8673093658002307</v>
      </c>
      <c r="T191" s="7">
        <v>7.9090958062733456</v>
      </c>
    </row>
    <row r="192" spans="5:20">
      <c r="E192" s="7">
        <v>8.1710353015612842</v>
      </c>
      <c r="F192" s="7">
        <v>8.1728247105624199</v>
      </c>
      <c r="G192" s="7">
        <v>8.2022643465869329</v>
      </c>
      <c r="H192" s="7">
        <v>8.2269326131483904</v>
      </c>
      <c r="I192" s="7">
        <v>8.21269210680458</v>
      </c>
      <c r="J192" s="7">
        <v>8.2481238084079784</v>
      </c>
      <c r="K192" s="7">
        <v>8.1904276107648641</v>
      </c>
      <c r="L192" s="7">
        <v>8.1213968539164529</v>
      </c>
      <c r="M192" s="7">
        <v>8.1301443987227255</v>
      </c>
      <c r="N192" s="7">
        <v>8.1456466734049791</v>
      </c>
      <c r="O192" s="7">
        <v>8.1687439970751878</v>
      </c>
      <c r="P192" s="7">
        <v>8.21188060994211</v>
      </c>
      <c r="Q192" s="7">
        <v>8.2513044129197208</v>
      </c>
      <c r="R192" s="7">
        <v>8.2873883962512291</v>
      </c>
      <c r="S192" s="7">
        <v>8.3016022115233046</v>
      </c>
      <c r="T192" s="7">
        <v>8.3067626542533759</v>
      </c>
    </row>
    <row r="193" spans="5:20">
      <c r="E193" s="7">
        <v>9.2263815670244149</v>
      </c>
      <c r="F193" s="7">
        <v>9.2037921307031159</v>
      </c>
      <c r="G193" s="7">
        <v>9.2454484619471575</v>
      </c>
      <c r="H193" s="7">
        <v>9.2288032914278677</v>
      </c>
      <c r="I193" s="7">
        <v>9.1480367853478661</v>
      </c>
      <c r="J193" s="7">
        <v>9.1658106355032203</v>
      </c>
      <c r="K193" s="7">
        <v>9.1806872231743863</v>
      </c>
      <c r="L193" s="7">
        <v>9.069755615198698</v>
      </c>
      <c r="M193" s="7">
        <v>8.9711887812426063</v>
      </c>
      <c r="N193" s="7">
        <v>9.1216386893132988</v>
      </c>
      <c r="O193" s="7">
        <v>9.2027579085089197</v>
      </c>
      <c r="P193" s="7">
        <v>9.2799669560728582</v>
      </c>
      <c r="Q193" s="7">
        <v>9.3417502567976847</v>
      </c>
      <c r="R193" s="7">
        <v>9.3721465388691563</v>
      </c>
      <c r="S193" s="7">
        <v>9.3227752019147605</v>
      </c>
      <c r="T193" s="7">
        <v>9.3314598418992709</v>
      </c>
    </row>
    <row r="194" spans="5:20">
      <c r="E194" s="7">
        <v>7.1017881024594631</v>
      </c>
      <c r="F194" s="7">
        <v>7.1731548492373953</v>
      </c>
      <c r="G194" s="7">
        <v>7.236031323508314</v>
      </c>
      <c r="H194" s="7">
        <v>7.2781262107633173</v>
      </c>
      <c r="I194" s="7">
        <v>7.3118384098678311</v>
      </c>
      <c r="J194" s="7">
        <v>7.375955340413773</v>
      </c>
      <c r="K194" s="7">
        <v>7.4291920313804187</v>
      </c>
      <c r="L194" s="7">
        <v>7.4844491652126148</v>
      </c>
      <c r="M194" s="7">
        <v>7.5406610873976376</v>
      </c>
      <c r="N194" s="7">
        <v>7.6018098543678398</v>
      </c>
      <c r="O194" s="7">
        <v>7.6698384423245214</v>
      </c>
      <c r="P194" s="7">
        <v>7.7365928499099788</v>
      </c>
      <c r="Q194" s="7">
        <v>7.8057424820897445</v>
      </c>
      <c r="R194" s="7">
        <v>7.854614873394441</v>
      </c>
      <c r="S194" s="7">
        <v>7.8941588717393971</v>
      </c>
      <c r="T194" s="7">
        <v>7.9492690775270516</v>
      </c>
    </row>
    <row r="195" spans="5:20">
      <c r="E195" s="7">
        <v>7.5216872388855007</v>
      </c>
      <c r="F195" s="7">
        <v>7.5437922617633921</v>
      </c>
      <c r="G195" s="7">
        <v>7.587469846908073</v>
      </c>
      <c r="H195" s="7">
        <v>7.6198836297393759</v>
      </c>
      <c r="I195" s="7">
        <v>7.6176920222816777</v>
      </c>
      <c r="J195" s="7">
        <v>7.6315738953262278</v>
      </c>
      <c r="K195" s="7">
        <v>7.6472675032842554</v>
      </c>
      <c r="L195" s="7">
        <v>7.6563938140800945</v>
      </c>
      <c r="M195" s="7">
        <v>7.6578795160918549</v>
      </c>
      <c r="N195" s="7">
        <v>7.6678963547683114</v>
      </c>
      <c r="O195" s="7">
        <v>7.6934656512420023</v>
      </c>
      <c r="P195" s="7">
        <v>7.6961786875434886</v>
      </c>
      <c r="Q195" s="7">
        <v>7.6998721522365301</v>
      </c>
      <c r="R195" s="7">
        <v>7.7070020226035201</v>
      </c>
      <c r="S195" s="7">
        <v>7.7153657567049674</v>
      </c>
      <c r="T195" s="7">
        <v>7.727665609959887</v>
      </c>
    </row>
    <row r="196" spans="5:20">
      <c r="E196" s="7">
        <v>6.9096620701319749</v>
      </c>
      <c r="F196" s="7">
        <v>6.9481805655429802</v>
      </c>
      <c r="G196" s="7">
        <v>6.9517948345423228</v>
      </c>
      <c r="H196" s="7">
        <v>6.9045702404919131</v>
      </c>
      <c r="I196" s="7">
        <v>6.8992181795331673</v>
      </c>
      <c r="J196" s="7">
        <v>6.9085523136575206</v>
      </c>
      <c r="K196" s="7">
        <v>6.9321919772382099</v>
      </c>
      <c r="L196" s="7">
        <v>6.941741941000708</v>
      </c>
      <c r="M196" s="7">
        <v>6.9692477311114329</v>
      </c>
      <c r="N196" s="7">
        <v>6.9995118689283409</v>
      </c>
      <c r="O196" s="7">
        <v>7.0272702547194807</v>
      </c>
      <c r="P196" s="7">
        <v>7.0637636724039243</v>
      </c>
      <c r="Q196" s="7">
        <v>7.0997142289700843</v>
      </c>
      <c r="R196" s="7">
        <v>7.1317412660819777</v>
      </c>
      <c r="S196" s="7">
        <v>7.1691400515265267</v>
      </c>
      <c r="T196" s="7">
        <v>7.1869751536939352</v>
      </c>
    </row>
    <row r="197" spans="5:20">
      <c r="E197" s="7">
        <v>5.7368858992487208</v>
      </c>
      <c r="F197" s="7">
        <v>5.7673451067334298</v>
      </c>
      <c r="G197" s="7">
        <v>5.7978043142181379</v>
      </c>
      <c r="H197" s="7">
        <v>5.8282635217028469</v>
      </c>
      <c r="I197" s="7">
        <v>5.858722729187555</v>
      </c>
      <c r="J197" s="7">
        <v>5.889181936672264</v>
      </c>
      <c r="K197" s="7">
        <v>5.919641144156973</v>
      </c>
      <c r="L197" s="7">
        <v>5.9501003516416811</v>
      </c>
      <c r="M197" s="7">
        <v>5.98055955912639</v>
      </c>
      <c r="N197" s="7">
        <v>6.0110187666110981</v>
      </c>
      <c r="O197" s="7">
        <v>6.0414779740958071</v>
      </c>
      <c r="P197" s="7">
        <v>6.0719371815805152</v>
      </c>
      <c r="Q197" s="7">
        <v>6.1023963890652242</v>
      </c>
      <c r="R197" s="7">
        <v>6.1328555965499323</v>
      </c>
      <c r="S197" s="7">
        <v>6.1633148040346413</v>
      </c>
      <c r="T197" s="7">
        <v>6.1944053911046719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Dashboard</vt:lpstr>
      <vt:lpstr>DashTime</vt:lpstr>
      <vt:lpstr>Dash Readiness</vt:lpstr>
      <vt:lpstr>Dash-Vuln</vt:lpstr>
      <vt:lpstr>VTimeSer</vt:lpstr>
      <vt:lpstr>RTimeSer</vt:lpstr>
      <vt:lpstr>Delta</vt:lpstr>
      <vt:lpstr>Vul_Scores</vt:lpstr>
      <vt:lpstr>Readin_Scores</vt:lpstr>
      <vt:lpstr>GDP_Anal</vt:lpstr>
      <vt:lpstr>Batch_List</vt:lpstr>
      <vt:lpstr>Tab_Raw</vt:lpstr>
      <vt:lpstr>Tab_Scores_A</vt:lpstr>
      <vt:lpstr>Vul_Index</vt:lpstr>
      <vt:lpstr>Vul_Ranks</vt:lpstr>
      <vt:lpstr>CoVariables</vt:lpstr>
      <vt:lpstr>Backups</vt:lpstr>
      <vt:lpstr>Scratch</vt:lpstr>
      <vt:lpstr>Sheet1</vt:lpstr>
    </vt:vector>
  </TitlesOfParts>
  <Company>Noble.adapt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2011-07-06T17:47:32Z</dcterms:created>
  <dcterms:modified xsi:type="dcterms:W3CDTF">2011-07-22T20:00:45Z</dcterms:modified>
</cp:coreProperties>
</file>